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D965B73D-A56E-4676-A1B3-C4725FE19F8D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25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97" i="1" l="1"/>
  <c r="J1697" i="1"/>
  <c r="AO1696" i="1"/>
  <c r="J1696" i="1"/>
  <c r="AO1695" i="1"/>
  <c r="J1695" i="1"/>
  <c r="AO1694" i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AP1651" i="1" s="1"/>
  <c r="K1648" i="1"/>
  <c r="E1648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AO1618" i="1"/>
  <c r="J1618" i="1"/>
  <c r="AO1617" i="1"/>
  <c r="J1617" i="1"/>
  <c r="AO1616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AP1610" i="1" s="1"/>
  <c r="K1607" i="1"/>
  <c r="E1607" i="1"/>
  <c r="J1604" i="1"/>
  <c r="AO1603" i="1"/>
  <c r="J1603" i="1"/>
  <c r="AO1602" i="1"/>
  <c r="J1602" i="1"/>
  <c r="AO1601" i="1"/>
  <c r="J1601" i="1"/>
  <c r="AO1600" i="1"/>
  <c r="J1600" i="1"/>
  <c r="AO1599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AO1572" i="1"/>
  <c r="J1572" i="1"/>
  <c r="AO1571" i="1"/>
  <c r="J1571" i="1"/>
  <c r="AO1570" i="1"/>
  <c r="J1570" i="1"/>
  <c r="AO1569" i="1"/>
  <c r="J1569" i="1"/>
  <c r="AO1568" i="1"/>
  <c r="J1568" i="1"/>
  <c r="AO1567" i="1"/>
  <c r="J1567" i="1"/>
  <c r="AO1566" i="1"/>
  <c r="AP1566" i="1" s="1"/>
  <c r="K1563" i="1"/>
  <c r="E1563" i="1"/>
  <c r="AO1560" i="1"/>
  <c r="J1560" i="1"/>
  <c r="AO1559" i="1"/>
  <c r="J1559" i="1"/>
  <c r="AO1558" i="1"/>
  <c r="J1558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AP1542" i="1" s="1"/>
  <c r="K1539" i="1"/>
  <c r="E1539" i="1"/>
  <c r="AO1536" i="1"/>
  <c r="J1536" i="1"/>
  <c r="AO1535" i="1"/>
  <c r="J1535" i="1"/>
  <c r="AO1534" i="1"/>
  <c r="J1534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AP133" i="1" s="1"/>
  <c r="K130" i="1"/>
  <c r="E130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E43" i="1"/>
  <c r="D43" i="1"/>
  <c r="C43" i="1"/>
  <c r="B43" i="1"/>
  <c r="Y43" i="1" s="1"/>
  <c r="B44" i="1" s="1"/>
  <c r="Y44" i="1" s="1"/>
  <c r="B45" i="1" s="1"/>
  <c r="Y45" i="1" s="1"/>
  <c r="B46" i="1" s="1"/>
  <c r="Y46" i="1" s="1"/>
  <c r="B47" i="1" s="1"/>
  <c r="Y47" i="1" s="1"/>
  <c r="B48" i="1" s="1"/>
  <c r="Y48" i="1" s="1"/>
  <c r="B49" i="1" s="1"/>
  <c r="Y49" i="1" s="1"/>
  <c r="B50" i="1" s="1"/>
  <c r="Y50" i="1" s="1"/>
  <c r="B51" i="1" s="1"/>
  <c r="Y51" i="1" s="1"/>
  <c r="B52" i="1" s="1"/>
  <c r="Y52" i="1" s="1"/>
  <c r="B53" i="1" s="1"/>
  <c r="Y53" i="1" s="1"/>
  <c r="B54" i="1" s="1"/>
  <c r="Y54" i="1" s="1"/>
  <c r="B55" i="1" s="1"/>
  <c r="Y55" i="1" s="1"/>
  <c r="B56" i="1" s="1"/>
  <c r="Y56" i="1" s="1"/>
  <c r="B57" i="1" s="1"/>
  <c r="Y57" i="1" s="1"/>
  <c r="B58" i="1" s="1"/>
  <c r="Y58" i="1" s="1"/>
  <c r="B59" i="1" s="1"/>
  <c r="Y59" i="1" s="1"/>
  <c r="B60" i="1" s="1"/>
  <c r="Y60" i="1" s="1"/>
  <c r="B61" i="1" s="1"/>
  <c r="Y61" i="1" s="1"/>
  <c r="B62" i="1" s="1"/>
  <c r="Y62" i="1" s="1"/>
  <c r="B63" i="1" s="1"/>
  <c r="Y63" i="1" s="1"/>
  <c r="B64" i="1" s="1"/>
  <c r="Y64" i="1" s="1"/>
  <c r="B65" i="1" s="1"/>
  <c r="Y65" i="1" s="1"/>
  <c r="B66" i="1" s="1"/>
  <c r="Y66" i="1" s="1"/>
  <c r="B67" i="1" s="1"/>
  <c r="Y67" i="1" s="1"/>
  <c r="B68" i="1" s="1"/>
  <c r="Y68" i="1" s="1"/>
  <c r="B69" i="1" s="1"/>
  <c r="Y69" i="1" s="1"/>
  <c r="B70" i="1" s="1"/>
  <c r="Y70" i="1" s="1"/>
  <c r="B71" i="1" s="1"/>
  <c r="Y71" i="1" s="1"/>
  <c r="B72" i="1" s="1"/>
  <c r="Y72" i="1" s="1"/>
  <c r="B73" i="1" s="1"/>
  <c r="Y73" i="1" s="1"/>
  <c r="B74" i="1" s="1"/>
  <c r="Y74" i="1" s="1"/>
  <c r="B75" i="1" s="1"/>
  <c r="Y75" i="1" s="1"/>
  <c r="B76" i="1" s="1"/>
  <c r="Y76" i="1" s="1"/>
  <c r="B77" i="1" s="1"/>
  <c r="Y77" i="1" s="1"/>
  <c r="B78" i="1" s="1"/>
  <c r="Y78" i="1" s="1"/>
  <c r="B79" i="1" s="1"/>
  <c r="Y79" i="1" s="1"/>
  <c r="B80" i="1" s="1"/>
  <c r="Y80" i="1" s="1"/>
  <c r="B81" i="1" s="1"/>
  <c r="Y81" i="1" s="1"/>
  <c r="B82" i="1" s="1"/>
  <c r="Y82" i="1" s="1"/>
  <c r="B83" i="1" s="1"/>
  <c r="Y83" i="1" s="1"/>
  <c r="B84" i="1" s="1"/>
  <c r="Y84" i="1" s="1"/>
  <c r="B85" i="1" s="1"/>
  <c r="Y85" i="1" s="1"/>
  <c r="B86" i="1" s="1"/>
  <c r="Y86" i="1" s="1"/>
  <c r="B87" i="1" s="1"/>
  <c r="Y87" i="1" s="1"/>
  <c r="B88" i="1" s="1"/>
  <c r="Y88" i="1" s="1"/>
  <c r="B89" i="1" s="1"/>
  <c r="Y89" i="1" s="1"/>
  <c r="B90" i="1" s="1"/>
  <c r="Y90" i="1" s="1"/>
  <c r="B91" i="1" s="1"/>
  <c r="Y91" i="1" s="1"/>
  <c r="B92" i="1" s="1"/>
  <c r="Y92" i="1" s="1"/>
  <c r="B93" i="1" s="1"/>
  <c r="Y93" i="1" s="1"/>
  <c r="B94" i="1" s="1"/>
  <c r="Y94" i="1" s="1"/>
  <c r="B95" i="1" s="1"/>
  <c r="Y95" i="1" s="1"/>
  <c r="B96" i="1" s="1"/>
  <c r="Y96" i="1" s="1"/>
  <c r="B97" i="1" s="1"/>
  <c r="Y97" i="1" s="1"/>
  <c r="B98" i="1" s="1"/>
  <c r="Y98" i="1" s="1"/>
  <c r="B99" i="1" s="1"/>
  <c r="Y99" i="1" s="1"/>
  <c r="B100" i="1" s="1"/>
  <c r="Y100" i="1" s="1"/>
  <c r="B101" i="1" s="1"/>
  <c r="Y101" i="1" s="1"/>
  <c r="B102" i="1" s="1"/>
  <c r="Y102" i="1" s="1"/>
  <c r="B103" i="1" s="1"/>
  <c r="Y103" i="1" s="1"/>
  <c r="B104" i="1" s="1"/>
  <c r="Y104" i="1" s="1"/>
  <c r="B105" i="1" s="1"/>
  <c r="Y105" i="1" s="1"/>
  <c r="B106" i="1" s="1"/>
  <c r="Y106" i="1" s="1"/>
  <c r="B107" i="1" s="1"/>
  <c r="Y107" i="1" s="1"/>
  <c r="B108" i="1" s="1"/>
  <c r="Y108" i="1" s="1"/>
  <c r="B109" i="1" s="1"/>
  <c r="Y109" i="1" s="1"/>
  <c r="B110" i="1" s="1"/>
  <c r="Y110" i="1" s="1"/>
  <c r="B111" i="1" s="1"/>
  <c r="Y111" i="1" s="1"/>
  <c r="B112" i="1" s="1"/>
  <c r="Y112" i="1" s="1"/>
  <c r="B113" i="1" s="1"/>
  <c r="Y113" i="1" s="1"/>
  <c r="B114" i="1" s="1"/>
  <c r="Y114" i="1" s="1"/>
  <c r="B115" i="1" s="1"/>
  <c r="Y115" i="1" s="1"/>
  <c r="B116" i="1" s="1"/>
  <c r="Y116" i="1" s="1"/>
  <c r="B117" i="1" s="1"/>
  <c r="Y117" i="1" s="1"/>
  <c r="B118" i="1" s="1"/>
  <c r="Y118" i="1" s="1"/>
  <c r="B119" i="1" s="1"/>
  <c r="Y119" i="1" s="1"/>
  <c r="B120" i="1" s="1"/>
  <c r="Y120" i="1" s="1"/>
  <c r="B121" i="1" s="1"/>
  <c r="Y121" i="1" s="1"/>
  <c r="B122" i="1" s="1"/>
  <c r="Y122" i="1" s="1"/>
  <c r="R36" i="1"/>
  <c r="S36" i="1" s="1"/>
  <c r="U36" i="1" s="1"/>
  <c r="Q36" i="1"/>
  <c r="R35" i="1"/>
  <c r="S35" i="1" s="1"/>
  <c r="Q35" i="1"/>
  <c r="O35" i="1"/>
  <c r="T34" i="1"/>
  <c r="R34" i="1"/>
  <c r="S34" i="1" s="1"/>
  <c r="Q34" i="1"/>
  <c r="O34" i="1"/>
  <c r="R33" i="1"/>
  <c r="S33" i="1" s="1"/>
  <c r="Q33" i="1"/>
  <c r="O33" i="1"/>
  <c r="H88" i="1" s="1"/>
  <c r="R32" i="1"/>
  <c r="S32" i="1" s="1"/>
  <c r="Q32" i="1"/>
  <c r="O32" i="1"/>
  <c r="R31" i="1"/>
  <c r="S31" i="1" s="1"/>
  <c r="U31" i="1" s="1"/>
  <c r="Q31" i="1"/>
  <c r="O31" i="1"/>
  <c r="N31" i="1"/>
  <c r="P10" i="1"/>
  <c r="W1697" i="1" s="1"/>
  <c r="P9" i="1"/>
  <c r="L1651" i="1" s="1"/>
  <c r="P5" i="1"/>
  <c r="K72" i="1" s="1"/>
  <c r="G88" i="1" l="1"/>
  <c r="K86" i="1"/>
  <c r="K68" i="1"/>
  <c r="AP1652" i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AP1695" i="1" s="1"/>
  <c r="AP1696" i="1" s="1"/>
  <c r="AP1697" i="1" s="1"/>
  <c r="AP1611" i="1"/>
  <c r="AP1612" i="1" s="1"/>
  <c r="AP1613" i="1" s="1"/>
  <c r="AP1614" i="1" s="1"/>
  <c r="AP1615" i="1" s="1"/>
  <c r="AP1616" i="1" s="1"/>
  <c r="AP1617" i="1" s="1"/>
  <c r="AP1618" i="1" s="1"/>
  <c r="AP1543" i="1"/>
  <c r="AP1544" i="1" s="1"/>
  <c r="AP1545" i="1" s="1"/>
  <c r="U34" i="1"/>
  <c r="K71" i="1"/>
  <c r="AP134" i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K65" i="1"/>
  <c r="AP1567" i="1"/>
  <c r="AP1568" i="1" s="1"/>
  <c r="AP1569" i="1" s="1"/>
  <c r="AP1570" i="1" s="1"/>
  <c r="AP1571" i="1" s="1"/>
  <c r="AP1572" i="1" s="1"/>
  <c r="K87" i="1"/>
  <c r="AP151" i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AP1534" i="1" s="1"/>
  <c r="AP1535" i="1" s="1"/>
  <c r="AP1536" i="1" s="1"/>
  <c r="K81" i="1"/>
  <c r="AP1546" i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AP1558" i="1" s="1"/>
  <c r="AP1559" i="1" s="1"/>
  <c r="AP1560" i="1" s="1"/>
  <c r="N36" i="1"/>
  <c r="H1648" i="1" s="1"/>
  <c r="G91" i="1"/>
  <c r="H68" i="1"/>
  <c r="G68" i="1" s="1"/>
  <c r="AA1697" i="1"/>
  <c r="Y1697" i="1"/>
  <c r="X1697" i="1"/>
  <c r="H58" i="1"/>
  <c r="G58" i="1" s="1"/>
  <c r="H105" i="1"/>
  <c r="G105" i="1" s="1"/>
  <c r="T1651" i="1"/>
  <c r="P1651" i="1"/>
  <c r="Q1651" i="1" s="1"/>
  <c r="M1651" i="1"/>
  <c r="S1651" i="1"/>
  <c r="R1651" i="1"/>
  <c r="O1651" i="1"/>
  <c r="N1651" i="1"/>
  <c r="H54" i="1"/>
  <c r="G54" i="1" s="1"/>
  <c r="K54" i="1"/>
  <c r="H64" i="1"/>
  <c r="G64" i="1" s="1"/>
  <c r="K102" i="1"/>
  <c r="K61" i="1"/>
  <c r="H73" i="1"/>
  <c r="G73" i="1" s="1"/>
  <c r="K94" i="1"/>
  <c r="K107" i="1"/>
  <c r="H53" i="1"/>
  <c r="G53" i="1" s="1"/>
  <c r="H57" i="1"/>
  <c r="G57" i="1" s="1"/>
  <c r="H70" i="1"/>
  <c r="G70" i="1" s="1"/>
  <c r="K64" i="1"/>
  <c r="H67" i="1"/>
  <c r="G67" i="1" s="1"/>
  <c r="K82" i="1"/>
  <c r="H104" i="1"/>
  <c r="G104" i="1" s="1"/>
  <c r="H112" i="1"/>
  <c r="G112" i="1" s="1"/>
  <c r="H44" i="1"/>
  <c r="G44" i="1" s="1"/>
  <c r="K53" i="1"/>
  <c r="K57" i="1"/>
  <c r="K70" i="1"/>
  <c r="K110" i="1"/>
  <c r="K67" i="1"/>
  <c r="K76" i="1"/>
  <c r="K43" i="1"/>
  <c r="H46" i="1"/>
  <c r="G46" i="1" s="1"/>
  <c r="H52" i="1"/>
  <c r="G52" i="1" s="1"/>
  <c r="H56" i="1"/>
  <c r="G56" i="1" s="1"/>
  <c r="H60" i="1"/>
  <c r="G60" i="1" s="1"/>
  <c r="H79" i="1"/>
  <c r="G79" i="1" s="1"/>
  <c r="K83" i="1"/>
  <c r="K101" i="1"/>
  <c r="K44" i="1"/>
  <c r="H47" i="1"/>
  <c r="G47" i="1" s="1"/>
  <c r="H72" i="1"/>
  <c r="G72" i="1" s="1"/>
  <c r="K45" i="1"/>
  <c r="H48" i="1"/>
  <c r="G48" i="1" s="1"/>
  <c r="K63" i="1"/>
  <c r="H66" i="1"/>
  <c r="G66" i="1" s="1"/>
  <c r="H69" i="1"/>
  <c r="G69" i="1" s="1"/>
  <c r="H84" i="1"/>
  <c r="G84" i="1" s="1"/>
  <c r="K91" i="1"/>
  <c r="K46" i="1"/>
  <c r="H49" i="1"/>
  <c r="G49" i="1" s="1"/>
  <c r="K52" i="1"/>
  <c r="K56" i="1"/>
  <c r="H90" i="1"/>
  <c r="G90" i="1" s="1"/>
  <c r="H50" i="1"/>
  <c r="G50" i="1" s="1"/>
  <c r="H74" i="1"/>
  <c r="G74" i="1" s="1"/>
  <c r="H89" i="1"/>
  <c r="G89" i="1" s="1"/>
  <c r="H97" i="1"/>
  <c r="G97" i="1" s="1"/>
  <c r="H106" i="1"/>
  <c r="G106" i="1" s="1"/>
  <c r="H43" i="1"/>
  <c r="G43" i="1" s="1"/>
  <c r="N33" i="1"/>
  <c r="H130" i="1"/>
  <c r="K133" i="1"/>
  <c r="K116" i="1"/>
  <c r="K100" i="1"/>
  <c r="K80" i="1"/>
  <c r="K60" i="1"/>
  <c r="K117" i="1"/>
  <c r="K99" i="1"/>
  <c r="K79" i="1"/>
  <c r="K59" i="1"/>
  <c r="K118" i="1"/>
  <c r="K98" i="1"/>
  <c r="K78" i="1"/>
  <c r="K58" i="1"/>
  <c r="L133" i="1"/>
  <c r="K119" i="1"/>
  <c r="K97" i="1"/>
  <c r="K77" i="1"/>
  <c r="K96" i="1"/>
  <c r="K95" i="1"/>
  <c r="K75" i="1"/>
  <c r="K120" i="1"/>
  <c r="K93" i="1"/>
  <c r="K73" i="1"/>
  <c r="K92" i="1"/>
  <c r="K121" i="1"/>
  <c r="K90" i="1"/>
  <c r="K89" i="1"/>
  <c r="K109" i="1"/>
  <c r="K108" i="1"/>
  <c r="K88" i="1"/>
  <c r="K122" i="1"/>
  <c r="K111" i="1"/>
  <c r="K106" i="1"/>
  <c r="K112" i="1"/>
  <c r="K105" i="1"/>
  <c r="K113" i="1"/>
  <c r="K104" i="1"/>
  <c r="K114" i="1"/>
  <c r="H51" i="1"/>
  <c r="G51" i="1" s="1"/>
  <c r="H55" i="1"/>
  <c r="G55" i="1" s="1"/>
  <c r="H59" i="1"/>
  <c r="G59" i="1" s="1"/>
  <c r="K66" i="1"/>
  <c r="K69" i="1"/>
  <c r="K74" i="1"/>
  <c r="H77" i="1"/>
  <c r="G77" i="1" s="1"/>
  <c r="K84" i="1"/>
  <c r="H85" i="1"/>
  <c r="G85" i="1" s="1"/>
  <c r="K115" i="1"/>
  <c r="H119" i="1"/>
  <c r="G119" i="1" s="1"/>
  <c r="H114" i="1"/>
  <c r="G114" i="1" s="1"/>
  <c r="H103" i="1"/>
  <c r="G103" i="1" s="1"/>
  <c r="H83" i="1"/>
  <c r="G83" i="1" s="1"/>
  <c r="H63" i="1"/>
  <c r="G63" i="1" s="1"/>
  <c r="H115" i="1"/>
  <c r="G115" i="1" s="1"/>
  <c r="H102" i="1"/>
  <c r="G102" i="1" s="1"/>
  <c r="H82" i="1"/>
  <c r="G82" i="1" s="1"/>
  <c r="H62" i="1"/>
  <c r="G62" i="1" s="1"/>
  <c r="H116" i="1"/>
  <c r="G116" i="1" s="1"/>
  <c r="H101" i="1"/>
  <c r="G101" i="1" s="1"/>
  <c r="H81" i="1"/>
  <c r="G81" i="1" s="1"/>
  <c r="H61" i="1"/>
  <c r="G61" i="1" s="1"/>
  <c r="H117" i="1"/>
  <c r="G117" i="1" s="1"/>
  <c r="H100" i="1"/>
  <c r="G100" i="1" s="1"/>
  <c r="H80" i="1"/>
  <c r="G80" i="1" s="1"/>
  <c r="H118" i="1"/>
  <c r="G118" i="1" s="1"/>
  <c r="H99" i="1"/>
  <c r="G99" i="1" s="1"/>
  <c r="H98" i="1"/>
  <c r="G98" i="1" s="1"/>
  <c r="H78" i="1"/>
  <c r="G78" i="1" s="1"/>
  <c r="H96" i="1"/>
  <c r="G96" i="1" s="1"/>
  <c r="H76" i="1"/>
  <c r="G76" i="1" s="1"/>
  <c r="H95" i="1"/>
  <c r="G95" i="1" s="1"/>
  <c r="H75" i="1"/>
  <c r="G75" i="1" s="1"/>
  <c r="H120" i="1"/>
  <c r="G120" i="1" s="1"/>
  <c r="H94" i="1"/>
  <c r="G94" i="1" s="1"/>
  <c r="H93" i="1"/>
  <c r="G93" i="1" s="1"/>
  <c r="H92" i="1"/>
  <c r="G92" i="1" s="1"/>
  <c r="H121" i="1"/>
  <c r="G121" i="1" s="1"/>
  <c r="H91" i="1"/>
  <c r="H109" i="1"/>
  <c r="G109" i="1" s="1"/>
  <c r="H108" i="1"/>
  <c r="G108" i="1" s="1"/>
  <c r="H110" i="1"/>
  <c r="G110" i="1" s="1"/>
  <c r="H107" i="1"/>
  <c r="G107" i="1" s="1"/>
  <c r="H122" i="1"/>
  <c r="G122" i="1" s="1"/>
  <c r="H45" i="1"/>
  <c r="G45" i="1" s="1"/>
  <c r="K47" i="1"/>
  <c r="K48" i="1"/>
  <c r="K49" i="1"/>
  <c r="H86" i="1"/>
  <c r="G86" i="1" s="1"/>
  <c r="H87" i="1"/>
  <c r="G87" i="1" s="1"/>
  <c r="K103" i="1"/>
  <c r="K50" i="1"/>
  <c r="H111" i="1"/>
  <c r="G111" i="1" s="1"/>
  <c r="H113" i="1"/>
  <c r="G113" i="1" s="1"/>
  <c r="K51" i="1"/>
  <c r="K55" i="1"/>
  <c r="K62" i="1"/>
  <c r="H65" i="1"/>
  <c r="G65" i="1" s="1"/>
  <c r="H71" i="1"/>
  <c r="G71" i="1" s="1"/>
  <c r="K85" i="1"/>
  <c r="I15" i="1" l="1"/>
  <c r="I43" i="1"/>
  <c r="J43" i="1" s="1"/>
  <c r="N133" i="1"/>
  <c r="M133" i="1"/>
  <c r="T133" i="1"/>
  <c r="P133" i="1"/>
  <c r="Q133" i="1" s="1"/>
  <c r="H1539" i="1"/>
  <c r="K1542" i="1"/>
  <c r="N32" i="1"/>
  <c r="O133" i="1"/>
  <c r="S133" i="1"/>
  <c r="R133" i="1"/>
  <c r="K134" i="1"/>
  <c r="K1543" i="1" l="1"/>
  <c r="K150" i="1"/>
  <c r="H147" i="1"/>
  <c r="K135" i="1"/>
  <c r="K151" i="1" l="1"/>
  <c r="K136" i="1"/>
  <c r="K1544" i="1"/>
  <c r="K1545" i="1" l="1"/>
  <c r="K152" i="1"/>
  <c r="K137" i="1"/>
  <c r="K153" i="1" l="1"/>
  <c r="K1546" i="1"/>
  <c r="K138" i="1"/>
  <c r="K139" i="1" l="1"/>
  <c r="K1547" i="1"/>
  <c r="K154" i="1"/>
  <c r="K1548" i="1" l="1"/>
  <c r="K140" i="1"/>
  <c r="K155" i="1"/>
  <c r="K141" i="1" l="1"/>
  <c r="K156" i="1"/>
  <c r="K1549" i="1"/>
  <c r="K157" i="1" l="1"/>
  <c r="K142" i="1"/>
  <c r="K1550" i="1"/>
  <c r="K143" i="1" l="1"/>
  <c r="K1551" i="1"/>
  <c r="K158" i="1"/>
  <c r="K1552" i="1" l="1"/>
  <c r="K159" i="1"/>
  <c r="K144" i="1"/>
  <c r="K160" i="1" l="1"/>
  <c r="K1553" i="1"/>
  <c r="P31" i="1"/>
  <c r="K1554" i="1" l="1"/>
  <c r="K161" i="1"/>
  <c r="K162" i="1" l="1"/>
  <c r="K1555" i="1"/>
  <c r="K163" i="1" l="1"/>
  <c r="K1556" i="1"/>
  <c r="K1557" i="1" l="1"/>
  <c r="K164" i="1"/>
  <c r="K165" i="1" l="1"/>
  <c r="K1558" i="1"/>
  <c r="K166" i="1" l="1"/>
  <c r="K1559" i="1"/>
  <c r="K1560" i="1" l="1"/>
  <c r="K167" i="1"/>
  <c r="K168" i="1" l="1"/>
  <c r="K169" i="1" l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  <c r="K202" i="1" l="1"/>
  <c r="K203" i="1" l="1"/>
  <c r="K204" i="1" l="1"/>
  <c r="K205" i="1" l="1"/>
  <c r="K206" i="1" l="1"/>
  <c r="K207" i="1" l="1"/>
  <c r="K208" i="1" l="1"/>
  <c r="K209" i="1" l="1"/>
  <c r="K210" i="1" l="1"/>
  <c r="K211" i="1" l="1"/>
  <c r="K212" i="1" l="1"/>
  <c r="K213" i="1" l="1"/>
  <c r="K214" i="1" l="1"/>
  <c r="K215" i="1" l="1"/>
  <c r="K216" i="1" l="1"/>
  <c r="K217" i="1" l="1"/>
  <c r="K218" i="1" l="1"/>
  <c r="K219" i="1" l="1"/>
  <c r="K220" i="1" l="1"/>
  <c r="K221" i="1" l="1"/>
  <c r="K222" i="1" l="1"/>
  <c r="K223" i="1" l="1"/>
  <c r="K224" i="1" l="1"/>
  <c r="K225" i="1" l="1"/>
  <c r="K226" i="1" l="1"/>
  <c r="K227" i="1" l="1"/>
  <c r="K228" i="1" l="1"/>
  <c r="K229" i="1" l="1"/>
  <c r="K230" i="1" l="1"/>
  <c r="K231" i="1" l="1"/>
  <c r="K232" i="1" l="1"/>
  <c r="K233" i="1" l="1"/>
  <c r="K234" i="1" l="1"/>
  <c r="K235" i="1" l="1"/>
  <c r="K236" i="1" l="1"/>
  <c r="K237" i="1" l="1"/>
  <c r="K238" i="1" l="1"/>
  <c r="K239" i="1" l="1"/>
  <c r="K240" i="1" l="1"/>
  <c r="K241" i="1" l="1"/>
  <c r="K242" i="1" l="1"/>
  <c r="K243" i="1" l="1"/>
  <c r="K244" i="1" l="1"/>
  <c r="K245" i="1" l="1"/>
  <c r="K246" i="1" l="1"/>
  <c r="K247" i="1" l="1"/>
  <c r="K248" i="1" l="1"/>
  <c r="K249" i="1" l="1"/>
  <c r="K250" i="1" l="1"/>
  <c r="K251" i="1" l="1"/>
  <c r="K252" i="1" l="1"/>
  <c r="K253" i="1" l="1"/>
  <c r="K254" i="1" l="1"/>
  <c r="K255" i="1" l="1"/>
  <c r="K256" i="1" l="1"/>
  <c r="K257" i="1" l="1"/>
  <c r="K258" i="1" l="1"/>
  <c r="K259" i="1" l="1"/>
  <c r="K260" i="1" l="1"/>
  <c r="K261" i="1" l="1"/>
  <c r="K262" i="1" l="1"/>
  <c r="K263" i="1" l="1"/>
  <c r="K264" i="1" l="1"/>
  <c r="K265" i="1" l="1"/>
  <c r="K266" i="1" l="1"/>
  <c r="K267" i="1" l="1"/>
  <c r="K268" i="1" l="1"/>
  <c r="K269" i="1" l="1"/>
  <c r="K270" i="1" l="1"/>
  <c r="K271" i="1" l="1"/>
  <c r="K272" i="1" l="1"/>
  <c r="K273" i="1" l="1"/>
  <c r="K274" i="1" l="1"/>
  <c r="K275" i="1" l="1"/>
  <c r="K276" i="1" l="1"/>
  <c r="K277" i="1" l="1"/>
  <c r="K278" i="1" l="1"/>
  <c r="K279" i="1" l="1"/>
  <c r="K280" i="1" l="1"/>
  <c r="K281" i="1" l="1"/>
  <c r="K282" i="1" l="1"/>
  <c r="K283" i="1" l="1"/>
  <c r="K284" i="1" l="1"/>
  <c r="K285" i="1" l="1"/>
  <c r="K286" i="1" l="1"/>
  <c r="K287" i="1" l="1"/>
  <c r="K288" i="1" l="1"/>
  <c r="K289" i="1" l="1"/>
  <c r="K290" i="1" l="1"/>
  <c r="K291" i="1" l="1"/>
  <c r="K292" i="1" l="1"/>
  <c r="K293" i="1" l="1"/>
  <c r="K294" i="1" l="1"/>
  <c r="K295" i="1" l="1"/>
  <c r="K296" i="1" l="1"/>
  <c r="K297" i="1" l="1"/>
  <c r="K298" i="1" l="1"/>
  <c r="K299" i="1" l="1"/>
  <c r="K300" i="1" l="1"/>
  <c r="K301" i="1" l="1"/>
  <c r="K302" i="1" l="1"/>
  <c r="K303" i="1" l="1"/>
  <c r="K304" i="1" l="1"/>
  <c r="K305" i="1" l="1"/>
  <c r="K306" i="1" l="1"/>
  <c r="K307" i="1" l="1"/>
  <c r="K308" i="1" l="1"/>
  <c r="K309" i="1" l="1"/>
  <c r="K310" i="1" l="1"/>
  <c r="K311" i="1" l="1"/>
  <c r="K312" i="1" l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K1534" i="1" l="1"/>
  <c r="K1535" i="1" l="1"/>
  <c r="K1536" i="1" l="1"/>
  <c r="P32" i="1" l="1"/>
  <c r="I11" i="1" l="1"/>
  <c r="P6" i="1"/>
  <c r="P7" i="1"/>
  <c r="P8" i="1"/>
  <c r="I12" i="1"/>
  <c r="I13" i="1"/>
  <c r="I14" i="1"/>
  <c r="I16" i="1"/>
  <c r="I17" i="1"/>
  <c r="L31" i="1"/>
  <c r="M31" i="1"/>
  <c r="L32" i="1"/>
  <c r="M32" i="1"/>
  <c r="T32" i="1"/>
  <c r="U32" i="1"/>
  <c r="L33" i="1"/>
  <c r="M33" i="1"/>
  <c r="T33" i="1"/>
  <c r="U33" i="1"/>
  <c r="L34" i="1"/>
  <c r="M34" i="1"/>
  <c r="N34" i="1"/>
  <c r="L35" i="1"/>
  <c r="M35" i="1"/>
  <c r="N35" i="1"/>
  <c r="T35" i="1"/>
  <c r="U35" i="1"/>
  <c r="L36" i="1"/>
  <c r="M36" i="1"/>
  <c r="P36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C44" i="1"/>
  <c r="D44" i="1"/>
  <c r="E44" i="1"/>
  <c r="I44" i="1"/>
  <c r="J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C45" i="1"/>
  <c r="D45" i="1"/>
  <c r="E45" i="1"/>
  <c r="I45" i="1"/>
  <c r="J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C46" i="1"/>
  <c r="D46" i="1"/>
  <c r="E46" i="1"/>
  <c r="I46" i="1"/>
  <c r="J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C47" i="1"/>
  <c r="D47" i="1"/>
  <c r="E47" i="1"/>
  <c r="I47" i="1"/>
  <c r="J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C48" i="1"/>
  <c r="D48" i="1"/>
  <c r="E48" i="1"/>
  <c r="I48" i="1"/>
  <c r="J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C49" i="1"/>
  <c r="D49" i="1"/>
  <c r="E49" i="1"/>
  <c r="I49" i="1"/>
  <c r="J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C50" i="1"/>
  <c r="D50" i="1"/>
  <c r="E50" i="1"/>
  <c r="I50" i="1"/>
  <c r="J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C51" i="1"/>
  <c r="D51" i="1"/>
  <c r="E51" i="1"/>
  <c r="I51" i="1"/>
  <c r="J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C52" i="1"/>
  <c r="D52" i="1"/>
  <c r="E52" i="1"/>
  <c r="I52" i="1"/>
  <c r="J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C53" i="1"/>
  <c r="D53" i="1"/>
  <c r="E53" i="1"/>
  <c r="I53" i="1"/>
  <c r="J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C54" i="1"/>
  <c r="D54" i="1"/>
  <c r="E54" i="1"/>
  <c r="I54" i="1"/>
  <c r="J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C55" i="1"/>
  <c r="D55" i="1"/>
  <c r="E55" i="1"/>
  <c r="I55" i="1"/>
  <c r="J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C56" i="1"/>
  <c r="D56" i="1"/>
  <c r="E56" i="1"/>
  <c r="I56" i="1"/>
  <c r="J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C57" i="1"/>
  <c r="D57" i="1"/>
  <c r="E57" i="1"/>
  <c r="I57" i="1"/>
  <c r="J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C58" i="1"/>
  <c r="D58" i="1"/>
  <c r="E58" i="1"/>
  <c r="I58" i="1"/>
  <c r="J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C59" i="1"/>
  <c r="D59" i="1"/>
  <c r="E59" i="1"/>
  <c r="I59" i="1"/>
  <c r="J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C60" i="1"/>
  <c r="D60" i="1"/>
  <c r="E60" i="1"/>
  <c r="I60" i="1"/>
  <c r="J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C61" i="1"/>
  <c r="D61" i="1"/>
  <c r="E61" i="1"/>
  <c r="I61" i="1"/>
  <c r="J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C62" i="1"/>
  <c r="D62" i="1"/>
  <c r="E62" i="1"/>
  <c r="I62" i="1"/>
  <c r="J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C63" i="1"/>
  <c r="D63" i="1"/>
  <c r="E63" i="1"/>
  <c r="I63" i="1"/>
  <c r="J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C64" i="1"/>
  <c r="D64" i="1"/>
  <c r="E64" i="1"/>
  <c r="I64" i="1"/>
  <c r="J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C65" i="1"/>
  <c r="D65" i="1"/>
  <c r="E65" i="1"/>
  <c r="I65" i="1"/>
  <c r="J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C66" i="1"/>
  <c r="D66" i="1"/>
  <c r="E66" i="1"/>
  <c r="I66" i="1"/>
  <c r="J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C67" i="1"/>
  <c r="D67" i="1"/>
  <c r="E67" i="1"/>
  <c r="I67" i="1"/>
  <c r="J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C68" i="1"/>
  <c r="D68" i="1"/>
  <c r="E68" i="1"/>
  <c r="I68" i="1"/>
  <c r="J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C69" i="1"/>
  <c r="D69" i="1"/>
  <c r="E69" i="1"/>
  <c r="I69" i="1"/>
  <c r="J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C70" i="1"/>
  <c r="D70" i="1"/>
  <c r="E70" i="1"/>
  <c r="I70" i="1"/>
  <c r="J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C71" i="1"/>
  <c r="D71" i="1"/>
  <c r="E71" i="1"/>
  <c r="I71" i="1"/>
  <c r="J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C72" i="1"/>
  <c r="D72" i="1"/>
  <c r="E72" i="1"/>
  <c r="I72" i="1"/>
  <c r="J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C73" i="1"/>
  <c r="D73" i="1"/>
  <c r="E73" i="1"/>
  <c r="I73" i="1"/>
  <c r="J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C74" i="1"/>
  <c r="D74" i="1"/>
  <c r="E74" i="1"/>
  <c r="I74" i="1"/>
  <c r="J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C75" i="1"/>
  <c r="D75" i="1"/>
  <c r="E75" i="1"/>
  <c r="I75" i="1"/>
  <c r="J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C76" i="1"/>
  <c r="D76" i="1"/>
  <c r="E76" i="1"/>
  <c r="I76" i="1"/>
  <c r="J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C77" i="1"/>
  <c r="D77" i="1"/>
  <c r="E77" i="1"/>
  <c r="I77" i="1"/>
  <c r="J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C78" i="1"/>
  <c r="D78" i="1"/>
  <c r="E78" i="1"/>
  <c r="I78" i="1"/>
  <c r="J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C79" i="1"/>
  <c r="D79" i="1"/>
  <c r="E79" i="1"/>
  <c r="I79" i="1"/>
  <c r="J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C80" i="1"/>
  <c r="D80" i="1"/>
  <c r="E80" i="1"/>
  <c r="I80" i="1"/>
  <c r="J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C81" i="1"/>
  <c r="D81" i="1"/>
  <c r="E81" i="1"/>
  <c r="I81" i="1"/>
  <c r="J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C82" i="1"/>
  <c r="D82" i="1"/>
  <c r="E82" i="1"/>
  <c r="I82" i="1"/>
  <c r="J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C83" i="1"/>
  <c r="D83" i="1"/>
  <c r="E83" i="1"/>
  <c r="I83" i="1"/>
  <c r="J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C84" i="1"/>
  <c r="D84" i="1"/>
  <c r="E84" i="1"/>
  <c r="I84" i="1"/>
  <c r="J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C85" i="1"/>
  <c r="D85" i="1"/>
  <c r="E85" i="1"/>
  <c r="I85" i="1"/>
  <c r="J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C86" i="1"/>
  <c r="D86" i="1"/>
  <c r="E86" i="1"/>
  <c r="I86" i="1"/>
  <c r="J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C87" i="1"/>
  <c r="D87" i="1"/>
  <c r="E87" i="1"/>
  <c r="I87" i="1"/>
  <c r="J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C88" i="1"/>
  <c r="D88" i="1"/>
  <c r="E88" i="1"/>
  <c r="I88" i="1"/>
  <c r="J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C89" i="1"/>
  <c r="D89" i="1"/>
  <c r="E89" i="1"/>
  <c r="I89" i="1"/>
  <c r="J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C90" i="1"/>
  <c r="D90" i="1"/>
  <c r="E90" i="1"/>
  <c r="I90" i="1"/>
  <c r="J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C91" i="1"/>
  <c r="D91" i="1"/>
  <c r="E91" i="1"/>
  <c r="I91" i="1"/>
  <c r="J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C92" i="1"/>
  <c r="D92" i="1"/>
  <c r="E92" i="1"/>
  <c r="I92" i="1"/>
  <c r="J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C93" i="1"/>
  <c r="D93" i="1"/>
  <c r="E93" i="1"/>
  <c r="I93" i="1"/>
  <c r="J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C94" i="1"/>
  <c r="D94" i="1"/>
  <c r="E94" i="1"/>
  <c r="I94" i="1"/>
  <c r="J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C95" i="1"/>
  <c r="D95" i="1"/>
  <c r="E95" i="1"/>
  <c r="I95" i="1"/>
  <c r="J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C96" i="1"/>
  <c r="D96" i="1"/>
  <c r="E96" i="1"/>
  <c r="I96" i="1"/>
  <c r="J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C97" i="1"/>
  <c r="D97" i="1"/>
  <c r="E97" i="1"/>
  <c r="I97" i="1"/>
  <c r="J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C98" i="1"/>
  <c r="D98" i="1"/>
  <c r="E98" i="1"/>
  <c r="I98" i="1"/>
  <c r="J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C99" i="1"/>
  <c r="D99" i="1"/>
  <c r="E99" i="1"/>
  <c r="I99" i="1"/>
  <c r="J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C100" i="1"/>
  <c r="D100" i="1"/>
  <c r="E100" i="1"/>
  <c r="I100" i="1"/>
  <c r="J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C101" i="1"/>
  <c r="D101" i="1"/>
  <c r="E101" i="1"/>
  <c r="I101" i="1"/>
  <c r="J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C102" i="1"/>
  <c r="D102" i="1"/>
  <c r="E102" i="1"/>
  <c r="I102" i="1"/>
  <c r="J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C103" i="1"/>
  <c r="D103" i="1"/>
  <c r="E103" i="1"/>
  <c r="I103" i="1"/>
  <c r="J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C104" i="1"/>
  <c r="D104" i="1"/>
  <c r="E104" i="1"/>
  <c r="I104" i="1"/>
  <c r="J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C105" i="1"/>
  <c r="D105" i="1"/>
  <c r="E105" i="1"/>
  <c r="I105" i="1"/>
  <c r="J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C106" i="1"/>
  <c r="D106" i="1"/>
  <c r="E106" i="1"/>
  <c r="I106" i="1"/>
  <c r="J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C107" i="1"/>
  <c r="D107" i="1"/>
  <c r="E107" i="1"/>
  <c r="I107" i="1"/>
  <c r="J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C108" i="1"/>
  <c r="D108" i="1"/>
  <c r="E108" i="1"/>
  <c r="I108" i="1"/>
  <c r="J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C109" i="1"/>
  <c r="D109" i="1"/>
  <c r="E109" i="1"/>
  <c r="I109" i="1"/>
  <c r="J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C110" i="1"/>
  <c r="D110" i="1"/>
  <c r="E110" i="1"/>
  <c r="I110" i="1"/>
  <c r="J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C111" i="1"/>
  <c r="D111" i="1"/>
  <c r="E111" i="1"/>
  <c r="I111" i="1"/>
  <c r="J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C112" i="1"/>
  <c r="D112" i="1"/>
  <c r="E112" i="1"/>
  <c r="I112" i="1"/>
  <c r="J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C113" i="1"/>
  <c r="D113" i="1"/>
  <c r="E113" i="1"/>
  <c r="I113" i="1"/>
  <c r="J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C114" i="1"/>
  <c r="D114" i="1"/>
  <c r="E114" i="1"/>
  <c r="I114" i="1"/>
  <c r="J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C115" i="1"/>
  <c r="D115" i="1"/>
  <c r="E115" i="1"/>
  <c r="I115" i="1"/>
  <c r="J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C116" i="1"/>
  <c r="D116" i="1"/>
  <c r="E116" i="1"/>
  <c r="I116" i="1"/>
  <c r="J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C117" i="1"/>
  <c r="D117" i="1"/>
  <c r="E117" i="1"/>
  <c r="I117" i="1"/>
  <c r="J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C118" i="1"/>
  <c r="D118" i="1"/>
  <c r="E118" i="1"/>
  <c r="I118" i="1"/>
  <c r="J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C119" i="1"/>
  <c r="D119" i="1"/>
  <c r="E119" i="1"/>
  <c r="I119" i="1"/>
  <c r="J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C120" i="1"/>
  <c r="D120" i="1"/>
  <c r="E120" i="1"/>
  <c r="I120" i="1"/>
  <c r="J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C121" i="1"/>
  <c r="D121" i="1"/>
  <c r="E121" i="1"/>
  <c r="I121" i="1"/>
  <c r="J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C122" i="1"/>
  <c r="D122" i="1"/>
  <c r="E122" i="1"/>
  <c r="I122" i="1"/>
  <c r="J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H144" i="1"/>
  <c r="AI144" i="1"/>
  <c r="AJ144" i="1"/>
  <c r="AQ144" i="1"/>
  <c r="AR144" i="1"/>
  <c r="AS144" i="1"/>
  <c r="L150" i="1"/>
  <c r="M150" i="1"/>
  <c r="N150" i="1"/>
  <c r="O150" i="1"/>
  <c r="P150" i="1"/>
  <c r="Q150" i="1"/>
  <c r="R150" i="1"/>
  <c r="S150" i="1"/>
  <c r="T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J1533" i="1"/>
  <c r="AQ1533" i="1"/>
  <c r="AR1533" i="1"/>
  <c r="AS1533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J1534" i="1"/>
  <c r="AQ1534" i="1"/>
  <c r="AR1534" i="1"/>
  <c r="AS1534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J1535" i="1"/>
  <c r="AQ1535" i="1"/>
  <c r="AR1535" i="1"/>
  <c r="AS1535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H1536" i="1"/>
  <c r="AI1536" i="1"/>
  <c r="AJ1536" i="1"/>
  <c r="AQ1536" i="1"/>
  <c r="AR1536" i="1"/>
  <c r="AS1536" i="1"/>
  <c r="L1542" i="1"/>
  <c r="M1542" i="1"/>
  <c r="N1542" i="1"/>
  <c r="O1542" i="1"/>
  <c r="P1542" i="1"/>
  <c r="Q1542" i="1"/>
  <c r="R1542" i="1"/>
  <c r="S1542" i="1"/>
  <c r="T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J1557" i="1"/>
  <c r="AQ1557" i="1"/>
  <c r="AR1557" i="1"/>
  <c r="AS1557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J1558" i="1"/>
  <c r="AQ1558" i="1"/>
  <c r="AR1558" i="1"/>
  <c r="AS1558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J1559" i="1"/>
  <c r="AQ1559" i="1"/>
  <c r="AR1559" i="1"/>
  <c r="AS1559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H1560" i="1"/>
  <c r="AI1560" i="1"/>
  <c r="AJ1560" i="1"/>
  <c r="AQ1560" i="1"/>
  <c r="AR1560" i="1"/>
  <c r="AS1560" i="1"/>
  <c r="H1563" i="1"/>
  <c r="K1566" i="1"/>
  <c r="L1566" i="1"/>
  <c r="M1566" i="1"/>
  <c r="N1566" i="1"/>
  <c r="O1566" i="1"/>
  <c r="P1566" i="1"/>
  <c r="Q1566" i="1"/>
  <c r="R1566" i="1"/>
  <c r="S1566" i="1"/>
  <c r="T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M1596" i="1"/>
  <c r="AO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M1597" i="1"/>
  <c r="AO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M1598" i="1"/>
  <c r="AO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J1601" i="1"/>
  <c r="AP1601" i="1"/>
  <c r="AQ1601" i="1"/>
  <c r="AR1601" i="1"/>
  <c r="AS1601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J1602" i="1"/>
  <c r="AP1602" i="1"/>
  <c r="AQ1602" i="1"/>
  <c r="AR1602" i="1"/>
  <c r="AS1602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J1603" i="1"/>
  <c r="AP1603" i="1"/>
  <c r="AQ1603" i="1"/>
  <c r="AR1603" i="1"/>
  <c r="AS1603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H1604" i="1"/>
  <c r="AI1604" i="1"/>
  <c r="AJ1604" i="1"/>
  <c r="AO1604" i="1"/>
  <c r="AP1604" i="1"/>
  <c r="AQ1604" i="1"/>
  <c r="AR1604" i="1"/>
  <c r="AS1604" i="1"/>
  <c r="H1607" i="1"/>
  <c r="K1610" i="1"/>
  <c r="L1610" i="1"/>
  <c r="M1610" i="1"/>
  <c r="N1610" i="1"/>
  <c r="O1610" i="1"/>
  <c r="P1610" i="1"/>
  <c r="Q1610" i="1"/>
  <c r="R1610" i="1"/>
  <c r="S1610" i="1"/>
  <c r="T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J1642" i="1"/>
  <c r="AN1642" i="1"/>
  <c r="AO1642" i="1"/>
  <c r="AP1642" i="1"/>
  <c r="AQ1642" i="1"/>
  <c r="AR1642" i="1"/>
  <c r="AS1642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J1643" i="1"/>
  <c r="AN1643" i="1"/>
  <c r="AO1643" i="1"/>
  <c r="AP1643" i="1"/>
  <c r="AQ1643" i="1"/>
  <c r="AR1643" i="1"/>
  <c r="AS1643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J1644" i="1"/>
  <c r="AN1644" i="1"/>
  <c r="AO1644" i="1"/>
  <c r="AP1644" i="1"/>
  <c r="AQ1644" i="1"/>
  <c r="AR1644" i="1"/>
  <c r="AS1644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H1645" i="1"/>
  <c r="AI1645" i="1"/>
  <c r="AJ1645" i="1"/>
  <c r="AN1645" i="1"/>
  <c r="AO1645" i="1"/>
  <c r="AP1645" i="1"/>
  <c r="AQ1645" i="1"/>
  <c r="AR1645" i="1"/>
  <c r="AS1645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J1694" i="1"/>
  <c r="AQ1694" i="1"/>
  <c r="AR1694" i="1"/>
  <c r="AS1694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J1695" i="1"/>
  <c r="AQ1695" i="1"/>
  <c r="AR1695" i="1"/>
  <c r="AS1695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J1696" i="1"/>
  <c r="AQ1696" i="1"/>
  <c r="AR1696" i="1"/>
  <c r="AS1696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Z1697" i="1"/>
  <c r="AB1697" i="1"/>
  <c r="AC1697" i="1"/>
  <c r="AD1697" i="1"/>
  <c r="AE1697" i="1"/>
  <c r="AH1697" i="1"/>
  <c r="AI1697" i="1"/>
  <c r="AJ1697" i="1"/>
  <c r="AQ1697" i="1"/>
  <c r="AR1697" i="1"/>
  <c r="AS1697" i="1"/>
</calcChain>
</file>

<file path=xl/sharedStrings.xml><?xml version="1.0" encoding="utf-8"?>
<sst xmlns="http://schemas.openxmlformats.org/spreadsheetml/2006/main" count="2303" uniqueCount="201">
  <si>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</si>
  <si>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</si>
  <si>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</si>
  <si>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</si>
  <si>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</si>
  <si>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</si>
  <si>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</si>
  <si>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</si>
  <si>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</si>
  <si>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</si>
  <si>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</si>
  <si>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</si>
  <si>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</si>
  <si>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</si>
  <si>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</si>
  <si>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</si>
  <si>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</si>
  <si>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</si>
  <si>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</si>
  <si>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</si>
  <si>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</si>
  <si>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</si>
  <si>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</si>
  <si>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</si>
  <si>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</si>
  <si>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</si>
  <si>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</si>
  <si>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</si>
  <si>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</si>
  <si>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Closed outlet; resolved stage pools to the connected junction water surface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</si>
  <si>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</si>
  <si>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</si>
  <si>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</si>
  <si>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</si>
  <si>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</si>
  <si>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</si>
  <si>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Spill End</t>
  </si>
  <si>
    <t>Spill End outlet; resolved stage follows the computed branch profile while the outlet pilot flow is held at 0.05</t>
  </si>
  <si>
    <t>Expansion coeff Ke</t>
  </si>
  <si>
    <t>Outlet-sidechannel</t>
  </si>
  <si>
    <t>sidechannel</t>
  </si>
  <si>
    <t>Contraction coeff Kc</t>
  </si>
  <si>
    <t>Inlet-drain</t>
  </si>
  <si>
    <t>drain</t>
  </si>
  <si>
    <t>Spill Zero</t>
  </si>
  <si>
    <t>Bend coeff Kb</t>
  </si>
  <si>
    <t>Outlet-drain</t>
  </si>
  <si>
    <t>Master outlet boundary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</si>
  <si>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</si>
  <si>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</si>
  <si>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</si>
  <si>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</si>
  <si>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</si>
  <si>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</si>
  <si>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</si>
  <si>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</si>
  <si>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</si>
  <si>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Junction energy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</si>
  <si>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</si>
  <si>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</si>
  <si>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</si>
  <si>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</si>
  <si>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</si>
  <si>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</si>
  <si>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</si>
  <si>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</si>
  <si>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</si>
  <si>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</si>
  <si>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</si>
  <si>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</si>
  <si>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Spill relaxation</t>
  </si>
  <si>
    <t>Junction Internal Boundary Conditions</t>
  </si>
  <si>
    <t>Junction top cells use the energy-equation method: connected reach-table sections provide standard-step energy stages, split branches are balanced by energy/stage residuals, and mixed-flow control is selected afterward by specific force.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</si>
  <si>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</si>
  <si>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</si>
  <si>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</si>
  <si>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</si>
  <si>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</si>
  <si>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</si>
  <si>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</si>
  <si>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</si>
  <si>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</si>
  <si>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</si>
  <si>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</si>
  <si>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</si>
  <si>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</si>
  <si>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</si>
  <si>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</si>
  <si>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</si>
  <si>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</si>
  <si>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</si>
  <si>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</si>
  <si>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</si>
  <si>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</si>
  <si>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</si>
  <si>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</si>
  <si>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</si>
  <si>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</si>
  <si>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</si>
  <si>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</si>
  <si>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</si>
  <si>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</si>
  <si>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</si>
  <si>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</si>
  <si>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</si>
  <si>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</si>
  <si>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</si>
  <si>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</si>
  <si>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</si>
  <si>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</si>
  <si>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</si>
  <si>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</si>
  <si>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</si>
  <si>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</si>
  <si>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</si>
  <si>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</si>
  <si>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</si>
  <si>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</si>
  <si>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</si>
  <si>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</si>
  <si>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</si>
  <si>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</si>
  <si>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</si>
  <si>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Energy J1</t>
  </si>
  <si>
    <t>Energy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</si>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</sst>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7"/>
  <sheetViews>
    <sheetView tabSelected="1" topLeftCell="A9" workbookViewId="0">
      <selection activeCell="M22" sqref="M22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f ca="1">$I$13</f>
        <v>635.50072404782861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36</v>
      </c>
      <c r="O7" s="3"/>
      <c r="P7" s="3">
        <f ca="1">IFERROR(M34,$I$14)</f>
        <v>623.0446335020365</v>
      </c>
      <c r="Q7" s="3" t="s">
        <v>37</v>
      </c>
    </row>
    <row r="8" spans="1:17" x14ac:dyDescent="0.35">
      <c r="B8" s="2" t="s">
        <v>38</v>
      </c>
      <c r="C8" s="2" t="s">
        <v>22</v>
      </c>
      <c r="D8" s="2">
        <v>0.3</v>
      </c>
      <c r="K8" s="3" t="s">
        <v>39</v>
      </c>
      <c r="L8" s="3" t="s">
        <v>40</v>
      </c>
      <c r="M8" s="3" t="s">
        <v>27</v>
      </c>
      <c r="N8" s="3" t="s">
        <v>36</v>
      </c>
      <c r="O8" s="3"/>
      <c r="P8" s="3">
        <f ca="1">IFERROR(M35,$I$14)</f>
        <v>632.94163350203655</v>
      </c>
      <c r="Q8" s="3" t="s">
        <v>37</v>
      </c>
    </row>
    <row r="9" spans="1:17" x14ac:dyDescent="0.35">
      <c r="B9" s="2" t="s">
        <v>41</v>
      </c>
      <c r="C9" s="2" t="s">
        <v>22</v>
      </c>
      <c r="D9" s="2">
        <v>0.1</v>
      </c>
      <c r="K9" s="3" t="s">
        <v>42</v>
      </c>
      <c r="L9" s="3" t="s">
        <v>43</v>
      </c>
      <c r="M9" s="3" t="s">
        <v>18</v>
      </c>
      <c r="N9" s="3" t="s">
        <v>44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45</v>
      </c>
      <c r="C10" s="2" t="s">
        <v>22</v>
      </c>
      <c r="D10" s="2">
        <v>0.15</v>
      </c>
      <c r="K10" s="3" t="s">
        <v>46</v>
      </c>
      <c r="L10" s="3" t="s">
        <v>43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47</v>
      </c>
    </row>
    <row r="11" spans="1:17" x14ac:dyDescent="0.35">
      <c r="B11" s="2" t="s">
        <v>48</v>
      </c>
      <c r="C11" s="2" t="s">
        <v>22</v>
      </c>
      <c r="D11" s="2">
        <v>0.75</v>
      </c>
      <c r="G11" t="s">
        <v>49</v>
      </c>
      <c r="H11" t="s">
        <v>22</v>
      </c>
      <c r="I11">
        <f ca="1">IF($D$20=0,IFERROR($I$11,$D$23),IF(N6="None",MIN(0.98,MAX(0.02,MAX(0,1-(N33/MAX($D$5,0.000001))))),MIN(0.98,MAX(0.02,IFERROR($I$11,$D$23)+($D$14*(((IFERROR(AI1542,IFERROR(AA1542,$I$13))-IFERROR(AI150,IFERROR(AA150,$I$13))))/MAX(ABS($I$13),1)))))))</f>
        <v>0.98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50</v>
      </c>
      <c r="C12" s="2" t="s">
        <v>22</v>
      </c>
      <c r="D12" s="2">
        <v>1.7</v>
      </c>
      <c r="G12" t="s">
        <v>51</v>
      </c>
      <c r="H12" t="s">
        <v>22</v>
      </c>
      <c r="I12">
        <f ca="1">IF($D$20=0,IFERROR($I$12,$D$24),IF(AND(N7="None",N8="None"),MIN(0.98,MAX(0.02,IFERROR(N34/MAX(N32,0.000001),IFERROR($I$12,$D$24)))),IF(N8="None",1,IF(N7="None",0,MIN(0.98,MAX(0.02,IFERROR($I$12,$D$24)+($D$14*(((IFERROR(AI1610,IFERROR(AA1610,$I$14))-IFERROR(AI1566,IFERROR(AA1566,$I$14))))/MAX(ABS($I$14),1)))))))))</f>
        <v>0.66860412798916413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52</v>
      </c>
      <c r="C13" s="2" t="s">
        <v>22</v>
      </c>
      <c r="D13" s="2">
        <v>0.35</v>
      </c>
      <c r="G13" t="s">
        <v>53</v>
      </c>
      <c r="H13" t="s">
        <v>54</v>
      </c>
      <c r="I13">
        <f ca="1">IF($D$20=0,IFERROR($I$13,$D$21),IF(ABS((IF((IFERROR(T144,-1E+99))&gt;=(MAX(IFERROR(AE150,-1E+99),IFERROR(AE1542,-1E+99))),(IFERROR(P144,$D$21)),(IF(IFERROR(AE1542,-1E+99)&gt;=IFERROR(AE150,-1E+99),IFERROR(AA1542,IFERROR(AA150,$D$21)),IFERROR(AA150,IFERROR(AA1542,$D$21))))))-(IFERROR($I$13,$D$21)))&lt;$D$19,(IF((IFERROR(T144,-1E+99))&gt;=(MAX(IFERROR(AE150,-1E+99),IFERROR(AE1542,-1E+99))),(IFERROR(P144,$D$21)),(IF(IFERROR(AE1542,-1E+99)&gt;=IFERROR(AE150,-1E+99),IFERROR(AA1542,IFERROR(AA150,$D$21)),IFERROR(AA150,IFERROR(AA1542,$D$21)))))),MAX((K31)+$D$16,(IFERROR($I$13,$D$21))+($D$13*(((IF((IFERROR(T144,-1E+99))&gt;=(MAX(IFERROR(AE150,-1E+99),IFERROR(AE1542,-1E+99))),(IFERROR(P144,$D$21)),(IF(IFERROR(AE1542,-1E+99)&gt;=IFERROR(AE150,-1E+99),IFERROR(AA1542,IFERROR(AA150,$D$21)),IFERROR(AA150,IFERROR(AA1542,$D$21))))))-(IFERROR($I$13,$D$21))))))))</f>
        <v>635.5014385444349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55</v>
      </c>
      <c r="C14" s="2" t="s">
        <v>22</v>
      </c>
      <c r="D14" s="2">
        <v>0.08</v>
      </c>
      <c r="G14" t="s">
        <v>56</v>
      </c>
      <c r="H14" t="s">
        <v>54</v>
      </c>
      <c r="I14">
        <f ca="1">IF($D$20=0,IFERROR($I$14,$D$22),IF(ABS((IF((IFERROR(T1536,-1E+99))&gt;=(MAX(IFERROR(AE1566,-1E+99),IFERROR(AE1610,-1E+99))),(IFERROR(P1536,$D$22)),(IF(IFERROR(AE1610,-1E+99)&gt;=IFERROR(AE1566,-1E+99),IFERROR(AA1610,IFERROR(AA1566,$D$22)),IFERROR(AA1566,IFERROR(AA1610,$D$22))))))-(IFERROR($I$14,$D$22)))&lt;$D$19,(IF((IFERROR(T1536,-1E+99))&gt;=(MAX(IFERROR(AE1566,-1E+99),IFERROR(AE1610,-1E+99))),(IFERROR(P1536,$D$22)),(IF(IFERROR(AE1610,-1E+99)&gt;=IFERROR(AE1566,-1E+99),IFERROR(AA1610,IFERROR(AA1566,$D$22)),IFERROR(AA1566,IFERROR(AA1610,$D$22)))))),MAX((K32)+$D$16,(IFERROR($I$14,$D$22))+($D$13*(((IF((IFERROR(T1536,-1E+99))&gt;=(MAX(IFERROR(AE1566,-1E+99),IFERROR(AE1610,-1E+99))),(IFERROR(P1536,$D$22)),(IF(IFERROR(AE1610,-1E+99)&gt;=IFERROR(AE1566,-1E+99),IFERROR(AA1610,IFERROR(AA1566,$D$22)),IFERROR(AA1566,IFERROR(AA1610,$D$22))))))-(IFERROR($I$14,$D$22))))))))</f>
        <v>632.94102156278393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57</v>
      </c>
      <c r="C15" s="2" t="s">
        <v>22</v>
      </c>
      <c r="D15" s="2">
        <v>0.05</v>
      </c>
      <c r="G15" t="s">
        <v>58</v>
      </c>
      <c r="H15" t="s">
        <v>13</v>
      </c>
      <c r="I15">
        <f ca="1">IFERROR(N36,0)</f>
        <v>0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59</v>
      </c>
      <c r="C16" s="2" t="s">
        <v>54</v>
      </c>
      <c r="D16" s="2">
        <v>0.05</v>
      </c>
      <c r="G16" t="s">
        <v>60</v>
      </c>
      <c r="H16" t="s">
        <v>54</v>
      </c>
      <c r="I16">
        <f ca="1">ABS((IF((IFERROR(T144,-1E+99))&gt;=(MAX(IFERROR(AE150,-1E+99),IFERROR(AE1542,-1E+99))),(IFERROR(P144,$D$21)),(IF(IFERROR(AE1542,-1E+99)&gt;=IFERROR(AE150,-1E+99),IFERROR(AA1542,IFERROR(AA150,$D$21)),IFERROR(AA150,IFERROR(AA1542,$D$21))))))-($I$13))</f>
        <v>0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61</v>
      </c>
      <c r="C17" s="2" t="s">
        <v>22</v>
      </c>
      <c r="D17" s="2">
        <v>1E-3</v>
      </c>
      <c r="G17" t="s">
        <v>62</v>
      </c>
      <c r="H17" t="s">
        <v>54</v>
      </c>
      <c r="I17">
        <f ca="1">ABS((IF((IFERROR(T1536,-1E+99))&gt;=(MAX(IFERROR(AE1566,-1E+99),IFERROR(AE1610,-1E+99))),(IFERROR(P1536,$D$22)),(IF(IFERROR(AE1610,-1E+99)&gt;=IFERROR(AE1566,-1E+99),IFERROR(AA1610,IFERROR(AA1566,$D$22)),IFERROR(AA1566,IFERROR(AA1610,$D$22))))))-($I$14))</f>
        <v>1.8922549502349284E-3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63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64</v>
      </c>
      <c r="C19" s="2" t="s">
        <v>54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65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66</v>
      </c>
      <c r="C21" s="2" t="s">
        <v>54</v>
      </c>
      <c r="D21" s="2">
        <v>637</v>
      </c>
    </row>
    <row r="22" spans="1:24" x14ac:dyDescent="0.35">
      <c r="B22" s="2" t="s">
        <v>67</v>
      </c>
      <c r="C22" s="2" t="s">
        <v>54</v>
      </c>
      <c r="D22" s="2">
        <v>636</v>
      </c>
    </row>
    <row r="23" spans="1:24" x14ac:dyDescent="0.35">
      <c r="B23" s="2" t="s">
        <v>68</v>
      </c>
      <c r="C23" s="2" t="s">
        <v>22</v>
      </c>
      <c r="D23" s="2">
        <v>0.65</v>
      </c>
    </row>
    <row r="24" spans="1:24" x14ac:dyDescent="0.35">
      <c r="B24" s="2" t="s">
        <v>69</v>
      </c>
      <c r="C24" s="2" t="s">
        <v>22</v>
      </c>
      <c r="D24" s="2">
        <v>0.65</v>
      </c>
    </row>
    <row r="25" spans="1:24" x14ac:dyDescent="0.35">
      <c r="B25" s="2" t="s">
        <v>70</v>
      </c>
      <c r="C25" s="2" t="s">
        <v>22</v>
      </c>
      <c r="D25" s="2">
        <v>0.2</v>
      </c>
    </row>
    <row r="26" spans="1:24" x14ac:dyDescent="0.35">
      <c r="A26" t="s">
        <v>71</v>
      </c>
    </row>
    <row r="27" spans="1:24" x14ac:dyDescent="0.35">
      <c r="A27" t="s">
        <v>72</v>
      </c>
    </row>
    <row r="30" spans="1:24" x14ac:dyDescent="0.35">
      <c r="A30" s="4" t="s">
        <v>7</v>
      </c>
      <c r="B30" s="4" t="s">
        <v>73</v>
      </c>
      <c r="C30" s="4" t="s">
        <v>74</v>
      </c>
      <c r="D30" s="4" t="s">
        <v>75</v>
      </c>
      <c r="E30" s="4" t="s">
        <v>76</v>
      </c>
      <c r="F30" s="4" t="s">
        <v>77</v>
      </c>
      <c r="G30" s="4" t="s">
        <v>78</v>
      </c>
      <c r="H30" s="4" t="s">
        <v>79</v>
      </c>
      <c r="I30" s="4" t="s">
        <v>80</v>
      </c>
      <c r="J30" s="4" t="s">
        <v>81</v>
      </c>
      <c r="K30" s="4" t="s">
        <v>82</v>
      </c>
      <c r="L30" s="4" t="s">
        <v>83</v>
      </c>
      <c r="M30" s="4" t="s">
        <v>84</v>
      </c>
      <c r="N30" s="4" t="s">
        <v>85</v>
      </c>
      <c r="O30" s="4" t="s">
        <v>86</v>
      </c>
      <c r="P30" s="4" t="s">
        <v>87</v>
      </c>
      <c r="Q30" s="4" t="s">
        <v>88</v>
      </c>
      <c r="R30" s="4" t="s">
        <v>89</v>
      </c>
      <c r="S30" s="4" t="s">
        <v>90</v>
      </c>
      <c r="T30" s="4" t="s">
        <v>91</v>
      </c>
      <c r="U30" s="4" t="s">
        <v>92</v>
      </c>
      <c r="V30" s="4" t="s">
        <v>93</v>
      </c>
      <c r="W30" s="4" t="s">
        <v>94</v>
      </c>
      <c r="X30" s="4" t="s">
        <v>95</v>
      </c>
    </row>
    <row r="31" spans="1:24" x14ac:dyDescent="0.35">
      <c r="A31" t="s">
        <v>17</v>
      </c>
      <c r="B31" t="s">
        <v>96</v>
      </c>
      <c r="C31" t="s">
        <v>97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IFERROR(AI133,IFERROR(P5,0))</f>
        <v>637</v>
      </c>
      <c r="M31">
        <f ca="1">IFERROR(AI144,IFERROR($I$13,0))</f>
        <v>635.50072404782861</v>
      </c>
      <c r="N31">
        <f>$D$5</f>
        <v>51</v>
      </c>
      <c r="O31">
        <f ca="1">IFERROR(_xludf.AGGREGATE(9,6,AO133:AO144),0)</f>
        <v>0</v>
      </c>
      <c r="P31">
        <f>MAX(0,IFERROR(K144,0)-IFERROR(AO144,0)-0)</f>
        <v>51</v>
      </c>
      <c r="Q31">
        <f ca="1">IFERROR(_xludf.AGGREGATE(1,6,AH133:AH144),0)</f>
        <v>0</v>
      </c>
      <c r="R31">
        <f ca="1">IFERROR(_xludf.AGGREGATE(1,6,AS133:AS144),0)</f>
        <v>0</v>
      </c>
      <c r="S31">
        <f t="shared" ref="S31:S36" ca="1" si="0">IFERROR(E31*R31,0)</f>
        <v>0</v>
      </c>
      <c r="T31">
        <v>0</v>
      </c>
      <c r="U31">
        <f t="shared" ref="U31:U36" ca="1" si="1">S31+T31</f>
        <v>0</v>
      </c>
      <c r="V31" t="s">
        <v>98</v>
      </c>
      <c r="W31">
        <v>-118.02500000000001</v>
      </c>
      <c r="X31">
        <v>-117.982</v>
      </c>
    </row>
    <row r="32" spans="1:24" x14ac:dyDescent="0.35">
      <c r="A32" t="s">
        <v>99</v>
      </c>
      <c r="B32" t="s">
        <v>97</v>
      </c>
      <c r="C32" t="s">
        <v>100</v>
      </c>
      <c r="D32">
        <v>1387</v>
      </c>
      <c r="E32">
        <v>1385.5150000000001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IFERROR(AI150,IFERROR($I$13,0))</f>
        <v>635.50072404782861</v>
      </c>
      <c r="M32">
        <f ca="1">IFERROR(AI1536,IFERROR($I$14,0))</f>
        <v>632.94000265627221</v>
      </c>
      <c r="N32">
        <f ca="1">IF(N6="None",MAX(0,$D$5-N33),$D$5*$I$11)</f>
        <v>50.95</v>
      </c>
      <c r="O32">
        <f ca="1">IFERROR(_xludf.AGGREGATE(9,6,AO150:AO1536),0)</f>
        <v>0</v>
      </c>
      <c r="P32">
        <f ca="1">MAX(0,IFERROR(K1536,0)-IFERROR(AO1536,0)-0)</f>
        <v>50.95</v>
      </c>
      <c r="Q32">
        <f ca="1">IFERROR(_xludf.AGGREGATE(1,6,AH150:AH1536),0)</f>
        <v>0</v>
      </c>
      <c r="R32">
        <f ca="1">IFERROR(_xludf.AGGREGATE(1,6,AS150:AS1536),0)</f>
        <v>0</v>
      </c>
      <c r="S32">
        <f t="shared" ca="1" si="0"/>
        <v>0</v>
      </c>
      <c r="T32">
        <f ca="1"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2.0837115278443579E-7</v>
      </c>
      <c r="U32">
        <f t="shared" ca="1" si="1"/>
        <v>2.0837115278443579E-7</v>
      </c>
      <c r="V32" t="s">
        <v>98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97</v>
      </c>
      <c r="C33" t="s">
        <v>101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IFERROR(AI1542,IFERROR($I$13,0))</f>
        <v>635.50072404782861</v>
      </c>
      <c r="M33">
        <f ca="1">IFERROR(AI1560,IFERROR($I$13,0))</f>
        <v>635.50072404782861</v>
      </c>
      <c r="N33">
        <f ca="1">IF(N6="None",MAX(0.05,IFERROR(O33,0)+0.05),MAX(0,$D$5-N32))</f>
        <v>0.05</v>
      </c>
      <c r="O33">
        <f ca="1">IFERROR(_xludf.AGGREGATE(9,6,AO1542:AO1560),0)</f>
        <v>0</v>
      </c>
      <c r="P33">
        <v>0</v>
      </c>
      <c r="Q33">
        <f ca="1">IFERROR(_xludf.AGGREGATE(1,6,AH1542:AH1560),0)</f>
        <v>0</v>
      </c>
      <c r="R33">
        <f ca="1">IFERROR(_xludf.AGGREGATE(1,6,AS1542:AS1560),0)</f>
        <v>0</v>
      </c>
      <c r="S33">
        <f t="shared" ca="1" si="0"/>
        <v>0</v>
      </c>
      <c r="T33">
        <f ca="1">($D$11*0.00000015*(ABS(N32)/MAX(ABS($D$5),0.000001))^2*MAX(((ABS(N33)/MAX(((F33)+(H33)*(MAX($D$16,($I$13)-(J33))))*(MAX($D$16,($I$13)-(J33))),0.000001))^2)/(2*$I$5),((ABS(N33)/MAX(((G33)+(I33)*(MAX($D$16,(IF(N6="None",$I$13,P6))-(K33))))*(MAX($D$16,(IF(N6="None",$I$13,P6))-(K33))),0.000001))^2)/(2*$I$5)))</f>
        <v>2.5921377667015053E-13</v>
      </c>
      <c r="U33">
        <f t="shared" ca="1" si="1"/>
        <v>2.5921377667015053E-13</v>
      </c>
      <c r="V33" t="s">
        <v>98</v>
      </c>
      <c r="W33">
        <v>-118.02500000000001</v>
      </c>
      <c r="X33">
        <v>-117.874</v>
      </c>
    </row>
    <row r="34" spans="1:42" x14ac:dyDescent="0.35">
      <c r="A34" t="s">
        <v>35</v>
      </c>
      <c r="B34" t="s">
        <v>100</v>
      </c>
      <c r="C34" t="s">
        <v>101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>
        <f ca="1">IFERROR(AI1566,IFERROR($I$14,0))</f>
        <v>632.94000265627221</v>
      </c>
      <c r="M34">
        <f ca="1">IFERROR(AI1604,IFERROR(P7,0))</f>
        <v>623.0446335020365</v>
      </c>
      <c r="N34">
        <f ca="1">IF(AND(N7="None",N8="None"),MAX(0,N32*$I$12),IF(N7="None",MAX(0.05,IFERROR(O34,0)+0.05),IF(N8="None",MAX(0,N32-N35),N32*$I$12)))</f>
        <v>34.065380321047911</v>
      </c>
      <c r="O34">
        <f ca="1">IFERROR(_xludf.AGGREGATE(9,6,AO1566:AO1604),0)</f>
        <v>0</v>
      </c>
      <c r="P34">
        <v>0</v>
      </c>
      <c r="Q34">
        <f ca="1">IFERROR(_xludf.AGGREGATE(1,6,AH1566:AH1604),0)</f>
        <v>0</v>
      </c>
      <c r="R34">
        <f ca="1">IFERROR(_xludf.AGGREGATE(1,6,AS1566:AS1604),0)</f>
        <v>0</v>
      </c>
      <c r="S34">
        <f t="shared" ca="1" si="0"/>
        <v>0</v>
      </c>
      <c r="T34">
        <f>0</f>
        <v>0</v>
      </c>
      <c r="U34">
        <f t="shared" ca="1" si="1"/>
        <v>0</v>
      </c>
      <c r="V34" t="s">
        <v>98</v>
      </c>
      <c r="W34">
        <v>-90</v>
      </c>
      <c r="X34">
        <v>-90</v>
      </c>
    </row>
    <row r="35" spans="1:42" x14ac:dyDescent="0.35">
      <c r="A35" t="s">
        <v>40</v>
      </c>
      <c r="B35" t="s">
        <v>100</v>
      </c>
      <c r="C35" t="s">
        <v>101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>
        <f ca="1">IFERROR(AI1610,IFERROR($I$14,0))</f>
        <v>632.94000265627221</v>
      </c>
      <c r="M35">
        <f ca="1">IFERROR(AI1645,IFERROR(P8,0))</f>
        <v>632.94163350203655</v>
      </c>
      <c r="N35">
        <f ca="1">IF(AND(N7="None",N8="None"),MAX(0,N32-N34),IF(N8="None",MAX(0.05,IFERROR(O35,0)+0.05),IF(N7="None",MAX(0,N32-N34),MAX(0,N32-N34))))</f>
        <v>16.884619678952092</v>
      </c>
      <c r="O35">
        <f ca="1">IFERROR(_xludf.AGGREGATE(9,6,AO1610:AO1645),0)</f>
        <v>0</v>
      </c>
      <c r="P35">
        <v>0</v>
      </c>
      <c r="Q35">
        <f ca="1">IFERROR(_xludf.AGGREGATE(1,6,AH1610:AH1645),0)</f>
        <v>0</v>
      </c>
      <c r="R35">
        <f ca="1">IFERROR(_xludf.AGGREGATE(1,6,AS1610:AS1645),0)</f>
        <v>0</v>
      </c>
      <c r="S35">
        <f t="shared" ca="1" si="0"/>
        <v>0</v>
      </c>
      <c r="T35">
        <f ca="1">($D$11*0.34699541*(ABS(N34)/MAX(ABS(N32),0.000001))^2*MAX(((ABS(N35)/MAX(((F35)+(H35)*(MAX($D$16,($I$14)-(J35))))*(MAX($D$16,($I$14)-(J35))),0.000001))^2)/(2*$I$5),((ABS(N35)/MAX(((G35)+(I35)*(MAX($D$16,(IF(N8="None",$I$14,P8))-(K35))))*(MAX($D$16,(IF(N8="None",$I$14,P8))-(K35))),0.000001))^2)/(2*$I$5)))</f>
        <v>5.5740415880500611E-2</v>
      </c>
      <c r="U35">
        <f t="shared" ca="1" si="1"/>
        <v>5.5740415880500611E-2</v>
      </c>
      <c r="V35" t="s">
        <v>98</v>
      </c>
      <c r="W35">
        <v>-17.818999999999999</v>
      </c>
      <c r="X35">
        <v>-85.754999999999995</v>
      </c>
    </row>
    <row r="36" spans="1:42" x14ac:dyDescent="0.35">
      <c r="A36" t="s">
        <v>43</v>
      </c>
      <c r="B36" t="s">
        <v>96</v>
      </c>
      <c r="C36" t="s">
        <v>101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>
        <f ca="1">IFERROR(AI1651,IFERROR(P9,0))</f>
        <v>632.42961031459788</v>
      </c>
      <c r="M36">
        <f ca="1">IFERROR(AI1697,IFERROR(P10,0))</f>
        <v>625</v>
      </c>
      <c r="N36">
        <f ca="1">O34+O35</f>
        <v>0</v>
      </c>
      <c r="O36" t="s">
        <v>102</v>
      </c>
      <c r="P36">
        <f ca="1">MAX(0,IFERROR(K1697,0)-IFERROR(AO1697,0)-0)</f>
        <v>16.834619678952091</v>
      </c>
      <c r="Q36">
        <f ca="1">IFERROR(_xludf.AGGREGATE(1,6,AH1651:AH1697),0)</f>
        <v>0</v>
      </c>
      <c r="R36">
        <f ca="1">IFERROR(_xludf.AGGREGATE(1,6,AS1651:AS1697),0)</f>
        <v>0</v>
      </c>
      <c r="S36">
        <f t="shared" ca="1" si="0"/>
        <v>0</v>
      </c>
      <c r="T36">
        <v>0</v>
      </c>
      <c r="U36">
        <f t="shared" ca="1" si="1"/>
        <v>0</v>
      </c>
      <c r="V36" t="s">
        <v>98</v>
      </c>
      <c r="W36">
        <v>-65.100999999999999</v>
      </c>
      <c r="X36">
        <v>-90.405000000000001</v>
      </c>
    </row>
    <row r="42" spans="1:42" x14ac:dyDescent="0.35">
      <c r="A42" s="5" t="s">
        <v>103</v>
      </c>
      <c r="B42" s="5" t="s">
        <v>104</v>
      </c>
      <c r="C42" s="5" t="s">
        <v>105</v>
      </c>
      <c r="D42" s="5" t="s">
        <v>106</v>
      </c>
      <c r="E42" s="5" t="s">
        <v>107</v>
      </c>
      <c r="F42" s="5" t="s">
        <v>108</v>
      </c>
      <c r="G42" s="5" t="s">
        <v>109</v>
      </c>
      <c r="H42" s="5" t="s">
        <v>110</v>
      </c>
      <c r="I42" s="5" t="s">
        <v>111</v>
      </c>
      <c r="J42" s="5" t="s">
        <v>112</v>
      </c>
      <c r="K42" s="5" t="s">
        <v>113</v>
      </c>
      <c r="L42" s="5" t="s">
        <v>114</v>
      </c>
      <c r="M42" s="5" t="s">
        <v>115</v>
      </c>
      <c r="N42" s="5" t="s">
        <v>116</v>
      </c>
      <c r="O42" s="5" t="s">
        <v>117</v>
      </c>
      <c r="P42" s="5" t="s">
        <v>118</v>
      </c>
      <c r="Q42" s="5" t="s">
        <v>119</v>
      </c>
      <c r="R42" s="5" t="s">
        <v>120</v>
      </c>
      <c r="S42" s="5" t="s">
        <v>121</v>
      </c>
      <c r="T42" s="5" t="s">
        <v>122</v>
      </c>
      <c r="U42" s="5" t="s">
        <v>123</v>
      </c>
      <c r="V42" s="5" t="s">
        <v>124</v>
      </c>
      <c r="W42" s="5" t="s">
        <v>125</v>
      </c>
      <c r="X42" s="5" t="s">
        <v>126</v>
      </c>
      <c r="Y42" s="5" t="s">
        <v>127</v>
      </c>
      <c r="Z42" s="5" t="s">
        <v>128</v>
      </c>
      <c r="AA42" s="5" t="s">
        <v>129</v>
      </c>
      <c r="AB42" s="5" t="s">
        <v>130</v>
      </c>
      <c r="AC42" s="5" t="s">
        <v>131</v>
      </c>
      <c r="AD42" s="5" t="s">
        <v>132</v>
      </c>
      <c r="AE42" s="5" t="s">
        <v>133</v>
      </c>
      <c r="AF42" s="5" t="s">
        <v>134</v>
      </c>
      <c r="AG42" s="5" t="s">
        <v>135</v>
      </c>
      <c r="AH42" s="5" t="s">
        <v>136</v>
      </c>
      <c r="AI42" s="5" t="s">
        <v>137</v>
      </c>
      <c r="AJ42" s="5" t="s">
        <v>138</v>
      </c>
      <c r="AK42" s="5" t="s">
        <v>139</v>
      </c>
      <c r="AL42" s="5" t="s">
        <v>140</v>
      </c>
      <c r="AM42" s="5" t="s">
        <v>141</v>
      </c>
      <c r="AN42" s="5" t="s">
        <v>142</v>
      </c>
      <c r="AO42" s="5" t="s">
        <v>60</v>
      </c>
      <c r="AP42" s="5" t="s">
        <v>62</v>
      </c>
    </row>
    <row r="43" spans="1:42" x14ac:dyDescent="0.35">
      <c r="A43">
        <v>0</v>
      </c>
      <c r="B43">
        <f>$D$23</f>
        <v>0.65</v>
      </c>
      <c r="C43">
        <f>$D$24</f>
        <v>0.65</v>
      </c>
      <c r="D43">
        <f>$D$21</f>
        <v>637</v>
      </c>
      <c r="E43">
        <f>$D$22</f>
        <v>636</v>
      </c>
      <c r="F43">
        <f t="shared" ref="F43:F74" si="2">$D$5</f>
        <v>51</v>
      </c>
      <c r="G43">
        <f ca="1">IF(N6="None",MAX(0,F43-H43),MAX(0,F43*B43))</f>
        <v>50.95</v>
      </c>
      <c r="H43">
        <f ca="1">IF(N6="None",MAX(0.05,IFERROR(O33,0)+0.05),MAX(0,F43-G43))</f>
        <v>0.05</v>
      </c>
      <c r="I43">
        <f ca="1">IF(AND(N7="None",N8="None"),MAX(0,G43*C43),IF(N7="None",MAX(0.05,IFERROR(O34,0)+0.05),IF(N8="None",MAX(0,G43-J43),MAX(0,G43*C43))))</f>
        <v>33.1175</v>
      </c>
      <c r="J43">
        <f ca="1">IF(AND(N7="None",N8="None"),MAX(0,G43-I43),IF(N8="None",MAX(0.05,IFERROR(O35,0)+0.05),IF(N7="None",MAX(0,G43-I43),MAX(0,G43-I43))))</f>
        <v>17.832500000000003</v>
      </c>
      <c r="K43">
        <f>P5</f>
        <v>637</v>
      </c>
      <c r="L43">
        <f ca="1">P6</f>
        <v>635.50072404782861</v>
      </c>
      <c r="M43">
        <f ca="1">P7</f>
        <v>623.0446335020365</v>
      </c>
      <c r="N43">
        <f ca="1">P8</f>
        <v>632.94163350203655</v>
      </c>
      <c r="O43">
        <f ca="1"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AE43)-(K31))))*(MAX($D$16,(AE43)-(K31))),0.000001)*MAX(((((G31)+(I31)*(MAX($D$16,(AE43)-(K31))))*(MAX($D$16,(AE43)-(K31))))/MAX((G31)+2*(MAX($D$16,(AE43)-(K31)))*SQRT(1+(I31)^2),0.000001))^(2/3),0.000001)))^2))/2)+(IF((ABS(F43)/MAX(((G31)+(I31)*(MAX($D$16,(AE43)-(K31))))*(MAX($D$16,(AE43)-(K31))),0.000001))&gt;(ABS(F43)/MAX(((F31)+(H31)*(MAX($D$16,(K43)-(J31))))*(MAX($D$16,(K43)-(J31))),0.000001)),$D$9*((((ABS(F43)/MAX(((G31)+(I31)*(MAX($D$16,(AE43)-(K31))))*(MAX($D$16,(AE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AE43)-(K31))))*(MAX($D$16,(AE43)-(K31))),0.000001))^2)/(2*$I$5)))))+($D$10*(ABS((X31)-(W31))/90)*MAX(((ABS(F43)/MAX(((F31)+(H31)*(MAX($D$16,(K43)-(J31))))*(MAX($D$16,(K43)-(J31))),0.000001))^2)/(2*$I$5),((ABS(F43)/MAX(((G31)+(I31)*(MAX($D$16,(AE43)-(K31))))*(MAX($D$16,(AE43)-(K31))),0.000001))^2)/(2*$I$5)))+(0)-((ABS(F43)/MAX(((G31)+(I31)*(MAX($D$16,(AE43)-(K31))))*(MAX($D$16,(AE43)-(K31))),0.000001))^2)/(2*$I$5)</f>
        <v>637.16616717205443</v>
      </c>
      <c r="P43">
        <f ca="1">AD43+((ABS(G43)/MAX(((G32)+(I32)*(MAX($D$16,(AD43)-(K32))))*(MAX($D$16,(AD43)-(K32))),0.000001))^2)/(2*$I$5)+((E32)*((((ABS(G43)*$D$6)/(MAX(((F32)+(H32)*(MAX($D$16,(AC43)-(J32))))*(MAX($D$16,(AC43)-(J32))),0.000001)*MAX(((((F32)+(H32)*(MAX($D$16,(AC43)-(J32))))*(MAX($D$16,(AC43)-(J32))))/MAX((F32)+2*(MAX($D$16,(AC43)-(J32)))*SQRT(1+(H32)^2),0.000001))^(2/3),0.000001)))^2)+(((ABS(G43)*$D$6)/(MAX(((G32)+(I32)*(MAX($D$16,(AD43)-(K32))))*(MAX($D$16,(AD43)-(K32))),0.000001)*MAX(((((G32)+(I32)*(MAX($D$16,(AD43)-(K32))))*(MAX($D$16,(AD43)-(K32))))/MAX((G32)+2*(MAX($D$16,(AD43)-(K32)))*SQRT(1+(I32)^2),0.000001))^(2/3),0.000001)))^2))/2)+(IF((ABS(G43)/MAX(((G32)+(I32)*(MAX($D$16,(AD43)-(K32))))*(MAX($D$16,(AD43)-(K32))),0.000001))&gt;(ABS(G43)/MAX(((F32)+(H32)*(MAX($D$16,(AC43)-(J32))))*(MAX($D$16,(AC43)-(J32))),0.000001)),$D$9*((((ABS(G43)/MAX(((G32)+(I32)*(MAX($D$16,(AD43)-(K32))))*(MAX($D$16,(AD43)-(K32))),0.000001))^2)/(2*$I$5))-(((ABS(G43)/MAX(((F32)+(H32)*(MAX($D$16,(AC43)-(J32))))*(MAX($D$16,(AC43)-(J32))),0.000001))^2)/(2*$I$5))),$D$8*((((ABS(G43)/MAX(((F32)+(H32)*(MAX($D$16,(AC43)-(J32))))*(MAX($D$16,(AC43)-(J32))),0.000001))^2)/(2*$I$5))-(((ABS(G43)/MAX(((G32)+(I32)*(MAX($D$16,(AD43)-(K32))))*(MAX($D$16,(AD43)-(K32))),0.000001))^2)/(2*$I$5)))))+($D$10*(ABS((X32)-(W32))/90)*MAX(((ABS(G43)/MAX(((F32)+(H32)*(MAX($D$16,(AC43)-(J32))))*(MAX($D$16,(AC43)-(J32))),0.000001))^2)/(2*$I$5),((ABS(G43)/MAX(((G32)+(I32)*(MAX($D$16,(AD43)-(K32))))*(MAX($D$16,(AD43)-(K32))),0.000001))^2)/(2*$I$5)))+(($D$11*0.13607488*(ABS(H43)/MAX(ABS(F43),0.000001))^2*MAX(((ABS(G43)/MAX(((F32)+(H32)*(MAX($D$16,(AC43)-(J32))))*(MAX($D$16,(AC43)-(J32))),0.000001))^2)/(2*$I$5),((ABS(G43)/MAX(((G32)+(I32)*(MAX($D$16,(AD43)-(K32))))*(MAX($D$16,(AD43)-(K32))),0.000001))^2)/(2*$I$5))))-((ABS(G43)/MAX(((F32)+(H32)*(MAX($D$16,(AC43)-(J32))))*(MAX($D$16,(AC43)-(J32))),0.000001))^2)/(2*$I$5)</f>
        <v>636.23224637709041</v>
      </c>
      <c r="Q43">
        <f ca="1">L43+((ABS(H43)/MAX(((G33)+(I33)*(MAX($D$16,(IF(N6="None",AC43,L43))-(K33))))*(MAX($D$16,(IF(N6="None",AC43,L43))-(K33))),0.000001))^2)/(2*$I$5)+((E33)*((((ABS(H43)*$D$6)/(MAX(((F33)+(H33)*(MAX($D$16,(AC43)-(J33))))*(MAX($D$16,(AC43)-(J33))),0.000001)*MAX(((((F33)+(H33)*(MAX($D$16,(AC43)-(J33))))*(MAX($D$16,(AC43)-(J33))))/MAX((F33)+2*(MAX($D$16,(AC43)-(J33)))*SQRT(1+(H33)^2),0.000001))^(2/3),0.000001)))^2)+(((ABS(H43)*$D$6)/(MAX(((G33)+(I33)*(MAX($D$16,(IF(N6="None",AC43,L43))-(K33))))*(MAX($D$16,(IF(N6="None",AC43,L43))-(K33))),0.000001)*MAX(((((G33)+(I33)*(MAX($D$16,(IF(N6="None",AC43,L43))-(K33))))*(MAX($D$16,(IF(N6="None",AC43,L43))-(K33))))/MAX((G33)+2*(MAX($D$16,(IF(N6="None",AC43,L43))-(K33)))*SQRT(1+(I33)^2),0.000001))^(2/3),0.000001)))^2))/2)+(IF((ABS(H43)/MAX(((G33)+(I33)*(MAX($D$16,(IF(N6="None",AC43,L43))-(K33))))*(MAX($D$16,(IF(N6="None",AC43,L43))-(K33))),0.000001))&gt;(ABS(H43)/MAX(((F33)+(H33)*(MAX($D$16,(AC43)-(J33))))*(MAX($D$16,(AC43)-(J33))),0.000001)),$D$9*((((ABS(H43)/MAX(((G33)+(I33)*(MAX($D$16,(IF(N6="None",AC43,L43))-(K33))))*(MAX($D$16,(IF(N6="None",AC43,L43))-(K33))),0.000001))^2)/(2*$I$5))-(((ABS(H43)/MAX(((F33)+(H33)*(MAX($D$16,(AC43)-(J33))))*(MAX($D$16,(AC43)-(J33))),0.000001))^2)/(2*$I$5))),$D$8*((((ABS(H43)/MAX(((F33)+(H33)*(MAX($D$16,(AC43)-(J33))))*(MAX($D$16,(AC43)-(J33))),0.000001))^2)/(2*$I$5))-(((ABS(H43)/MAX(((G33)+(I33)*(MAX($D$16,(IF(N6="None",AC43,L43))-(K33))))*(MAX($D$16,(IF(N6="None",AC43,L43))-(K33))),0.000001))^2)/(2*$I$5)))))+($D$10*(ABS((X33)-(W33))/90)*MAX(((ABS(H43)/MAX(((F33)+(H33)*(MAX($D$16,(AC43)-(J33))))*(MAX($D$16,(AC43)-(J33))),0.000001))^2)/(2*$I$5),((ABS(H43)/MAX(((G33)+(I33)*(MAX($D$16,(IF(N6="None",AC43,L43))-(K33))))*(MAX($D$16,(IF(N6="None",AC43,L43))-(K33))),0.000001))^2)/(2*$I$5)))+(($D$11*0.00000015*(ABS(G43)/MAX(ABS(F43),0.000001))^2*MAX(((ABS(H43)/MAX(((F33)+(H33)*(MAX($D$16,(AC43)-(J33))))*(MAX($D$16,(AC43)-(J33))),0.000001))^2)/(2*$I$5),((ABS(H43)/MAX(((G33)+(I33)*(MAX($D$16,(IF(N6="None",AC43,L43))-(K33))))*(MAX($D$16,(IF(N6="None",AC43,L43))-(K33))),0.000001))^2)/(2*$I$5))))-((ABS(H43)/MAX(((F33)+(H33)*(MAX($D$16,(AC43)-(J33))))*(MAX($D$16,(AC43)-(J33))),0.000001))^2)/(2*$I$5)</f>
        <v>635.50072423285815</v>
      </c>
      <c r="R43">
        <f ca="1">AE43+((ABS(G43)/MAX(((F32)+(H32)*(MAX($D$16,(AE43)-(J32))))*(MAX($D$16,(AE43)-(J32))),0.000001))^2)/(2*$I$5)-((E32)*((((ABS(G43)*$D$6)/(MAX(((F32)+(H32)*(MAX($D$16,(AE43)-(J32))))*(MAX($D$16,(AE43)-(J32))),0.000001)*MAX(((((F32)+(H32)*(MAX($D$16,(AE43)-(J32))))*(MAX($D$16,(AE43)-(J32))))/MAX((F32)+2*(MAX($D$16,(AE43)-(J32)))*SQRT(1+(H32)^2),0.000001))^(2/3),0.000001)))^2)+(((ABS(G43)*$D$6)/(MAX(((G32)+(I32)*(MAX($D$16,(AF43)-(K32))))*(MAX($D$16,(AF43)-(K32))),0.000001)*MAX(((((G32)+(I32)*(MAX($D$16,(AF43)-(K32))))*(MAX($D$16,(AF43)-(K32))))/MAX((G32)+2*(MAX($D$16,(AF43)-(K32)))*SQRT(1+(I32)^2),0.000001))^(2/3),0.000001)))^2))/2)+(IF((ABS(G43)/MAX(((G32)+(I32)*(MAX($D$16,(AF43)-(K32))))*(MAX($D$16,(AF43)-(K32))),0.000001))&gt;(ABS(G43)/MAX(((F32)+(H32)*(MAX($D$16,(AE43)-(J32))))*(MAX($D$16,(AE43)-(J32))),0.000001)),$D$9*((((ABS(G43)/MAX(((G32)+(I32)*(MAX($D$16,(AF43)-(K32))))*(MAX($D$16,(AF43)-(K32))),0.000001))^2)/(2*$I$5))-(((ABS(G43)/MAX(((F32)+(H32)*(MAX($D$16,(AE43)-(J32))))*(MAX($D$16,(AE43)-(J32))),0.000001))^2)/(2*$I$5))),$D$8*((((ABS(G43)/MAX(((F32)+(H32)*(MAX($D$16,(AE43)-(J32))))*(MAX($D$16,(AE43)-(J32))),0.000001))^2)/(2*$I$5))-(((ABS(G43)/MAX(((G32)+(I32)*(MAX($D$16,(AF43)-(K32))))*(MAX($D$16,(AF43)-(K32))),0.000001))^2)/(2*$I$5)))))+($D$10*(ABS((X32)-(W32))/90)*MAX(((ABS(G43)/MAX(((F32)+(H32)*(MAX($D$16,(AE43)-(J32))))*(MAX($D$16,(AE43)-(J32))),0.000001))^2)/(2*$I$5),((ABS(G43)/MAX(((G32)+(I32)*(MAX($D$16,(AF43)-(K32))))*(MAX($D$16,(AF43)-(K32))),0.000001))^2)/(2*$I$5)))+(($D$11*0.13607488*(ABS(H43)/MAX(ABS(F43),0.000001))^2*MAX(((ABS(G43)/MAX(((F32)+(H32)*(MAX($D$16,(AE43)-(J32))))*(MAX($D$16,(AE43)-(J32))),0.000001))^2)/(2*$I$5),((ABS(G43)/MAX(((G32)+(I32)*(MAX($D$16,(AF43)-(K32))))*(MAX($D$16,(AF43)-(K32))),0.000001))^2)/(2*$I$5))))-((ABS(G43)/MAX(((G32)+(I32)*(MAX($D$16,(AF43)-(K32))))*(MAX($D$16,(AF43)-(K32))),0.000001))^2)/(2*$I$5)</f>
        <v>636.94033768801251</v>
      </c>
      <c r="S43">
        <f ca="1">M43+((ABS(I43)/MAX(((G34)+(I34)*(MAX($D$16,(IF(N7="None",AD43,M43))-(K34))))*(MAX($D$16,(IF(N7="None",AD43,M43))-(K34))),0.000001))^2)/(2*$I$5)+((E34)*((((ABS(I43)*$D$6)/(MAX(((F34)+(H34)*(MAX($D$16,(AD43)-(J34))))*(MAX($D$16,(AD43)-(J34))),0.000001)*MAX(((((F34)+(H34)*(MAX($D$16,(AD43)-(J34))))*(MAX($D$16,(AD43)-(J34))))/MAX((F34)+2*(MAX($D$16,(AD43)-(J34)))*SQRT(1+(H34)^2),0.000001))^(2/3),0.000001)))^2)+(((ABS(I43)*$D$6)/(MAX(((G34)+(I34)*(MAX($D$16,(IF(N7="None",AD43,M43))-(K34))))*(MAX($D$16,(IF(N7="None",AD43,M43))-(K34))),0.000001)*MAX(((((G34)+(I34)*(MAX($D$16,(IF(N7="None",AD43,M43))-(K34))))*(MAX($D$16,(IF(N7="None",AD43,M43))-(K34))))/MAX((G34)+2*(MAX($D$16,(IF(N7="None",AD43,M43))-(K34)))*SQRT(1+(I34)^2),0.000001))^(2/3),0.000001)))^2))/2)+(IF((ABS(I43)/MAX(((G34)+(I34)*(MAX($D$16,(IF(N7="None",AD43,M43))-(K34))))*(MAX($D$16,(IF(N7="None",AD43,M43))-(K34))),0.000001))&gt;(ABS(I43)/MAX(((F34)+(H34)*(MAX($D$16,(AD43)-(J34))))*(MAX($D$16,(AD43)-(J34))),0.000001)),$D$9*((((ABS(I43)/MAX(((G34)+(I34)*(MAX($D$16,(IF(N7="None",AD43,M43))-(K34))))*(MAX($D$16,(IF(N7="None",AD43,M43))-(K34))),0.000001))^2)/(2*$I$5))-(((ABS(I43)/MAX(((F34)+(H34)*(MAX($D$16,(AD43)-(J34))))*(MAX($D$16,(AD43)-(J34))),0.000001))^2)/(2*$I$5))),$D$8*((((ABS(I43)/MAX(((F34)+(H34)*(MAX($D$16,(AD43)-(J34))))*(MAX($D$16,(AD43)-(J34))),0.000001))^2)/(2*$I$5))-(((ABS(I43)/MAX(((G34)+(I34)*(MAX($D$16,(IF(N7="None",AD43,M43))-(K34))))*(MAX($D$16,(IF(N7="None",AD43,M43))-(K34))),0.000001))^2)/(2*$I$5)))))+($D$10*(ABS((X34)-(W34))/90)*MAX(((ABS(I43)/MAX(((F34)+(H34)*(MAX($D$16,(AD43)-(J34))))*(MAX($D$16,(AD43)-(J34))),0.000001))^2)/(2*$I$5),((ABS(I43)/MAX(((G34)+(I34)*(MAX($D$16,(IF(N7="None",AD43,M43))-(K34))))*(MAX($D$16,(IF(N7="None",AD43,M43))-(K34))),0.000001))^2)/(2*$I$5)))+(0)-((ABS(I43)/MAX(((F34)+(H34)*(MAX($D$16,(AD43)-(J34))))*(MAX($D$16,(AD43)-(J34))),0.000001))^2)/(2*$I$5)</f>
        <v>625.27059624961214</v>
      </c>
      <c r="T43">
        <f ca="1">N43+((ABS(J43)/MAX(((G35)+(I35)*(MAX($D$16,(IF(N8="None",AD43,N43))-(K35))))*(MAX($D$16,(IF(N8="None",AD43,N43))-(K35))),0.000001))^2)/(2*$I$5)+((E35)*((((ABS(J43)*$D$6)/(MAX(((F35)+(H35)*(MAX($D$16,(AD43)-(J35))))*(MAX($D$16,(AD43)-(J35))),0.000001)*MAX(((((F35)+(H35)*(MAX($D$16,(AD43)-(J35))))*(MAX($D$16,(AD43)-(J35))))/MAX((F35)+2*(MAX($D$16,(AD43)-(J35)))*SQRT(1+(H35)^2),0.000001))^(2/3),0.000001)))^2)+(((ABS(J43)*$D$6)/(MAX(((G35)+(I35)*(MAX($D$16,(IF(N8="None",AD43,N43))-(K35))))*(MAX($D$16,(IF(N8="None",AD43,N43))-(K35))),0.000001)*MAX(((((G35)+(I35)*(MAX($D$16,(IF(N8="None",AD43,N43))-(K35))))*(MAX($D$16,(IF(N8="None",AD43,N43))-(K35))))/MAX((G35)+2*(MAX($D$16,(IF(N8="None",AD43,N43))-(K35)))*SQRT(1+(I35)^2),0.000001))^(2/3),0.000001)))^2))/2)+(IF((ABS(J43)/MAX(((G35)+(I35)*(MAX($D$16,(IF(N8="None",AD43,N43))-(K35))))*(MAX($D$16,(IF(N8="None",AD43,N43))-(K35))),0.000001))&gt;(ABS(J43)/MAX(((F35)+(H35)*(MAX($D$16,(AD43)-(J35))))*(MAX($D$16,(AD43)-(J35))),0.000001)),$D$9*((((ABS(J43)/MAX(((G35)+(I35)*(MAX($D$16,(IF(N8="None",AD43,N43))-(K35))))*(MAX($D$16,(IF(N8="None",AD43,N43))-(K35))),0.000001))^2)/(2*$I$5))-(((ABS(J43)/MAX(((F35)+(H35)*(MAX($D$16,(AD43)-(J35))))*(MAX($D$16,(AD43)-(J35))),0.000001))^2)/(2*$I$5))),$D$8*((((ABS(J43)/MAX(((F35)+(H35)*(MAX($D$16,(AD43)-(J35))))*(MAX($D$16,(AD43)-(J35))),0.000001))^2)/(2*$I$5))-(((ABS(J43)/MAX(((G35)+(I35)*(MAX($D$16,(IF(N8="None",AD43,N43))-(K35))))*(MAX($D$16,(IF(N8="None",AD43,N43))-(K35))),0.000001))^2)/(2*$I$5)))))+($D$10*(ABS((X35)-(W35))/90)*MAX(((ABS(J43)/MAX(((F35)+(H35)*(MAX($D$16,(AD43)-(J35))))*(MAX($D$16,(AD43)-(J35))),0.000001))^2)/(2*$I$5),((ABS(J43)/MAX(((G35)+(I35)*(MAX($D$16,(IF(N8="None",AD43,N43))-(K35))))*(MAX($D$16,(IF(N8="None",AD43,N43))-(K35))),0.000001))^2)/(2*$I$5)))+(($D$11*0.34699541*(ABS(I43)/MAX(ABS(G43),0.000001))^2*MAX(((ABS(J43)/MAX(((F35)+(H35)*(MAX($D$16,(AD43)-(J35))))*(MAX($D$16,(AD43)-(J35))),0.000001))^2)/(2*$I$5),((ABS(J43)/MAX(((G35)+(I35)*(MAX($D$16,(IF(N8="None",AD43,N43))-(K35))))*(MAX($D$16,(IF(N8="None",AD43,N43))-(K35))),0.000001))^2)/(2*$I$5))))-((ABS(J43)/MAX(((F35)+(H35)*(MAX($D$16,(AD43)-(J35))))*(MAX($D$16,(AD43)-(J35))),0.000001))^2)/(2*$I$5)</f>
        <v>633.66737954432404</v>
      </c>
      <c r="U43">
        <f t="shared" ref="U43:U74" ca="1" si="3">IFERROR(((O43)-(MAX(P43,Q43)))/MAX(ABS(D43),1),0)</f>
        <v>1.4661236969607913E-3</v>
      </c>
      <c r="V43">
        <f t="shared" ref="V43:V74" ca="1" si="4">IFERROR(((R43)-(MAX(S43,T43)))/MAX(ABS(E43),1),0)</f>
        <v>5.1461606032837583E-3</v>
      </c>
      <c r="W43">
        <f t="shared" ref="W43:W74" ca="1" si="5">ABS((MAX(P43,Q43))-D43)</f>
        <v>0.76775362290959492</v>
      </c>
      <c r="X43">
        <f t="shared" ref="X43:X74" ca="1" si="6">ABS((MAX(S43,T43))-E43)</f>
        <v>2.3326204556759649</v>
      </c>
      <c r="Y43">
        <f>IF($D$20=0,B43,IFERROR(IF(N6="None",1,MIN(0.98,MAX(0.02,B43+$D$14*((Q43-P43)/MAX(ABS(D43),1))))),B43))</f>
        <v>1</v>
      </c>
      <c r="Z43">
        <f ca="1">IF($D$20=0,C43,IFERROR(IF(AND(N7="None",N8="None"),C43,IF(N8="None",1,IF(N7="None",0,MIN(0.98,MAX(0.02,C43+$D$14*((T43-S43)/MAX(ABS(E43),1))))))),C43))</f>
        <v>0.65105619915656754</v>
      </c>
      <c r="AA43">
        <f t="shared" ref="AA43:AA74" ca="1" si="7">IF($D$20=0,D43,IFERROR(D43+$D$13*(AC43-D43),D43))</f>
        <v>636.73117875998116</v>
      </c>
      <c r="AB43">
        <f t="shared" ref="AB43:AB74" ca="1" si="8">IF($D$20=0,E43,IFERROR(E43+$D$13*(AD43-E43),E43))</f>
        <v>635.18387352390494</v>
      </c>
      <c r="AC43">
        <f ca="1">IF($D$20=0,D43,IF(AC43=0,(MAX(P43,Q43)),IF(ABS((MAX(P43,Q43))-AC43)&lt;$D$19,AC43,MAX((K31)+$D$16,AC43+$D$13*(((MAX(P43,Q43))-AC43))))))</f>
        <v>636.23193931423202</v>
      </c>
      <c r="AD43">
        <f ca="1">IF($D$20=0,E43,IF(AD43=0,(MAX(S43,T43)),IF(ABS((MAX(S43,T43))-AD43)&lt;$D$19,AD43,MAX((K32)+$D$16,AD43+$D$13*(((MAX(S43,T43))-AD43))))))</f>
        <v>633.66821006829991</v>
      </c>
      <c r="AE43">
        <f ca="1">IF($D$20=0,D43,IF(AE43=0,O43,IF(ABS(U43)&lt;$D$19,AE43,MAX((K31)+$D$16,AE43+($D$13*(((O43)-AE43)+($D$15*U43*MAX(ABS(AE43-(K31)),1))))))))</f>
        <v>637.16637744186153</v>
      </c>
      <c r="AF43">
        <f ca="1">IF($D$20=0,E43,IF(AF43=0,R43,IF(ABS(V43)&lt;$D$19,AF43,MAX((K32)+$D$16,AF43+($D$13*(((R43)-AF43)+($D$15*V43*MAX(ABS(AF43-(K32)),1))))))))</f>
        <v>636.94164137552445</v>
      </c>
      <c r="AG43">
        <f ca="1">((G31)*(MAX($D$16,(AC43)-(K31)))^2)/2+(I31)*(MAX($D$16,(AC43)-(K31)))^3/3+(ABS(F43)^2)/($I$5*MAX(((G31)+(I31)*(MAX($D$16,(AC43)-(K31))))*(MAX($D$16,(AC43)-(K31))),0.000001))</f>
        <v>33.169190677208384</v>
      </c>
      <c r="AH43">
        <f ca="1">((G31)*(MAX($D$16,(AE43)-(K31)))^2)/2+(I31)*(MAX($D$16,(AE43)-(K31)))^3/3+(ABS(F43)^2)/($I$5*MAX(((G31)+(I31)*(MAX($D$16,(AE43)-(K31))))*(MAX($D$16,(AE43)-(K31))),0.000001))</f>
        <v>41.073217886762691</v>
      </c>
      <c r="AI43">
        <f ca="1">((G32)*(MAX($D$16,(AD43)-(K32)))^2)/2+(I32)*(MAX($D$16,(AD43)-(K32)))^3/3+(ABS(G43)^2)/($I$5*MAX(((G32)+(I32)*(MAX($D$16,(AD43)-(K32))))*(MAX($D$16,(AD43)-(K32))),0.000001))</f>
        <v>30.868031646714567</v>
      </c>
      <c r="AJ43">
        <f ca="1">((G32)*(MAX($D$16,(AF43)-(K32)))^2)/2+(I32)*(MAX($D$16,(AF43)-(K32)))^3/3+(ABS(G43)^2)/($I$5*MAX(((G32)+(I32)*(MAX($D$16,(AF43)-(K32))))*(MAX($D$16,(AF43)-(K32))),0.000001))</f>
        <v>136.11570473131025</v>
      </c>
      <c r="AK43" t="str">
        <f t="shared" ref="AK43:AK74" ca="1" si="9">IF(AH43&gt;=AG43,"Supercritical","Subcritical")</f>
        <v>Supercritical</v>
      </c>
      <c r="AL43" t="str">
        <f t="shared" ref="AL43:AL74" ca="1" si="10">IF(AJ43&gt;=AI43,"Supercritical","Subcritical")</f>
        <v>Supercritical</v>
      </c>
      <c r="AM43">
        <f t="shared" ref="AM43:AM74" ca="1" si="11">IF($D$20=0,D43,IFERROR(D43+$D$13*(IF(AK43="Supercritical",AE43,AC43)-D43),D43))</f>
        <v>637.05823210465155</v>
      </c>
      <c r="AN43">
        <f t="shared" ref="AN43:AN74" ca="1" si="12">IF($D$20=0,E43,IFERROR(E43+$D$13*(IF(AL43="Supercritical",AF43,AD43)-E43),E43))</f>
        <v>636.32957448143361</v>
      </c>
      <c r="AO43">
        <f t="shared" ref="AO43:AO74" ca="1" si="13">IF($D$20=0,0,IFERROR(ABS(IF(AK43="Supercritical",AE43,AC43)-D43),0))</f>
        <v>0.16637744186152759</v>
      </c>
      <c r="AP43">
        <f t="shared" ref="AP43:AP74" ca="1" si="14">IF($D$20=0,0,IFERROR(ABS(IF(AL43="Supercritical",AF43,AD43)-E43),0))</f>
        <v>0.94164137552445482</v>
      </c>
    </row>
    <row r="44" spans="1:42" x14ac:dyDescent="0.35">
      <c r="A44">
        <v>1</v>
      </c>
      <c r="B44">
        <f t="shared" ref="B44:B75" si="15">Y43</f>
        <v>1</v>
      </c>
      <c r="C44">
        <f t="shared" ref="C44:C75" ca="1" si="16">Z43</f>
        <v>0.65105619915656754</v>
      </c>
      <c r="D44">
        <f t="shared" ref="D44:D75" ca="1" si="17">AM43</f>
        <v>637.05823210465155</v>
      </c>
      <c r="E44">
        <f t="shared" ref="E44:E75" ca="1" si="18">AN43</f>
        <v>636.32957448143361</v>
      </c>
      <c r="F44">
        <f t="shared" si="2"/>
        <v>51</v>
      </c>
      <c r="G44">
        <f ca="1">IF(N6="None",MAX(0,F44-H44),MAX(0,F44*B44))</f>
        <v>50.95</v>
      </c>
      <c r="H44">
        <f ca="1">IF(N6="None",MAX(0.05,IFERROR(O33,0)+0.05),MAX(0,F44-G44))</f>
        <v>0.05</v>
      </c>
      <c r="I44">
        <f ca="1">IF(AND(N7="None",N8="None"),MAX(0,G44*C44),IF(N7="None",MAX(0.05,IFERROR(O34,0)+0.05),IF(N8="None",MAX(0,G44-J44),MAX(0,G44*C44))))</f>
        <v>33.171313347027116</v>
      </c>
      <c r="J44">
        <f ca="1">IF(AND(N7="None",N8="None"),MAX(0,G44-I44),IF(N8="None",MAX(0.05,IFERROR(O35,0)+0.05),IF(N7="None",MAX(0,G44-I44),MAX(0,G44-I44))))</f>
        <v>17.778686652972887</v>
      </c>
      <c r="K44">
        <f>P5</f>
        <v>637</v>
      </c>
      <c r="L44">
        <f ca="1">P6</f>
        <v>635.50072404782861</v>
      </c>
      <c r="M44">
        <f ca="1">P7</f>
        <v>623.0446335020365</v>
      </c>
      <c r="N44">
        <f ca="1">P8</f>
        <v>632.94163350203655</v>
      </c>
      <c r="O44">
        <f ca="1"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AE44)-(K31))))*(MAX($D$16,(AE44)-(K31))),0.000001)*MAX(((((G31)+(I31)*(MAX($D$16,(AE44)-(K31))))*(MAX($D$16,(AE44)-(K31))))/MAX((G31)+2*(MAX($D$16,(AE44)-(K31)))*SQRT(1+(I31)^2),0.000001))^(2/3),0.000001)))^2))/2)+(IF((ABS(F44)/MAX(((G31)+(I31)*(MAX($D$16,(AE44)-(K31))))*(MAX($D$16,(AE44)-(K31))),0.000001))&gt;(ABS(F44)/MAX(((F31)+(H31)*(MAX($D$16,(K44)-(J31))))*(MAX($D$16,(K44)-(J31))),0.000001)),$D$9*((((ABS(F44)/MAX(((G31)+(I31)*(MAX($D$16,(AE44)-(K31))))*(MAX($D$16,(AE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AE44)-(K31))))*(MAX($D$16,(AE44)-(K31))),0.000001))^2)/(2*$I$5)))))+($D$10*(ABS((X31)-(W31))/90)*MAX(((ABS(F44)/MAX(((F31)+(H31)*(MAX($D$16,(K44)-(J31))))*(MAX($D$16,(K44)-(J31))),0.000001))^2)/(2*$I$5),((ABS(F44)/MAX(((G31)+(I31)*(MAX($D$16,(AE44)-(K31))))*(MAX($D$16,(AE44)-(K31))),0.000001))^2)/(2*$I$5)))+(0)-((ABS(F44)/MAX(((G31)+(I31)*(MAX($D$16,(AE44)-(K31))))*(MAX($D$16,(AE44)-(K31))),0.000001))^2)/(2*$I$5)</f>
        <v>637.16616705746526</v>
      </c>
      <c r="P44">
        <f ca="1">AD44+((ABS(G44)/MAX(((G32)+(I32)*(MAX($D$16,(AD44)-(K32))))*(MAX($D$16,(AD44)-(K32))),0.000001))^2)/(2*$I$5)+((E32)*((((ABS(G44)*$D$6)/(MAX(((F32)+(H32)*(MAX($D$16,(AC44)-(J32))))*(MAX($D$16,(AC44)-(J32))),0.000001)*MAX(((((F32)+(H32)*(MAX($D$16,(AC44)-(J32))))*(MAX($D$16,(AC44)-(J32))))/MAX((F32)+2*(MAX($D$16,(AC44)-(J32)))*SQRT(1+(H32)^2),0.000001))^(2/3),0.000001)))^2)+(((ABS(G44)*$D$6)/(MAX(((G32)+(I32)*(MAX($D$16,(AD44)-(K32))))*(MAX($D$16,(AD44)-(K32))),0.000001)*MAX(((((G32)+(I32)*(MAX($D$16,(AD44)-(K32))))*(MAX($D$16,(AD44)-(K32))))/MAX((G32)+2*(MAX($D$16,(AD44)-(K32)))*SQRT(1+(I32)^2),0.000001))^(2/3),0.000001)))^2))/2)+(IF((ABS(G44)/MAX(((G32)+(I32)*(MAX($D$16,(AD44)-(K32))))*(MAX($D$16,(AD44)-(K32))),0.000001))&gt;(ABS(G44)/MAX(((F32)+(H32)*(MAX($D$16,(AC44)-(J32))))*(MAX($D$16,(AC44)-(J32))),0.000001)),$D$9*((((ABS(G44)/MAX(((G32)+(I32)*(MAX($D$16,(AD44)-(K32))))*(MAX($D$16,(AD44)-(K32))),0.000001))^2)/(2*$I$5))-(((ABS(G44)/MAX(((F32)+(H32)*(MAX($D$16,(AC44)-(J32))))*(MAX($D$16,(AC44)-(J32))),0.000001))^2)/(2*$I$5))),$D$8*((((ABS(G44)/MAX(((F32)+(H32)*(MAX($D$16,(AC44)-(J32))))*(MAX($D$16,(AC44)-(J32))),0.000001))^2)/(2*$I$5))-(((ABS(G44)/MAX(((G32)+(I32)*(MAX($D$16,(AD44)-(K32))))*(MAX($D$16,(AD44)-(K32))),0.000001))^2)/(2*$I$5)))))+($D$10*(ABS((X32)-(W32))/90)*MAX(((ABS(G44)/MAX(((F32)+(H32)*(MAX($D$16,(AC44)-(J32))))*(MAX($D$16,(AC44)-(J32))),0.000001))^2)/(2*$I$5),((ABS(G44)/MAX(((G32)+(I32)*(MAX($D$16,(AD44)-(K32))))*(MAX($D$16,(AD44)-(K32))),0.000001))^2)/(2*$I$5)))+(($D$11*0.13607488*(ABS(H44)/MAX(ABS(F44),0.000001))^2*MAX(((ABS(G44)/MAX(((F32)+(H32)*(MAX($D$16,(AC44)-(J32))))*(MAX($D$16,(AC44)-(J32))),0.000001))^2)/(2*$I$5),((ABS(G44)/MAX(((G32)+(I32)*(MAX($D$16,(AD44)-(K32))))*(MAX($D$16,(AD44)-(K32))),0.000001))^2)/(2*$I$5))))-((ABS(G44)/MAX(((F32)+(H32)*(MAX($D$16,(AC44)-(J32))))*(MAX($D$16,(AC44)-(J32))),0.000001))^2)/(2*$I$5)</f>
        <v>636.23312988425084</v>
      </c>
      <c r="Q44">
        <f ca="1">L44+((ABS(H44)/MAX(((G33)+(I33)*(MAX($D$16,(IF(N6="None",AC44,L44))-(K33))))*(MAX($D$16,(IF(N6="None",AC44,L44))-(K33))),0.000001))^2)/(2*$I$5)+((E33)*((((ABS(H44)*$D$6)/(MAX(((F33)+(H33)*(MAX($D$16,(AC44)-(J33))))*(MAX($D$16,(AC44)-(J33))),0.000001)*MAX(((((F33)+(H33)*(MAX($D$16,(AC44)-(J33))))*(MAX($D$16,(AC44)-(J33))))/MAX((F33)+2*(MAX($D$16,(AC44)-(J33)))*SQRT(1+(H33)^2),0.000001))^(2/3),0.000001)))^2)+(((ABS(H44)*$D$6)/(MAX(((G33)+(I33)*(MAX($D$16,(IF(N6="None",AC44,L44))-(K33))))*(MAX($D$16,(IF(N6="None",AC44,L44))-(K33))),0.000001)*MAX(((((G33)+(I33)*(MAX($D$16,(IF(N6="None",AC44,L44))-(K33))))*(MAX($D$16,(IF(N6="None",AC44,L44))-(K33))))/MAX((G33)+2*(MAX($D$16,(IF(N6="None",AC44,L44))-(K33)))*SQRT(1+(I33)^2),0.000001))^(2/3),0.000001)))^2))/2)+(IF((ABS(H44)/MAX(((G33)+(I33)*(MAX($D$16,(IF(N6="None",AC44,L44))-(K33))))*(MAX($D$16,(IF(N6="None",AC44,L44))-(K33))),0.000001))&gt;(ABS(H44)/MAX(((F33)+(H33)*(MAX($D$16,(AC44)-(J33))))*(MAX($D$16,(AC44)-(J33))),0.000001)),$D$9*((((ABS(H44)/MAX(((G33)+(I33)*(MAX($D$16,(IF(N6="None",AC44,L44))-(K33))))*(MAX($D$16,(IF(N6="None",AC44,L44))-(K33))),0.000001))^2)/(2*$I$5))-(((ABS(H44)/MAX(((F33)+(H33)*(MAX($D$16,(AC44)-(J33))))*(MAX($D$16,(AC44)-(J33))),0.000001))^2)/(2*$I$5))),$D$8*((((ABS(H44)/MAX(((F33)+(H33)*(MAX($D$16,(AC44)-(J33))))*(MAX($D$16,(AC44)-(J33))),0.000001))^2)/(2*$I$5))-(((ABS(H44)/MAX(((G33)+(I33)*(MAX($D$16,(IF(N6="None",AC44,L44))-(K33))))*(MAX($D$16,(IF(N6="None",AC44,L44))-(K33))),0.000001))^2)/(2*$I$5)))))+($D$10*(ABS((X33)-(W33))/90)*MAX(((ABS(H44)/MAX(((F33)+(H33)*(MAX($D$16,(AC44)-(J33))))*(MAX($D$16,(AC44)-(J33))),0.000001))^2)/(2*$I$5),((ABS(H44)/MAX(((G33)+(I33)*(MAX($D$16,(IF(N6="None",AC44,L44))-(K33))))*(MAX($D$16,(IF(N6="None",AC44,L44))-(K33))),0.000001))^2)/(2*$I$5)))+(($D$11*0.00000015*(ABS(G44)/MAX(ABS(F44),0.000001))^2*MAX(((ABS(H44)/MAX(((F33)+(H33)*(MAX($D$16,(AC44)-(J33))))*(MAX($D$16,(AC44)-(J33))),0.000001))^2)/(2*$I$5),((ABS(H44)/MAX(((G33)+(I33)*(MAX($D$16,(IF(N6="None",AC44,L44))-(K33))))*(MAX($D$16,(IF(N6="None",AC44,L44))-(K33))),0.000001))^2)/(2*$I$5))))-((ABS(H44)/MAX(((F33)+(H33)*(MAX($D$16,(AC44)-(J33))))*(MAX($D$16,(AC44)-(J33))),0.000001))^2)/(2*$I$5)</f>
        <v>635.50072423268341</v>
      </c>
      <c r="R44">
        <f ca="1">AE44+((ABS(G44)/MAX(((F32)+(H32)*(MAX($D$16,(AE44)-(J32))))*(MAX($D$16,(AE44)-(J32))),0.000001))^2)/(2*$I$5)-((E32)*((((ABS(G44)*$D$6)/(MAX(((F32)+(H32)*(MAX($D$16,(AE44)-(J32))))*(MAX($D$16,(AE44)-(J32))),0.000001)*MAX(((((F32)+(H32)*(MAX($D$16,(AE44)-(J32))))*(MAX($D$16,(AE44)-(J32))))/MAX((F32)+2*(MAX($D$16,(AE44)-(J32)))*SQRT(1+(H32)^2),0.000001))^(2/3),0.000001)))^2)+(((ABS(G44)*$D$6)/(MAX(((G32)+(I32)*(MAX($D$16,(AF44)-(K32))))*(MAX($D$16,(AF44)-(K32))),0.000001)*MAX(((((G32)+(I32)*(MAX($D$16,(AF44)-(K32))))*(MAX($D$16,(AF44)-(K32))))/MAX((G32)+2*(MAX($D$16,(AF44)-(K32)))*SQRT(1+(I32)^2),0.000001))^(2/3),0.000001)))^2))/2)+(IF((ABS(G44)/MAX(((G32)+(I32)*(MAX($D$16,(AF44)-(K32))))*(MAX($D$16,(AF44)-(K32))),0.000001))&gt;(ABS(G44)/MAX(((F32)+(H32)*(MAX($D$16,(AE44)-(J32))))*(MAX($D$16,(AE44)-(J32))),0.000001)),$D$9*((((ABS(G44)/MAX(((G32)+(I32)*(MAX($D$16,(AF44)-(K32))))*(MAX($D$16,(AF44)-(K32))),0.000001))^2)/(2*$I$5))-(((ABS(G44)/MAX(((F32)+(H32)*(MAX($D$16,(AE44)-(J32))))*(MAX($D$16,(AE44)-(J32))),0.000001))^2)/(2*$I$5))),$D$8*((((ABS(G44)/MAX(((F32)+(H32)*(MAX($D$16,(AE44)-(J32))))*(MAX($D$16,(AE44)-(J32))),0.000001))^2)/(2*$I$5))-(((ABS(G44)/MAX(((G32)+(I32)*(MAX($D$16,(AF44)-(K32))))*(MAX($D$16,(AF44)-(K32))),0.000001))^2)/(2*$I$5)))))+($D$10*(ABS((X32)-(W32))/90)*MAX(((ABS(G44)/MAX(((F32)+(H32)*(MAX($D$16,(AE44)-(J32))))*(MAX($D$16,(AE44)-(J32))),0.000001))^2)/(2*$I$5),((ABS(G44)/MAX(((G32)+(I32)*(MAX($D$16,(AF44)-(K32))))*(MAX($D$16,(AF44)-(K32))),0.000001))^2)/(2*$I$5)))+(($D$11*0.13607488*(ABS(H44)/MAX(ABS(F44),0.000001))^2*MAX(((ABS(G44)/MAX(((F32)+(H32)*(MAX($D$16,(AE44)-(J32))))*(MAX($D$16,(AE44)-(J32))),0.000001))^2)/(2*$I$5),((ABS(G44)/MAX(((G32)+(I32)*(MAX($D$16,(AF44)-(K32))))*(MAX($D$16,(AF44)-(K32))),0.000001))^2)/(2*$I$5))))-((ABS(G44)/MAX(((G32)+(I32)*(MAX($D$16,(AF44)-(K32))))*(MAX($D$16,(AF44)-(K32))),0.000001))^2)/(2*$I$5)</f>
        <v>636.94033730639546</v>
      </c>
      <c r="S44">
        <f ca="1">M44+((ABS(I44)/MAX(((G34)+(I34)*(MAX($D$16,(IF(N7="None",AD44,M44))-(K34))))*(MAX($D$16,(IF(N7="None",AD44,M44))-(K34))),0.000001))^2)/(2*$I$5)+((E34)*((((ABS(I44)*$D$6)/(MAX(((F34)+(H34)*(MAX($D$16,(AD44)-(J34))))*(MAX($D$16,(AD44)-(J34))),0.000001)*MAX(((((F34)+(H34)*(MAX($D$16,(AD44)-(J34))))*(MAX($D$16,(AD44)-(J34))))/MAX((F34)+2*(MAX($D$16,(AD44)-(J34)))*SQRT(1+(H34)^2),0.000001))^(2/3),0.000001)))^2)+(((ABS(I44)*$D$6)/(MAX(((G34)+(I34)*(MAX($D$16,(IF(N7="None",AD44,M44))-(K34))))*(MAX($D$16,(IF(N7="None",AD44,M44))-(K34))),0.000001)*MAX(((((G34)+(I34)*(MAX($D$16,(IF(N7="None",AD44,M44))-(K34))))*(MAX($D$16,(IF(N7="None",AD44,M44))-(K34))))/MAX((G34)+2*(MAX($D$16,(IF(N7="None",AD44,M44))-(K34)))*SQRT(1+(I34)^2),0.000001))^(2/3),0.000001)))^2))/2)+(IF((ABS(I44)/MAX(((G34)+(I34)*(MAX($D$16,(IF(N7="None",AD44,M44))-(K34))))*(MAX($D$16,(IF(N7="None",AD44,M44))-(K34))),0.000001))&gt;(ABS(I44)/MAX(((F34)+(H34)*(MAX($D$16,(AD44)-(J34))))*(MAX($D$16,(AD44)-(J34))),0.000001)),$D$9*((((ABS(I44)/MAX(((G34)+(I34)*(MAX($D$16,(IF(N7="None",AD44,M44))-(K34))))*(MAX($D$16,(IF(N7="None",AD44,M44))-(K34))),0.000001))^2)/(2*$I$5))-(((ABS(I44)/MAX(((F34)+(H34)*(MAX($D$16,(AD44)-(J34))))*(MAX($D$16,(AD44)-(J34))),0.000001))^2)/(2*$I$5))),$D$8*((((ABS(I44)/MAX(((F34)+(H34)*(MAX($D$16,(AD44)-(J34))))*(MAX($D$16,(AD44)-(J34))),0.000001))^2)/(2*$I$5))-(((ABS(I44)/MAX(((G34)+(I34)*(MAX($D$16,(IF(N7="None",AD44,M44))-(K34))))*(MAX($D$16,(IF(N7="None",AD44,M44))-(K34))),0.000001))^2)/(2*$I$5)))))+($D$10*(ABS((X34)-(W34))/90)*MAX(((ABS(I44)/MAX(((F34)+(H34)*(MAX($D$16,(AD44)-(J34))))*(MAX($D$16,(AD44)-(J34))),0.000001))^2)/(2*$I$5),((ABS(I44)/MAX(((G34)+(I34)*(MAX($D$16,(IF(N7="None",AD44,M44))-(K34))))*(MAX($D$16,(IF(N7="None",AD44,M44))-(K34))),0.000001))^2)/(2*$I$5)))+(0)-((ABS(I44)/MAX(((F34)+(H34)*(MAX($D$16,(AD44)-(J34))))*(MAX($D$16,(AD44)-(J34))),0.000001))^2)/(2*$I$5)</f>
        <v>625.27701558988394</v>
      </c>
      <c r="T44">
        <f ca="1">N44+((ABS(J44)/MAX(((G35)+(I35)*(MAX($D$16,(IF(N8="None",AD44,N44))-(K35))))*(MAX($D$16,(IF(N8="None",AD44,N44))-(K35))),0.000001))^2)/(2*$I$5)+((E35)*((((ABS(J44)*$D$6)/(MAX(((F35)+(H35)*(MAX($D$16,(AD44)-(J35))))*(MAX($D$16,(AD44)-(J35))),0.000001)*MAX(((((F35)+(H35)*(MAX($D$16,(AD44)-(J35))))*(MAX($D$16,(AD44)-(J35))))/MAX((F35)+2*(MAX($D$16,(AD44)-(J35)))*SQRT(1+(H35)^2),0.000001))^(2/3),0.000001)))^2)+(((ABS(J44)*$D$6)/(MAX(((G35)+(I35)*(MAX($D$16,(IF(N8="None",AD44,N44))-(K35))))*(MAX($D$16,(IF(N8="None",AD44,N44))-(K35))),0.000001)*MAX(((((G35)+(I35)*(MAX($D$16,(IF(N8="None",AD44,N44))-(K35))))*(MAX($D$16,(IF(N8="None",AD44,N44))-(K35))))/MAX((G35)+2*(MAX($D$16,(IF(N8="None",AD44,N44))-(K35)))*SQRT(1+(I35)^2),0.000001))^(2/3),0.000001)))^2))/2)+(IF((ABS(J44)/MAX(((G35)+(I35)*(MAX($D$16,(IF(N8="None",AD44,N44))-(K35))))*(MAX($D$16,(IF(N8="None",AD44,N44))-(K35))),0.000001))&gt;(ABS(J44)/MAX(((F35)+(H35)*(MAX($D$16,(AD44)-(J35))))*(MAX($D$16,(AD44)-(J35))),0.000001)),$D$9*((((ABS(J44)/MAX(((G35)+(I35)*(MAX($D$16,(IF(N8="None",AD44,N44))-(K35))))*(MAX($D$16,(IF(N8="None",AD44,N44))-(K35))),0.000001))^2)/(2*$I$5))-(((ABS(J44)/MAX(((F35)+(H35)*(MAX($D$16,(AD44)-(J35))))*(MAX($D$16,(AD44)-(J35))),0.000001))^2)/(2*$I$5))),$D$8*((((ABS(J44)/MAX(((F35)+(H35)*(MAX($D$16,(AD44)-(J35))))*(MAX($D$16,(AD44)-(J35))),0.000001))^2)/(2*$I$5))-(((ABS(J44)/MAX(((G35)+(I35)*(MAX($D$16,(IF(N8="None",AD44,N44))-(K35))))*(MAX($D$16,(IF(N8="None",AD44,N44))-(K35))),0.000001))^2)/(2*$I$5)))))+($D$10*(ABS((X35)-(W35))/90)*MAX(((ABS(J44)/MAX(((F35)+(H35)*(MAX($D$16,(AD44)-(J35))))*(MAX($D$16,(AD44)-(J35))),0.000001))^2)/(2*$I$5),((ABS(J44)/MAX(((G35)+(I35)*(MAX($D$16,(IF(N8="None",AD44,N44))-(K35))))*(MAX($D$16,(IF(N8="None",AD44,N44))-(K35))),0.000001))^2)/(2*$I$5)))+(($D$11*0.34699541*(ABS(I44)/MAX(ABS(G44),0.000001))^2*MAX(((ABS(J44)/MAX(((F35)+(H35)*(MAX($D$16,(AD44)-(J35))))*(MAX($D$16,(AD44)-(J35))),0.000001))^2)/(2*$I$5),((ABS(J44)/MAX(((G35)+(I35)*(MAX($D$16,(IF(N8="None",AD44,N44))-(K35))))*(MAX($D$16,(IF(N8="None",AD44,N44))-(K35))),0.000001))^2)/(2*$I$5))))-((ABS(J44)/MAX(((F35)+(H35)*(MAX($D$16,(AD44)-(J35))))*(MAX($D$16,(AD44)-(J35))),0.000001))^2)/(2*$I$5)</f>
        <v>633.66305988227782</v>
      </c>
      <c r="U44">
        <f t="shared" ca="1" si="3"/>
        <v>1.4646026472838088E-3</v>
      </c>
      <c r="V44">
        <f t="shared" ca="1" si="4"/>
        <v>5.1502830538536666E-3</v>
      </c>
      <c r="W44">
        <f t="shared" ca="1" si="5"/>
        <v>0.82510222040070857</v>
      </c>
      <c r="X44">
        <f t="shared" ca="1" si="6"/>
        <v>2.6665145991557893</v>
      </c>
      <c r="Y44">
        <f>IF($D$20=0,B44,IFERROR(IF(N6="None",1,MIN(0.98,MAX(0.02,B44+$D$14*((Q44-P44)/MAX(ABS(D44),1))))),B44))</f>
        <v>1</v>
      </c>
      <c r="Z44">
        <f ca="1">IF($D$20=0,C44,IFERROR(IF(AND(N7="None",N8="None"),C44,IF(N8="None",1,IF(N7="None",0,MIN(0.98,MAX(0.02,C44+$D$14*((T44-S44)/MAX(ABS(E44),1))))))),C44))</f>
        <v>0.65211050115712788</v>
      </c>
      <c r="AA44">
        <f t="shared" ca="1" si="7"/>
        <v>636.76934617535017</v>
      </c>
      <c r="AB44">
        <f t="shared" ca="1" si="8"/>
        <v>635.39658572008807</v>
      </c>
      <c r="AC44">
        <f ca="1">IF($D$20=0,D44,IF(AC44=0,(MAX(P44,Q44)),IF(ABS((MAX(P44,Q44))-AC44)&lt;$D$19,AC44,MAX((K31)+$D$16,AC44+$D$13*(((MAX(P44,Q44))-AC44))))))</f>
        <v>636.23284373521915</v>
      </c>
      <c r="AD44">
        <f ca="1">IF($D$20=0,E44,IF(AD44=0,(MAX(S44,T44)),IF(ABS((MAX(S44,T44))-AD44)&lt;$D$19,AD44,MAX((K32)+$D$16,AD44+$D$13*(((MAX(S44,T44))-AD44))))))</f>
        <v>633.66389230616051</v>
      </c>
      <c r="AE44">
        <f ca="1">IF($D$20=0,D44,IF(AE44=0,O44,IF(ABS(U44)&lt;$D$19,AE44,MAX((K31)+$D$16,AE44+($D$13*(((O44)-AE44)+($D$15*U44*MAX(ABS(AE44-(K31)),1))))))))</f>
        <v>637.16637710910072</v>
      </c>
      <c r="AF44">
        <f ca="1">IF($D$20=0,E44,IF(AF44=0,R44,IF(ABS(V44)&lt;$D$19,AF44,MAX((K32)+$D$16,AF44+($D$13*(((R44)-AF44)+($D$15*V44*MAX(ABS(AF44-(K32)),1))))))))</f>
        <v>636.94164203842706</v>
      </c>
      <c r="AG44">
        <f ca="1">((G31)*(MAX($D$16,(AC44)-(K31)))^2)/2+(I31)*(MAX($D$16,(AC44)-(K31)))^3/3+(ABS(F44)^2)/($I$5*MAX(((G31)+(I31)*(MAX($D$16,(AC44)-(K31))))*(MAX($D$16,(AC44)-(K31))),0.000001))</f>
        <v>33.170891963076471</v>
      </c>
      <c r="AH44">
        <f ca="1">((G31)*(MAX($D$16,(AE44)-(K31)))^2)/2+(I31)*(MAX($D$16,(AE44)-(K31)))^3/3+(ABS(F44)^2)/($I$5*MAX(((G31)+(I31)*(MAX($D$16,(AE44)-(K31))))*(MAX($D$16,(AE44)-(K31))),0.000001))</f>
        <v>41.073213262417035</v>
      </c>
      <c r="AI44">
        <f ca="1">((G32)*(MAX($D$16,(AD44)-(K32)))^2)/2+(I32)*(MAX($D$16,(AD44)-(K32)))^3/3+(ABS(G44)^2)/($I$5*MAX(((G32)+(I32)*(MAX($D$16,(AD44)-(K32))))*(MAX($D$16,(AD44)-(K32))),0.000001))</f>
        <v>30.824003781694827</v>
      </c>
      <c r="AJ44">
        <f ca="1">((G32)*(MAX($D$16,(AF44)-(K32)))^2)/2+(I32)*(MAX($D$16,(AF44)-(K32)))^3/3+(ABS(G44)^2)/($I$5*MAX(((G32)+(I32)*(MAX($D$16,(AF44)-(K32))))*(MAX($D$16,(AF44)-(K32))),0.000001))</f>
        <v>136.1157383405656</v>
      </c>
      <c r="AK44" t="str">
        <f t="shared" ca="1" si="9"/>
        <v>Supercritical</v>
      </c>
      <c r="AL44" t="str">
        <f t="shared" ca="1" si="10"/>
        <v>Supercritical</v>
      </c>
      <c r="AM44">
        <f t="shared" ca="1" si="11"/>
        <v>637.0960828562088</v>
      </c>
      <c r="AN44">
        <f t="shared" ca="1" si="12"/>
        <v>636.54379812638126</v>
      </c>
      <c r="AO44">
        <f t="shared" ca="1" si="13"/>
        <v>0.1081450044491703</v>
      </c>
      <c r="AP44">
        <f t="shared" ca="1" si="14"/>
        <v>0.61206755699345194</v>
      </c>
    </row>
    <row r="45" spans="1:42" x14ac:dyDescent="0.35">
      <c r="A45">
        <v>2</v>
      </c>
      <c r="B45">
        <f t="shared" si="15"/>
        <v>1</v>
      </c>
      <c r="C45">
        <f t="shared" ca="1" si="16"/>
        <v>0.65211050115712788</v>
      </c>
      <c r="D45">
        <f t="shared" ca="1" si="17"/>
        <v>637.0960828562088</v>
      </c>
      <c r="E45">
        <f t="shared" ca="1" si="18"/>
        <v>636.54379812638126</v>
      </c>
      <c r="F45">
        <f t="shared" si="2"/>
        <v>51</v>
      </c>
      <c r="G45">
        <f ca="1">IF(N6="None",MAX(0,F45-H45),MAX(0,F45*B45))</f>
        <v>50.95</v>
      </c>
      <c r="H45">
        <f ca="1">IF(N6="None",MAX(0.05,IFERROR(O33,0)+0.05),MAX(0,F45-G45))</f>
        <v>0.05</v>
      </c>
      <c r="I45">
        <f ca="1">IF(AND(N7="None",N8="None"),MAX(0,G45*C45),IF(N7="None",MAX(0.05,IFERROR(O34,0)+0.05),IF(N8="None",MAX(0,G45-J45),MAX(0,G45*C45))))</f>
        <v>33.225030033955669</v>
      </c>
      <c r="J45">
        <f ca="1">IF(AND(N7="None",N8="None"),MAX(0,G45-I45),IF(N8="None",MAX(0.05,IFERROR(O35,0)+0.05),IF(N7="None",MAX(0,G45-I45),MAX(0,G45-I45))))</f>
        <v>17.724969966044334</v>
      </c>
      <c r="K45">
        <f>P5</f>
        <v>637</v>
      </c>
      <c r="L45">
        <f ca="1">P6</f>
        <v>635.50072404782861</v>
      </c>
      <c r="M45">
        <f ca="1">P7</f>
        <v>623.0446335020365</v>
      </c>
      <c r="N45">
        <f ca="1">P8</f>
        <v>632.94163350203655</v>
      </c>
      <c r="O45">
        <f ca="1"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AE45)-(K31))))*(MAX($D$16,(AE45)-(K31))),0.000001)*MAX(((((G31)+(I31)*(MAX($D$16,(AE45)-(K31))))*(MAX($D$16,(AE45)-(K31))))/MAX((G31)+2*(MAX($D$16,(AE45)-(K31)))*SQRT(1+(I31)^2),0.000001))^(2/3),0.000001)))^2))/2)+(IF((ABS(F45)/MAX(((G31)+(I31)*(MAX($D$16,(AE45)-(K31))))*(MAX($D$16,(AE45)-(K31))),0.000001))&gt;(ABS(F45)/MAX(((F31)+(H31)*(MAX($D$16,(K45)-(J31))))*(MAX($D$16,(K45)-(J31))),0.000001)),$D$9*((((ABS(F45)/MAX(((G31)+(I31)*(MAX($D$16,(AE45)-(K31))))*(MAX($D$16,(AE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AE45)-(K31))))*(MAX($D$16,(AE45)-(K31))),0.000001))^2)/(2*$I$5)))))+($D$10*(ABS((X31)-(W31))/90)*MAX(((ABS(F45)/MAX(((F31)+(H31)*(MAX($D$16,(K45)-(J31))))*(MAX($D$16,(K45)-(J31))),0.000001))^2)/(2*$I$5),((ABS(F45)/MAX(((G31)+(I31)*(MAX($D$16,(AE45)-(K31))))*(MAX($D$16,(AE45)-(K31))),0.000001))^2)/(2*$I$5)))+(0)-((ABS(F45)/MAX(((G31)+(I31)*(MAX($D$16,(AE45)-(K31))))*(MAX($D$16,(AE45)-(K31))),0.000001))^2)/(2*$I$5)</f>
        <v>637.16616694431718</v>
      </c>
      <c r="P45">
        <f ca="1">AD45+((ABS(G45)/MAX(((G32)+(I32)*(MAX($D$16,(AD45)-(K32))))*(MAX($D$16,(AD45)-(K32))),0.000001))^2)/(2*$I$5)+((E32)*((((ABS(G45)*$D$6)/(MAX(((F32)+(H32)*(MAX($D$16,(AC45)-(J32))))*(MAX($D$16,(AC45)-(J32))),0.000001)*MAX(((((F32)+(H32)*(MAX($D$16,(AC45)-(J32))))*(MAX($D$16,(AC45)-(J32))))/MAX((F32)+2*(MAX($D$16,(AC45)-(J32)))*SQRT(1+(H32)^2),0.000001))^(2/3),0.000001)))^2)+(((ABS(G45)*$D$6)/(MAX(((G32)+(I32)*(MAX($D$16,(AD45)-(K32))))*(MAX($D$16,(AD45)-(K32))),0.000001)*MAX(((((G32)+(I32)*(MAX($D$16,(AD45)-(K32))))*(MAX($D$16,(AD45)-(K32))))/MAX((G32)+2*(MAX($D$16,(AD45)-(K32)))*SQRT(1+(I32)^2),0.000001))^(2/3),0.000001)))^2))/2)+(IF((ABS(G45)/MAX(((G32)+(I32)*(MAX($D$16,(AD45)-(K32))))*(MAX($D$16,(AD45)-(K32))),0.000001))&gt;(ABS(G45)/MAX(((F32)+(H32)*(MAX($D$16,(AC45)-(J32))))*(MAX($D$16,(AC45)-(J32))),0.000001)),$D$9*((((ABS(G45)/MAX(((G32)+(I32)*(MAX($D$16,(AD45)-(K32))))*(MAX($D$16,(AD45)-(K32))),0.000001))^2)/(2*$I$5))-(((ABS(G45)/MAX(((F32)+(H32)*(MAX($D$16,(AC45)-(J32))))*(MAX($D$16,(AC45)-(J32))),0.000001))^2)/(2*$I$5))),$D$8*((((ABS(G45)/MAX(((F32)+(H32)*(MAX($D$16,(AC45)-(J32))))*(MAX($D$16,(AC45)-(J32))),0.000001))^2)/(2*$I$5))-(((ABS(G45)/MAX(((G32)+(I32)*(MAX($D$16,(AD45)-(K32))))*(MAX($D$16,(AD45)-(K32))),0.000001))^2)/(2*$I$5)))))+($D$10*(ABS((X32)-(W32))/90)*MAX(((ABS(G45)/MAX(((F32)+(H32)*(MAX($D$16,(AC45)-(J32))))*(MAX($D$16,(AC45)-(J32))),0.000001))^2)/(2*$I$5),((ABS(G45)/MAX(((G32)+(I32)*(MAX($D$16,(AD45)-(K32))))*(MAX($D$16,(AD45)-(K32))),0.000001))^2)/(2*$I$5)))+(($D$11*0.13607488*(ABS(H45)/MAX(ABS(F45),0.000001))^2*MAX(((ABS(G45)/MAX(((F32)+(H32)*(MAX($D$16,(AC45)-(J32))))*(MAX($D$16,(AC45)-(J32))),0.000001))^2)/(2*$I$5),((ABS(G45)/MAX(((G32)+(I32)*(MAX($D$16,(AD45)-(K32))))*(MAX($D$16,(AD45)-(K32))),0.000001))^2)/(2*$I$5))))-((ABS(G45)/MAX(((F32)+(H32)*(MAX($D$16,(AC45)-(J32))))*(MAX($D$16,(AC45)-(J32))),0.000001))^2)/(2*$I$5)</f>
        <v>636.23403120172645</v>
      </c>
      <c r="Q45">
        <f ca="1">L45+((ABS(H45)/MAX(((G33)+(I33)*(MAX($D$16,(IF(N6="None",AC45,L45))-(K33))))*(MAX($D$16,(IF(N6="None",AC45,L45))-(K33))),0.000001))^2)/(2*$I$5)+((E33)*((((ABS(H45)*$D$6)/(MAX(((F33)+(H33)*(MAX($D$16,(AC45)-(J33))))*(MAX($D$16,(AC45)-(J33))),0.000001)*MAX(((((F33)+(H33)*(MAX($D$16,(AC45)-(J33))))*(MAX($D$16,(AC45)-(J33))))/MAX((F33)+2*(MAX($D$16,(AC45)-(J33)))*SQRT(1+(H33)^2),0.000001))^(2/3),0.000001)))^2)+(((ABS(H45)*$D$6)/(MAX(((G33)+(I33)*(MAX($D$16,(IF(N6="None",AC45,L45))-(K33))))*(MAX($D$16,(IF(N6="None",AC45,L45))-(K33))),0.000001)*MAX(((((G33)+(I33)*(MAX($D$16,(IF(N6="None",AC45,L45))-(K33))))*(MAX($D$16,(IF(N6="None",AC45,L45))-(K33))))/MAX((G33)+2*(MAX($D$16,(IF(N6="None",AC45,L45))-(K33)))*SQRT(1+(I33)^2),0.000001))^(2/3),0.000001)))^2))/2)+(IF((ABS(H45)/MAX(((G33)+(I33)*(MAX($D$16,(IF(N6="None",AC45,L45))-(K33))))*(MAX($D$16,(IF(N6="None",AC45,L45))-(K33))),0.000001))&gt;(ABS(H45)/MAX(((F33)+(H33)*(MAX($D$16,(AC45)-(J33))))*(MAX($D$16,(AC45)-(J33))),0.000001)),$D$9*((((ABS(H45)/MAX(((G33)+(I33)*(MAX($D$16,(IF(N6="None",AC45,L45))-(K33))))*(MAX($D$16,(IF(N6="None",AC45,L45))-(K33))),0.000001))^2)/(2*$I$5))-(((ABS(H45)/MAX(((F33)+(H33)*(MAX($D$16,(AC45)-(J33))))*(MAX($D$16,(AC45)-(J33))),0.000001))^2)/(2*$I$5))),$D$8*((((ABS(H45)/MAX(((F33)+(H33)*(MAX($D$16,(AC45)-(J33))))*(MAX($D$16,(AC45)-(J33))),0.000001))^2)/(2*$I$5))-(((ABS(H45)/MAX(((G33)+(I33)*(MAX($D$16,(IF(N6="None",AC45,L45))-(K33))))*(MAX($D$16,(IF(N6="None",AC45,L45))-(K33))),0.000001))^2)/(2*$I$5)))))+($D$10*(ABS((X33)-(W33))/90)*MAX(((ABS(H45)/MAX(((F33)+(H33)*(MAX($D$16,(AC45)-(J33))))*(MAX($D$16,(AC45)-(J33))),0.000001))^2)/(2*$I$5),((ABS(H45)/MAX(((G33)+(I33)*(MAX($D$16,(IF(N6="None",AC45,L45))-(K33))))*(MAX($D$16,(IF(N6="None",AC45,L45))-(K33))),0.000001))^2)/(2*$I$5)))+(($D$11*0.00000015*(ABS(G45)/MAX(ABS(F45),0.000001))^2*MAX(((ABS(H45)/MAX(((F33)+(H33)*(MAX($D$16,(AC45)-(J33))))*(MAX($D$16,(AC45)-(J33))),0.000001))^2)/(2*$I$5),((ABS(H45)/MAX(((G33)+(I33)*(MAX($D$16,(IF(N6="None",AC45,L45))-(K33))))*(MAX($D$16,(IF(N6="None",AC45,L45))-(K33))),0.000001))^2)/(2*$I$5))))-((ABS(H45)/MAX(((F33)+(H33)*(MAX($D$16,(AC45)-(J33))))*(MAX($D$16,(AC45)-(J33))),0.000001))^2)/(2*$I$5)</f>
        <v>635.50072423250583</v>
      </c>
      <c r="R45">
        <f ca="1">AE45+((ABS(G45)/MAX(((F32)+(H32)*(MAX($D$16,(AE45)-(J32))))*(MAX($D$16,(AE45)-(J32))),0.000001))^2)/(2*$I$5)-((E32)*((((ABS(G45)*$D$6)/(MAX(((F32)+(H32)*(MAX($D$16,(AE45)-(J32))))*(MAX($D$16,(AE45)-(J32))),0.000001)*MAX(((((F32)+(H32)*(MAX($D$16,(AE45)-(J32))))*(MAX($D$16,(AE45)-(J32))))/MAX((F32)+2*(MAX($D$16,(AE45)-(J32)))*SQRT(1+(H32)^2),0.000001))^(2/3),0.000001)))^2)+(((ABS(G45)*$D$6)/(MAX(((G32)+(I32)*(MAX($D$16,(AF45)-(K32))))*(MAX($D$16,(AF45)-(K32))),0.000001)*MAX(((((G32)+(I32)*(MAX($D$16,(AF45)-(K32))))*(MAX($D$16,(AF45)-(K32))))/MAX((G32)+2*(MAX($D$16,(AF45)-(K32)))*SQRT(1+(I32)^2),0.000001))^(2/3),0.000001)))^2))/2)+(IF((ABS(G45)/MAX(((G32)+(I32)*(MAX($D$16,(AF45)-(K32))))*(MAX($D$16,(AF45)-(K32))),0.000001))&gt;(ABS(G45)/MAX(((F32)+(H32)*(MAX($D$16,(AE45)-(J32))))*(MAX($D$16,(AE45)-(J32))),0.000001)),$D$9*((((ABS(G45)/MAX(((G32)+(I32)*(MAX($D$16,(AF45)-(K32))))*(MAX($D$16,(AF45)-(K32))),0.000001))^2)/(2*$I$5))-(((ABS(G45)/MAX(((F32)+(H32)*(MAX($D$16,(AE45)-(J32))))*(MAX($D$16,(AE45)-(J32))),0.000001))^2)/(2*$I$5))),$D$8*((((ABS(G45)/MAX(((F32)+(H32)*(MAX($D$16,(AE45)-(J32))))*(MAX($D$16,(AE45)-(J32))),0.000001))^2)/(2*$I$5))-(((ABS(G45)/MAX(((G32)+(I32)*(MAX($D$16,(AF45)-(K32))))*(MAX($D$16,(AF45)-(K32))),0.000001))^2)/(2*$I$5)))))+($D$10*(ABS((X32)-(W32))/90)*MAX(((ABS(G45)/MAX(((F32)+(H32)*(MAX($D$16,(AE45)-(J32))))*(MAX($D$16,(AE45)-(J32))),0.000001))^2)/(2*$I$5),((ABS(G45)/MAX(((G32)+(I32)*(MAX($D$16,(AF45)-(K32))))*(MAX($D$16,(AF45)-(K32))),0.000001))^2)/(2*$I$5)))+(($D$11*0.13607488*(ABS(H45)/MAX(ABS(F45),0.000001))^2*MAX(((ABS(G45)/MAX(((F32)+(H32)*(MAX($D$16,(AE45)-(J32))))*(MAX($D$16,(AE45)-(J32))),0.000001))^2)/(2*$I$5),((ABS(G45)/MAX(((G32)+(I32)*(MAX($D$16,(AF45)-(K32))))*(MAX($D$16,(AF45)-(K32))),0.000001))^2)/(2*$I$5))))-((ABS(G45)/MAX(((G32)+(I32)*(MAX($D$16,(AF45)-(K32))))*(MAX($D$16,(AF45)-(K32))),0.000001))^2)/(2*$I$5)</f>
        <v>636.94033694181155</v>
      </c>
      <c r="S45">
        <f ca="1">M45+((ABS(I45)/MAX(((G34)+(I34)*(MAX($D$16,(IF(N7="None",AD45,M45))-(K34))))*(MAX($D$16,(IF(N7="None",AD45,M45))-(K34))),0.000001))^2)/(2*$I$5)+((E34)*((((ABS(I45)*$D$6)/(MAX(((F34)+(H34)*(MAX($D$16,(AD45)-(J34))))*(MAX($D$16,(AD45)-(J34))),0.000001)*MAX(((((F34)+(H34)*(MAX($D$16,(AD45)-(J34))))*(MAX($D$16,(AD45)-(J34))))/MAX((F34)+2*(MAX($D$16,(AD45)-(J34)))*SQRT(1+(H34)^2),0.000001))^(2/3),0.000001)))^2)+(((ABS(I45)*$D$6)/(MAX(((G34)+(I34)*(MAX($D$16,(IF(N7="None",AD45,M45))-(K34))))*(MAX($D$16,(IF(N7="None",AD45,M45))-(K34))),0.000001)*MAX(((((G34)+(I34)*(MAX($D$16,(IF(N7="None",AD45,M45))-(K34))))*(MAX($D$16,(IF(N7="None",AD45,M45))-(K34))))/MAX((G34)+2*(MAX($D$16,(IF(N7="None",AD45,M45))-(K34)))*SQRT(1+(I34)^2),0.000001))^(2/3),0.000001)))^2))/2)+(IF((ABS(I45)/MAX(((G34)+(I34)*(MAX($D$16,(IF(N7="None",AD45,M45))-(K34))))*(MAX($D$16,(IF(N7="None",AD45,M45))-(K34))),0.000001))&gt;(ABS(I45)/MAX(((F34)+(H34)*(MAX($D$16,(AD45)-(J34))))*(MAX($D$16,(AD45)-(J34))),0.000001)),$D$9*((((ABS(I45)/MAX(((G34)+(I34)*(MAX($D$16,(IF(N7="None",AD45,M45))-(K34))))*(MAX($D$16,(IF(N7="None",AD45,M45))-(K34))),0.000001))^2)/(2*$I$5))-(((ABS(I45)/MAX(((F34)+(H34)*(MAX($D$16,(AD45)-(J34))))*(MAX($D$16,(AD45)-(J34))),0.000001))^2)/(2*$I$5))),$D$8*((((ABS(I45)/MAX(((F34)+(H34)*(MAX($D$16,(AD45)-(J34))))*(MAX($D$16,(AD45)-(J34))),0.000001))^2)/(2*$I$5))-(((ABS(I45)/MAX(((G34)+(I34)*(MAX($D$16,(IF(N7="None",AD45,M45))-(K34))))*(MAX($D$16,(IF(N7="None",AD45,M45))-(K34))),0.000001))^2)/(2*$I$5)))))+($D$10*(ABS((X34)-(W34))/90)*MAX(((ABS(I45)/MAX(((F34)+(H34)*(MAX($D$16,(AD45)-(J34))))*(MAX($D$16,(AD45)-(J34))),0.000001))^2)/(2*$I$5),((ABS(I45)/MAX(((G34)+(I34)*(MAX($D$16,(IF(N7="None",AD45,M45))-(K34))))*(MAX($D$16,(IF(N7="None",AD45,M45))-(K34))),0.000001))^2)/(2*$I$5)))+(0)-((ABS(I45)/MAX(((F34)+(H34)*(MAX($D$16,(AD45)-(J34))))*(MAX($D$16,(AD45)-(J34))),0.000001))^2)/(2*$I$5)</f>
        <v>625.28342641209588</v>
      </c>
      <c r="T45">
        <f ca="1">N45+((ABS(J45)/MAX(((G35)+(I35)*(MAX($D$16,(IF(N8="None",AD45,N45))-(K35))))*(MAX($D$16,(IF(N8="None",AD45,N45))-(K35))),0.000001))^2)/(2*$I$5)+((E35)*((((ABS(J45)*$D$6)/(MAX(((F35)+(H35)*(MAX($D$16,(AD45)-(J35))))*(MAX($D$16,(AD45)-(J35))),0.000001)*MAX(((((F35)+(H35)*(MAX($D$16,(AD45)-(J35))))*(MAX($D$16,(AD45)-(J35))))/MAX((F35)+2*(MAX($D$16,(AD45)-(J35)))*SQRT(1+(H35)^2),0.000001))^(2/3),0.000001)))^2)+(((ABS(J45)*$D$6)/(MAX(((G35)+(I35)*(MAX($D$16,(IF(N8="None",AD45,N45))-(K35))))*(MAX($D$16,(IF(N8="None",AD45,N45))-(K35))),0.000001)*MAX(((((G35)+(I35)*(MAX($D$16,(IF(N8="None",AD45,N45))-(K35))))*(MAX($D$16,(IF(N8="None",AD45,N45))-(K35))))/MAX((G35)+2*(MAX($D$16,(IF(N8="None",AD45,N45))-(K35)))*SQRT(1+(I35)^2),0.000001))^(2/3),0.000001)))^2))/2)+(IF((ABS(J45)/MAX(((G35)+(I35)*(MAX($D$16,(IF(N8="None",AD45,N45))-(K35))))*(MAX($D$16,(IF(N8="None",AD45,N45))-(K35))),0.000001))&gt;(ABS(J45)/MAX(((F35)+(H35)*(MAX($D$16,(AD45)-(J35))))*(MAX($D$16,(AD45)-(J35))),0.000001)),$D$9*((((ABS(J45)/MAX(((G35)+(I35)*(MAX($D$16,(IF(N8="None",AD45,N45))-(K35))))*(MAX($D$16,(IF(N8="None",AD45,N45))-(K35))),0.000001))^2)/(2*$I$5))-(((ABS(J45)/MAX(((F35)+(H35)*(MAX($D$16,(AD45)-(J35))))*(MAX($D$16,(AD45)-(J35))),0.000001))^2)/(2*$I$5))),$D$8*((((ABS(J45)/MAX(((F35)+(H35)*(MAX($D$16,(AD45)-(J35))))*(MAX($D$16,(AD45)-(J35))),0.000001))^2)/(2*$I$5))-(((ABS(J45)/MAX(((G35)+(I35)*(MAX($D$16,(IF(N8="None",AD45,N45))-(K35))))*(MAX($D$16,(IF(N8="None",AD45,N45))-(K35))),0.000001))^2)/(2*$I$5)))))+($D$10*(ABS((X35)-(W35))/90)*MAX(((ABS(J45)/MAX(((F35)+(H35)*(MAX($D$16,(AD45)-(J35))))*(MAX($D$16,(AD45)-(J35))),0.000001))^2)/(2*$I$5),((ABS(J45)/MAX(((G35)+(I35)*(MAX($D$16,(IF(N8="None",AD45,N45))-(K35))))*(MAX($D$16,(IF(N8="None",AD45,N45))-(K35))),0.000001))^2)/(2*$I$5)))+(($D$11*0.34699541*(ABS(I45)/MAX(ABS(G45),0.000001))^2*MAX(((ABS(J45)/MAX(((F35)+(H35)*(MAX($D$16,(AD45)-(J35))))*(MAX($D$16,(AD45)-(J35))),0.000001))^2)/(2*$I$5),((ABS(J45)/MAX(((G35)+(I35)*(MAX($D$16,(IF(N8="None",AD45,N45))-(K35))))*(MAX($D$16,(IF(N8="None",AD45,N45))-(K35))),0.000001))^2)/(2*$I$5))))-((ABS(J45)/MAX(((F35)+(H35)*(MAX($D$16,(AD45)-(J35))))*(MAX($D$16,(AD45)-(J35))),0.000001))^2)/(2*$I$5)</f>
        <v>633.65876041694082</v>
      </c>
      <c r="U45">
        <f t="shared" ca="1" si="3"/>
        <v>1.4631007279338616E-3</v>
      </c>
      <c r="V45">
        <f t="shared" ca="1" si="4"/>
        <v>5.1553035855974134E-3</v>
      </c>
      <c r="W45">
        <f t="shared" ca="1" si="5"/>
        <v>0.86205165448234311</v>
      </c>
      <c r="X45">
        <f t="shared" ca="1" si="6"/>
        <v>2.8850377094404394</v>
      </c>
      <c r="Y45">
        <f>IF($D$20=0,B45,IFERROR(IF(N6="None",1,MIN(0.98,MAX(0.02,B45+$D$14*((Q45-P45)/MAX(ABS(D45),1))))),B45))</f>
        <v>1</v>
      </c>
      <c r="Z45">
        <f ca="1">IF($D$20=0,C45,IFERROR(IF(AND(N7="None",N8="None"),C45,IF(N8="None",1,IF(N7="None",0,MIN(0.98,MAX(0.02,C45+$D$14*((T45-S45)/MAX(ABS(E45),1))))))),C45))</f>
        <v>0.65316310228584795</v>
      </c>
      <c r="AA45">
        <f t="shared" ca="1" si="7"/>
        <v>636.79427179192248</v>
      </c>
      <c r="AB45">
        <f t="shared" ca="1" si="8"/>
        <v>635.53432692603292</v>
      </c>
      <c r="AC45">
        <f ca="1">IF($D$20=0,D45,IF(AC45=0,(MAX(P45,Q45)),IF(ABS((MAX(P45,Q45))-AC45)&lt;$D$19,AC45,MAX((K31)+$D$16,AC45+$D$13*(((MAX(P45,Q45))-AC45))))))</f>
        <v>636.23376552967648</v>
      </c>
      <c r="AD45">
        <f ca="1">IF($D$20=0,E45,IF(AD45=0,(MAX(S45,T45)),IF(ABS((MAX(S45,T45))-AD45)&lt;$D$19,AD45,MAX((K32)+$D$16,AD45+$D$13*(((MAX(S45,T45))-AD45))))))</f>
        <v>633.65959469681445</v>
      </c>
      <c r="AE45">
        <f ca="1">IF($D$20=0,D45,IF(AE45=0,O45,IF(ABS(U45)&lt;$D$19,AE45,MAX((K31)+$D$16,AE45+($D$13*(((O45)-AE45)+($D$15*U45*MAX(ABS(AE45-(K31)),1))))))))</f>
        <v>637.16637678052507</v>
      </c>
      <c r="AF45">
        <f ca="1">IF($D$20=0,E45,IF(AF45=0,R45,IF(ABS(V45)&lt;$D$19,AF45,MAX((K32)+$D$16,AF45+($D$13*(((R45)-AF45)+($D$15*V45*MAX(ABS(AF45-(K32)),1))))))))</f>
        <v>636.94164294593895</v>
      </c>
      <c r="AG45">
        <f ca="1">((G31)*(MAX($D$16,(AC45)-(K31)))^2)/2+(I31)*(MAX($D$16,(AC45)-(K31)))^3/3+(ABS(F45)^2)/($I$5*MAX(((G31)+(I31)*(MAX($D$16,(AC45)-(K31))))*(MAX($D$16,(AC45)-(K31))),0.000001))</f>
        <v>33.172640845672888</v>
      </c>
      <c r="AH45">
        <f ca="1">((G31)*(MAX($D$16,(AE45)-(K31)))^2)/2+(I31)*(MAX($D$16,(AE45)-(K31)))^3/3+(ABS(F45)^2)/($I$5*MAX(((G31)+(I31)*(MAX($D$16,(AE45)-(K31))))*(MAX($D$16,(AE45)-(K31))),0.000001))</f>
        <v>41.073208696233159</v>
      </c>
      <c r="AI45">
        <f ca="1">((G32)*(MAX($D$16,(AD45)-(K32)))^2)/2+(I32)*(MAX($D$16,(AD45)-(K32)))^3/3+(ABS(G45)^2)/($I$5*MAX(((G32)+(I32)*(MAX($D$16,(AD45)-(K32))))*(MAX($D$16,(AD45)-(K32))),0.000001))</f>
        <v>30.780538045193516</v>
      </c>
      <c r="AJ45">
        <f ca="1">((G32)*(MAX($D$16,(AF45)-(K32)))^2)/2+(I32)*(MAX($D$16,(AF45)-(K32)))^3/3+(ABS(G45)^2)/($I$5*MAX(((G32)+(I32)*(MAX($D$16,(AF45)-(K32))))*(MAX($D$16,(AF45)-(K32))),0.000001))</f>
        <v>136.11578435155349</v>
      </c>
      <c r="AK45" t="str">
        <f t="shared" ca="1" si="9"/>
        <v>Supercritical</v>
      </c>
      <c r="AL45" t="str">
        <f t="shared" ca="1" si="10"/>
        <v>Supercritical</v>
      </c>
      <c r="AM45">
        <f t="shared" ca="1" si="11"/>
        <v>637.12068572971953</v>
      </c>
      <c r="AN45">
        <f t="shared" ca="1" si="12"/>
        <v>636.6830438132265</v>
      </c>
      <c r="AO45">
        <f t="shared" ca="1" si="13"/>
        <v>7.029392431627457E-2</v>
      </c>
      <c r="AP45">
        <f t="shared" ca="1" si="14"/>
        <v>0.39784481955769024</v>
      </c>
    </row>
    <row r="46" spans="1:42" x14ac:dyDescent="0.35">
      <c r="A46">
        <v>3</v>
      </c>
      <c r="B46">
        <f t="shared" si="15"/>
        <v>1</v>
      </c>
      <c r="C46">
        <f t="shared" ca="1" si="16"/>
        <v>0.65316310228584795</v>
      </c>
      <c r="D46">
        <f t="shared" ca="1" si="17"/>
        <v>637.12068572971953</v>
      </c>
      <c r="E46">
        <f t="shared" ca="1" si="18"/>
        <v>636.6830438132265</v>
      </c>
      <c r="F46">
        <f t="shared" si="2"/>
        <v>51</v>
      </c>
      <c r="G46">
        <f ca="1">IF(N6="None",MAX(0,F46-H46),MAX(0,F46*B46))</f>
        <v>50.95</v>
      </c>
      <c r="H46">
        <f ca="1">IF(N6="None",MAX(0.05,IFERROR(O33,0)+0.05),MAX(0,F46-G46))</f>
        <v>0.05</v>
      </c>
      <c r="I46">
        <f ca="1">IF(AND(N7="None",N8="None"),MAX(0,G46*C46),IF(N7="None",MAX(0.05,IFERROR(O34,0)+0.05),IF(N8="None",MAX(0,G46-J46),MAX(0,G46*C46))))</f>
        <v>33.278660061463953</v>
      </c>
      <c r="J46">
        <f ca="1">IF(AND(N7="None",N8="None"),MAX(0,G46-I46),IF(N8="None",MAX(0.05,IFERROR(O35,0)+0.05),IF(N7="None",MAX(0,G46-I46),MAX(0,G46-I46))))</f>
        <v>17.67133993853605</v>
      </c>
      <c r="K46">
        <f>P5</f>
        <v>637</v>
      </c>
      <c r="L46">
        <f ca="1">P6</f>
        <v>635.50072404782861</v>
      </c>
      <c r="M46">
        <f ca="1">P7</f>
        <v>623.0446335020365</v>
      </c>
      <c r="N46">
        <f ca="1">P8</f>
        <v>632.94163350203655</v>
      </c>
      <c r="O46">
        <f ca="1"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AE46)-(K31))))*(MAX($D$16,(AE46)-(K31))),0.000001)*MAX(((((G31)+(I31)*(MAX($D$16,(AE46)-(K31))))*(MAX($D$16,(AE46)-(K31))))/MAX((G31)+2*(MAX($D$16,(AE46)-(K31)))*SQRT(1+(I31)^2),0.000001))^(2/3),0.000001)))^2))/2)+(IF((ABS(F46)/MAX(((G31)+(I31)*(MAX($D$16,(AE46)-(K31))))*(MAX($D$16,(AE46)-(K31))),0.000001))&gt;(ABS(F46)/MAX(((F31)+(H31)*(MAX($D$16,(K46)-(J31))))*(MAX($D$16,(K46)-(J31))),0.000001)),$D$9*((((ABS(F46)/MAX(((G31)+(I31)*(MAX($D$16,(AE46)-(K31))))*(MAX($D$16,(AE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AE46)-(K31))))*(MAX($D$16,(AE46)-(K31))),0.000001))^2)/(2*$I$5)))))+($D$10*(ABS((X31)-(W31))/90)*MAX(((ABS(F46)/MAX(((F31)+(H31)*(MAX($D$16,(K46)-(J31))))*(MAX($D$16,(K46)-(J31))),0.000001))^2)/(2*$I$5),((ABS(F46)/MAX(((G31)+(I31)*(MAX($D$16,(AE46)-(K31))))*(MAX($D$16,(AE46)-(K31))),0.000001))^2)/(2*$I$5)))+(0)-((ABS(F46)/MAX(((G31)+(I31)*(MAX($D$16,(AE46)-(K31))))*(MAX($D$16,(AE46)-(K31))),0.000001))^2)/(2*$I$5)</f>
        <v>637.16616683133952</v>
      </c>
      <c r="P46">
        <f ca="1">AD46+((ABS(G46)/MAX(((G32)+(I32)*(MAX($D$16,(AD46)-(K32))))*(MAX($D$16,(AD46)-(K32))),0.000001))^2)/(2*$I$5)+((E32)*((((ABS(G46)*$D$6)/(MAX(((F32)+(H32)*(MAX($D$16,(AC46)-(J32))))*(MAX($D$16,(AC46)-(J32))),0.000001)*MAX(((((F32)+(H32)*(MAX($D$16,(AC46)-(J32))))*(MAX($D$16,(AC46)-(J32))))/MAX((F32)+2*(MAX($D$16,(AC46)-(J32)))*SQRT(1+(H32)^2),0.000001))^(2/3),0.000001)))^2)+(((ABS(G46)*$D$6)/(MAX(((G32)+(I32)*(MAX($D$16,(AD46)-(K32))))*(MAX($D$16,(AD46)-(K32))),0.000001)*MAX(((((G32)+(I32)*(MAX($D$16,(AD46)-(K32))))*(MAX($D$16,(AD46)-(K32))))/MAX((G32)+2*(MAX($D$16,(AD46)-(K32)))*SQRT(1+(I32)^2),0.000001))^(2/3),0.000001)))^2))/2)+(IF((ABS(G46)/MAX(((G32)+(I32)*(MAX($D$16,(AD46)-(K32))))*(MAX($D$16,(AD46)-(K32))),0.000001))&gt;(ABS(G46)/MAX(((F32)+(H32)*(MAX($D$16,(AC46)-(J32))))*(MAX($D$16,(AC46)-(J32))),0.000001)),$D$9*((((ABS(G46)/MAX(((G32)+(I32)*(MAX($D$16,(AD46)-(K32))))*(MAX($D$16,(AD46)-(K32))),0.000001))^2)/(2*$I$5))-(((ABS(G46)/MAX(((F32)+(H32)*(MAX($D$16,(AC46)-(J32))))*(MAX($D$16,(AC46)-(J32))),0.000001))^2)/(2*$I$5))),$D$8*((((ABS(G46)/MAX(((F32)+(H32)*(MAX($D$16,(AC46)-(J32))))*(MAX($D$16,(AC46)-(J32))),0.000001))^2)/(2*$I$5))-(((ABS(G46)/MAX(((G32)+(I32)*(MAX($D$16,(AD46)-(K32))))*(MAX($D$16,(AD46)-(K32))),0.000001))^2)/(2*$I$5)))))+($D$10*(ABS((X32)-(W32))/90)*MAX(((ABS(G46)/MAX(((F32)+(H32)*(MAX($D$16,(AC46)-(J32))))*(MAX($D$16,(AC46)-(J32))),0.000001))^2)/(2*$I$5),((ABS(G46)/MAX(((G32)+(I32)*(MAX($D$16,(AD46)-(K32))))*(MAX($D$16,(AD46)-(K32))),0.000001))^2)/(2*$I$5)))+(($D$11*0.13607488*(ABS(H46)/MAX(ABS(F46),0.000001))^2*MAX(((ABS(G46)/MAX(((F32)+(H32)*(MAX($D$16,(AC46)-(J32))))*(MAX($D$16,(AC46)-(J32))),0.000001))^2)/(2*$I$5),((ABS(G46)/MAX(((G32)+(I32)*(MAX($D$16,(AD46)-(K32))))*(MAX($D$16,(AD46)-(K32))),0.000001))^2)/(2*$I$5))))-((ABS(G46)/MAX(((F32)+(H32)*(MAX($D$16,(AC46)-(J32))))*(MAX($D$16,(AC46)-(J32))),0.000001))^2)/(2*$I$5)</f>
        <v>636.23495055576041</v>
      </c>
      <c r="Q46">
        <f ca="1">L46+((ABS(H46)/MAX(((G33)+(I33)*(MAX($D$16,(IF(N6="None",AC46,L46))-(K33))))*(MAX($D$16,(IF(N6="None",AC46,L46))-(K33))),0.000001))^2)/(2*$I$5)+((E33)*((((ABS(H46)*$D$6)/(MAX(((F33)+(H33)*(MAX($D$16,(AC46)-(J33))))*(MAX($D$16,(AC46)-(J33))),0.000001)*MAX(((((F33)+(H33)*(MAX($D$16,(AC46)-(J33))))*(MAX($D$16,(AC46)-(J33))))/MAX((F33)+2*(MAX($D$16,(AC46)-(J33)))*SQRT(1+(H33)^2),0.000001))^(2/3),0.000001)))^2)+(((ABS(H46)*$D$6)/(MAX(((G33)+(I33)*(MAX($D$16,(IF(N6="None",AC46,L46))-(K33))))*(MAX($D$16,(IF(N6="None",AC46,L46))-(K33))),0.000001)*MAX(((((G33)+(I33)*(MAX($D$16,(IF(N6="None",AC46,L46))-(K33))))*(MAX($D$16,(IF(N6="None",AC46,L46))-(K33))))/MAX((G33)+2*(MAX($D$16,(IF(N6="None",AC46,L46))-(K33)))*SQRT(1+(I33)^2),0.000001))^(2/3),0.000001)))^2))/2)+(IF((ABS(H46)/MAX(((G33)+(I33)*(MAX($D$16,(IF(N6="None",AC46,L46))-(K33))))*(MAX($D$16,(IF(N6="None",AC46,L46))-(K33))),0.000001))&gt;(ABS(H46)/MAX(((F33)+(H33)*(MAX($D$16,(AC46)-(J33))))*(MAX($D$16,(AC46)-(J33))),0.000001)),$D$9*((((ABS(H46)/MAX(((G33)+(I33)*(MAX($D$16,(IF(N6="None",AC46,L46))-(K33))))*(MAX($D$16,(IF(N6="None",AC46,L46))-(K33))),0.000001))^2)/(2*$I$5))-(((ABS(H46)/MAX(((F33)+(H33)*(MAX($D$16,(AC46)-(J33))))*(MAX($D$16,(AC46)-(J33))),0.000001))^2)/(2*$I$5))),$D$8*((((ABS(H46)/MAX(((F33)+(H33)*(MAX($D$16,(AC46)-(J33))))*(MAX($D$16,(AC46)-(J33))),0.000001))^2)/(2*$I$5))-(((ABS(H46)/MAX(((G33)+(I33)*(MAX($D$16,(IF(N6="None",AC46,L46))-(K33))))*(MAX($D$16,(IF(N6="None",AC46,L46))-(K33))),0.000001))^2)/(2*$I$5)))))+($D$10*(ABS((X33)-(W33))/90)*MAX(((ABS(H46)/MAX(((F33)+(H33)*(MAX($D$16,(AC46)-(J33))))*(MAX($D$16,(AC46)-(J33))),0.000001))^2)/(2*$I$5),((ABS(H46)/MAX(((G33)+(I33)*(MAX($D$16,(IF(N6="None",AC46,L46))-(K33))))*(MAX($D$16,(IF(N6="None",AC46,L46))-(K33))),0.000001))^2)/(2*$I$5)))+(($D$11*0.00000015*(ABS(G46)/MAX(ABS(F46),0.000001))^2*MAX(((ABS(H46)/MAX(((F33)+(H33)*(MAX($D$16,(AC46)-(J33))))*(MAX($D$16,(AC46)-(J33))),0.000001))^2)/(2*$I$5),((ABS(H46)/MAX(((G33)+(I33)*(MAX($D$16,(IF(N6="None",AC46,L46))-(K33))))*(MAX($D$16,(IF(N6="None",AC46,L46))-(K33))),0.000001))^2)/(2*$I$5))))-((ABS(H46)/MAX(((F33)+(H33)*(MAX($D$16,(AC46)-(J33))))*(MAX($D$16,(AC46)-(J33))),0.000001))^2)/(2*$I$5)</f>
        <v>635.50072423232496</v>
      </c>
      <c r="R46">
        <f ca="1">AE46+((ABS(G46)/MAX(((F32)+(H32)*(MAX($D$16,(AE46)-(J32))))*(MAX($D$16,(AE46)-(J32))),0.000001))^2)/(2*$I$5)-((E32)*((((ABS(G46)*$D$6)/(MAX(((F32)+(H32)*(MAX($D$16,(AE46)-(J32))))*(MAX($D$16,(AE46)-(J32))),0.000001)*MAX(((((F32)+(H32)*(MAX($D$16,(AE46)-(J32))))*(MAX($D$16,(AE46)-(J32))))/MAX((F32)+2*(MAX($D$16,(AE46)-(J32)))*SQRT(1+(H32)^2),0.000001))^(2/3),0.000001)))^2)+(((ABS(G46)*$D$6)/(MAX(((G32)+(I32)*(MAX($D$16,(AF46)-(K32))))*(MAX($D$16,(AF46)-(K32))),0.000001)*MAX(((((G32)+(I32)*(MAX($D$16,(AF46)-(K32))))*(MAX($D$16,(AF46)-(K32))))/MAX((G32)+2*(MAX($D$16,(AF46)-(K32)))*SQRT(1+(I32)^2),0.000001))^(2/3),0.000001)))^2))/2)+(IF((ABS(G46)/MAX(((G32)+(I32)*(MAX($D$16,(AF46)-(K32))))*(MAX($D$16,(AF46)-(K32))),0.000001))&gt;(ABS(G46)/MAX(((F32)+(H32)*(MAX($D$16,(AE46)-(J32))))*(MAX($D$16,(AE46)-(J32))),0.000001)),$D$9*((((ABS(G46)/MAX(((G32)+(I32)*(MAX($D$16,(AF46)-(K32))))*(MAX($D$16,(AF46)-(K32))),0.000001))^2)/(2*$I$5))-(((ABS(G46)/MAX(((F32)+(H32)*(MAX($D$16,(AE46)-(J32))))*(MAX($D$16,(AE46)-(J32))),0.000001))^2)/(2*$I$5))),$D$8*((((ABS(G46)/MAX(((F32)+(H32)*(MAX($D$16,(AE46)-(J32))))*(MAX($D$16,(AE46)-(J32))),0.000001))^2)/(2*$I$5))-(((ABS(G46)/MAX(((G32)+(I32)*(MAX($D$16,(AF46)-(K32))))*(MAX($D$16,(AF46)-(K32))),0.000001))^2)/(2*$I$5)))))+($D$10*(ABS((X32)-(W32))/90)*MAX(((ABS(G46)/MAX(((F32)+(H32)*(MAX($D$16,(AE46)-(J32))))*(MAX($D$16,(AE46)-(J32))),0.000001))^2)/(2*$I$5),((ABS(G46)/MAX(((G32)+(I32)*(MAX($D$16,(AF46)-(K32))))*(MAX($D$16,(AF46)-(K32))),0.000001))^2)/(2*$I$5)))+(($D$11*0.13607488*(ABS(H46)/MAX(ABS(F46),0.000001))^2*MAX(((ABS(G46)/MAX(((F32)+(H32)*(MAX($D$16,(AE46)-(J32))))*(MAX($D$16,(AE46)-(J32))),0.000001))^2)/(2*$I$5),((ABS(G46)/MAX(((G32)+(I32)*(MAX($D$16,(AF46)-(K32))))*(MAX($D$16,(AF46)-(K32))),0.000001))^2)/(2*$I$5))))-((ABS(G46)/MAX(((G32)+(I32)*(MAX($D$16,(AF46)-(K32))))*(MAX($D$16,(AF46)-(K32))),0.000001))^2)/(2*$I$5)</f>
        <v>636.94033658526541</v>
      </c>
      <c r="S46">
        <f ca="1">M46+((ABS(I46)/MAX(((G34)+(I34)*(MAX($D$16,(IF(N7="None",AD46,M46))-(K34))))*(MAX($D$16,(IF(N7="None",AD46,M46))-(K34))),0.000001))^2)/(2*$I$5)+((E34)*((((ABS(I46)*$D$6)/(MAX(((F34)+(H34)*(MAX($D$16,(AD46)-(J34))))*(MAX($D$16,(AD46)-(J34))),0.000001)*MAX(((((F34)+(H34)*(MAX($D$16,(AD46)-(J34))))*(MAX($D$16,(AD46)-(J34))))/MAX((F34)+2*(MAX($D$16,(AD46)-(J34)))*SQRT(1+(H34)^2),0.000001))^(2/3),0.000001)))^2)+(((ABS(I46)*$D$6)/(MAX(((G34)+(I34)*(MAX($D$16,(IF(N7="None",AD46,M46))-(K34))))*(MAX($D$16,(IF(N7="None",AD46,M46))-(K34))),0.000001)*MAX(((((G34)+(I34)*(MAX($D$16,(IF(N7="None",AD46,M46))-(K34))))*(MAX($D$16,(IF(N7="None",AD46,M46))-(K34))))/MAX((G34)+2*(MAX($D$16,(IF(N7="None",AD46,M46))-(K34)))*SQRT(1+(I34)^2),0.000001))^(2/3),0.000001)))^2))/2)+(IF((ABS(I46)/MAX(((G34)+(I34)*(MAX($D$16,(IF(N7="None",AD46,M46))-(K34))))*(MAX($D$16,(IF(N7="None",AD46,M46))-(K34))),0.000001))&gt;(ABS(I46)/MAX(((F34)+(H34)*(MAX($D$16,(AD46)-(J34))))*(MAX($D$16,(AD46)-(J34))),0.000001)),$D$9*((((ABS(I46)/MAX(((G34)+(I34)*(MAX($D$16,(IF(N7="None",AD46,M46))-(K34))))*(MAX($D$16,(IF(N7="None",AD46,M46))-(K34))),0.000001))^2)/(2*$I$5))-(((ABS(I46)/MAX(((F34)+(H34)*(MAX($D$16,(AD46)-(J34))))*(MAX($D$16,(AD46)-(J34))),0.000001))^2)/(2*$I$5))),$D$8*((((ABS(I46)/MAX(((F34)+(H34)*(MAX($D$16,(AD46)-(J34))))*(MAX($D$16,(AD46)-(J34))),0.000001))^2)/(2*$I$5))-(((ABS(I46)/MAX(((G34)+(I34)*(MAX($D$16,(IF(N7="None",AD46,M46))-(K34))))*(MAX($D$16,(IF(N7="None",AD46,M46))-(K34))),0.000001))^2)/(2*$I$5)))))+($D$10*(ABS((X34)-(W34))/90)*MAX(((ABS(I46)/MAX(((F34)+(H34)*(MAX($D$16,(AD46)-(J34))))*(MAX($D$16,(AD46)-(J34))),0.000001))^2)/(2*$I$5),((ABS(I46)/MAX(((G34)+(I34)*(MAX($D$16,(IF(N7="None",AD46,M46))-(K34))))*(MAX($D$16,(IF(N7="None",AD46,M46))-(K34))),0.000001))^2)/(2*$I$5)))+(0)-((ABS(I46)/MAX(((F34)+(H34)*(MAX($D$16,(AD46)-(J34))))*(MAX($D$16,(AD46)-(J34))),0.000001))^2)/(2*$I$5)</f>
        <v>625.28982984846004</v>
      </c>
      <c r="T46">
        <f ca="1">N46+((ABS(J46)/MAX(((G35)+(I35)*(MAX($D$16,(IF(N8="None",AD46,N46))-(K35))))*(MAX($D$16,(IF(N8="None",AD46,N46))-(K35))),0.000001))^2)/(2*$I$5)+((E35)*((((ABS(J46)*$D$6)/(MAX(((F35)+(H35)*(MAX($D$16,(AD46)-(J35))))*(MAX($D$16,(AD46)-(J35))),0.000001)*MAX(((((F35)+(H35)*(MAX($D$16,(AD46)-(J35))))*(MAX($D$16,(AD46)-(J35))))/MAX((F35)+2*(MAX($D$16,(AD46)-(J35)))*SQRT(1+(H35)^2),0.000001))^(2/3),0.000001)))^2)+(((ABS(J46)*$D$6)/(MAX(((G35)+(I35)*(MAX($D$16,(IF(N8="None",AD46,N46))-(K35))))*(MAX($D$16,(IF(N8="None",AD46,N46))-(K35))),0.000001)*MAX(((((G35)+(I35)*(MAX($D$16,(IF(N8="None",AD46,N46))-(K35))))*(MAX($D$16,(IF(N8="None",AD46,N46))-(K35))))/MAX((G35)+2*(MAX($D$16,(IF(N8="None",AD46,N46))-(K35)))*SQRT(1+(I35)^2),0.000001))^(2/3),0.000001)))^2))/2)+(IF((ABS(J46)/MAX(((G35)+(I35)*(MAX($D$16,(IF(N8="None",AD46,N46))-(K35))))*(MAX($D$16,(IF(N8="None",AD46,N46))-(K35))),0.000001))&gt;(ABS(J46)/MAX(((F35)+(H35)*(MAX($D$16,(AD46)-(J35))))*(MAX($D$16,(AD46)-(J35))),0.000001)),$D$9*((((ABS(J46)/MAX(((G35)+(I35)*(MAX($D$16,(IF(N8="None",AD46,N46))-(K35))))*(MAX($D$16,(IF(N8="None",AD46,N46))-(K35))),0.000001))^2)/(2*$I$5))-(((ABS(J46)/MAX(((F35)+(H35)*(MAX($D$16,(AD46)-(J35))))*(MAX($D$16,(AD46)-(J35))),0.000001))^2)/(2*$I$5))),$D$8*((((ABS(J46)/MAX(((F35)+(H35)*(MAX($D$16,(AD46)-(J35))))*(MAX($D$16,(AD46)-(J35))),0.000001))^2)/(2*$I$5))-(((ABS(J46)/MAX(((G35)+(I35)*(MAX($D$16,(IF(N8="None",AD46,N46))-(K35))))*(MAX($D$16,(IF(N8="None",AD46,N46))-(K35))),0.000001))^2)/(2*$I$5)))))+($D$10*(ABS((X35)-(W35))/90)*MAX(((ABS(J46)/MAX(((F35)+(H35)*(MAX($D$16,(AD46)-(J35))))*(MAX($D$16,(AD46)-(J35))),0.000001))^2)/(2*$I$5),((ABS(J46)/MAX(((G35)+(I35)*(MAX($D$16,(IF(N8="None",AD46,N46))-(K35))))*(MAX($D$16,(IF(N8="None",AD46,N46))-(K35))),0.000001))^2)/(2*$I$5)))+(($D$11*0.34699541*(ABS(I46)/MAX(ABS(G46),0.000001))^2*MAX(((ABS(J46)/MAX(((F35)+(H35)*(MAX($D$16,(AD46)-(J35))))*(MAX($D$16,(AD46)-(J35))),0.000001))^2)/(2*$I$5),((ABS(J46)/MAX(((G35)+(I35)*(MAX($D$16,(IF(N8="None",AD46,N46))-(K35))))*(MAX($D$16,(IF(N8="None",AD46,N46))-(K35))),0.000001))^2)/(2*$I$5))))-((ABS(J46)/MAX(((F35)+(H35)*(MAX($D$16,(AD46)-(J35))))*(MAX($D$16,(AD46)-(J35))),0.000001))^2)/(2*$I$5)</f>
        <v>633.65448029017341</v>
      </c>
      <c r="U46">
        <f t="shared" ca="1" si="3"/>
        <v>1.4616010693681355E-3</v>
      </c>
      <c r="V46">
        <f t="shared" ca="1" si="4"/>
        <v>5.1608980748290862E-3</v>
      </c>
      <c r="W46">
        <f t="shared" ca="1" si="5"/>
        <v>0.88573517395911949</v>
      </c>
      <c r="X46">
        <f t="shared" ca="1" si="6"/>
        <v>3.0285635230530943</v>
      </c>
      <c r="Y46">
        <f>IF($D$20=0,B46,IFERROR(IF(N6="None",1,MIN(0.98,MAX(0.02,B46+$D$14*((Q46-P46)/MAX(ABS(D46),1))))),B46))</f>
        <v>1</v>
      </c>
      <c r="Z46">
        <f ca="1">IF($D$20=0,C46,IFERROR(IF(AND(N7="None",N8="None"),C46,IF(N8="None",1,IF(N7="None",0,MIN(0.98,MAX(0.02,C46+$D$14*((T46-S46)/MAX(ABS(E46),1))))))),C46))</f>
        <v>0.65421413080284641</v>
      </c>
      <c r="AA46">
        <f t="shared" ca="1" si="7"/>
        <v>636.81059244054745</v>
      </c>
      <c r="AB46">
        <f t="shared" ca="1" si="8"/>
        <v>635.62333921689253</v>
      </c>
      <c r="AC46">
        <f ca="1">IF($D$20=0,D46,IF(AC46=0,(MAX(P46,Q46)),IF(ABS((MAX(P46,Q46))-AC46)&lt;$D$19,AC46,MAX((K31)+$D$16,AC46+$D$13*(((MAX(P46,Q46))-AC46))))))</f>
        <v>636.23470490351349</v>
      </c>
      <c r="AD46">
        <f ca="1">IF($D$20=0,E46,IF(AD46=0,(MAX(S46,T46)),IF(ABS((MAX(S46,T46))-AD46)&lt;$D$19,AD46,MAX((K32)+$D$16,AD46+$D$13*(((MAX(S46,T46))-AD46))))))</f>
        <v>633.65531639512938</v>
      </c>
      <c r="AE46">
        <f ca="1">IF($D$20=0,D46,IF(AE46=0,O46,IF(ABS(U46)&lt;$D$19,AE46,MAX((K31)+$D$16,AE46+($D$13*(((O46)-AE46)+($D$15*U46*MAX(ABS(AE46-(K31)),1))))))))</f>
        <v>637.16637645244418</v>
      </c>
      <c r="AF46">
        <f ca="1">IF($D$20=0,E46,IF(AF46=0,R46,IF(ABS(V46)&lt;$D$19,AF46,MAX((K32)+$D$16,AF46+($D$13*(((R46)-AF46)+($D$15*V46*MAX(ABS(AF46-(K32)),1))))))))</f>
        <v>636.94164400693057</v>
      </c>
      <c r="AG46">
        <f ca="1">((G31)*(MAX($D$16,(AC46)-(K31)))^2)/2+(I31)*(MAX($D$16,(AC46)-(K31)))^3/3+(ABS(F46)^2)/($I$5*MAX(((G31)+(I31)*(MAX($D$16,(AC46)-(K31))))*(MAX($D$16,(AC46)-(K31))),0.000001))</f>
        <v>33.174438558237796</v>
      </c>
      <c r="AH46">
        <f ca="1">((G31)*(MAX($D$16,(AE46)-(K31)))^2)/2+(I31)*(MAX($D$16,(AE46)-(K31)))^3/3+(ABS(F46)^2)/($I$5*MAX(((G31)+(I31)*(MAX($D$16,(AE46)-(K31))))*(MAX($D$16,(AE46)-(K31))),0.000001))</f>
        <v>41.073204136926059</v>
      </c>
      <c r="AI46">
        <f ca="1">((G32)*(MAX($D$16,(AD46)-(K32)))^2)/2+(I32)*(MAX($D$16,(AD46)-(K32)))^3/3+(ABS(G46)^2)/($I$5*MAX(((G32)+(I32)*(MAX($D$16,(AD46)-(K32))))*(MAX($D$16,(AD46)-(K32))),0.000001))</f>
        <v>30.737622192378957</v>
      </c>
      <c r="AJ46">
        <f ca="1">((G32)*(MAX($D$16,(AF46)-(K32)))^2)/2+(I32)*(MAX($D$16,(AF46)-(K32)))^3/3+(ABS(G46)^2)/($I$5*MAX(((G32)+(I32)*(MAX($D$16,(AF46)-(K32))))*(MAX($D$16,(AF46)-(K32))),0.000001))</f>
        <v>136.11583814399768</v>
      </c>
      <c r="AK46" t="str">
        <f t="shared" ca="1" si="9"/>
        <v>Supercritical</v>
      </c>
      <c r="AL46" t="str">
        <f t="shared" ca="1" si="10"/>
        <v>Supercritical</v>
      </c>
      <c r="AM46">
        <f t="shared" ca="1" si="11"/>
        <v>637.13667748267312</v>
      </c>
      <c r="AN46">
        <f t="shared" ca="1" si="12"/>
        <v>636.77355388102296</v>
      </c>
      <c r="AO46">
        <f t="shared" ca="1" si="13"/>
        <v>4.5690722724657462E-2</v>
      </c>
      <c r="AP46">
        <f t="shared" ca="1" si="14"/>
        <v>0.25860019370406917</v>
      </c>
    </row>
    <row r="47" spans="1:42" x14ac:dyDescent="0.35">
      <c r="A47">
        <v>4</v>
      </c>
      <c r="B47">
        <f t="shared" si="15"/>
        <v>1</v>
      </c>
      <c r="C47">
        <f t="shared" ca="1" si="16"/>
        <v>0.65421413080284641</v>
      </c>
      <c r="D47">
        <f t="shared" ca="1" si="17"/>
        <v>637.13667748267312</v>
      </c>
      <c r="E47">
        <f t="shared" ca="1" si="18"/>
        <v>636.77355388102296</v>
      </c>
      <c r="F47">
        <f t="shared" si="2"/>
        <v>51</v>
      </c>
      <c r="G47">
        <f ca="1">IF(N6="None",MAX(0,F47-H47),MAX(0,F47*B47))</f>
        <v>50.95</v>
      </c>
      <c r="H47">
        <f ca="1">IF(N6="None",MAX(0.05,IFERROR(O33,0)+0.05),MAX(0,F47-G47))</f>
        <v>0.05</v>
      </c>
      <c r="I47">
        <f ca="1">IF(AND(N7="None",N8="None"),MAX(0,G47*C47),IF(N7="None",MAX(0.05,IFERROR(O34,0)+0.05),IF(N8="None",MAX(0,G47-J47),MAX(0,G47*C47))))</f>
        <v>33.332209964405024</v>
      </c>
      <c r="J47">
        <f ca="1">IF(AND(N7="None",N8="None"),MAX(0,G47-I47),IF(N8="None",MAX(0.05,IFERROR(O35,0)+0.05),IF(N7="None",MAX(0,G47-I47),MAX(0,G47-I47))))</f>
        <v>17.617790035594979</v>
      </c>
      <c r="K47">
        <f>P5</f>
        <v>637</v>
      </c>
      <c r="L47">
        <f ca="1">P6</f>
        <v>635.50072404782861</v>
      </c>
      <c r="M47">
        <f ca="1">P7</f>
        <v>623.0446335020365</v>
      </c>
      <c r="N47">
        <f ca="1">P8</f>
        <v>632.94163350203655</v>
      </c>
      <c r="O47">
        <f ca="1"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AE47)-(K31))))*(MAX($D$16,(AE47)-(K31))),0.000001)*MAX(((((G31)+(I31)*(MAX($D$16,(AE47)-(K31))))*(MAX($D$16,(AE47)-(K31))))/MAX((G31)+2*(MAX($D$16,(AE47)-(K31)))*SQRT(1+(I31)^2),0.000001))^(2/3),0.000001)))^2))/2)+(IF((ABS(F47)/MAX(((G31)+(I31)*(MAX($D$16,(AE47)-(K31))))*(MAX($D$16,(AE47)-(K31))),0.000001))&gt;(ABS(F47)/MAX(((F31)+(H31)*(MAX($D$16,(K47)-(J31))))*(MAX($D$16,(K47)-(J31))),0.000001)),$D$9*((((ABS(F47)/MAX(((G31)+(I31)*(MAX($D$16,(AE47)-(K31))))*(MAX($D$16,(AE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AE47)-(K31))))*(MAX($D$16,(AE47)-(K31))),0.000001))^2)/(2*$I$5)))))+($D$10*(ABS((X31)-(W31))/90)*MAX(((ABS(F47)/MAX(((F31)+(H31)*(MAX($D$16,(K47)-(J31))))*(MAX($D$16,(K47)-(J31))),0.000001))^2)/(2*$I$5),((ABS(F47)/MAX(((G31)+(I31)*(MAX($D$16,(AE47)-(K31))))*(MAX($D$16,(AE47)-(K31))),0.000001))^2)/(2*$I$5)))+(0)-((ABS(F47)/MAX(((G31)+(I31)*(MAX($D$16,(AE47)-(K31))))*(MAX($D$16,(AE47)-(K31))),0.000001))^2)/(2*$I$5)</f>
        <v>637.16616671770316</v>
      </c>
      <c r="P47">
        <f ca="1">AD47+((ABS(G47)/MAX(((G32)+(I32)*(MAX($D$16,(AD47)-(K32))))*(MAX($D$16,(AD47)-(K32))),0.000001))^2)/(2*$I$5)+((E32)*((((ABS(G47)*$D$6)/(MAX(((F32)+(H32)*(MAX($D$16,(AC47)-(J32))))*(MAX($D$16,(AC47)-(J32))),0.000001)*MAX(((((F32)+(H32)*(MAX($D$16,(AC47)-(J32))))*(MAX($D$16,(AC47)-(J32))))/MAX((F32)+2*(MAX($D$16,(AC47)-(J32)))*SQRT(1+(H32)^2),0.000001))^(2/3),0.000001)))^2)+(((ABS(G47)*$D$6)/(MAX(((G32)+(I32)*(MAX($D$16,(AD47)-(K32))))*(MAX($D$16,(AD47)-(K32))),0.000001)*MAX(((((G32)+(I32)*(MAX($D$16,(AD47)-(K32))))*(MAX($D$16,(AD47)-(K32))))/MAX((G32)+2*(MAX($D$16,(AD47)-(K32)))*SQRT(1+(I32)^2),0.000001))^(2/3),0.000001)))^2))/2)+(IF((ABS(G47)/MAX(((G32)+(I32)*(MAX($D$16,(AD47)-(K32))))*(MAX($D$16,(AD47)-(K32))),0.000001))&gt;(ABS(G47)/MAX(((F32)+(H32)*(MAX($D$16,(AC47)-(J32))))*(MAX($D$16,(AC47)-(J32))),0.000001)),$D$9*((((ABS(G47)/MAX(((G32)+(I32)*(MAX($D$16,(AD47)-(K32))))*(MAX($D$16,(AD47)-(K32))),0.000001))^2)/(2*$I$5))-(((ABS(G47)/MAX(((F32)+(H32)*(MAX($D$16,(AC47)-(J32))))*(MAX($D$16,(AC47)-(J32))),0.000001))^2)/(2*$I$5))),$D$8*((((ABS(G47)/MAX(((F32)+(H32)*(MAX($D$16,(AC47)-(J32))))*(MAX($D$16,(AC47)-(J32))),0.000001))^2)/(2*$I$5))-(((ABS(G47)/MAX(((G32)+(I32)*(MAX($D$16,(AD47)-(K32))))*(MAX($D$16,(AD47)-(K32))),0.000001))^2)/(2*$I$5)))))+($D$10*(ABS((X32)-(W32))/90)*MAX(((ABS(G47)/MAX(((F32)+(H32)*(MAX($D$16,(AC47)-(J32))))*(MAX($D$16,(AC47)-(J32))),0.000001))^2)/(2*$I$5),((ABS(G47)/MAX(((G32)+(I32)*(MAX($D$16,(AD47)-(K32))))*(MAX($D$16,(AD47)-(K32))),0.000001))^2)/(2*$I$5)))+(($D$11*0.13607488*(ABS(H47)/MAX(ABS(F47),0.000001))^2*MAX(((ABS(G47)/MAX(((F32)+(H32)*(MAX($D$16,(AC47)-(J32))))*(MAX($D$16,(AC47)-(J32))),0.000001))^2)/(2*$I$5),((ABS(G47)/MAX(((G32)+(I32)*(MAX($D$16,(AD47)-(K32))))*(MAX($D$16,(AD47)-(K32))),0.000001))^2)/(2*$I$5))))-((ABS(G47)/MAX(((F32)+(H32)*(MAX($D$16,(AC47)-(J32))))*(MAX($D$16,(AC47)-(J32))),0.000001))^2)/(2*$I$5)</f>
        <v>636.2358881262536</v>
      </c>
      <c r="Q47">
        <f ca="1">L47+((ABS(H47)/MAX(((G33)+(I33)*(MAX($D$16,(IF(N6="None",AC47,L47))-(K33))))*(MAX($D$16,(IF(N6="None",AC47,L47))-(K33))),0.000001))^2)/(2*$I$5)+((E33)*((((ABS(H47)*$D$6)/(MAX(((F33)+(H33)*(MAX($D$16,(AC47)-(J33))))*(MAX($D$16,(AC47)-(J33))),0.000001)*MAX(((((F33)+(H33)*(MAX($D$16,(AC47)-(J33))))*(MAX($D$16,(AC47)-(J33))))/MAX((F33)+2*(MAX($D$16,(AC47)-(J33)))*SQRT(1+(H33)^2),0.000001))^(2/3),0.000001)))^2)+(((ABS(H47)*$D$6)/(MAX(((G33)+(I33)*(MAX($D$16,(IF(N6="None",AC47,L47))-(K33))))*(MAX($D$16,(IF(N6="None",AC47,L47))-(K33))),0.000001)*MAX(((((G33)+(I33)*(MAX($D$16,(IF(N6="None",AC47,L47))-(K33))))*(MAX($D$16,(IF(N6="None",AC47,L47))-(K33))))/MAX((G33)+2*(MAX($D$16,(IF(N6="None",AC47,L47))-(K33)))*SQRT(1+(I33)^2),0.000001))^(2/3),0.000001)))^2))/2)+(IF((ABS(H47)/MAX(((G33)+(I33)*(MAX($D$16,(IF(N6="None",AC47,L47))-(K33))))*(MAX($D$16,(IF(N6="None",AC47,L47))-(K33))),0.000001))&gt;(ABS(H47)/MAX(((F33)+(H33)*(MAX($D$16,(AC47)-(J33))))*(MAX($D$16,(AC47)-(J33))),0.000001)),$D$9*((((ABS(H47)/MAX(((G33)+(I33)*(MAX($D$16,(IF(N6="None",AC47,L47))-(K33))))*(MAX($D$16,(IF(N6="None",AC47,L47))-(K33))),0.000001))^2)/(2*$I$5))-(((ABS(H47)/MAX(((F33)+(H33)*(MAX($D$16,(AC47)-(J33))))*(MAX($D$16,(AC47)-(J33))),0.000001))^2)/(2*$I$5))),$D$8*((((ABS(H47)/MAX(((F33)+(H33)*(MAX($D$16,(AC47)-(J33))))*(MAX($D$16,(AC47)-(J33))),0.000001))^2)/(2*$I$5))-(((ABS(H47)/MAX(((G33)+(I33)*(MAX($D$16,(IF(N6="None",AC47,L47))-(K33))))*(MAX($D$16,(IF(N6="None",AC47,L47))-(K33))),0.000001))^2)/(2*$I$5)))))+($D$10*(ABS((X33)-(W33))/90)*MAX(((ABS(H47)/MAX(((F33)+(H33)*(MAX($D$16,(AC47)-(J33))))*(MAX($D$16,(AC47)-(J33))),0.000001))^2)/(2*$I$5),((ABS(H47)/MAX(((G33)+(I33)*(MAX($D$16,(IF(N6="None",AC47,L47))-(K33))))*(MAX($D$16,(IF(N6="None",AC47,L47))-(K33))),0.000001))^2)/(2*$I$5)))+(($D$11*0.00000015*(ABS(G47)/MAX(ABS(F47),0.000001))^2*MAX(((ABS(H47)/MAX(((F33)+(H33)*(MAX($D$16,(AC47)-(J33))))*(MAX($D$16,(AC47)-(J33))),0.000001))^2)/(2*$I$5),((ABS(H47)/MAX(((G33)+(I33)*(MAX($D$16,(IF(N6="None",AC47,L47))-(K33))))*(MAX($D$16,(IF(N6="None",AC47,L47))-(K33))),0.000001))^2)/(2*$I$5))))-((ABS(H47)/MAX(((F33)+(H33)*(MAX($D$16,(AC47)-(J33))))*(MAX($D$16,(AC47)-(J33))),0.000001))^2)/(2*$I$5)</f>
        <v>635.50072423214101</v>
      </c>
      <c r="R47">
        <f ca="1">AE47+((ABS(G47)/MAX(((F32)+(H32)*(MAX($D$16,(AE47)-(J32))))*(MAX($D$16,(AE47)-(J32))),0.000001))^2)/(2*$I$5)-((E32)*((((ABS(G47)*$D$6)/(MAX(((F32)+(H32)*(MAX($D$16,(AE47)-(J32))))*(MAX($D$16,(AE47)-(J32))),0.000001)*MAX(((((F32)+(H32)*(MAX($D$16,(AE47)-(J32))))*(MAX($D$16,(AE47)-(J32))))/MAX((F32)+2*(MAX($D$16,(AE47)-(J32)))*SQRT(1+(H32)^2),0.000001))^(2/3),0.000001)))^2)+(((ABS(G47)*$D$6)/(MAX(((G32)+(I32)*(MAX($D$16,(AF47)-(K32))))*(MAX($D$16,(AF47)-(K32))),0.000001)*MAX(((((G32)+(I32)*(MAX($D$16,(AF47)-(K32))))*(MAX($D$16,(AF47)-(K32))))/MAX((G32)+2*(MAX($D$16,(AF47)-(K32)))*SQRT(1+(I32)^2),0.000001))^(2/3),0.000001)))^2))/2)+(IF((ABS(G47)/MAX(((G32)+(I32)*(MAX($D$16,(AF47)-(K32))))*(MAX($D$16,(AF47)-(K32))),0.000001))&gt;(ABS(G47)/MAX(((F32)+(H32)*(MAX($D$16,(AE47)-(J32))))*(MAX($D$16,(AE47)-(J32))),0.000001)),$D$9*((((ABS(G47)/MAX(((G32)+(I32)*(MAX($D$16,(AF47)-(K32))))*(MAX($D$16,(AF47)-(K32))),0.000001))^2)/(2*$I$5))-(((ABS(G47)/MAX(((F32)+(H32)*(MAX($D$16,(AE47)-(J32))))*(MAX($D$16,(AE47)-(J32))),0.000001))^2)/(2*$I$5))),$D$8*((((ABS(G47)/MAX(((F32)+(H32)*(MAX($D$16,(AE47)-(J32))))*(MAX($D$16,(AE47)-(J32))),0.000001))^2)/(2*$I$5))-(((ABS(G47)/MAX(((G32)+(I32)*(MAX($D$16,(AF47)-(K32))))*(MAX($D$16,(AF47)-(K32))),0.000001))^2)/(2*$I$5)))))+($D$10*(ABS((X32)-(W32))/90)*MAX(((ABS(G47)/MAX(((F32)+(H32)*(MAX($D$16,(AE47)-(J32))))*(MAX($D$16,(AE47)-(J32))),0.000001))^2)/(2*$I$5),((ABS(G47)/MAX(((G32)+(I32)*(MAX($D$16,(AF47)-(K32))))*(MAX($D$16,(AF47)-(K32))),0.000001))^2)/(2*$I$5)))+(($D$11*0.13607488*(ABS(H47)/MAX(ABS(F47),0.000001))^2*MAX(((ABS(G47)/MAX(((F32)+(H32)*(MAX($D$16,(AE47)-(J32))))*(MAX($D$16,(AE47)-(J32))),0.000001))^2)/(2*$I$5),((ABS(G47)/MAX(((G32)+(I32)*(MAX($D$16,(AF47)-(K32))))*(MAX($D$16,(AF47)-(K32))),0.000001))^2)/(2*$I$5))))-((ABS(G47)/MAX(((G32)+(I32)*(MAX($D$16,(AF47)-(K32))))*(MAX($D$16,(AF47)-(K32))),0.000001))^2)/(2*$I$5)</f>
        <v>636.94033623090229</v>
      </c>
      <c r="S47">
        <f ca="1">M47+((ABS(I47)/MAX(((G34)+(I34)*(MAX($D$16,(IF(N7="None",AD47,M47))-(K34))))*(MAX($D$16,(IF(N7="None",AD47,M47))-(K34))),0.000001))^2)/(2*$I$5)+((E34)*((((ABS(I47)*$D$6)/(MAX(((F34)+(H34)*(MAX($D$16,(AD47)-(J34))))*(MAX($D$16,(AD47)-(J34))),0.000001)*MAX(((((F34)+(H34)*(MAX($D$16,(AD47)-(J34))))*(MAX($D$16,(AD47)-(J34))))/MAX((F34)+2*(MAX($D$16,(AD47)-(J34)))*SQRT(1+(H34)^2),0.000001))^(2/3),0.000001)))^2)+(((ABS(I47)*$D$6)/(MAX(((G34)+(I34)*(MAX($D$16,(IF(N7="None",AD47,M47))-(K34))))*(MAX($D$16,(IF(N7="None",AD47,M47))-(K34))),0.000001)*MAX(((((G34)+(I34)*(MAX($D$16,(IF(N7="None",AD47,M47))-(K34))))*(MAX($D$16,(IF(N7="None",AD47,M47))-(K34))))/MAX((G34)+2*(MAX($D$16,(IF(N7="None",AD47,M47))-(K34)))*SQRT(1+(I34)^2),0.000001))^(2/3),0.000001)))^2))/2)+(IF((ABS(I47)/MAX(((G34)+(I34)*(MAX($D$16,(IF(N7="None",AD47,M47))-(K34))))*(MAX($D$16,(IF(N7="None",AD47,M47))-(K34))),0.000001))&gt;(ABS(I47)/MAX(((F34)+(H34)*(MAX($D$16,(AD47)-(J34))))*(MAX($D$16,(AD47)-(J34))),0.000001)),$D$9*((((ABS(I47)/MAX(((G34)+(I34)*(MAX($D$16,(IF(N7="None",AD47,M47))-(K34))))*(MAX($D$16,(IF(N7="None",AD47,M47))-(K34))),0.000001))^2)/(2*$I$5))-(((ABS(I47)/MAX(((F34)+(H34)*(MAX($D$16,(AD47)-(J34))))*(MAX($D$16,(AD47)-(J34))),0.000001))^2)/(2*$I$5))),$D$8*((((ABS(I47)/MAX(((F34)+(H34)*(MAX($D$16,(AD47)-(J34))))*(MAX($D$16,(AD47)-(J34))),0.000001))^2)/(2*$I$5))-(((ABS(I47)/MAX(((G34)+(I34)*(MAX($D$16,(IF(N7="None",AD47,M47))-(K34))))*(MAX($D$16,(IF(N7="None",AD47,M47))-(K34))),0.000001))^2)/(2*$I$5)))))+($D$10*(ABS((X34)-(W34))/90)*MAX(((ABS(I47)/MAX(((F34)+(H34)*(MAX($D$16,(AD47)-(J34))))*(MAX($D$16,(AD47)-(J34))),0.000001))^2)/(2*$I$5),((ABS(I47)/MAX(((G34)+(I34)*(MAX($D$16,(IF(N7="None",AD47,M47))-(K34))))*(MAX($D$16,(IF(N7="None",AD47,M47))-(K34))),0.000001))^2)/(2*$I$5)))+(0)-((ABS(I47)/MAX(((F34)+(H34)*(MAX($D$16,(AD47)-(J34))))*(MAX($D$16,(AD47)-(J34))),0.000001))^2)/(2*$I$5)</f>
        <v>625.29622661903136</v>
      </c>
      <c r="T47">
        <f ca="1">N47+((ABS(J47)/MAX(((G35)+(I35)*(MAX($D$16,(IF(N8="None",AD47,N47))-(K35))))*(MAX($D$16,(IF(N8="None",AD47,N47))-(K35))),0.000001))^2)/(2*$I$5)+((E35)*((((ABS(J47)*$D$6)/(MAX(((F35)+(H35)*(MAX($D$16,(AD47)-(J35))))*(MAX($D$16,(AD47)-(J35))),0.000001)*MAX(((((F35)+(H35)*(MAX($D$16,(AD47)-(J35))))*(MAX($D$16,(AD47)-(J35))))/MAX((F35)+2*(MAX($D$16,(AD47)-(J35)))*SQRT(1+(H35)^2),0.000001))^(2/3),0.000001)))^2)+(((ABS(J47)*$D$6)/(MAX(((G35)+(I35)*(MAX($D$16,(IF(N8="None",AD47,N47))-(K35))))*(MAX($D$16,(IF(N8="None",AD47,N47))-(K35))),0.000001)*MAX(((((G35)+(I35)*(MAX($D$16,(IF(N8="None",AD47,N47))-(K35))))*(MAX($D$16,(IF(N8="None",AD47,N47))-(K35))))/MAX((G35)+2*(MAX($D$16,(IF(N8="None",AD47,N47))-(K35)))*SQRT(1+(I35)^2),0.000001))^(2/3),0.000001)))^2))/2)+(IF((ABS(J47)/MAX(((G35)+(I35)*(MAX($D$16,(IF(N8="None",AD47,N47))-(K35))))*(MAX($D$16,(IF(N8="None",AD47,N47))-(K35))),0.000001))&gt;(ABS(J47)/MAX(((F35)+(H35)*(MAX($D$16,(AD47)-(J35))))*(MAX($D$16,(AD47)-(J35))),0.000001)),$D$9*((((ABS(J47)/MAX(((G35)+(I35)*(MAX($D$16,(IF(N8="None",AD47,N47))-(K35))))*(MAX($D$16,(IF(N8="None",AD47,N47))-(K35))),0.000001))^2)/(2*$I$5))-(((ABS(J47)/MAX(((F35)+(H35)*(MAX($D$16,(AD47)-(J35))))*(MAX($D$16,(AD47)-(J35))),0.000001))^2)/(2*$I$5))),$D$8*((((ABS(J47)/MAX(((F35)+(H35)*(MAX($D$16,(AD47)-(J35))))*(MAX($D$16,(AD47)-(J35))),0.000001))^2)/(2*$I$5))-(((ABS(J47)/MAX(((G35)+(I35)*(MAX($D$16,(IF(N8="None",AD47,N47))-(K35))))*(MAX($D$16,(IF(N8="None",AD47,N47))-(K35))),0.000001))^2)/(2*$I$5)))))+($D$10*(ABS((X35)-(W35))/90)*MAX(((ABS(J47)/MAX(((F35)+(H35)*(MAX($D$16,(AD47)-(J35))))*(MAX($D$16,(AD47)-(J35))),0.000001))^2)/(2*$I$5),((ABS(J47)/MAX(((G35)+(I35)*(MAX($D$16,(IF(N8="None",AD47,N47))-(K35))))*(MAX($D$16,(IF(N8="None",AD47,N47))-(K35))),0.000001))^2)/(2*$I$5)))+(($D$11*0.34699541*(ABS(I47)/MAX(ABS(G47),0.000001))^2*MAX(((ABS(J47)/MAX(((F35)+(H35)*(MAX($D$16,(AD47)-(J35))))*(MAX($D$16,(AD47)-(J35))),0.000001))^2)/(2*$I$5),((ABS(J47)/MAX(((G35)+(I35)*(MAX($D$16,(IF(N8="None",AD47,N47))-(K35))))*(MAX($D$16,(IF(N8="None",AD47,N47))-(K35))),0.000001))^2)/(2*$I$5))))-((ABS(J47)/MAX(((F35)+(H35)*(MAX($D$16,(AD47)-(J35))))*(MAX($D$16,(AD47)-(J35))),0.000001))^2)/(2*$I$5)</f>
        <v>633.65021892838558</v>
      </c>
      <c r="U47">
        <f t="shared" ca="1" si="3"/>
        <v>1.4600926682248067E-3</v>
      </c>
      <c r="V47">
        <f t="shared" ca="1" si="4"/>
        <v>5.1668560706769591E-3</v>
      </c>
      <c r="W47">
        <f t="shared" ca="1" si="5"/>
        <v>0.90078935641952285</v>
      </c>
      <c r="X47">
        <f t="shared" ca="1" si="6"/>
        <v>3.1233349526373786</v>
      </c>
      <c r="Y47">
        <f>IF($D$20=0,B47,IFERROR(IF(N6="None",1,MIN(0.98,MAX(0.02,B47+$D$14*((Q47-P47)/MAX(ABS(D47),1))))),B47))</f>
        <v>1</v>
      </c>
      <c r="Z47">
        <f ca="1">IF($D$20=0,C47,IFERROR(IF(AND(N7="None",N8="None"),C47,IF(N8="None",1,IF(N7="None",0,MIN(0.98,MAX(0.02,C47+$D$14*((T47-S47)/MAX(ABS(E47),1))))))),C47))</f>
        <v>0.65526367091121784</v>
      </c>
      <c r="AA47">
        <f t="shared" ca="1" si="7"/>
        <v>636.8213220693068</v>
      </c>
      <c r="AB47">
        <f t="shared" ca="1" si="8"/>
        <v>635.68067991523321</v>
      </c>
      <c r="AC47">
        <f ca="1">IF($D$20=0,D47,IF(AC47=0,(MAX(P47,Q47)),IF(ABS((MAX(P47,Q47))-AC47)&lt;$D$19,AC47,MAX((K31)+$D$16,AC47+$D$13*(((MAX(P47,Q47))-AC47))))))</f>
        <v>636.23566201591223</v>
      </c>
      <c r="AD47">
        <f ca="1">IF($D$20=0,E47,IF(AD47=0,(MAX(S47,T47)),IF(ABS((MAX(S47,T47))-AD47)&lt;$D$19,AD47,MAX((K32)+$D$16,AD47+$D$13*(((MAX(S47,T47))-AD47))))))</f>
        <v>633.65105683590946</v>
      </c>
      <c r="AE47">
        <f ca="1">IF($D$20=0,D47,IF(AE47=0,O47,IF(ABS(U47)&lt;$D$19,AE47,MAX((K31)+$D$16,AE47+($D$13*(((O47)-AE47)+($D$15*U47*MAX(ABS(AE47-(K31)),1))))))))</f>
        <v>637.16637612245063</v>
      </c>
      <c r="AF47">
        <f ca="1">IF($D$20=0,E47,IF(AF47=0,R47,IF(ABS(V47)&lt;$D$19,AF47,MAX((K32)+$D$16,AF47+($D$13*(((R47)-AF47)+($D$15*V47*MAX(ABS(AF47-(K32)),1))))))))</f>
        <v>636.94164516221815</v>
      </c>
      <c r="AG47">
        <f ca="1">((G31)*(MAX($D$16,(AC47)-(K31)))^2)/2+(I31)*(MAX($D$16,(AC47)-(K31)))^3/3+(ABS(F47)^2)/($I$5*MAX(((G31)+(I31)*(MAX($D$16,(AC47)-(K31))))*(MAX($D$16,(AC47)-(K31))),0.000001))</f>
        <v>33.176286271842407</v>
      </c>
      <c r="AH47">
        <f ca="1">((G31)*(MAX($D$16,(AE47)-(K31)))^2)/2+(I31)*(MAX($D$16,(AE47)-(K31)))^3/3+(ABS(F47)^2)/($I$5*MAX(((G31)+(I31)*(MAX($D$16,(AE47)-(K31))))*(MAX($D$16,(AE47)-(K31))),0.000001))</f>
        <v>41.073199551039892</v>
      </c>
      <c r="AI47">
        <f ca="1">((G32)*(MAX($D$16,(AD47)-(K32)))^2)/2+(I32)*(MAX($D$16,(AD47)-(K32)))^3/3+(ABS(G47)^2)/($I$5*MAX(((G32)+(I32)*(MAX($D$16,(AD47)-(K32))))*(MAX($D$16,(AD47)-(K32))),0.000001))</f>
        <v>30.695247032485444</v>
      </c>
      <c r="AJ47">
        <f ca="1">((G32)*(MAX($D$16,(AF47)-(K32)))^2)/2+(I32)*(MAX($D$16,(AF47)-(K32)))^3/3+(ABS(G47)^2)/($I$5*MAX(((G32)+(I32)*(MAX($D$16,(AF47)-(K32))))*(MAX($D$16,(AF47)-(K32))),0.000001))</f>
        <v>136.11589671727543</v>
      </c>
      <c r="AK47" t="str">
        <f t="shared" ca="1" si="9"/>
        <v>Supercritical</v>
      </c>
      <c r="AL47" t="str">
        <f t="shared" ca="1" si="10"/>
        <v>Supercritical</v>
      </c>
      <c r="AM47">
        <f t="shared" ca="1" si="11"/>
        <v>637.14707200659529</v>
      </c>
      <c r="AN47">
        <f t="shared" ca="1" si="12"/>
        <v>636.83238582944125</v>
      </c>
      <c r="AO47">
        <f t="shared" ca="1" si="13"/>
        <v>2.9698639777507196E-2</v>
      </c>
      <c r="AP47">
        <f t="shared" ca="1" si="14"/>
        <v>0.16809128119518846</v>
      </c>
    </row>
    <row r="48" spans="1:42" x14ac:dyDescent="0.35">
      <c r="A48">
        <v>5</v>
      </c>
      <c r="B48">
        <f t="shared" si="15"/>
        <v>1</v>
      </c>
      <c r="C48">
        <f t="shared" ca="1" si="16"/>
        <v>0.65526367091121784</v>
      </c>
      <c r="D48">
        <f t="shared" ca="1" si="17"/>
        <v>637.14707200659529</v>
      </c>
      <c r="E48">
        <f t="shared" ca="1" si="18"/>
        <v>636.83238582944125</v>
      </c>
      <c r="F48">
        <f t="shared" si="2"/>
        <v>51</v>
      </c>
      <c r="G48">
        <f ca="1">IF(N6="None",MAX(0,F48-H48),MAX(0,F48*B48))</f>
        <v>50.95</v>
      </c>
      <c r="H48">
        <f ca="1">IF(N6="None",MAX(0.05,IFERROR(O33,0)+0.05),MAX(0,F48-G48))</f>
        <v>0.05</v>
      </c>
      <c r="I48">
        <f ca="1">IF(AND(N7="None",N8="None"),MAX(0,G48*C48),IF(N7="None",MAX(0.05,IFERROR(O34,0)+0.05),IF(N8="None",MAX(0,G48-J48),MAX(0,G48*C48))))</f>
        <v>33.385684032926548</v>
      </c>
      <c r="J48">
        <f ca="1">IF(AND(N7="None",N8="None"),MAX(0,G48-I48),IF(N8="None",MAX(0.05,IFERROR(O35,0)+0.05),IF(N7="None",MAX(0,G48-I48),MAX(0,G48-I48))))</f>
        <v>17.564315967073455</v>
      </c>
      <c r="K48">
        <f>P5</f>
        <v>637</v>
      </c>
      <c r="L48">
        <f ca="1">P6</f>
        <v>635.50072404782861</v>
      </c>
      <c r="M48">
        <f ca="1">P7</f>
        <v>623.0446335020365</v>
      </c>
      <c r="N48">
        <f ca="1">P8</f>
        <v>632.94163350203655</v>
      </c>
      <c r="O48">
        <f ca="1"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AE48)-(K31))))*(MAX($D$16,(AE48)-(K31))),0.000001)*MAX(((((G31)+(I31)*(MAX($D$16,(AE48)-(K31))))*(MAX($D$16,(AE48)-(K31))))/MAX((G31)+2*(MAX($D$16,(AE48)-(K31)))*SQRT(1+(I31)^2),0.000001))^(2/3),0.000001)))^2))/2)+(IF((ABS(F48)/MAX(((G31)+(I31)*(MAX($D$16,(AE48)-(K31))))*(MAX($D$16,(AE48)-(K31))),0.000001))&gt;(ABS(F48)/MAX(((F31)+(H31)*(MAX($D$16,(K48)-(J31))))*(MAX($D$16,(K48)-(J31))),0.000001)),$D$9*((((ABS(F48)/MAX(((G31)+(I31)*(MAX($D$16,(AE48)-(K31))))*(MAX($D$16,(AE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AE48)-(K31))))*(MAX($D$16,(AE48)-(K31))),0.000001))^2)/(2*$I$5)))))+($D$10*(ABS((X31)-(W31))/90)*MAX(((ABS(F48)/MAX(((F31)+(H31)*(MAX($D$16,(K48)-(J31))))*(MAX($D$16,(K48)-(J31))),0.000001))^2)/(2*$I$5),((ABS(F48)/MAX(((G31)+(I31)*(MAX($D$16,(AE48)-(K31))))*(MAX($D$16,(AE48)-(K31))),0.000001))^2)/(2*$I$5)))+(0)-((ABS(F48)/MAX(((G31)+(I31)*(MAX($D$16,(AE48)-(K31))))*(MAX($D$16,(AE48)-(K31))),0.000001))^2)/(2*$I$5)</f>
        <v>637.16616660286616</v>
      </c>
      <c r="P48">
        <f ca="1">AD48+((ABS(G48)/MAX(((G32)+(I32)*(MAX($D$16,(AD48)-(K32))))*(MAX($D$16,(AD48)-(K32))),0.000001))^2)/(2*$I$5)+((E32)*((((ABS(G48)*$D$6)/(MAX(((F32)+(H32)*(MAX($D$16,(AC48)-(J32))))*(MAX($D$16,(AC48)-(J32))),0.000001)*MAX(((((F32)+(H32)*(MAX($D$16,(AC48)-(J32))))*(MAX($D$16,(AC48)-(J32))))/MAX((F32)+2*(MAX($D$16,(AC48)-(J32)))*SQRT(1+(H32)^2),0.000001))^(2/3),0.000001)))^2)+(((ABS(G48)*$D$6)/(MAX(((G32)+(I32)*(MAX($D$16,(AD48)-(K32))))*(MAX($D$16,(AD48)-(K32))),0.000001)*MAX(((((G32)+(I32)*(MAX($D$16,(AD48)-(K32))))*(MAX($D$16,(AD48)-(K32))))/MAX((G32)+2*(MAX($D$16,(AD48)-(K32)))*SQRT(1+(I32)^2),0.000001))^(2/3),0.000001)))^2))/2)+(IF((ABS(G48)/MAX(((G32)+(I32)*(MAX($D$16,(AD48)-(K32))))*(MAX($D$16,(AD48)-(K32))),0.000001))&gt;(ABS(G48)/MAX(((F32)+(H32)*(MAX($D$16,(AC48)-(J32))))*(MAX($D$16,(AC48)-(J32))),0.000001)),$D$9*((((ABS(G48)/MAX(((G32)+(I32)*(MAX($D$16,(AD48)-(K32))))*(MAX($D$16,(AD48)-(K32))),0.000001))^2)/(2*$I$5))-(((ABS(G48)/MAX(((F32)+(H32)*(MAX($D$16,(AC48)-(J32))))*(MAX($D$16,(AC48)-(J32))),0.000001))^2)/(2*$I$5))),$D$8*((((ABS(G48)/MAX(((F32)+(H32)*(MAX($D$16,(AC48)-(J32))))*(MAX($D$16,(AC48)-(J32))),0.000001))^2)/(2*$I$5))-(((ABS(G48)/MAX(((G32)+(I32)*(MAX($D$16,(AD48)-(K32))))*(MAX($D$16,(AD48)-(K32))),0.000001))^2)/(2*$I$5)))))+($D$10*(ABS((X32)-(W32))/90)*MAX(((ABS(G48)/MAX(((F32)+(H32)*(MAX($D$16,(AC48)-(J32))))*(MAX($D$16,(AC48)-(J32))),0.000001))^2)/(2*$I$5),((ABS(G48)/MAX(((G32)+(I32)*(MAX($D$16,(AD48)-(K32))))*(MAX($D$16,(AD48)-(K32))),0.000001))^2)/(2*$I$5)))+(($D$11*0.13607488*(ABS(H48)/MAX(ABS(F48),0.000001))^2*MAX(((ABS(G48)/MAX(((F32)+(H32)*(MAX($D$16,(AC48)-(J32))))*(MAX($D$16,(AC48)-(J32))),0.000001))^2)/(2*$I$5),((ABS(G48)/MAX(((G32)+(I32)*(MAX($D$16,(AD48)-(K32))))*(MAX($D$16,(AD48)-(K32))),0.000001))^2)/(2*$I$5))))-((ABS(G48)/MAX(((F32)+(H32)*(MAX($D$16,(AC48)-(J32))))*(MAX($D$16,(AC48)-(J32))),0.000001))^2)/(2*$I$5)</f>
        <v>636.236844062361</v>
      </c>
      <c r="Q48">
        <f ca="1">L48+((ABS(H48)/MAX(((G33)+(I33)*(MAX($D$16,(IF(N6="None",AC48,L48))-(K33))))*(MAX($D$16,(IF(N6="None",AC48,L48))-(K33))),0.000001))^2)/(2*$I$5)+((E33)*((((ABS(H48)*$D$6)/(MAX(((F33)+(H33)*(MAX($D$16,(AC48)-(J33))))*(MAX($D$16,(AC48)-(J33))),0.000001)*MAX(((((F33)+(H33)*(MAX($D$16,(AC48)-(J33))))*(MAX($D$16,(AC48)-(J33))))/MAX((F33)+2*(MAX($D$16,(AC48)-(J33)))*SQRT(1+(H33)^2),0.000001))^(2/3),0.000001)))^2)+(((ABS(H48)*$D$6)/(MAX(((G33)+(I33)*(MAX($D$16,(IF(N6="None",AC48,L48))-(K33))))*(MAX($D$16,(IF(N6="None",AC48,L48))-(K33))),0.000001)*MAX(((((G33)+(I33)*(MAX($D$16,(IF(N6="None",AC48,L48))-(K33))))*(MAX($D$16,(IF(N6="None",AC48,L48))-(K33))))/MAX((G33)+2*(MAX($D$16,(IF(N6="None",AC48,L48))-(K33)))*SQRT(1+(I33)^2),0.000001))^(2/3),0.000001)))^2))/2)+(IF((ABS(H48)/MAX(((G33)+(I33)*(MAX($D$16,(IF(N6="None",AC48,L48))-(K33))))*(MAX($D$16,(IF(N6="None",AC48,L48))-(K33))),0.000001))&gt;(ABS(H48)/MAX(((F33)+(H33)*(MAX($D$16,(AC48)-(J33))))*(MAX($D$16,(AC48)-(J33))),0.000001)),$D$9*((((ABS(H48)/MAX(((G33)+(I33)*(MAX($D$16,(IF(N6="None",AC48,L48))-(K33))))*(MAX($D$16,(IF(N6="None",AC48,L48))-(K33))),0.000001))^2)/(2*$I$5))-(((ABS(H48)/MAX(((F33)+(H33)*(MAX($D$16,(AC48)-(J33))))*(MAX($D$16,(AC48)-(J33))),0.000001))^2)/(2*$I$5))),$D$8*((((ABS(H48)/MAX(((F33)+(H33)*(MAX($D$16,(AC48)-(J33))))*(MAX($D$16,(AC48)-(J33))),0.000001))^2)/(2*$I$5))-(((ABS(H48)/MAX(((G33)+(I33)*(MAX($D$16,(IF(N6="None",AC48,L48))-(K33))))*(MAX($D$16,(IF(N6="None",AC48,L48))-(K33))),0.000001))^2)/(2*$I$5)))))+($D$10*(ABS((X33)-(W33))/90)*MAX(((ABS(H48)/MAX(((F33)+(H33)*(MAX($D$16,(AC48)-(J33))))*(MAX($D$16,(AC48)-(J33))),0.000001))^2)/(2*$I$5),((ABS(H48)/MAX(((G33)+(I33)*(MAX($D$16,(IF(N6="None",AC48,L48))-(K33))))*(MAX($D$16,(IF(N6="None",AC48,L48))-(K33))),0.000001))^2)/(2*$I$5)))+(($D$11*0.00000015*(ABS(G48)/MAX(ABS(F48),0.000001))^2*MAX(((ABS(H48)/MAX(((F33)+(H33)*(MAX($D$16,(AC48)-(J33))))*(MAX($D$16,(AC48)-(J33))),0.000001))^2)/(2*$I$5),((ABS(H48)/MAX(((G33)+(I33)*(MAX($D$16,(IF(N6="None",AC48,L48))-(K33))))*(MAX($D$16,(IF(N6="None",AC48,L48))-(K33))),0.000001))^2)/(2*$I$5))))-((ABS(H48)/MAX(((F33)+(H33)*(MAX($D$16,(AC48)-(J33))))*(MAX($D$16,(AC48)-(J33))),0.000001))^2)/(2*$I$5)</f>
        <v>635.500724231954</v>
      </c>
      <c r="R48">
        <f ca="1">AE48+((ABS(G48)/MAX(((F32)+(H32)*(MAX($D$16,(AE48)-(J32))))*(MAX($D$16,(AE48)-(J32))),0.000001))^2)/(2*$I$5)-((E32)*((((ABS(G48)*$D$6)/(MAX(((F32)+(H32)*(MAX($D$16,(AE48)-(J32))))*(MAX($D$16,(AE48)-(J32))),0.000001)*MAX(((((F32)+(H32)*(MAX($D$16,(AE48)-(J32))))*(MAX($D$16,(AE48)-(J32))))/MAX((F32)+2*(MAX($D$16,(AE48)-(J32)))*SQRT(1+(H32)^2),0.000001))^(2/3),0.000001)))^2)+(((ABS(G48)*$D$6)/(MAX(((G32)+(I32)*(MAX($D$16,(AF48)-(K32))))*(MAX($D$16,(AF48)-(K32))),0.000001)*MAX(((((G32)+(I32)*(MAX($D$16,(AF48)-(K32))))*(MAX($D$16,(AF48)-(K32))))/MAX((G32)+2*(MAX($D$16,(AF48)-(K32)))*SQRT(1+(I32)^2),0.000001))^(2/3),0.000001)))^2))/2)+(IF((ABS(G48)/MAX(((G32)+(I32)*(MAX($D$16,(AF48)-(K32))))*(MAX($D$16,(AF48)-(K32))),0.000001))&gt;(ABS(G48)/MAX(((F32)+(H32)*(MAX($D$16,(AE48)-(J32))))*(MAX($D$16,(AE48)-(J32))),0.000001)),$D$9*((((ABS(G48)/MAX(((G32)+(I32)*(MAX($D$16,(AF48)-(K32))))*(MAX($D$16,(AF48)-(K32))),0.000001))^2)/(2*$I$5))-(((ABS(G48)/MAX(((F32)+(H32)*(MAX($D$16,(AE48)-(J32))))*(MAX($D$16,(AE48)-(J32))),0.000001))^2)/(2*$I$5))),$D$8*((((ABS(G48)/MAX(((F32)+(H32)*(MAX($D$16,(AE48)-(J32))))*(MAX($D$16,(AE48)-(J32))),0.000001))^2)/(2*$I$5))-(((ABS(G48)/MAX(((G32)+(I32)*(MAX($D$16,(AF48)-(K32))))*(MAX($D$16,(AF48)-(K32))),0.000001))^2)/(2*$I$5)))))+($D$10*(ABS((X32)-(W32))/90)*MAX(((ABS(G48)/MAX(((F32)+(H32)*(MAX($D$16,(AE48)-(J32))))*(MAX($D$16,(AE48)-(J32))),0.000001))^2)/(2*$I$5),((ABS(G48)/MAX(((G32)+(I32)*(MAX($D$16,(AF48)-(K32))))*(MAX($D$16,(AF48)-(K32))),0.000001))^2)/(2*$I$5)))+(($D$11*0.13607488*(ABS(H48)/MAX(ABS(F48),0.000001))^2*MAX(((ABS(G48)/MAX(((F32)+(H32)*(MAX($D$16,(AE48)-(J32))))*(MAX($D$16,(AE48)-(J32))),0.000001))^2)/(2*$I$5),((ABS(G48)/MAX(((G32)+(I32)*(MAX($D$16,(AF48)-(K32))))*(MAX($D$16,(AF48)-(K32))),0.000001))^2)/(2*$I$5))))-((ABS(G48)/MAX(((G32)+(I32)*(MAX($D$16,(AF48)-(K32))))*(MAX($D$16,(AF48)-(K32))),0.000001))^2)/(2*$I$5)</f>
        <v>636.94033587490435</v>
      </c>
      <c r="S48">
        <f ca="1">M48+((ABS(I48)/MAX(((G34)+(I34)*(MAX($D$16,(IF(N7="None",AD48,M48))-(K34))))*(MAX($D$16,(IF(N7="None",AD48,M48))-(K34))),0.000001))^2)/(2*$I$5)+((E34)*((((ABS(I48)*$D$6)/(MAX(((F34)+(H34)*(MAX($D$16,(AD48)-(J34))))*(MAX($D$16,(AD48)-(J34))),0.000001)*MAX(((((F34)+(H34)*(MAX($D$16,(AD48)-(J34))))*(MAX($D$16,(AD48)-(J34))))/MAX((F34)+2*(MAX($D$16,(AD48)-(J34)))*SQRT(1+(H34)^2),0.000001))^(2/3),0.000001)))^2)+(((ABS(I48)*$D$6)/(MAX(((G34)+(I34)*(MAX($D$16,(IF(N7="None",AD48,M48))-(K34))))*(MAX($D$16,(IF(N7="None",AD48,M48))-(K34))),0.000001)*MAX(((((G34)+(I34)*(MAX($D$16,(IF(N7="None",AD48,M48))-(K34))))*(MAX($D$16,(IF(N7="None",AD48,M48))-(K34))))/MAX((G34)+2*(MAX($D$16,(IF(N7="None",AD48,M48))-(K34)))*SQRT(1+(I34)^2),0.000001))^(2/3),0.000001)))^2))/2)+(IF((ABS(I48)/MAX(((G34)+(I34)*(MAX($D$16,(IF(N7="None",AD48,M48))-(K34))))*(MAX($D$16,(IF(N7="None",AD48,M48))-(K34))),0.000001))&gt;(ABS(I48)/MAX(((F34)+(H34)*(MAX($D$16,(AD48)-(J34))))*(MAX($D$16,(AD48)-(J34))),0.000001)),$D$9*((((ABS(I48)/MAX(((G34)+(I34)*(MAX($D$16,(IF(N7="None",AD48,M48))-(K34))))*(MAX($D$16,(IF(N7="None",AD48,M48))-(K34))),0.000001))^2)/(2*$I$5))-(((ABS(I48)/MAX(((F34)+(H34)*(MAX($D$16,(AD48)-(J34))))*(MAX($D$16,(AD48)-(J34))),0.000001))^2)/(2*$I$5))),$D$8*((((ABS(I48)/MAX(((F34)+(H34)*(MAX($D$16,(AD48)-(J34))))*(MAX($D$16,(AD48)-(J34))),0.000001))^2)/(2*$I$5))-(((ABS(I48)/MAX(((G34)+(I34)*(MAX($D$16,(IF(N7="None",AD48,M48))-(K34))))*(MAX($D$16,(IF(N7="None",AD48,M48))-(K34))),0.000001))^2)/(2*$I$5)))))+($D$10*(ABS((X34)-(W34))/90)*MAX(((ABS(I48)/MAX(((F34)+(H34)*(MAX($D$16,(AD48)-(J34))))*(MAX($D$16,(AD48)-(J34))),0.000001))^2)/(2*$I$5),((ABS(I48)/MAX(((G34)+(I34)*(MAX($D$16,(IF(N7="None",AD48,M48))-(K34))))*(MAX($D$16,(IF(N7="None",AD48,M48))-(K34))),0.000001))^2)/(2*$I$5)))+(0)-((ABS(I48)/MAX(((F34)+(H34)*(MAX($D$16,(AD48)-(J34))))*(MAX($D$16,(AD48)-(J34))),0.000001))^2)/(2*$I$5)</f>
        <v>625.30261717694827</v>
      </c>
      <c r="T48">
        <f ca="1">N48+((ABS(J48)/MAX(((G35)+(I35)*(MAX($D$16,(IF(N8="None",AD48,N48))-(K35))))*(MAX($D$16,(IF(N8="None",AD48,N48))-(K35))),0.000001))^2)/(2*$I$5)+((E35)*((((ABS(J48)*$D$6)/(MAX(((F35)+(H35)*(MAX($D$16,(AD48)-(J35))))*(MAX($D$16,(AD48)-(J35))),0.000001)*MAX(((((F35)+(H35)*(MAX($D$16,(AD48)-(J35))))*(MAX($D$16,(AD48)-(J35))))/MAX((F35)+2*(MAX($D$16,(AD48)-(J35)))*SQRT(1+(H35)^2),0.000001))^(2/3),0.000001)))^2)+(((ABS(J48)*$D$6)/(MAX(((G35)+(I35)*(MAX($D$16,(IF(N8="None",AD48,N48))-(K35))))*(MAX($D$16,(IF(N8="None",AD48,N48))-(K35))),0.000001)*MAX(((((G35)+(I35)*(MAX($D$16,(IF(N8="None",AD48,N48))-(K35))))*(MAX($D$16,(IF(N8="None",AD48,N48))-(K35))))/MAX((G35)+2*(MAX($D$16,(IF(N8="None",AD48,N48))-(K35)))*SQRT(1+(I35)^2),0.000001))^(2/3),0.000001)))^2))/2)+(IF((ABS(J48)/MAX(((G35)+(I35)*(MAX($D$16,(IF(N8="None",AD48,N48))-(K35))))*(MAX($D$16,(IF(N8="None",AD48,N48))-(K35))),0.000001))&gt;(ABS(J48)/MAX(((F35)+(H35)*(MAX($D$16,(AD48)-(J35))))*(MAX($D$16,(AD48)-(J35))),0.000001)),$D$9*((((ABS(J48)/MAX(((G35)+(I35)*(MAX($D$16,(IF(N8="None",AD48,N48))-(K35))))*(MAX($D$16,(IF(N8="None",AD48,N48))-(K35))),0.000001))^2)/(2*$I$5))-(((ABS(J48)/MAX(((F35)+(H35)*(MAX($D$16,(AD48)-(J35))))*(MAX($D$16,(AD48)-(J35))),0.000001))^2)/(2*$I$5))),$D$8*((((ABS(J48)/MAX(((F35)+(H35)*(MAX($D$16,(AD48)-(J35))))*(MAX($D$16,(AD48)-(J35))),0.000001))^2)/(2*$I$5))-(((ABS(J48)/MAX(((G35)+(I35)*(MAX($D$16,(IF(N8="None",AD48,N48))-(K35))))*(MAX($D$16,(IF(N8="None",AD48,N48))-(K35))),0.000001))^2)/(2*$I$5)))))+($D$10*(ABS((X35)-(W35))/90)*MAX(((ABS(J48)/MAX(((F35)+(H35)*(MAX($D$16,(AD48)-(J35))))*(MAX($D$16,(AD48)-(J35))),0.000001))^2)/(2*$I$5),((ABS(J48)/MAX(((G35)+(I35)*(MAX($D$16,(IF(N8="None",AD48,N48))-(K35))))*(MAX($D$16,(IF(N8="None",AD48,N48))-(K35))),0.000001))^2)/(2*$I$5)))+(($D$11*0.34699541*(ABS(I48)/MAX(ABS(G48),0.000001))^2*MAX(((ABS(J48)/MAX(((F35)+(H35)*(MAX($D$16,(AD48)-(J35))))*(MAX($D$16,(AD48)-(J35))),0.000001))^2)/(2*$I$5),((ABS(J48)/MAX(((G35)+(I35)*(MAX($D$16,(IF(N8="None",AD48,N48))-(K35))))*(MAX($D$16,(IF(N8="None",AD48,N48))-(K35))),0.000001))^2)/(2*$I$5))))-((ABS(J48)/MAX(((F35)+(H35)*(MAX($D$16,(AD48)-(J35))))*(MAX($D$16,(AD48)-(J35))),0.000001))^2)/(2*$I$5)</f>
        <v>633.64597594181453</v>
      </c>
      <c r="U48">
        <f t="shared" ca="1" si="3"/>
        <v>1.4585683295669837E-3</v>
      </c>
      <c r="V48">
        <f t="shared" ca="1" si="4"/>
        <v>5.1730408289444776E-3</v>
      </c>
      <c r="W48">
        <f t="shared" ca="1" si="5"/>
        <v>0.91022794423429332</v>
      </c>
      <c r="X48">
        <f t="shared" ca="1" si="6"/>
        <v>3.1864098876267235</v>
      </c>
      <c r="Y48">
        <f>IF($D$20=0,B48,IFERROR(IF(N6="None",1,MIN(0.98,MAX(0.02,B48+$D$14*((Q48-P48)/MAX(ABS(D48),1))))),B48))</f>
        <v>1</v>
      </c>
      <c r="Z48">
        <f ca="1">IF($D$20=0,C48,IFERROR(IF(AND(N7="None",N8="None"),C48,IF(N8="None",1,IF(N7="None",0,MIN(0.98,MAX(0.02,C48+$D$14*((T48-S48)/MAX(ABS(E48),1))))))),C48))</f>
        <v>0.65631177825632403</v>
      </c>
      <c r="AA48">
        <f t="shared" ca="1" si="7"/>
        <v>636.82841975271276</v>
      </c>
      <c r="AB48">
        <f t="shared" ca="1" si="8"/>
        <v>635.71743626132172</v>
      </c>
      <c r="AC48">
        <f ca="1">IF($D$20=0,D48,IF(AC48=0,(MAX(P48,Q48)),IF(ABS((MAX(P48,Q48))-AC48)&lt;$D$19,AC48,MAX((K31)+$D$16,AC48+$D$13*(((MAX(P48,Q48))-AC48))))))</f>
        <v>636.23663699550241</v>
      </c>
      <c r="AD48">
        <f ca="1">IF($D$20=0,E48,IF(AD48=0,(MAX(S48,T48)),IF(ABS((MAX(S48,T48))-AD48)&lt;$D$19,AD48,MAX((K32)+$D$16,AD48+$D$13*(((MAX(S48,T48))-AD48))))))</f>
        <v>633.64681563481417</v>
      </c>
      <c r="AE48">
        <f ca="1">IF($D$20=0,D48,IF(AE48=0,O48,IF(ABS(U48)&lt;$D$19,AE48,MAX((K31)+$D$16,AE48+($D$13*(((O48)-AE48)+($D$15*U48*MAX(ABS(AE48-(K31)),1))))))))</f>
        <v>637.16637578897041</v>
      </c>
      <c r="AF48">
        <f ca="1">IF($D$20=0,E48,IF(AF48=0,R48,IF(ABS(V48)&lt;$D$19,AF48,MAX((K32)+$D$16,AF48+($D$13*(((R48)-AF48)+($D$15*V48*MAX(ABS(AF48-(K32)),1))))))))</f>
        <v>636.94164637333222</v>
      </c>
      <c r="AG48">
        <f ca="1">((G31)*(MAX($D$16,(AC48)-(K31)))^2)/2+(I31)*(MAX($D$16,(AC48)-(K31)))^3/3+(ABS(F48)^2)/($I$5*MAX(((G31)+(I31)*(MAX($D$16,(AC48)-(K31))))*(MAX($D$16,(AC48)-(K31))),0.000001))</f>
        <v>33.178185123548644</v>
      </c>
      <c r="AH48">
        <f ca="1">((G31)*(MAX($D$16,(AE48)-(K31)))^2)/2+(I31)*(MAX($D$16,(AE48)-(K31)))^3/3+(ABS(F48)^2)/($I$5*MAX(((G31)+(I31)*(MAX($D$16,(AE48)-(K31))))*(MAX($D$16,(AE48)-(K31))),0.000001))</f>
        <v>41.073194916701055</v>
      </c>
      <c r="AI48">
        <f ca="1">((G32)*(MAX($D$16,(AD48)-(K32)))^2)/2+(I32)*(MAX($D$16,(AD48)-(K32)))^3/3+(ABS(G48)^2)/($I$5*MAX(((G32)+(I32)*(MAX($D$16,(AD48)-(K32))))*(MAX($D$16,(AD48)-(K32))),0.000001))</f>
        <v>30.653405338954048</v>
      </c>
      <c r="AJ48">
        <f ca="1">((G32)*(MAX($D$16,(AF48)-(K32)))^2)/2+(I32)*(MAX($D$16,(AF48)-(K32)))^3/3+(ABS(G48)^2)/($I$5*MAX(((G32)+(I32)*(MAX($D$16,(AF48)-(K32))))*(MAX($D$16,(AF48)-(K32))),0.000001))</f>
        <v>136.11595812098099</v>
      </c>
      <c r="AK48" t="str">
        <f t="shared" ca="1" si="9"/>
        <v>Supercritical</v>
      </c>
      <c r="AL48" t="str">
        <f t="shared" ca="1" si="10"/>
        <v>Supercritical</v>
      </c>
      <c r="AM48">
        <f t="shared" ca="1" si="11"/>
        <v>637.15382833042656</v>
      </c>
      <c r="AN48">
        <f t="shared" ca="1" si="12"/>
        <v>636.87062701980312</v>
      </c>
      <c r="AO48">
        <f t="shared" ca="1" si="13"/>
        <v>1.9303782375118317E-2</v>
      </c>
      <c r="AP48">
        <f t="shared" ca="1" si="14"/>
        <v>0.10926054389096862</v>
      </c>
    </row>
    <row r="49" spans="1:42" x14ac:dyDescent="0.35">
      <c r="A49">
        <v>6</v>
      </c>
      <c r="B49">
        <f t="shared" si="15"/>
        <v>1</v>
      </c>
      <c r="C49">
        <f t="shared" ca="1" si="16"/>
        <v>0.65631177825632403</v>
      </c>
      <c r="D49">
        <f t="shared" ca="1" si="17"/>
        <v>637.15382833042656</v>
      </c>
      <c r="E49">
        <f t="shared" ca="1" si="18"/>
        <v>636.87062701980312</v>
      </c>
      <c r="F49">
        <f t="shared" si="2"/>
        <v>51</v>
      </c>
      <c r="G49">
        <f ca="1">IF(N6="None",MAX(0,F49-H49),MAX(0,F49*B49))</f>
        <v>50.95</v>
      </c>
      <c r="H49">
        <f ca="1">IF(N6="None",MAX(0.05,IFERROR(O33,0)+0.05),MAX(0,F49-G49))</f>
        <v>0.05</v>
      </c>
      <c r="I49">
        <f ca="1">IF(AND(N7="None",N8="None"),MAX(0,G49*C49),IF(N7="None",MAX(0.05,IFERROR(O34,0)+0.05),IF(N8="None",MAX(0,G49-J49),MAX(0,G49*C49))))</f>
        <v>33.439085102159709</v>
      </c>
      <c r="J49">
        <f ca="1">IF(AND(N7="None",N8="None"),MAX(0,G49-I49),IF(N8="None",MAX(0.05,IFERROR(O35,0)+0.05),IF(N7="None",MAX(0,G49-I49),MAX(0,G49-I49))))</f>
        <v>17.510914897840294</v>
      </c>
      <c r="K49">
        <f>P5</f>
        <v>637</v>
      </c>
      <c r="L49">
        <f ca="1">P6</f>
        <v>635.50072404782861</v>
      </c>
      <c r="M49">
        <f ca="1">P7</f>
        <v>623.0446335020365</v>
      </c>
      <c r="N49">
        <f ca="1">P8</f>
        <v>632.94163350203655</v>
      </c>
      <c r="O49">
        <f ca="1"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AE49)-(K31))))*(MAX($D$16,(AE49)-(K31))),0.000001)*MAX(((((G31)+(I31)*(MAX($D$16,(AE49)-(K31))))*(MAX($D$16,(AE49)-(K31))))/MAX((G31)+2*(MAX($D$16,(AE49)-(K31)))*SQRT(1+(I31)^2),0.000001))^(2/3),0.000001)))^2))/2)+(IF((ABS(F49)/MAX(((G31)+(I31)*(MAX($D$16,(AE49)-(K31))))*(MAX($D$16,(AE49)-(K31))),0.000001))&gt;(ABS(F49)/MAX(((F31)+(H31)*(MAX($D$16,(K49)-(J31))))*(MAX($D$16,(K49)-(J31))),0.000001)),$D$9*((((ABS(F49)/MAX(((G31)+(I31)*(MAX($D$16,(AE49)-(K31))))*(MAX($D$16,(AE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AE49)-(K31))))*(MAX($D$16,(AE49)-(K31))),0.000001))^2)/(2*$I$5)))))+($D$10*(ABS((X31)-(W31))/90)*MAX(((ABS(F49)/MAX(((F31)+(H31)*(MAX($D$16,(K49)-(J31))))*(MAX($D$16,(K49)-(J31))),0.000001))^2)/(2*$I$5),((ABS(F49)/MAX(((G31)+(I31)*(MAX($D$16,(AE49)-(K31))))*(MAX($D$16,(AE49)-(K31))),0.000001))^2)/(2*$I$5)))+(0)-((ABS(F49)/MAX(((G31)+(I31)*(MAX($D$16,(AE49)-(K31))))*(MAX($D$16,(AE49)-(K31))),0.000001))^2)/(2*$I$5)</f>
        <v>637.16616648647266</v>
      </c>
      <c r="P49">
        <f ca="1">AD49+((ABS(G49)/MAX(((G32)+(I32)*(MAX($D$16,(AD49)-(K32))))*(MAX($D$16,(AD49)-(K32))),0.000001))^2)/(2*$I$5)+((E32)*((((ABS(G49)*$D$6)/(MAX(((F32)+(H32)*(MAX($D$16,(AC49)-(J32))))*(MAX($D$16,(AC49)-(J32))),0.000001)*MAX(((((F32)+(H32)*(MAX($D$16,(AC49)-(J32))))*(MAX($D$16,(AC49)-(J32))))/MAX((F32)+2*(MAX($D$16,(AC49)-(J32)))*SQRT(1+(H32)^2),0.000001))^(2/3),0.000001)))^2)+(((ABS(G49)*$D$6)/(MAX(((G32)+(I32)*(MAX($D$16,(AD49)-(K32))))*(MAX($D$16,(AD49)-(K32))),0.000001)*MAX(((((G32)+(I32)*(MAX($D$16,(AD49)-(K32))))*(MAX($D$16,(AD49)-(K32))))/MAX((G32)+2*(MAX($D$16,(AD49)-(K32)))*SQRT(1+(I32)^2),0.000001))^(2/3),0.000001)))^2))/2)+(IF((ABS(G49)/MAX(((G32)+(I32)*(MAX($D$16,(AD49)-(K32))))*(MAX($D$16,(AD49)-(K32))),0.000001))&gt;(ABS(G49)/MAX(((F32)+(H32)*(MAX($D$16,(AC49)-(J32))))*(MAX($D$16,(AC49)-(J32))),0.000001)),$D$9*((((ABS(G49)/MAX(((G32)+(I32)*(MAX($D$16,(AD49)-(K32))))*(MAX($D$16,(AD49)-(K32))),0.000001))^2)/(2*$I$5))-(((ABS(G49)/MAX(((F32)+(H32)*(MAX($D$16,(AC49)-(J32))))*(MAX($D$16,(AC49)-(J32))),0.000001))^2)/(2*$I$5))),$D$8*((((ABS(G49)/MAX(((F32)+(H32)*(MAX($D$16,(AC49)-(J32))))*(MAX($D$16,(AC49)-(J32))),0.000001))^2)/(2*$I$5))-(((ABS(G49)/MAX(((G32)+(I32)*(MAX($D$16,(AD49)-(K32))))*(MAX($D$16,(AD49)-(K32))),0.000001))^2)/(2*$I$5)))))+($D$10*(ABS((X32)-(W32))/90)*MAX(((ABS(G49)/MAX(((F32)+(H32)*(MAX($D$16,(AC49)-(J32))))*(MAX($D$16,(AC49)-(J32))),0.000001))^2)/(2*$I$5),((ABS(G49)/MAX(((G32)+(I32)*(MAX($D$16,(AD49)-(K32))))*(MAX($D$16,(AD49)-(K32))),0.000001))^2)/(2*$I$5)))+(($D$11*0.13607488*(ABS(H49)/MAX(ABS(F49),0.000001))^2*MAX(((ABS(G49)/MAX(((F32)+(H32)*(MAX($D$16,(AC49)-(J32))))*(MAX($D$16,(AC49)-(J32))),0.000001))^2)/(2*$I$5),((ABS(G49)/MAX(((G32)+(I32)*(MAX($D$16,(AD49)-(K32))))*(MAX($D$16,(AD49)-(K32))),0.000001))^2)/(2*$I$5))))-((ABS(G49)/MAX(((F32)+(H32)*(MAX($D$16,(AC49)-(J32))))*(MAX($D$16,(AC49)-(J32))),0.000001))^2)/(2*$I$5)</f>
        <v>636.23781849282614</v>
      </c>
      <c r="Q49">
        <f ca="1">L49+((ABS(H49)/MAX(((G33)+(I33)*(MAX($D$16,(IF(N6="None",AC49,L49))-(K33))))*(MAX($D$16,(IF(N6="None",AC49,L49))-(K33))),0.000001))^2)/(2*$I$5)+((E33)*((((ABS(H49)*$D$6)/(MAX(((F33)+(H33)*(MAX($D$16,(AC49)-(J33))))*(MAX($D$16,(AC49)-(J33))),0.000001)*MAX(((((F33)+(H33)*(MAX($D$16,(AC49)-(J33))))*(MAX($D$16,(AC49)-(J33))))/MAX((F33)+2*(MAX($D$16,(AC49)-(J33)))*SQRT(1+(H33)^2),0.000001))^(2/3),0.000001)))^2)+(((ABS(H49)*$D$6)/(MAX(((G33)+(I33)*(MAX($D$16,(IF(N6="None",AC49,L49))-(K33))))*(MAX($D$16,(IF(N6="None",AC49,L49))-(K33))),0.000001)*MAX(((((G33)+(I33)*(MAX($D$16,(IF(N6="None",AC49,L49))-(K33))))*(MAX($D$16,(IF(N6="None",AC49,L49))-(K33))))/MAX((G33)+2*(MAX($D$16,(IF(N6="None",AC49,L49))-(K33)))*SQRT(1+(I33)^2),0.000001))^(2/3),0.000001)))^2))/2)+(IF((ABS(H49)/MAX(((G33)+(I33)*(MAX($D$16,(IF(N6="None",AC49,L49))-(K33))))*(MAX($D$16,(IF(N6="None",AC49,L49))-(K33))),0.000001))&gt;(ABS(H49)/MAX(((F33)+(H33)*(MAX($D$16,(AC49)-(J33))))*(MAX($D$16,(AC49)-(J33))),0.000001)),$D$9*((((ABS(H49)/MAX(((G33)+(I33)*(MAX($D$16,(IF(N6="None",AC49,L49))-(K33))))*(MAX($D$16,(IF(N6="None",AC49,L49))-(K33))),0.000001))^2)/(2*$I$5))-(((ABS(H49)/MAX(((F33)+(H33)*(MAX($D$16,(AC49)-(J33))))*(MAX($D$16,(AC49)-(J33))),0.000001))^2)/(2*$I$5))),$D$8*((((ABS(H49)/MAX(((F33)+(H33)*(MAX($D$16,(AC49)-(J33))))*(MAX($D$16,(AC49)-(J33))),0.000001))^2)/(2*$I$5))-(((ABS(H49)/MAX(((G33)+(I33)*(MAX($D$16,(IF(N6="None",AC49,L49))-(K33))))*(MAX($D$16,(IF(N6="None",AC49,L49))-(K33))),0.000001))^2)/(2*$I$5)))))+($D$10*(ABS((X33)-(W33))/90)*MAX(((ABS(H49)/MAX(((F33)+(H33)*(MAX($D$16,(AC49)-(J33))))*(MAX($D$16,(AC49)-(J33))),0.000001))^2)/(2*$I$5),((ABS(H49)/MAX(((G33)+(I33)*(MAX($D$16,(IF(N6="None",AC49,L49))-(K33))))*(MAX($D$16,(IF(N6="None",AC49,L49))-(K33))),0.000001))^2)/(2*$I$5)))+(($D$11*0.00000015*(ABS(G49)/MAX(ABS(F49),0.000001))^2*MAX(((ABS(H49)/MAX(((F33)+(H33)*(MAX($D$16,(AC49)-(J33))))*(MAX($D$16,(AC49)-(J33))),0.000001))^2)/(2*$I$5),((ABS(H49)/MAX(((G33)+(I33)*(MAX($D$16,(IF(N6="None",AC49,L49))-(K33))))*(MAX($D$16,(IF(N6="None",AC49,L49))-(K33))),0.000001))^2)/(2*$I$5))))-((ABS(H49)/MAX(((F33)+(H33)*(MAX($D$16,(AC49)-(J33))))*(MAX($D$16,(AC49)-(J33))),0.000001))^2)/(2*$I$5)</f>
        <v>635.50072423176357</v>
      </c>
      <c r="R49">
        <f ca="1">AE49+((ABS(G49)/MAX(((F32)+(H32)*(MAX($D$16,(AE49)-(J32))))*(MAX($D$16,(AE49)-(J32))),0.000001))^2)/(2*$I$5)-((E32)*((((ABS(G49)*$D$6)/(MAX(((F32)+(H32)*(MAX($D$16,(AE49)-(J32))))*(MAX($D$16,(AE49)-(J32))),0.000001)*MAX(((((F32)+(H32)*(MAX($D$16,(AE49)-(J32))))*(MAX($D$16,(AE49)-(J32))))/MAX((F32)+2*(MAX($D$16,(AE49)-(J32)))*SQRT(1+(H32)^2),0.000001))^(2/3),0.000001)))^2)+(((ABS(G49)*$D$6)/(MAX(((G32)+(I32)*(MAX($D$16,(AF49)-(K32))))*(MAX($D$16,(AF49)-(K32))),0.000001)*MAX(((((G32)+(I32)*(MAX($D$16,(AF49)-(K32))))*(MAX($D$16,(AF49)-(K32))))/MAX((G32)+2*(MAX($D$16,(AF49)-(K32)))*SQRT(1+(I32)^2),0.000001))^(2/3),0.000001)))^2))/2)+(IF((ABS(G49)/MAX(((G32)+(I32)*(MAX($D$16,(AF49)-(K32))))*(MAX($D$16,(AF49)-(K32))),0.000001))&gt;(ABS(G49)/MAX(((F32)+(H32)*(MAX($D$16,(AE49)-(J32))))*(MAX($D$16,(AE49)-(J32))),0.000001)),$D$9*((((ABS(G49)/MAX(((G32)+(I32)*(MAX($D$16,(AF49)-(K32))))*(MAX($D$16,(AF49)-(K32))),0.000001))^2)/(2*$I$5))-(((ABS(G49)/MAX(((F32)+(H32)*(MAX($D$16,(AE49)-(J32))))*(MAX($D$16,(AE49)-(J32))),0.000001))^2)/(2*$I$5))),$D$8*((((ABS(G49)/MAX(((F32)+(H32)*(MAX($D$16,(AE49)-(J32))))*(MAX($D$16,(AE49)-(J32))),0.000001))^2)/(2*$I$5))-(((ABS(G49)/MAX(((G32)+(I32)*(MAX($D$16,(AF49)-(K32))))*(MAX($D$16,(AF49)-(K32))),0.000001))^2)/(2*$I$5)))))+($D$10*(ABS((X32)-(W32))/90)*MAX(((ABS(G49)/MAX(((F32)+(H32)*(MAX($D$16,(AE49)-(J32))))*(MAX($D$16,(AE49)-(J32))),0.000001))^2)/(2*$I$5),((ABS(G49)/MAX(((G32)+(I32)*(MAX($D$16,(AF49)-(K32))))*(MAX($D$16,(AF49)-(K32))),0.000001))^2)/(2*$I$5)))+(($D$11*0.13607488*(ABS(H49)/MAX(ABS(F49),0.000001))^2*MAX(((ABS(G49)/MAX(((F32)+(H32)*(MAX($D$16,(AE49)-(J32))))*(MAX($D$16,(AE49)-(J32))),0.000001))^2)/(2*$I$5),((ABS(G49)/MAX(((G32)+(I32)*(MAX($D$16,(AF49)-(K32))))*(MAX($D$16,(AF49)-(K32))),0.000001))^2)/(2*$I$5))))-((ABS(G49)/MAX(((G32)+(I32)*(MAX($D$16,(AF49)-(K32))))*(MAX($D$16,(AF49)-(K32))),0.000001))^2)/(2*$I$5)</f>
        <v>636.94033551477776</v>
      </c>
      <c r="S49">
        <f ca="1">M49+((ABS(I49)/MAX(((G34)+(I34)*(MAX($D$16,(IF(N7="None",AD49,M49))-(K34))))*(MAX($D$16,(IF(N7="None",AD49,M49))-(K34))),0.000001))^2)/(2*$I$5)+((E34)*((((ABS(I49)*$D$6)/(MAX(((F34)+(H34)*(MAX($D$16,(AD49)-(J34))))*(MAX($D$16,(AD49)-(J34))),0.000001)*MAX(((((F34)+(H34)*(MAX($D$16,(AD49)-(J34))))*(MAX($D$16,(AD49)-(J34))))/MAX((F34)+2*(MAX($D$16,(AD49)-(J34)))*SQRT(1+(H34)^2),0.000001))^(2/3),0.000001)))^2)+(((ABS(I49)*$D$6)/(MAX(((G34)+(I34)*(MAX($D$16,(IF(N7="None",AD49,M49))-(K34))))*(MAX($D$16,(IF(N7="None",AD49,M49))-(K34))),0.000001)*MAX(((((G34)+(I34)*(MAX($D$16,(IF(N7="None",AD49,M49))-(K34))))*(MAX($D$16,(IF(N7="None",AD49,M49))-(K34))))/MAX((G34)+2*(MAX($D$16,(IF(N7="None",AD49,M49))-(K34)))*SQRT(1+(I34)^2),0.000001))^(2/3),0.000001)))^2))/2)+(IF((ABS(I49)/MAX(((G34)+(I34)*(MAX($D$16,(IF(N7="None",AD49,M49))-(K34))))*(MAX($D$16,(IF(N7="None",AD49,M49))-(K34))),0.000001))&gt;(ABS(I49)/MAX(((F34)+(H34)*(MAX($D$16,(AD49)-(J34))))*(MAX($D$16,(AD49)-(J34))),0.000001)),$D$9*((((ABS(I49)/MAX(((G34)+(I34)*(MAX($D$16,(IF(N7="None",AD49,M49))-(K34))))*(MAX($D$16,(IF(N7="None",AD49,M49))-(K34))),0.000001))^2)/(2*$I$5))-(((ABS(I49)/MAX(((F34)+(H34)*(MAX($D$16,(AD49)-(J34))))*(MAX($D$16,(AD49)-(J34))),0.000001))^2)/(2*$I$5))),$D$8*((((ABS(I49)/MAX(((F34)+(H34)*(MAX($D$16,(AD49)-(J34))))*(MAX($D$16,(AD49)-(J34))),0.000001))^2)/(2*$I$5))-(((ABS(I49)/MAX(((G34)+(I34)*(MAX($D$16,(IF(N7="None",AD49,M49))-(K34))))*(MAX($D$16,(IF(N7="None",AD49,M49))-(K34))),0.000001))^2)/(2*$I$5)))))+($D$10*(ABS((X34)-(W34))/90)*MAX(((ABS(I49)/MAX(((F34)+(H34)*(MAX($D$16,(AD49)-(J34))))*(MAX($D$16,(AD49)-(J34))),0.000001))^2)/(2*$I$5),((ABS(I49)/MAX(((G34)+(I34)*(MAX($D$16,(IF(N7="None",AD49,M49))-(K34))))*(MAX($D$16,(IF(N7="None",AD49,M49))-(K34))),0.000001))^2)/(2*$I$5)))+(0)-((ABS(I49)/MAX(((F34)+(H34)*(MAX($D$16,(AD49)-(J34))))*(MAX($D$16,(AD49)-(J34))),0.000001))^2)/(2*$I$5)</f>
        <v>625.30900180240963</v>
      </c>
      <c r="T49">
        <f ca="1">N49+((ABS(J49)/MAX(((G35)+(I35)*(MAX($D$16,(IF(N8="None",AD49,N49))-(K35))))*(MAX($D$16,(IF(N8="None",AD49,N49))-(K35))),0.000001))^2)/(2*$I$5)+((E35)*((((ABS(J49)*$D$6)/(MAX(((F35)+(H35)*(MAX($D$16,(AD49)-(J35))))*(MAX($D$16,(AD49)-(J35))),0.000001)*MAX(((((F35)+(H35)*(MAX($D$16,(AD49)-(J35))))*(MAX($D$16,(AD49)-(J35))))/MAX((F35)+2*(MAX($D$16,(AD49)-(J35)))*SQRT(1+(H35)^2),0.000001))^(2/3),0.000001)))^2)+(((ABS(J49)*$D$6)/(MAX(((G35)+(I35)*(MAX($D$16,(IF(N8="None",AD49,N49))-(K35))))*(MAX($D$16,(IF(N8="None",AD49,N49))-(K35))),0.000001)*MAX(((((G35)+(I35)*(MAX($D$16,(IF(N8="None",AD49,N49))-(K35))))*(MAX($D$16,(IF(N8="None",AD49,N49))-(K35))))/MAX((G35)+2*(MAX($D$16,(IF(N8="None",AD49,N49))-(K35)))*SQRT(1+(I35)^2),0.000001))^(2/3),0.000001)))^2))/2)+(IF((ABS(J49)/MAX(((G35)+(I35)*(MAX($D$16,(IF(N8="None",AD49,N49))-(K35))))*(MAX($D$16,(IF(N8="None",AD49,N49))-(K35))),0.000001))&gt;(ABS(J49)/MAX(((F35)+(H35)*(MAX($D$16,(AD49)-(J35))))*(MAX($D$16,(AD49)-(J35))),0.000001)),$D$9*((((ABS(J49)/MAX(((G35)+(I35)*(MAX($D$16,(IF(N8="None",AD49,N49))-(K35))))*(MAX($D$16,(IF(N8="None",AD49,N49))-(K35))),0.000001))^2)/(2*$I$5))-(((ABS(J49)/MAX(((F35)+(H35)*(MAX($D$16,(AD49)-(J35))))*(MAX($D$16,(AD49)-(J35))),0.000001))^2)/(2*$I$5))),$D$8*((((ABS(J49)/MAX(((F35)+(H35)*(MAX($D$16,(AD49)-(J35))))*(MAX($D$16,(AD49)-(J35))),0.000001))^2)/(2*$I$5))-(((ABS(J49)/MAX(((G35)+(I35)*(MAX($D$16,(IF(N8="None",AD49,N49))-(K35))))*(MAX($D$16,(IF(N8="None",AD49,N49))-(K35))),0.000001))^2)/(2*$I$5)))))+($D$10*(ABS((X35)-(W35))/90)*MAX(((ABS(J49)/MAX(((F35)+(H35)*(MAX($D$16,(AD49)-(J35))))*(MAX($D$16,(AD49)-(J35))),0.000001))^2)/(2*$I$5),((ABS(J49)/MAX(((G35)+(I35)*(MAX($D$16,(IF(N8="None",AD49,N49))-(K35))))*(MAX($D$16,(IF(N8="None",AD49,N49))-(K35))),0.000001))^2)/(2*$I$5)))+(($D$11*0.34699541*(ABS(I49)/MAX(ABS(G49),0.000001))^2*MAX(((ABS(J49)/MAX(((F35)+(H35)*(MAX($D$16,(AD49)-(J35))))*(MAX($D$16,(AD49)-(J35))),0.000001))^2)/(2*$I$5),((ABS(J49)/MAX(((G35)+(I35)*(MAX($D$16,(IF(N8="None",AD49,N49))-(K35))))*(MAX($D$16,(IF(N8="None",AD49,N49))-(K35))),0.000001))^2)/(2*$I$5))))-((ABS(J49)/MAX(((F35)+(H35)*(MAX($D$16,(AD49)-(J35))))*(MAX($D$16,(AD49)-(J35))),0.000001))^2)/(2*$I$5)</f>
        <v>633.64175105957042</v>
      </c>
      <c r="U49">
        <f t="shared" ca="1" si="3"/>
        <v>1.4570233315228333E-3</v>
      </c>
      <c r="V49">
        <f t="shared" ca="1" si="4"/>
        <v>5.1793634613718264E-3</v>
      </c>
      <c r="W49">
        <f t="shared" ca="1" si="5"/>
        <v>0.91600983760042709</v>
      </c>
      <c r="X49">
        <f t="shared" ca="1" si="6"/>
        <v>3.2288759602326991</v>
      </c>
      <c r="Y49">
        <f>IF($D$20=0,B49,IFERROR(IF(N6="None",1,MIN(0.98,MAX(0.02,B49+$D$14*((Q49-P49)/MAX(ABS(D49),1))))),B49))</f>
        <v>1</v>
      </c>
      <c r="Z49">
        <f ca="1">IF($D$20=0,C49,IFERROR(IF(AND(N7="None",N8="None"),C49,IF(N8="None",1,IF(N7="None",0,MIN(0.98,MAX(0.02,C49+$D$14*((T49-S49)/MAX(ABS(E49),1))))))),C49))</f>
        <v>0.65735848996242396</v>
      </c>
      <c r="AA49">
        <f t="shared" ca="1" si="7"/>
        <v>636.83315889765663</v>
      </c>
      <c r="AB49">
        <f t="shared" ca="1" si="8"/>
        <v>635.74081494643212</v>
      </c>
      <c r="AC49">
        <f ca="1">IF($D$20=0,D49,IF(AC49=0,(MAX(P49,Q49)),IF(ABS((MAX(P49,Q49))-AC49)&lt;$D$19,AC49,MAX((K31)+$D$16,AC49+$D$13*(((MAX(P49,Q49))-AC49))))))</f>
        <v>636.23762995108393</v>
      </c>
      <c r="AD49">
        <f ca="1">IF($D$20=0,E49,IF(AD49=0,(MAX(S49,T49)),IF(ABS((MAX(S49,T49))-AD49)&lt;$D$19,AD49,MAX((K32)+$D$16,AD49+$D$13*(((MAX(S49,T49))-AD49))))))</f>
        <v>633.64259252445754</v>
      </c>
      <c r="AE49">
        <f ca="1">IF($D$20=0,D49,IF(AE49=0,O49,IF(ABS(U49)&lt;$D$19,AE49,MAX((K31)+$D$16,AE49+($D$13*(((O49)-AE49)+($D$15*U49*MAX(ABS(AE49-(K31)),1))))))))</f>
        <v>637.16637545097058</v>
      </c>
      <c r="AF49">
        <f ca="1">IF($D$20=0,E49,IF(AF49=0,R49,IF(ABS(V49)&lt;$D$19,AF49,MAX((K32)+$D$16,AF49+($D$13*(((R49)-AF49)+($D$15*V49*MAX(ABS(AF49-(K32)),1))))))))</f>
        <v>636.9416476152544</v>
      </c>
      <c r="AG49">
        <f ca="1">((G31)*(MAX($D$16,(AC49)-(K31)))^2)/2+(I31)*(MAX($D$16,(AC49)-(K31)))^3/3+(ABS(F49)^2)/($I$5*MAX(((G31)+(I31)*(MAX($D$16,(AC49)-(K31))))*(MAX($D$16,(AC49)-(K31))),0.000001))</f>
        <v>33.18013623529859</v>
      </c>
      <c r="AH49">
        <f ca="1">((G31)*(MAX($D$16,(AE49)-(K31)))^2)/2+(I31)*(MAX($D$16,(AE49)-(K31)))^3/3+(ABS(F49)^2)/($I$5*MAX(((G31)+(I31)*(MAX($D$16,(AE49)-(K31))))*(MAX($D$16,(AE49)-(K31))),0.000001))</f>
        <v>41.073190219554675</v>
      </c>
      <c r="AI49">
        <f ca="1">((G32)*(MAX($D$16,(AD49)-(K32)))^2)/2+(I32)*(MAX($D$16,(AD49)-(K32)))^3/3+(ABS(G49)^2)/($I$5*MAX(((G32)+(I32)*(MAX($D$16,(AD49)-(K32))))*(MAX($D$16,(AD49)-(K32))),0.000001))</f>
        <v>30.612091151776262</v>
      </c>
      <c r="AJ49">
        <f ca="1">((G32)*(MAX($D$16,(AF49)-(K32)))^2)/2+(I32)*(MAX($D$16,(AF49)-(K32)))^3/3+(ABS(G49)^2)/($I$5*MAX(((G32)+(I32)*(MAX($D$16,(AF49)-(K32))))*(MAX($D$16,(AF49)-(K32))),0.000001))</f>
        <v>136.11602108667955</v>
      </c>
      <c r="AK49" t="str">
        <f t="shared" ca="1" si="9"/>
        <v>Supercritical</v>
      </c>
      <c r="AL49" t="str">
        <f t="shared" ca="1" si="10"/>
        <v>Supercritical</v>
      </c>
      <c r="AM49">
        <f t="shared" ca="1" si="11"/>
        <v>637.15821982261696</v>
      </c>
      <c r="AN49">
        <f t="shared" ca="1" si="12"/>
        <v>636.8954842282111</v>
      </c>
      <c r="AO49">
        <f t="shared" ca="1" si="13"/>
        <v>1.2547120544013524E-2</v>
      </c>
      <c r="AP49">
        <f t="shared" ca="1" si="14"/>
        <v>7.1020595451273039E-2</v>
      </c>
    </row>
    <row r="50" spans="1:42" x14ac:dyDescent="0.35">
      <c r="A50">
        <v>7</v>
      </c>
      <c r="B50">
        <f t="shared" si="15"/>
        <v>1</v>
      </c>
      <c r="C50">
        <f t="shared" ca="1" si="16"/>
        <v>0.65735848996242396</v>
      </c>
      <c r="D50">
        <f t="shared" ca="1" si="17"/>
        <v>637.15821982261696</v>
      </c>
      <c r="E50">
        <f t="shared" ca="1" si="18"/>
        <v>636.8954842282111</v>
      </c>
      <c r="F50">
        <f t="shared" si="2"/>
        <v>51</v>
      </c>
      <c r="G50">
        <f ca="1">IF(N6="None",MAX(0,F50-H50),MAX(0,F50*B50))</f>
        <v>50.95</v>
      </c>
      <c r="H50">
        <f ca="1">IF(N6="None",MAX(0.05,IFERROR(O33,0)+0.05),MAX(0,F50-G50))</f>
        <v>0.05</v>
      </c>
      <c r="I50">
        <f ca="1">IF(AND(N7="None",N8="None"),MAX(0,G50*C50),IF(N7="None",MAX(0.05,IFERROR(O34,0)+0.05),IF(N8="None",MAX(0,G50-J50),MAX(0,G50*C50))))</f>
        <v>33.492415063585504</v>
      </c>
      <c r="J50">
        <f ca="1">IF(AND(N7="None",N8="None"),MAX(0,G50-I50),IF(N8="None",MAX(0.05,IFERROR(O35,0)+0.05),IF(N7="None",MAX(0,G50-I50),MAX(0,G50-I50))))</f>
        <v>17.457584936414499</v>
      </c>
      <c r="K50">
        <f>P5</f>
        <v>637</v>
      </c>
      <c r="L50">
        <f ca="1">P6</f>
        <v>635.50072404782861</v>
      </c>
      <c r="M50">
        <f ca="1">P7</f>
        <v>623.0446335020365</v>
      </c>
      <c r="N50">
        <f ca="1">P8</f>
        <v>632.94163350203655</v>
      </c>
      <c r="O50">
        <f ca="1"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AE50)-(K31))))*(MAX($D$16,(AE50)-(K31))),0.000001)*MAX(((((G31)+(I31)*(MAX($D$16,(AE50)-(K31))))*(MAX($D$16,(AE50)-(K31))))/MAX((G31)+2*(MAX($D$16,(AE50)-(K31)))*SQRT(1+(I31)^2),0.000001))^(2/3),0.000001)))^2))/2)+(IF((ABS(F50)/MAX(((G31)+(I31)*(MAX($D$16,(AE50)-(K31))))*(MAX($D$16,(AE50)-(K31))),0.000001))&gt;(ABS(F50)/MAX(((F31)+(H31)*(MAX($D$16,(K50)-(J31))))*(MAX($D$16,(K50)-(J31))),0.000001)),$D$9*((((ABS(F50)/MAX(((G31)+(I31)*(MAX($D$16,(AE50)-(K31))))*(MAX($D$16,(AE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AE50)-(K31))))*(MAX($D$16,(AE50)-(K31))),0.000001))^2)/(2*$I$5)))))+($D$10*(ABS((X31)-(W31))/90)*MAX(((ABS(F50)/MAX(((F31)+(H31)*(MAX($D$16,(K50)-(J31))))*(MAX($D$16,(K50)-(J31))),0.000001))^2)/(2*$I$5),((ABS(F50)/MAX(((G31)+(I31)*(MAX($D$16,(AE50)-(K31))))*(MAX($D$16,(AE50)-(K31))),0.000001))^2)/(2*$I$5)))+(0)-((ABS(F50)/MAX(((G31)+(I31)*(MAX($D$16,(AE50)-(K31))))*(MAX($D$16,(AE50)-(K31))),0.000001))^2)/(2*$I$5)</f>
        <v>637.16616636828815</v>
      </c>
      <c r="P50">
        <f ca="1">AD50+((ABS(G50)/MAX(((G32)+(I32)*(MAX($D$16,(AD50)-(K32))))*(MAX($D$16,(AD50)-(K32))),0.000001))^2)/(2*$I$5)+((E32)*((((ABS(G50)*$D$6)/(MAX(((F32)+(H32)*(MAX($D$16,(AC50)-(J32))))*(MAX($D$16,(AC50)-(J32))),0.000001)*MAX(((((F32)+(H32)*(MAX($D$16,(AC50)-(J32))))*(MAX($D$16,(AC50)-(J32))))/MAX((F32)+2*(MAX($D$16,(AC50)-(J32)))*SQRT(1+(H32)^2),0.000001))^(2/3),0.000001)))^2)+(((ABS(G50)*$D$6)/(MAX(((G32)+(I32)*(MAX($D$16,(AD50)-(K32))))*(MAX($D$16,(AD50)-(K32))),0.000001)*MAX(((((G32)+(I32)*(MAX($D$16,(AD50)-(K32))))*(MAX($D$16,(AD50)-(K32))))/MAX((G32)+2*(MAX($D$16,(AD50)-(K32)))*SQRT(1+(I32)^2),0.000001))^(2/3),0.000001)))^2))/2)+(IF((ABS(G50)/MAX(((G32)+(I32)*(MAX($D$16,(AD50)-(K32))))*(MAX($D$16,(AD50)-(K32))),0.000001))&gt;(ABS(G50)/MAX(((F32)+(H32)*(MAX($D$16,(AC50)-(J32))))*(MAX($D$16,(AC50)-(J32))),0.000001)),$D$9*((((ABS(G50)/MAX(((G32)+(I32)*(MAX($D$16,(AD50)-(K32))))*(MAX($D$16,(AD50)-(K32))),0.000001))^2)/(2*$I$5))-(((ABS(G50)/MAX(((F32)+(H32)*(MAX($D$16,(AC50)-(J32))))*(MAX($D$16,(AC50)-(J32))),0.000001))^2)/(2*$I$5))),$D$8*((((ABS(G50)/MAX(((F32)+(H32)*(MAX($D$16,(AC50)-(J32))))*(MAX($D$16,(AC50)-(J32))),0.000001))^2)/(2*$I$5))-(((ABS(G50)/MAX(((G32)+(I32)*(MAX($D$16,(AD50)-(K32))))*(MAX($D$16,(AD50)-(K32))),0.000001))^2)/(2*$I$5)))))+($D$10*(ABS((X32)-(W32))/90)*MAX(((ABS(G50)/MAX(((F32)+(H32)*(MAX($D$16,(AC50)-(J32))))*(MAX($D$16,(AC50)-(J32))),0.000001))^2)/(2*$I$5),((ABS(G50)/MAX(((G32)+(I32)*(MAX($D$16,(AD50)-(K32))))*(MAX($D$16,(AD50)-(K32))),0.000001))^2)/(2*$I$5)))+(($D$11*0.13607488*(ABS(H50)/MAX(ABS(F50),0.000001))^2*MAX(((ABS(G50)/MAX(((F32)+(H32)*(MAX($D$16,(AC50)-(J32))))*(MAX($D$16,(AC50)-(J32))),0.000001))^2)/(2*$I$5),((ABS(G50)/MAX(((G32)+(I32)*(MAX($D$16,(AD50)-(K32))))*(MAX($D$16,(AD50)-(K32))),0.000001))^2)/(2*$I$5))))-((ABS(G50)/MAX(((F32)+(H32)*(MAX($D$16,(AC50)-(J32))))*(MAX($D$16,(AC50)-(J32))),0.000001))^2)/(2*$I$5)</f>
        <v>636.23881153283196</v>
      </c>
      <c r="Q50">
        <f ca="1">L50+((ABS(H50)/MAX(((G33)+(I33)*(MAX($D$16,(IF(N6="None",AC50,L50))-(K33))))*(MAX($D$16,(IF(N6="None",AC50,L50))-(K33))),0.000001))^2)/(2*$I$5)+((E33)*((((ABS(H50)*$D$6)/(MAX(((F33)+(H33)*(MAX($D$16,(AC50)-(J33))))*(MAX($D$16,(AC50)-(J33))),0.000001)*MAX(((((F33)+(H33)*(MAX($D$16,(AC50)-(J33))))*(MAX($D$16,(AC50)-(J33))))/MAX((F33)+2*(MAX($D$16,(AC50)-(J33)))*SQRT(1+(H33)^2),0.000001))^(2/3),0.000001)))^2)+(((ABS(H50)*$D$6)/(MAX(((G33)+(I33)*(MAX($D$16,(IF(N6="None",AC50,L50))-(K33))))*(MAX($D$16,(IF(N6="None",AC50,L50))-(K33))),0.000001)*MAX(((((G33)+(I33)*(MAX($D$16,(IF(N6="None",AC50,L50))-(K33))))*(MAX($D$16,(IF(N6="None",AC50,L50))-(K33))))/MAX((G33)+2*(MAX($D$16,(IF(N6="None",AC50,L50))-(K33)))*SQRT(1+(I33)^2),0.000001))^(2/3),0.000001)))^2))/2)+(IF((ABS(H50)/MAX(((G33)+(I33)*(MAX($D$16,(IF(N6="None",AC50,L50))-(K33))))*(MAX($D$16,(IF(N6="None",AC50,L50))-(K33))),0.000001))&gt;(ABS(H50)/MAX(((F33)+(H33)*(MAX($D$16,(AC50)-(J33))))*(MAX($D$16,(AC50)-(J33))),0.000001)),$D$9*((((ABS(H50)/MAX(((G33)+(I33)*(MAX($D$16,(IF(N6="None",AC50,L50))-(K33))))*(MAX($D$16,(IF(N6="None",AC50,L50))-(K33))),0.000001))^2)/(2*$I$5))-(((ABS(H50)/MAX(((F33)+(H33)*(MAX($D$16,(AC50)-(J33))))*(MAX($D$16,(AC50)-(J33))),0.000001))^2)/(2*$I$5))),$D$8*((((ABS(H50)/MAX(((F33)+(H33)*(MAX($D$16,(AC50)-(J33))))*(MAX($D$16,(AC50)-(J33))),0.000001))^2)/(2*$I$5))-(((ABS(H50)/MAX(((G33)+(I33)*(MAX($D$16,(IF(N6="None",AC50,L50))-(K33))))*(MAX($D$16,(IF(N6="None",AC50,L50))-(K33))),0.000001))^2)/(2*$I$5)))))+($D$10*(ABS((X33)-(W33))/90)*MAX(((ABS(H50)/MAX(((F33)+(H33)*(MAX($D$16,(AC50)-(J33))))*(MAX($D$16,(AC50)-(J33))),0.000001))^2)/(2*$I$5),((ABS(H50)/MAX(((G33)+(I33)*(MAX($D$16,(IF(N6="None",AC50,L50))-(K33))))*(MAX($D$16,(IF(N6="None",AC50,L50))-(K33))),0.000001))^2)/(2*$I$5)))+(($D$11*0.00000015*(ABS(G50)/MAX(ABS(F50),0.000001))^2*MAX(((ABS(H50)/MAX(((F33)+(H33)*(MAX($D$16,(AC50)-(J33))))*(MAX($D$16,(AC50)-(J33))),0.000001))^2)/(2*$I$5),((ABS(H50)/MAX(((G33)+(I33)*(MAX($D$16,(IF(N6="None",AC50,L50))-(K33))))*(MAX($D$16,(IF(N6="None",AC50,L50))-(K33))),0.000001))^2)/(2*$I$5))))-((ABS(H50)/MAX(((F33)+(H33)*(MAX($D$16,(AC50)-(J33))))*(MAX($D$16,(AC50)-(J33))),0.000001))^2)/(2*$I$5)</f>
        <v>635.50072423157019</v>
      </c>
      <c r="R50">
        <f ca="1">AE50+((ABS(G50)/MAX(((F32)+(H32)*(MAX($D$16,(AE50)-(J32))))*(MAX($D$16,(AE50)-(J32))),0.000001))^2)/(2*$I$5)-((E32)*((((ABS(G50)*$D$6)/(MAX(((F32)+(H32)*(MAX($D$16,(AE50)-(J32))))*(MAX($D$16,(AE50)-(J32))),0.000001)*MAX(((((F32)+(H32)*(MAX($D$16,(AE50)-(J32))))*(MAX($D$16,(AE50)-(J32))))/MAX((F32)+2*(MAX($D$16,(AE50)-(J32)))*SQRT(1+(H32)^2),0.000001))^(2/3),0.000001)))^2)+(((ABS(G50)*$D$6)/(MAX(((G32)+(I32)*(MAX($D$16,(AF50)-(K32))))*(MAX($D$16,(AF50)-(K32))),0.000001)*MAX(((((G32)+(I32)*(MAX($D$16,(AF50)-(K32))))*(MAX($D$16,(AF50)-(K32))))/MAX((G32)+2*(MAX($D$16,(AF50)-(K32)))*SQRT(1+(I32)^2),0.000001))^(2/3),0.000001)))^2))/2)+(IF((ABS(G50)/MAX(((G32)+(I32)*(MAX($D$16,(AF50)-(K32))))*(MAX($D$16,(AF50)-(K32))),0.000001))&gt;(ABS(G50)/MAX(((F32)+(H32)*(MAX($D$16,(AE50)-(J32))))*(MAX($D$16,(AE50)-(J32))),0.000001)),$D$9*((((ABS(G50)/MAX(((G32)+(I32)*(MAX($D$16,(AF50)-(K32))))*(MAX($D$16,(AF50)-(K32))),0.000001))^2)/(2*$I$5))-(((ABS(G50)/MAX(((F32)+(H32)*(MAX($D$16,(AE50)-(J32))))*(MAX($D$16,(AE50)-(J32))),0.000001))^2)/(2*$I$5))),$D$8*((((ABS(G50)/MAX(((F32)+(H32)*(MAX($D$16,(AE50)-(J32))))*(MAX($D$16,(AE50)-(J32))),0.000001))^2)/(2*$I$5))-(((ABS(G50)/MAX(((G32)+(I32)*(MAX($D$16,(AF50)-(K32))))*(MAX($D$16,(AF50)-(K32))),0.000001))^2)/(2*$I$5)))))+($D$10*(ABS((X32)-(W32))/90)*MAX(((ABS(G50)/MAX(((F32)+(H32)*(MAX($D$16,(AE50)-(J32))))*(MAX($D$16,(AE50)-(J32))),0.000001))^2)/(2*$I$5),((ABS(G50)/MAX(((G32)+(I32)*(MAX($D$16,(AF50)-(K32))))*(MAX($D$16,(AF50)-(K32))),0.000001))^2)/(2*$I$5)))+(($D$11*0.13607488*(ABS(H50)/MAX(ABS(F50),0.000001))^2*MAX(((ABS(G50)/MAX(((F32)+(H32)*(MAX($D$16,(AE50)-(J32))))*(MAX($D$16,(AE50)-(J32))),0.000001))^2)/(2*$I$5),((ABS(G50)/MAX(((G32)+(I32)*(MAX($D$16,(AF50)-(K32))))*(MAX($D$16,(AF50)-(K32))),0.000001))^2)/(2*$I$5))))-((ABS(G50)/MAX(((G32)+(I32)*(MAX($D$16,(AF50)-(K32))))*(MAX($D$16,(AF50)-(K32))),0.000001))^2)/(2*$I$5)</f>
        <v>636.94033514888793</v>
      </c>
      <c r="S50">
        <f ca="1">M50+((ABS(I50)/MAX(((G34)+(I34)*(MAX($D$16,(IF(N7="None",AD50,M50))-(K34))))*(MAX($D$16,(IF(N7="None",AD50,M50))-(K34))),0.000001))^2)/(2*$I$5)+((E34)*((((ABS(I50)*$D$6)/(MAX(((F34)+(H34)*(MAX($D$16,(AD50)-(J34))))*(MAX($D$16,(AD50)-(J34))),0.000001)*MAX(((((F34)+(H34)*(MAX($D$16,(AD50)-(J34))))*(MAX($D$16,(AD50)-(J34))))/MAX((F34)+2*(MAX($D$16,(AD50)-(J34)))*SQRT(1+(H34)^2),0.000001))^(2/3),0.000001)))^2)+(((ABS(I50)*$D$6)/(MAX(((G34)+(I34)*(MAX($D$16,(IF(N7="None",AD50,M50))-(K34))))*(MAX($D$16,(IF(N7="None",AD50,M50))-(K34))),0.000001)*MAX(((((G34)+(I34)*(MAX($D$16,(IF(N7="None",AD50,M50))-(K34))))*(MAX($D$16,(IF(N7="None",AD50,M50))-(K34))))/MAX((G34)+2*(MAX($D$16,(IF(N7="None",AD50,M50))-(K34)))*SQRT(1+(I34)^2),0.000001))^(2/3),0.000001)))^2))/2)+(IF((ABS(I50)/MAX(((G34)+(I34)*(MAX($D$16,(IF(N7="None",AD50,M50))-(K34))))*(MAX($D$16,(IF(N7="None",AD50,M50))-(K34))),0.000001))&gt;(ABS(I50)/MAX(((F34)+(H34)*(MAX($D$16,(AD50)-(J34))))*(MAX($D$16,(AD50)-(J34))),0.000001)),$D$9*((((ABS(I50)/MAX(((G34)+(I34)*(MAX($D$16,(IF(N7="None",AD50,M50))-(K34))))*(MAX($D$16,(IF(N7="None",AD50,M50))-(K34))),0.000001))^2)/(2*$I$5))-(((ABS(I50)/MAX(((F34)+(H34)*(MAX($D$16,(AD50)-(J34))))*(MAX($D$16,(AD50)-(J34))),0.000001))^2)/(2*$I$5))),$D$8*((((ABS(I50)/MAX(((F34)+(H34)*(MAX($D$16,(AD50)-(J34))))*(MAX($D$16,(AD50)-(J34))),0.000001))^2)/(2*$I$5))-(((ABS(I50)/MAX(((G34)+(I34)*(MAX($D$16,(IF(N7="None",AD50,M50))-(K34))))*(MAX($D$16,(IF(N7="None",AD50,M50))-(K34))),0.000001))^2)/(2*$I$5)))))+($D$10*(ABS((X34)-(W34))/90)*MAX(((ABS(I50)/MAX(((F34)+(H34)*(MAX($D$16,(AD50)-(J34))))*(MAX($D$16,(AD50)-(J34))),0.000001))^2)/(2*$I$5),((ABS(I50)/MAX(((G34)+(I34)*(MAX($D$16,(IF(N7="None",AD50,M50))-(K34))))*(MAX($D$16,(IF(N7="None",AD50,M50))-(K34))),0.000001))^2)/(2*$I$5)))+(0)-((ABS(I50)/MAX(((F34)+(H34)*(MAX($D$16,(AD50)-(J34))))*(MAX($D$16,(AD50)-(J34))),0.000001))^2)/(2*$I$5)</f>
        <v>625.31538066356586</v>
      </c>
      <c r="T50">
        <f ca="1">N50+((ABS(J50)/MAX(((G35)+(I35)*(MAX($D$16,(IF(N8="None",AD50,N50))-(K35))))*(MAX($D$16,(IF(N8="None",AD50,N50))-(K35))),0.000001))^2)/(2*$I$5)+((E35)*((((ABS(J50)*$D$6)/(MAX(((F35)+(H35)*(MAX($D$16,(AD50)-(J35))))*(MAX($D$16,(AD50)-(J35))),0.000001)*MAX(((((F35)+(H35)*(MAX($D$16,(AD50)-(J35))))*(MAX($D$16,(AD50)-(J35))))/MAX((F35)+2*(MAX($D$16,(AD50)-(J35)))*SQRT(1+(H35)^2),0.000001))^(2/3),0.000001)))^2)+(((ABS(J50)*$D$6)/(MAX(((G35)+(I35)*(MAX($D$16,(IF(N8="None",AD50,N50))-(K35))))*(MAX($D$16,(IF(N8="None",AD50,N50))-(K35))),0.000001)*MAX(((((G35)+(I35)*(MAX($D$16,(IF(N8="None",AD50,N50))-(K35))))*(MAX($D$16,(IF(N8="None",AD50,N50))-(K35))))/MAX((G35)+2*(MAX($D$16,(IF(N8="None",AD50,N50))-(K35)))*SQRT(1+(I35)^2),0.000001))^(2/3),0.000001)))^2))/2)+(IF((ABS(J50)/MAX(((G35)+(I35)*(MAX($D$16,(IF(N8="None",AD50,N50))-(K35))))*(MAX($D$16,(IF(N8="None",AD50,N50))-(K35))),0.000001))&gt;(ABS(J50)/MAX(((F35)+(H35)*(MAX($D$16,(AD50)-(J35))))*(MAX($D$16,(AD50)-(J35))),0.000001)),$D$9*((((ABS(J50)/MAX(((G35)+(I35)*(MAX($D$16,(IF(N8="None",AD50,N50))-(K35))))*(MAX($D$16,(IF(N8="None",AD50,N50))-(K35))),0.000001))^2)/(2*$I$5))-(((ABS(J50)/MAX(((F35)+(H35)*(MAX($D$16,(AD50)-(J35))))*(MAX($D$16,(AD50)-(J35))),0.000001))^2)/(2*$I$5))),$D$8*((((ABS(J50)/MAX(((F35)+(H35)*(MAX($D$16,(AD50)-(J35))))*(MAX($D$16,(AD50)-(J35))),0.000001))^2)/(2*$I$5))-(((ABS(J50)/MAX(((G35)+(I35)*(MAX($D$16,(IF(N8="None",AD50,N50))-(K35))))*(MAX($D$16,(IF(N8="None",AD50,N50))-(K35))),0.000001))^2)/(2*$I$5)))))+($D$10*(ABS((X35)-(W35))/90)*MAX(((ABS(J50)/MAX(((F35)+(H35)*(MAX($D$16,(AD50)-(J35))))*(MAX($D$16,(AD50)-(J35))),0.000001))^2)/(2*$I$5),((ABS(J50)/MAX(((G35)+(I35)*(MAX($D$16,(IF(N8="None",AD50,N50))-(K35))))*(MAX($D$16,(IF(N8="None",AD50,N50))-(K35))),0.000001))^2)/(2*$I$5)))+(($D$11*0.34699541*(ABS(I50)/MAX(ABS(G50),0.000001))^2*MAX(((ABS(J50)/MAX(((F35)+(H35)*(MAX($D$16,(AD50)-(J35))))*(MAX($D$16,(AD50)-(J35))),0.000001))^2)/(2*$I$5),((ABS(J50)/MAX(((G35)+(I35)*(MAX($D$16,(IF(N8="None",AD50,N50))-(K35))))*(MAX($D$16,(IF(N8="None",AD50,N50))-(K35))),0.000001))^2)/(2*$I$5))))-((ABS(J50)/MAX(((F35)+(H35)*(MAX($D$16,(AD50)-(J35))))*(MAX($D$16,(AD50)-(J35))),0.000001))^2)/(2*$I$5)</f>
        <v>633.63754408769296</v>
      </c>
      <c r="U50">
        <f t="shared" ca="1" si="3"/>
        <v>1.455454558389529E-3</v>
      </c>
      <c r="V50">
        <f t="shared" ca="1" si="4"/>
        <v>5.1857661782565203E-3</v>
      </c>
      <c r="W50">
        <f t="shared" ca="1" si="5"/>
        <v>0.91940828978499667</v>
      </c>
      <c r="X50">
        <f t="shared" ca="1" si="6"/>
        <v>3.2579401405181443</v>
      </c>
      <c r="Y50">
        <f>IF($D$20=0,B50,IFERROR(IF(N6="None",1,MIN(0.98,MAX(0.02,B50+$D$14*((Q50-P50)/MAX(ABS(D50),1))))),B50))</f>
        <v>1</v>
      </c>
      <c r="Z50">
        <f ca="1">IF($D$20=0,C50,IFERROR(IF(AND(N7="None",N8="None"),C50,IF(N8="None",1,IF(N7="None",0,MIN(0.98,MAX(0.02,C50+$D$14*((T50-S50)/MAX(ABS(E50),1))))))),C50))</f>
        <v>0.65840383113757295</v>
      </c>
      <c r="AA50">
        <f t="shared" ca="1" si="7"/>
        <v>636.83636722726101</v>
      </c>
      <c r="AB50">
        <f t="shared" ca="1" si="8"/>
        <v>635.75550030793727</v>
      </c>
      <c r="AC50">
        <f ca="1">IF($D$20=0,D50,IF(AC50=0,(MAX(P50,Q50)),IF(ABS((MAX(P50,Q50))-AC50)&lt;$D$19,AC50,MAX((K31)+$D$16,AC50+$D$13*(((MAX(P50,Q50))-AC50))))))</f>
        <v>636.23864097874298</v>
      </c>
      <c r="AD50">
        <f ca="1">IF($D$20=0,E50,IF(AD50=0,(MAX(S50,T50)),IF(ABS((MAX(S50,T50))-AD50)&lt;$D$19,AD50,MAX((K32)+$D$16,AD50+$D$13*(((MAX(S50,T50))-AD50))))))</f>
        <v>633.63838731314297</v>
      </c>
      <c r="AE50">
        <f ca="1">IF($D$20=0,D50,IF(AE50=0,O50,IF(ABS(U50)&lt;$D$19,AE50,MAX((K31)+$D$16,AE50+($D$13*(((O50)-AE50)+($D$15*U50*MAX(ABS(AE50-(K31)),1))))))))</f>
        <v>637.16637510776957</v>
      </c>
      <c r="AF50">
        <f ca="1">IF($D$20=0,E50,IF(AF50=0,R50,IF(ABS(V50)&lt;$D$19,AF50,MAX((K32)+$D$16,AF50+($D$13*(((R50)-AF50)+($D$15*V50*MAX(ABS(AF50-(K32)),1))))))))</f>
        <v>636.94164887170587</v>
      </c>
      <c r="AG50">
        <f ca="1">((G31)*(MAX($D$16,(AC50)-(K31)))^2)/2+(I31)*(MAX($D$16,(AC50)-(K31)))^3/3+(ABS(F50)^2)/($I$5*MAX(((G31)+(I31)*(MAX($D$16,(AC50)-(K31))))*(MAX($D$16,(AC50)-(K31))),0.000001))</f>
        <v>33.182140726630507</v>
      </c>
      <c r="AH50">
        <f ca="1">((G31)*(MAX($D$16,(AE50)-(K31)))^2)/2+(I31)*(MAX($D$16,(AE50)-(K31)))^3/3+(ABS(F50)^2)/($I$5*MAX(((G31)+(I31)*(MAX($D$16,(AE50)-(K31))))*(MAX($D$16,(AE50)-(K31))),0.000001))</f>
        <v>41.073185450129344</v>
      </c>
      <c r="AI50">
        <f ca="1">((G32)*(MAX($D$16,(AD50)-(K32)))^2)/2+(I32)*(MAX($D$16,(AD50)-(K32)))^3/3+(ABS(G50)^2)/($I$5*MAX(((G32)+(I32)*(MAX($D$16,(AD50)-(K32))))*(MAX($D$16,(AD50)-(K32))),0.000001))</f>
        <v>30.57129933034232</v>
      </c>
      <c r="AJ50">
        <f ca="1">((G32)*(MAX($D$16,(AF50)-(K32)))^2)/2+(I32)*(MAX($D$16,(AF50)-(K32)))^3/3+(ABS(G50)^2)/($I$5*MAX(((G32)+(I32)*(MAX($D$16,(AF50)-(K32))))*(MAX($D$16,(AF50)-(K32))),0.000001))</f>
        <v>136.11608478903264</v>
      </c>
      <c r="AK50" t="str">
        <f t="shared" ca="1" si="9"/>
        <v>Supercritical</v>
      </c>
      <c r="AL50" t="str">
        <f t="shared" ca="1" si="10"/>
        <v>Supercritical</v>
      </c>
      <c r="AM50">
        <f t="shared" ca="1" si="11"/>
        <v>637.1610741724204</v>
      </c>
      <c r="AN50">
        <f t="shared" ca="1" si="12"/>
        <v>636.91164185343428</v>
      </c>
      <c r="AO50">
        <f t="shared" ca="1" si="13"/>
        <v>8.1552851526112136E-3</v>
      </c>
      <c r="AP50">
        <f t="shared" ca="1" si="14"/>
        <v>4.6164643494762458E-2</v>
      </c>
    </row>
    <row r="51" spans="1:42" x14ac:dyDescent="0.35">
      <c r="A51">
        <v>8</v>
      </c>
      <c r="B51">
        <f t="shared" si="15"/>
        <v>1</v>
      </c>
      <c r="C51">
        <f t="shared" ca="1" si="16"/>
        <v>0.65840383113757295</v>
      </c>
      <c r="D51">
        <f t="shared" ca="1" si="17"/>
        <v>637.1610741724204</v>
      </c>
      <c r="E51">
        <f t="shared" ca="1" si="18"/>
        <v>636.91164185343428</v>
      </c>
      <c r="F51">
        <f t="shared" si="2"/>
        <v>51</v>
      </c>
      <c r="G51">
        <f ca="1">IF(N6="None",MAX(0,F51-H51),MAX(0,F51*B51))</f>
        <v>50.95</v>
      </c>
      <c r="H51">
        <f ca="1">IF(N6="None",MAX(0.05,IFERROR(O33,0)+0.05),MAX(0,F51-G51))</f>
        <v>0.05</v>
      </c>
      <c r="I51">
        <f ca="1">IF(AND(N7="None",N8="None"),MAX(0,G51*C51),IF(N7="None",MAX(0.05,IFERROR(O34,0)+0.05),IF(N8="None",MAX(0,G51-J51),MAX(0,G51*C51))))</f>
        <v>33.545675196459342</v>
      </c>
      <c r="J51">
        <f ca="1">IF(AND(N7="None",N8="None"),MAX(0,G51-I51),IF(N8="None",MAX(0.05,IFERROR(O35,0)+0.05),IF(N7="None",MAX(0,G51-I51),MAX(0,G51-I51))))</f>
        <v>17.404324803540661</v>
      </c>
      <c r="K51">
        <f>P5</f>
        <v>637</v>
      </c>
      <c r="L51">
        <f ca="1">P6</f>
        <v>635.50072404782861</v>
      </c>
      <c r="M51">
        <f ca="1">P7</f>
        <v>623.0446335020365</v>
      </c>
      <c r="N51">
        <f ca="1">P8</f>
        <v>632.94163350203655</v>
      </c>
      <c r="O51">
        <f ca="1"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AE51)-(K31))))*(MAX($D$16,(AE51)-(K31))),0.000001)*MAX(((((G31)+(I31)*(MAX($D$16,(AE51)-(K31))))*(MAX($D$16,(AE51)-(K31))))/MAX((G31)+2*(MAX($D$16,(AE51)-(K31)))*SQRT(1+(I31)^2),0.000001))^(2/3),0.000001)))^2))/2)+(IF((ABS(F51)/MAX(((G31)+(I31)*(MAX($D$16,(AE51)-(K31))))*(MAX($D$16,(AE51)-(K31))),0.000001))&gt;(ABS(F51)/MAX(((F31)+(H31)*(MAX($D$16,(K51)-(J31))))*(MAX($D$16,(K51)-(J31))),0.000001)),$D$9*((((ABS(F51)/MAX(((G31)+(I31)*(MAX($D$16,(AE51)-(K31))))*(MAX($D$16,(AE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AE51)-(K31))))*(MAX($D$16,(AE51)-(K31))),0.000001))^2)/(2*$I$5)))))+($D$10*(ABS((X31)-(W31))/90)*MAX(((ABS(F51)/MAX(((F31)+(H31)*(MAX($D$16,(K51)-(J31))))*(MAX($D$16,(K51)-(J31))),0.000001))^2)/(2*$I$5),((ABS(F51)/MAX(((G31)+(I31)*(MAX($D$16,(AE51)-(K31))))*(MAX($D$16,(AE51)-(K31))),0.000001))^2)/(2*$I$5)))+(0)-((ABS(F51)/MAX(((G31)+(I31)*(MAX($D$16,(AE51)-(K31))))*(MAX($D$16,(AE51)-(K31))),0.000001))^2)/(2*$I$5)</f>
        <v>637.16616634061722</v>
      </c>
      <c r="P51">
        <f ca="1">AD51+((ABS(G51)/MAX(((G32)+(I32)*(MAX($D$16,(AD51)-(K32))))*(MAX($D$16,(AD51)-(K32))),0.000001))^2)/(2*$I$5)+((E32)*((((ABS(G51)*$D$6)/(MAX(((F32)+(H32)*(MAX($D$16,(AC51)-(J32))))*(MAX($D$16,(AC51)-(J32))),0.000001)*MAX(((((F32)+(H32)*(MAX($D$16,(AC51)-(J32))))*(MAX($D$16,(AC51)-(J32))))/MAX((F32)+2*(MAX($D$16,(AC51)-(J32)))*SQRT(1+(H32)^2),0.000001))^(2/3),0.000001)))^2)+(((ABS(G51)*$D$6)/(MAX(((G32)+(I32)*(MAX($D$16,(AD51)-(K32))))*(MAX($D$16,(AD51)-(K32))),0.000001)*MAX(((((G32)+(I32)*(MAX($D$16,(AD51)-(K32))))*(MAX($D$16,(AD51)-(K32))))/MAX((G32)+2*(MAX($D$16,(AD51)-(K32)))*SQRT(1+(I32)^2),0.000001))^(2/3),0.000001)))^2))/2)+(IF((ABS(G51)/MAX(((G32)+(I32)*(MAX($D$16,(AD51)-(K32))))*(MAX($D$16,(AD51)-(K32))),0.000001))&gt;(ABS(G51)/MAX(((F32)+(H32)*(MAX($D$16,(AC51)-(J32))))*(MAX($D$16,(AC51)-(J32))),0.000001)),$D$9*((((ABS(G51)/MAX(((G32)+(I32)*(MAX($D$16,(AD51)-(K32))))*(MAX($D$16,(AD51)-(K32))),0.000001))^2)/(2*$I$5))-(((ABS(G51)/MAX(((F32)+(H32)*(MAX($D$16,(AC51)-(J32))))*(MAX($D$16,(AC51)-(J32))),0.000001))^2)/(2*$I$5))),$D$8*((((ABS(G51)/MAX(((F32)+(H32)*(MAX($D$16,(AC51)-(J32))))*(MAX($D$16,(AC51)-(J32))),0.000001))^2)/(2*$I$5))-(((ABS(G51)/MAX(((G32)+(I32)*(MAX($D$16,(AD51)-(K32))))*(MAX($D$16,(AD51)-(K32))),0.000001))^2)/(2*$I$5)))))+($D$10*(ABS((X32)-(W32))/90)*MAX(((ABS(G51)/MAX(((F32)+(H32)*(MAX($D$16,(AC51)-(J32))))*(MAX($D$16,(AC51)-(J32))),0.000001))^2)/(2*$I$5),((ABS(G51)/MAX(((G32)+(I32)*(MAX($D$16,(AD51)-(K32))))*(MAX($D$16,(AD51)-(K32))),0.000001))^2)/(2*$I$5)))+(($D$11*0.13607488*(ABS(H51)/MAX(ABS(F51),0.000001))^2*MAX(((ABS(G51)/MAX(((F32)+(H32)*(MAX($D$16,(AC51)-(J32))))*(MAX($D$16,(AC51)-(J32))),0.000001))^2)/(2*$I$5),((ABS(G51)/MAX(((G32)+(I32)*(MAX($D$16,(AD51)-(K32))))*(MAX($D$16,(AD51)-(K32))),0.000001))^2)/(2*$I$5))))-((ABS(G51)/MAX(((F32)+(H32)*(MAX($D$16,(AC51)-(J32))))*(MAX($D$16,(AC51)-(J32))),0.000001))^2)/(2*$I$5)</f>
        <v>636.23904138004934</v>
      </c>
      <c r="Q51">
        <f ca="1">L51+((ABS(H51)/MAX(((G33)+(I33)*(MAX($D$16,(IF(N6="None",AC51,L51))-(K33))))*(MAX($D$16,(IF(N6="None",AC51,L51))-(K33))),0.000001))^2)/(2*$I$5)+((E33)*((((ABS(H51)*$D$6)/(MAX(((F33)+(H33)*(MAX($D$16,(AC51)-(J33))))*(MAX($D$16,(AC51)-(J33))),0.000001)*MAX(((((F33)+(H33)*(MAX($D$16,(AC51)-(J33))))*(MAX($D$16,(AC51)-(J33))))/MAX((F33)+2*(MAX($D$16,(AC51)-(J33)))*SQRT(1+(H33)^2),0.000001))^(2/3),0.000001)))^2)+(((ABS(H51)*$D$6)/(MAX(((G33)+(I33)*(MAX($D$16,(IF(N6="None",AC51,L51))-(K33))))*(MAX($D$16,(IF(N6="None",AC51,L51))-(K33))),0.000001)*MAX(((((G33)+(I33)*(MAX($D$16,(IF(N6="None",AC51,L51))-(K33))))*(MAX($D$16,(IF(N6="None",AC51,L51))-(K33))))/MAX((G33)+2*(MAX($D$16,(IF(N6="None",AC51,L51))-(K33)))*SQRT(1+(I33)^2),0.000001))^(2/3),0.000001)))^2))/2)+(IF((ABS(H51)/MAX(((G33)+(I33)*(MAX($D$16,(IF(N6="None",AC51,L51))-(K33))))*(MAX($D$16,(IF(N6="None",AC51,L51))-(K33))),0.000001))&gt;(ABS(H51)/MAX(((F33)+(H33)*(MAX($D$16,(AC51)-(J33))))*(MAX($D$16,(AC51)-(J33))),0.000001)),$D$9*((((ABS(H51)/MAX(((G33)+(I33)*(MAX($D$16,(IF(N6="None",AC51,L51))-(K33))))*(MAX($D$16,(IF(N6="None",AC51,L51))-(K33))),0.000001))^2)/(2*$I$5))-(((ABS(H51)/MAX(((F33)+(H33)*(MAX($D$16,(AC51)-(J33))))*(MAX($D$16,(AC51)-(J33))),0.000001))^2)/(2*$I$5))),$D$8*((((ABS(H51)/MAX(((F33)+(H33)*(MAX($D$16,(AC51)-(J33))))*(MAX($D$16,(AC51)-(J33))),0.000001))^2)/(2*$I$5))-(((ABS(H51)/MAX(((G33)+(I33)*(MAX($D$16,(IF(N6="None",AC51,L51))-(K33))))*(MAX($D$16,(IF(N6="None",AC51,L51))-(K33))),0.000001))^2)/(2*$I$5)))))+($D$10*(ABS((X33)-(W33))/90)*MAX(((ABS(H51)/MAX(((F33)+(H33)*(MAX($D$16,(AC51)-(J33))))*(MAX($D$16,(AC51)-(J33))),0.000001))^2)/(2*$I$5),((ABS(H51)/MAX(((G33)+(I33)*(MAX($D$16,(IF(N6="None",AC51,L51))-(K33))))*(MAX($D$16,(IF(N6="None",AC51,L51))-(K33))),0.000001))^2)/(2*$I$5)))+(($D$11*0.00000015*(ABS(G51)/MAX(ABS(F51),0.000001))^2*MAX(((ABS(H51)/MAX(((F33)+(H33)*(MAX($D$16,(AC51)-(J33))))*(MAX($D$16,(AC51)-(J33))),0.000001))^2)/(2*$I$5),((ABS(H51)/MAX(((G33)+(I33)*(MAX($D$16,(IF(N6="None",AC51,L51))-(K33))))*(MAX($D$16,(IF(N6="None",AC51,L51))-(K33))),0.000001))^2)/(2*$I$5))))-((ABS(H51)/MAX(((F33)+(H33)*(MAX($D$16,(AC51)-(J33))))*(MAX($D$16,(AC51)-(J33))),0.000001))^2)/(2*$I$5)</f>
        <v>635.50072423130905</v>
      </c>
      <c r="R51">
        <f ca="1">AE51+((ABS(G51)/MAX(((F32)+(H32)*(MAX($D$16,(AE51)-(J32))))*(MAX($D$16,(AE51)-(J32))),0.000001))^2)/(2*$I$5)-((E32)*((((ABS(G51)*$D$6)/(MAX(((F32)+(H32)*(MAX($D$16,(AE51)-(J32))))*(MAX($D$16,(AE51)-(J32))),0.000001)*MAX(((((F32)+(H32)*(MAX($D$16,(AE51)-(J32))))*(MAX($D$16,(AE51)-(J32))))/MAX((F32)+2*(MAX($D$16,(AE51)-(J32)))*SQRT(1+(H32)^2),0.000001))^(2/3),0.000001)))^2)+(((ABS(G51)*$D$6)/(MAX(((G32)+(I32)*(MAX($D$16,(AF51)-(K32))))*(MAX($D$16,(AF51)-(K32))),0.000001)*MAX(((((G32)+(I32)*(MAX($D$16,(AF51)-(K32))))*(MAX($D$16,(AF51)-(K32))))/MAX((G32)+2*(MAX($D$16,(AF51)-(K32)))*SQRT(1+(I32)^2),0.000001))^(2/3),0.000001)))^2))/2)+(IF((ABS(G51)/MAX(((G32)+(I32)*(MAX($D$16,(AF51)-(K32))))*(MAX($D$16,(AF51)-(K32))),0.000001))&gt;(ABS(G51)/MAX(((F32)+(H32)*(MAX($D$16,(AE51)-(J32))))*(MAX($D$16,(AE51)-(J32))),0.000001)),$D$9*((((ABS(G51)/MAX(((G32)+(I32)*(MAX($D$16,(AF51)-(K32))))*(MAX($D$16,(AF51)-(K32))),0.000001))^2)/(2*$I$5))-(((ABS(G51)/MAX(((F32)+(H32)*(MAX($D$16,(AE51)-(J32))))*(MAX($D$16,(AE51)-(J32))),0.000001))^2)/(2*$I$5))),$D$8*((((ABS(G51)/MAX(((F32)+(H32)*(MAX($D$16,(AE51)-(J32))))*(MAX($D$16,(AE51)-(J32))),0.000001))^2)/(2*$I$5))-(((ABS(G51)/MAX(((G32)+(I32)*(MAX($D$16,(AF51)-(K32))))*(MAX($D$16,(AF51)-(K32))),0.000001))^2)/(2*$I$5)))))+($D$10*(ABS((X32)-(W32))/90)*MAX(((ABS(G51)/MAX(((F32)+(H32)*(MAX($D$16,(AE51)-(J32))))*(MAX($D$16,(AE51)-(J32))),0.000001))^2)/(2*$I$5),((ABS(G51)/MAX(((G32)+(I32)*(MAX($D$16,(AF51)-(K32))))*(MAX($D$16,(AF51)-(K32))),0.000001))^2)/(2*$I$5)))+(($D$11*0.13607488*(ABS(H51)/MAX(ABS(F51),0.000001))^2*MAX(((ABS(G51)/MAX(((F32)+(H32)*(MAX($D$16,(AE51)-(J32))))*(MAX($D$16,(AE51)-(J32))),0.000001))^2)/(2*$I$5),((ABS(G51)/MAX(((G32)+(I32)*(MAX($D$16,(AF51)-(K32))))*(MAX($D$16,(AF51)-(K32))),0.000001))^2)/(2*$I$5))))-((ABS(G51)/MAX(((G32)+(I32)*(MAX($D$16,(AF51)-(K32))))*(MAX($D$16,(AF51)-(K32))),0.000001))^2)/(2*$I$5)</f>
        <v>636.94033512692693</v>
      </c>
      <c r="S51">
        <f ca="1">M51+((ABS(I51)/MAX(((G34)+(I34)*(MAX($D$16,(IF(N7="None",AD51,M51))-(K34))))*(MAX($D$16,(IF(N7="None",AD51,M51))-(K34))),0.000001))^2)/(2*$I$5)+((E34)*((((ABS(I51)*$D$6)/(MAX(((F34)+(H34)*(MAX($D$16,(AD51)-(J34))))*(MAX($D$16,(AD51)-(J34))),0.000001)*MAX(((((F34)+(H34)*(MAX($D$16,(AD51)-(J34))))*(MAX($D$16,(AD51)-(J34))))/MAX((F34)+2*(MAX($D$16,(AD51)-(J34)))*SQRT(1+(H34)^2),0.000001))^(2/3),0.000001)))^2)+(((ABS(I51)*$D$6)/(MAX(((G34)+(I34)*(MAX($D$16,(IF(N7="None",AD51,M51))-(K34))))*(MAX($D$16,(IF(N7="None",AD51,M51))-(K34))),0.000001)*MAX(((((G34)+(I34)*(MAX($D$16,(IF(N7="None",AD51,M51))-(K34))))*(MAX($D$16,(IF(N7="None",AD51,M51))-(K34))))/MAX((G34)+2*(MAX($D$16,(IF(N7="None",AD51,M51))-(K34)))*SQRT(1+(I34)^2),0.000001))^(2/3),0.000001)))^2))/2)+(IF((ABS(I51)/MAX(((G34)+(I34)*(MAX($D$16,(IF(N7="None",AD51,M51))-(K34))))*(MAX($D$16,(IF(N7="None",AD51,M51))-(K34))),0.000001))&gt;(ABS(I51)/MAX(((F34)+(H34)*(MAX($D$16,(AD51)-(J34))))*(MAX($D$16,(AD51)-(J34))),0.000001)),$D$9*((((ABS(I51)/MAX(((G34)+(I34)*(MAX($D$16,(IF(N7="None",AD51,M51))-(K34))))*(MAX($D$16,(IF(N7="None",AD51,M51))-(K34))),0.000001))^2)/(2*$I$5))-(((ABS(I51)/MAX(((F34)+(H34)*(MAX($D$16,(AD51)-(J34))))*(MAX($D$16,(AD51)-(J34))),0.000001))^2)/(2*$I$5))),$D$8*((((ABS(I51)/MAX(((F34)+(H34)*(MAX($D$16,(AD51)-(J34))))*(MAX($D$16,(AD51)-(J34))),0.000001))^2)/(2*$I$5))-(((ABS(I51)/MAX(((G34)+(I34)*(MAX($D$16,(IF(N7="None",AD51,M51))-(K34))))*(MAX($D$16,(IF(N7="None",AD51,M51))-(K34))),0.000001))^2)/(2*$I$5)))))+($D$10*(ABS((X34)-(W34))/90)*MAX(((ABS(I51)/MAX(((F34)+(H34)*(MAX($D$16,(AD51)-(J34))))*(MAX($D$16,(AD51)-(J34))),0.000001))^2)/(2*$I$5),((ABS(I51)/MAX(((G34)+(I34)*(MAX($D$16,(IF(N7="None",AD51,M51))-(K34))))*(MAX($D$16,(IF(N7="None",AD51,M51))-(K34))),0.000001))^2)/(2*$I$5)))+(0)-((ABS(I51)/MAX(((F34)+(H34)*(MAX($D$16,(AD51)-(J34))))*(MAX($D$16,(AD51)-(J34))),0.000001))^2)/(2*$I$5)</f>
        <v>625.3217538560051</v>
      </c>
      <c r="T51">
        <f ca="1">N51+((ABS(J51)/MAX(((G35)+(I35)*(MAX($D$16,(IF(N8="None",AD51,N51))-(K35))))*(MAX($D$16,(IF(N8="None",AD51,N51))-(K35))),0.000001))^2)/(2*$I$5)+((E35)*((((ABS(J51)*$D$6)/(MAX(((F35)+(H35)*(MAX($D$16,(AD51)-(J35))))*(MAX($D$16,(AD51)-(J35))),0.000001)*MAX(((((F35)+(H35)*(MAX($D$16,(AD51)-(J35))))*(MAX($D$16,(AD51)-(J35))))/MAX((F35)+2*(MAX($D$16,(AD51)-(J35)))*SQRT(1+(H35)^2),0.000001))^(2/3),0.000001)))^2)+(((ABS(J51)*$D$6)/(MAX(((G35)+(I35)*(MAX($D$16,(IF(N8="None",AD51,N51))-(K35))))*(MAX($D$16,(IF(N8="None",AD51,N51))-(K35))),0.000001)*MAX(((((G35)+(I35)*(MAX($D$16,(IF(N8="None",AD51,N51))-(K35))))*(MAX($D$16,(IF(N8="None",AD51,N51))-(K35))))/MAX((G35)+2*(MAX($D$16,(IF(N8="None",AD51,N51))-(K35)))*SQRT(1+(I35)^2),0.000001))^(2/3),0.000001)))^2))/2)+(IF((ABS(J51)/MAX(((G35)+(I35)*(MAX($D$16,(IF(N8="None",AD51,N51))-(K35))))*(MAX($D$16,(IF(N8="None",AD51,N51))-(K35))),0.000001))&gt;(ABS(J51)/MAX(((F35)+(H35)*(MAX($D$16,(AD51)-(J35))))*(MAX($D$16,(AD51)-(J35))),0.000001)),$D$9*((((ABS(J51)/MAX(((G35)+(I35)*(MAX($D$16,(IF(N8="None",AD51,N51))-(K35))))*(MAX($D$16,(IF(N8="None",AD51,N51))-(K35))),0.000001))^2)/(2*$I$5))-(((ABS(J51)/MAX(((F35)+(H35)*(MAX($D$16,(AD51)-(J35))))*(MAX($D$16,(AD51)-(J35))),0.000001))^2)/(2*$I$5))),$D$8*((((ABS(J51)/MAX(((F35)+(H35)*(MAX($D$16,(AD51)-(J35))))*(MAX($D$16,(AD51)-(J35))),0.000001))^2)/(2*$I$5))-(((ABS(J51)/MAX(((G35)+(I35)*(MAX($D$16,(IF(N8="None",AD51,N51))-(K35))))*(MAX($D$16,(IF(N8="None",AD51,N51))-(K35))),0.000001))^2)/(2*$I$5)))))+($D$10*(ABS((X35)-(W35))/90)*MAX(((ABS(J51)/MAX(((F35)+(H35)*(MAX($D$16,(AD51)-(J35))))*(MAX($D$16,(AD51)-(J35))),0.000001))^2)/(2*$I$5),((ABS(J51)/MAX(((G35)+(I35)*(MAX($D$16,(IF(N8="None",AD51,N51))-(K35))))*(MAX($D$16,(IF(N8="None",AD51,N51))-(K35))),0.000001))^2)/(2*$I$5)))+(($D$11*0.34699541*(ABS(I51)/MAX(ABS(G51),0.000001))^2*MAX(((ABS(J51)/MAX(((F35)+(H35)*(MAX($D$16,(AD51)-(J35))))*(MAX($D$16,(AD51)-(J35))),0.000001))^2)/(2*$I$5),((ABS(J51)/MAX(((G35)+(I35)*(MAX($D$16,(IF(N8="None",AD51,N51))-(K35))))*(MAX($D$16,(IF(N8="None",AD51,N51))-(K35))),0.000001))^2)/(2*$I$5))))-((ABS(J51)/MAX(((F35)+(H35)*(MAX($D$16,(AD51)-(J35))))*(MAX($D$16,(AD51)-(J35))),0.000001))^2)/(2*$I$5)</f>
        <v>633.63335488204257</v>
      </c>
      <c r="U51">
        <f t="shared" ca="1" si="3"/>
        <v>1.4550872583860854E-3</v>
      </c>
      <c r="V51">
        <f t="shared" ca="1" si="4"/>
        <v>5.1922119609259043E-3</v>
      </c>
      <c r="W51">
        <f t="shared" ca="1" si="5"/>
        <v>0.92203279237105562</v>
      </c>
      <c r="X51">
        <f t="shared" ca="1" si="6"/>
        <v>3.278286971391708</v>
      </c>
      <c r="Y51">
        <f>IF($D$20=0,B51,IFERROR(IF(N6="None",1,MIN(0.98,MAX(0.02,B51+$D$14*((Q51-P51)/MAX(ABS(D51),1))))),B51))</f>
        <v>1</v>
      </c>
      <c r="Z51">
        <f ca="1">IF($D$20=0,C51,IFERROR(IF(AND(N7="None",N8="None"),C51,IF(N8="None",1,IF(N7="None",0,MIN(0.98,MAX(0.02,C51+$D$14*((T51-S51)/MAX(ABS(E51),1))))))),C51))</f>
        <v>0.65944781909192729</v>
      </c>
      <c r="AA51">
        <f t="shared" ca="1" si="7"/>
        <v>636.83870126419629</v>
      </c>
      <c r="AB51">
        <f t="shared" ca="1" si="8"/>
        <v>635.76453715510013</v>
      </c>
      <c r="AC51">
        <f ca="1">IF($D$20=0,D51,IF(AC51=0,(MAX(P51,Q51)),IF(ABS((MAX(P51,Q51))-AC51)&lt;$D$19,AC51,MAX((K31)+$D$16,AC51+$D$13*(((MAX(P51,Q51))-AC51))))))</f>
        <v>636.24000872035163</v>
      </c>
      <c r="AD51">
        <f ca="1">IF($D$20=0,E51,IF(AD51=0,(MAX(S51,T51)),IF(ABS((MAX(S51,T51))-AD51)&lt;$D$19,AD51,MAX((K32)+$D$16,AD51+$D$13*(((MAX(S51,T51))-AD51))))))</f>
        <v>633.63419985819382</v>
      </c>
      <c r="AE51">
        <f ca="1">IF($D$20=0,D51,IF(AE51=0,O51,IF(ABS(U51)&lt;$D$19,AE51,MAX((K31)+$D$16,AE51+($D$13*(((O51)-AE51)+($D$15*U51*MAX(ABS(AE51-(K31)),1))))))))</f>
        <v>637.16637502741503</v>
      </c>
      <c r="AF51">
        <f ca="1">IF($D$20=0,E51,IF(AF51=0,R51,IF(ABS(V51)&lt;$D$19,AF51,MAX((K32)+$D$16,AF51+($D$13*(((R51)-AF51)+($D$15*V51*MAX(ABS(AF51-(K32)),1))))))))</f>
        <v>636.94165048308901</v>
      </c>
      <c r="AG51">
        <f ca="1">((G31)*(MAX($D$16,(AC51)-(K31)))^2)/2+(I31)*(MAX($D$16,(AC51)-(K31)))^3/3+(ABS(F51)^2)/($I$5*MAX(((G31)+(I31)*(MAX($D$16,(AC51)-(K31))))*(MAX($D$16,(AC51)-(K31))),0.000001))</f>
        <v>33.184881111796884</v>
      </c>
      <c r="AH51">
        <f ca="1">((G31)*(MAX($D$16,(AE51)-(K31)))^2)/2+(I31)*(MAX($D$16,(AE51)-(K31)))^3/3+(ABS(F51)^2)/($I$5*MAX(((G31)+(I31)*(MAX($D$16,(AE51)-(K31))))*(MAX($D$16,(AE51)-(K31))),0.000001))</f>
        <v>41.073184333451636</v>
      </c>
      <c r="AI51">
        <f ca="1">((G32)*(MAX($D$16,(AD51)-(K32)))^2)/2+(I32)*(MAX($D$16,(AD51)-(K32)))^3/3+(ABS(G51)^2)/($I$5*MAX(((G32)+(I32)*(MAX($D$16,(AD51)-(K32))))*(MAX($D$16,(AD51)-(K32))),0.000001))</f>
        <v>30.531025266617831</v>
      </c>
      <c r="AJ51">
        <f ca="1">((G32)*(MAX($D$16,(AF51)-(K32)))^2)/2+(I32)*(MAX($D$16,(AF51)-(K32)))^3/3+(ABS(G51)^2)/($I$5*MAX(((G32)+(I32)*(MAX($D$16,(AF51)-(K32))))*(MAX($D$16,(AF51)-(K32))),0.000001))</f>
        <v>136.11616648652051</v>
      </c>
      <c r="AK51" t="str">
        <f t="shared" ca="1" si="9"/>
        <v>Supercritical</v>
      </c>
      <c r="AL51" t="str">
        <f t="shared" ca="1" si="10"/>
        <v>Supercritical</v>
      </c>
      <c r="AM51">
        <f t="shared" ca="1" si="11"/>
        <v>637.16292947166858</v>
      </c>
      <c r="AN51">
        <f t="shared" ca="1" si="12"/>
        <v>636.92214487381341</v>
      </c>
      <c r="AO51">
        <f t="shared" ca="1" si="13"/>
        <v>5.3008549946298444E-3</v>
      </c>
      <c r="AP51">
        <f t="shared" ca="1" si="14"/>
        <v>3.0008629654730612E-2</v>
      </c>
    </row>
    <row r="52" spans="1:42" x14ac:dyDescent="0.35">
      <c r="A52">
        <v>9</v>
      </c>
      <c r="B52">
        <f t="shared" si="15"/>
        <v>1</v>
      </c>
      <c r="C52">
        <f t="shared" ca="1" si="16"/>
        <v>0.65944781909192729</v>
      </c>
      <c r="D52">
        <f t="shared" ca="1" si="17"/>
        <v>637.16292947166858</v>
      </c>
      <c r="E52">
        <f t="shared" ca="1" si="18"/>
        <v>636.92214487381341</v>
      </c>
      <c r="F52">
        <f t="shared" si="2"/>
        <v>51</v>
      </c>
      <c r="G52">
        <f ca="1">IF(N6="None",MAX(0,F52-H52),MAX(0,F52*B52))</f>
        <v>50.95</v>
      </c>
      <c r="H52">
        <f ca="1">IF(N6="None",MAX(0.05,IFERROR(O33,0)+0.05),MAX(0,F52-G52))</f>
        <v>0.05</v>
      </c>
      <c r="I52">
        <f ca="1">IF(AND(N7="None",N8="None"),MAX(0,G52*C52),IF(N7="None",MAX(0.05,IFERROR(O34,0)+0.05),IF(N8="None",MAX(0,G52-J52),MAX(0,G52*C52))))</f>
        <v>33.598866382733696</v>
      </c>
      <c r="J52">
        <f ca="1">IF(AND(N7="None",N8="None"),MAX(0,G52-I52),IF(N8="None",MAX(0.05,IFERROR(O35,0)+0.05),IF(N7="None",MAX(0,G52-I52),MAX(0,G52-I52))))</f>
        <v>17.351133617266306</v>
      </c>
      <c r="K52">
        <f>P5</f>
        <v>637</v>
      </c>
      <c r="L52">
        <f ca="1">P6</f>
        <v>635.50072404782861</v>
      </c>
      <c r="M52">
        <f ca="1">P7</f>
        <v>623.0446335020365</v>
      </c>
      <c r="N52">
        <f ca="1">P8</f>
        <v>632.94163350203655</v>
      </c>
      <c r="O52">
        <f ca="1"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AE52)-(K31))))*(MAX($D$16,(AE52)-(K31))),0.000001)*MAX(((((G31)+(I31)*(MAX($D$16,(AE52)-(K31))))*(MAX($D$16,(AE52)-(K31))))/MAX((G31)+2*(MAX($D$16,(AE52)-(K31)))*SQRT(1+(I31)^2),0.000001))^(2/3),0.000001)))^2))/2)+(IF((ABS(F52)/MAX(((G31)+(I31)*(MAX($D$16,(AE52)-(K31))))*(MAX($D$16,(AE52)-(K31))),0.000001))&gt;(ABS(F52)/MAX(((F31)+(H31)*(MAX($D$16,(K52)-(J31))))*(MAX($D$16,(K52)-(J31))),0.000001)),$D$9*((((ABS(F52)/MAX(((G31)+(I31)*(MAX($D$16,(AE52)-(K31))))*(MAX($D$16,(AE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AE52)-(K31))))*(MAX($D$16,(AE52)-(K31))),0.000001))^2)/(2*$I$5)))))+($D$10*(ABS((X31)-(W31))/90)*MAX(((ABS(F52)/MAX(((F31)+(H31)*(MAX($D$16,(K52)-(J31))))*(MAX($D$16,(K52)-(J31))),0.000001))^2)/(2*$I$5),((ABS(F52)/MAX(((G31)+(I31)*(MAX($D$16,(AE52)-(K31))))*(MAX($D$16,(AE52)-(K31))),0.000001))^2)/(2*$I$5)))+(0)-((ABS(F52)/MAX(((G31)+(I31)*(MAX($D$16,(AE52)-(K31))))*(MAX($D$16,(AE52)-(K31))),0.000001))^2)/(2*$I$5)</f>
        <v>637.16616620900606</v>
      </c>
      <c r="P52">
        <f ca="1">AD52+((ABS(G52)/MAX(((G32)+(I32)*(MAX($D$16,(AD52)-(K32))))*(MAX($D$16,(AD52)-(K32))),0.000001))^2)/(2*$I$5)+((E32)*((((ABS(G52)*$D$6)/(MAX(((F32)+(H32)*(MAX($D$16,(AC52)-(J32))))*(MAX($D$16,(AC52)-(J32))),0.000001)*MAX(((((F32)+(H32)*(MAX($D$16,(AC52)-(J32))))*(MAX($D$16,(AC52)-(J32))))/MAX((F32)+2*(MAX($D$16,(AC52)-(J32)))*SQRT(1+(H32)^2),0.000001))^(2/3),0.000001)))^2)+(((ABS(G52)*$D$6)/(MAX(((G32)+(I32)*(MAX($D$16,(AD52)-(K32))))*(MAX($D$16,(AD52)-(K32))),0.000001)*MAX(((((G32)+(I32)*(MAX($D$16,(AD52)-(K32))))*(MAX($D$16,(AD52)-(K32))))/MAX((G32)+2*(MAX($D$16,(AD52)-(K32)))*SQRT(1+(I32)^2),0.000001))^(2/3),0.000001)))^2))/2)+(IF((ABS(G52)/MAX(((G32)+(I32)*(MAX($D$16,(AD52)-(K32))))*(MAX($D$16,(AD52)-(K32))),0.000001))&gt;(ABS(G52)/MAX(((F32)+(H32)*(MAX($D$16,(AC52)-(J32))))*(MAX($D$16,(AC52)-(J32))),0.000001)),$D$9*((((ABS(G52)/MAX(((G32)+(I32)*(MAX($D$16,(AD52)-(K32))))*(MAX($D$16,(AD52)-(K32))),0.000001))^2)/(2*$I$5))-(((ABS(G52)/MAX(((F32)+(H32)*(MAX($D$16,(AC52)-(J32))))*(MAX($D$16,(AC52)-(J32))),0.000001))^2)/(2*$I$5))),$D$8*((((ABS(G52)/MAX(((F32)+(H32)*(MAX($D$16,(AC52)-(J32))))*(MAX($D$16,(AC52)-(J32))),0.000001))^2)/(2*$I$5))-(((ABS(G52)/MAX(((G32)+(I32)*(MAX($D$16,(AD52)-(K32))))*(MAX($D$16,(AD52)-(K32))),0.000001))^2)/(2*$I$5)))))+($D$10*(ABS((X32)-(W32))/90)*MAX(((ABS(G52)/MAX(((F32)+(H32)*(MAX($D$16,(AC52)-(J32))))*(MAX($D$16,(AC52)-(J32))),0.000001))^2)/(2*$I$5),((ABS(G52)/MAX(((G32)+(I32)*(MAX($D$16,(AD52)-(K32))))*(MAX($D$16,(AD52)-(K32))),0.000001))^2)/(2*$I$5)))+(($D$11*0.13607488*(ABS(H52)/MAX(ABS(F52),0.000001))^2*MAX(((ABS(G52)/MAX(((F32)+(H32)*(MAX($D$16,(AC52)-(J32))))*(MAX($D$16,(AC52)-(J32))),0.000001))^2)/(2*$I$5),((ABS(G52)/MAX(((G32)+(I32)*(MAX($D$16,(AD52)-(K32))))*(MAX($D$16,(AD52)-(K32))),0.000001))^2)/(2*$I$5))))-((ABS(G52)/MAX(((F32)+(H32)*(MAX($D$16,(AC52)-(J32))))*(MAX($D$16,(AC52)-(J32))),0.000001))^2)/(2*$I$5)</f>
        <v>636.24015167000277</v>
      </c>
      <c r="Q52">
        <f ca="1">L52+((ABS(H52)/MAX(((G33)+(I33)*(MAX($D$16,(IF(N6="None",AC52,L52))-(K33))))*(MAX($D$16,(IF(N6="None",AC52,L52))-(K33))),0.000001))^2)/(2*$I$5)+((E33)*((((ABS(H52)*$D$6)/(MAX(((F33)+(H33)*(MAX($D$16,(AC52)-(J33))))*(MAX($D$16,(AC52)-(J33))),0.000001)*MAX(((((F33)+(H33)*(MAX($D$16,(AC52)-(J33))))*(MAX($D$16,(AC52)-(J33))))/MAX((F33)+2*(MAX($D$16,(AC52)-(J33)))*SQRT(1+(H33)^2),0.000001))^(2/3),0.000001)))^2)+(((ABS(H52)*$D$6)/(MAX(((G33)+(I33)*(MAX($D$16,(IF(N6="None",AC52,L52))-(K33))))*(MAX($D$16,(IF(N6="None",AC52,L52))-(K33))),0.000001)*MAX(((((G33)+(I33)*(MAX($D$16,(IF(N6="None",AC52,L52))-(K33))))*(MAX($D$16,(IF(N6="None",AC52,L52))-(K33))))/MAX((G33)+2*(MAX($D$16,(IF(N6="None",AC52,L52))-(K33)))*SQRT(1+(I33)^2),0.000001))^(2/3),0.000001)))^2))/2)+(IF((ABS(H52)/MAX(((G33)+(I33)*(MAX($D$16,(IF(N6="None",AC52,L52))-(K33))))*(MAX($D$16,(IF(N6="None",AC52,L52))-(K33))),0.000001))&gt;(ABS(H52)/MAX(((F33)+(H33)*(MAX($D$16,(AC52)-(J33))))*(MAX($D$16,(AC52)-(J33))),0.000001)),$D$9*((((ABS(H52)/MAX(((G33)+(I33)*(MAX($D$16,(IF(N6="None",AC52,L52))-(K33))))*(MAX($D$16,(IF(N6="None",AC52,L52))-(K33))),0.000001))^2)/(2*$I$5))-(((ABS(H52)/MAX(((F33)+(H33)*(MAX($D$16,(AC52)-(J33))))*(MAX($D$16,(AC52)-(J33))),0.000001))^2)/(2*$I$5))),$D$8*((((ABS(H52)/MAX(((F33)+(H33)*(MAX($D$16,(AC52)-(J33))))*(MAX($D$16,(AC52)-(J33))),0.000001))^2)/(2*$I$5))-(((ABS(H52)/MAX(((G33)+(I33)*(MAX($D$16,(IF(N6="None",AC52,L52))-(K33))))*(MAX($D$16,(IF(N6="None",AC52,L52))-(K33))),0.000001))^2)/(2*$I$5)))))+($D$10*(ABS((X33)-(W33))/90)*MAX(((ABS(H52)/MAX(((F33)+(H33)*(MAX($D$16,(AC52)-(J33))))*(MAX($D$16,(AC52)-(J33))),0.000001))^2)/(2*$I$5),((ABS(H52)/MAX(((G33)+(I33)*(MAX($D$16,(IF(N6="None",AC52,L52))-(K33))))*(MAX($D$16,(IF(N6="None",AC52,L52))-(K33))),0.000001))^2)/(2*$I$5)))+(($D$11*0.00000015*(ABS(G52)/MAX(ABS(F52),0.000001))^2*MAX(((ABS(H52)/MAX(((F33)+(H33)*(MAX($D$16,(AC52)-(J33))))*(MAX($D$16,(AC52)-(J33))),0.000001))^2)/(2*$I$5),((ABS(H52)/MAX(((G33)+(I33)*(MAX($D$16,(IF(N6="None",AC52,L52))-(K33))))*(MAX($D$16,(IF(N6="None",AC52,L52))-(K33))),0.000001))^2)/(2*$I$5))))-((ABS(H52)/MAX(((F33)+(H33)*(MAX($D$16,(AC52)-(J33))))*(MAX($D$16,(AC52)-(J33))),0.000001))^2)/(2*$I$5)</f>
        <v>635.5007242311159</v>
      </c>
      <c r="R52">
        <f ca="1">AE52+((ABS(G52)/MAX(((F32)+(H32)*(MAX($D$16,(AE52)-(J32))))*(MAX($D$16,(AE52)-(J32))),0.000001))^2)/(2*$I$5)-((E32)*((((ABS(G52)*$D$6)/(MAX(((F32)+(H32)*(MAX($D$16,(AE52)-(J32))))*(MAX($D$16,(AE52)-(J32))),0.000001)*MAX(((((F32)+(H32)*(MAX($D$16,(AE52)-(J32))))*(MAX($D$16,(AE52)-(J32))))/MAX((F32)+2*(MAX($D$16,(AE52)-(J32)))*SQRT(1+(H32)^2),0.000001))^(2/3),0.000001)))^2)+(((ABS(G52)*$D$6)/(MAX(((G32)+(I32)*(MAX($D$16,(AF52)-(K32))))*(MAX($D$16,(AF52)-(K32))),0.000001)*MAX(((((G32)+(I32)*(MAX($D$16,(AF52)-(K32))))*(MAX($D$16,(AF52)-(K32))))/MAX((G32)+2*(MAX($D$16,(AF52)-(K32)))*SQRT(1+(I32)^2),0.000001))^(2/3),0.000001)))^2))/2)+(IF((ABS(G52)/MAX(((G32)+(I32)*(MAX($D$16,(AF52)-(K32))))*(MAX($D$16,(AF52)-(K32))),0.000001))&gt;(ABS(G52)/MAX(((F32)+(H32)*(MAX($D$16,(AE52)-(J32))))*(MAX($D$16,(AE52)-(J32))),0.000001)),$D$9*((((ABS(G52)/MAX(((G32)+(I32)*(MAX($D$16,(AF52)-(K32))))*(MAX($D$16,(AF52)-(K32))),0.000001))^2)/(2*$I$5))-(((ABS(G52)/MAX(((F32)+(H32)*(MAX($D$16,(AE52)-(J32))))*(MAX($D$16,(AE52)-(J32))),0.000001))^2)/(2*$I$5))),$D$8*((((ABS(G52)/MAX(((F32)+(H32)*(MAX($D$16,(AE52)-(J32))))*(MAX($D$16,(AE52)-(J32))),0.000001))^2)/(2*$I$5))-(((ABS(G52)/MAX(((G32)+(I32)*(MAX($D$16,(AF52)-(K32))))*(MAX($D$16,(AF52)-(K32))),0.000001))^2)/(2*$I$5)))))+($D$10*(ABS((X32)-(W32))/90)*MAX(((ABS(G52)/MAX(((F32)+(H32)*(MAX($D$16,(AE52)-(J32))))*(MAX($D$16,(AE52)-(J32))),0.000001))^2)/(2*$I$5),((ABS(G52)/MAX(((G32)+(I32)*(MAX($D$16,(AF52)-(K32))))*(MAX($D$16,(AF52)-(K32))),0.000001))^2)/(2*$I$5)))+(($D$11*0.13607488*(ABS(H52)/MAX(ABS(F52),0.000001))^2*MAX(((ABS(G52)/MAX(((F32)+(H32)*(MAX($D$16,(AE52)-(J32))))*(MAX($D$16,(AE52)-(J32))),0.000001))^2)/(2*$I$5),((ABS(G52)/MAX(((G32)+(I32)*(MAX($D$16,(AF52)-(K32))))*(MAX($D$16,(AF52)-(K32))),0.000001))^2)/(2*$I$5))))-((ABS(G52)/MAX(((G32)+(I32)*(MAX($D$16,(AF52)-(K32))))*(MAX($D$16,(AF52)-(K32))),0.000001))^2)/(2*$I$5)</f>
        <v>636.94033471088153</v>
      </c>
      <c r="S52">
        <f ca="1">M52+((ABS(I52)/MAX(((G34)+(I34)*(MAX($D$16,(IF(N7="None",AD52,M52))-(K34))))*(MAX($D$16,(IF(N7="None",AD52,M52))-(K34))),0.000001))^2)/(2*$I$5)+((E34)*((((ABS(I52)*$D$6)/(MAX(((F34)+(H34)*(MAX($D$16,(AD52)-(J34))))*(MAX($D$16,(AD52)-(J34))),0.000001)*MAX(((((F34)+(H34)*(MAX($D$16,(AD52)-(J34))))*(MAX($D$16,(AD52)-(J34))))/MAX((F34)+2*(MAX($D$16,(AD52)-(J34)))*SQRT(1+(H34)^2),0.000001))^(2/3),0.000001)))^2)+(((ABS(I52)*$D$6)/(MAX(((G34)+(I34)*(MAX($D$16,(IF(N7="None",AD52,M52))-(K34))))*(MAX($D$16,(IF(N7="None",AD52,M52))-(K34))),0.000001)*MAX(((((G34)+(I34)*(MAX($D$16,(IF(N7="None",AD52,M52))-(K34))))*(MAX($D$16,(IF(N7="None",AD52,M52))-(K34))))/MAX((G34)+2*(MAX($D$16,(IF(N7="None",AD52,M52))-(K34)))*SQRT(1+(I34)^2),0.000001))^(2/3),0.000001)))^2))/2)+(IF((ABS(I52)/MAX(((G34)+(I34)*(MAX($D$16,(IF(N7="None",AD52,M52))-(K34))))*(MAX($D$16,(IF(N7="None",AD52,M52))-(K34))),0.000001))&gt;(ABS(I52)/MAX(((F34)+(H34)*(MAX($D$16,(AD52)-(J34))))*(MAX($D$16,(AD52)-(J34))),0.000001)),$D$9*((((ABS(I52)/MAX(((G34)+(I34)*(MAX($D$16,(IF(N7="None",AD52,M52))-(K34))))*(MAX($D$16,(IF(N7="None",AD52,M52))-(K34))),0.000001))^2)/(2*$I$5))-(((ABS(I52)/MAX(((F34)+(H34)*(MAX($D$16,(AD52)-(J34))))*(MAX($D$16,(AD52)-(J34))),0.000001))^2)/(2*$I$5))),$D$8*((((ABS(I52)/MAX(((F34)+(H34)*(MAX($D$16,(AD52)-(J34))))*(MAX($D$16,(AD52)-(J34))),0.000001))^2)/(2*$I$5))-(((ABS(I52)/MAX(((G34)+(I34)*(MAX($D$16,(IF(N7="None",AD52,M52))-(K34))))*(MAX($D$16,(IF(N7="None",AD52,M52))-(K34))),0.000001))^2)/(2*$I$5)))))+($D$10*(ABS((X34)-(W34))/90)*MAX(((ABS(I52)/MAX(((F34)+(H34)*(MAX($D$16,(AD52)-(J34))))*(MAX($D$16,(AD52)-(J34))),0.000001))^2)/(2*$I$5),((ABS(I52)/MAX(((G34)+(I34)*(MAX($D$16,(IF(N7="None",AD52,M52))-(K34))))*(MAX($D$16,(IF(N7="None",AD52,M52))-(K34))),0.000001))^2)/(2*$I$5)))+(0)-((ABS(I52)/MAX(((F34)+(H34)*(MAX($D$16,(AD52)-(J34))))*(MAX($D$16,(AD52)-(J34))),0.000001))^2)/(2*$I$5)</f>
        <v>625.32812142837349</v>
      </c>
      <c r="T52">
        <f ca="1">N52+((ABS(J52)/MAX(((G35)+(I35)*(MAX($D$16,(IF(N8="None",AD52,N52))-(K35))))*(MAX($D$16,(IF(N8="None",AD52,N52))-(K35))),0.000001))^2)/(2*$I$5)+((E35)*((((ABS(J52)*$D$6)/(MAX(((F35)+(H35)*(MAX($D$16,(AD52)-(J35))))*(MAX($D$16,(AD52)-(J35))),0.000001)*MAX(((((F35)+(H35)*(MAX($D$16,(AD52)-(J35))))*(MAX($D$16,(AD52)-(J35))))/MAX((F35)+2*(MAX($D$16,(AD52)-(J35)))*SQRT(1+(H35)^2),0.000001))^(2/3),0.000001)))^2)+(((ABS(J52)*$D$6)/(MAX(((G35)+(I35)*(MAX($D$16,(IF(N8="None",AD52,N52))-(K35))))*(MAX($D$16,(IF(N8="None",AD52,N52))-(K35))),0.000001)*MAX(((((G35)+(I35)*(MAX($D$16,(IF(N8="None",AD52,N52))-(K35))))*(MAX($D$16,(IF(N8="None",AD52,N52))-(K35))))/MAX((G35)+2*(MAX($D$16,(IF(N8="None",AD52,N52))-(K35)))*SQRT(1+(I35)^2),0.000001))^(2/3),0.000001)))^2))/2)+(IF((ABS(J52)/MAX(((G35)+(I35)*(MAX($D$16,(IF(N8="None",AD52,N52))-(K35))))*(MAX($D$16,(IF(N8="None",AD52,N52))-(K35))),0.000001))&gt;(ABS(J52)/MAX(((F35)+(H35)*(MAX($D$16,(AD52)-(J35))))*(MAX($D$16,(AD52)-(J35))),0.000001)),$D$9*((((ABS(J52)/MAX(((G35)+(I35)*(MAX($D$16,(IF(N8="None",AD52,N52))-(K35))))*(MAX($D$16,(IF(N8="None",AD52,N52))-(K35))),0.000001))^2)/(2*$I$5))-(((ABS(J52)/MAX(((F35)+(H35)*(MAX($D$16,(AD52)-(J35))))*(MAX($D$16,(AD52)-(J35))),0.000001))^2)/(2*$I$5))),$D$8*((((ABS(J52)/MAX(((F35)+(H35)*(MAX($D$16,(AD52)-(J35))))*(MAX($D$16,(AD52)-(J35))),0.000001))^2)/(2*$I$5))-(((ABS(J52)/MAX(((G35)+(I35)*(MAX($D$16,(IF(N8="None",AD52,N52))-(K35))))*(MAX($D$16,(IF(N8="None",AD52,N52))-(K35))),0.000001))^2)/(2*$I$5)))))+($D$10*(ABS((X35)-(W35))/90)*MAX(((ABS(J52)/MAX(((F35)+(H35)*(MAX($D$16,(AD52)-(J35))))*(MAX($D$16,(AD52)-(J35))),0.000001))^2)/(2*$I$5),((ABS(J52)/MAX(((G35)+(I35)*(MAX($D$16,(IF(N8="None",AD52,N52))-(K35))))*(MAX($D$16,(IF(N8="None",AD52,N52))-(K35))),0.000001))^2)/(2*$I$5)))+(($D$11*0.34699541*(ABS(I52)/MAX(ABS(G52),0.000001))^2*MAX(((ABS(J52)/MAX(((F35)+(H35)*(MAX($D$16,(AD52)-(J35))))*(MAX($D$16,(AD52)-(J35))),0.000001))^2)/(2*$I$5),((ABS(J52)/MAX(((G35)+(I35)*(MAX($D$16,(IF(N8="None",AD52,N52))-(K35))))*(MAX($D$16,(IF(N8="None",AD52,N52))-(K35))),0.000001))^2)/(2*$I$5))))-((ABS(J52)/MAX(((F35)+(H35)*(MAX($D$16,(AD52)-(J35))))*(MAX($D$16,(AD52)-(J35))),0.000001))^2)/(2*$I$5)</f>
        <v>633.62918333077187</v>
      </c>
      <c r="U52">
        <f t="shared" ca="1" si="3"/>
        <v>1.453340262232669E-3</v>
      </c>
      <c r="V52">
        <f t="shared" ca="1" si="4"/>
        <v>5.1986752333217532E-3</v>
      </c>
      <c r="W52">
        <f t="shared" ca="1" si="5"/>
        <v>0.92277780166580214</v>
      </c>
      <c r="X52">
        <f t="shared" ca="1" si="6"/>
        <v>3.2929615430415424</v>
      </c>
      <c r="Y52">
        <f>IF($D$20=0,B52,IFERROR(IF(N6="None",1,MIN(0.98,MAX(0.02,B52+$D$14*((Q52-P52)/MAX(ABS(D52),1))))),B52))</f>
        <v>1</v>
      </c>
      <c r="Z52">
        <f ca="1">IF($D$20=0,C52,IFERROR(IF(AND(N7="None",N8="None"),C52,IF(N8="None",1,IF(N7="None",0,MIN(0.98,MAX(0.02,C52+$D$14*((T52-S52)/MAX(ABS(E52),1))))))),C52))</f>
        <v>0.6604904660740375</v>
      </c>
      <c r="AA52">
        <f t="shared" ca="1" si="7"/>
        <v>636.84026196318996</v>
      </c>
      <c r="AB52">
        <f t="shared" ca="1" si="8"/>
        <v>635.76990468502618</v>
      </c>
      <c r="AC52">
        <f ca="1">IF($D$20=0,D52,IF(AC52=0,(MAX(P52,Q52)),IF(ABS((MAX(P52,Q52))-AC52)&lt;$D$19,AC52,MAX((K31)+$D$16,AC52+$D$13*(((MAX(P52,Q52))-AC52))))))</f>
        <v>636.24102230458675</v>
      </c>
      <c r="AD52">
        <f ca="1">IF($D$20=0,E52,IF(AD52=0,(MAX(S52,T52)),IF(ABS((MAX(S52,T52))-AD52)&lt;$D$19,AD52,MAX((K32)+$D$16,AD52+$D$13*(((MAX(S52,T52))-AD52))))))</f>
        <v>633.63003004870689</v>
      </c>
      <c r="AE52">
        <f ca="1">IF($D$20=0,D52,IF(AE52=0,O52,IF(ABS(U52)&lt;$D$19,AE52,MAX((K31)+$D$16,AE52+($D$13*(((O52)-AE52)+($D$15*U52*MAX(ABS(AE52-(K31)),1))))))))</f>
        <v>637.1663746452241</v>
      </c>
      <c r="AF52">
        <f ca="1">IF($D$20=0,E52,IF(AF52=0,R52,IF(ABS(V52)&lt;$D$19,AF52,MAX((K32)+$D$16,AF52+($D$13*(((R52)-AF52)+($D$15*V52*MAX(ABS(AF52-(K32)),1))))))))</f>
        <v>636.94165170471831</v>
      </c>
      <c r="AG52">
        <f ca="1">((G31)*(MAX($D$16,(AC52)-(K31)))^2)/2+(I31)*(MAX($D$16,(AC52)-(K31)))^3/3+(ABS(F52)^2)/($I$5*MAX(((G31)+(I31)*(MAX($D$16,(AC52)-(K31))))*(MAX($D$16,(AC52)-(K31))),0.000001))</f>
        <v>33.186933153506132</v>
      </c>
      <c r="AH52">
        <f ca="1">((G31)*(MAX($D$16,(AE52)-(K31)))^2)/2+(I31)*(MAX($D$16,(AE52)-(K31)))^3/3+(ABS(F52)^2)/($I$5*MAX(((G31)+(I31)*(MAX($D$16,(AE52)-(K31))))*(MAX($D$16,(AE52)-(K31))),0.000001))</f>
        <v>41.073179022189457</v>
      </c>
      <c r="AI52">
        <f ca="1">((G32)*(MAX($D$16,(AD52)-(K32)))^2)/2+(I32)*(MAX($D$16,(AD52)-(K32)))^3/3+(ABS(G52)^2)/($I$5*MAX(((G32)+(I32)*(MAX($D$16,(AD52)-(K32))))*(MAX($D$16,(AD52)-(K32))),0.000001))</f>
        <v>30.491264701051001</v>
      </c>
      <c r="AJ52">
        <f ca="1">((G32)*(MAX($D$16,(AF52)-(K32)))^2)/2+(I32)*(MAX($D$16,(AF52)-(K32)))^3/3+(ABS(G52)^2)/($I$5*MAX(((G32)+(I32)*(MAX($D$16,(AF52)-(K32))))*(MAX($D$16,(AF52)-(K32))),0.000001))</f>
        <v>136.11622842341947</v>
      </c>
      <c r="AK52" t="str">
        <f t="shared" ca="1" si="9"/>
        <v>Supercritical</v>
      </c>
      <c r="AL52" t="str">
        <f t="shared" ca="1" si="10"/>
        <v>Supercritical</v>
      </c>
      <c r="AM52">
        <f t="shared" ca="1" si="11"/>
        <v>637.16413528241299</v>
      </c>
      <c r="AN52">
        <f t="shared" ca="1" si="12"/>
        <v>636.92897226463015</v>
      </c>
      <c r="AO52">
        <f t="shared" ca="1" si="13"/>
        <v>3.4451735555194318E-3</v>
      </c>
      <c r="AP52">
        <f t="shared" ca="1" si="14"/>
        <v>1.9506830904902017E-2</v>
      </c>
    </row>
    <row r="53" spans="1:42" x14ac:dyDescent="0.35">
      <c r="A53">
        <v>10</v>
      </c>
      <c r="B53">
        <f t="shared" si="15"/>
        <v>1</v>
      </c>
      <c r="C53">
        <f t="shared" ca="1" si="16"/>
        <v>0.6604904660740375</v>
      </c>
      <c r="D53">
        <f t="shared" ca="1" si="17"/>
        <v>637.16413528241299</v>
      </c>
      <c r="E53">
        <f t="shared" ca="1" si="18"/>
        <v>636.92897226463015</v>
      </c>
      <c r="F53">
        <f t="shared" si="2"/>
        <v>51</v>
      </c>
      <c r="G53">
        <f ca="1">IF(N6="None",MAX(0,F53-H53),MAX(0,F53*B53))</f>
        <v>50.95</v>
      </c>
      <c r="H53">
        <f ca="1">IF(N6="None",MAX(0.05,IFERROR(O33,0)+0.05),MAX(0,F53-G53))</f>
        <v>0.05</v>
      </c>
      <c r="I53">
        <f ca="1">IF(AND(N7="None",N8="None"),MAX(0,G53*C53),IF(N7="None",MAX(0.05,IFERROR(O34,0)+0.05),IF(N8="None",MAX(0,G53-J53),MAX(0,G53*C53))))</f>
        <v>33.651989246472212</v>
      </c>
      <c r="J53">
        <f ca="1">IF(AND(N7="None",N8="None"),MAX(0,G53-I53),IF(N8="None",MAX(0.05,IFERROR(O35,0)+0.05),IF(N7="None",MAX(0,G53-I53),MAX(0,G53-I53))))</f>
        <v>17.298010753527791</v>
      </c>
      <c r="K53">
        <f>P5</f>
        <v>637</v>
      </c>
      <c r="L53">
        <f ca="1">P6</f>
        <v>635.50072404782861</v>
      </c>
      <c r="M53">
        <f ca="1">P7</f>
        <v>623.0446335020365</v>
      </c>
      <c r="N53">
        <f ca="1">P8</f>
        <v>632.94163350203655</v>
      </c>
      <c r="O53">
        <f ca="1"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AE53)-(K31))))*(MAX($D$16,(AE53)-(K31))),0.000001)*MAX(((((G31)+(I31)*(MAX($D$16,(AE53)-(K31))))*(MAX($D$16,(AE53)-(K31))))/MAX((G31)+2*(MAX($D$16,(AE53)-(K31)))*SQRT(1+(I31)^2),0.000001))^(2/3),0.000001)))^2))/2)+(IF((ABS(F53)/MAX(((G31)+(I31)*(MAX($D$16,(AE53)-(K31))))*(MAX($D$16,(AE53)-(K31))),0.000001))&gt;(ABS(F53)/MAX(((F31)+(H31)*(MAX($D$16,(K53)-(J31))))*(MAX($D$16,(K53)-(J31))),0.000001)),$D$9*((((ABS(F53)/MAX(((G31)+(I31)*(MAX($D$16,(AE53)-(K31))))*(MAX($D$16,(AE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AE53)-(K31))))*(MAX($D$16,(AE53)-(K31))),0.000001))^2)/(2*$I$5)))))+($D$10*(ABS((X31)-(W31))/90)*MAX(((ABS(F53)/MAX(((F31)+(H31)*(MAX($D$16,(K53)-(J31))))*(MAX($D$16,(K53)-(J31))),0.000001))^2)/(2*$I$5),((ABS(F53)/MAX(((G31)+(I31)*(MAX($D$16,(AE53)-(K31))))*(MAX($D$16,(AE53)-(K31))),0.000001))^2)/(2*$I$5)))+(0)-((ABS(F53)/MAX(((G31)+(I31)*(MAX($D$16,(AE53)-(K31))))*(MAX($D$16,(AE53)-(K31))),0.000001))^2)/(2*$I$5)</f>
        <v>637.16616607547201</v>
      </c>
      <c r="P53">
        <f ca="1">AD53+((ABS(G53)/MAX(((G32)+(I32)*(MAX($D$16,(AD53)-(K32))))*(MAX($D$16,(AD53)-(K32))),0.000001))^2)/(2*$I$5)+((E32)*((((ABS(G53)*$D$6)/(MAX(((F32)+(H32)*(MAX($D$16,(AC53)-(J32))))*(MAX($D$16,(AC53)-(J32))),0.000001)*MAX(((((F32)+(H32)*(MAX($D$16,(AC53)-(J32))))*(MAX($D$16,(AC53)-(J32))))/MAX((F32)+2*(MAX($D$16,(AC53)-(J32)))*SQRT(1+(H32)^2),0.000001))^(2/3),0.000001)))^2)+(((ABS(G53)*$D$6)/(MAX(((G32)+(I32)*(MAX($D$16,(AD53)-(K32))))*(MAX($D$16,(AD53)-(K32))),0.000001)*MAX(((((G32)+(I32)*(MAX($D$16,(AD53)-(K32))))*(MAX($D$16,(AD53)-(K32))))/MAX((G32)+2*(MAX($D$16,(AD53)-(K32)))*SQRT(1+(I32)^2),0.000001))^(2/3),0.000001)))^2))/2)+(IF((ABS(G53)/MAX(((G32)+(I32)*(MAX($D$16,(AD53)-(K32))))*(MAX($D$16,(AD53)-(K32))),0.000001))&gt;(ABS(G53)/MAX(((F32)+(H32)*(MAX($D$16,(AC53)-(J32))))*(MAX($D$16,(AC53)-(J32))),0.000001)),$D$9*((((ABS(G53)/MAX(((G32)+(I32)*(MAX($D$16,(AD53)-(K32))))*(MAX($D$16,(AD53)-(K32))),0.000001))^2)/(2*$I$5))-(((ABS(G53)/MAX(((F32)+(H32)*(MAX($D$16,(AC53)-(J32))))*(MAX($D$16,(AC53)-(J32))),0.000001))^2)/(2*$I$5))),$D$8*((((ABS(G53)/MAX(((F32)+(H32)*(MAX($D$16,(AC53)-(J32))))*(MAX($D$16,(AC53)-(J32))),0.000001))^2)/(2*$I$5))-(((ABS(G53)/MAX(((G32)+(I32)*(MAX($D$16,(AD53)-(K32))))*(MAX($D$16,(AD53)-(K32))),0.000001))^2)/(2*$I$5)))))+($D$10*(ABS((X32)-(W32))/90)*MAX(((ABS(G53)/MAX(((F32)+(H32)*(MAX($D$16,(AC53)-(J32))))*(MAX($D$16,(AC53)-(J32))),0.000001))^2)/(2*$I$5),((ABS(G53)/MAX(((G32)+(I32)*(MAX($D$16,(AD53)-(K32))))*(MAX($D$16,(AD53)-(K32))),0.000001))^2)/(2*$I$5)))+(($D$11*0.13607488*(ABS(H53)/MAX(ABS(F53),0.000001))^2*MAX(((ABS(G53)/MAX(((F32)+(H32)*(MAX($D$16,(AC53)-(J32))))*(MAX($D$16,(AC53)-(J32))),0.000001))^2)/(2*$I$5),((ABS(G53)/MAX(((G32)+(I32)*(MAX($D$16,(AD53)-(K32))))*(MAX($D$16,(AD53)-(K32))),0.000001))^2)/(2*$I$5))))-((ABS(G53)/MAX(((F32)+(H32)*(MAX($D$16,(AC53)-(J32))))*(MAX($D$16,(AC53)-(J32))),0.000001))^2)/(2*$I$5)</f>
        <v>636.2412791692999</v>
      </c>
      <c r="Q53">
        <f ca="1">L53+((ABS(H53)/MAX(((G33)+(I33)*(MAX($D$16,(IF(N6="None",AC53,L53))-(K33))))*(MAX($D$16,(IF(N6="None",AC53,L53))-(K33))),0.000001))^2)/(2*$I$5)+((E33)*((((ABS(H53)*$D$6)/(MAX(((F33)+(H33)*(MAX($D$16,(AC53)-(J33))))*(MAX($D$16,(AC53)-(J33))),0.000001)*MAX(((((F33)+(H33)*(MAX($D$16,(AC53)-(J33))))*(MAX($D$16,(AC53)-(J33))))/MAX((F33)+2*(MAX($D$16,(AC53)-(J33)))*SQRT(1+(H33)^2),0.000001))^(2/3),0.000001)))^2)+(((ABS(H53)*$D$6)/(MAX(((G33)+(I33)*(MAX($D$16,(IF(N6="None",AC53,L53))-(K33))))*(MAX($D$16,(IF(N6="None",AC53,L53))-(K33))),0.000001)*MAX(((((G33)+(I33)*(MAX($D$16,(IF(N6="None",AC53,L53))-(K33))))*(MAX($D$16,(IF(N6="None",AC53,L53))-(K33))))/MAX((G33)+2*(MAX($D$16,(IF(N6="None",AC53,L53))-(K33)))*SQRT(1+(I33)^2),0.000001))^(2/3),0.000001)))^2))/2)+(IF((ABS(H53)/MAX(((G33)+(I33)*(MAX($D$16,(IF(N6="None",AC53,L53))-(K33))))*(MAX($D$16,(IF(N6="None",AC53,L53))-(K33))),0.000001))&gt;(ABS(H53)/MAX(((F33)+(H33)*(MAX($D$16,(AC53)-(J33))))*(MAX($D$16,(AC53)-(J33))),0.000001)),$D$9*((((ABS(H53)/MAX(((G33)+(I33)*(MAX($D$16,(IF(N6="None",AC53,L53))-(K33))))*(MAX($D$16,(IF(N6="None",AC53,L53))-(K33))),0.000001))^2)/(2*$I$5))-(((ABS(H53)/MAX(((F33)+(H33)*(MAX($D$16,(AC53)-(J33))))*(MAX($D$16,(AC53)-(J33))),0.000001))^2)/(2*$I$5))),$D$8*((((ABS(H53)/MAX(((F33)+(H33)*(MAX($D$16,(AC53)-(J33))))*(MAX($D$16,(AC53)-(J33))),0.000001))^2)/(2*$I$5))-(((ABS(H53)/MAX(((G33)+(I33)*(MAX($D$16,(IF(N6="None",AC53,L53))-(K33))))*(MAX($D$16,(IF(N6="None",AC53,L53))-(K33))),0.000001))^2)/(2*$I$5)))))+($D$10*(ABS((X33)-(W33))/90)*MAX(((ABS(H53)/MAX(((F33)+(H33)*(MAX($D$16,(AC53)-(J33))))*(MAX($D$16,(AC53)-(J33))),0.000001))^2)/(2*$I$5),((ABS(H53)/MAX(((G33)+(I33)*(MAX($D$16,(IF(N6="None",AC53,L53))-(K33))))*(MAX($D$16,(IF(N6="None",AC53,L53))-(K33))),0.000001))^2)/(2*$I$5)))+(($D$11*0.00000015*(ABS(G53)/MAX(ABS(F53),0.000001))^2*MAX(((ABS(H53)/MAX(((F33)+(H33)*(MAX($D$16,(AC53)-(J33))))*(MAX($D$16,(AC53)-(J33))),0.000001))^2)/(2*$I$5),((ABS(H53)/MAX(((G33)+(I33)*(MAX($D$16,(IF(N6="None",AC53,L53))-(K33))))*(MAX($D$16,(IF(N6="None",AC53,L53))-(K33))),0.000001))^2)/(2*$I$5))))-((ABS(H53)/MAX(((F33)+(H33)*(MAX($D$16,(AC53)-(J33))))*(MAX($D$16,(AC53)-(J33))),0.000001))^2)/(2*$I$5)</f>
        <v>635.50072423091933</v>
      </c>
      <c r="R53">
        <f ca="1">AE53+((ABS(G53)/MAX(((F32)+(H32)*(MAX($D$16,(AE53)-(J32))))*(MAX($D$16,(AE53)-(J32))),0.000001))^2)/(2*$I$5)-((E32)*((((ABS(G53)*$D$6)/(MAX(((F32)+(H32)*(MAX($D$16,(AE53)-(J32))))*(MAX($D$16,(AE53)-(J32))),0.000001)*MAX(((((F32)+(H32)*(MAX($D$16,(AE53)-(J32))))*(MAX($D$16,(AE53)-(J32))))/MAX((F32)+2*(MAX($D$16,(AE53)-(J32)))*SQRT(1+(H32)^2),0.000001))^(2/3),0.000001)))^2)+(((ABS(G53)*$D$6)/(MAX(((G32)+(I32)*(MAX($D$16,(AF53)-(K32))))*(MAX($D$16,(AF53)-(K32))),0.000001)*MAX(((((G32)+(I32)*(MAX($D$16,(AF53)-(K32))))*(MAX($D$16,(AF53)-(K32))))/MAX((G32)+2*(MAX($D$16,(AF53)-(K32)))*SQRT(1+(I32)^2),0.000001))^(2/3),0.000001)))^2))/2)+(IF((ABS(G53)/MAX(((G32)+(I32)*(MAX($D$16,(AF53)-(K32))))*(MAX($D$16,(AF53)-(K32))),0.000001))&gt;(ABS(G53)/MAX(((F32)+(H32)*(MAX($D$16,(AE53)-(J32))))*(MAX($D$16,(AE53)-(J32))),0.000001)),$D$9*((((ABS(G53)/MAX(((G32)+(I32)*(MAX($D$16,(AF53)-(K32))))*(MAX($D$16,(AF53)-(K32))),0.000001))^2)/(2*$I$5))-(((ABS(G53)/MAX(((F32)+(H32)*(MAX($D$16,(AE53)-(J32))))*(MAX($D$16,(AE53)-(J32))),0.000001))^2)/(2*$I$5))),$D$8*((((ABS(G53)/MAX(((F32)+(H32)*(MAX($D$16,(AE53)-(J32))))*(MAX($D$16,(AE53)-(J32))),0.000001))^2)/(2*$I$5))-(((ABS(G53)/MAX(((G32)+(I32)*(MAX($D$16,(AF53)-(K32))))*(MAX($D$16,(AF53)-(K32))),0.000001))^2)/(2*$I$5)))))+($D$10*(ABS((X32)-(W32))/90)*MAX(((ABS(G53)/MAX(((F32)+(H32)*(MAX($D$16,(AE53)-(J32))))*(MAX($D$16,(AE53)-(J32))),0.000001))^2)/(2*$I$5),((ABS(G53)/MAX(((G32)+(I32)*(MAX($D$16,(AF53)-(K32))))*(MAX($D$16,(AF53)-(K32))),0.000001))^2)/(2*$I$5)))+(($D$11*0.13607488*(ABS(H53)/MAX(ABS(F53),0.000001))^2*MAX(((ABS(G53)/MAX(((F32)+(H32)*(MAX($D$16,(AE53)-(J32))))*(MAX($D$16,(AE53)-(J32))),0.000001))^2)/(2*$I$5),((ABS(G53)/MAX(((G32)+(I32)*(MAX($D$16,(AF53)-(K32))))*(MAX($D$16,(AF53)-(K32))),0.000001))^2)/(2*$I$5))))-((ABS(G53)/MAX(((G32)+(I32)*(MAX($D$16,(AF53)-(K32))))*(MAX($D$16,(AF53)-(K32))),0.000001))^2)/(2*$I$5)</f>
        <v>636.94033428757052</v>
      </c>
      <c r="S53">
        <f ca="1">M53+((ABS(I53)/MAX(((G34)+(I34)*(MAX($D$16,(IF(N7="None",AD53,M53))-(K34))))*(MAX($D$16,(IF(N7="None",AD53,M53))-(K34))),0.000001))^2)/(2*$I$5)+((E34)*((((ABS(I53)*$D$6)/(MAX(((F34)+(H34)*(MAX($D$16,(AD53)-(J34))))*(MAX($D$16,(AD53)-(J34))),0.000001)*MAX(((((F34)+(H34)*(MAX($D$16,(AD53)-(J34))))*(MAX($D$16,(AD53)-(J34))))/MAX((F34)+2*(MAX($D$16,(AD53)-(J34)))*SQRT(1+(H34)^2),0.000001))^(2/3),0.000001)))^2)+(((ABS(I53)*$D$6)/(MAX(((G34)+(I34)*(MAX($D$16,(IF(N7="None",AD53,M53))-(K34))))*(MAX($D$16,(IF(N7="None",AD53,M53))-(K34))),0.000001)*MAX(((((G34)+(I34)*(MAX($D$16,(IF(N7="None",AD53,M53))-(K34))))*(MAX($D$16,(IF(N7="None",AD53,M53))-(K34))))/MAX((G34)+2*(MAX($D$16,(IF(N7="None",AD53,M53))-(K34)))*SQRT(1+(I34)^2),0.000001))^(2/3),0.000001)))^2))/2)+(IF((ABS(I53)/MAX(((G34)+(I34)*(MAX($D$16,(IF(N7="None",AD53,M53))-(K34))))*(MAX($D$16,(IF(N7="None",AD53,M53))-(K34))),0.000001))&gt;(ABS(I53)/MAX(((F34)+(H34)*(MAX($D$16,(AD53)-(J34))))*(MAX($D$16,(AD53)-(J34))),0.000001)),$D$9*((((ABS(I53)/MAX(((G34)+(I34)*(MAX($D$16,(IF(N7="None",AD53,M53))-(K34))))*(MAX($D$16,(IF(N7="None",AD53,M53))-(K34))),0.000001))^2)/(2*$I$5))-(((ABS(I53)/MAX(((F34)+(H34)*(MAX($D$16,(AD53)-(J34))))*(MAX($D$16,(AD53)-(J34))),0.000001))^2)/(2*$I$5))),$D$8*((((ABS(I53)/MAX(((F34)+(H34)*(MAX($D$16,(AD53)-(J34))))*(MAX($D$16,(AD53)-(J34))),0.000001))^2)/(2*$I$5))-(((ABS(I53)/MAX(((G34)+(I34)*(MAX($D$16,(IF(N7="None",AD53,M53))-(K34))))*(MAX($D$16,(IF(N7="None",AD53,M53))-(K34))),0.000001))^2)/(2*$I$5)))))+($D$10*(ABS((X34)-(W34))/90)*MAX(((ABS(I53)/MAX(((F34)+(H34)*(MAX($D$16,(AD53)-(J34))))*(MAX($D$16,(AD53)-(J34))),0.000001))^2)/(2*$I$5),((ABS(I53)/MAX(((G34)+(I34)*(MAX($D$16,(IF(N7="None",AD53,M53))-(K34))))*(MAX($D$16,(IF(N7="None",AD53,M53))-(K34))),0.000001))^2)/(2*$I$5)))+(0)-((ABS(I53)/MAX(((F34)+(H34)*(MAX($D$16,(AD53)-(J34))))*(MAX($D$16,(AD53)-(J34))),0.000001))^2)/(2*$I$5)</f>
        <v>625.33448339900451</v>
      </c>
      <c r="T53">
        <f ca="1">N53+((ABS(J53)/MAX(((G35)+(I35)*(MAX($D$16,(IF(N8="None",AD53,N53))-(K35))))*(MAX($D$16,(IF(N8="None",AD53,N53))-(K35))),0.000001))^2)/(2*$I$5)+((E35)*((((ABS(J53)*$D$6)/(MAX(((F35)+(H35)*(MAX($D$16,(AD53)-(J35))))*(MAX($D$16,(AD53)-(J35))),0.000001)*MAX(((((F35)+(H35)*(MAX($D$16,(AD53)-(J35))))*(MAX($D$16,(AD53)-(J35))))/MAX((F35)+2*(MAX($D$16,(AD53)-(J35)))*SQRT(1+(H35)^2),0.000001))^(2/3),0.000001)))^2)+(((ABS(J53)*$D$6)/(MAX(((G35)+(I35)*(MAX($D$16,(IF(N8="None",AD53,N53))-(K35))))*(MAX($D$16,(IF(N8="None",AD53,N53))-(K35))),0.000001)*MAX(((((G35)+(I35)*(MAX($D$16,(IF(N8="None",AD53,N53))-(K35))))*(MAX($D$16,(IF(N8="None",AD53,N53))-(K35))))/MAX((G35)+2*(MAX($D$16,(IF(N8="None",AD53,N53))-(K35)))*SQRT(1+(I35)^2),0.000001))^(2/3),0.000001)))^2))/2)+(IF((ABS(J53)/MAX(((G35)+(I35)*(MAX($D$16,(IF(N8="None",AD53,N53))-(K35))))*(MAX($D$16,(IF(N8="None",AD53,N53))-(K35))),0.000001))&gt;(ABS(J53)/MAX(((F35)+(H35)*(MAX($D$16,(AD53)-(J35))))*(MAX($D$16,(AD53)-(J35))),0.000001)),$D$9*((((ABS(J53)/MAX(((G35)+(I35)*(MAX($D$16,(IF(N8="None",AD53,N53))-(K35))))*(MAX($D$16,(IF(N8="None",AD53,N53))-(K35))),0.000001))^2)/(2*$I$5))-(((ABS(J53)/MAX(((F35)+(H35)*(MAX($D$16,(AD53)-(J35))))*(MAX($D$16,(AD53)-(J35))),0.000001))^2)/(2*$I$5))),$D$8*((((ABS(J53)/MAX(((F35)+(H35)*(MAX($D$16,(AD53)-(J35))))*(MAX($D$16,(AD53)-(J35))),0.000001))^2)/(2*$I$5))-(((ABS(J53)/MAX(((G35)+(I35)*(MAX($D$16,(IF(N8="None",AD53,N53))-(K35))))*(MAX($D$16,(IF(N8="None",AD53,N53))-(K35))),0.000001))^2)/(2*$I$5)))))+($D$10*(ABS((X35)-(W35))/90)*MAX(((ABS(J53)/MAX(((F35)+(H35)*(MAX($D$16,(AD53)-(J35))))*(MAX($D$16,(AD53)-(J35))),0.000001))^2)/(2*$I$5),((ABS(J53)/MAX(((G35)+(I35)*(MAX($D$16,(IF(N8="None",AD53,N53))-(K35))))*(MAX($D$16,(IF(N8="None",AD53,N53))-(K35))),0.000001))^2)/(2*$I$5)))+(($D$11*0.34699541*(ABS(I53)/MAX(ABS(G53),0.000001))^2*MAX(((ABS(J53)/MAX(((F35)+(H35)*(MAX($D$16,(AD53)-(J35))))*(MAX($D$16,(AD53)-(J35))),0.000001))^2)/(2*$I$5),((ABS(J53)/MAX(((G35)+(I35)*(MAX($D$16,(IF(N8="None",AD53,N53))-(K35))))*(MAX($D$16,(IF(N8="None",AD53,N53))-(K35))),0.000001))^2)/(2*$I$5))))-((ABS(J53)/MAX(((F35)+(H35)*(MAX($D$16,(AD53)-(J35))))*(MAX($D$16,(AD53)-(J35))),0.000001))^2)/(2*$I$5)</f>
        <v>633.62502934298675</v>
      </c>
      <c r="U53">
        <f t="shared" ca="1" si="3"/>
        <v>1.451567743627258E-3</v>
      </c>
      <c r="V53">
        <f t="shared" ca="1" si="4"/>
        <v>5.2051407440237077E-3</v>
      </c>
      <c r="W53">
        <f t="shared" ca="1" si="5"/>
        <v>0.92285611311308458</v>
      </c>
      <c r="X53">
        <f t="shared" ca="1" si="6"/>
        <v>3.3039429216433973</v>
      </c>
      <c r="Y53">
        <f>IF($D$20=0,B53,IFERROR(IF(N6="None",1,MIN(0.98,MAX(0.02,B53+$D$14*((Q53-P53)/MAX(ABS(D53),1))))),B53))</f>
        <v>1</v>
      </c>
      <c r="Z53">
        <f ca="1">IF($D$20=0,C53,IFERROR(IF(AND(N7="None",N8="None"),C53,IF(N8="None",1,IF(N7="None",0,MIN(0.98,MAX(0.02,C53+$D$14*((T53-S53)/MAX(ABS(E53),1))))))),C53))</f>
        <v>0.66153178104697774</v>
      </c>
      <c r="AA53">
        <f t="shared" ca="1" si="7"/>
        <v>636.84140711808959</v>
      </c>
      <c r="AB53">
        <f t="shared" ca="1" si="8"/>
        <v>635.77288920004821</v>
      </c>
      <c r="AC53">
        <f ca="1">IF($D$20=0,D53,IF(AC53=0,(MAX(P53,Q53)),IF(ABS((MAX(P53,Q53))-AC53)&lt;$D$19,AC53,MAX((K31)+$D$16,AC53+$D$13*(((MAX(P53,Q53))-AC53))))))</f>
        <v>636.24205481291767</v>
      </c>
      <c r="AD53">
        <f ca="1">IF($D$20=0,E53,IF(AD53=0,(MAX(S53,T53)),IF(ABS((MAX(S53,T53))-AD53)&lt;$D$19,AD53,MAX((K32)+$D$16,AD53+$D$13*(((MAX(S53,T53))-AD53))))))</f>
        <v>633.62587779439605</v>
      </c>
      <c r="AE53">
        <f ca="1">IF($D$20=0,D53,IF(AE53=0,O53,IF(ABS(U53)&lt;$D$19,AE53,MAX((K31)+$D$16,AE53+($D$13*(((O53)-AE53)+($D$15*U53*MAX(ABS(AE53-(K31)),1))))))))</f>
        <v>637.16637425744955</v>
      </c>
      <c r="AF53">
        <f ca="1">IF($D$20=0,E53,IF(AF53=0,R53,IF(ABS(V53)&lt;$D$19,AF53,MAX((K32)+$D$16,AF53+($D$13*(((R53)-AF53)+($D$15*V53*MAX(ABS(AF53-(K32)),1))))))))</f>
        <v>636.94165291964805</v>
      </c>
      <c r="AG53">
        <f ca="1">((G31)*(MAX($D$16,(AC53)-(K31)))^2)/2+(I31)*(MAX($D$16,(AC53)-(K31)))^3/3+(ABS(F53)^2)/($I$5*MAX(((G31)+(I31)*(MAX($D$16,(AC53)-(K31))))*(MAX($D$16,(AC53)-(K31))),0.000001))</f>
        <v>33.189042078482395</v>
      </c>
      <c r="AH53">
        <f ca="1">((G31)*(MAX($D$16,(AE53)-(K31)))^2)/2+(I31)*(MAX($D$16,(AE53)-(K31)))^3/3+(ABS(F53)^2)/($I$5*MAX(((G31)+(I31)*(MAX($D$16,(AE53)-(K31))))*(MAX($D$16,(AE53)-(K31))),0.000001))</f>
        <v>41.073173633333923</v>
      </c>
      <c r="AI53">
        <f ca="1">((G32)*(MAX($D$16,(AD53)-(K32)))^2)/2+(I32)*(MAX($D$16,(AD53)-(K32)))^3/3+(ABS(G53)^2)/($I$5*MAX(((G32)+(I32)*(MAX($D$16,(AD53)-(K32))))*(MAX($D$16,(AD53)-(K32))),0.000001))</f>
        <v>30.452013604371487</v>
      </c>
      <c r="AJ53">
        <f ca="1">((G32)*(MAX($D$16,(AF53)-(K32)))^2)/2+(I32)*(MAX($D$16,(AF53)-(K32)))^3/3+(ABS(G53)^2)/($I$5*MAX(((G32)+(I32)*(MAX($D$16,(AF53)-(K32))))*(MAX($D$16,(AF53)-(K32))),0.000001))</f>
        <v>136.11629002066459</v>
      </c>
      <c r="AK53" t="str">
        <f t="shared" ca="1" si="9"/>
        <v>Supercritical</v>
      </c>
      <c r="AL53" t="str">
        <f t="shared" ca="1" si="10"/>
        <v>Supercritical</v>
      </c>
      <c r="AM53">
        <f t="shared" ca="1" si="11"/>
        <v>637.16491892367583</v>
      </c>
      <c r="AN53">
        <f t="shared" ca="1" si="12"/>
        <v>636.93341049388641</v>
      </c>
      <c r="AO53">
        <f t="shared" ca="1" si="13"/>
        <v>2.2389750365618966E-3</v>
      </c>
      <c r="AP53">
        <f t="shared" ca="1" si="14"/>
        <v>1.2680655017902609E-2</v>
      </c>
    </row>
    <row r="54" spans="1:42" x14ac:dyDescent="0.35">
      <c r="A54">
        <v>11</v>
      </c>
      <c r="B54">
        <f t="shared" si="15"/>
        <v>1</v>
      </c>
      <c r="C54">
        <f t="shared" ca="1" si="16"/>
        <v>0.66153178104697774</v>
      </c>
      <c r="D54">
        <f t="shared" ca="1" si="17"/>
        <v>637.16491892367583</v>
      </c>
      <c r="E54">
        <f t="shared" ca="1" si="18"/>
        <v>636.93341049388641</v>
      </c>
      <c r="F54">
        <f t="shared" si="2"/>
        <v>51</v>
      </c>
      <c r="G54">
        <f ca="1">IF(N6="None",MAX(0,F54-H54),MAX(0,F54*B54))</f>
        <v>50.95</v>
      </c>
      <c r="H54">
        <f ca="1">IF(N6="None",MAX(0.05,IFERROR(O33,0)+0.05),MAX(0,F54-G54))</f>
        <v>0.05</v>
      </c>
      <c r="I54">
        <f ca="1">IF(AND(N7="None",N8="None"),MAX(0,G54*C54),IF(N7="None",MAX(0.05,IFERROR(O34,0)+0.05),IF(N8="None",MAX(0,G54-J54),MAX(0,G54*C54))))</f>
        <v>33.705044244343519</v>
      </c>
      <c r="J54">
        <f ca="1">IF(AND(N7="None",N8="None"),MAX(0,G54-I54),IF(N8="None",MAX(0.05,IFERROR(O35,0)+0.05),IF(N7="None",MAX(0,G54-I54),MAX(0,G54-I54))))</f>
        <v>17.244955755656484</v>
      </c>
      <c r="K54">
        <f>P5</f>
        <v>637</v>
      </c>
      <c r="L54">
        <f ca="1">P6</f>
        <v>635.50072404782861</v>
      </c>
      <c r="M54">
        <f ca="1">P7</f>
        <v>623.0446335020365</v>
      </c>
      <c r="N54">
        <f ca="1">P8</f>
        <v>632.94163350203655</v>
      </c>
      <c r="O54">
        <f ca="1"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AE54)-(K31))))*(MAX($D$16,(AE54)-(K31))),0.000001)*MAX(((((G31)+(I31)*(MAX($D$16,(AE54)-(K31))))*(MAX($D$16,(AE54)-(K31))))/MAX((G31)+2*(MAX($D$16,(AE54)-(K31)))*SQRT(1+(I31)^2),0.000001))^(2/3),0.000001)))^2))/2)+(IF((ABS(F54)/MAX(((G31)+(I31)*(MAX($D$16,(AE54)-(K31))))*(MAX($D$16,(AE54)-(K31))),0.000001))&gt;(ABS(F54)/MAX(((F31)+(H31)*(MAX($D$16,(K54)-(J31))))*(MAX($D$16,(K54)-(J31))),0.000001)),$D$9*((((ABS(F54)/MAX(((G31)+(I31)*(MAX($D$16,(AE54)-(K31))))*(MAX($D$16,(AE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AE54)-(K31))))*(MAX($D$16,(AE54)-(K31))),0.000001))^2)/(2*$I$5)))))+($D$10*(ABS((X31)-(W31))/90)*MAX(((ABS(F54)/MAX(((F31)+(H31)*(MAX($D$16,(K54)-(J31))))*(MAX($D$16,(K54)-(J31))),0.000001))^2)/(2*$I$5),((ABS(F54)/MAX(((G31)+(I31)*(MAX($D$16,(AE54)-(K31))))*(MAX($D$16,(AE54)-(K31))),0.000001))^2)/(2*$I$5)))+(0)-((ABS(F54)/MAX(((G31)+(I31)*(MAX($D$16,(AE54)-(K31))))*(MAX($D$16,(AE54)-(K31))),0.000001))^2)/(2*$I$5)</f>
        <v>637.16616593997446</v>
      </c>
      <c r="P54">
        <f ca="1">AD54+((ABS(G54)/MAX(((G32)+(I32)*(MAX($D$16,(AD54)-(K32))))*(MAX($D$16,(AD54)-(K32))),0.000001))^2)/(2*$I$5)+((E32)*((((ABS(G54)*$D$6)/(MAX(((F32)+(H32)*(MAX($D$16,(AC54)-(J32))))*(MAX($D$16,(AC54)-(J32))),0.000001)*MAX(((((F32)+(H32)*(MAX($D$16,(AC54)-(J32))))*(MAX($D$16,(AC54)-(J32))))/MAX((F32)+2*(MAX($D$16,(AC54)-(J32)))*SQRT(1+(H32)^2),0.000001))^(2/3),0.000001)))^2)+(((ABS(G54)*$D$6)/(MAX(((G32)+(I32)*(MAX($D$16,(AD54)-(K32))))*(MAX($D$16,(AD54)-(K32))),0.000001)*MAX(((((G32)+(I32)*(MAX($D$16,(AD54)-(K32))))*(MAX($D$16,(AD54)-(K32))))/MAX((G32)+2*(MAX($D$16,(AD54)-(K32)))*SQRT(1+(I32)^2),0.000001))^(2/3),0.000001)))^2))/2)+(IF((ABS(G54)/MAX(((G32)+(I32)*(MAX($D$16,(AD54)-(K32))))*(MAX($D$16,(AD54)-(K32))),0.000001))&gt;(ABS(G54)/MAX(((F32)+(H32)*(MAX($D$16,(AC54)-(J32))))*(MAX($D$16,(AC54)-(J32))),0.000001)),$D$9*((((ABS(G54)/MAX(((G32)+(I32)*(MAX($D$16,(AD54)-(K32))))*(MAX($D$16,(AD54)-(K32))),0.000001))^2)/(2*$I$5))-(((ABS(G54)/MAX(((F32)+(H32)*(MAX($D$16,(AC54)-(J32))))*(MAX($D$16,(AC54)-(J32))),0.000001))^2)/(2*$I$5))),$D$8*((((ABS(G54)/MAX(((F32)+(H32)*(MAX($D$16,(AC54)-(J32))))*(MAX($D$16,(AC54)-(J32))),0.000001))^2)/(2*$I$5))-(((ABS(G54)/MAX(((G32)+(I32)*(MAX($D$16,(AD54)-(K32))))*(MAX($D$16,(AD54)-(K32))),0.000001))^2)/(2*$I$5)))))+($D$10*(ABS((X32)-(W32))/90)*MAX(((ABS(G54)/MAX(((F32)+(H32)*(MAX($D$16,(AC54)-(J32))))*(MAX($D$16,(AC54)-(J32))),0.000001))^2)/(2*$I$5),((ABS(G54)/MAX(((G32)+(I32)*(MAX($D$16,(AD54)-(K32))))*(MAX($D$16,(AD54)-(K32))),0.000001))^2)/(2*$I$5)))+(($D$11*0.13607488*(ABS(H54)/MAX(ABS(F54),0.000001))^2*MAX(((ABS(G54)/MAX(((F32)+(H32)*(MAX($D$16,(AC54)-(J32))))*(MAX($D$16,(AC54)-(J32))),0.000001))^2)/(2*$I$5),((ABS(G54)/MAX(((G32)+(I32)*(MAX($D$16,(AD54)-(K32))))*(MAX($D$16,(AD54)-(K32))),0.000001))^2)/(2*$I$5))))-((ABS(G54)/MAX(((F32)+(H32)*(MAX($D$16,(AC54)-(J32))))*(MAX($D$16,(AC54)-(J32))),0.000001))^2)/(2*$I$5)</f>
        <v>636.24242388984021</v>
      </c>
      <c r="Q54">
        <f ca="1">L54+((ABS(H54)/MAX(((G33)+(I33)*(MAX($D$16,(IF(N6="None",AC54,L54))-(K33))))*(MAX($D$16,(IF(N6="None",AC54,L54))-(K33))),0.000001))^2)/(2*$I$5)+((E33)*((((ABS(H54)*$D$6)/(MAX(((F33)+(H33)*(MAX($D$16,(AC54)-(J33))))*(MAX($D$16,(AC54)-(J33))),0.000001)*MAX(((((F33)+(H33)*(MAX($D$16,(AC54)-(J33))))*(MAX($D$16,(AC54)-(J33))))/MAX((F33)+2*(MAX($D$16,(AC54)-(J33)))*SQRT(1+(H33)^2),0.000001))^(2/3),0.000001)))^2)+(((ABS(H54)*$D$6)/(MAX(((G33)+(I33)*(MAX($D$16,(IF(N6="None",AC54,L54))-(K33))))*(MAX($D$16,(IF(N6="None",AC54,L54))-(K33))),0.000001)*MAX(((((G33)+(I33)*(MAX($D$16,(IF(N6="None",AC54,L54))-(K33))))*(MAX($D$16,(IF(N6="None",AC54,L54))-(K33))))/MAX((G33)+2*(MAX($D$16,(IF(N6="None",AC54,L54))-(K33)))*SQRT(1+(I33)^2),0.000001))^(2/3),0.000001)))^2))/2)+(IF((ABS(H54)/MAX(((G33)+(I33)*(MAX($D$16,(IF(N6="None",AC54,L54))-(K33))))*(MAX($D$16,(IF(N6="None",AC54,L54))-(K33))),0.000001))&gt;(ABS(H54)/MAX(((F33)+(H33)*(MAX($D$16,(AC54)-(J33))))*(MAX($D$16,(AC54)-(J33))),0.000001)),$D$9*((((ABS(H54)/MAX(((G33)+(I33)*(MAX($D$16,(IF(N6="None",AC54,L54))-(K33))))*(MAX($D$16,(IF(N6="None",AC54,L54))-(K33))),0.000001))^2)/(2*$I$5))-(((ABS(H54)/MAX(((F33)+(H33)*(MAX($D$16,(AC54)-(J33))))*(MAX($D$16,(AC54)-(J33))),0.000001))^2)/(2*$I$5))),$D$8*((((ABS(H54)/MAX(((F33)+(H33)*(MAX($D$16,(AC54)-(J33))))*(MAX($D$16,(AC54)-(J33))),0.000001))^2)/(2*$I$5))-(((ABS(H54)/MAX(((G33)+(I33)*(MAX($D$16,(IF(N6="None",AC54,L54))-(K33))))*(MAX($D$16,(IF(N6="None",AC54,L54))-(K33))),0.000001))^2)/(2*$I$5)))))+($D$10*(ABS((X33)-(W33))/90)*MAX(((ABS(H54)/MAX(((F33)+(H33)*(MAX($D$16,(AC54)-(J33))))*(MAX($D$16,(AC54)-(J33))),0.000001))^2)/(2*$I$5),((ABS(H54)/MAX(((G33)+(I33)*(MAX($D$16,(IF(N6="None",AC54,L54))-(K33))))*(MAX($D$16,(IF(N6="None",AC54,L54))-(K33))),0.000001))^2)/(2*$I$5)))+(($D$11*0.00000015*(ABS(G54)/MAX(ABS(F54),0.000001))^2*MAX(((ABS(H54)/MAX(((F33)+(H33)*(MAX($D$16,(AC54)-(J33))))*(MAX($D$16,(AC54)-(J33))),0.000001))^2)/(2*$I$5),((ABS(H54)/MAX(((G33)+(I33)*(MAX($D$16,(IF(N6="None",AC54,L54))-(K33))))*(MAX($D$16,(IF(N6="None",AC54,L54))-(K33))),0.000001))^2)/(2*$I$5))))-((ABS(H54)/MAX(((F33)+(H33)*(MAX($D$16,(AC54)-(J33))))*(MAX($D$16,(AC54)-(J33))),0.000001))^2)/(2*$I$5)</f>
        <v>635.50072423071958</v>
      </c>
      <c r="R54">
        <f ca="1">AE54+((ABS(G54)/MAX(((F32)+(H32)*(MAX($D$16,(AE54)-(J32))))*(MAX($D$16,(AE54)-(J32))),0.000001))^2)/(2*$I$5)-((E32)*((((ABS(G54)*$D$6)/(MAX(((F32)+(H32)*(MAX($D$16,(AE54)-(J32))))*(MAX($D$16,(AE54)-(J32))),0.000001)*MAX(((((F32)+(H32)*(MAX($D$16,(AE54)-(J32))))*(MAX($D$16,(AE54)-(J32))))/MAX((F32)+2*(MAX($D$16,(AE54)-(J32)))*SQRT(1+(H32)^2),0.000001))^(2/3),0.000001)))^2)+(((ABS(G54)*$D$6)/(MAX(((G32)+(I32)*(MAX($D$16,(AF54)-(K32))))*(MAX($D$16,(AF54)-(K32))),0.000001)*MAX(((((G32)+(I32)*(MAX($D$16,(AF54)-(K32))))*(MAX($D$16,(AF54)-(K32))))/MAX((G32)+2*(MAX($D$16,(AF54)-(K32)))*SQRT(1+(I32)^2),0.000001))^(2/3),0.000001)))^2))/2)+(IF((ABS(G54)/MAX(((G32)+(I32)*(MAX($D$16,(AF54)-(K32))))*(MAX($D$16,(AF54)-(K32))),0.000001))&gt;(ABS(G54)/MAX(((F32)+(H32)*(MAX($D$16,(AE54)-(J32))))*(MAX($D$16,(AE54)-(J32))),0.000001)),$D$9*((((ABS(G54)/MAX(((G32)+(I32)*(MAX($D$16,(AF54)-(K32))))*(MAX($D$16,(AF54)-(K32))),0.000001))^2)/(2*$I$5))-(((ABS(G54)/MAX(((F32)+(H32)*(MAX($D$16,(AE54)-(J32))))*(MAX($D$16,(AE54)-(J32))),0.000001))^2)/(2*$I$5))),$D$8*((((ABS(G54)/MAX(((F32)+(H32)*(MAX($D$16,(AE54)-(J32))))*(MAX($D$16,(AE54)-(J32))),0.000001))^2)/(2*$I$5))-(((ABS(G54)/MAX(((G32)+(I32)*(MAX($D$16,(AF54)-(K32))))*(MAX($D$16,(AF54)-(K32))),0.000001))^2)/(2*$I$5)))))+($D$10*(ABS((X32)-(W32))/90)*MAX(((ABS(G54)/MAX(((F32)+(H32)*(MAX($D$16,(AE54)-(J32))))*(MAX($D$16,(AE54)-(J32))),0.000001))^2)/(2*$I$5),((ABS(G54)/MAX(((G32)+(I32)*(MAX($D$16,(AF54)-(K32))))*(MAX($D$16,(AF54)-(K32))),0.000001))^2)/(2*$I$5)))+(($D$11*0.13607488*(ABS(H54)/MAX(ABS(F54),0.000001))^2*MAX(((ABS(G54)/MAX(((F32)+(H32)*(MAX($D$16,(AE54)-(J32))))*(MAX($D$16,(AE54)-(J32))),0.000001))^2)/(2*$I$5),((ABS(G54)/MAX(((G32)+(I32)*(MAX($D$16,(AF54)-(K32))))*(MAX($D$16,(AF54)-(K32))),0.000001))^2)/(2*$I$5))))-((ABS(G54)/MAX(((G32)+(I32)*(MAX($D$16,(AF54)-(K32))))*(MAX($D$16,(AF54)-(K32))),0.000001))^2)/(2*$I$5)</f>
        <v>636.94033385670718</v>
      </c>
      <c r="S54">
        <f ca="1">M54+((ABS(I54)/MAX(((G34)+(I34)*(MAX($D$16,(IF(N7="None",AD54,M54))-(K34))))*(MAX($D$16,(IF(N7="None",AD54,M54))-(K34))),0.000001))^2)/(2*$I$5)+((E34)*((((ABS(I54)*$D$6)/(MAX(((F34)+(H34)*(MAX($D$16,(AD54)-(J34))))*(MAX($D$16,(AD54)-(J34))),0.000001)*MAX(((((F34)+(H34)*(MAX($D$16,(AD54)-(J34))))*(MAX($D$16,(AD54)-(J34))))/MAX((F34)+2*(MAX($D$16,(AD54)-(J34)))*SQRT(1+(H34)^2),0.000001))^(2/3),0.000001)))^2)+(((ABS(I54)*$D$6)/(MAX(((G34)+(I34)*(MAX($D$16,(IF(N7="None",AD54,M54))-(K34))))*(MAX($D$16,(IF(N7="None",AD54,M54))-(K34))),0.000001)*MAX(((((G34)+(I34)*(MAX($D$16,(IF(N7="None",AD54,M54))-(K34))))*(MAX($D$16,(IF(N7="None",AD54,M54))-(K34))))/MAX((G34)+2*(MAX($D$16,(IF(N7="None",AD54,M54))-(K34)))*SQRT(1+(I34)^2),0.000001))^(2/3),0.000001)))^2))/2)+(IF((ABS(I54)/MAX(((G34)+(I34)*(MAX($D$16,(IF(N7="None",AD54,M54))-(K34))))*(MAX($D$16,(IF(N7="None",AD54,M54))-(K34))),0.000001))&gt;(ABS(I54)/MAX(((F34)+(H34)*(MAX($D$16,(AD54)-(J34))))*(MAX($D$16,(AD54)-(J34))),0.000001)),$D$9*((((ABS(I54)/MAX(((G34)+(I34)*(MAX($D$16,(IF(N7="None",AD54,M54))-(K34))))*(MAX($D$16,(IF(N7="None",AD54,M54))-(K34))),0.000001))^2)/(2*$I$5))-(((ABS(I54)/MAX(((F34)+(H34)*(MAX($D$16,(AD54)-(J34))))*(MAX($D$16,(AD54)-(J34))),0.000001))^2)/(2*$I$5))),$D$8*((((ABS(I54)/MAX(((F34)+(H34)*(MAX($D$16,(AD54)-(J34))))*(MAX($D$16,(AD54)-(J34))),0.000001))^2)/(2*$I$5))-(((ABS(I54)/MAX(((G34)+(I34)*(MAX($D$16,(IF(N7="None",AD54,M54))-(K34))))*(MAX($D$16,(IF(N7="None",AD54,M54))-(K34))),0.000001))^2)/(2*$I$5)))))+($D$10*(ABS((X34)-(W34))/90)*MAX(((ABS(I54)/MAX(((F34)+(H34)*(MAX($D$16,(AD54)-(J34))))*(MAX($D$16,(AD54)-(J34))),0.000001))^2)/(2*$I$5),((ABS(I54)/MAX(((G34)+(I34)*(MAX($D$16,(IF(N7="None",AD54,M54))-(K34))))*(MAX($D$16,(IF(N7="None",AD54,M54))-(K34))),0.000001))^2)/(2*$I$5)))+(0)-((ABS(I54)/MAX(((F34)+(H34)*(MAX($D$16,(AD54)-(J34))))*(MAX($D$16,(AD54)-(J34))),0.000001))^2)/(2*$I$5)</f>
        <v>625.34083976672025</v>
      </c>
      <c r="T54">
        <f ca="1">N54+((ABS(J54)/MAX(((G35)+(I35)*(MAX($D$16,(IF(N8="None",AD54,N54))-(K35))))*(MAX($D$16,(IF(N8="None",AD54,N54))-(K35))),0.000001))^2)/(2*$I$5)+((E35)*((((ABS(J54)*$D$6)/(MAX(((F35)+(H35)*(MAX($D$16,(AD54)-(J35))))*(MAX($D$16,(AD54)-(J35))),0.000001)*MAX(((((F35)+(H35)*(MAX($D$16,(AD54)-(J35))))*(MAX($D$16,(AD54)-(J35))))/MAX((F35)+2*(MAX($D$16,(AD54)-(J35)))*SQRT(1+(H35)^2),0.000001))^(2/3),0.000001)))^2)+(((ABS(J54)*$D$6)/(MAX(((G35)+(I35)*(MAX($D$16,(IF(N8="None",AD54,N54))-(K35))))*(MAX($D$16,(IF(N8="None",AD54,N54))-(K35))),0.000001)*MAX(((((G35)+(I35)*(MAX($D$16,(IF(N8="None",AD54,N54))-(K35))))*(MAX($D$16,(IF(N8="None",AD54,N54))-(K35))))/MAX((G35)+2*(MAX($D$16,(IF(N8="None",AD54,N54))-(K35)))*SQRT(1+(I35)^2),0.000001))^(2/3),0.000001)))^2))/2)+(IF((ABS(J54)/MAX(((G35)+(I35)*(MAX($D$16,(IF(N8="None",AD54,N54))-(K35))))*(MAX($D$16,(IF(N8="None",AD54,N54))-(K35))),0.000001))&gt;(ABS(J54)/MAX(((F35)+(H35)*(MAX($D$16,(AD54)-(J35))))*(MAX($D$16,(AD54)-(J35))),0.000001)),$D$9*((((ABS(J54)/MAX(((G35)+(I35)*(MAX($D$16,(IF(N8="None",AD54,N54))-(K35))))*(MAX($D$16,(IF(N8="None",AD54,N54))-(K35))),0.000001))^2)/(2*$I$5))-(((ABS(J54)/MAX(((F35)+(H35)*(MAX($D$16,(AD54)-(J35))))*(MAX($D$16,(AD54)-(J35))),0.000001))^2)/(2*$I$5))),$D$8*((((ABS(J54)/MAX(((F35)+(H35)*(MAX($D$16,(AD54)-(J35))))*(MAX($D$16,(AD54)-(J35))),0.000001))^2)/(2*$I$5))-(((ABS(J54)/MAX(((G35)+(I35)*(MAX($D$16,(IF(N8="None",AD54,N54))-(K35))))*(MAX($D$16,(IF(N8="None",AD54,N54))-(K35))),0.000001))^2)/(2*$I$5)))))+($D$10*(ABS((X35)-(W35))/90)*MAX(((ABS(J54)/MAX(((F35)+(H35)*(MAX($D$16,(AD54)-(J35))))*(MAX($D$16,(AD54)-(J35))),0.000001))^2)/(2*$I$5),((ABS(J54)/MAX(((G35)+(I35)*(MAX($D$16,(IF(N8="None",AD54,N54))-(K35))))*(MAX($D$16,(IF(N8="None",AD54,N54))-(K35))),0.000001))^2)/(2*$I$5)))+(($D$11*0.34699541*(ABS(I54)/MAX(ABS(G54),0.000001))^2*MAX(((ABS(J54)/MAX(((F35)+(H35)*(MAX($D$16,(AD54)-(J35))))*(MAX($D$16,(AD54)-(J35))),0.000001))^2)/(2*$I$5),((ABS(J54)/MAX(((G35)+(I35)*(MAX($D$16,(IF(N8="None",AD54,N54))-(K35))))*(MAX($D$16,(IF(N8="None",AD54,N54))-(K35))),0.000001))^2)/(2*$I$5))))-((ABS(J54)/MAX(((F35)+(H35)*(MAX($D$16,(AD54)-(J35))))*(MAX($D$16,(AD54)-(J35))),0.000001))^2)/(2*$I$5)</f>
        <v>633.6208928414062</v>
      </c>
      <c r="U54">
        <f t="shared" ca="1" si="3"/>
        <v>1.4497691613258822E-3</v>
      </c>
      <c r="V54">
        <f t="shared" ca="1" si="4"/>
        <v>5.2115981994523474E-3</v>
      </c>
      <c r="W54">
        <f t="shared" ca="1" si="5"/>
        <v>0.9224950338356166</v>
      </c>
      <c r="X54">
        <f t="shared" ca="1" si="6"/>
        <v>3.31251765248021</v>
      </c>
      <c r="Y54">
        <f>IF($D$20=0,B54,IFERROR(IF(N6="None",1,MIN(0.98,MAX(0.02,B54+$D$14*((Q54-P54)/MAX(ABS(D54),1))))),B54))</f>
        <v>1</v>
      </c>
      <c r="Z54">
        <f ca="1">IF($D$20=0,C54,IFERROR(IF(AND(N7="None",N8="None"),C54,IF(N8="None",1,IF(N7="None",0,MIN(0.98,MAX(0.02,C54+$D$14*((T54-S54)/MAX(ABS(E54),1))))))),C54))</f>
        <v>0.66257177084035546</v>
      </c>
      <c r="AA54">
        <f t="shared" ca="1" si="7"/>
        <v>636.8422845266216</v>
      </c>
      <c r="AB54">
        <f t="shared" ca="1" si="8"/>
        <v>635.77432687745682</v>
      </c>
      <c r="AC54">
        <f ca="1">IF($D$20=0,D54,IF(AC54=0,(MAX(P54,Q54)),IF(ABS((MAX(P54,Q54))-AC54)&lt;$D$19,AC54,MAX((K31)+$D$16,AC54+$D$13*(((MAX(P54,Q54))-AC54))))))</f>
        <v>636.24310636066366</v>
      </c>
      <c r="AD54">
        <f ca="1">IF($D$20=0,E54,IF(AD54=0,(MAX(S54,T54)),IF(ABS((MAX(S54,T54))-AD54)&lt;$D$19,AD54,MAX((K32)+$D$16,AD54+$D$13*(((MAX(S54,T54))-AD54))))))</f>
        <v>633.62174301837319</v>
      </c>
      <c r="AE54">
        <f ca="1">IF($D$20=0,D54,IF(AE54=0,O54,IF(ABS(U54)&lt;$D$19,AE54,MAX((K31)+$D$16,AE54+($D$13*(((O54)-AE54)+($D$15*U54*MAX(ABS(AE54-(K31)),1))))))))</f>
        <v>637.16637386397315</v>
      </c>
      <c r="AF54">
        <f ca="1">IF($D$20=0,E54,IF(AF54=0,R54,IF(ABS(V54)&lt;$D$19,AF54,MAX((K32)+$D$16,AF54+($D$13*(((R54)-AF54)+($D$15*V54*MAX(ABS(AF54-(K32)),1))))))))</f>
        <v>636.94165412498307</v>
      </c>
      <c r="AG54">
        <f ca="1">((G31)*(MAX($D$16,(AC54)-(K31)))^2)/2+(I31)*(MAX($D$16,(AC54)-(K31)))^3/3+(ABS(F54)^2)/($I$5*MAX(((G31)+(I31)*(MAX($D$16,(AC54)-(K31))))*(MAX($D$16,(AC54)-(K31))),0.000001))</f>
        <v>33.191209136761543</v>
      </c>
      <c r="AH54">
        <f ca="1">((G31)*(MAX($D$16,(AE54)-(K31)))^2)/2+(I31)*(MAX($D$16,(AE54)-(K31)))^3/3+(ABS(F54)^2)/($I$5*MAX(((G31)+(I31)*(MAX($D$16,(AE54)-(K31))))*(MAX($D$16,(AE54)-(K31))),0.000001))</f>
        <v>41.073168165242016</v>
      </c>
      <c r="AI54">
        <f ca="1">((G32)*(MAX($D$16,(AD54)-(K32)))^2)/2+(I32)*(MAX($D$16,(AD54)-(K32)))^3/3+(ABS(G54)^2)/($I$5*MAX(((G32)+(I32)*(MAX($D$16,(AD54)-(K32))))*(MAX($D$16,(AD54)-(K32))),0.000001))</f>
        <v>30.413268101661529</v>
      </c>
      <c r="AJ54">
        <f ca="1">((G32)*(MAX($D$16,(AF54)-(K32)))^2)/2+(I32)*(MAX($D$16,(AF54)-(K32)))^3/3+(ABS(G54)^2)/($I$5*MAX(((G32)+(I32)*(MAX($D$16,(AF54)-(K32))))*(MAX($D$16,(AF54)-(K32))),0.000001))</f>
        <v>136.11635113147076</v>
      </c>
      <c r="AK54" t="str">
        <f t="shared" ca="1" si="9"/>
        <v>Supercritical</v>
      </c>
      <c r="AL54" t="str">
        <f t="shared" ca="1" si="10"/>
        <v>Supercritical</v>
      </c>
      <c r="AM54">
        <f t="shared" ca="1" si="11"/>
        <v>637.1654281527799</v>
      </c>
      <c r="AN54">
        <f t="shared" ca="1" si="12"/>
        <v>636.93629576477019</v>
      </c>
      <c r="AO54">
        <f t="shared" ca="1" si="13"/>
        <v>1.4549402973216274E-3</v>
      </c>
      <c r="AP54">
        <f t="shared" ca="1" si="14"/>
        <v>8.2436310966613746E-3</v>
      </c>
    </row>
    <row r="55" spans="1:42" x14ac:dyDescent="0.35">
      <c r="A55">
        <v>12</v>
      </c>
      <c r="B55">
        <f t="shared" si="15"/>
        <v>1</v>
      </c>
      <c r="C55">
        <f t="shared" ca="1" si="16"/>
        <v>0.66257177084035546</v>
      </c>
      <c r="D55">
        <f t="shared" ca="1" si="17"/>
        <v>637.1654281527799</v>
      </c>
      <c r="E55">
        <f t="shared" ca="1" si="18"/>
        <v>636.93629576477019</v>
      </c>
      <c r="F55">
        <f t="shared" si="2"/>
        <v>51</v>
      </c>
      <c r="G55">
        <f ca="1">IF(N6="None",MAX(0,F55-H55),MAX(0,F55*B55))</f>
        <v>50.95</v>
      </c>
      <c r="H55">
        <f ca="1">IF(N6="None",MAX(0.05,IFERROR(O33,0)+0.05),MAX(0,F55-G55))</f>
        <v>0.05</v>
      </c>
      <c r="I55">
        <f ca="1">IF(AND(N7="None",N8="None"),MAX(0,G55*C55),IF(N7="None",MAX(0.05,IFERROR(O34,0)+0.05),IF(N8="None",MAX(0,G55-J55),MAX(0,G55*C55))))</f>
        <v>33.758031724316112</v>
      </c>
      <c r="J55">
        <f ca="1">IF(AND(N7="None",N8="None"),MAX(0,G55-I55),IF(N8="None",MAX(0.05,IFERROR(O35,0)+0.05),IF(N7="None",MAX(0,G55-I55),MAX(0,G55-I55))))</f>
        <v>17.191968275683891</v>
      </c>
      <c r="K55">
        <f>P5</f>
        <v>637</v>
      </c>
      <c r="L55">
        <f ca="1">P6</f>
        <v>635.50072404782861</v>
      </c>
      <c r="M55">
        <f ca="1">P7</f>
        <v>623.0446335020365</v>
      </c>
      <c r="N55">
        <f ca="1">P8</f>
        <v>632.94163350203655</v>
      </c>
      <c r="O55">
        <f ca="1"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AE55)-(K31))))*(MAX($D$16,(AE55)-(K31))),0.000001)*MAX(((((G31)+(I31)*(MAX($D$16,(AE55)-(K31))))*(MAX($D$16,(AE55)-(K31))))/MAX((G31)+2*(MAX($D$16,(AE55)-(K31)))*SQRT(1+(I31)^2),0.000001))^(2/3),0.000001)))^2))/2)+(IF((ABS(F55)/MAX(((G31)+(I31)*(MAX($D$16,(AE55)-(K31))))*(MAX($D$16,(AE55)-(K31))),0.000001))&gt;(ABS(F55)/MAX(((F31)+(H31)*(MAX($D$16,(K55)-(J31))))*(MAX($D$16,(K55)-(J31))),0.000001)),$D$9*((((ABS(F55)/MAX(((G31)+(I31)*(MAX($D$16,(AE55)-(K31))))*(MAX($D$16,(AE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AE55)-(K31))))*(MAX($D$16,(AE55)-(K31))),0.000001))^2)/(2*$I$5)))))+($D$10*(ABS((X31)-(W31))/90)*MAX(((ABS(F55)/MAX(((F31)+(H31)*(MAX($D$16,(K55)-(J31))))*(MAX($D$16,(K55)-(J31))),0.000001))^2)/(2*$I$5),((ABS(F55)/MAX(((G31)+(I31)*(MAX($D$16,(AE55)-(K31))))*(MAX($D$16,(AE55)-(K31))),0.000001))^2)/(2*$I$5)))+(0)-((ABS(F55)/MAX(((G31)+(I31)*(MAX($D$16,(AE55)-(K31))))*(MAX($D$16,(AE55)-(K31))),0.000001))^2)/(2*$I$5)</f>
        <v>637.16616580248626</v>
      </c>
      <c r="P55">
        <f ca="1">AD55+((ABS(G55)/MAX(((G32)+(I32)*(MAX($D$16,(AD55)-(K32))))*(MAX($D$16,(AD55)-(K32))),0.000001))^2)/(2*$I$5)+((E32)*((((ABS(G55)*$D$6)/(MAX(((F32)+(H32)*(MAX($D$16,(AC55)-(J32))))*(MAX($D$16,(AC55)-(J32))),0.000001)*MAX(((((F32)+(H32)*(MAX($D$16,(AC55)-(J32))))*(MAX($D$16,(AC55)-(J32))))/MAX((F32)+2*(MAX($D$16,(AC55)-(J32)))*SQRT(1+(H32)^2),0.000001))^(2/3),0.000001)))^2)+(((ABS(G55)*$D$6)/(MAX(((G32)+(I32)*(MAX($D$16,(AD55)-(K32))))*(MAX($D$16,(AD55)-(K32))),0.000001)*MAX(((((G32)+(I32)*(MAX($D$16,(AD55)-(K32))))*(MAX($D$16,(AD55)-(K32))))/MAX((G32)+2*(MAX($D$16,(AD55)-(K32)))*SQRT(1+(I32)^2),0.000001))^(2/3),0.000001)))^2))/2)+(IF((ABS(G55)/MAX(((G32)+(I32)*(MAX($D$16,(AD55)-(K32))))*(MAX($D$16,(AD55)-(K32))),0.000001))&gt;(ABS(G55)/MAX(((F32)+(H32)*(MAX($D$16,(AC55)-(J32))))*(MAX($D$16,(AC55)-(J32))),0.000001)),$D$9*((((ABS(G55)/MAX(((G32)+(I32)*(MAX($D$16,(AD55)-(K32))))*(MAX($D$16,(AD55)-(K32))),0.000001))^2)/(2*$I$5))-(((ABS(G55)/MAX(((F32)+(H32)*(MAX($D$16,(AC55)-(J32))))*(MAX($D$16,(AC55)-(J32))),0.000001))^2)/(2*$I$5))),$D$8*((((ABS(G55)/MAX(((F32)+(H32)*(MAX($D$16,(AC55)-(J32))))*(MAX($D$16,(AC55)-(J32))),0.000001))^2)/(2*$I$5))-(((ABS(G55)/MAX(((G32)+(I32)*(MAX($D$16,(AD55)-(K32))))*(MAX($D$16,(AD55)-(K32))),0.000001))^2)/(2*$I$5)))))+($D$10*(ABS((X32)-(W32))/90)*MAX(((ABS(G55)/MAX(((F32)+(H32)*(MAX($D$16,(AC55)-(J32))))*(MAX($D$16,(AC55)-(J32))),0.000001))^2)/(2*$I$5),((ABS(G55)/MAX(((G32)+(I32)*(MAX($D$16,(AD55)-(K32))))*(MAX($D$16,(AD55)-(K32))),0.000001))^2)/(2*$I$5)))+(($D$11*0.13607488*(ABS(H55)/MAX(ABS(F55),0.000001))^2*MAX(((ABS(G55)/MAX(((F32)+(H32)*(MAX($D$16,(AC55)-(J32))))*(MAX($D$16,(AC55)-(J32))),0.000001))^2)/(2*$I$5),((ABS(G55)/MAX(((G32)+(I32)*(MAX($D$16,(AD55)-(K32))))*(MAX($D$16,(AD55)-(K32))),0.000001))^2)/(2*$I$5))))-((ABS(G55)/MAX(((F32)+(H32)*(MAX($D$16,(AC55)-(J32))))*(MAX($D$16,(AC55)-(J32))),0.000001))^2)/(2*$I$5)</f>
        <v>636.24358584441359</v>
      </c>
      <c r="Q55">
        <f ca="1">L55+((ABS(H55)/MAX(((G33)+(I33)*(MAX($D$16,(IF(N6="None",AC55,L55))-(K33))))*(MAX($D$16,(IF(N6="None",AC55,L55))-(K33))),0.000001))^2)/(2*$I$5)+((E33)*((((ABS(H55)*$D$6)/(MAX(((F33)+(H33)*(MAX($D$16,(AC55)-(J33))))*(MAX($D$16,(AC55)-(J33))),0.000001)*MAX(((((F33)+(H33)*(MAX($D$16,(AC55)-(J33))))*(MAX($D$16,(AC55)-(J33))))/MAX((F33)+2*(MAX($D$16,(AC55)-(J33)))*SQRT(1+(H33)^2),0.000001))^(2/3),0.000001)))^2)+(((ABS(H55)*$D$6)/(MAX(((G33)+(I33)*(MAX($D$16,(IF(N6="None",AC55,L55))-(K33))))*(MAX($D$16,(IF(N6="None",AC55,L55))-(K33))),0.000001)*MAX(((((G33)+(I33)*(MAX($D$16,(IF(N6="None",AC55,L55))-(K33))))*(MAX($D$16,(IF(N6="None",AC55,L55))-(K33))))/MAX((G33)+2*(MAX($D$16,(IF(N6="None",AC55,L55))-(K33)))*SQRT(1+(I33)^2),0.000001))^(2/3),0.000001)))^2))/2)+(IF((ABS(H55)/MAX(((G33)+(I33)*(MAX($D$16,(IF(N6="None",AC55,L55))-(K33))))*(MAX($D$16,(IF(N6="None",AC55,L55))-(K33))),0.000001))&gt;(ABS(H55)/MAX(((F33)+(H33)*(MAX($D$16,(AC55)-(J33))))*(MAX($D$16,(AC55)-(J33))),0.000001)),$D$9*((((ABS(H55)/MAX(((G33)+(I33)*(MAX($D$16,(IF(N6="None",AC55,L55))-(K33))))*(MAX($D$16,(IF(N6="None",AC55,L55))-(K33))),0.000001))^2)/(2*$I$5))-(((ABS(H55)/MAX(((F33)+(H33)*(MAX($D$16,(AC55)-(J33))))*(MAX($D$16,(AC55)-(J33))),0.000001))^2)/(2*$I$5))),$D$8*((((ABS(H55)/MAX(((F33)+(H33)*(MAX($D$16,(AC55)-(J33))))*(MAX($D$16,(AC55)-(J33))),0.000001))^2)/(2*$I$5))-(((ABS(H55)/MAX(((G33)+(I33)*(MAX($D$16,(IF(N6="None",AC55,L55))-(K33))))*(MAX($D$16,(IF(N6="None",AC55,L55))-(K33))),0.000001))^2)/(2*$I$5)))))+($D$10*(ABS((X33)-(W33))/90)*MAX(((ABS(H55)/MAX(((F33)+(H33)*(MAX($D$16,(AC55)-(J33))))*(MAX($D$16,(AC55)-(J33))),0.000001))^2)/(2*$I$5),((ABS(H55)/MAX(((G33)+(I33)*(MAX($D$16,(IF(N6="None",AC55,L55))-(K33))))*(MAX($D$16,(IF(N6="None",AC55,L55))-(K33))),0.000001))^2)/(2*$I$5)))+(($D$11*0.00000015*(ABS(G55)/MAX(ABS(F55),0.000001))^2*MAX(((ABS(H55)/MAX(((F33)+(H33)*(MAX($D$16,(AC55)-(J33))))*(MAX($D$16,(AC55)-(J33))),0.000001))^2)/(2*$I$5),((ABS(H55)/MAX(((G33)+(I33)*(MAX($D$16,(IF(N6="None",AC55,L55))-(K33))))*(MAX($D$16,(IF(N6="None",AC55,L55))-(K33))),0.000001))^2)/(2*$I$5))))-((ABS(H55)/MAX(((F33)+(H33)*(MAX($D$16,(AC55)-(J33))))*(MAX($D$16,(AC55)-(J33))),0.000001))^2)/(2*$I$5)</f>
        <v>635.50072423051654</v>
      </c>
      <c r="R55">
        <f ca="1">AE55+((ABS(G55)/MAX(((F32)+(H32)*(MAX($D$16,(AE55)-(J32))))*(MAX($D$16,(AE55)-(J32))),0.000001))^2)/(2*$I$5)-((E32)*((((ABS(G55)*$D$6)/(MAX(((F32)+(H32)*(MAX($D$16,(AE55)-(J32))))*(MAX($D$16,(AE55)-(J32))),0.000001)*MAX(((((F32)+(H32)*(MAX($D$16,(AE55)-(J32))))*(MAX($D$16,(AE55)-(J32))))/MAX((F32)+2*(MAX($D$16,(AE55)-(J32)))*SQRT(1+(H32)^2),0.000001))^(2/3),0.000001)))^2)+(((ABS(G55)*$D$6)/(MAX(((G32)+(I32)*(MAX($D$16,(AF55)-(K32))))*(MAX($D$16,(AF55)-(K32))),0.000001)*MAX(((((G32)+(I32)*(MAX($D$16,(AF55)-(K32))))*(MAX($D$16,(AF55)-(K32))))/MAX((G32)+2*(MAX($D$16,(AF55)-(K32)))*SQRT(1+(I32)^2),0.000001))^(2/3),0.000001)))^2))/2)+(IF((ABS(G55)/MAX(((G32)+(I32)*(MAX($D$16,(AF55)-(K32))))*(MAX($D$16,(AF55)-(K32))),0.000001))&gt;(ABS(G55)/MAX(((F32)+(H32)*(MAX($D$16,(AE55)-(J32))))*(MAX($D$16,(AE55)-(J32))),0.000001)),$D$9*((((ABS(G55)/MAX(((G32)+(I32)*(MAX($D$16,(AF55)-(K32))))*(MAX($D$16,(AF55)-(K32))),0.000001))^2)/(2*$I$5))-(((ABS(G55)/MAX(((F32)+(H32)*(MAX($D$16,(AE55)-(J32))))*(MAX($D$16,(AE55)-(J32))),0.000001))^2)/(2*$I$5))),$D$8*((((ABS(G55)/MAX(((F32)+(H32)*(MAX($D$16,(AE55)-(J32))))*(MAX($D$16,(AE55)-(J32))),0.000001))^2)/(2*$I$5))-(((ABS(G55)/MAX(((G32)+(I32)*(MAX($D$16,(AF55)-(K32))))*(MAX($D$16,(AF55)-(K32))),0.000001))^2)/(2*$I$5)))))+($D$10*(ABS((X32)-(W32))/90)*MAX(((ABS(G55)/MAX(((F32)+(H32)*(MAX($D$16,(AE55)-(J32))))*(MAX($D$16,(AE55)-(J32))),0.000001))^2)/(2*$I$5),((ABS(G55)/MAX(((G32)+(I32)*(MAX($D$16,(AF55)-(K32))))*(MAX($D$16,(AF55)-(K32))),0.000001))^2)/(2*$I$5)))+(($D$11*0.13607488*(ABS(H55)/MAX(ABS(F55),0.000001))^2*MAX(((ABS(G55)/MAX(((F32)+(H32)*(MAX($D$16,(AE55)-(J32))))*(MAX($D$16,(AE55)-(J32))),0.000001))^2)/(2*$I$5),((ABS(G55)/MAX(((G32)+(I32)*(MAX($D$16,(AF55)-(K32))))*(MAX($D$16,(AF55)-(K32))),0.000001))^2)/(2*$I$5))))-((ABS(G55)/MAX(((G32)+(I32)*(MAX($D$16,(AF55)-(K32))))*(MAX($D$16,(AF55)-(K32))),0.000001))^2)/(2*$I$5)</f>
        <v>636.94033341810234</v>
      </c>
      <c r="S55">
        <f ca="1">M55+((ABS(I55)/MAX(((G34)+(I34)*(MAX($D$16,(IF(N7="None",AD55,M55))-(K34))))*(MAX($D$16,(IF(N7="None",AD55,M55))-(K34))),0.000001))^2)/(2*$I$5)+((E34)*((((ABS(I55)*$D$6)/(MAX(((F34)+(H34)*(MAX($D$16,(AD55)-(J34))))*(MAX($D$16,(AD55)-(J34))),0.000001)*MAX(((((F34)+(H34)*(MAX($D$16,(AD55)-(J34))))*(MAX($D$16,(AD55)-(J34))))/MAX((F34)+2*(MAX($D$16,(AD55)-(J34)))*SQRT(1+(H34)^2),0.000001))^(2/3),0.000001)))^2)+(((ABS(I55)*$D$6)/(MAX(((G34)+(I34)*(MAX($D$16,(IF(N7="None",AD55,M55))-(K34))))*(MAX($D$16,(IF(N7="None",AD55,M55))-(K34))),0.000001)*MAX(((((G34)+(I34)*(MAX($D$16,(IF(N7="None",AD55,M55))-(K34))))*(MAX($D$16,(IF(N7="None",AD55,M55))-(K34))))/MAX((G34)+2*(MAX($D$16,(IF(N7="None",AD55,M55))-(K34)))*SQRT(1+(I34)^2),0.000001))^(2/3),0.000001)))^2))/2)+(IF((ABS(I55)/MAX(((G34)+(I34)*(MAX($D$16,(IF(N7="None",AD55,M55))-(K34))))*(MAX($D$16,(IF(N7="None",AD55,M55))-(K34))),0.000001))&gt;(ABS(I55)/MAX(((F34)+(H34)*(MAX($D$16,(AD55)-(J34))))*(MAX($D$16,(AD55)-(J34))),0.000001)),$D$9*((((ABS(I55)/MAX(((G34)+(I34)*(MAX($D$16,(IF(N7="None",AD55,M55))-(K34))))*(MAX($D$16,(IF(N7="None",AD55,M55))-(K34))),0.000001))^2)/(2*$I$5))-(((ABS(I55)/MAX(((F34)+(H34)*(MAX($D$16,(AD55)-(J34))))*(MAX($D$16,(AD55)-(J34))),0.000001))^2)/(2*$I$5))),$D$8*((((ABS(I55)/MAX(((F34)+(H34)*(MAX($D$16,(AD55)-(J34))))*(MAX($D$16,(AD55)-(J34))),0.000001))^2)/(2*$I$5))-(((ABS(I55)/MAX(((G34)+(I34)*(MAX($D$16,(IF(N7="None",AD55,M55))-(K34))))*(MAX($D$16,(IF(N7="None",AD55,M55))-(K34))),0.000001))^2)/(2*$I$5)))))+($D$10*(ABS((X34)-(W34))/90)*MAX(((ABS(I55)/MAX(((F34)+(H34)*(MAX($D$16,(AD55)-(J34))))*(MAX($D$16,(AD55)-(J34))),0.000001))^2)/(2*$I$5),((ABS(I55)/MAX(((G34)+(I34)*(MAX($D$16,(IF(N7="None",AD55,M55))-(K34))))*(MAX($D$16,(IF(N7="None",AD55,M55))-(K34))),0.000001))^2)/(2*$I$5)))+(0)-((ABS(I55)/MAX(((F34)+(H34)*(MAX($D$16,(AD55)-(J34))))*(MAX($D$16,(AD55)-(J34))),0.000001))^2)/(2*$I$5)</f>
        <v>625.34719051784111</v>
      </c>
      <c r="T55">
        <f ca="1">N55+((ABS(J55)/MAX(((G35)+(I35)*(MAX($D$16,(IF(N8="None",AD55,N55))-(K35))))*(MAX($D$16,(IF(N8="None",AD55,N55))-(K35))),0.000001))^2)/(2*$I$5)+((E35)*((((ABS(J55)*$D$6)/(MAX(((F35)+(H35)*(MAX($D$16,(AD55)-(J35))))*(MAX($D$16,(AD55)-(J35))),0.000001)*MAX(((((F35)+(H35)*(MAX($D$16,(AD55)-(J35))))*(MAX($D$16,(AD55)-(J35))))/MAX((F35)+2*(MAX($D$16,(AD55)-(J35)))*SQRT(1+(H35)^2),0.000001))^(2/3),0.000001)))^2)+(((ABS(J55)*$D$6)/(MAX(((G35)+(I35)*(MAX($D$16,(IF(N8="None",AD55,N55))-(K35))))*(MAX($D$16,(IF(N8="None",AD55,N55))-(K35))),0.000001)*MAX(((((G35)+(I35)*(MAX($D$16,(IF(N8="None",AD55,N55))-(K35))))*(MAX($D$16,(IF(N8="None",AD55,N55))-(K35))))/MAX((G35)+2*(MAX($D$16,(IF(N8="None",AD55,N55))-(K35)))*SQRT(1+(I35)^2),0.000001))^(2/3),0.000001)))^2))/2)+(IF((ABS(J55)/MAX(((G35)+(I35)*(MAX($D$16,(IF(N8="None",AD55,N55))-(K35))))*(MAX($D$16,(IF(N8="None",AD55,N55))-(K35))),0.000001))&gt;(ABS(J55)/MAX(((F35)+(H35)*(MAX($D$16,(AD55)-(J35))))*(MAX($D$16,(AD55)-(J35))),0.000001)),$D$9*((((ABS(J55)/MAX(((G35)+(I35)*(MAX($D$16,(IF(N8="None",AD55,N55))-(K35))))*(MAX($D$16,(IF(N8="None",AD55,N55))-(K35))),0.000001))^2)/(2*$I$5))-(((ABS(J55)/MAX(((F35)+(H35)*(MAX($D$16,(AD55)-(J35))))*(MAX($D$16,(AD55)-(J35))),0.000001))^2)/(2*$I$5))),$D$8*((((ABS(J55)/MAX(((F35)+(H35)*(MAX($D$16,(AD55)-(J35))))*(MAX($D$16,(AD55)-(J35))),0.000001))^2)/(2*$I$5))-(((ABS(J55)/MAX(((G35)+(I35)*(MAX($D$16,(IF(N8="None",AD55,N55))-(K35))))*(MAX($D$16,(IF(N8="None",AD55,N55))-(K35))),0.000001))^2)/(2*$I$5)))))+($D$10*(ABS((X35)-(W35))/90)*MAX(((ABS(J55)/MAX(((F35)+(H35)*(MAX($D$16,(AD55)-(J35))))*(MAX($D$16,(AD55)-(J35))),0.000001))^2)/(2*$I$5),((ABS(J55)/MAX(((G35)+(I35)*(MAX($D$16,(IF(N8="None",AD55,N55))-(K35))))*(MAX($D$16,(IF(N8="None",AD55,N55))-(K35))),0.000001))^2)/(2*$I$5)))+(($D$11*0.34699541*(ABS(I55)/MAX(ABS(G55),0.000001))^2*MAX(((ABS(J55)/MAX(((F35)+(H35)*(MAX($D$16,(AD55)-(J35))))*(MAX($D$16,(AD55)-(J35))),0.000001))^2)/(2*$I$5),((ABS(J55)/MAX(((G35)+(I35)*(MAX($D$16,(IF(N8="None",AD55,N55))-(K35))))*(MAX($D$16,(IF(N8="None",AD55,N55))-(K35))),0.000001))^2)/(2*$I$5))))-((ABS(J55)/MAX(((F35)+(H35)*(MAX($D$16,(AD55)-(J35))))*(MAX($D$16,(AD55)-(J35))),0.000001))^2)/(2*$I$5)</f>
        <v>633.61677375761667</v>
      </c>
      <c r="U55">
        <f t="shared" ca="1" si="3"/>
        <v>1.4479441559585959E-3</v>
      </c>
      <c r="V55">
        <f t="shared" ca="1" si="4"/>
        <v>5.2180409290305376E-3</v>
      </c>
      <c r="W55">
        <f t="shared" ca="1" si="5"/>
        <v>0.92184230836630832</v>
      </c>
      <c r="X55">
        <f t="shared" ca="1" si="6"/>
        <v>3.3195220071535232</v>
      </c>
      <c r="Y55">
        <f>IF($D$20=0,B55,IFERROR(IF(N6="None",1,MIN(0.98,MAX(0.02,B55+$D$14*((Q55-P55)/MAX(ABS(D55),1))))),B55))</f>
        <v>1</v>
      </c>
      <c r="Z55">
        <f ca="1">IF($D$20=0,C55,IFERROR(IF(AND(N7="None",N8="None"),C55,IF(N8="None",1,IF(N7="None",0,MIN(0.98,MAX(0.02,C55+$D$14*((T55-S55)/MAX(ABS(E55),1))))))),C55))</f>
        <v>0.66361044089822629</v>
      </c>
      <c r="AA55">
        <f t="shared" ca="1" si="7"/>
        <v>636.8429902710003</v>
      </c>
      <c r="AB55">
        <f t="shared" ca="1" si="8"/>
        <v>635.77476122546727</v>
      </c>
      <c r="AC55">
        <f ca="1">IF($D$20=0,D55,IF(AC55=0,(MAX(P55,Q55)),IF(ABS((MAX(P55,Q55))-AC55)&lt;$D$19,AC55,MAX((K31)+$D$16,AC55+$D$13*(((MAX(P55,Q55))-AC55))))))</f>
        <v>636.24417706198096</v>
      </c>
      <c r="AD55">
        <f ca="1">IF($D$20=0,E55,IF(AD55=0,(MAX(S55,T55)),IF(ABS((MAX(S55,T55))-AD55)&lt;$D$19,AD55,MAX((K32)+$D$16,AD55+$D$13*(((MAX(S55,T55))-AD55))))))</f>
        <v>633.61762565247614</v>
      </c>
      <c r="AE55">
        <f ca="1">IF($D$20=0,D55,IF(AE55=0,O55,IF(ABS(U55)&lt;$D$19,AE55,MAX((K31)+$D$16,AE55+($D$13*(((O55)-AE55)+($D$15*U55*MAX(ABS(AE55-(K31)),1))))))))</f>
        <v>637.16637346471612</v>
      </c>
      <c r="AF55">
        <f ca="1">IF($D$20=0,E55,IF(AF55=0,R55,IF(ABS(V55)&lt;$D$19,AF55,MAX((K32)+$D$16,AF55+($D$13*(((R55)-AF55)+($D$15*V55*MAX(ABS(AF55-(K32)),1))))))))</f>
        <v>636.9416553188438</v>
      </c>
      <c r="AG55">
        <f ca="1">((G31)*(MAX($D$16,(AC55)-(K31)))^2)/2+(I31)*(MAX($D$16,(AC55)-(K31)))^3/3+(ABS(F55)^2)/($I$5*MAX(((G31)+(I31)*(MAX($D$16,(AC55)-(K31))))*(MAX($D$16,(AC55)-(K31))),0.000001))</f>
        <v>33.193435601426636</v>
      </c>
      <c r="AH55">
        <f ca="1">((G31)*(MAX($D$16,(AE55)-(K31)))^2)/2+(I31)*(MAX($D$16,(AE55)-(K31)))^3/3+(ABS(F55)^2)/($I$5*MAX(((G31)+(I31)*(MAX($D$16,(AE55)-(K31))))*(MAX($D$16,(AE55)-(K31))),0.000001))</f>
        <v>41.073162616818941</v>
      </c>
      <c r="AI55">
        <f ca="1">((G32)*(MAX($D$16,(AD55)-(K32)))^2)/2+(I32)*(MAX($D$16,(AD55)-(K32)))^3/3+(ABS(G55)^2)/($I$5*MAX(((G32)+(I32)*(MAX($D$16,(AD55)-(K32))))*(MAX($D$16,(AD55)-(K32))),0.000001))</f>
        <v>30.375024423562454</v>
      </c>
      <c r="AJ55">
        <f ca="1">((G32)*(MAX($D$16,(AF55)-(K32)))^2)/2+(I32)*(MAX($D$16,(AF55)-(K32)))^3/3+(ABS(G55)^2)/($I$5*MAX(((G32)+(I32)*(MAX($D$16,(AF55)-(K32))))*(MAX($D$16,(AF55)-(K32))),0.000001))</f>
        <v>136.11641166054204</v>
      </c>
      <c r="AK55" t="str">
        <f t="shared" ca="1" si="9"/>
        <v>Supercritical</v>
      </c>
      <c r="AL55" t="str">
        <f t="shared" ca="1" si="10"/>
        <v>Supercritical</v>
      </c>
      <c r="AM55">
        <f t="shared" ca="1" si="11"/>
        <v>637.16575901195756</v>
      </c>
      <c r="AN55">
        <f t="shared" ca="1" si="12"/>
        <v>636.93817160869594</v>
      </c>
      <c r="AO55">
        <f t="shared" ca="1" si="13"/>
        <v>9.4531193622060528E-4</v>
      </c>
      <c r="AP55">
        <f t="shared" ca="1" si="14"/>
        <v>5.359554073606887E-3</v>
      </c>
    </row>
    <row r="56" spans="1:42" x14ac:dyDescent="0.35">
      <c r="A56">
        <v>13</v>
      </c>
      <c r="B56">
        <f t="shared" si="15"/>
        <v>1</v>
      </c>
      <c r="C56">
        <f t="shared" ca="1" si="16"/>
        <v>0.66361044089822629</v>
      </c>
      <c r="D56">
        <f t="shared" ca="1" si="17"/>
        <v>637.16575901195756</v>
      </c>
      <c r="E56">
        <f t="shared" ca="1" si="18"/>
        <v>636.93817160869594</v>
      </c>
      <c r="F56">
        <f t="shared" si="2"/>
        <v>51</v>
      </c>
      <c r="G56">
        <f ca="1">IF(N6="None",MAX(0,F56-H56),MAX(0,F56*B56))</f>
        <v>50.95</v>
      </c>
      <c r="H56">
        <f ca="1">IF(N6="None",MAX(0.05,IFERROR(O33,0)+0.05),MAX(0,F56-G56))</f>
        <v>0.05</v>
      </c>
      <c r="I56">
        <f ca="1">IF(AND(N7="None",N8="None"),MAX(0,G56*C56),IF(N7="None",MAX(0.05,IFERROR(O34,0)+0.05),IF(N8="None",MAX(0,G56-J56),MAX(0,G56*C56))))</f>
        <v>33.81095196376463</v>
      </c>
      <c r="J56">
        <f ca="1">IF(AND(N7="None",N8="None"),MAX(0,G56-I56),IF(N8="None",MAX(0.05,IFERROR(O35,0)+0.05),IF(N7="None",MAX(0,G56-I56),MAX(0,G56-I56))))</f>
        <v>17.139048036235373</v>
      </c>
      <c r="K56">
        <f>P5</f>
        <v>637</v>
      </c>
      <c r="L56">
        <f ca="1">P6</f>
        <v>635.50072404782861</v>
      </c>
      <c r="M56">
        <f ca="1">P7</f>
        <v>623.0446335020365</v>
      </c>
      <c r="N56">
        <f ca="1">P8</f>
        <v>632.94163350203655</v>
      </c>
      <c r="O56">
        <f ca="1"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AE56)-(K31))))*(MAX($D$16,(AE56)-(K31))),0.000001)*MAX(((((G31)+(I31)*(MAX($D$16,(AE56)-(K31))))*(MAX($D$16,(AE56)-(K31))))/MAX((G31)+2*(MAX($D$16,(AE56)-(K31)))*SQRT(1+(I31)^2),0.000001))^(2/3),0.000001)))^2))/2)+(IF((ABS(F56)/MAX(((G31)+(I31)*(MAX($D$16,(AE56)-(K31))))*(MAX($D$16,(AE56)-(K31))),0.000001))&gt;(ABS(F56)/MAX(((F31)+(H31)*(MAX($D$16,(K56)-(J31))))*(MAX($D$16,(K56)-(J31))),0.000001)),$D$9*((((ABS(F56)/MAX(((G31)+(I31)*(MAX($D$16,(AE56)-(K31))))*(MAX($D$16,(AE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AE56)-(K31))))*(MAX($D$16,(AE56)-(K31))),0.000001))^2)/(2*$I$5)))))+($D$10*(ABS((X31)-(W31))/90)*MAX(((ABS(F56)/MAX(((F31)+(H31)*(MAX($D$16,(K56)-(J31))))*(MAX($D$16,(K56)-(J31))),0.000001))^2)/(2*$I$5),((ABS(F56)/MAX(((G31)+(I31)*(MAX($D$16,(AE56)-(K31))))*(MAX($D$16,(AE56)-(K31))),0.000001))^2)/(2*$I$5)))+(0)-((ABS(F56)/MAX(((G31)+(I31)*(MAX($D$16,(AE56)-(K31))))*(MAX($D$16,(AE56)-(K31))),0.000001))^2)/(2*$I$5)</f>
        <v>637.16616566298899</v>
      </c>
      <c r="P56">
        <f ca="1">AD56+((ABS(G56)/MAX(((G32)+(I32)*(MAX($D$16,(AD56)-(K32))))*(MAX($D$16,(AD56)-(K32))),0.000001))^2)/(2*$I$5)+((E32)*((((ABS(G56)*$D$6)/(MAX(((F32)+(H32)*(MAX($D$16,(AC56)-(J32))))*(MAX($D$16,(AC56)-(J32))),0.000001)*MAX(((((F32)+(H32)*(MAX($D$16,(AC56)-(J32))))*(MAX($D$16,(AC56)-(J32))))/MAX((F32)+2*(MAX($D$16,(AC56)-(J32)))*SQRT(1+(H32)^2),0.000001))^(2/3),0.000001)))^2)+(((ABS(G56)*$D$6)/(MAX(((G32)+(I32)*(MAX($D$16,(AD56)-(K32))))*(MAX($D$16,(AD56)-(K32))),0.000001)*MAX(((((G32)+(I32)*(MAX($D$16,(AD56)-(K32))))*(MAX($D$16,(AD56)-(K32))))/MAX((G32)+2*(MAX($D$16,(AD56)-(K32)))*SQRT(1+(I32)^2),0.000001))^(2/3),0.000001)))^2))/2)+(IF((ABS(G56)/MAX(((G32)+(I32)*(MAX($D$16,(AD56)-(K32))))*(MAX($D$16,(AD56)-(K32))),0.000001))&gt;(ABS(G56)/MAX(((F32)+(H32)*(MAX($D$16,(AC56)-(J32))))*(MAX($D$16,(AC56)-(J32))),0.000001)),$D$9*((((ABS(G56)/MAX(((G32)+(I32)*(MAX($D$16,(AD56)-(K32))))*(MAX($D$16,(AD56)-(K32))),0.000001))^2)/(2*$I$5))-(((ABS(G56)/MAX(((F32)+(H32)*(MAX($D$16,(AC56)-(J32))))*(MAX($D$16,(AC56)-(J32))),0.000001))^2)/(2*$I$5))),$D$8*((((ABS(G56)/MAX(((F32)+(H32)*(MAX($D$16,(AC56)-(J32))))*(MAX($D$16,(AC56)-(J32))),0.000001))^2)/(2*$I$5))-(((ABS(G56)/MAX(((G32)+(I32)*(MAX($D$16,(AD56)-(K32))))*(MAX($D$16,(AD56)-(K32))),0.000001))^2)/(2*$I$5)))))+($D$10*(ABS((X32)-(W32))/90)*MAX(((ABS(G56)/MAX(((F32)+(H32)*(MAX($D$16,(AC56)-(J32))))*(MAX($D$16,(AC56)-(J32))),0.000001))^2)/(2*$I$5),((ABS(G56)/MAX(((G32)+(I32)*(MAX($D$16,(AD56)-(K32))))*(MAX($D$16,(AD56)-(K32))),0.000001))^2)/(2*$I$5)))+(($D$11*0.13607488*(ABS(H56)/MAX(ABS(F56),0.000001))^2*MAX(((ABS(G56)/MAX(((F32)+(H32)*(MAX($D$16,(AC56)-(J32))))*(MAX($D$16,(AC56)-(J32))),0.000001))^2)/(2*$I$5),((ABS(G56)/MAX(((G32)+(I32)*(MAX($D$16,(AD56)-(K32))))*(MAX($D$16,(AD56)-(K32))),0.000001))^2)/(2*$I$5))))-((ABS(G56)/MAX(((F32)+(H32)*(MAX($D$16,(AC56)-(J32))))*(MAX($D$16,(AC56)-(J32))),0.000001))^2)/(2*$I$5)</f>
        <v>636.24476504746315</v>
      </c>
      <c r="Q56">
        <f ca="1">L56+((ABS(H56)/MAX(((G33)+(I33)*(MAX($D$16,(IF(N6="None",AC56,L56))-(K33))))*(MAX($D$16,(IF(N6="None",AC56,L56))-(K33))),0.000001))^2)/(2*$I$5)+((E33)*((((ABS(H56)*$D$6)/(MAX(((F33)+(H33)*(MAX($D$16,(AC56)-(J33))))*(MAX($D$16,(AC56)-(J33))),0.000001)*MAX(((((F33)+(H33)*(MAX($D$16,(AC56)-(J33))))*(MAX($D$16,(AC56)-(J33))))/MAX((F33)+2*(MAX($D$16,(AC56)-(J33)))*SQRT(1+(H33)^2),0.000001))^(2/3),0.000001)))^2)+(((ABS(H56)*$D$6)/(MAX(((G33)+(I33)*(MAX($D$16,(IF(N6="None",AC56,L56))-(K33))))*(MAX($D$16,(IF(N6="None",AC56,L56))-(K33))),0.000001)*MAX(((((G33)+(I33)*(MAX($D$16,(IF(N6="None",AC56,L56))-(K33))))*(MAX($D$16,(IF(N6="None",AC56,L56))-(K33))))/MAX((G33)+2*(MAX($D$16,(IF(N6="None",AC56,L56))-(K33)))*SQRT(1+(I33)^2),0.000001))^(2/3),0.000001)))^2))/2)+(IF((ABS(H56)/MAX(((G33)+(I33)*(MAX($D$16,(IF(N6="None",AC56,L56))-(K33))))*(MAX($D$16,(IF(N6="None",AC56,L56))-(K33))),0.000001))&gt;(ABS(H56)/MAX(((F33)+(H33)*(MAX($D$16,(AC56)-(J33))))*(MAX($D$16,(AC56)-(J33))),0.000001)),$D$9*((((ABS(H56)/MAX(((G33)+(I33)*(MAX($D$16,(IF(N6="None",AC56,L56))-(K33))))*(MAX($D$16,(IF(N6="None",AC56,L56))-(K33))),0.000001))^2)/(2*$I$5))-(((ABS(H56)/MAX(((F33)+(H33)*(MAX($D$16,(AC56)-(J33))))*(MAX($D$16,(AC56)-(J33))),0.000001))^2)/(2*$I$5))),$D$8*((((ABS(H56)/MAX(((F33)+(H33)*(MAX($D$16,(AC56)-(J33))))*(MAX($D$16,(AC56)-(J33))),0.000001))^2)/(2*$I$5))-(((ABS(H56)/MAX(((G33)+(I33)*(MAX($D$16,(IF(N6="None",AC56,L56))-(K33))))*(MAX($D$16,(IF(N6="None",AC56,L56))-(K33))),0.000001))^2)/(2*$I$5)))))+($D$10*(ABS((X33)-(W33))/90)*MAX(((ABS(H56)/MAX(((F33)+(H33)*(MAX($D$16,(AC56)-(J33))))*(MAX($D$16,(AC56)-(J33))),0.000001))^2)/(2*$I$5),((ABS(H56)/MAX(((G33)+(I33)*(MAX($D$16,(IF(N6="None",AC56,L56))-(K33))))*(MAX($D$16,(IF(N6="None",AC56,L56))-(K33))),0.000001))^2)/(2*$I$5)))+(($D$11*0.00000015*(ABS(G56)/MAX(ABS(F56),0.000001))^2*MAX(((ABS(H56)/MAX(((F33)+(H33)*(MAX($D$16,(AC56)-(J33))))*(MAX($D$16,(AC56)-(J33))),0.000001))^2)/(2*$I$5),((ABS(H56)/MAX(((G33)+(I33)*(MAX($D$16,(IF(N6="None",AC56,L56))-(K33))))*(MAX($D$16,(IF(N6="None",AC56,L56))-(K33))),0.000001))^2)/(2*$I$5))))-((ABS(H56)/MAX(((F33)+(H33)*(MAX($D$16,(AC56)-(J33))))*(MAX($D$16,(AC56)-(J33))),0.000001))^2)/(2*$I$5)</f>
        <v>635.5007242303102</v>
      </c>
      <c r="R56">
        <f ca="1">AE56+((ABS(G56)/MAX(((F32)+(H32)*(MAX($D$16,(AE56)-(J32))))*(MAX($D$16,(AE56)-(J32))),0.000001))^2)/(2*$I$5)-((E32)*((((ABS(G56)*$D$6)/(MAX(((F32)+(H32)*(MAX($D$16,(AE56)-(J32))))*(MAX($D$16,(AE56)-(J32))),0.000001)*MAX(((((F32)+(H32)*(MAX($D$16,(AE56)-(J32))))*(MAX($D$16,(AE56)-(J32))))/MAX((F32)+2*(MAX($D$16,(AE56)-(J32)))*SQRT(1+(H32)^2),0.000001))^(2/3),0.000001)))^2)+(((ABS(G56)*$D$6)/(MAX(((G32)+(I32)*(MAX($D$16,(AF56)-(K32))))*(MAX($D$16,(AF56)-(K32))),0.000001)*MAX(((((G32)+(I32)*(MAX($D$16,(AF56)-(K32))))*(MAX($D$16,(AF56)-(K32))))/MAX((G32)+2*(MAX($D$16,(AF56)-(K32)))*SQRT(1+(I32)^2),0.000001))^(2/3),0.000001)))^2))/2)+(IF((ABS(G56)/MAX(((G32)+(I32)*(MAX($D$16,(AF56)-(K32))))*(MAX($D$16,(AF56)-(K32))),0.000001))&gt;(ABS(G56)/MAX(((F32)+(H32)*(MAX($D$16,(AE56)-(J32))))*(MAX($D$16,(AE56)-(J32))),0.000001)),$D$9*((((ABS(G56)/MAX(((G32)+(I32)*(MAX($D$16,(AF56)-(K32))))*(MAX($D$16,(AF56)-(K32))),0.000001))^2)/(2*$I$5))-(((ABS(G56)/MAX(((F32)+(H32)*(MAX($D$16,(AE56)-(J32))))*(MAX($D$16,(AE56)-(J32))),0.000001))^2)/(2*$I$5))),$D$8*((((ABS(G56)/MAX(((F32)+(H32)*(MAX($D$16,(AE56)-(J32))))*(MAX($D$16,(AE56)-(J32))),0.000001))^2)/(2*$I$5))-(((ABS(G56)/MAX(((G32)+(I32)*(MAX($D$16,(AF56)-(K32))))*(MAX($D$16,(AF56)-(K32))),0.000001))^2)/(2*$I$5)))))+($D$10*(ABS((X32)-(W32))/90)*MAX(((ABS(G56)/MAX(((F32)+(H32)*(MAX($D$16,(AE56)-(J32))))*(MAX($D$16,(AE56)-(J32))),0.000001))^2)/(2*$I$5),((ABS(G56)/MAX(((G32)+(I32)*(MAX($D$16,(AF56)-(K32))))*(MAX($D$16,(AF56)-(K32))),0.000001))^2)/(2*$I$5)))+(($D$11*0.13607488*(ABS(H56)/MAX(ABS(F56),0.000001))^2*MAX(((ABS(G56)/MAX(((F32)+(H32)*(MAX($D$16,(AE56)-(J32))))*(MAX($D$16,(AE56)-(J32))),0.000001))^2)/(2*$I$5),((ABS(G56)/MAX(((G32)+(I32)*(MAX($D$16,(AF56)-(K32))))*(MAX($D$16,(AF56)-(K32))),0.000001))^2)/(2*$I$5))))-((ABS(G56)/MAX(((G32)+(I32)*(MAX($D$16,(AF56)-(K32))))*(MAX($D$16,(AF56)-(K32))),0.000001))^2)/(2*$I$5)</f>
        <v>636.94033297163116</v>
      </c>
      <c r="S56">
        <f ca="1">M56+((ABS(I56)/MAX(((G34)+(I34)*(MAX($D$16,(IF(N7="None",AD56,M56))-(K34))))*(MAX($D$16,(IF(N7="None",AD56,M56))-(K34))),0.000001))^2)/(2*$I$5)+((E34)*((((ABS(I56)*$D$6)/(MAX(((F34)+(H34)*(MAX($D$16,(AD56)-(J34))))*(MAX($D$16,(AD56)-(J34))),0.000001)*MAX(((((F34)+(H34)*(MAX($D$16,(AD56)-(J34))))*(MAX($D$16,(AD56)-(J34))))/MAX((F34)+2*(MAX($D$16,(AD56)-(J34)))*SQRT(1+(H34)^2),0.000001))^(2/3),0.000001)))^2)+(((ABS(I56)*$D$6)/(MAX(((G34)+(I34)*(MAX($D$16,(IF(N7="None",AD56,M56))-(K34))))*(MAX($D$16,(IF(N7="None",AD56,M56))-(K34))),0.000001)*MAX(((((G34)+(I34)*(MAX($D$16,(IF(N7="None",AD56,M56))-(K34))))*(MAX($D$16,(IF(N7="None",AD56,M56))-(K34))))/MAX((G34)+2*(MAX($D$16,(IF(N7="None",AD56,M56))-(K34)))*SQRT(1+(I34)^2),0.000001))^(2/3),0.000001)))^2))/2)+(IF((ABS(I56)/MAX(((G34)+(I34)*(MAX($D$16,(IF(N7="None",AD56,M56))-(K34))))*(MAX($D$16,(IF(N7="None",AD56,M56))-(K34))),0.000001))&gt;(ABS(I56)/MAX(((F34)+(H34)*(MAX($D$16,(AD56)-(J34))))*(MAX($D$16,(AD56)-(J34))),0.000001)),$D$9*((((ABS(I56)/MAX(((G34)+(I34)*(MAX($D$16,(IF(N7="None",AD56,M56))-(K34))))*(MAX($D$16,(IF(N7="None",AD56,M56))-(K34))),0.000001))^2)/(2*$I$5))-(((ABS(I56)/MAX(((F34)+(H34)*(MAX($D$16,(AD56)-(J34))))*(MAX($D$16,(AD56)-(J34))),0.000001))^2)/(2*$I$5))),$D$8*((((ABS(I56)/MAX(((F34)+(H34)*(MAX($D$16,(AD56)-(J34))))*(MAX($D$16,(AD56)-(J34))),0.000001))^2)/(2*$I$5))-(((ABS(I56)/MAX(((G34)+(I34)*(MAX($D$16,(IF(N7="None",AD56,M56))-(K34))))*(MAX($D$16,(IF(N7="None",AD56,M56))-(K34))),0.000001))^2)/(2*$I$5)))))+($D$10*(ABS((X34)-(W34))/90)*MAX(((ABS(I56)/MAX(((F34)+(H34)*(MAX($D$16,(AD56)-(J34))))*(MAX($D$16,(AD56)-(J34))),0.000001))^2)/(2*$I$5),((ABS(I56)/MAX(((G34)+(I34)*(MAX($D$16,(IF(N7="None",AD56,M56))-(K34))))*(MAX($D$16,(IF(N7="None",AD56,M56))-(K34))),0.000001))^2)/(2*$I$5)))+(0)-((ABS(I56)/MAX(((F34)+(H34)*(MAX($D$16,(AD56)-(J34))))*(MAX($D$16,(AD56)-(J34))),0.000001))^2)/(2*$I$5)</f>
        <v>625.35353563073943</v>
      </c>
      <c r="T56">
        <f ca="1">N56+((ABS(J56)/MAX(((G35)+(I35)*(MAX($D$16,(IF(N8="None",AD56,N56))-(K35))))*(MAX($D$16,(IF(N8="None",AD56,N56))-(K35))),0.000001))^2)/(2*$I$5)+((E35)*((((ABS(J56)*$D$6)/(MAX(((F35)+(H35)*(MAX($D$16,(AD56)-(J35))))*(MAX($D$16,(AD56)-(J35))),0.000001)*MAX(((((F35)+(H35)*(MAX($D$16,(AD56)-(J35))))*(MAX($D$16,(AD56)-(J35))))/MAX((F35)+2*(MAX($D$16,(AD56)-(J35)))*SQRT(1+(H35)^2),0.000001))^(2/3),0.000001)))^2)+(((ABS(J56)*$D$6)/(MAX(((G35)+(I35)*(MAX($D$16,(IF(N8="None",AD56,N56))-(K35))))*(MAX($D$16,(IF(N8="None",AD56,N56))-(K35))),0.000001)*MAX(((((G35)+(I35)*(MAX($D$16,(IF(N8="None",AD56,N56))-(K35))))*(MAX($D$16,(IF(N8="None",AD56,N56))-(K35))))/MAX((G35)+2*(MAX($D$16,(IF(N8="None",AD56,N56))-(K35)))*SQRT(1+(I35)^2),0.000001))^(2/3),0.000001)))^2))/2)+(IF((ABS(J56)/MAX(((G35)+(I35)*(MAX($D$16,(IF(N8="None",AD56,N56))-(K35))))*(MAX($D$16,(IF(N8="None",AD56,N56))-(K35))),0.000001))&gt;(ABS(J56)/MAX(((F35)+(H35)*(MAX($D$16,(AD56)-(J35))))*(MAX($D$16,(AD56)-(J35))),0.000001)),$D$9*((((ABS(J56)/MAX(((G35)+(I35)*(MAX($D$16,(IF(N8="None",AD56,N56))-(K35))))*(MAX($D$16,(IF(N8="None",AD56,N56))-(K35))),0.000001))^2)/(2*$I$5))-(((ABS(J56)/MAX(((F35)+(H35)*(MAX($D$16,(AD56)-(J35))))*(MAX($D$16,(AD56)-(J35))),0.000001))^2)/(2*$I$5))),$D$8*((((ABS(J56)/MAX(((F35)+(H35)*(MAX($D$16,(AD56)-(J35))))*(MAX($D$16,(AD56)-(J35))),0.000001))^2)/(2*$I$5))-(((ABS(J56)/MAX(((G35)+(I35)*(MAX($D$16,(IF(N8="None",AD56,N56))-(K35))))*(MAX($D$16,(IF(N8="None",AD56,N56))-(K35))),0.000001))^2)/(2*$I$5)))))+($D$10*(ABS((X35)-(W35))/90)*MAX(((ABS(J56)/MAX(((F35)+(H35)*(MAX($D$16,(AD56)-(J35))))*(MAX($D$16,(AD56)-(J35))),0.000001))^2)/(2*$I$5),((ABS(J56)/MAX(((G35)+(I35)*(MAX($D$16,(IF(N8="None",AD56,N56))-(K35))))*(MAX($D$16,(IF(N8="None",AD56,N56))-(K35))),0.000001))^2)/(2*$I$5)))+(($D$11*0.34699541*(ABS(I56)/MAX(ABS(G56),0.000001))^2*MAX(((ABS(J56)/MAX(((F35)+(H35)*(MAX($D$16,(AD56)-(J35))))*(MAX($D$16,(AD56)-(J35))),0.000001))^2)/(2*$I$5),((ABS(J56)/MAX(((G35)+(I35)*(MAX($D$16,(IF(N8="None",AD56,N56))-(K35))))*(MAX($D$16,(IF(N8="None",AD56,N56))-(K35))),0.000001))^2)/(2*$I$5))))-((ABS(J56)/MAX(((F35)+(H35)*(MAX($D$16,(AD56)-(J35))))*(MAX($D$16,(AD56)-(J35))),0.000001))^2)/(2*$I$5)</f>
        <v>633.61267202899762</v>
      </c>
      <c r="U56">
        <f t="shared" ca="1" si="3"/>
        <v>1.4460924845594984E-3</v>
      </c>
      <c r="V56">
        <f t="shared" ca="1" si="4"/>
        <v>5.2244646199001822E-3</v>
      </c>
      <c r="W56">
        <f t="shared" ca="1" si="5"/>
        <v>0.92099396449441429</v>
      </c>
      <c r="X56">
        <f t="shared" ca="1" si="6"/>
        <v>3.3254995796983167</v>
      </c>
      <c r="Y56">
        <f>IF($D$20=0,B56,IFERROR(IF(N6="None",1,MIN(0.98,MAX(0.02,B56+$D$14*((Q56-P56)/MAX(ABS(D56),1))))),B56))</f>
        <v>1</v>
      </c>
      <c r="Z56">
        <f ca="1">IF($D$20=0,C56,IFERROR(IF(AND(N7="None",N8="None"),C56,IF(N8="None",1,IF(N7="None",0,MIN(0.98,MAX(0.02,C56+$D$14*((T56-S56)/MAX(ABS(E56),1))))))),C56))</f>
        <v>0.66464779576454225</v>
      </c>
      <c r="AA56">
        <f t="shared" ca="1" si="7"/>
        <v>636.84358681841206</v>
      </c>
      <c r="AB56">
        <f t="shared" ca="1" si="8"/>
        <v>635.77454551763844</v>
      </c>
      <c r="AC56">
        <f ca="1">IF($D$20=0,D56,IF(AC56=0,(MAX(P56,Q56)),IF(ABS((MAX(P56,Q56))-AC56)&lt;$D$19,AC56,MAX((K31)+$D$16,AC56+$D$13*(((MAX(P56,Q56))-AC56))))))</f>
        <v>636.24526703039908</v>
      </c>
      <c r="AD56">
        <f ca="1">IF($D$20=0,E56,IF(AD56=0,(MAX(S56,T56)),IF(ABS((MAX(S56,T56))-AD56)&lt;$D$19,AD56,MAX((K32)+$D$16,AD56+$D$13*(((MAX(S56,T56))-AD56))))))</f>
        <v>633.61352563424589</v>
      </c>
      <c r="AE56">
        <f ca="1">IF($D$20=0,D56,IF(AE56=0,O56,IF(ABS(U56)&lt;$D$19,AE56,MAX((K31)+$D$16,AE56+($D$13*(((O56)-AE56)+($D$15*U56*MAX(ABS(AE56-(K31)),1))))))))</f>
        <v>637.16637305962536</v>
      </c>
      <c r="AF56">
        <f ca="1">IF($D$20=0,E56,IF(AF56=0,R56,IF(ABS(V56)&lt;$D$19,AF56,MAX((K32)+$D$16,AF56+($D$13*(((R56)-AF56)+($D$15*V56*MAX(ABS(AF56-(K32)),1))))))))</f>
        <v>636.94165650001253</v>
      </c>
      <c r="AG56">
        <f ca="1">((G31)*(MAX($D$16,(AC56)-(K31)))^2)/2+(I31)*(MAX($D$16,(AC56)-(K31)))^3/3+(ABS(F56)^2)/($I$5*MAX(((G31)+(I31)*(MAX($D$16,(AC56)-(K31))))*(MAX($D$16,(AC56)-(K31))),0.000001))</f>
        <v>33.195722769902282</v>
      </c>
      <c r="AH56">
        <f ca="1">((G31)*(MAX($D$16,(AE56)-(K31)))^2)/2+(I31)*(MAX($D$16,(AE56)-(K31)))^3/3+(ABS(F56)^2)/($I$5*MAX(((G31)+(I31)*(MAX($D$16,(AE56)-(K31))))*(MAX($D$16,(AE56)-(K31))),0.000001))</f>
        <v>41.073156987326954</v>
      </c>
      <c r="AI56">
        <f ca="1">((G32)*(MAX($D$16,(AD56)-(K32)))^2)/2+(I32)*(MAX($D$16,(AD56)-(K32)))^3/3+(ABS(G56)^2)/($I$5*MAX(((G32)+(I32)*(MAX($D$16,(AD56)-(K32))))*(MAX($D$16,(AD56)-(K32))),0.000001))</f>
        <v>30.337278874914524</v>
      </c>
      <c r="AJ56">
        <f ca="1">((G32)*(MAX($D$16,(AF56)-(K32)))^2)/2+(I32)*(MAX($D$16,(AF56)-(K32)))^3/3+(ABS(G56)^2)/($I$5*MAX(((G32)+(I32)*(MAX($D$16,(AF56)-(K32))))*(MAX($D$16,(AF56)-(K32))),0.000001))</f>
        <v>136.11647154614039</v>
      </c>
      <c r="AK56" t="str">
        <f t="shared" ca="1" si="9"/>
        <v>Supercritical</v>
      </c>
      <c r="AL56" t="str">
        <f t="shared" ca="1" si="10"/>
        <v>Supercritical</v>
      </c>
      <c r="AM56">
        <f t="shared" ca="1" si="11"/>
        <v>637.16597392864128</v>
      </c>
      <c r="AN56">
        <f t="shared" ca="1" si="12"/>
        <v>636.9393913206568</v>
      </c>
      <c r="AO56">
        <f t="shared" ca="1" si="13"/>
        <v>6.1404766779560305E-4</v>
      </c>
      <c r="AP56">
        <f t="shared" ca="1" si="14"/>
        <v>3.4848913165888007E-3</v>
      </c>
    </row>
    <row r="57" spans="1:42" x14ac:dyDescent="0.35">
      <c r="A57">
        <v>14</v>
      </c>
      <c r="B57">
        <f t="shared" si="15"/>
        <v>1</v>
      </c>
      <c r="C57">
        <f t="shared" ca="1" si="16"/>
        <v>0.66464779576454225</v>
      </c>
      <c r="D57">
        <f t="shared" ca="1" si="17"/>
        <v>637.16597392864128</v>
      </c>
      <c r="E57">
        <f t="shared" ca="1" si="18"/>
        <v>636.9393913206568</v>
      </c>
      <c r="F57">
        <f t="shared" si="2"/>
        <v>51</v>
      </c>
      <c r="G57">
        <f ca="1">IF(N6="None",MAX(0,F57-H57),MAX(0,F57*B57))</f>
        <v>50.95</v>
      </c>
      <c r="H57">
        <f ca="1">IF(N6="None",MAX(0.05,IFERROR(O33,0)+0.05),MAX(0,F57-G57))</f>
        <v>0.05</v>
      </c>
      <c r="I57">
        <f ca="1">IF(AND(N7="None",N8="None"),MAX(0,G57*C57),IF(N7="None",MAX(0.05,IFERROR(O34,0)+0.05),IF(N8="None",MAX(0,G57-J57),MAX(0,G57*C57))))</f>
        <v>33.863805194203429</v>
      </c>
      <c r="J57">
        <f ca="1">IF(AND(N7="None",N8="None"),MAX(0,G57-I57),IF(N8="None",MAX(0.05,IFERROR(O35,0)+0.05),IF(N7="None",MAX(0,G57-I57),MAX(0,G57-I57))))</f>
        <v>17.086194805796573</v>
      </c>
      <c r="K57">
        <f>P5</f>
        <v>637</v>
      </c>
      <c r="L57">
        <f ca="1">P6</f>
        <v>635.50072404782861</v>
      </c>
      <c r="M57">
        <f ca="1">P7</f>
        <v>623.0446335020365</v>
      </c>
      <c r="N57">
        <f ca="1">P8</f>
        <v>632.94163350203655</v>
      </c>
      <c r="O57">
        <f ca="1"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AE57)-(K31))))*(MAX($D$16,(AE57)-(K31))),0.000001)*MAX(((((G31)+(I31)*(MAX($D$16,(AE57)-(K31))))*(MAX($D$16,(AE57)-(K31))))/MAX((G31)+2*(MAX($D$16,(AE57)-(K31)))*SQRT(1+(I31)^2),0.000001))^(2/3),0.000001)))^2))/2)+(IF((ABS(F57)/MAX(((G31)+(I31)*(MAX($D$16,(AE57)-(K31))))*(MAX($D$16,(AE57)-(K31))),0.000001))&gt;(ABS(F57)/MAX(((F31)+(H31)*(MAX($D$16,(K57)-(J31))))*(MAX($D$16,(K57)-(J31))),0.000001)),$D$9*((((ABS(F57)/MAX(((G31)+(I31)*(MAX($D$16,(AE57)-(K31))))*(MAX($D$16,(AE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AE57)-(K31))))*(MAX($D$16,(AE57)-(K31))),0.000001))^2)/(2*$I$5)))))+($D$10*(ABS((X31)-(W31))/90)*MAX(((ABS(F57)/MAX(((F31)+(H31)*(MAX($D$16,(K57)-(J31))))*(MAX($D$16,(K57)-(J31))),0.000001))^2)/(2*$I$5),((ABS(F57)/MAX(((G31)+(I31)*(MAX($D$16,(AE57)-(K31))))*(MAX($D$16,(AE57)-(K31))),0.000001))^2)/(2*$I$5)))+(0)-((ABS(F57)/MAX(((G31)+(I31)*(MAX($D$16,(AE57)-(K31))))*(MAX($D$16,(AE57)-(K31))),0.000001))^2)/(2*$I$5)</f>
        <v>637.16616552147025</v>
      </c>
      <c r="P57">
        <f ca="1">AD57+((ABS(G57)/MAX(((G32)+(I32)*(MAX($D$16,(AD57)-(K32))))*(MAX($D$16,(AD57)-(K32))),0.000001))^2)/(2*$I$5)+((E32)*((((ABS(G57)*$D$6)/(MAX(((F32)+(H32)*(MAX($D$16,(AC57)-(J32))))*(MAX($D$16,(AC57)-(J32))),0.000001)*MAX(((((F32)+(H32)*(MAX($D$16,(AC57)-(J32))))*(MAX($D$16,(AC57)-(J32))))/MAX((F32)+2*(MAX($D$16,(AC57)-(J32)))*SQRT(1+(H32)^2),0.000001))^(2/3),0.000001)))^2)+(((ABS(G57)*$D$6)/(MAX(((G32)+(I32)*(MAX($D$16,(AD57)-(K32))))*(MAX($D$16,(AD57)-(K32))),0.000001)*MAX(((((G32)+(I32)*(MAX($D$16,(AD57)-(K32))))*(MAX($D$16,(AD57)-(K32))))/MAX((G32)+2*(MAX($D$16,(AD57)-(K32)))*SQRT(1+(I32)^2),0.000001))^(2/3),0.000001)))^2))/2)+(IF((ABS(G57)/MAX(((G32)+(I32)*(MAX($D$16,(AD57)-(K32))))*(MAX($D$16,(AD57)-(K32))),0.000001))&gt;(ABS(G57)/MAX(((F32)+(H32)*(MAX($D$16,(AC57)-(J32))))*(MAX($D$16,(AC57)-(J32))),0.000001)),$D$9*((((ABS(G57)/MAX(((G32)+(I32)*(MAX($D$16,(AD57)-(K32))))*(MAX($D$16,(AD57)-(K32))),0.000001))^2)/(2*$I$5))-(((ABS(G57)/MAX(((F32)+(H32)*(MAX($D$16,(AC57)-(J32))))*(MAX($D$16,(AC57)-(J32))),0.000001))^2)/(2*$I$5))),$D$8*((((ABS(G57)/MAX(((F32)+(H32)*(MAX($D$16,(AC57)-(J32))))*(MAX($D$16,(AC57)-(J32))),0.000001))^2)/(2*$I$5))-(((ABS(G57)/MAX(((G32)+(I32)*(MAX($D$16,(AD57)-(K32))))*(MAX($D$16,(AD57)-(K32))),0.000001))^2)/(2*$I$5)))))+($D$10*(ABS((X32)-(W32))/90)*MAX(((ABS(G57)/MAX(((F32)+(H32)*(MAX($D$16,(AC57)-(J32))))*(MAX($D$16,(AC57)-(J32))),0.000001))^2)/(2*$I$5),((ABS(G57)/MAX(((G32)+(I32)*(MAX($D$16,(AD57)-(K32))))*(MAX($D$16,(AD57)-(K32))),0.000001))^2)/(2*$I$5)))+(($D$11*0.13607488*(ABS(H57)/MAX(ABS(F57),0.000001))^2*MAX(((ABS(G57)/MAX(((F32)+(H32)*(MAX($D$16,(AC57)-(J32))))*(MAX($D$16,(AC57)-(J32))),0.000001))^2)/(2*$I$5),((ABS(G57)/MAX(((G32)+(I32)*(MAX($D$16,(AD57)-(K32))))*(MAX($D$16,(AD57)-(K32))),0.000001))^2)/(2*$I$5))))-((ABS(G57)/MAX(((F32)+(H32)*(MAX($D$16,(AC57)-(J32))))*(MAX($D$16,(AC57)-(J32))),0.000001))^2)/(2*$I$5)</f>
        <v>636.24596151562764</v>
      </c>
      <c r="Q57">
        <f ca="1">L57+((ABS(H57)/MAX(((G33)+(I33)*(MAX($D$16,(IF(N6="None",AC57,L57))-(K33))))*(MAX($D$16,(IF(N6="None",AC57,L57))-(K33))),0.000001))^2)/(2*$I$5)+((E33)*((((ABS(H57)*$D$6)/(MAX(((F33)+(H33)*(MAX($D$16,(AC57)-(J33))))*(MAX($D$16,(AC57)-(J33))),0.000001)*MAX(((((F33)+(H33)*(MAX($D$16,(AC57)-(J33))))*(MAX($D$16,(AC57)-(J33))))/MAX((F33)+2*(MAX($D$16,(AC57)-(J33)))*SQRT(1+(H33)^2),0.000001))^(2/3),0.000001)))^2)+(((ABS(H57)*$D$6)/(MAX(((G33)+(I33)*(MAX($D$16,(IF(N6="None",AC57,L57))-(K33))))*(MAX($D$16,(IF(N6="None",AC57,L57))-(K33))),0.000001)*MAX(((((G33)+(I33)*(MAX($D$16,(IF(N6="None",AC57,L57))-(K33))))*(MAX($D$16,(IF(N6="None",AC57,L57))-(K33))))/MAX((G33)+2*(MAX($D$16,(IF(N6="None",AC57,L57))-(K33)))*SQRT(1+(I33)^2),0.000001))^(2/3),0.000001)))^2))/2)+(IF((ABS(H57)/MAX(((G33)+(I33)*(MAX($D$16,(IF(N6="None",AC57,L57))-(K33))))*(MAX($D$16,(IF(N6="None",AC57,L57))-(K33))),0.000001))&gt;(ABS(H57)/MAX(((F33)+(H33)*(MAX($D$16,(AC57)-(J33))))*(MAX($D$16,(AC57)-(J33))),0.000001)),$D$9*((((ABS(H57)/MAX(((G33)+(I33)*(MAX($D$16,(IF(N6="None",AC57,L57))-(K33))))*(MAX($D$16,(IF(N6="None",AC57,L57))-(K33))),0.000001))^2)/(2*$I$5))-(((ABS(H57)/MAX(((F33)+(H33)*(MAX($D$16,(AC57)-(J33))))*(MAX($D$16,(AC57)-(J33))),0.000001))^2)/(2*$I$5))),$D$8*((((ABS(H57)/MAX(((F33)+(H33)*(MAX($D$16,(AC57)-(J33))))*(MAX($D$16,(AC57)-(J33))),0.000001))^2)/(2*$I$5))-(((ABS(H57)/MAX(((G33)+(I33)*(MAX($D$16,(IF(N6="None",AC57,L57))-(K33))))*(MAX($D$16,(IF(N6="None",AC57,L57))-(K33))),0.000001))^2)/(2*$I$5)))))+($D$10*(ABS((X33)-(W33))/90)*MAX(((ABS(H57)/MAX(((F33)+(H33)*(MAX($D$16,(AC57)-(J33))))*(MAX($D$16,(AC57)-(J33))),0.000001))^2)/(2*$I$5),((ABS(H57)/MAX(((G33)+(I33)*(MAX($D$16,(IF(N6="None",AC57,L57))-(K33))))*(MAX($D$16,(IF(N6="None",AC57,L57))-(K33))),0.000001))^2)/(2*$I$5)))+(($D$11*0.00000015*(ABS(G57)/MAX(ABS(F57),0.000001))^2*MAX(((ABS(H57)/MAX(((F33)+(H33)*(MAX($D$16,(AC57)-(J33))))*(MAX($D$16,(AC57)-(J33))),0.000001))^2)/(2*$I$5),((ABS(H57)/MAX(((G33)+(I33)*(MAX($D$16,(IF(N6="None",AC57,L57))-(K33))))*(MAX($D$16,(IF(N6="None",AC57,L57))-(K33))),0.000001))^2)/(2*$I$5))))-((ABS(H57)/MAX(((F33)+(H33)*(MAX($D$16,(AC57)-(J33))))*(MAX($D$16,(AC57)-(J33))),0.000001))^2)/(2*$I$5)</f>
        <v>635.50072423010056</v>
      </c>
      <c r="R57">
        <f ca="1">AE57+((ABS(G57)/MAX(((F32)+(H32)*(MAX($D$16,(AE57)-(J32))))*(MAX($D$16,(AE57)-(J32))),0.000001))^2)/(2*$I$5)-((E32)*((((ABS(G57)*$D$6)/(MAX(((F32)+(H32)*(MAX($D$16,(AE57)-(J32))))*(MAX($D$16,(AE57)-(J32))),0.000001)*MAX(((((F32)+(H32)*(MAX($D$16,(AE57)-(J32))))*(MAX($D$16,(AE57)-(J32))))/MAX((F32)+2*(MAX($D$16,(AE57)-(J32)))*SQRT(1+(H32)^2),0.000001))^(2/3),0.000001)))^2)+(((ABS(G57)*$D$6)/(MAX(((G32)+(I32)*(MAX($D$16,(AF57)-(K32))))*(MAX($D$16,(AF57)-(K32))),0.000001)*MAX(((((G32)+(I32)*(MAX($D$16,(AF57)-(K32))))*(MAX($D$16,(AF57)-(K32))))/MAX((G32)+2*(MAX($D$16,(AF57)-(K32)))*SQRT(1+(I32)^2),0.000001))^(2/3),0.000001)))^2))/2)+(IF((ABS(G57)/MAX(((G32)+(I32)*(MAX($D$16,(AF57)-(K32))))*(MAX($D$16,(AF57)-(K32))),0.000001))&gt;(ABS(G57)/MAX(((F32)+(H32)*(MAX($D$16,(AE57)-(J32))))*(MAX($D$16,(AE57)-(J32))),0.000001)),$D$9*((((ABS(G57)/MAX(((G32)+(I32)*(MAX($D$16,(AF57)-(K32))))*(MAX($D$16,(AF57)-(K32))),0.000001))^2)/(2*$I$5))-(((ABS(G57)/MAX(((F32)+(H32)*(MAX($D$16,(AE57)-(J32))))*(MAX($D$16,(AE57)-(J32))),0.000001))^2)/(2*$I$5))),$D$8*((((ABS(G57)/MAX(((F32)+(H32)*(MAX($D$16,(AE57)-(J32))))*(MAX($D$16,(AE57)-(J32))),0.000001))^2)/(2*$I$5))-(((ABS(G57)/MAX(((G32)+(I32)*(MAX($D$16,(AF57)-(K32))))*(MAX($D$16,(AF57)-(K32))),0.000001))^2)/(2*$I$5)))))+($D$10*(ABS((X32)-(W32))/90)*MAX(((ABS(G57)/MAX(((F32)+(H32)*(MAX($D$16,(AE57)-(J32))))*(MAX($D$16,(AE57)-(J32))),0.000001))^2)/(2*$I$5),((ABS(G57)/MAX(((G32)+(I32)*(MAX($D$16,(AF57)-(K32))))*(MAX($D$16,(AF57)-(K32))),0.000001))^2)/(2*$I$5)))+(($D$11*0.13607488*(ABS(H57)/MAX(ABS(F57),0.000001))^2*MAX(((ABS(G57)/MAX(((F32)+(H32)*(MAX($D$16,(AE57)-(J32))))*(MAX($D$16,(AE57)-(J32))),0.000001))^2)/(2*$I$5),((ABS(G57)/MAX(((G32)+(I32)*(MAX($D$16,(AF57)-(K32))))*(MAX($D$16,(AF57)-(K32))),0.000001))^2)/(2*$I$5))))-((ABS(G57)/MAX(((G32)+(I32)*(MAX($D$16,(AF57)-(K32))))*(MAX($D$16,(AF57)-(K32))),0.000001))^2)/(2*$I$5)</f>
        <v>636.94033251720998</v>
      </c>
      <c r="S57">
        <f ca="1">M57+((ABS(I57)/MAX(((G34)+(I34)*(MAX($D$16,(IF(N7="None",AD57,M57))-(K34))))*(MAX($D$16,(IF(N7="None",AD57,M57))-(K34))),0.000001))^2)/(2*$I$5)+((E34)*((((ABS(I57)*$D$6)/(MAX(((F34)+(H34)*(MAX($D$16,(AD57)-(J34))))*(MAX($D$16,(AD57)-(J34))),0.000001)*MAX(((((F34)+(H34)*(MAX($D$16,(AD57)-(J34))))*(MAX($D$16,(AD57)-(J34))))/MAX((F34)+2*(MAX($D$16,(AD57)-(J34)))*SQRT(1+(H34)^2),0.000001))^(2/3),0.000001)))^2)+(((ABS(I57)*$D$6)/(MAX(((G34)+(I34)*(MAX($D$16,(IF(N7="None",AD57,M57))-(K34))))*(MAX($D$16,(IF(N7="None",AD57,M57))-(K34))),0.000001)*MAX(((((G34)+(I34)*(MAX($D$16,(IF(N7="None",AD57,M57))-(K34))))*(MAX($D$16,(IF(N7="None",AD57,M57))-(K34))))/MAX((G34)+2*(MAX($D$16,(IF(N7="None",AD57,M57))-(K34)))*SQRT(1+(I34)^2),0.000001))^(2/3),0.000001)))^2))/2)+(IF((ABS(I57)/MAX(((G34)+(I34)*(MAX($D$16,(IF(N7="None",AD57,M57))-(K34))))*(MAX($D$16,(IF(N7="None",AD57,M57))-(K34))),0.000001))&gt;(ABS(I57)/MAX(((F34)+(H34)*(MAX($D$16,(AD57)-(J34))))*(MAX($D$16,(AD57)-(J34))),0.000001)),$D$9*((((ABS(I57)/MAX(((G34)+(I34)*(MAX($D$16,(IF(N7="None",AD57,M57))-(K34))))*(MAX($D$16,(IF(N7="None",AD57,M57))-(K34))),0.000001))^2)/(2*$I$5))-(((ABS(I57)/MAX(((F34)+(H34)*(MAX($D$16,(AD57)-(J34))))*(MAX($D$16,(AD57)-(J34))),0.000001))^2)/(2*$I$5))),$D$8*((((ABS(I57)/MAX(((F34)+(H34)*(MAX($D$16,(AD57)-(J34))))*(MAX($D$16,(AD57)-(J34))),0.000001))^2)/(2*$I$5))-(((ABS(I57)/MAX(((G34)+(I34)*(MAX($D$16,(IF(N7="None",AD57,M57))-(K34))))*(MAX($D$16,(IF(N7="None",AD57,M57))-(K34))),0.000001))^2)/(2*$I$5)))))+($D$10*(ABS((X34)-(W34))/90)*MAX(((ABS(I57)/MAX(((F34)+(H34)*(MAX($D$16,(AD57)-(J34))))*(MAX($D$16,(AD57)-(J34))),0.000001))^2)/(2*$I$5),((ABS(I57)/MAX(((G34)+(I34)*(MAX($D$16,(IF(N7="None",AD57,M57))-(K34))))*(MAX($D$16,(IF(N7="None",AD57,M57))-(K34))),0.000001))^2)/(2*$I$5)))+(0)-((ABS(I57)/MAX(((F34)+(H34)*(MAX($D$16,(AD57)-(J34))))*(MAX($D$16,(AD57)-(J34))),0.000001))^2)/(2*$I$5)</f>
        <v>625.35987507879793</v>
      </c>
      <c r="T57">
        <f ca="1">N57+((ABS(J57)/MAX(((G35)+(I35)*(MAX($D$16,(IF(N8="None",AD57,N57))-(K35))))*(MAX($D$16,(IF(N8="None",AD57,N57))-(K35))),0.000001))^2)/(2*$I$5)+((E35)*((((ABS(J57)*$D$6)/(MAX(((F35)+(H35)*(MAX($D$16,(AD57)-(J35))))*(MAX($D$16,(AD57)-(J35))),0.000001)*MAX(((((F35)+(H35)*(MAX($D$16,(AD57)-(J35))))*(MAX($D$16,(AD57)-(J35))))/MAX((F35)+2*(MAX($D$16,(AD57)-(J35)))*SQRT(1+(H35)^2),0.000001))^(2/3),0.000001)))^2)+(((ABS(J57)*$D$6)/(MAX(((G35)+(I35)*(MAX($D$16,(IF(N8="None",AD57,N57))-(K35))))*(MAX($D$16,(IF(N8="None",AD57,N57))-(K35))),0.000001)*MAX(((((G35)+(I35)*(MAX($D$16,(IF(N8="None",AD57,N57))-(K35))))*(MAX($D$16,(IF(N8="None",AD57,N57))-(K35))))/MAX((G35)+2*(MAX($D$16,(IF(N8="None",AD57,N57))-(K35)))*SQRT(1+(I35)^2),0.000001))^(2/3),0.000001)))^2))/2)+(IF((ABS(J57)/MAX(((G35)+(I35)*(MAX($D$16,(IF(N8="None",AD57,N57))-(K35))))*(MAX($D$16,(IF(N8="None",AD57,N57))-(K35))),0.000001))&gt;(ABS(J57)/MAX(((F35)+(H35)*(MAX($D$16,(AD57)-(J35))))*(MAX($D$16,(AD57)-(J35))),0.000001)),$D$9*((((ABS(J57)/MAX(((G35)+(I35)*(MAX($D$16,(IF(N8="None",AD57,N57))-(K35))))*(MAX($D$16,(IF(N8="None",AD57,N57))-(K35))),0.000001))^2)/(2*$I$5))-(((ABS(J57)/MAX(((F35)+(H35)*(MAX($D$16,(AD57)-(J35))))*(MAX($D$16,(AD57)-(J35))),0.000001))^2)/(2*$I$5))),$D$8*((((ABS(J57)/MAX(((F35)+(H35)*(MAX($D$16,(AD57)-(J35))))*(MAX($D$16,(AD57)-(J35))),0.000001))^2)/(2*$I$5))-(((ABS(J57)/MAX(((G35)+(I35)*(MAX($D$16,(IF(N8="None",AD57,N57))-(K35))))*(MAX($D$16,(IF(N8="None",AD57,N57))-(K35))),0.000001))^2)/(2*$I$5)))))+($D$10*(ABS((X35)-(W35))/90)*MAX(((ABS(J57)/MAX(((F35)+(H35)*(MAX($D$16,(AD57)-(J35))))*(MAX($D$16,(AD57)-(J35))),0.000001))^2)/(2*$I$5),((ABS(J57)/MAX(((G35)+(I35)*(MAX($D$16,(IF(N8="None",AD57,N57))-(K35))))*(MAX($D$16,(IF(N8="None",AD57,N57))-(K35))),0.000001))^2)/(2*$I$5)))+(($D$11*0.34699541*(ABS(I57)/MAX(ABS(G57),0.000001))^2*MAX(((ABS(J57)/MAX(((F35)+(H35)*(MAX($D$16,(AD57)-(J35))))*(MAX($D$16,(AD57)-(J35))),0.000001))^2)/(2*$I$5),((ABS(J57)/MAX(((G35)+(I35)*(MAX($D$16,(IF(N8="None",AD57,N57))-(K35))))*(MAX($D$16,(IF(N8="None",AD57,N57))-(K35))),0.000001))^2)/(2*$I$5))))-((ABS(J57)/MAX(((F35)+(H35)*(MAX($D$16,(AD57)-(J35))))*(MAX($D$16,(AD57)-(J35))),0.000001))^2)/(2*$I$5)</f>
        <v>633.6085875967334</v>
      </c>
      <c r="U57">
        <f t="shared" ca="1" si="3"/>
        <v>1.4442139779825463E-3</v>
      </c>
      <c r="V57">
        <f t="shared" ca="1" si="4"/>
        <v>5.2308664935425036E-3</v>
      </c>
      <c r="W57">
        <f t="shared" ca="1" si="5"/>
        <v>0.92001241301363734</v>
      </c>
      <c r="X57">
        <f t="shared" ca="1" si="6"/>
        <v>3.3308037239233954</v>
      </c>
      <c r="Y57">
        <f>IF($D$20=0,B57,IFERROR(IF(N6="None",1,MIN(0.98,MAX(0.02,B57+$D$14*((Q57-P57)/MAX(ABS(D57),1))))),B57))</f>
        <v>1</v>
      </c>
      <c r="Z57">
        <f ca="1">IF($D$20=0,C57,IFERROR(IF(AND(N7="None",N8="None"),C57,IF(N8="None",1,IF(N7="None",0,MIN(0.98,MAX(0.02,C57+$D$14*((T57-S57)/MAX(ABS(E57),1))))))),C57))</f>
        <v>0.66568383939824904</v>
      </c>
      <c r="AA57">
        <f t="shared" ca="1" si="7"/>
        <v>636.84411478632364</v>
      </c>
      <c r="AB57">
        <f t="shared" ca="1" si="8"/>
        <v>635.77390937516589</v>
      </c>
      <c r="AC57">
        <f ca="1">IF($D$20=0,D57,IF(AC57=0,(MAX(P57,Q57)),IF(ABS((MAX(P57,Q57))-AC57)&lt;$D$19,AC57,MAX((K31)+$D$16,AC57+$D$13*(((MAX(P57,Q57))-AC57))))))</f>
        <v>636.24637637916237</v>
      </c>
      <c r="AD57">
        <f ca="1">IF($D$20=0,E57,IF(AD57=0,(MAX(S57,T57)),IF(ABS((MAX(S57,T57))-AD57)&lt;$D$19,AD57,MAX((K32)+$D$16,AD57+$D$13*(((MAX(S57,T57))-AD57))))))</f>
        <v>633.60944290496832</v>
      </c>
      <c r="AE57">
        <f ca="1">IF($D$20=0,D57,IF(AE57=0,O57,IF(ABS(U57)&lt;$D$19,AE57,MAX((K31)+$D$16,AE57+($D$13*(((O57)-AE57)+($D$15*U57*MAX(ABS(AE57-(K31)),1))))))))</f>
        <v>637.16637264866404</v>
      </c>
      <c r="AF57">
        <f ca="1">IF($D$20=0,E57,IF(AF57=0,R57,IF(ABS(V57)&lt;$D$19,AF57,MAX((K32)+$D$16,AF57+($D$13*(((R57)-AF57)+($D$15*V57*MAX(ABS(AF57-(K32)),1))))))))</f>
        <v>636.94165766770152</v>
      </c>
      <c r="AG57">
        <f ca="1">((G31)*(MAX($D$16,(AC57)-(K31)))^2)/2+(I31)*(MAX($D$16,(AC57)-(K31)))^3/3+(ABS(F57)^2)/($I$5*MAX(((G31)+(I31)*(MAX($D$16,(AC57)-(K31))))*(MAX($D$16,(AC57)-(K31))),0.000001))</f>
        <v>33.19807196489073</v>
      </c>
      <c r="AH57">
        <f ca="1">((G31)*(MAX($D$16,(AE57)-(K31)))^2)/2+(I31)*(MAX($D$16,(AE57)-(K31)))^3/3+(ABS(F57)^2)/($I$5*MAX(((G31)+(I31)*(MAX($D$16,(AE57)-(K31))))*(MAX($D$16,(AE57)-(K31))),0.000001))</f>
        <v>41.073151276254244</v>
      </c>
      <c r="AI57">
        <f ca="1">((G32)*(MAX($D$16,(AD57)-(K32)))^2)/2+(I32)*(MAX($D$16,(AD57)-(K32)))^3/3+(ABS(G57)^2)/($I$5*MAX(((G32)+(I32)*(MAX($D$16,(AD57)-(K32))))*(MAX($D$16,(AD57)-(K32))),0.000001))</f>
        <v>30.300027814562128</v>
      </c>
      <c r="AJ57">
        <f ca="1">((G32)*(MAX($D$16,(AF57)-(K32)))^2)/2+(I32)*(MAX($D$16,(AF57)-(K32)))^3/3+(ABS(G57)^2)/($I$5*MAX(((G32)+(I32)*(MAX($D$16,(AF57)-(K32))))*(MAX($D$16,(AF57)-(K32))),0.000001))</f>
        <v>136.1165307483268</v>
      </c>
      <c r="AK57" t="str">
        <f t="shared" ca="1" si="9"/>
        <v>Supercritical</v>
      </c>
      <c r="AL57" t="str">
        <f t="shared" ca="1" si="10"/>
        <v>Supercritical</v>
      </c>
      <c r="AM57">
        <f t="shared" ca="1" si="11"/>
        <v>637.1661134806493</v>
      </c>
      <c r="AN57">
        <f t="shared" ca="1" si="12"/>
        <v>636.94018454212244</v>
      </c>
      <c r="AO57">
        <f t="shared" ca="1" si="13"/>
        <v>3.9872002275842533E-4</v>
      </c>
      <c r="AP57">
        <f t="shared" ca="1" si="14"/>
        <v>2.2663470447241707E-3</v>
      </c>
    </row>
    <row r="58" spans="1:42" x14ac:dyDescent="0.35">
      <c r="A58">
        <v>15</v>
      </c>
      <c r="B58">
        <f t="shared" si="15"/>
        <v>1</v>
      </c>
      <c r="C58">
        <f t="shared" ca="1" si="16"/>
        <v>0.66568383939824904</v>
      </c>
      <c r="D58">
        <f t="shared" ca="1" si="17"/>
        <v>637.1661134806493</v>
      </c>
      <c r="E58">
        <f t="shared" ca="1" si="18"/>
        <v>636.94018454212244</v>
      </c>
      <c r="F58">
        <f t="shared" si="2"/>
        <v>51</v>
      </c>
      <c r="G58">
        <f ca="1">IF(N6="None",MAX(0,F58-H58),MAX(0,F58*B58))</f>
        <v>50.95</v>
      </c>
      <c r="H58">
        <f ca="1">IF(N6="None",MAX(0.05,IFERROR(O33,0)+0.05),MAX(0,F58-G58))</f>
        <v>0.05</v>
      </c>
      <c r="I58">
        <f ca="1">IF(AND(N7="None",N8="None"),MAX(0,G58*C58),IF(N7="None",MAX(0.05,IFERROR(O34,0)+0.05),IF(N8="None",MAX(0,G58-J58),MAX(0,G58*C58))))</f>
        <v>33.916591617340792</v>
      </c>
      <c r="J58">
        <f ca="1">IF(AND(N7="None",N8="None"),MAX(0,G58-I58),IF(N8="None",MAX(0.05,IFERROR(O35,0)+0.05),IF(N7="None",MAX(0,G58-I58),MAX(0,G58-I58))))</f>
        <v>17.033408382659211</v>
      </c>
      <c r="K58">
        <f>P5</f>
        <v>637</v>
      </c>
      <c r="L58">
        <f ca="1">P6</f>
        <v>635.50072404782861</v>
      </c>
      <c r="M58">
        <f ca="1">P7</f>
        <v>623.0446335020365</v>
      </c>
      <c r="N58">
        <f ca="1">P8</f>
        <v>632.94163350203655</v>
      </c>
      <c r="O58">
        <f ca="1"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AE58)-(K31))))*(MAX($D$16,(AE58)-(K31))),0.000001)*MAX(((((G31)+(I31)*(MAX($D$16,(AE58)-(K31))))*(MAX($D$16,(AE58)-(K31))))/MAX((G31)+2*(MAX($D$16,(AE58)-(K31)))*SQRT(1+(I31)^2),0.000001))^(2/3),0.000001)))^2))/2)+(IF((ABS(F58)/MAX(((G31)+(I31)*(MAX($D$16,(AE58)-(K31))))*(MAX($D$16,(AE58)-(K31))),0.000001))&gt;(ABS(F58)/MAX(((F31)+(H31)*(MAX($D$16,(K58)-(J31))))*(MAX($D$16,(K58)-(J31))),0.000001)),$D$9*((((ABS(F58)/MAX(((G31)+(I31)*(MAX($D$16,(AE58)-(K31))))*(MAX($D$16,(AE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AE58)-(K31))))*(MAX($D$16,(AE58)-(K31))),0.000001))^2)/(2*$I$5)))))+($D$10*(ABS((X31)-(W31))/90)*MAX(((ABS(F58)/MAX(((F31)+(H31)*(MAX($D$16,(K58)-(J31))))*(MAX($D$16,(K58)-(J31))),0.000001))^2)/(2*$I$5),((ABS(F58)/MAX(((G31)+(I31)*(MAX($D$16,(AE58)-(K31))))*(MAX($D$16,(AE58)-(K31))),0.000001))^2)/(2*$I$5)))+(0)-((ABS(F58)/MAX(((G31)+(I31)*(MAX($D$16,(AE58)-(K31))))*(MAX($D$16,(AE58)-(K31))),0.000001))^2)/(2*$I$5)</f>
        <v>637.16616537792027</v>
      </c>
      <c r="P58">
        <f ca="1">AD58+((ABS(G58)/MAX(((G32)+(I32)*(MAX($D$16,(AD58)-(K32))))*(MAX($D$16,(AD58)-(K32))),0.000001))^2)/(2*$I$5)+((E32)*((((ABS(G58)*$D$6)/(MAX(((F32)+(H32)*(MAX($D$16,(AC58)-(J32))))*(MAX($D$16,(AC58)-(J32))),0.000001)*MAX(((((F32)+(H32)*(MAX($D$16,(AC58)-(J32))))*(MAX($D$16,(AC58)-(J32))))/MAX((F32)+2*(MAX($D$16,(AC58)-(J32)))*SQRT(1+(H32)^2),0.000001))^(2/3),0.000001)))^2)+(((ABS(G58)*$D$6)/(MAX(((G32)+(I32)*(MAX($D$16,(AD58)-(K32))))*(MAX($D$16,(AD58)-(K32))),0.000001)*MAX(((((G32)+(I32)*(MAX($D$16,(AD58)-(K32))))*(MAX($D$16,(AD58)-(K32))))/MAX((G32)+2*(MAX($D$16,(AD58)-(K32)))*SQRT(1+(I32)^2),0.000001))^(2/3),0.000001)))^2))/2)+(IF((ABS(G58)/MAX(((G32)+(I32)*(MAX($D$16,(AD58)-(K32))))*(MAX($D$16,(AD58)-(K32))),0.000001))&gt;(ABS(G58)/MAX(((F32)+(H32)*(MAX($D$16,(AC58)-(J32))))*(MAX($D$16,(AC58)-(J32))),0.000001)),$D$9*((((ABS(G58)/MAX(((G32)+(I32)*(MAX($D$16,(AD58)-(K32))))*(MAX($D$16,(AD58)-(K32))),0.000001))^2)/(2*$I$5))-(((ABS(G58)/MAX(((F32)+(H32)*(MAX($D$16,(AC58)-(J32))))*(MAX($D$16,(AC58)-(J32))),0.000001))^2)/(2*$I$5))),$D$8*((((ABS(G58)/MAX(((F32)+(H32)*(MAX($D$16,(AC58)-(J32))))*(MAX($D$16,(AC58)-(J32))),0.000001))^2)/(2*$I$5))-(((ABS(G58)/MAX(((G32)+(I32)*(MAX($D$16,(AD58)-(K32))))*(MAX($D$16,(AD58)-(K32))),0.000001))^2)/(2*$I$5)))))+($D$10*(ABS((X32)-(W32))/90)*MAX(((ABS(G58)/MAX(((F32)+(H32)*(MAX($D$16,(AC58)-(J32))))*(MAX($D$16,(AC58)-(J32))),0.000001))^2)/(2*$I$5),((ABS(G58)/MAX(((G32)+(I32)*(MAX($D$16,(AD58)-(K32))))*(MAX($D$16,(AD58)-(K32))),0.000001))^2)/(2*$I$5)))+(($D$11*0.13607488*(ABS(H58)/MAX(ABS(F58),0.000001))^2*MAX(((ABS(G58)/MAX(((F32)+(H32)*(MAX($D$16,(AC58)-(J32))))*(MAX($D$16,(AC58)-(J32))),0.000001))^2)/(2*$I$5),((ABS(G58)/MAX(((G32)+(I32)*(MAX($D$16,(AD58)-(K32))))*(MAX($D$16,(AD58)-(K32))),0.000001))^2)/(2*$I$5))))-((ABS(G58)/MAX(((F32)+(H32)*(MAX($D$16,(AC58)-(J32))))*(MAX($D$16,(AC58)-(J32))),0.000001))^2)/(2*$I$5)</f>
        <v>636.2471752681364</v>
      </c>
      <c r="Q58">
        <f ca="1">L58+((ABS(H58)/MAX(((G33)+(I33)*(MAX($D$16,(IF(N6="None",AC58,L58))-(K33))))*(MAX($D$16,(IF(N6="None",AC58,L58))-(K33))),0.000001))^2)/(2*$I$5)+((E33)*((((ABS(H58)*$D$6)/(MAX(((F33)+(H33)*(MAX($D$16,(AC58)-(J33))))*(MAX($D$16,(AC58)-(J33))),0.000001)*MAX(((((F33)+(H33)*(MAX($D$16,(AC58)-(J33))))*(MAX($D$16,(AC58)-(J33))))/MAX((F33)+2*(MAX($D$16,(AC58)-(J33)))*SQRT(1+(H33)^2),0.000001))^(2/3),0.000001)))^2)+(((ABS(H58)*$D$6)/(MAX(((G33)+(I33)*(MAX($D$16,(IF(N6="None",AC58,L58))-(K33))))*(MAX($D$16,(IF(N6="None",AC58,L58))-(K33))),0.000001)*MAX(((((G33)+(I33)*(MAX($D$16,(IF(N6="None",AC58,L58))-(K33))))*(MAX($D$16,(IF(N6="None",AC58,L58))-(K33))))/MAX((G33)+2*(MAX($D$16,(IF(N6="None",AC58,L58))-(K33)))*SQRT(1+(I33)^2),0.000001))^(2/3),0.000001)))^2))/2)+(IF((ABS(H58)/MAX(((G33)+(I33)*(MAX($D$16,(IF(N6="None",AC58,L58))-(K33))))*(MAX($D$16,(IF(N6="None",AC58,L58))-(K33))),0.000001))&gt;(ABS(H58)/MAX(((F33)+(H33)*(MAX($D$16,(AC58)-(J33))))*(MAX($D$16,(AC58)-(J33))),0.000001)),$D$9*((((ABS(H58)/MAX(((G33)+(I33)*(MAX($D$16,(IF(N6="None",AC58,L58))-(K33))))*(MAX($D$16,(IF(N6="None",AC58,L58))-(K33))),0.000001))^2)/(2*$I$5))-(((ABS(H58)/MAX(((F33)+(H33)*(MAX($D$16,(AC58)-(J33))))*(MAX($D$16,(AC58)-(J33))),0.000001))^2)/(2*$I$5))),$D$8*((((ABS(H58)/MAX(((F33)+(H33)*(MAX($D$16,(AC58)-(J33))))*(MAX($D$16,(AC58)-(J33))),0.000001))^2)/(2*$I$5))-(((ABS(H58)/MAX(((G33)+(I33)*(MAX($D$16,(IF(N6="None",AC58,L58))-(K33))))*(MAX($D$16,(IF(N6="None",AC58,L58))-(K33))),0.000001))^2)/(2*$I$5)))))+($D$10*(ABS((X33)-(W33))/90)*MAX(((ABS(H58)/MAX(((F33)+(H33)*(MAX($D$16,(AC58)-(J33))))*(MAX($D$16,(AC58)-(J33))),0.000001))^2)/(2*$I$5),((ABS(H58)/MAX(((G33)+(I33)*(MAX($D$16,(IF(N6="None",AC58,L58))-(K33))))*(MAX($D$16,(IF(N6="None",AC58,L58))-(K33))),0.000001))^2)/(2*$I$5)))+(($D$11*0.00000015*(ABS(G58)/MAX(ABS(F58),0.000001))^2*MAX(((ABS(H58)/MAX(((F33)+(H33)*(MAX($D$16,(AC58)-(J33))))*(MAX($D$16,(AC58)-(J33))),0.000001))^2)/(2*$I$5),((ABS(H58)/MAX(((G33)+(I33)*(MAX($D$16,(IF(N6="None",AC58,L58))-(K33))))*(MAX($D$16,(IF(N6="None",AC58,L58))-(K33))),0.000001))^2)/(2*$I$5))))-((ABS(H58)/MAX(((F33)+(H33)*(MAX($D$16,(AC58)-(J33))))*(MAX($D$16,(AC58)-(J33))),0.000001))^2)/(2*$I$5)</f>
        <v>635.50072422988751</v>
      </c>
      <c r="R58">
        <f ca="1">AE58+((ABS(G58)/MAX(((F32)+(H32)*(MAX($D$16,(AE58)-(J32))))*(MAX($D$16,(AE58)-(J32))),0.000001))^2)/(2*$I$5)-((E32)*((((ABS(G58)*$D$6)/(MAX(((F32)+(H32)*(MAX($D$16,(AE58)-(J32))))*(MAX($D$16,(AE58)-(J32))),0.000001)*MAX(((((F32)+(H32)*(MAX($D$16,(AE58)-(J32))))*(MAX($D$16,(AE58)-(J32))))/MAX((F32)+2*(MAX($D$16,(AE58)-(J32)))*SQRT(1+(H32)^2),0.000001))^(2/3),0.000001)))^2)+(((ABS(G58)*$D$6)/(MAX(((G32)+(I32)*(MAX($D$16,(AF58)-(K32))))*(MAX($D$16,(AF58)-(K32))),0.000001)*MAX(((((G32)+(I32)*(MAX($D$16,(AF58)-(K32))))*(MAX($D$16,(AF58)-(K32))))/MAX((G32)+2*(MAX($D$16,(AF58)-(K32)))*SQRT(1+(I32)^2),0.000001))^(2/3),0.000001)))^2))/2)+(IF((ABS(G58)/MAX(((G32)+(I32)*(MAX($D$16,(AF58)-(K32))))*(MAX($D$16,(AF58)-(K32))),0.000001))&gt;(ABS(G58)/MAX(((F32)+(H32)*(MAX($D$16,(AE58)-(J32))))*(MAX($D$16,(AE58)-(J32))),0.000001)),$D$9*((((ABS(G58)/MAX(((G32)+(I32)*(MAX($D$16,(AF58)-(K32))))*(MAX($D$16,(AF58)-(K32))),0.000001))^2)/(2*$I$5))-(((ABS(G58)/MAX(((F32)+(H32)*(MAX($D$16,(AE58)-(J32))))*(MAX($D$16,(AE58)-(J32))),0.000001))^2)/(2*$I$5))),$D$8*((((ABS(G58)/MAX(((F32)+(H32)*(MAX($D$16,(AE58)-(J32))))*(MAX($D$16,(AE58)-(J32))),0.000001))^2)/(2*$I$5))-(((ABS(G58)/MAX(((G32)+(I32)*(MAX($D$16,(AF58)-(K32))))*(MAX($D$16,(AF58)-(K32))),0.000001))^2)/(2*$I$5)))))+($D$10*(ABS((X32)-(W32))/90)*MAX(((ABS(G58)/MAX(((F32)+(H32)*(MAX($D$16,(AE58)-(J32))))*(MAX($D$16,(AE58)-(J32))),0.000001))^2)/(2*$I$5),((ABS(G58)/MAX(((G32)+(I32)*(MAX($D$16,(AF58)-(K32))))*(MAX($D$16,(AF58)-(K32))),0.000001))^2)/(2*$I$5)))+(($D$11*0.13607488*(ABS(H58)/MAX(ABS(F58),0.000001))^2*MAX(((ABS(G58)/MAX(((F32)+(H32)*(MAX($D$16,(AE58)-(J32))))*(MAX($D$16,(AE58)-(J32))),0.000001))^2)/(2*$I$5),((ABS(G58)/MAX(((G32)+(I32)*(MAX($D$16,(AF58)-(K32))))*(MAX($D$16,(AF58)-(K32))),0.000001))^2)/(2*$I$5))))-((ABS(G58)/MAX(((G32)+(I32)*(MAX($D$16,(AF58)-(K32))))*(MAX($D$16,(AF58)-(K32))),0.000001))^2)/(2*$I$5)</f>
        <v>636.9403320547799</v>
      </c>
      <c r="S58">
        <f ca="1">M58+((ABS(I58)/MAX(((G34)+(I34)*(MAX($D$16,(IF(N7="None",AD58,M58))-(K34))))*(MAX($D$16,(IF(N7="None",AD58,M58))-(K34))),0.000001))^2)/(2*$I$5)+((E34)*((((ABS(I58)*$D$6)/(MAX(((F34)+(H34)*(MAX($D$16,(AD58)-(J34))))*(MAX($D$16,(AD58)-(J34))),0.000001)*MAX(((((F34)+(H34)*(MAX($D$16,(AD58)-(J34))))*(MAX($D$16,(AD58)-(J34))))/MAX((F34)+2*(MAX($D$16,(AD58)-(J34)))*SQRT(1+(H34)^2),0.000001))^(2/3),0.000001)))^2)+(((ABS(I58)*$D$6)/(MAX(((G34)+(I34)*(MAX($D$16,(IF(N7="None",AD58,M58))-(K34))))*(MAX($D$16,(IF(N7="None",AD58,M58))-(K34))),0.000001)*MAX(((((G34)+(I34)*(MAX($D$16,(IF(N7="None",AD58,M58))-(K34))))*(MAX($D$16,(IF(N7="None",AD58,M58))-(K34))))/MAX((G34)+2*(MAX($D$16,(IF(N7="None",AD58,M58))-(K34)))*SQRT(1+(I34)^2),0.000001))^(2/3),0.000001)))^2))/2)+(IF((ABS(I58)/MAX(((G34)+(I34)*(MAX($D$16,(IF(N7="None",AD58,M58))-(K34))))*(MAX($D$16,(IF(N7="None",AD58,M58))-(K34))),0.000001))&gt;(ABS(I58)/MAX(((F34)+(H34)*(MAX($D$16,(AD58)-(J34))))*(MAX($D$16,(AD58)-(J34))),0.000001)),$D$9*((((ABS(I58)/MAX(((G34)+(I34)*(MAX($D$16,(IF(N7="None",AD58,M58))-(K34))))*(MAX($D$16,(IF(N7="None",AD58,M58))-(K34))),0.000001))^2)/(2*$I$5))-(((ABS(I58)/MAX(((F34)+(H34)*(MAX($D$16,(AD58)-(J34))))*(MAX($D$16,(AD58)-(J34))),0.000001))^2)/(2*$I$5))),$D$8*((((ABS(I58)/MAX(((F34)+(H34)*(MAX($D$16,(AD58)-(J34))))*(MAX($D$16,(AD58)-(J34))),0.000001))^2)/(2*$I$5))-(((ABS(I58)/MAX(((G34)+(I34)*(MAX($D$16,(IF(N7="None",AD58,M58))-(K34))))*(MAX($D$16,(IF(N7="None",AD58,M58))-(K34))),0.000001))^2)/(2*$I$5)))))+($D$10*(ABS((X34)-(W34))/90)*MAX(((ABS(I58)/MAX(((F34)+(H34)*(MAX($D$16,(AD58)-(J34))))*(MAX($D$16,(AD58)-(J34))),0.000001))^2)/(2*$I$5),((ABS(I58)/MAX(((G34)+(I34)*(MAX($D$16,(IF(N7="None",AD58,M58))-(K34))))*(MAX($D$16,(IF(N7="None",AD58,M58))-(K34))),0.000001))^2)/(2*$I$5)))+(0)-((ABS(I58)/MAX(((F34)+(H34)*(MAX($D$16,(AD58)-(J34))))*(MAX($D$16,(AD58)-(J34))),0.000001))^2)/(2*$I$5)</f>
        <v>625.36620883233286</v>
      </c>
      <c r="T58">
        <f ca="1">N58+((ABS(J58)/MAX(((G35)+(I35)*(MAX($D$16,(IF(N8="None",AD58,N58))-(K35))))*(MAX($D$16,(IF(N8="None",AD58,N58))-(K35))),0.000001))^2)/(2*$I$5)+((E35)*((((ABS(J58)*$D$6)/(MAX(((F35)+(H35)*(MAX($D$16,(AD58)-(J35))))*(MAX($D$16,(AD58)-(J35))),0.000001)*MAX(((((F35)+(H35)*(MAX($D$16,(AD58)-(J35))))*(MAX($D$16,(AD58)-(J35))))/MAX((F35)+2*(MAX($D$16,(AD58)-(J35)))*SQRT(1+(H35)^2),0.000001))^(2/3),0.000001)))^2)+(((ABS(J58)*$D$6)/(MAX(((G35)+(I35)*(MAX($D$16,(IF(N8="None",AD58,N58))-(K35))))*(MAX($D$16,(IF(N8="None",AD58,N58))-(K35))),0.000001)*MAX(((((G35)+(I35)*(MAX($D$16,(IF(N8="None",AD58,N58))-(K35))))*(MAX($D$16,(IF(N8="None",AD58,N58))-(K35))))/MAX((G35)+2*(MAX($D$16,(IF(N8="None",AD58,N58))-(K35)))*SQRT(1+(I35)^2),0.000001))^(2/3),0.000001)))^2))/2)+(IF((ABS(J58)/MAX(((G35)+(I35)*(MAX($D$16,(IF(N8="None",AD58,N58))-(K35))))*(MAX($D$16,(IF(N8="None",AD58,N58))-(K35))),0.000001))&gt;(ABS(J58)/MAX(((F35)+(H35)*(MAX($D$16,(AD58)-(J35))))*(MAX($D$16,(AD58)-(J35))),0.000001)),$D$9*((((ABS(J58)/MAX(((G35)+(I35)*(MAX($D$16,(IF(N8="None",AD58,N58))-(K35))))*(MAX($D$16,(IF(N8="None",AD58,N58))-(K35))),0.000001))^2)/(2*$I$5))-(((ABS(J58)/MAX(((F35)+(H35)*(MAX($D$16,(AD58)-(J35))))*(MAX($D$16,(AD58)-(J35))),0.000001))^2)/(2*$I$5))),$D$8*((((ABS(J58)/MAX(((F35)+(H35)*(MAX($D$16,(AD58)-(J35))))*(MAX($D$16,(AD58)-(J35))),0.000001))^2)/(2*$I$5))-(((ABS(J58)/MAX(((G35)+(I35)*(MAX($D$16,(IF(N8="None",AD58,N58))-(K35))))*(MAX($D$16,(IF(N8="None",AD58,N58))-(K35))),0.000001))^2)/(2*$I$5)))))+($D$10*(ABS((X35)-(W35))/90)*MAX(((ABS(J58)/MAX(((F35)+(H35)*(MAX($D$16,(AD58)-(J35))))*(MAX($D$16,(AD58)-(J35))),0.000001))^2)/(2*$I$5),((ABS(J58)/MAX(((G35)+(I35)*(MAX($D$16,(IF(N8="None",AD58,N58))-(K35))))*(MAX($D$16,(IF(N8="None",AD58,N58))-(K35))),0.000001))^2)/(2*$I$5)))+(($D$11*0.34699541*(ABS(I58)/MAX(ABS(G58),0.000001))^2*MAX(((ABS(J58)/MAX(((F35)+(H35)*(MAX($D$16,(AD58)-(J35))))*(MAX($D$16,(AD58)-(J35))),0.000001))^2)/(2*$I$5),((ABS(J58)/MAX(((G35)+(I35)*(MAX($D$16,(IF(N8="None",AD58,N58))-(K35))))*(MAX($D$16,(IF(N8="None",AD58,N58))-(K35))),0.000001))^2)/(2*$I$5))))-((ABS(J58)/MAX(((F35)+(H35)*(MAX($D$16,(AD58)-(J35))))*(MAX($D$16,(AD58)-(J35))),0.000001))^2)/(2*$I$5)</f>
        <v>633.60452040452412</v>
      </c>
      <c r="U58">
        <f t="shared" ca="1" si="3"/>
        <v>1.4423085131814257E-3</v>
      </c>
      <c r="V58">
        <f t="shared" ca="1" si="4"/>
        <v>5.2372447699367474E-3</v>
      </c>
      <c r="W58">
        <f t="shared" ca="1" si="5"/>
        <v>0.91893821251289864</v>
      </c>
      <c r="X58">
        <f t="shared" ca="1" si="6"/>
        <v>3.3356641375983145</v>
      </c>
      <c r="Y58">
        <f>IF($D$20=0,B58,IFERROR(IF(N6="None",1,MIN(0.98,MAX(0.02,B58+$D$14*((Q58-P58)/MAX(ABS(D58),1))))),B58))</f>
        <v>1</v>
      </c>
      <c r="Z58">
        <f ca="1">IF($D$20=0,C58,IFERROR(IF(AND(N7="None",N8="None"),C58,IF(N8="None",1,IF(N7="None",0,MIN(0.98,MAX(0.02,C58+$D$14*((T58-S58)/MAX(ABS(E58),1))))))),C58))</f>
        <v>0.66671857537781221</v>
      </c>
      <c r="AA58">
        <f t="shared" ca="1" si="7"/>
        <v>636.84460058992624</v>
      </c>
      <c r="AB58">
        <f t="shared" ca="1" si="8"/>
        <v>635.77300204532253</v>
      </c>
      <c r="AC58">
        <f ca="1">IF($D$20=0,D58,IF(AC58=0,(MAX(P58,Q58)),IF(ABS((MAX(P58,Q58))-AC58)&lt;$D$19,AC58,MAX((K31)+$D$16,AC58+$D$13*(((MAX(P58,Q58))-AC58))))))</f>
        <v>636.24750522144063</v>
      </c>
      <c r="AD58">
        <f ca="1">IF($D$20=0,E58,IF(AD58=0,(MAX(S58,T58)),IF(ABS((MAX(S58,T58))-AD58)&lt;$D$19,AD58,MAX((K32)+$D$16,AD58+$D$13*(((MAX(S58,T58))-AD58))))))</f>
        <v>633.60537740840834</v>
      </c>
      <c r="AE58">
        <f ca="1">IF($D$20=0,D58,IF(AE58=0,O58,IF(ABS(U58)&lt;$D$19,AE58,MAX((K31)+$D$16,AE58+($D$13*(((O58)-AE58)+($D$15*U58*MAX(ABS(AE58-(K31)),1))))))))</f>
        <v>637.16637223180487</v>
      </c>
      <c r="AF58">
        <f ca="1">IF($D$20=0,E58,IF(AF58=0,R58,IF(ABS(V58)&lt;$D$19,AF58,MAX((K32)+$D$16,AF58+($D$13*(((R58)-AF58)+($D$15*V58*MAX(ABS(AF58-(K32)),1))))))))</f>
        <v>636.94165882140067</v>
      </c>
      <c r="AG58">
        <f ca="1">((G31)*(MAX($D$16,(AC58)-(K31)))^2)/2+(I31)*(MAX($D$16,(AC58)-(K31)))^3/3+(ABS(F58)^2)/($I$5*MAX(((G31)+(I31)*(MAX($D$16,(AC58)-(K31))))*(MAX($D$16,(AC58)-(K31))),0.000001))</f>
        <v>33.200484535062763</v>
      </c>
      <c r="AH58">
        <f ca="1">((G31)*(MAX($D$16,(AE58)-(K31)))^2)/2+(I31)*(MAX($D$16,(AE58)-(K31)))^3/3+(ABS(F58)^2)/($I$5*MAX(((G31)+(I31)*(MAX($D$16,(AE58)-(K31))))*(MAX($D$16,(AE58)-(K31))),0.000001))</f>
        <v>41.073145483221708</v>
      </c>
      <c r="AI58">
        <f ca="1">((G32)*(MAX($D$16,(AD58)-(K32)))^2)/2+(I32)*(MAX($D$16,(AD58)-(K32)))^3/3+(ABS(G58)^2)/($I$5*MAX(((G32)+(I32)*(MAX($D$16,(AD58)-(K32))))*(MAX($D$16,(AD58)-(K32))),0.000001))</f>
        <v>30.263267642362919</v>
      </c>
      <c r="AJ58">
        <f ca="1">((G32)*(MAX($D$16,(AF58)-(K32)))^2)/2+(I32)*(MAX($D$16,(AF58)-(K32)))^3/3+(ABS(G58)^2)/($I$5*MAX(((G32)+(I32)*(MAX($D$16,(AF58)-(K32))))*(MAX($D$16,(AF58)-(K32))),0.000001))</f>
        <v>136.11658924123788</v>
      </c>
      <c r="AK58" t="str">
        <f t="shared" ca="1" si="9"/>
        <v>Supercritical</v>
      </c>
      <c r="AL58" t="str">
        <f t="shared" ca="1" si="10"/>
        <v>Supercritical</v>
      </c>
      <c r="AM58">
        <f t="shared" ca="1" si="11"/>
        <v>637.16620404355376</v>
      </c>
      <c r="AN58">
        <f t="shared" ca="1" si="12"/>
        <v>636.94070053986979</v>
      </c>
      <c r="AO58">
        <f t="shared" ca="1" si="13"/>
        <v>2.5875115557028039E-4</v>
      </c>
      <c r="AP58">
        <f t="shared" ca="1" si="14"/>
        <v>1.4742792782271863E-3</v>
      </c>
    </row>
    <row r="59" spans="1:42" x14ac:dyDescent="0.35">
      <c r="A59">
        <v>16</v>
      </c>
      <c r="B59">
        <f t="shared" si="15"/>
        <v>1</v>
      </c>
      <c r="C59">
        <f t="shared" ca="1" si="16"/>
        <v>0.66671857537781221</v>
      </c>
      <c r="D59">
        <f t="shared" ca="1" si="17"/>
        <v>637.16620404355376</v>
      </c>
      <c r="E59">
        <f t="shared" ca="1" si="18"/>
        <v>636.94070053986979</v>
      </c>
      <c r="F59">
        <f t="shared" si="2"/>
        <v>51</v>
      </c>
      <c r="G59">
        <f ca="1">IF(N6="None",MAX(0,F59-H59),MAX(0,F59*B59))</f>
        <v>50.95</v>
      </c>
      <c r="H59">
        <f ca="1">IF(N6="None",MAX(0.05,IFERROR(O33,0)+0.05),MAX(0,F59-G59))</f>
        <v>0.05</v>
      </c>
      <c r="I59">
        <f ca="1">IF(AND(N7="None",N8="None"),MAX(0,G59*C59),IF(N7="None",MAX(0.05,IFERROR(O34,0)+0.05),IF(N8="None",MAX(0,G59-J59),MAX(0,G59*C59))))</f>
        <v>33.969311415499533</v>
      </c>
      <c r="J59">
        <f ca="1">IF(AND(N7="None",N8="None"),MAX(0,G59-I59),IF(N8="None",MAX(0.05,IFERROR(O35,0)+0.05),IF(N7="None",MAX(0,G59-I59),MAX(0,G59-I59))))</f>
        <v>16.98068858450047</v>
      </c>
      <c r="K59">
        <f>P5</f>
        <v>637</v>
      </c>
      <c r="L59">
        <f ca="1">P6</f>
        <v>635.50072404782861</v>
      </c>
      <c r="M59">
        <f ca="1">P7</f>
        <v>623.0446335020365</v>
      </c>
      <c r="N59">
        <f ca="1">P8</f>
        <v>632.94163350203655</v>
      </c>
      <c r="O59">
        <f ca="1"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AE59)-(K31))))*(MAX($D$16,(AE59)-(K31))),0.000001)*MAX(((((G31)+(I31)*(MAX($D$16,(AE59)-(K31))))*(MAX($D$16,(AE59)-(K31))))/MAX((G31)+2*(MAX($D$16,(AE59)-(K31)))*SQRT(1+(I31)^2),0.000001))^(2/3),0.000001)))^2))/2)+(IF((ABS(F59)/MAX(((G31)+(I31)*(MAX($D$16,(AE59)-(K31))))*(MAX($D$16,(AE59)-(K31))),0.000001))&gt;(ABS(F59)/MAX(((F31)+(H31)*(MAX($D$16,(K59)-(J31))))*(MAX($D$16,(K59)-(J31))),0.000001)),$D$9*((((ABS(F59)/MAX(((G31)+(I31)*(MAX($D$16,(AE59)-(K31))))*(MAX($D$16,(AE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AE59)-(K31))))*(MAX($D$16,(AE59)-(K31))),0.000001))^2)/(2*$I$5)))))+($D$10*(ABS((X31)-(W31))/90)*MAX(((ABS(F59)/MAX(((F31)+(H31)*(MAX($D$16,(K59)-(J31))))*(MAX($D$16,(K59)-(J31))),0.000001))^2)/(2*$I$5),((ABS(F59)/MAX(((G31)+(I31)*(MAX($D$16,(AE59)-(K31))))*(MAX($D$16,(AE59)-(K31))),0.000001))^2)/(2*$I$5)))+(0)-((ABS(F59)/MAX(((G31)+(I31)*(MAX($D$16,(AE59)-(K31))))*(MAX($D$16,(AE59)-(K31))),0.000001))^2)/(2*$I$5)</f>
        <v>637.16616523233222</v>
      </c>
      <c r="P59">
        <f ca="1">AD59+((ABS(G59)/MAX(((G32)+(I32)*(MAX($D$16,(AD59)-(K32))))*(MAX($D$16,(AD59)-(K32))),0.000001))^2)/(2*$I$5)+((E32)*((((ABS(G59)*$D$6)/(MAX(((F32)+(H32)*(MAX($D$16,(AC59)-(J32))))*(MAX($D$16,(AC59)-(J32))),0.000001)*MAX(((((F32)+(H32)*(MAX($D$16,(AC59)-(J32))))*(MAX($D$16,(AC59)-(J32))))/MAX((F32)+2*(MAX($D$16,(AC59)-(J32)))*SQRT(1+(H32)^2),0.000001))^(2/3),0.000001)))^2)+(((ABS(G59)*$D$6)/(MAX(((G32)+(I32)*(MAX($D$16,(AD59)-(K32))))*(MAX($D$16,(AD59)-(K32))),0.000001)*MAX(((((G32)+(I32)*(MAX($D$16,(AD59)-(K32))))*(MAX($D$16,(AD59)-(K32))))/MAX((G32)+2*(MAX($D$16,(AD59)-(K32)))*SQRT(1+(I32)^2),0.000001))^(2/3),0.000001)))^2))/2)+(IF((ABS(G59)/MAX(((G32)+(I32)*(MAX($D$16,(AD59)-(K32))))*(MAX($D$16,(AD59)-(K32))),0.000001))&gt;(ABS(G59)/MAX(((F32)+(H32)*(MAX($D$16,(AC59)-(J32))))*(MAX($D$16,(AC59)-(J32))),0.000001)),$D$9*((((ABS(G59)/MAX(((G32)+(I32)*(MAX($D$16,(AD59)-(K32))))*(MAX($D$16,(AD59)-(K32))),0.000001))^2)/(2*$I$5))-(((ABS(G59)/MAX(((F32)+(H32)*(MAX($D$16,(AC59)-(J32))))*(MAX($D$16,(AC59)-(J32))),0.000001))^2)/(2*$I$5))),$D$8*((((ABS(G59)/MAX(((F32)+(H32)*(MAX($D$16,(AC59)-(J32))))*(MAX($D$16,(AC59)-(J32))),0.000001))^2)/(2*$I$5))-(((ABS(G59)/MAX(((G32)+(I32)*(MAX($D$16,(AD59)-(K32))))*(MAX($D$16,(AD59)-(K32))),0.000001))^2)/(2*$I$5)))))+($D$10*(ABS((X32)-(W32))/90)*MAX(((ABS(G59)/MAX(((F32)+(H32)*(MAX($D$16,(AC59)-(J32))))*(MAX($D$16,(AC59)-(J32))),0.000001))^2)/(2*$I$5),((ABS(G59)/MAX(((G32)+(I32)*(MAX($D$16,(AD59)-(K32))))*(MAX($D$16,(AD59)-(K32))),0.000001))^2)/(2*$I$5)))+(($D$11*0.13607488*(ABS(H59)/MAX(ABS(F59),0.000001))^2*MAX(((ABS(G59)/MAX(((F32)+(H32)*(MAX($D$16,(AC59)-(J32))))*(MAX($D$16,(AC59)-(J32))),0.000001))^2)/(2*$I$5),((ABS(G59)/MAX(((G32)+(I32)*(MAX($D$16,(AD59)-(K32))))*(MAX($D$16,(AD59)-(K32))),0.000001))^2)/(2*$I$5))))-((ABS(G59)/MAX(((F32)+(H32)*(MAX($D$16,(AC59)-(J32))))*(MAX($D$16,(AC59)-(J32))),0.000001))^2)/(2*$I$5)</f>
        <v>636.24840632710311</v>
      </c>
      <c r="Q59">
        <f ca="1">L59+((ABS(H59)/MAX(((G33)+(I33)*(MAX($D$16,(IF(N6="None",AC59,L59))-(K33))))*(MAX($D$16,(IF(N6="None",AC59,L59))-(K33))),0.000001))^2)/(2*$I$5)+((E33)*((((ABS(H59)*$D$6)/(MAX(((F33)+(H33)*(MAX($D$16,(AC59)-(J33))))*(MAX($D$16,(AC59)-(J33))),0.000001)*MAX(((((F33)+(H33)*(MAX($D$16,(AC59)-(J33))))*(MAX($D$16,(AC59)-(J33))))/MAX((F33)+2*(MAX($D$16,(AC59)-(J33)))*SQRT(1+(H33)^2),0.000001))^(2/3),0.000001)))^2)+(((ABS(H59)*$D$6)/(MAX(((G33)+(I33)*(MAX($D$16,(IF(N6="None",AC59,L59))-(K33))))*(MAX($D$16,(IF(N6="None",AC59,L59))-(K33))),0.000001)*MAX(((((G33)+(I33)*(MAX($D$16,(IF(N6="None",AC59,L59))-(K33))))*(MAX($D$16,(IF(N6="None",AC59,L59))-(K33))))/MAX((G33)+2*(MAX($D$16,(IF(N6="None",AC59,L59))-(K33)))*SQRT(1+(I33)^2),0.000001))^(2/3),0.000001)))^2))/2)+(IF((ABS(H59)/MAX(((G33)+(I33)*(MAX($D$16,(IF(N6="None",AC59,L59))-(K33))))*(MAX($D$16,(IF(N6="None",AC59,L59))-(K33))),0.000001))&gt;(ABS(H59)/MAX(((F33)+(H33)*(MAX($D$16,(AC59)-(J33))))*(MAX($D$16,(AC59)-(J33))),0.000001)),$D$9*((((ABS(H59)/MAX(((G33)+(I33)*(MAX($D$16,(IF(N6="None",AC59,L59))-(K33))))*(MAX($D$16,(IF(N6="None",AC59,L59))-(K33))),0.000001))^2)/(2*$I$5))-(((ABS(H59)/MAX(((F33)+(H33)*(MAX($D$16,(AC59)-(J33))))*(MAX($D$16,(AC59)-(J33))),0.000001))^2)/(2*$I$5))),$D$8*((((ABS(H59)/MAX(((F33)+(H33)*(MAX($D$16,(AC59)-(J33))))*(MAX($D$16,(AC59)-(J33))),0.000001))^2)/(2*$I$5))-(((ABS(H59)/MAX(((G33)+(I33)*(MAX($D$16,(IF(N6="None",AC59,L59))-(K33))))*(MAX($D$16,(IF(N6="None",AC59,L59))-(K33))),0.000001))^2)/(2*$I$5)))))+($D$10*(ABS((X33)-(W33))/90)*MAX(((ABS(H59)/MAX(((F33)+(H33)*(MAX($D$16,(AC59)-(J33))))*(MAX($D$16,(AC59)-(J33))),0.000001))^2)/(2*$I$5),((ABS(H59)/MAX(((G33)+(I33)*(MAX($D$16,(IF(N6="None",AC59,L59))-(K33))))*(MAX($D$16,(IF(N6="None",AC59,L59))-(K33))),0.000001))^2)/(2*$I$5)))+(($D$11*0.00000015*(ABS(G59)/MAX(ABS(F59),0.000001))^2*MAX(((ABS(H59)/MAX(((F33)+(H33)*(MAX($D$16,(AC59)-(J33))))*(MAX($D$16,(AC59)-(J33))),0.000001))^2)/(2*$I$5),((ABS(H59)/MAX(((G33)+(I33)*(MAX($D$16,(IF(N6="None",AC59,L59))-(K33))))*(MAX($D$16,(IF(N6="None",AC59,L59))-(K33))),0.000001))^2)/(2*$I$5))))-((ABS(H59)/MAX(((F33)+(H33)*(MAX($D$16,(AC59)-(J33))))*(MAX($D$16,(AC59)-(J33))),0.000001))^2)/(2*$I$5)</f>
        <v>635.50072422967105</v>
      </c>
      <c r="R59">
        <f ca="1">AE59+((ABS(G59)/MAX(((F32)+(H32)*(MAX($D$16,(AE59)-(J32))))*(MAX($D$16,(AE59)-(J32))),0.000001))^2)/(2*$I$5)-((E32)*((((ABS(G59)*$D$6)/(MAX(((F32)+(H32)*(MAX($D$16,(AE59)-(J32))))*(MAX($D$16,(AE59)-(J32))),0.000001)*MAX(((((F32)+(H32)*(MAX($D$16,(AE59)-(J32))))*(MAX($D$16,(AE59)-(J32))))/MAX((F32)+2*(MAX($D$16,(AE59)-(J32)))*SQRT(1+(H32)^2),0.000001))^(2/3),0.000001)))^2)+(((ABS(G59)*$D$6)/(MAX(((G32)+(I32)*(MAX($D$16,(AF59)-(K32))))*(MAX($D$16,(AF59)-(K32))),0.000001)*MAX(((((G32)+(I32)*(MAX($D$16,(AF59)-(K32))))*(MAX($D$16,(AF59)-(K32))))/MAX((G32)+2*(MAX($D$16,(AF59)-(K32)))*SQRT(1+(I32)^2),0.000001))^(2/3),0.000001)))^2))/2)+(IF((ABS(G59)/MAX(((G32)+(I32)*(MAX($D$16,(AF59)-(K32))))*(MAX($D$16,(AF59)-(K32))),0.000001))&gt;(ABS(G59)/MAX(((F32)+(H32)*(MAX($D$16,(AE59)-(J32))))*(MAX($D$16,(AE59)-(J32))),0.000001)),$D$9*((((ABS(G59)/MAX(((G32)+(I32)*(MAX($D$16,(AF59)-(K32))))*(MAX($D$16,(AF59)-(K32))),0.000001))^2)/(2*$I$5))-(((ABS(G59)/MAX(((F32)+(H32)*(MAX($D$16,(AE59)-(J32))))*(MAX($D$16,(AE59)-(J32))),0.000001))^2)/(2*$I$5))),$D$8*((((ABS(G59)/MAX(((F32)+(H32)*(MAX($D$16,(AE59)-(J32))))*(MAX($D$16,(AE59)-(J32))),0.000001))^2)/(2*$I$5))-(((ABS(G59)/MAX(((G32)+(I32)*(MAX($D$16,(AF59)-(K32))))*(MAX($D$16,(AF59)-(K32))),0.000001))^2)/(2*$I$5)))))+($D$10*(ABS((X32)-(W32))/90)*MAX(((ABS(G59)/MAX(((F32)+(H32)*(MAX($D$16,(AE59)-(J32))))*(MAX($D$16,(AE59)-(J32))),0.000001))^2)/(2*$I$5),((ABS(G59)/MAX(((G32)+(I32)*(MAX($D$16,(AF59)-(K32))))*(MAX($D$16,(AF59)-(K32))),0.000001))^2)/(2*$I$5)))+(($D$11*0.13607488*(ABS(H59)/MAX(ABS(F59),0.000001))^2*MAX(((ABS(G59)/MAX(((F32)+(H32)*(MAX($D$16,(AE59)-(J32))))*(MAX($D$16,(AE59)-(J32))),0.000001))^2)/(2*$I$5),((ABS(G59)/MAX(((G32)+(I32)*(MAX($D$16,(AF59)-(K32))))*(MAX($D$16,(AF59)-(K32))),0.000001))^2)/(2*$I$5))))-((ABS(G59)/MAX(((G32)+(I32)*(MAX($D$16,(AF59)-(K32))))*(MAX($D$16,(AF59)-(K32))),0.000001))^2)/(2*$I$5)</f>
        <v>636.94033158429977</v>
      </c>
      <c r="S59">
        <f ca="1">M59+((ABS(I59)/MAX(((G34)+(I34)*(MAX($D$16,(IF(N7="None",AD59,M59))-(K34))))*(MAX($D$16,(IF(N7="None",AD59,M59))-(K34))),0.000001))^2)/(2*$I$5)+((E34)*((((ABS(I59)*$D$6)/(MAX(((F34)+(H34)*(MAX($D$16,(AD59)-(J34))))*(MAX($D$16,(AD59)-(J34))),0.000001)*MAX(((((F34)+(H34)*(MAX($D$16,(AD59)-(J34))))*(MAX($D$16,(AD59)-(J34))))/MAX((F34)+2*(MAX($D$16,(AD59)-(J34)))*SQRT(1+(H34)^2),0.000001))^(2/3),0.000001)))^2)+(((ABS(I59)*$D$6)/(MAX(((G34)+(I34)*(MAX($D$16,(IF(N7="None",AD59,M59))-(K34))))*(MAX($D$16,(IF(N7="None",AD59,M59))-(K34))),0.000001)*MAX(((((G34)+(I34)*(MAX($D$16,(IF(N7="None",AD59,M59))-(K34))))*(MAX($D$16,(IF(N7="None",AD59,M59))-(K34))))/MAX((G34)+2*(MAX($D$16,(IF(N7="None",AD59,M59))-(K34)))*SQRT(1+(I34)^2),0.000001))^(2/3),0.000001)))^2))/2)+(IF((ABS(I59)/MAX(((G34)+(I34)*(MAX($D$16,(IF(N7="None",AD59,M59))-(K34))))*(MAX($D$16,(IF(N7="None",AD59,M59))-(K34))),0.000001))&gt;(ABS(I59)/MAX(((F34)+(H34)*(MAX($D$16,(AD59)-(J34))))*(MAX($D$16,(AD59)-(J34))),0.000001)),$D$9*((((ABS(I59)/MAX(((G34)+(I34)*(MAX($D$16,(IF(N7="None",AD59,M59))-(K34))))*(MAX($D$16,(IF(N7="None",AD59,M59))-(K34))),0.000001))^2)/(2*$I$5))-(((ABS(I59)/MAX(((F34)+(H34)*(MAX($D$16,(AD59)-(J34))))*(MAX($D$16,(AD59)-(J34))),0.000001))^2)/(2*$I$5))),$D$8*((((ABS(I59)/MAX(((F34)+(H34)*(MAX($D$16,(AD59)-(J34))))*(MAX($D$16,(AD59)-(J34))),0.000001))^2)/(2*$I$5))-(((ABS(I59)/MAX(((G34)+(I34)*(MAX($D$16,(IF(N7="None",AD59,M59))-(K34))))*(MAX($D$16,(IF(N7="None",AD59,M59))-(K34))),0.000001))^2)/(2*$I$5)))))+($D$10*(ABS((X34)-(W34))/90)*MAX(((ABS(I59)/MAX(((F34)+(H34)*(MAX($D$16,(AD59)-(J34))))*(MAX($D$16,(AD59)-(J34))),0.000001))^2)/(2*$I$5),((ABS(I59)/MAX(((G34)+(I34)*(MAX($D$16,(IF(N7="None",AD59,M59))-(K34))))*(MAX($D$16,(IF(N7="None",AD59,M59))-(K34))),0.000001))^2)/(2*$I$5)))+(0)-((ABS(I59)/MAX(((F34)+(H34)*(MAX($D$16,(AD59)-(J34))))*(MAX($D$16,(AD59)-(J34))),0.000001))^2)/(2*$I$5)</f>
        <v>625.37253685984172</v>
      </c>
      <c r="T59">
        <f ca="1">N59+((ABS(J59)/MAX(((G35)+(I35)*(MAX($D$16,(IF(N8="None",AD59,N59))-(K35))))*(MAX($D$16,(IF(N8="None",AD59,N59))-(K35))),0.000001))^2)/(2*$I$5)+((E35)*((((ABS(J59)*$D$6)/(MAX(((F35)+(H35)*(MAX($D$16,(AD59)-(J35))))*(MAX($D$16,(AD59)-(J35))),0.000001)*MAX(((((F35)+(H35)*(MAX($D$16,(AD59)-(J35))))*(MAX($D$16,(AD59)-(J35))))/MAX((F35)+2*(MAX($D$16,(AD59)-(J35)))*SQRT(1+(H35)^2),0.000001))^(2/3),0.000001)))^2)+(((ABS(J59)*$D$6)/(MAX(((G35)+(I35)*(MAX($D$16,(IF(N8="None",AD59,N59))-(K35))))*(MAX($D$16,(IF(N8="None",AD59,N59))-(K35))),0.000001)*MAX(((((G35)+(I35)*(MAX($D$16,(IF(N8="None",AD59,N59))-(K35))))*(MAX($D$16,(IF(N8="None",AD59,N59))-(K35))))/MAX((G35)+2*(MAX($D$16,(IF(N8="None",AD59,N59))-(K35)))*SQRT(1+(I35)^2),0.000001))^(2/3),0.000001)))^2))/2)+(IF((ABS(J59)/MAX(((G35)+(I35)*(MAX($D$16,(IF(N8="None",AD59,N59))-(K35))))*(MAX($D$16,(IF(N8="None",AD59,N59))-(K35))),0.000001))&gt;(ABS(J59)/MAX(((F35)+(H35)*(MAX($D$16,(AD59)-(J35))))*(MAX($D$16,(AD59)-(J35))),0.000001)),$D$9*((((ABS(J59)/MAX(((G35)+(I35)*(MAX($D$16,(IF(N8="None",AD59,N59))-(K35))))*(MAX($D$16,(IF(N8="None",AD59,N59))-(K35))),0.000001))^2)/(2*$I$5))-(((ABS(J59)/MAX(((F35)+(H35)*(MAX($D$16,(AD59)-(J35))))*(MAX($D$16,(AD59)-(J35))),0.000001))^2)/(2*$I$5))),$D$8*((((ABS(J59)/MAX(((F35)+(H35)*(MAX($D$16,(AD59)-(J35))))*(MAX($D$16,(AD59)-(J35))),0.000001))^2)/(2*$I$5))-(((ABS(J59)/MAX(((G35)+(I35)*(MAX($D$16,(IF(N8="None",AD59,N59))-(K35))))*(MAX($D$16,(IF(N8="None",AD59,N59))-(K35))),0.000001))^2)/(2*$I$5)))))+($D$10*(ABS((X35)-(W35))/90)*MAX(((ABS(J59)/MAX(((F35)+(H35)*(MAX($D$16,(AD59)-(J35))))*(MAX($D$16,(AD59)-(J35))),0.000001))^2)/(2*$I$5),((ABS(J59)/MAX(((G35)+(I35)*(MAX($D$16,(IF(N8="None",AD59,N59))-(K35))))*(MAX($D$16,(IF(N8="None",AD59,N59))-(K35))),0.000001))^2)/(2*$I$5)))+(($D$11*0.34699541*(ABS(I59)/MAX(ABS(G59),0.000001))^2*MAX(((ABS(J59)/MAX(((F35)+(H35)*(MAX($D$16,(AD59)-(J35))))*(MAX($D$16,(AD59)-(J35))),0.000001))^2)/(2*$I$5),((ABS(J59)/MAX(((G35)+(I35)*(MAX($D$16,(IF(N8="None",AD59,N59))-(K35))))*(MAX($D$16,(IF(N8="None",AD59,N59))-(K35))),0.000001))^2)/(2*$I$5))))-((ABS(J59)/MAX(((F35)+(H35)*(MAX($D$16,(AD59)-(J35))))*(MAX($D$16,(AD59)-(J35))),0.000001))^2)/(2*$I$5)</f>
        <v>633.60047039775327</v>
      </c>
      <c r="U59">
        <f t="shared" ca="1" si="3"/>
        <v>1.4403759951561604E-3</v>
      </c>
      <c r="V59">
        <f t="shared" ca="1" si="4"/>
        <v>5.2435983188319412E-3</v>
      </c>
      <c r="W59">
        <f t="shared" ca="1" si="5"/>
        <v>0.91779771645065011</v>
      </c>
      <c r="X59">
        <f t="shared" ca="1" si="6"/>
        <v>3.3402301421165248</v>
      </c>
      <c r="Y59">
        <f>IF($D$20=0,B59,IFERROR(IF(N6="None",1,MIN(0.98,MAX(0.02,B59+$D$14*((Q59-P59)/MAX(ABS(D59),1))))),B59))</f>
        <v>1</v>
      </c>
      <c r="Z59">
        <f ca="1">IF($D$20=0,C59,IFERROR(IF(AND(N7="None",N8="None"),C59,IF(N8="None",1,IF(N7="None",0,MIN(0.98,MAX(0.02,C59+$D$14*((T59-S59)/MAX(ABS(E59),1))))))),C59))</f>
        <v>0.66775200703396953</v>
      </c>
      <c r="AA59">
        <f t="shared" ca="1" si="7"/>
        <v>636.84506141296913</v>
      </c>
      <c r="AB59">
        <f t="shared" ca="1" si="8"/>
        <v>635.7719205324114</v>
      </c>
      <c r="AC59">
        <f ca="1">IF($D$20=0,D59,IF(AC59=0,(MAX(P59,Q59)),IF(ABS((MAX(P59,Q59))-AC59)&lt;$D$19,AC59,MAX((K31)+$D$16,AC59+$D$13*(((MAX(P59,Q59))-AC59))))))</f>
        <v>636.2486536704547</v>
      </c>
      <c r="AD59">
        <f ca="1">IF($D$20=0,E59,IF(AD59=0,(MAX(S59,T59)),IF(ABS((MAX(S59,T59))-AD59)&lt;$D$19,AD59,MAX((K32)+$D$16,AD59+$D$13*(((MAX(S59,T59))-AD59))))))</f>
        <v>633.60132908998878</v>
      </c>
      <c r="AE59">
        <f ca="1">IF($D$20=0,D59,IF(AE59=0,O59,IF(ABS(U59)&lt;$D$19,AE59,MAX((K31)+$D$16,AE59+($D$13*(((O59)-AE59)+($D$15*U59*MAX(ABS(AE59-(K31)),1))))))))</f>
        <v>637.16637180902728</v>
      </c>
      <c r="AF59">
        <f ca="1">IF($D$20=0,E59,IF(AF59=0,R59,IF(ABS(V59)&lt;$D$19,AF59,MAX((K32)+$D$16,AF59+($D$13*(((R59)-AF59)+($D$15*V59*MAX(ABS(AF59-(K32)),1))))))))</f>
        <v>636.94165996078254</v>
      </c>
      <c r="AG59">
        <f ca="1">((G31)*(MAX($D$16,(AC59)-(K31)))^2)/2+(I31)*(MAX($D$16,(AC59)-(K31)))^3/3+(ABS(F59)^2)/($I$5*MAX(((G31)+(I31)*(MAX($D$16,(AC59)-(K31))))*(MAX($D$16,(AC59)-(K31))),0.000001))</f>
        <v>33.202961855587226</v>
      </c>
      <c r="AH59">
        <f ca="1">((G31)*(MAX($D$16,(AE59)-(K31)))^2)/2+(I31)*(MAX($D$16,(AE59)-(K31)))^3/3+(ABS(F59)^2)/($I$5*MAX(((G31)+(I31)*(MAX($D$16,(AE59)-(K31))))*(MAX($D$16,(AE59)-(K31))),0.000001))</f>
        <v>41.07313960794346</v>
      </c>
      <c r="AI59">
        <f ca="1">((G32)*(MAX($D$16,(AD59)-(K32)))^2)/2+(I32)*(MAX($D$16,(AD59)-(K32)))^3/3+(ABS(G59)^2)/($I$5*MAX(((G32)+(I32)*(MAX($D$16,(AD59)-(K32))))*(MAX($D$16,(AD59)-(K32))),0.000001))</f>
        <v>30.226994790789362</v>
      </c>
      <c r="AJ59">
        <f ca="1">((G32)*(MAX($D$16,(AF59)-(K32)))^2)/2+(I32)*(MAX($D$16,(AF59)-(K32)))^3/3+(ABS(G59)^2)/($I$5*MAX(((G32)+(I32)*(MAX($D$16,(AF59)-(K32))))*(MAX($D$16,(AF59)-(K32))),0.000001))</f>
        <v>136.11664700827293</v>
      </c>
      <c r="AK59" t="str">
        <f t="shared" ca="1" si="9"/>
        <v>Supercritical</v>
      </c>
      <c r="AL59" t="str">
        <f t="shared" ca="1" si="10"/>
        <v>Supercritical</v>
      </c>
      <c r="AM59">
        <f t="shared" ca="1" si="11"/>
        <v>637.16626276146951</v>
      </c>
      <c r="AN59">
        <f t="shared" ca="1" si="12"/>
        <v>636.9410363371893</v>
      </c>
      <c r="AO59">
        <f t="shared" ca="1" si="13"/>
        <v>1.6776547352037596E-4</v>
      </c>
      <c r="AP59">
        <f t="shared" ca="1" si="14"/>
        <v>9.5942091274991981E-4</v>
      </c>
    </row>
    <row r="60" spans="1:42" x14ac:dyDescent="0.35">
      <c r="A60">
        <v>17</v>
      </c>
      <c r="B60">
        <f t="shared" si="15"/>
        <v>1</v>
      </c>
      <c r="C60">
        <f t="shared" ca="1" si="16"/>
        <v>0.66775200703396953</v>
      </c>
      <c r="D60">
        <f t="shared" ca="1" si="17"/>
        <v>637.16626276146951</v>
      </c>
      <c r="E60">
        <f t="shared" ca="1" si="18"/>
        <v>636.9410363371893</v>
      </c>
      <c r="F60">
        <f t="shared" si="2"/>
        <v>51</v>
      </c>
      <c r="G60">
        <f ca="1">IF(N6="None",MAX(0,F60-H60),MAX(0,F60*B60))</f>
        <v>50.95</v>
      </c>
      <c r="H60">
        <f ca="1">IF(N6="None",MAX(0.05,IFERROR(O33,0)+0.05),MAX(0,F60-G60))</f>
        <v>0.05</v>
      </c>
      <c r="I60">
        <f ca="1">IF(AND(N7="None",N8="None"),MAX(0,G60*C60),IF(N7="None",MAX(0.05,IFERROR(O34,0)+0.05),IF(N8="None",MAX(0,G60-J60),MAX(0,G60*C60))))</f>
        <v>34.021964758380747</v>
      </c>
      <c r="J60">
        <f ca="1">IF(AND(N7="None",N8="None"),MAX(0,G60-I60),IF(N8="None",MAX(0.05,IFERROR(O35,0)+0.05),IF(N7="None",MAX(0,G60-I60),MAX(0,G60-I60))))</f>
        <v>16.928035241619256</v>
      </c>
      <c r="K60">
        <f>P5</f>
        <v>637</v>
      </c>
      <c r="L60">
        <f ca="1">P6</f>
        <v>635.50072404782861</v>
      </c>
      <c r="M60">
        <f ca="1">P7</f>
        <v>623.0446335020365</v>
      </c>
      <c r="N60">
        <f ca="1">P8</f>
        <v>632.94163350203655</v>
      </c>
      <c r="O60">
        <f ca="1"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AE60)-(K31))))*(MAX($D$16,(AE60)-(K31))),0.000001)*MAX(((((G31)+(I31)*(MAX($D$16,(AE60)-(K31))))*(MAX($D$16,(AE60)-(K31))))/MAX((G31)+2*(MAX($D$16,(AE60)-(K31)))*SQRT(1+(I31)^2),0.000001))^(2/3),0.000001)))^2))/2)+(IF((ABS(F60)/MAX(((G31)+(I31)*(MAX($D$16,(AE60)-(K31))))*(MAX($D$16,(AE60)-(K31))),0.000001))&gt;(ABS(F60)/MAX(((F31)+(H31)*(MAX($D$16,(K60)-(J31))))*(MAX($D$16,(K60)-(J31))),0.000001)),$D$9*((((ABS(F60)/MAX(((G31)+(I31)*(MAX($D$16,(AE60)-(K31))))*(MAX($D$16,(AE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AE60)-(K31))))*(MAX($D$16,(AE60)-(K31))),0.000001))^2)/(2*$I$5)))))+($D$10*(ABS((X31)-(W31))/90)*MAX(((ABS(F60)/MAX(((F31)+(H31)*(MAX($D$16,(K60)-(J31))))*(MAX($D$16,(K60)-(J31))),0.000001))^2)/(2*$I$5),((ABS(F60)/MAX(((G31)+(I31)*(MAX($D$16,(AE60)-(K31))))*(MAX($D$16,(AE60)-(K31))),0.000001))^2)/(2*$I$5)))+(0)-((ABS(F60)/MAX(((G31)+(I31)*(MAX($D$16,(AE60)-(K31))))*(MAX($D$16,(AE60)-(K31))),0.000001))^2)/(2*$I$5)</f>
        <v>637.16616508470031</v>
      </c>
      <c r="P60">
        <f ca="1">AD60+((ABS(G60)/MAX(((G32)+(I32)*(MAX($D$16,(AD60)-(K32))))*(MAX($D$16,(AD60)-(K32))),0.000001))^2)/(2*$I$5)+((E32)*((((ABS(G60)*$D$6)/(MAX(((F32)+(H32)*(MAX($D$16,(AC60)-(J32))))*(MAX($D$16,(AC60)-(J32))),0.000001)*MAX(((((F32)+(H32)*(MAX($D$16,(AC60)-(J32))))*(MAX($D$16,(AC60)-(J32))))/MAX((F32)+2*(MAX($D$16,(AC60)-(J32)))*SQRT(1+(H32)^2),0.000001))^(2/3),0.000001)))^2)+(((ABS(G60)*$D$6)/(MAX(((G32)+(I32)*(MAX($D$16,(AD60)-(K32))))*(MAX($D$16,(AD60)-(K32))),0.000001)*MAX(((((G32)+(I32)*(MAX($D$16,(AD60)-(K32))))*(MAX($D$16,(AD60)-(K32))))/MAX((G32)+2*(MAX($D$16,(AD60)-(K32)))*SQRT(1+(I32)^2),0.000001))^(2/3),0.000001)))^2))/2)+(IF((ABS(G60)/MAX(((G32)+(I32)*(MAX($D$16,(AD60)-(K32))))*(MAX($D$16,(AD60)-(K32))),0.000001))&gt;(ABS(G60)/MAX(((F32)+(H32)*(MAX($D$16,(AC60)-(J32))))*(MAX($D$16,(AC60)-(J32))),0.000001)),$D$9*((((ABS(G60)/MAX(((G32)+(I32)*(MAX($D$16,(AD60)-(K32))))*(MAX($D$16,(AD60)-(K32))),0.000001))^2)/(2*$I$5))-(((ABS(G60)/MAX(((F32)+(H32)*(MAX($D$16,(AC60)-(J32))))*(MAX($D$16,(AC60)-(J32))),0.000001))^2)/(2*$I$5))),$D$8*((((ABS(G60)/MAX(((F32)+(H32)*(MAX($D$16,(AC60)-(J32))))*(MAX($D$16,(AC60)-(J32))),0.000001))^2)/(2*$I$5))-(((ABS(G60)/MAX(((G32)+(I32)*(MAX($D$16,(AD60)-(K32))))*(MAX($D$16,(AD60)-(K32))),0.000001))^2)/(2*$I$5)))))+($D$10*(ABS((X32)-(W32))/90)*MAX(((ABS(G60)/MAX(((F32)+(H32)*(MAX($D$16,(AC60)-(J32))))*(MAX($D$16,(AC60)-(J32))),0.000001))^2)/(2*$I$5),((ABS(G60)/MAX(((G32)+(I32)*(MAX($D$16,(AD60)-(K32))))*(MAX($D$16,(AD60)-(K32))),0.000001))^2)/(2*$I$5)))+(($D$11*0.13607488*(ABS(H60)/MAX(ABS(F60),0.000001))^2*MAX(((ABS(G60)/MAX(((F32)+(H32)*(MAX($D$16,(AC60)-(J32))))*(MAX($D$16,(AC60)-(J32))),0.000001))^2)/(2*$I$5),((ABS(G60)/MAX(((G32)+(I32)*(MAX($D$16,(AD60)-(K32))))*(MAX($D$16,(AD60)-(K32))),0.000001))^2)/(2*$I$5))))-((ABS(G60)/MAX(((F32)+(H32)*(MAX($D$16,(AC60)-(J32))))*(MAX($D$16,(AC60)-(J32))),0.000001))^2)/(2*$I$5)</f>
        <v>636.24965471775488</v>
      </c>
      <c r="Q60">
        <f ca="1">L60+((ABS(H60)/MAX(((G33)+(I33)*(MAX($D$16,(IF(N6="None",AC60,L60))-(K33))))*(MAX($D$16,(IF(N6="None",AC60,L60))-(K33))),0.000001))^2)/(2*$I$5)+((E33)*((((ABS(H60)*$D$6)/(MAX(((F33)+(H33)*(MAX($D$16,(AC60)-(J33))))*(MAX($D$16,(AC60)-(J33))),0.000001)*MAX(((((F33)+(H33)*(MAX($D$16,(AC60)-(J33))))*(MAX($D$16,(AC60)-(J33))))/MAX((F33)+2*(MAX($D$16,(AC60)-(J33)))*SQRT(1+(H33)^2),0.000001))^(2/3),0.000001)))^2)+(((ABS(H60)*$D$6)/(MAX(((G33)+(I33)*(MAX($D$16,(IF(N6="None",AC60,L60))-(K33))))*(MAX($D$16,(IF(N6="None",AC60,L60))-(K33))),0.000001)*MAX(((((G33)+(I33)*(MAX($D$16,(IF(N6="None",AC60,L60))-(K33))))*(MAX($D$16,(IF(N6="None",AC60,L60))-(K33))))/MAX((G33)+2*(MAX($D$16,(IF(N6="None",AC60,L60))-(K33)))*SQRT(1+(I33)^2),0.000001))^(2/3),0.000001)))^2))/2)+(IF((ABS(H60)/MAX(((G33)+(I33)*(MAX($D$16,(IF(N6="None",AC60,L60))-(K33))))*(MAX($D$16,(IF(N6="None",AC60,L60))-(K33))),0.000001))&gt;(ABS(H60)/MAX(((F33)+(H33)*(MAX($D$16,(AC60)-(J33))))*(MAX($D$16,(AC60)-(J33))),0.000001)),$D$9*((((ABS(H60)/MAX(((G33)+(I33)*(MAX($D$16,(IF(N6="None",AC60,L60))-(K33))))*(MAX($D$16,(IF(N6="None",AC60,L60))-(K33))),0.000001))^2)/(2*$I$5))-(((ABS(H60)/MAX(((F33)+(H33)*(MAX($D$16,(AC60)-(J33))))*(MAX($D$16,(AC60)-(J33))),0.000001))^2)/(2*$I$5))),$D$8*((((ABS(H60)/MAX(((F33)+(H33)*(MAX($D$16,(AC60)-(J33))))*(MAX($D$16,(AC60)-(J33))),0.000001))^2)/(2*$I$5))-(((ABS(H60)/MAX(((G33)+(I33)*(MAX($D$16,(IF(N6="None",AC60,L60))-(K33))))*(MAX($D$16,(IF(N6="None",AC60,L60))-(K33))),0.000001))^2)/(2*$I$5)))))+($D$10*(ABS((X33)-(W33))/90)*MAX(((ABS(H60)/MAX(((F33)+(H33)*(MAX($D$16,(AC60)-(J33))))*(MAX($D$16,(AC60)-(J33))),0.000001))^2)/(2*$I$5),((ABS(H60)/MAX(((G33)+(I33)*(MAX($D$16,(IF(N6="None",AC60,L60))-(K33))))*(MAX($D$16,(IF(N6="None",AC60,L60))-(K33))),0.000001))^2)/(2*$I$5)))+(($D$11*0.00000015*(ABS(G60)/MAX(ABS(F60),0.000001))^2*MAX(((ABS(H60)/MAX(((F33)+(H33)*(MAX($D$16,(AC60)-(J33))))*(MAX($D$16,(AC60)-(J33))),0.000001))^2)/(2*$I$5),((ABS(H60)/MAX(((G33)+(I33)*(MAX($D$16,(IF(N6="None",AC60,L60))-(K33))))*(MAX($D$16,(IF(N6="None",AC60,L60))-(K33))),0.000001))^2)/(2*$I$5))))-((ABS(H60)/MAX(((F33)+(H33)*(MAX($D$16,(AC60)-(J33))))*(MAX($D$16,(AC60)-(J33))),0.000001))^2)/(2*$I$5)</f>
        <v>635.50072422945152</v>
      </c>
      <c r="R60">
        <f ca="1">AE60+((ABS(G60)/MAX(((F32)+(H32)*(MAX($D$16,(AE60)-(J32))))*(MAX($D$16,(AE60)-(J32))),0.000001))^2)/(2*$I$5)-((E32)*((((ABS(G60)*$D$6)/(MAX(((F32)+(H32)*(MAX($D$16,(AE60)-(J32))))*(MAX($D$16,(AE60)-(J32))),0.000001)*MAX(((((F32)+(H32)*(MAX($D$16,(AE60)-(J32))))*(MAX($D$16,(AE60)-(J32))))/MAX((F32)+2*(MAX($D$16,(AE60)-(J32)))*SQRT(1+(H32)^2),0.000001))^(2/3),0.000001)))^2)+(((ABS(G60)*$D$6)/(MAX(((G32)+(I32)*(MAX($D$16,(AF60)-(K32))))*(MAX($D$16,(AF60)-(K32))),0.000001)*MAX(((((G32)+(I32)*(MAX($D$16,(AF60)-(K32))))*(MAX($D$16,(AF60)-(K32))))/MAX((G32)+2*(MAX($D$16,(AF60)-(K32)))*SQRT(1+(I32)^2),0.000001))^(2/3),0.000001)))^2))/2)+(IF((ABS(G60)/MAX(((G32)+(I32)*(MAX($D$16,(AF60)-(K32))))*(MAX($D$16,(AF60)-(K32))),0.000001))&gt;(ABS(G60)/MAX(((F32)+(H32)*(MAX($D$16,(AE60)-(J32))))*(MAX($D$16,(AE60)-(J32))),0.000001)),$D$9*((((ABS(G60)/MAX(((G32)+(I32)*(MAX($D$16,(AF60)-(K32))))*(MAX($D$16,(AF60)-(K32))),0.000001))^2)/(2*$I$5))-(((ABS(G60)/MAX(((F32)+(H32)*(MAX($D$16,(AE60)-(J32))))*(MAX($D$16,(AE60)-(J32))),0.000001))^2)/(2*$I$5))),$D$8*((((ABS(G60)/MAX(((F32)+(H32)*(MAX($D$16,(AE60)-(J32))))*(MAX($D$16,(AE60)-(J32))),0.000001))^2)/(2*$I$5))-(((ABS(G60)/MAX(((G32)+(I32)*(MAX($D$16,(AF60)-(K32))))*(MAX($D$16,(AF60)-(K32))),0.000001))^2)/(2*$I$5)))))+($D$10*(ABS((X32)-(W32))/90)*MAX(((ABS(G60)/MAX(((F32)+(H32)*(MAX($D$16,(AE60)-(J32))))*(MAX($D$16,(AE60)-(J32))),0.000001))^2)/(2*$I$5),((ABS(G60)/MAX(((G32)+(I32)*(MAX($D$16,(AF60)-(K32))))*(MAX($D$16,(AF60)-(K32))),0.000001))^2)/(2*$I$5)))+(($D$11*0.13607488*(ABS(H60)/MAX(ABS(F60),0.000001))^2*MAX(((ABS(G60)/MAX(((F32)+(H32)*(MAX($D$16,(AE60)-(J32))))*(MAX($D$16,(AE60)-(J32))),0.000001))^2)/(2*$I$5),((ABS(G60)/MAX(((G32)+(I32)*(MAX($D$16,(AF60)-(K32))))*(MAX($D$16,(AF60)-(K32))),0.000001))^2)/(2*$I$5))))-((ABS(G60)/MAX(((G32)+(I32)*(MAX($D$16,(AF60)-(K32))))*(MAX($D$16,(AF60)-(K32))),0.000001))^2)/(2*$I$5)</f>
        <v>636.9403311057381</v>
      </c>
      <c r="S60">
        <f ca="1">M60+((ABS(I60)/MAX(((G34)+(I34)*(MAX($D$16,(IF(N7="None",AD60,M60))-(K34))))*(MAX($D$16,(IF(N7="None",AD60,M60))-(K34))),0.000001))^2)/(2*$I$5)+((E34)*((((ABS(I60)*$D$6)/(MAX(((F34)+(H34)*(MAX($D$16,(AD60)-(J34))))*(MAX($D$16,(AD60)-(J34))),0.000001)*MAX(((((F34)+(H34)*(MAX($D$16,(AD60)-(J34))))*(MAX($D$16,(AD60)-(J34))))/MAX((F34)+2*(MAX($D$16,(AD60)-(J34)))*SQRT(1+(H34)^2),0.000001))^(2/3),0.000001)))^2)+(((ABS(I60)*$D$6)/(MAX(((G34)+(I34)*(MAX($D$16,(IF(N7="None",AD60,M60))-(K34))))*(MAX($D$16,(IF(N7="None",AD60,M60))-(K34))),0.000001)*MAX(((((G34)+(I34)*(MAX($D$16,(IF(N7="None",AD60,M60))-(K34))))*(MAX($D$16,(IF(N7="None",AD60,M60))-(K34))))/MAX((G34)+2*(MAX($D$16,(IF(N7="None",AD60,M60))-(K34)))*SQRT(1+(I34)^2),0.000001))^(2/3),0.000001)))^2))/2)+(IF((ABS(I60)/MAX(((G34)+(I34)*(MAX($D$16,(IF(N7="None",AD60,M60))-(K34))))*(MAX($D$16,(IF(N7="None",AD60,M60))-(K34))),0.000001))&gt;(ABS(I60)/MAX(((F34)+(H34)*(MAX($D$16,(AD60)-(J34))))*(MAX($D$16,(AD60)-(J34))),0.000001)),$D$9*((((ABS(I60)/MAX(((G34)+(I34)*(MAX($D$16,(IF(N7="None",AD60,M60))-(K34))))*(MAX($D$16,(IF(N7="None",AD60,M60))-(K34))),0.000001))^2)/(2*$I$5))-(((ABS(I60)/MAX(((F34)+(H34)*(MAX($D$16,(AD60)-(J34))))*(MAX($D$16,(AD60)-(J34))),0.000001))^2)/(2*$I$5))),$D$8*((((ABS(I60)/MAX(((F34)+(H34)*(MAX($D$16,(AD60)-(J34))))*(MAX($D$16,(AD60)-(J34))),0.000001))^2)/(2*$I$5))-(((ABS(I60)/MAX(((G34)+(I34)*(MAX($D$16,(IF(N7="None",AD60,M60))-(K34))))*(MAX($D$16,(IF(N7="None",AD60,M60))-(K34))),0.000001))^2)/(2*$I$5)))))+($D$10*(ABS((X34)-(W34))/90)*MAX(((ABS(I60)/MAX(((F34)+(H34)*(MAX($D$16,(AD60)-(J34))))*(MAX($D$16,(AD60)-(J34))),0.000001))^2)/(2*$I$5),((ABS(I60)/MAX(((G34)+(I34)*(MAX($D$16,(IF(N7="None",AD60,M60))-(K34))))*(MAX($D$16,(IF(N7="None",AD60,M60))-(K34))),0.000001))^2)/(2*$I$5)))+(0)-((ABS(I60)/MAX(((F34)+(H34)*(MAX($D$16,(AD60)-(J34))))*(MAX($D$16,(AD60)-(J34))),0.000001))^2)/(2*$I$5)</f>
        <v>625.37885912881609</v>
      </c>
      <c r="T60">
        <f ca="1">N60+((ABS(J60)/MAX(((G35)+(I35)*(MAX($D$16,(IF(N8="None",AD60,N60))-(K35))))*(MAX($D$16,(IF(N8="None",AD60,N60))-(K35))),0.000001))^2)/(2*$I$5)+((E35)*((((ABS(J60)*$D$6)/(MAX(((F35)+(H35)*(MAX($D$16,(AD60)-(J35))))*(MAX($D$16,(AD60)-(J35))),0.000001)*MAX(((((F35)+(H35)*(MAX($D$16,(AD60)-(J35))))*(MAX($D$16,(AD60)-(J35))))/MAX((F35)+2*(MAX($D$16,(AD60)-(J35)))*SQRT(1+(H35)^2),0.000001))^(2/3),0.000001)))^2)+(((ABS(J60)*$D$6)/(MAX(((G35)+(I35)*(MAX($D$16,(IF(N8="None",AD60,N60))-(K35))))*(MAX($D$16,(IF(N8="None",AD60,N60))-(K35))),0.000001)*MAX(((((G35)+(I35)*(MAX($D$16,(IF(N8="None",AD60,N60))-(K35))))*(MAX($D$16,(IF(N8="None",AD60,N60))-(K35))))/MAX((G35)+2*(MAX($D$16,(IF(N8="None",AD60,N60))-(K35)))*SQRT(1+(I35)^2),0.000001))^(2/3),0.000001)))^2))/2)+(IF((ABS(J60)/MAX(((G35)+(I35)*(MAX($D$16,(IF(N8="None",AD60,N60))-(K35))))*(MAX($D$16,(IF(N8="None",AD60,N60))-(K35))),0.000001))&gt;(ABS(J60)/MAX(((F35)+(H35)*(MAX($D$16,(AD60)-(J35))))*(MAX($D$16,(AD60)-(J35))),0.000001)),$D$9*((((ABS(J60)/MAX(((G35)+(I35)*(MAX($D$16,(IF(N8="None",AD60,N60))-(K35))))*(MAX($D$16,(IF(N8="None",AD60,N60))-(K35))),0.000001))^2)/(2*$I$5))-(((ABS(J60)/MAX(((F35)+(H35)*(MAX($D$16,(AD60)-(J35))))*(MAX($D$16,(AD60)-(J35))),0.000001))^2)/(2*$I$5))),$D$8*((((ABS(J60)/MAX(((F35)+(H35)*(MAX($D$16,(AD60)-(J35))))*(MAX($D$16,(AD60)-(J35))),0.000001))^2)/(2*$I$5))-(((ABS(J60)/MAX(((G35)+(I35)*(MAX($D$16,(IF(N8="None",AD60,N60))-(K35))))*(MAX($D$16,(IF(N8="None",AD60,N60))-(K35))),0.000001))^2)/(2*$I$5)))))+($D$10*(ABS((X35)-(W35))/90)*MAX(((ABS(J60)/MAX(((F35)+(H35)*(MAX($D$16,(AD60)-(J35))))*(MAX($D$16,(AD60)-(J35))),0.000001))^2)/(2*$I$5),((ABS(J60)/MAX(((G35)+(I35)*(MAX($D$16,(IF(N8="None",AD60,N60))-(K35))))*(MAX($D$16,(IF(N8="None",AD60,N60))-(K35))),0.000001))^2)/(2*$I$5)))+(($D$11*0.34699541*(ABS(I60)/MAX(ABS(G60),0.000001))^2*MAX(((ABS(J60)/MAX(((F35)+(H35)*(MAX($D$16,(AD60)-(J35))))*(MAX($D$16,(AD60)-(J35))),0.000001))^2)/(2*$I$5),((ABS(J60)/MAX(((G35)+(I35)*(MAX($D$16,(IF(N8="None",AD60,N60))-(K35))))*(MAX($D$16,(IF(N8="None",AD60,N60))-(K35))),0.000001))^2)/(2*$I$5))))-((ABS(J60)/MAX(((F35)+(H35)*(MAX($D$16,(AD60)-(J35))))*(MAX($D$16,(AD60)-(J35))),0.000001))^2)/(2*$I$5)</f>
        <v>633.59643752294744</v>
      </c>
      <c r="U60">
        <f t="shared" ca="1" si="3"/>
        <v>1.4384163451675678E-3</v>
      </c>
      <c r="V60">
        <f t="shared" ca="1" si="4"/>
        <v>5.2499264327827621E-3</v>
      </c>
      <c r="W60">
        <f t="shared" ca="1" si="5"/>
        <v>0.916608043714632</v>
      </c>
      <c r="X60">
        <f t="shared" ca="1" si="6"/>
        <v>3.3445988142418628</v>
      </c>
      <c r="Y60">
        <f>IF($D$20=0,B60,IFERROR(IF(N6="None",1,MIN(0.98,MAX(0.02,B60+$D$14*((Q60-P60)/MAX(ABS(D60),1))))),B60))</f>
        <v>1</v>
      </c>
      <c r="Z60">
        <f ca="1">IF($D$20=0,C60,IFERROR(IF(AND(N7="None",N8="None"),C60,IF(N8="None",1,IF(N7="None",0,MIN(0.98,MAX(0.02,C60+$D$14*((T60-S60)/MAX(ABS(E60),1))))))),C60))</f>
        <v>0.66878413753589327</v>
      </c>
      <c r="AA60">
        <f t="shared" ca="1" si="7"/>
        <v>636.84550843879549</v>
      </c>
      <c r="AB60">
        <f t="shared" ca="1" si="8"/>
        <v>635.77072788286409</v>
      </c>
      <c r="AC60">
        <f ca="1">IF($D$20=0,D60,IF(AC60=0,(MAX(P60,Q60)),IF(ABS((MAX(P60,Q60))-AC60)&lt;$D$19,AC60,MAX((K31)+$D$16,AC60+$D$13*(((MAX(P60,Q60))-AC60))))))</f>
        <v>636.24982183954364</v>
      </c>
      <c r="AD60">
        <f ca="1">IF($D$20=0,E60,IF(AD60=0,(MAX(S60,T60)),IF(ABS((MAX(S60,T60))-AD60)&lt;$D$19,AD60,MAX((K32)+$D$16,AD60+$D$13*(((MAX(S60,T60))-AD60))))))</f>
        <v>633.59729789625999</v>
      </c>
      <c r="AE60">
        <f ca="1">IF($D$20=0,D60,IF(AE60=0,O60,IF(ABS(U60)&lt;$D$19,AE60,MAX((K31)+$D$16,AE60+($D$13*(((O60)-AE60)+($D$15*U60*MAX(ABS(AE60-(K31)),1))))))))</f>
        <v>637.16637138031433</v>
      </c>
      <c r="AF60">
        <f ca="1">IF($D$20=0,E60,IF(AF60=0,R60,IF(ABS(V60)&lt;$D$19,AF60,MAX((K32)+$D$16,AF60+($D$13*(((R60)-AF60)+($D$15*V60*MAX(ABS(AF60-(K32)),1))))))))</f>
        <v>636.94166108563616</v>
      </c>
      <c r="AG60">
        <f ca="1">((G31)*(MAX($D$16,(AC60)-(K31)))^2)/2+(I31)*(MAX($D$16,(AC60)-(K31)))^3/3+(ABS(F60)^2)/($I$5*MAX(((G31)+(I31)*(MAX($D$16,(AC60)-(K31))))*(MAX($D$16,(AC60)-(K31))),0.000001))</f>
        <v>33.205505328546472</v>
      </c>
      <c r="AH60">
        <f ca="1">((G31)*(MAX($D$16,(AE60)-(K31)))^2)/2+(I31)*(MAX($D$16,(AE60)-(K31)))^3/3+(ABS(F60)^2)/($I$5*MAX(((G31)+(I31)*(MAX($D$16,(AE60)-(K31))))*(MAX($D$16,(AE60)-(K31))),0.000001))</f>
        <v>41.073133650184168</v>
      </c>
      <c r="AI60">
        <f ca="1">((G32)*(MAX($D$16,(AD60)-(K32)))^2)/2+(I32)*(MAX($D$16,(AD60)-(K32)))^3/3+(ABS(G60)^2)/($I$5*MAX(((G32)+(I32)*(MAX($D$16,(AD60)-(K32))))*(MAX($D$16,(AD60)-(K32))),0.000001))</f>
        <v>30.19120571950684</v>
      </c>
      <c r="AJ60">
        <f ca="1">((G32)*(MAX($D$16,(AF60)-(K32)))^2)/2+(I32)*(MAX($D$16,(AF60)-(K32)))^3/3+(ABS(G60)^2)/($I$5*MAX(((G32)+(I32)*(MAX($D$16,(AF60)-(K32))))*(MAX($D$16,(AF60)-(K32))),0.000001))</f>
        <v>136.11670403873353</v>
      </c>
      <c r="AK60" t="str">
        <f t="shared" ca="1" si="9"/>
        <v>Supercritical</v>
      </c>
      <c r="AL60" t="str">
        <f t="shared" ca="1" si="10"/>
        <v>Supercritical</v>
      </c>
      <c r="AM60">
        <f t="shared" ca="1" si="11"/>
        <v>637.16630077806519</v>
      </c>
      <c r="AN60">
        <f t="shared" ca="1" si="12"/>
        <v>636.94125499914571</v>
      </c>
      <c r="AO60">
        <f t="shared" ca="1" si="13"/>
        <v>1.0861884481982997E-4</v>
      </c>
      <c r="AP60">
        <f t="shared" ca="1" si="14"/>
        <v>6.2474844685311837E-4</v>
      </c>
    </row>
    <row r="61" spans="1:42" x14ac:dyDescent="0.35">
      <c r="A61">
        <v>18</v>
      </c>
      <c r="B61">
        <f t="shared" si="15"/>
        <v>1</v>
      </c>
      <c r="C61">
        <f t="shared" ca="1" si="16"/>
        <v>0.66878413753589327</v>
      </c>
      <c r="D61">
        <f t="shared" ca="1" si="17"/>
        <v>637.16630077806519</v>
      </c>
      <c r="E61">
        <f t="shared" ca="1" si="18"/>
        <v>636.94125499914571</v>
      </c>
      <c r="F61">
        <f t="shared" si="2"/>
        <v>51</v>
      </c>
      <c r="G61">
        <f ca="1">IF(N6="None",MAX(0,F61-H61),MAX(0,F61*B61))</f>
        <v>50.95</v>
      </c>
      <c r="H61">
        <f ca="1">IF(N6="None",MAX(0.05,IFERROR(O33,0)+0.05),MAX(0,F61-G61))</f>
        <v>0.05</v>
      </c>
      <c r="I61">
        <f ca="1">IF(AND(N7="None",N8="None"),MAX(0,G61*C61),IF(N7="None",MAX(0.05,IFERROR(O34,0)+0.05),IF(N8="None",MAX(0,G61-J61),MAX(0,G61*C61))))</f>
        <v>34.074551807453766</v>
      </c>
      <c r="J61">
        <f ca="1">IF(AND(N7="None",N8="None"),MAX(0,G61-I61),IF(N8="None",MAX(0.05,IFERROR(O35,0)+0.05),IF(N7="None",MAX(0,G61-I61),MAX(0,G61-I61))))</f>
        <v>16.875448192546237</v>
      </c>
      <c r="K61">
        <f>P5</f>
        <v>637</v>
      </c>
      <c r="L61">
        <f ca="1">P6</f>
        <v>635.50072404782861</v>
      </c>
      <c r="M61">
        <f ca="1">P7</f>
        <v>623.0446335020365</v>
      </c>
      <c r="N61">
        <f ca="1">P8</f>
        <v>632.94163350203655</v>
      </c>
      <c r="O61">
        <f ca="1"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AE61)-(K31))))*(MAX($D$16,(AE61)-(K31))),0.000001)*MAX(((((G31)+(I31)*(MAX($D$16,(AE61)-(K31))))*(MAX($D$16,(AE61)-(K31))))/MAX((G31)+2*(MAX($D$16,(AE61)-(K31)))*SQRT(1+(I31)^2),0.000001))^(2/3),0.000001)))^2))/2)+(IF((ABS(F61)/MAX(((G31)+(I31)*(MAX($D$16,(AE61)-(K31))))*(MAX($D$16,(AE61)-(K31))),0.000001))&gt;(ABS(F61)/MAX(((F31)+(H31)*(MAX($D$16,(K61)-(J31))))*(MAX($D$16,(K61)-(J31))),0.000001)),$D$9*((((ABS(F61)/MAX(((G31)+(I31)*(MAX($D$16,(AE61)-(K31))))*(MAX($D$16,(AE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AE61)-(K31))))*(MAX($D$16,(AE61)-(K31))),0.000001))^2)/(2*$I$5)))))+($D$10*(ABS((X31)-(W31))/90)*MAX(((ABS(F61)/MAX(((F31)+(H31)*(MAX($D$16,(K61)-(J31))))*(MAX($D$16,(K61)-(J31))),0.000001))^2)/(2*$I$5),((ABS(F61)/MAX(((G31)+(I31)*(MAX($D$16,(AE61)-(K31))))*(MAX($D$16,(AE61)-(K31))),0.000001))^2)/(2*$I$5)))+(0)-((ABS(F61)/MAX(((G31)+(I31)*(MAX($D$16,(AE61)-(K31))))*(MAX($D$16,(AE61)-(K31))),0.000001))^2)/(2*$I$5)</f>
        <v>637.16616487521753</v>
      </c>
      <c r="P61">
        <f ca="1">AD61+((ABS(G61)/MAX(((G32)+(I32)*(MAX($D$16,(AD61)-(K32))))*(MAX($D$16,(AD61)-(K32))),0.000001))^2)/(2*$I$5)+((E32)*((((ABS(G61)*$D$6)/(MAX(((F32)+(H32)*(MAX($D$16,(AC61)-(J32))))*(MAX($D$16,(AC61)-(J32))),0.000001)*MAX(((((F32)+(H32)*(MAX($D$16,(AC61)-(J32))))*(MAX($D$16,(AC61)-(J32))))/MAX((F32)+2*(MAX($D$16,(AC61)-(J32)))*SQRT(1+(H32)^2),0.000001))^(2/3),0.000001)))^2)+(((ABS(G61)*$D$6)/(MAX(((G32)+(I32)*(MAX($D$16,(AD61)-(K32))))*(MAX($D$16,(AD61)-(K32))),0.000001)*MAX(((((G32)+(I32)*(MAX($D$16,(AD61)-(K32))))*(MAX($D$16,(AD61)-(K32))))/MAX((G32)+2*(MAX($D$16,(AD61)-(K32)))*SQRT(1+(I32)^2),0.000001))^(2/3),0.000001)))^2))/2)+(IF((ABS(G61)/MAX(((G32)+(I32)*(MAX($D$16,(AD61)-(K32))))*(MAX($D$16,(AD61)-(K32))),0.000001))&gt;(ABS(G61)/MAX(((F32)+(H32)*(MAX($D$16,(AC61)-(J32))))*(MAX($D$16,(AC61)-(J32))),0.000001)),$D$9*((((ABS(G61)/MAX(((G32)+(I32)*(MAX($D$16,(AD61)-(K32))))*(MAX($D$16,(AD61)-(K32))),0.000001))^2)/(2*$I$5))-(((ABS(G61)/MAX(((F32)+(H32)*(MAX($D$16,(AC61)-(J32))))*(MAX($D$16,(AC61)-(J32))),0.000001))^2)/(2*$I$5))),$D$8*((((ABS(G61)/MAX(((F32)+(H32)*(MAX($D$16,(AC61)-(J32))))*(MAX($D$16,(AC61)-(J32))),0.000001))^2)/(2*$I$5))-(((ABS(G61)/MAX(((G32)+(I32)*(MAX($D$16,(AD61)-(K32))))*(MAX($D$16,(AD61)-(K32))),0.000001))^2)/(2*$I$5)))))+($D$10*(ABS((X32)-(W32))/90)*MAX(((ABS(G61)/MAX(((F32)+(H32)*(MAX($D$16,(AC61)-(J32))))*(MAX($D$16,(AC61)-(J32))),0.000001))^2)/(2*$I$5),((ABS(G61)/MAX(((G32)+(I32)*(MAX($D$16,(AD61)-(K32))))*(MAX($D$16,(AD61)-(K32))),0.000001))^2)/(2*$I$5)))+(($D$11*0.13607488*(ABS(H61)/MAX(ABS(F61),0.000001))^2*MAX(((ABS(G61)/MAX(((F32)+(H32)*(MAX($D$16,(AC61)-(J32))))*(MAX($D$16,(AC61)-(J32))),0.000001))^2)/(2*$I$5),((ABS(G61)/MAX(((G32)+(I32)*(MAX($D$16,(AD61)-(K32))))*(MAX($D$16,(AD61)-(K32))),0.000001))^2)/(2*$I$5))))-((ABS(G61)/MAX(((F32)+(H32)*(MAX($D$16,(AC61)-(J32))))*(MAX($D$16,(AC61)-(J32))),0.000001))^2)/(2*$I$5)</f>
        <v>636.25142618920154</v>
      </c>
      <c r="Q61">
        <f ca="1">L61+((ABS(H61)/MAX(((G33)+(I33)*(MAX($D$16,(IF(N6="None",AC61,L61))-(K33))))*(MAX($D$16,(IF(N6="None",AC61,L61))-(K33))),0.000001))^2)/(2*$I$5)+((E33)*((((ABS(H61)*$D$6)/(MAX(((F33)+(H33)*(MAX($D$16,(AC61)-(J33))))*(MAX($D$16,(AC61)-(J33))),0.000001)*MAX(((((F33)+(H33)*(MAX($D$16,(AC61)-(J33))))*(MAX($D$16,(AC61)-(J33))))/MAX((F33)+2*(MAX($D$16,(AC61)-(J33)))*SQRT(1+(H33)^2),0.000001))^(2/3),0.000001)))^2)+(((ABS(H61)*$D$6)/(MAX(((G33)+(I33)*(MAX($D$16,(IF(N6="None",AC61,L61))-(K33))))*(MAX($D$16,(IF(N6="None",AC61,L61))-(K33))),0.000001)*MAX(((((G33)+(I33)*(MAX($D$16,(IF(N6="None",AC61,L61))-(K33))))*(MAX($D$16,(IF(N6="None",AC61,L61))-(K33))))/MAX((G33)+2*(MAX($D$16,(IF(N6="None",AC61,L61))-(K33)))*SQRT(1+(I33)^2),0.000001))^(2/3),0.000001)))^2))/2)+(IF((ABS(H61)/MAX(((G33)+(I33)*(MAX($D$16,(IF(N6="None",AC61,L61))-(K33))))*(MAX($D$16,(IF(N6="None",AC61,L61))-(K33))),0.000001))&gt;(ABS(H61)/MAX(((F33)+(H33)*(MAX($D$16,(AC61)-(J33))))*(MAX($D$16,(AC61)-(J33))),0.000001)),$D$9*((((ABS(H61)/MAX(((G33)+(I33)*(MAX($D$16,(IF(N6="None",AC61,L61))-(K33))))*(MAX($D$16,(IF(N6="None",AC61,L61))-(K33))),0.000001))^2)/(2*$I$5))-(((ABS(H61)/MAX(((F33)+(H33)*(MAX($D$16,(AC61)-(J33))))*(MAX($D$16,(AC61)-(J33))),0.000001))^2)/(2*$I$5))),$D$8*((((ABS(H61)/MAX(((F33)+(H33)*(MAX($D$16,(AC61)-(J33))))*(MAX($D$16,(AC61)-(J33))),0.000001))^2)/(2*$I$5))-(((ABS(H61)/MAX(((G33)+(I33)*(MAX($D$16,(IF(N6="None",AC61,L61))-(K33))))*(MAX($D$16,(IF(N6="None",AC61,L61))-(K33))),0.000001))^2)/(2*$I$5)))))+($D$10*(ABS((X33)-(W33))/90)*MAX(((ABS(H61)/MAX(((F33)+(H33)*(MAX($D$16,(AC61)-(J33))))*(MAX($D$16,(AC61)-(J33))),0.000001))^2)/(2*$I$5),((ABS(H61)/MAX(((G33)+(I33)*(MAX($D$16,(IF(N6="None",AC61,L61))-(K33))))*(MAX($D$16,(IF(N6="None",AC61,L61))-(K33))),0.000001))^2)/(2*$I$5)))+(($D$11*0.00000015*(ABS(G61)/MAX(ABS(F61),0.000001))^2*MAX(((ABS(H61)/MAX(((F33)+(H33)*(MAX($D$16,(AC61)-(J33))))*(MAX($D$16,(AC61)-(J33))),0.000001))^2)/(2*$I$5),((ABS(H61)/MAX(((G33)+(I33)*(MAX($D$16,(IF(N6="None",AC61,L61))-(K33))))*(MAX($D$16,(IF(N6="None",AC61,L61))-(K33))),0.000001))^2)/(2*$I$5))))-((ABS(H61)/MAX(((F33)+(H33)*(MAX($D$16,(AC61)-(J33))))*(MAX($D$16,(AC61)-(J33))),0.000001))^2)/(2*$I$5)</f>
        <v>635.50072422927053</v>
      </c>
      <c r="R61">
        <f ca="1">AE61+((ABS(G61)/MAX(((F32)+(H32)*(MAX($D$16,(AE61)-(J32))))*(MAX($D$16,(AE61)-(J32))),0.000001))^2)/(2*$I$5)-((E32)*((((ABS(G61)*$D$6)/(MAX(((F32)+(H32)*(MAX($D$16,(AE61)-(J32))))*(MAX($D$16,(AE61)-(J32))),0.000001)*MAX(((((F32)+(H32)*(MAX($D$16,(AE61)-(J32))))*(MAX($D$16,(AE61)-(J32))))/MAX((F32)+2*(MAX($D$16,(AE61)-(J32)))*SQRT(1+(H32)^2),0.000001))^(2/3),0.000001)))^2)+(((ABS(G61)*$D$6)/(MAX(((G32)+(I32)*(MAX($D$16,(AF61)-(K32))))*(MAX($D$16,(AF61)-(K32))),0.000001)*MAX(((((G32)+(I32)*(MAX($D$16,(AF61)-(K32))))*(MAX($D$16,(AF61)-(K32))))/MAX((G32)+2*(MAX($D$16,(AF61)-(K32)))*SQRT(1+(I32)^2),0.000001))^(2/3),0.000001)))^2))/2)+(IF((ABS(G61)/MAX(((G32)+(I32)*(MAX($D$16,(AF61)-(K32))))*(MAX($D$16,(AF61)-(K32))),0.000001))&gt;(ABS(G61)/MAX(((F32)+(H32)*(MAX($D$16,(AE61)-(J32))))*(MAX($D$16,(AE61)-(J32))),0.000001)),$D$9*((((ABS(G61)/MAX(((G32)+(I32)*(MAX($D$16,(AF61)-(K32))))*(MAX($D$16,(AF61)-(K32))),0.000001))^2)/(2*$I$5))-(((ABS(G61)/MAX(((F32)+(H32)*(MAX($D$16,(AE61)-(J32))))*(MAX($D$16,(AE61)-(J32))),0.000001))^2)/(2*$I$5))),$D$8*((((ABS(G61)/MAX(((F32)+(H32)*(MAX($D$16,(AE61)-(J32))))*(MAX($D$16,(AE61)-(J32))),0.000001))^2)/(2*$I$5))-(((ABS(G61)/MAX(((G32)+(I32)*(MAX($D$16,(AF61)-(K32))))*(MAX($D$16,(AF61)-(K32))),0.000001))^2)/(2*$I$5)))))+($D$10*(ABS((X32)-(W32))/90)*MAX(((ABS(G61)/MAX(((F32)+(H32)*(MAX($D$16,(AE61)-(J32))))*(MAX($D$16,(AE61)-(J32))),0.000001))^2)/(2*$I$5),((ABS(G61)/MAX(((G32)+(I32)*(MAX($D$16,(AF61)-(K32))))*(MAX($D$16,(AF61)-(K32))),0.000001))^2)/(2*$I$5)))+(($D$11*0.13607488*(ABS(H61)/MAX(ABS(F61),0.000001))^2*MAX(((ABS(G61)/MAX(((F32)+(H32)*(MAX($D$16,(AE61)-(J32))))*(MAX($D$16,(AE61)-(J32))),0.000001))^2)/(2*$I$5),((ABS(G61)/MAX(((G32)+(I32)*(MAX($D$16,(AF61)-(K32))))*(MAX($D$16,(AF61)-(K32))),0.000001))^2)/(2*$I$5))))-((ABS(G61)/MAX(((G32)+(I32)*(MAX($D$16,(AF61)-(K32))))*(MAX($D$16,(AF61)-(K32))),0.000001))^2)/(2*$I$5)</f>
        <v>636.94033039220108</v>
      </c>
      <c r="S61">
        <f ca="1">M61+((ABS(I61)/MAX(((G34)+(I34)*(MAX($D$16,(IF(N7="None",AD61,M61))-(K34))))*(MAX($D$16,(IF(N7="None",AD61,M61))-(K34))),0.000001))^2)/(2*$I$5)+((E34)*((((ABS(I61)*$D$6)/(MAX(((F34)+(H34)*(MAX($D$16,(AD61)-(J34))))*(MAX($D$16,(AD61)-(J34))),0.000001)*MAX(((((F34)+(H34)*(MAX($D$16,(AD61)-(J34))))*(MAX($D$16,(AD61)-(J34))))/MAX((F34)+2*(MAX($D$16,(AD61)-(J34)))*SQRT(1+(H34)^2),0.000001))^(2/3),0.000001)))^2)+(((ABS(I61)*$D$6)/(MAX(((G34)+(I34)*(MAX($D$16,(IF(N7="None",AD61,M61))-(K34))))*(MAX($D$16,(IF(N7="None",AD61,M61))-(K34))),0.000001)*MAX(((((G34)+(I34)*(MAX($D$16,(IF(N7="None",AD61,M61))-(K34))))*(MAX($D$16,(IF(N7="None",AD61,M61))-(K34))))/MAX((G34)+2*(MAX($D$16,(IF(N7="None",AD61,M61))-(K34)))*SQRT(1+(I34)^2),0.000001))^(2/3),0.000001)))^2))/2)+(IF((ABS(I61)/MAX(((G34)+(I34)*(MAX($D$16,(IF(N7="None",AD61,M61))-(K34))))*(MAX($D$16,(IF(N7="None",AD61,M61))-(K34))),0.000001))&gt;(ABS(I61)/MAX(((F34)+(H34)*(MAX($D$16,(AD61)-(J34))))*(MAX($D$16,(AD61)-(J34))),0.000001)),$D$9*((((ABS(I61)/MAX(((G34)+(I34)*(MAX($D$16,(IF(N7="None",AD61,M61))-(K34))))*(MAX($D$16,(IF(N7="None",AD61,M61))-(K34))),0.000001))^2)/(2*$I$5))-(((ABS(I61)/MAX(((F34)+(H34)*(MAX($D$16,(AD61)-(J34))))*(MAX($D$16,(AD61)-(J34))),0.000001))^2)/(2*$I$5))),$D$8*((((ABS(I61)/MAX(((F34)+(H34)*(MAX($D$16,(AD61)-(J34))))*(MAX($D$16,(AD61)-(J34))),0.000001))^2)/(2*$I$5))-(((ABS(I61)/MAX(((G34)+(I34)*(MAX($D$16,(IF(N7="None",AD61,M61))-(K34))))*(MAX($D$16,(IF(N7="None",AD61,M61))-(K34))),0.000001))^2)/(2*$I$5)))))+($D$10*(ABS((X34)-(W34))/90)*MAX(((ABS(I61)/MAX(((F34)+(H34)*(MAX($D$16,(AD61)-(J34))))*(MAX($D$16,(AD61)-(J34))),0.000001))^2)/(2*$I$5),((ABS(I61)/MAX(((G34)+(I34)*(MAX($D$16,(IF(N7="None",AD61,M61))-(K34))))*(MAX($D$16,(IF(N7="None",AD61,M61))-(K34))),0.000001))^2)/(2*$I$5)))+(0)-((ABS(I61)/MAX(((F34)+(H34)*(MAX($D$16,(AD61)-(J34))))*(MAX($D$16,(AD61)-(J34))),0.000001))^2)/(2*$I$5)</f>
        <v>625.3851756062694</v>
      </c>
      <c r="T61">
        <f ca="1">N61+((ABS(J61)/MAX(((G35)+(I35)*(MAX($D$16,(IF(N8="None",AD61,N61))-(K35))))*(MAX($D$16,(IF(N8="None",AD61,N61))-(K35))),0.000001))^2)/(2*$I$5)+((E35)*((((ABS(J61)*$D$6)/(MAX(((F35)+(H35)*(MAX($D$16,(AD61)-(J35))))*(MAX($D$16,(AD61)-(J35))),0.000001)*MAX(((((F35)+(H35)*(MAX($D$16,(AD61)-(J35))))*(MAX($D$16,(AD61)-(J35))))/MAX((F35)+2*(MAX($D$16,(AD61)-(J35)))*SQRT(1+(H35)^2),0.000001))^(2/3),0.000001)))^2)+(((ABS(J61)*$D$6)/(MAX(((G35)+(I35)*(MAX($D$16,(IF(N8="None",AD61,N61))-(K35))))*(MAX($D$16,(IF(N8="None",AD61,N61))-(K35))),0.000001)*MAX(((((G35)+(I35)*(MAX($D$16,(IF(N8="None",AD61,N61))-(K35))))*(MAX($D$16,(IF(N8="None",AD61,N61))-(K35))))/MAX((G35)+2*(MAX($D$16,(IF(N8="None",AD61,N61))-(K35)))*SQRT(1+(I35)^2),0.000001))^(2/3),0.000001)))^2))/2)+(IF((ABS(J61)/MAX(((G35)+(I35)*(MAX($D$16,(IF(N8="None",AD61,N61))-(K35))))*(MAX($D$16,(IF(N8="None",AD61,N61))-(K35))),0.000001))&gt;(ABS(J61)/MAX(((F35)+(H35)*(MAX($D$16,(AD61)-(J35))))*(MAX($D$16,(AD61)-(J35))),0.000001)),$D$9*((((ABS(J61)/MAX(((G35)+(I35)*(MAX($D$16,(IF(N8="None",AD61,N61))-(K35))))*(MAX($D$16,(IF(N8="None",AD61,N61))-(K35))),0.000001))^2)/(2*$I$5))-(((ABS(J61)/MAX(((F35)+(H35)*(MAX($D$16,(AD61)-(J35))))*(MAX($D$16,(AD61)-(J35))),0.000001))^2)/(2*$I$5))),$D$8*((((ABS(J61)/MAX(((F35)+(H35)*(MAX($D$16,(AD61)-(J35))))*(MAX($D$16,(AD61)-(J35))),0.000001))^2)/(2*$I$5))-(((ABS(J61)/MAX(((G35)+(I35)*(MAX($D$16,(IF(N8="None",AD61,N61))-(K35))))*(MAX($D$16,(IF(N8="None",AD61,N61))-(K35))),0.000001))^2)/(2*$I$5)))))+($D$10*(ABS((X35)-(W35))/90)*MAX(((ABS(J61)/MAX(((F35)+(H35)*(MAX($D$16,(AD61)-(J35))))*(MAX($D$16,(AD61)-(J35))),0.000001))^2)/(2*$I$5),((ABS(J61)/MAX(((G35)+(I35)*(MAX($D$16,(IF(N8="None",AD61,N61))-(K35))))*(MAX($D$16,(IF(N8="None",AD61,N61))-(K35))),0.000001))^2)/(2*$I$5)))+(($D$11*0.34699541*(ABS(I61)/MAX(ABS(G61),0.000001))^2*MAX(((ABS(J61)/MAX(((F35)+(H35)*(MAX($D$16,(AD61)-(J35))))*(MAX($D$16,(AD61)-(J35))),0.000001))^2)/(2*$I$5),((ABS(J61)/MAX(((G35)+(I35)*(MAX($D$16,(IF(N8="None",AD61,N61))-(K35))))*(MAX($D$16,(IF(N8="None",AD61,N61))-(K35))),0.000001))^2)/(2*$I$5))))-((ABS(J61)/MAX(((F35)+(H35)*(MAX($D$16,(AD61)-(J35))))*(MAX($D$16,(AD61)-(J35))),0.000001))^2)/(2*$I$5)</f>
        <v>633.5924217274262</v>
      </c>
      <c r="U61">
        <f t="shared" ca="1" si="3"/>
        <v>1.4356356965190655E-3</v>
      </c>
      <c r="V61">
        <f t="shared" ca="1" si="4"/>
        <v>5.2562283232530883E-3</v>
      </c>
      <c r="W61">
        <f t="shared" ca="1" si="5"/>
        <v>0.91487458886365403</v>
      </c>
      <c r="X61">
        <f t="shared" ca="1" si="6"/>
        <v>3.3488332717195135</v>
      </c>
      <c r="Y61">
        <f>IF($D$20=0,B61,IFERROR(IF(N6="None",1,MIN(0.98,MAX(0.02,B61+$D$14*((Q61-P61)/MAX(ABS(D61),1))))),B61))</f>
        <v>1</v>
      </c>
      <c r="Z61">
        <f ca="1">IF($D$20=0,C61,IFERROR(IF(AND(N7="None",N8="None"),C61,IF(N8="None",1,IF(N7="None",0,MIN(0.98,MAX(0.02,C61+$D$14*((T61-S61)/MAX(ABS(E61),1))))))),C61))</f>
        <v>0.66981496994710743</v>
      </c>
      <c r="AA61">
        <f t="shared" ca="1" si="7"/>
        <v>636.84587048511241</v>
      </c>
      <c r="AB61">
        <f t="shared" ca="1" si="8"/>
        <v>635.76946507053901</v>
      </c>
      <c r="AC61">
        <f ca="1">IF($D$20=0,D61,IF(AC61=0,(MAX(P61,Q61)),IF(ABS((MAX(P61,Q61))-AC61)&lt;$D$19,AC61,MAX((K31)+$D$16,AC61+$D$13*(((MAX(P61,Q61))-AC61))))))</f>
        <v>636.25078565534295</v>
      </c>
      <c r="AD61">
        <f ca="1">IF($D$20=0,E61,IF(AD61=0,(MAX(S61,T61)),IF(ABS((MAX(S61,T61))-AD61)&lt;$D$19,AD61,MAX((K32)+$D$16,AD61+$D$13*(((MAX(S61,T61))-AD61))))))</f>
        <v>633.59328377455529</v>
      </c>
      <c r="AE61">
        <f ca="1">IF($D$20=0,D61,IF(AE61=0,O61,IF(ABS(U61)&lt;$D$19,AE61,MAX((K31)+$D$16,AE61+($D$13*(((O61)-AE61)+($D$15*U61*MAX(ABS(AE61-(K31)),1))))))))</f>
        <v>637.16637077199118</v>
      </c>
      <c r="AF61">
        <f ca="1">IF($D$20=0,E61,IF(AF61=0,R61,IF(ABS(V61)&lt;$D$19,AF61,MAX((K32)+$D$16,AF61+($D$13*(((R61)-AF61)+($D$15*V61*MAX(ABS(AF61-(K32)),1))))))))</f>
        <v>636.94166196880838</v>
      </c>
      <c r="AG61">
        <f ca="1">((G31)*(MAX($D$16,(AC61)-(K31)))^2)/2+(I31)*(MAX($D$16,(AC61)-(K31)))^3/3+(ABS(F61)^2)/($I$5*MAX(((G31)+(I31)*(MAX($D$16,(AC61)-(K31))))*(MAX($D$16,(AC61)-(K31))),0.000001))</f>
        <v>33.207621771550535</v>
      </c>
      <c r="AH61">
        <f ca="1">((G31)*(MAX($D$16,(AE61)-(K31)))^2)/2+(I31)*(MAX($D$16,(AE61)-(K31)))^3/3+(ABS(F61)^2)/($I$5*MAX(((G31)+(I31)*(MAX($D$16,(AE61)-(K31))))*(MAX($D$16,(AE61)-(K31))),0.000001))</f>
        <v>41.073125196412185</v>
      </c>
      <c r="AI61">
        <f ca="1">((G32)*(MAX($D$16,(AD61)-(K32)))^2)/2+(I32)*(MAX($D$16,(AD61)-(K32)))^3/3+(ABS(G61)^2)/($I$5*MAX(((G32)+(I32)*(MAX($D$16,(AD61)-(K32))))*(MAX($D$16,(AD61)-(K32))),0.000001))</f>
        <v>30.155896911840848</v>
      </c>
      <c r="AJ61">
        <f ca="1">((G32)*(MAX($D$16,(AF61)-(K32)))^2)/2+(I32)*(MAX($D$16,(AF61)-(K32)))^3/3+(ABS(G61)^2)/($I$5*MAX(((G32)+(I32)*(MAX($D$16,(AF61)-(K32))))*(MAX($D$16,(AF61)-(K32))),0.000001))</f>
        <v>136.11674881587481</v>
      </c>
      <c r="AK61" t="str">
        <f t="shared" ca="1" si="9"/>
        <v>Supercritical</v>
      </c>
      <c r="AL61" t="str">
        <f t="shared" ca="1" si="10"/>
        <v>Supercritical</v>
      </c>
      <c r="AM61">
        <f t="shared" ca="1" si="11"/>
        <v>637.16632527593924</v>
      </c>
      <c r="AN61">
        <f t="shared" ca="1" si="12"/>
        <v>636.9413974385277</v>
      </c>
      <c r="AO61">
        <f t="shared" ca="1" si="13"/>
        <v>6.9993925990274874E-5</v>
      </c>
      <c r="AP61">
        <f t="shared" ca="1" si="14"/>
        <v>4.0696966266295931E-4</v>
      </c>
    </row>
    <row r="62" spans="1:42" x14ac:dyDescent="0.35">
      <c r="A62">
        <v>19</v>
      </c>
      <c r="B62">
        <f t="shared" si="15"/>
        <v>1</v>
      </c>
      <c r="C62">
        <f t="shared" ca="1" si="16"/>
        <v>0.66981496994710743</v>
      </c>
      <c r="D62">
        <f t="shared" ca="1" si="17"/>
        <v>637.16632527593924</v>
      </c>
      <c r="E62">
        <f t="shared" ca="1" si="18"/>
        <v>636.9413974385277</v>
      </c>
      <c r="F62">
        <f t="shared" si="2"/>
        <v>51</v>
      </c>
      <c r="G62">
        <f ca="1">IF(N6="None",MAX(0,F62-H62),MAX(0,F62*B62))</f>
        <v>50.95</v>
      </c>
      <c r="H62">
        <f ca="1">IF(N6="None",MAX(0.05,IFERROR(O33,0)+0.05),MAX(0,F62-G62))</f>
        <v>0.05</v>
      </c>
      <c r="I62">
        <f ca="1">IF(AND(N7="None",N8="None"),MAX(0,G62*C62),IF(N7="None",MAX(0.05,IFERROR(O34,0)+0.05),IF(N8="None",MAX(0,G62-J62),MAX(0,G62*C62))))</f>
        <v>34.127072718805124</v>
      </c>
      <c r="J62">
        <f ca="1">IF(AND(N7="None",N8="None"),MAX(0,G62-I62),IF(N8="None",MAX(0.05,IFERROR(O35,0)+0.05),IF(N7="None",MAX(0,G62-I62),MAX(0,G62-I62))))</f>
        <v>16.822927281194879</v>
      </c>
      <c r="K62">
        <f>P5</f>
        <v>637</v>
      </c>
      <c r="L62">
        <f ca="1">P6</f>
        <v>635.50072404782861</v>
      </c>
      <c r="M62">
        <f ca="1">P7</f>
        <v>623.0446335020365</v>
      </c>
      <c r="N62">
        <f ca="1">P8</f>
        <v>632.94163350203655</v>
      </c>
      <c r="O62">
        <f ca="1"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AE62)-(K31))))*(MAX($D$16,(AE62)-(K31))),0.000001)*MAX(((((G31)+(I31)*(MAX($D$16,(AE62)-(K31))))*(MAX($D$16,(AE62)-(K31))))/MAX((G31)+2*(MAX($D$16,(AE62)-(K31)))*SQRT(1+(I31)^2),0.000001))^(2/3),0.000001)))^2))/2)+(IF((ABS(F62)/MAX(((G31)+(I31)*(MAX($D$16,(AE62)-(K31))))*(MAX($D$16,(AE62)-(K31))),0.000001))&gt;(ABS(F62)/MAX(((F31)+(H31)*(MAX($D$16,(K62)-(J31))))*(MAX($D$16,(K62)-(J31))),0.000001)),$D$9*((((ABS(F62)/MAX(((G31)+(I31)*(MAX($D$16,(AE62)-(K31))))*(MAX($D$16,(AE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AE62)-(K31))))*(MAX($D$16,(AE62)-(K31))),0.000001))^2)/(2*$I$5)))))+($D$10*(ABS((X31)-(W31))/90)*MAX(((ABS(F62)/MAX(((F31)+(H31)*(MAX($D$16,(K62)-(J31))))*(MAX($D$16,(K62)-(J31))),0.000001))^2)/(2*$I$5),((ABS(F62)/MAX(((G31)+(I31)*(MAX($D$16,(AE62)-(K31))))*(MAX($D$16,(AE62)-(K31))),0.000001))^2)/(2*$I$5)))+(0)-((ABS(F62)/MAX(((G31)+(I31)*(MAX($D$16,(AE62)-(K31))))*(MAX($D$16,(AE62)-(K31))),0.000001))^2)/(2*$I$5)</f>
        <v>637.16616484373424</v>
      </c>
      <c r="P62">
        <f ca="1">AD62+((ABS(G62)/MAX(((G32)+(I32)*(MAX($D$16,(AD62)-(K32))))*(MAX($D$16,(AD62)-(K32))),0.000001))^2)/(2*$I$5)+((E32)*((((ABS(G62)*$D$6)/(MAX(((F32)+(H32)*(MAX($D$16,(AC62)-(J32))))*(MAX($D$16,(AC62)-(J32))),0.000001)*MAX(((((F32)+(H32)*(MAX($D$16,(AC62)-(J32))))*(MAX($D$16,(AC62)-(J32))))/MAX((F32)+2*(MAX($D$16,(AC62)-(J32)))*SQRT(1+(H32)^2),0.000001))^(2/3),0.000001)))^2)+(((ABS(G62)*$D$6)/(MAX(((G32)+(I32)*(MAX($D$16,(AD62)-(K32))))*(MAX($D$16,(AD62)-(K32))),0.000001)*MAX(((((G32)+(I32)*(MAX($D$16,(AD62)-(K32))))*(MAX($D$16,(AD62)-(K32))))/MAX((G32)+2*(MAX($D$16,(AD62)-(K32)))*SQRT(1+(I32)^2),0.000001))^(2/3),0.000001)))^2))/2)+(IF((ABS(G62)/MAX(((G32)+(I32)*(MAX($D$16,(AD62)-(K32))))*(MAX($D$16,(AD62)-(K32))),0.000001))&gt;(ABS(G62)/MAX(((F32)+(H32)*(MAX($D$16,(AC62)-(J32))))*(MAX($D$16,(AC62)-(J32))),0.000001)),$D$9*((((ABS(G62)/MAX(((G32)+(I32)*(MAX($D$16,(AD62)-(K32))))*(MAX($D$16,(AD62)-(K32))),0.000001))^2)/(2*$I$5))-(((ABS(G62)/MAX(((F32)+(H32)*(MAX($D$16,(AC62)-(J32))))*(MAX($D$16,(AC62)-(J32))),0.000001))^2)/(2*$I$5))),$D$8*((((ABS(G62)/MAX(((F32)+(H32)*(MAX($D$16,(AC62)-(J32))))*(MAX($D$16,(AC62)-(J32))),0.000001))^2)/(2*$I$5))-(((ABS(G62)/MAX(((G32)+(I32)*(MAX($D$16,(AD62)-(K32))))*(MAX($D$16,(AD62)-(K32))),0.000001))^2)/(2*$I$5)))))+($D$10*(ABS((X32)-(W32))/90)*MAX(((ABS(G62)/MAX(((F32)+(H32)*(MAX($D$16,(AC62)-(J32))))*(MAX($D$16,(AC62)-(J32))),0.000001))^2)/(2*$I$5),((ABS(G62)/MAX(((G32)+(I32)*(MAX($D$16,(AD62)-(K32))))*(MAX($D$16,(AD62)-(K32))),0.000001))^2)/(2*$I$5)))+(($D$11*0.13607488*(ABS(H62)/MAX(ABS(F62),0.000001))^2*MAX(((ABS(G62)/MAX(((F32)+(H32)*(MAX($D$16,(AC62)-(J32))))*(MAX($D$16,(AC62)-(J32))),0.000001))^2)/(2*$I$5),((ABS(G62)/MAX(((G32)+(I32)*(MAX($D$16,(AD62)-(K32))))*(MAX($D$16,(AD62)-(K32))),0.000001))^2)/(2*$I$5))))-((ABS(G62)/MAX(((F32)+(H32)*(MAX($D$16,(AC62)-(J32))))*(MAX($D$16,(AC62)-(J32))),0.000001))^2)/(2*$I$5)</f>
        <v>636.25169239751074</v>
      </c>
      <c r="Q62">
        <f ca="1">L62+((ABS(H62)/MAX(((G33)+(I33)*(MAX($D$16,(IF(N6="None",AC62,L62))-(K33))))*(MAX($D$16,(IF(N6="None",AC62,L62))-(K33))),0.000001))^2)/(2*$I$5)+((E33)*((((ABS(H62)*$D$6)/(MAX(((F33)+(H33)*(MAX($D$16,(AC62)-(J33))))*(MAX($D$16,(AC62)-(J33))),0.000001)*MAX(((((F33)+(H33)*(MAX($D$16,(AC62)-(J33))))*(MAX($D$16,(AC62)-(J33))))/MAX((F33)+2*(MAX($D$16,(AC62)-(J33)))*SQRT(1+(H33)^2),0.000001))^(2/3),0.000001)))^2)+(((ABS(H62)*$D$6)/(MAX(((G33)+(I33)*(MAX($D$16,(IF(N6="None",AC62,L62))-(K33))))*(MAX($D$16,(IF(N6="None",AC62,L62))-(K33))),0.000001)*MAX(((((G33)+(I33)*(MAX($D$16,(IF(N6="None",AC62,L62))-(K33))))*(MAX($D$16,(IF(N6="None",AC62,L62))-(K33))))/MAX((G33)+2*(MAX($D$16,(IF(N6="None",AC62,L62))-(K33)))*SQRT(1+(I33)^2),0.000001))^(2/3),0.000001)))^2))/2)+(IF((ABS(H62)/MAX(((G33)+(I33)*(MAX($D$16,(IF(N6="None",AC62,L62))-(K33))))*(MAX($D$16,(IF(N6="None",AC62,L62))-(K33))),0.000001))&gt;(ABS(H62)/MAX(((F33)+(H33)*(MAX($D$16,(AC62)-(J33))))*(MAX($D$16,(AC62)-(J33))),0.000001)),$D$9*((((ABS(H62)/MAX(((G33)+(I33)*(MAX($D$16,(IF(N6="None",AC62,L62))-(K33))))*(MAX($D$16,(IF(N6="None",AC62,L62))-(K33))),0.000001))^2)/(2*$I$5))-(((ABS(H62)/MAX(((F33)+(H33)*(MAX($D$16,(AC62)-(J33))))*(MAX($D$16,(AC62)-(J33))),0.000001))^2)/(2*$I$5))),$D$8*((((ABS(H62)/MAX(((F33)+(H33)*(MAX($D$16,(AC62)-(J33))))*(MAX($D$16,(AC62)-(J33))),0.000001))^2)/(2*$I$5))-(((ABS(H62)/MAX(((G33)+(I33)*(MAX($D$16,(IF(N6="None",AC62,L62))-(K33))))*(MAX($D$16,(IF(N6="None",AC62,L62))-(K33))),0.000001))^2)/(2*$I$5)))))+($D$10*(ABS((X33)-(W33))/90)*MAX(((ABS(H62)/MAX(((F33)+(H33)*(MAX($D$16,(AC62)-(J33))))*(MAX($D$16,(AC62)-(J33))),0.000001))^2)/(2*$I$5),((ABS(H62)/MAX(((G33)+(I33)*(MAX($D$16,(IF(N6="None",AC62,L62))-(K33))))*(MAX($D$16,(IF(N6="None",AC62,L62))-(K33))),0.000001))^2)/(2*$I$5)))+(($D$11*0.00000015*(ABS(G62)/MAX(ABS(F62),0.000001))^2*MAX(((ABS(H62)/MAX(((F33)+(H33)*(MAX($D$16,(AC62)-(J33))))*(MAX($D$16,(AC62)-(J33))),0.000001))^2)/(2*$I$5),((ABS(H62)/MAX(((G33)+(I33)*(MAX($D$16,(IF(N6="None",AC62,L62))-(K33))))*(MAX($D$16,(IF(N6="None",AC62,L62))-(K33))),0.000001))^2)/(2*$I$5))))-((ABS(H62)/MAX(((F33)+(H33)*(MAX($D$16,(AC62)-(J33))))*(MAX($D$16,(AC62)-(J33))),0.000001))^2)/(2*$I$5)</f>
        <v>635.50072422895983</v>
      </c>
      <c r="R62">
        <f ca="1">AE62+((ABS(G62)/MAX(((F32)+(H32)*(MAX($D$16,(AE62)-(J32))))*(MAX($D$16,(AE62)-(J32))),0.000001))^2)/(2*$I$5)-((E32)*((((ABS(G62)*$D$6)/(MAX(((F32)+(H32)*(MAX($D$16,(AE62)-(J32))))*(MAX($D$16,(AE62)-(J32))),0.000001)*MAX(((((F32)+(H32)*(MAX($D$16,(AE62)-(J32))))*(MAX($D$16,(AE62)-(J32))))/MAX((F32)+2*(MAX($D$16,(AE62)-(J32)))*SQRT(1+(H32)^2),0.000001))^(2/3),0.000001)))^2)+(((ABS(G62)*$D$6)/(MAX(((G32)+(I32)*(MAX($D$16,(AF62)-(K32))))*(MAX($D$16,(AF62)-(K32))),0.000001)*MAX(((((G32)+(I32)*(MAX($D$16,(AF62)-(K32))))*(MAX($D$16,(AF62)-(K32))))/MAX((G32)+2*(MAX($D$16,(AF62)-(K32)))*SQRT(1+(I32)^2),0.000001))^(2/3),0.000001)))^2))/2)+(IF((ABS(G62)/MAX(((G32)+(I32)*(MAX($D$16,(AF62)-(K32))))*(MAX($D$16,(AF62)-(K32))),0.000001))&gt;(ABS(G62)/MAX(((F32)+(H32)*(MAX($D$16,(AE62)-(J32))))*(MAX($D$16,(AE62)-(J32))),0.000001)),$D$9*((((ABS(G62)/MAX(((G32)+(I32)*(MAX($D$16,(AF62)-(K32))))*(MAX($D$16,(AF62)-(K32))),0.000001))^2)/(2*$I$5))-(((ABS(G62)/MAX(((F32)+(H32)*(MAX($D$16,(AE62)-(J32))))*(MAX($D$16,(AE62)-(J32))),0.000001))^2)/(2*$I$5))),$D$8*((((ABS(G62)/MAX(((F32)+(H32)*(MAX($D$16,(AE62)-(J32))))*(MAX($D$16,(AE62)-(J32))),0.000001))^2)/(2*$I$5))-(((ABS(G62)/MAX(((G32)+(I32)*(MAX($D$16,(AF62)-(K32))))*(MAX($D$16,(AF62)-(K32))),0.000001))^2)/(2*$I$5)))))+($D$10*(ABS((X32)-(W32))/90)*MAX(((ABS(G62)/MAX(((F32)+(H32)*(MAX($D$16,(AE62)-(J32))))*(MAX($D$16,(AE62)-(J32))),0.000001))^2)/(2*$I$5),((ABS(G62)/MAX(((G32)+(I32)*(MAX($D$16,(AF62)-(K32))))*(MAX($D$16,(AF62)-(K32))),0.000001))^2)/(2*$I$5)))+(($D$11*0.13607488*(ABS(H62)/MAX(ABS(F62),0.000001))^2*MAX(((ABS(G62)/MAX(((F32)+(H32)*(MAX($D$16,(AE62)-(J32))))*(MAX($D$16,(AE62)-(J32))),0.000001))^2)/(2*$I$5),((ABS(G62)/MAX(((G32)+(I32)*(MAX($D$16,(AF62)-(K32))))*(MAX($D$16,(AF62)-(K32))),0.000001))^2)/(2*$I$5))))-((ABS(G62)/MAX(((G32)+(I32)*(MAX($D$16,(AF62)-(K32))))*(MAX($D$16,(AF62)-(K32))),0.000001))^2)/(2*$I$5)</f>
        <v>636.94033035360189</v>
      </c>
      <c r="S62">
        <f ca="1">M62+((ABS(I62)/MAX(((G34)+(I34)*(MAX($D$16,(IF(N7="None",AD62,M62))-(K34))))*(MAX($D$16,(IF(N7="None",AD62,M62))-(K34))),0.000001))^2)/(2*$I$5)+((E34)*((((ABS(I62)*$D$6)/(MAX(((F34)+(H34)*(MAX($D$16,(AD62)-(J34))))*(MAX($D$16,(AD62)-(J34))),0.000001)*MAX(((((F34)+(H34)*(MAX($D$16,(AD62)-(J34))))*(MAX($D$16,(AD62)-(J34))))/MAX((F34)+2*(MAX($D$16,(AD62)-(J34)))*SQRT(1+(H34)^2),0.000001))^(2/3),0.000001)))^2)+(((ABS(I62)*$D$6)/(MAX(((G34)+(I34)*(MAX($D$16,(IF(N7="None",AD62,M62))-(K34))))*(MAX($D$16,(IF(N7="None",AD62,M62))-(K34))),0.000001)*MAX(((((G34)+(I34)*(MAX($D$16,(IF(N7="None",AD62,M62))-(K34))))*(MAX($D$16,(IF(N7="None",AD62,M62))-(K34))))/MAX((G34)+2*(MAX($D$16,(IF(N7="None",AD62,M62))-(K34)))*SQRT(1+(I34)^2),0.000001))^(2/3),0.000001)))^2))/2)+(IF((ABS(I62)/MAX(((G34)+(I34)*(MAX($D$16,(IF(N7="None",AD62,M62))-(K34))))*(MAX($D$16,(IF(N7="None",AD62,M62))-(K34))),0.000001))&gt;(ABS(I62)/MAX(((F34)+(H34)*(MAX($D$16,(AD62)-(J34))))*(MAX($D$16,(AD62)-(J34))),0.000001)),$D$9*((((ABS(I62)/MAX(((G34)+(I34)*(MAX($D$16,(IF(N7="None",AD62,M62))-(K34))))*(MAX($D$16,(IF(N7="None",AD62,M62))-(K34))),0.000001))^2)/(2*$I$5))-(((ABS(I62)/MAX(((F34)+(H34)*(MAX($D$16,(AD62)-(J34))))*(MAX($D$16,(AD62)-(J34))),0.000001))^2)/(2*$I$5))),$D$8*((((ABS(I62)/MAX(((F34)+(H34)*(MAX($D$16,(AD62)-(J34))))*(MAX($D$16,(AD62)-(J34))),0.000001))^2)/(2*$I$5))-(((ABS(I62)/MAX(((G34)+(I34)*(MAX($D$16,(IF(N7="None",AD62,M62))-(K34))))*(MAX($D$16,(IF(N7="None",AD62,M62))-(K34))),0.000001))^2)/(2*$I$5)))))+($D$10*(ABS((X34)-(W34))/90)*MAX(((ABS(I62)/MAX(((F34)+(H34)*(MAX($D$16,(AD62)-(J34))))*(MAX($D$16,(AD62)-(J34))),0.000001))^2)/(2*$I$5),((ABS(I62)/MAX(((G34)+(I34)*(MAX($D$16,(IF(N7="None",AD62,M62))-(K34))))*(MAX($D$16,(IF(N7="None",AD62,M62))-(K34))),0.000001))^2)/(2*$I$5)))+(0)-((ABS(I62)/MAX(((F34)+(H34)*(MAX($D$16,(AD62)-(J34))))*(MAX($D$16,(AD62)-(J34))),0.000001))^2)/(2*$I$5)</f>
        <v>625.39148625908149</v>
      </c>
      <c r="T62">
        <f ca="1">N62+((ABS(J62)/MAX(((G35)+(I35)*(MAX($D$16,(IF(N8="None",AD62,N62))-(K35))))*(MAX($D$16,(IF(N8="None",AD62,N62))-(K35))),0.000001))^2)/(2*$I$5)+((E35)*((((ABS(J62)*$D$6)/(MAX(((F35)+(H35)*(MAX($D$16,(AD62)-(J35))))*(MAX($D$16,(AD62)-(J35))),0.000001)*MAX(((((F35)+(H35)*(MAX($D$16,(AD62)-(J35))))*(MAX($D$16,(AD62)-(J35))))/MAX((F35)+2*(MAX($D$16,(AD62)-(J35)))*SQRT(1+(H35)^2),0.000001))^(2/3),0.000001)))^2)+(((ABS(J62)*$D$6)/(MAX(((G35)+(I35)*(MAX($D$16,(IF(N8="None",AD62,N62))-(K35))))*(MAX($D$16,(IF(N8="None",AD62,N62))-(K35))),0.000001)*MAX(((((G35)+(I35)*(MAX($D$16,(IF(N8="None",AD62,N62))-(K35))))*(MAX($D$16,(IF(N8="None",AD62,N62))-(K35))))/MAX((G35)+2*(MAX($D$16,(IF(N8="None",AD62,N62))-(K35)))*SQRT(1+(I35)^2),0.000001))^(2/3),0.000001)))^2))/2)+(IF((ABS(J62)/MAX(((G35)+(I35)*(MAX($D$16,(IF(N8="None",AD62,N62))-(K35))))*(MAX($D$16,(IF(N8="None",AD62,N62))-(K35))),0.000001))&gt;(ABS(J62)/MAX(((F35)+(H35)*(MAX($D$16,(AD62)-(J35))))*(MAX($D$16,(AD62)-(J35))),0.000001)),$D$9*((((ABS(J62)/MAX(((G35)+(I35)*(MAX($D$16,(IF(N8="None",AD62,N62))-(K35))))*(MAX($D$16,(IF(N8="None",AD62,N62))-(K35))),0.000001))^2)/(2*$I$5))-(((ABS(J62)/MAX(((F35)+(H35)*(MAX($D$16,(AD62)-(J35))))*(MAX($D$16,(AD62)-(J35))),0.000001))^2)/(2*$I$5))),$D$8*((((ABS(J62)/MAX(((F35)+(H35)*(MAX($D$16,(AD62)-(J35))))*(MAX($D$16,(AD62)-(J35))),0.000001))^2)/(2*$I$5))-(((ABS(J62)/MAX(((G35)+(I35)*(MAX($D$16,(IF(N8="None",AD62,N62))-(K35))))*(MAX($D$16,(IF(N8="None",AD62,N62))-(K35))),0.000001))^2)/(2*$I$5)))))+($D$10*(ABS((X35)-(W35))/90)*MAX(((ABS(J62)/MAX(((F35)+(H35)*(MAX($D$16,(AD62)-(J35))))*(MAX($D$16,(AD62)-(J35))),0.000001))^2)/(2*$I$5),((ABS(J62)/MAX(((G35)+(I35)*(MAX($D$16,(IF(N8="None",AD62,N62))-(K35))))*(MAX($D$16,(IF(N8="None",AD62,N62))-(K35))),0.000001))^2)/(2*$I$5)))+(($D$11*0.34699541*(ABS(I62)/MAX(ABS(G62),0.000001))^2*MAX(((ABS(J62)/MAX(((F35)+(H35)*(MAX($D$16,(AD62)-(J35))))*(MAX($D$16,(AD62)-(J35))),0.000001))^2)/(2*$I$5),((ABS(J62)/MAX(((G35)+(I35)*(MAX($D$16,(IF(N8="None",AD62,N62))-(K35))))*(MAX($D$16,(IF(N8="None",AD62,N62))-(K35))),0.000001))^2)/(2*$I$5))))-((ABS(J62)/MAX(((F35)+(H35)*(MAX($D$16,(AD62)-(J35))))*(MAX($D$16,(AD62)-(J35))),0.000001))^2)/(2*$I$5)</f>
        <v>633.58842295907698</v>
      </c>
      <c r="U62">
        <f t="shared" ca="1" si="3"/>
        <v>1.4352177915671644E-3</v>
      </c>
      <c r="V62">
        <f t="shared" ca="1" si="4"/>
        <v>5.2625051661026835E-3</v>
      </c>
      <c r="W62">
        <f t="shared" ca="1" si="5"/>
        <v>0.91463287842850605</v>
      </c>
      <c r="X62">
        <f t="shared" ca="1" si="6"/>
        <v>3.3529744794507224</v>
      </c>
      <c r="Y62">
        <f>IF($D$20=0,B62,IFERROR(IF(N6="None",1,MIN(0.98,MAX(0.02,B62+$D$14*((Q62-P62)/MAX(ABS(D62),1))))),B62))</f>
        <v>1</v>
      </c>
      <c r="Z62">
        <f ca="1">IF($D$20=0,C62,IFERROR(IF(AND(N7="None",N8="None"),C62,IF(N8="None",1,IF(N7="None",0,MIN(0.98,MAX(0.02,C62+$D$14*((T62-S62)/MAX(ABS(E62),1))))))),C62))</f>
        <v>0.67084450726190081</v>
      </c>
      <c r="AA62">
        <f t="shared" ca="1" si="7"/>
        <v>636.84646721608567</v>
      </c>
      <c r="AB62">
        <f t="shared" ca="1" si="8"/>
        <v>635.76815867051209</v>
      </c>
      <c r="AC62">
        <f ca="1">IF($D$20=0,D62,IF(AC62=0,(MAX(P62,Q62)),IF(ABS((MAX(P62,Q62))-AC62)&lt;$D$19,AC62,MAX((K31)+$D$16,AC62+$D$13*(((MAX(P62,Q62))-AC62))))))</f>
        <v>636.25244510492905</v>
      </c>
      <c r="AD62">
        <f ca="1">IF($D$20=0,E62,IF(AD62=0,(MAX(S62,T62)),IF(ABS((MAX(S62,T62))-AD62)&lt;$D$19,AD62,MAX((K32)+$D$16,AD62+$D$13*(((MAX(S62,T62))-AD62))))))</f>
        <v>633.58928667276871</v>
      </c>
      <c r="AE62">
        <f ca="1">IF($D$20=0,D62,IF(AE62=0,O62,IF(ABS(U62)&lt;$D$19,AE62,MAX((K31)+$D$16,AE62+($D$13*(((O62)-AE62)+($D$15*U62*MAX(ABS(AE62-(K31)),1))))))))</f>
        <v>637.16637068056605</v>
      </c>
      <c r="AF62">
        <f ca="1">IF($D$20=0,E62,IF(AF62=0,R62,IF(ABS(V62)&lt;$D$19,AF62,MAX((K32)+$D$16,AF62+($D$13*(((R62)-AF62)+($D$15*V62*MAX(ABS(AF62-(K32)),1))))))))</f>
        <v>636.94166352074967</v>
      </c>
      <c r="AG62">
        <f ca="1">((G31)*(MAX($D$16,(AC62)-(K31)))^2)/2+(I31)*(MAX($D$16,(AC62)-(K31)))^3/3+(ABS(F62)^2)/($I$5*MAX(((G31)+(I31)*(MAX($D$16,(AC62)-(K31))))*(MAX($D$16,(AC62)-(K31))),0.000001))</f>
        <v>33.211303656654387</v>
      </c>
      <c r="AH62">
        <f ca="1">((G31)*(MAX($D$16,(AE62)-(K31)))^2)/2+(I31)*(MAX($D$16,(AE62)-(K31)))^3/3+(ABS(F62)^2)/($I$5*MAX(((G31)+(I31)*(MAX($D$16,(AE62)-(K31))))*(MAX($D$16,(AE62)-(K31))),0.000001))</f>
        <v>41.073123925891636</v>
      </c>
      <c r="AI62">
        <f ca="1">((G32)*(MAX($D$16,(AD62)-(K32)))^2)/2+(I32)*(MAX($D$16,(AD62)-(K32)))^3/3+(ABS(G62)^2)/($I$5*MAX(((G32)+(I32)*(MAX($D$16,(AD62)-(K32))))*(MAX($D$16,(AD62)-(K32))),0.000001))</f>
        <v>30.121064872476076</v>
      </c>
      <c r="AJ62">
        <f ca="1">((G32)*(MAX($D$16,(AF62)-(K32)))^2)/2+(I32)*(MAX($D$16,(AF62)-(K32)))^3/3+(ABS(G62)^2)/($I$5*MAX(((G32)+(I32)*(MAX($D$16,(AF62)-(K32))))*(MAX($D$16,(AF62)-(K32))),0.000001))</f>
        <v>136.11682749986275</v>
      </c>
      <c r="AK62" t="str">
        <f t="shared" ca="1" si="9"/>
        <v>Supercritical</v>
      </c>
      <c r="AL62" t="str">
        <f t="shared" ca="1" si="10"/>
        <v>Supercritical</v>
      </c>
      <c r="AM62">
        <f t="shared" ca="1" si="11"/>
        <v>637.16634116755858</v>
      </c>
      <c r="AN62">
        <f t="shared" ca="1" si="12"/>
        <v>636.94149056730544</v>
      </c>
      <c r="AO62">
        <f t="shared" ca="1" si="13"/>
        <v>4.5404626803247083E-5</v>
      </c>
      <c r="AP62">
        <f t="shared" ca="1" si="14"/>
        <v>2.6608222196955467E-4</v>
      </c>
    </row>
    <row r="63" spans="1:42" x14ac:dyDescent="0.35">
      <c r="A63">
        <v>20</v>
      </c>
      <c r="B63">
        <f t="shared" si="15"/>
        <v>1</v>
      </c>
      <c r="C63">
        <f t="shared" ca="1" si="16"/>
        <v>0.67084450726190081</v>
      </c>
      <c r="D63">
        <f t="shared" ca="1" si="17"/>
        <v>637.16634116755858</v>
      </c>
      <c r="E63">
        <f t="shared" ca="1" si="18"/>
        <v>636.94149056730544</v>
      </c>
      <c r="F63">
        <f t="shared" si="2"/>
        <v>51</v>
      </c>
      <c r="G63">
        <f ca="1">IF(N6="None",MAX(0,F63-H63),MAX(0,F63*B63))</f>
        <v>50.95</v>
      </c>
      <c r="H63">
        <f ca="1">IF(N6="None",MAX(0.05,IFERROR(O33,0)+0.05),MAX(0,F63-G63))</f>
        <v>0.05</v>
      </c>
      <c r="I63">
        <f ca="1">IF(AND(N7="None",N8="None"),MAX(0,G63*C63),IF(N7="None",MAX(0.05,IFERROR(O34,0)+0.05),IF(N8="None",MAX(0,G63-J63),MAX(0,G63*C63))))</f>
        <v>34.179527644993847</v>
      </c>
      <c r="J63">
        <f ca="1">IF(AND(N7="None",N8="None"),MAX(0,G63-I63),IF(N8="None",MAX(0.05,IFERROR(O35,0)+0.05),IF(N7="None",MAX(0,G63-I63),MAX(0,G63-I63))))</f>
        <v>16.770472355006156</v>
      </c>
      <c r="K63">
        <f>P5</f>
        <v>637</v>
      </c>
      <c r="L63">
        <f ca="1">P6</f>
        <v>635.50072404782861</v>
      </c>
      <c r="M63">
        <f ca="1">P7</f>
        <v>623.0446335020365</v>
      </c>
      <c r="N63">
        <f ca="1">P8</f>
        <v>632.94163350203655</v>
      </c>
      <c r="O63">
        <f ca="1"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AE63)-(K31))))*(MAX($D$16,(AE63)-(K31))),0.000001)*MAX(((((G31)+(I31)*(MAX($D$16,(AE63)-(K31))))*(MAX($D$16,(AE63)-(K31))))/MAX((G31)+2*(MAX($D$16,(AE63)-(K31)))*SQRT(1+(I31)^2),0.000001))^(2/3),0.000001)))^2))/2)+(IF((ABS(F63)/MAX(((G31)+(I31)*(MAX($D$16,(AE63)-(K31))))*(MAX($D$16,(AE63)-(K31))),0.000001))&gt;(ABS(F63)/MAX(((F31)+(H31)*(MAX($D$16,(K63)-(J31))))*(MAX($D$16,(K63)-(J31))),0.000001)),$D$9*((((ABS(F63)/MAX(((G31)+(I31)*(MAX($D$16,(AE63)-(K31))))*(MAX($D$16,(AE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AE63)-(K31))))*(MAX($D$16,(AE63)-(K31))),0.000001))^2)/(2*$I$5)))))+($D$10*(ABS((X31)-(W31))/90)*MAX(((ABS(F63)/MAX(((F31)+(H31)*(MAX($D$16,(K63)-(J31))))*(MAX($D$16,(K63)-(J31))),0.000001))^2)/(2*$I$5),((ABS(F63)/MAX(((G31)+(I31)*(MAX($D$16,(AE63)-(K31))))*(MAX($D$16,(AE63)-(K31))),0.000001))^2)/(2*$I$5)))+(0)-((ABS(F63)/MAX(((G31)+(I31)*(MAX($D$16,(AE63)-(K31))))*(MAX($D$16,(AE63)-(K31))),0.000001))^2)/(2*$I$5)</f>
        <v>637.16616466959374</v>
      </c>
      <c r="P63">
        <f ca="1">AD63+((ABS(G63)/MAX(((G32)+(I32)*(MAX($D$16,(AD63)-(K32))))*(MAX($D$16,(AD63)-(K32))),0.000001))^2)/(2*$I$5)+((E32)*((((ABS(G63)*$D$6)/(MAX(((F32)+(H32)*(MAX($D$16,(AC63)-(J32))))*(MAX($D$16,(AC63)-(J32))),0.000001)*MAX(((((F32)+(H32)*(MAX($D$16,(AC63)-(J32))))*(MAX($D$16,(AC63)-(J32))))/MAX((F32)+2*(MAX($D$16,(AC63)-(J32)))*SQRT(1+(H32)^2),0.000001))^(2/3),0.000001)))^2)+(((ABS(G63)*$D$6)/(MAX(((G32)+(I32)*(MAX($D$16,(AD63)-(K32))))*(MAX($D$16,(AD63)-(K32))),0.000001)*MAX(((((G32)+(I32)*(MAX($D$16,(AD63)-(K32))))*(MAX($D$16,(AD63)-(K32))))/MAX((G32)+2*(MAX($D$16,(AD63)-(K32)))*SQRT(1+(I32)^2),0.000001))^(2/3),0.000001)))^2))/2)+(IF((ABS(G63)/MAX(((G32)+(I32)*(MAX($D$16,(AD63)-(K32))))*(MAX($D$16,(AD63)-(K32))),0.000001))&gt;(ABS(G63)/MAX(((F32)+(H32)*(MAX($D$16,(AC63)-(J32))))*(MAX($D$16,(AC63)-(J32))),0.000001)),$D$9*((((ABS(G63)/MAX(((G32)+(I32)*(MAX($D$16,(AD63)-(K32))))*(MAX($D$16,(AD63)-(K32))),0.000001))^2)/(2*$I$5))-(((ABS(G63)/MAX(((F32)+(H32)*(MAX($D$16,(AC63)-(J32))))*(MAX($D$16,(AC63)-(J32))),0.000001))^2)/(2*$I$5))),$D$8*((((ABS(G63)/MAX(((F32)+(H32)*(MAX($D$16,(AC63)-(J32))))*(MAX($D$16,(AC63)-(J32))),0.000001))^2)/(2*$I$5))-(((ABS(G63)/MAX(((G32)+(I32)*(MAX($D$16,(AD63)-(K32))))*(MAX($D$16,(AD63)-(K32))),0.000001))^2)/(2*$I$5)))))+($D$10*(ABS((X32)-(W32))/90)*MAX(((ABS(G63)/MAX(((F32)+(H32)*(MAX($D$16,(AC63)-(J32))))*(MAX($D$16,(AC63)-(J32))),0.000001))^2)/(2*$I$5),((ABS(G63)/MAX(((G32)+(I32)*(MAX($D$16,(AD63)-(K32))))*(MAX($D$16,(AD63)-(K32))),0.000001))^2)/(2*$I$5)))+(($D$11*0.13607488*(ABS(H63)/MAX(ABS(F63),0.000001))^2*MAX(((ABS(G63)/MAX(((F32)+(H32)*(MAX($D$16,(AC63)-(J32))))*(MAX($D$16,(AC63)-(J32))),0.000001))^2)/(2*$I$5),((ABS(G63)/MAX(((G32)+(I32)*(MAX($D$16,(AD63)-(K32))))*(MAX($D$16,(AD63)-(K32))),0.000001))^2)/(2*$I$5))))-((ABS(G63)/MAX(((F32)+(H32)*(MAX($D$16,(AC63)-(J32))))*(MAX($D$16,(AC63)-(J32))),0.000001))^2)/(2*$I$5)</f>
        <v>636.25316502029011</v>
      </c>
      <c r="Q63">
        <f ca="1">L63+((ABS(H63)/MAX(((G33)+(I33)*(MAX($D$16,(IF(N6="None",AC63,L63))-(K33))))*(MAX($D$16,(IF(N6="None",AC63,L63))-(K33))),0.000001))^2)/(2*$I$5)+((E33)*((((ABS(H63)*$D$6)/(MAX(((F33)+(H33)*(MAX($D$16,(AC63)-(J33))))*(MAX($D$16,(AC63)-(J33))),0.000001)*MAX(((((F33)+(H33)*(MAX($D$16,(AC63)-(J33))))*(MAX($D$16,(AC63)-(J33))))/MAX((F33)+2*(MAX($D$16,(AC63)-(J33)))*SQRT(1+(H33)^2),0.000001))^(2/3),0.000001)))^2)+(((ABS(H63)*$D$6)/(MAX(((G33)+(I33)*(MAX($D$16,(IF(N6="None",AC63,L63))-(K33))))*(MAX($D$16,(IF(N6="None",AC63,L63))-(K33))),0.000001)*MAX(((((G33)+(I33)*(MAX($D$16,(IF(N6="None",AC63,L63))-(K33))))*(MAX($D$16,(IF(N6="None",AC63,L63))-(K33))))/MAX((G33)+2*(MAX($D$16,(IF(N6="None",AC63,L63))-(K33)))*SQRT(1+(I33)^2),0.000001))^(2/3),0.000001)))^2))/2)+(IF((ABS(H63)/MAX(((G33)+(I33)*(MAX($D$16,(IF(N6="None",AC63,L63))-(K33))))*(MAX($D$16,(IF(N6="None",AC63,L63))-(K33))),0.000001))&gt;(ABS(H63)/MAX(((F33)+(H33)*(MAX($D$16,(AC63)-(J33))))*(MAX($D$16,(AC63)-(J33))),0.000001)),$D$9*((((ABS(H63)/MAX(((G33)+(I33)*(MAX($D$16,(IF(N6="None",AC63,L63))-(K33))))*(MAX($D$16,(IF(N6="None",AC63,L63))-(K33))),0.000001))^2)/(2*$I$5))-(((ABS(H63)/MAX(((F33)+(H33)*(MAX($D$16,(AC63)-(J33))))*(MAX($D$16,(AC63)-(J33))),0.000001))^2)/(2*$I$5))),$D$8*((((ABS(H63)/MAX(((F33)+(H33)*(MAX($D$16,(AC63)-(J33))))*(MAX($D$16,(AC63)-(J33))),0.000001))^2)/(2*$I$5))-(((ABS(H63)/MAX(((G33)+(I33)*(MAX($D$16,(IF(N6="None",AC63,L63))-(K33))))*(MAX($D$16,(IF(N6="None",AC63,L63))-(K33))),0.000001))^2)/(2*$I$5)))))+($D$10*(ABS((X33)-(W33))/90)*MAX(((ABS(H63)/MAX(((F33)+(H33)*(MAX($D$16,(AC63)-(J33))))*(MAX($D$16,(AC63)-(J33))),0.000001))^2)/(2*$I$5),((ABS(H63)/MAX(((G33)+(I33)*(MAX($D$16,(IF(N6="None",AC63,L63))-(K33))))*(MAX($D$16,(IF(N6="None",AC63,L63))-(K33))),0.000001))^2)/(2*$I$5)))+(($D$11*0.00000015*(ABS(G63)/MAX(ABS(F63),0.000001))^2*MAX(((ABS(H63)/MAX(((F33)+(H33)*(MAX($D$16,(AC63)-(J33))))*(MAX($D$16,(AC63)-(J33))),0.000001))^2)/(2*$I$5),((ABS(H63)/MAX(((G33)+(I33)*(MAX($D$16,(IF(N6="None",AC63,L63))-(K33))))*(MAX($D$16,(IF(N6="None",AC63,L63))-(K33))),0.000001))^2)/(2*$I$5))))-((ABS(H63)/MAX(((F33)+(H33)*(MAX($D$16,(AC63)-(J33))))*(MAX($D$16,(AC63)-(J33))),0.000001))^2)/(2*$I$5)</f>
        <v>635.5007242287445</v>
      </c>
      <c r="R63">
        <f ca="1">AE63+((ABS(G63)/MAX(((F32)+(H32)*(MAX($D$16,(AE63)-(J32))))*(MAX($D$16,(AE63)-(J32))),0.000001))^2)/(2*$I$5)-((E32)*((((ABS(G63)*$D$6)/(MAX(((F32)+(H32)*(MAX($D$16,(AE63)-(J32))))*(MAX($D$16,(AE63)-(J32))),0.000001)*MAX(((((F32)+(H32)*(MAX($D$16,(AE63)-(J32))))*(MAX($D$16,(AE63)-(J32))))/MAX((F32)+2*(MAX($D$16,(AE63)-(J32)))*SQRT(1+(H32)^2),0.000001))^(2/3),0.000001)))^2)+(((ABS(G63)*$D$6)/(MAX(((G32)+(I32)*(MAX($D$16,(AF63)-(K32))))*(MAX($D$16,(AF63)-(K32))),0.000001)*MAX(((((G32)+(I32)*(MAX($D$16,(AF63)-(K32))))*(MAX($D$16,(AF63)-(K32))))/MAX((G32)+2*(MAX($D$16,(AF63)-(K32)))*SQRT(1+(I32)^2),0.000001))^(2/3),0.000001)))^2))/2)+(IF((ABS(G63)/MAX(((G32)+(I32)*(MAX($D$16,(AF63)-(K32))))*(MAX($D$16,(AF63)-(K32))),0.000001))&gt;(ABS(G63)/MAX(((F32)+(H32)*(MAX($D$16,(AE63)-(J32))))*(MAX($D$16,(AE63)-(J32))),0.000001)),$D$9*((((ABS(G63)/MAX(((G32)+(I32)*(MAX($D$16,(AF63)-(K32))))*(MAX($D$16,(AF63)-(K32))),0.000001))^2)/(2*$I$5))-(((ABS(G63)/MAX(((F32)+(H32)*(MAX($D$16,(AE63)-(J32))))*(MAX($D$16,(AE63)-(J32))),0.000001))^2)/(2*$I$5))),$D$8*((((ABS(G63)/MAX(((F32)+(H32)*(MAX($D$16,(AE63)-(J32))))*(MAX($D$16,(AE63)-(J32))),0.000001))^2)/(2*$I$5))-(((ABS(G63)/MAX(((G32)+(I32)*(MAX($D$16,(AF63)-(K32))))*(MAX($D$16,(AF63)-(K32))),0.000001))^2)/(2*$I$5)))))+($D$10*(ABS((X32)-(W32))/90)*MAX(((ABS(G63)/MAX(((F32)+(H32)*(MAX($D$16,(AE63)-(J32))))*(MAX($D$16,(AE63)-(J32))),0.000001))^2)/(2*$I$5),((ABS(G63)/MAX(((G32)+(I32)*(MAX($D$16,(AF63)-(K32))))*(MAX($D$16,(AF63)-(K32))),0.000001))^2)/(2*$I$5)))+(($D$11*0.13607488*(ABS(H63)/MAX(ABS(F63),0.000001))^2*MAX(((ABS(G63)/MAX(((F32)+(H32)*(MAX($D$16,(AE63)-(J32))))*(MAX($D$16,(AE63)-(J32))),0.000001))^2)/(2*$I$5),((ABS(G63)/MAX(((G32)+(I32)*(MAX($D$16,(AF63)-(K32))))*(MAX($D$16,(AF63)-(K32))),0.000001))^2)/(2*$I$5))))-((ABS(G63)/MAX(((G32)+(I32)*(MAX($D$16,(AF63)-(K32))))*(MAX($D$16,(AF63)-(K32))),0.000001))^2)/(2*$I$5)</f>
        <v>636.9403297734691</v>
      </c>
      <c r="S63">
        <f ca="1">M63+((ABS(I63)/MAX(((G34)+(I34)*(MAX($D$16,(IF(N7="None",AD63,M63))-(K34))))*(MAX($D$16,(IF(N7="None",AD63,M63))-(K34))),0.000001))^2)/(2*$I$5)+((E34)*((((ABS(I63)*$D$6)/(MAX(((F34)+(H34)*(MAX($D$16,(AD63)-(J34))))*(MAX($D$16,(AD63)-(J34))),0.000001)*MAX(((((F34)+(H34)*(MAX($D$16,(AD63)-(J34))))*(MAX($D$16,(AD63)-(J34))))/MAX((F34)+2*(MAX($D$16,(AD63)-(J34)))*SQRT(1+(H34)^2),0.000001))^(2/3),0.000001)))^2)+(((ABS(I63)*$D$6)/(MAX(((G34)+(I34)*(MAX($D$16,(IF(N7="None",AD63,M63))-(K34))))*(MAX($D$16,(IF(N7="None",AD63,M63))-(K34))),0.000001)*MAX(((((G34)+(I34)*(MAX($D$16,(IF(N7="None",AD63,M63))-(K34))))*(MAX($D$16,(IF(N7="None",AD63,M63))-(K34))))/MAX((G34)+2*(MAX($D$16,(IF(N7="None",AD63,M63))-(K34)))*SQRT(1+(I34)^2),0.000001))^(2/3),0.000001)))^2))/2)+(IF((ABS(I63)/MAX(((G34)+(I34)*(MAX($D$16,(IF(N7="None",AD63,M63))-(K34))))*(MAX($D$16,(IF(N7="None",AD63,M63))-(K34))),0.000001))&gt;(ABS(I63)/MAX(((F34)+(H34)*(MAX($D$16,(AD63)-(J34))))*(MAX($D$16,(AD63)-(J34))),0.000001)),$D$9*((((ABS(I63)/MAX(((G34)+(I34)*(MAX($D$16,(IF(N7="None",AD63,M63))-(K34))))*(MAX($D$16,(IF(N7="None",AD63,M63))-(K34))),0.000001))^2)/(2*$I$5))-(((ABS(I63)/MAX(((F34)+(H34)*(MAX($D$16,(AD63)-(J34))))*(MAX($D$16,(AD63)-(J34))),0.000001))^2)/(2*$I$5))),$D$8*((((ABS(I63)/MAX(((F34)+(H34)*(MAX($D$16,(AD63)-(J34))))*(MAX($D$16,(AD63)-(J34))),0.000001))^2)/(2*$I$5))-(((ABS(I63)/MAX(((G34)+(I34)*(MAX($D$16,(IF(N7="None",AD63,M63))-(K34))))*(MAX($D$16,(IF(N7="None",AD63,M63))-(K34))),0.000001))^2)/(2*$I$5)))))+($D$10*(ABS((X34)-(W34))/90)*MAX(((ABS(I63)/MAX(((F34)+(H34)*(MAX($D$16,(AD63)-(J34))))*(MAX($D$16,(AD63)-(J34))),0.000001))^2)/(2*$I$5),((ABS(I63)/MAX(((G34)+(I34)*(MAX($D$16,(IF(N7="None",AD63,M63))-(K34))))*(MAX($D$16,(IF(N7="None",AD63,M63))-(K34))),0.000001))^2)/(2*$I$5)))+(0)-((ABS(I63)/MAX(((F34)+(H34)*(MAX($D$16,(AD63)-(J34))))*(MAX($D$16,(AD63)-(J34))),0.000001))^2)/(2*$I$5)</f>
        <v>625.39779105422281</v>
      </c>
      <c r="T63">
        <f ca="1">N63+((ABS(J63)/MAX(((G35)+(I35)*(MAX($D$16,(IF(N8="None",AD63,N63))-(K35))))*(MAX($D$16,(IF(N8="None",AD63,N63))-(K35))),0.000001))^2)/(2*$I$5)+((E35)*((((ABS(J63)*$D$6)/(MAX(((F35)+(H35)*(MAX($D$16,(AD63)-(J35))))*(MAX($D$16,(AD63)-(J35))),0.000001)*MAX(((((F35)+(H35)*(MAX($D$16,(AD63)-(J35))))*(MAX($D$16,(AD63)-(J35))))/MAX((F35)+2*(MAX($D$16,(AD63)-(J35)))*SQRT(1+(H35)^2),0.000001))^(2/3),0.000001)))^2)+(((ABS(J63)*$D$6)/(MAX(((G35)+(I35)*(MAX($D$16,(IF(N8="None",AD63,N63))-(K35))))*(MAX($D$16,(IF(N8="None",AD63,N63))-(K35))),0.000001)*MAX(((((G35)+(I35)*(MAX($D$16,(IF(N8="None",AD63,N63))-(K35))))*(MAX($D$16,(IF(N8="None",AD63,N63))-(K35))))/MAX((G35)+2*(MAX($D$16,(IF(N8="None",AD63,N63))-(K35)))*SQRT(1+(I35)^2),0.000001))^(2/3),0.000001)))^2))/2)+(IF((ABS(J63)/MAX(((G35)+(I35)*(MAX($D$16,(IF(N8="None",AD63,N63))-(K35))))*(MAX($D$16,(IF(N8="None",AD63,N63))-(K35))),0.000001))&gt;(ABS(J63)/MAX(((F35)+(H35)*(MAX($D$16,(AD63)-(J35))))*(MAX($D$16,(AD63)-(J35))),0.000001)),$D$9*((((ABS(J63)/MAX(((G35)+(I35)*(MAX($D$16,(IF(N8="None",AD63,N63))-(K35))))*(MAX($D$16,(IF(N8="None",AD63,N63))-(K35))),0.000001))^2)/(2*$I$5))-(((ABS(J63)/MAX(((F35)+(H35)*(MAX($D$16,(AD63)-(J35))))*(MAX($D$16,(AD63)-(J35))),0.000001))^2)/(2*$I$5))),$D$8*((((ABS(J63)/MAX(((F35)+(H35)*(MAX($D$16,(AD63)-(J35))))*(MAX($D$16,(AD63)-(J35))),0.000001))^2)/(2*$I$5))-(((ABS(J63)/MAX(((G35)+(I35)*(MAX($D$16,(IF(N8="None",AD63,N63))-(K35))))*(MAX($D$16,(IF(N8="None",AD63,N63))-(K35))),0.000001))^2)/(2*$I$5)))))+($D$10*(ABS((X35)-(W35))/90)*MAX(((ABS(J63)/MAX(((F35)+(H35)*(MAX($D$16,(AD63)-(J35))))*(MAX($D$16,(AD63)-(J35))),0.000001))^2)/(2*$I$5),((ABS(J63)/MAX(((G35)+(I35)*(MAX($D$16,(IF(N8="None",AD63,N63))-(K35))))*(MAX($D$16,(IF(N8="None",AD63,N63))-(K35))),0.000001))^2)/(2*$I$5)))+(($D$11*0.34699541*(ABS(I63)/MAX(ABS(G63),0.000001))^2*MAX(((ABS(J63)/MAX(((F35)+(H35)*(MAX($D$16,(AD63)-(J35))))*(MAX($D$16,(AD63)-(J35))),0.000001))^2)/(2*$I$5),((ABS(J63)/MAX(((G35)+(I35)*(MAX($D$16,(IF(N8="None",AD63,N63))-(K35))))*(MAX($D$16,(IF(N8="None",AD63,N63))-(K35))),0.000001))^2)/(2*$I$5))))-((ABS(J63)/MAX(((F35)+(H35)*(MAX($D$16,(AD63)-(J35))))*(MAX($D$16,(AD63)-(J35))),0.000001))^2)/(2*$I$5)</f>
        <v>633.58444116620672</v>
      </c>
      <c r="U63">
        <f t="shared" ca="1" si="3"/>
        <v>1.4329062762961186E-3</v>
      </c>
      <c r="V63">
        <f t="shared" ca="1" si="4"/>
        <v>5.2687549122814922E-3</v>
      </c>
      <c r="W63">
        <f t="shared" ca="1" si="5"/>
        <v>0.91317614726847296</v>
      </c>
      <c r="X63">
        <f t="shared" ca="1" si="6"/>
        <v>3.3570494010987204</v>
      </c>
      <c r="Y63">
        <f>IF($D$20=0,B63,IFERROR(IF(N6="None",1,MIN(0.98,MAX(0.02,B63+$D$14*((Q63-P63)/MAX(ABS(D63),1))))),B63))</f>
        <v>1</v>
      </c>
      <c r="Z63">
        <f ca="1">IF($D$20=0,C63,IFERROR(IF(AND(N7="None",N8="None"),C63,IF(N8="None",1,IF(N7="None",0,MIN(0.98,MAX(0.02,C63+$D$14*((T63-S63)/MAX(ABS(E63),1))))))),C63))</f>
        <v>0.67187275242830591</v>
      </c>
      <c r="AA63">
        <f t="shared" ca="1" si="7"/>
        <v>636.84688070663037</v>
      </c>
      <c r="AB63">
        <f t="shared" ca="1" si="8"/>
        <v>635.76682615747222</v>
      </c>
      <c r="AC63">
        <f ca="1">IF($D$20=0,D63,IF(AC63=0,(MAX(P63,Q63)),IF(ABS((MAX(P63,Q63))-AC63)&lt;$D$19,AC63,MAX((K31)+$D$16,AC63+$D$13*(((MAX(P63,Q63))-AC63))))))</f>
        <v>636.25359699347791</v>
      </c>
      <c r="AD63">
        <f ca="1">IF($D$20=0,E63,IF(AD63=0,(MAX(S63,T63)),IF(ABS((MAX(S63,T63))-AD63)&lt;$D$19,AD63,MAX((K32)+$D$16,AD63+$D$13*(((MAX(S63,T63))-AD63))))))</f>
        <v>633.58530653921048</v>
      </c>
      <c r="AE63">
        <f ca="1">IF($D$20=0,D63,IF(AE63=0,O63,IF(ABS(U63)&lt;$D$19,AE63,MAX((K31)+$D$16,AE63+($D$13*(((O63)-AE63)+($D$15*U63*MAX(ABS(AE63-(K31)),1))))))))</f>
        <v>637.16637017487517</v>
      </c>
      <c r="AF63">
        <f ca="1">IF($D$20=0,E63,IF(AF63=0,R63,IF(ABS(V63)&lt;$D$19,AF63,MAX((K32)+$D$16,AF63+($D$13*(((R63)-AF63)+($D$15*V63*MAX(ABS(AF63-(K32)),1))))))))</f>
        <v>636.94166452414925</v>
      </c>
      <c r="AG63">
        <f ca="1">((G31)*(MAX($D$16,(AC63)-(K31)))^2)/2+(I31)*(MAX($D$16,(AC63)-(K31)))^3/3+(ABS(F63)^2)/($I$5*MAX(((G31)+(I31)*(MAX($D$16,(AC63)-(K31))))*(MAX($D$16,(AC63)-(K31))),0.000001))</f>
        <v>33.213887556432773</v>
      </c>
      <c r="AH63">
        <f ca="1">((G31)*(MAX($D$16,(AE63)-(K31)))^2)/2+(I31)*(MAX($D$16,(AE63)-(K31)))^3/3+(ABS(F63)^2)/($I$5*MAX(((G31)+(I31)*(MAX($D$16,(AE63)-(K31))))*(MAX($D$16,(AE63)-(K31))),0.000001))</f>
        <v>41.073116898387596</v>
      </c>
      <c r="AI63">
        <f ca="1">((G32)*(MAX($D$16,(AD63)-(K32)))^2)/2+(I32)*(MAX($D$16,(AD63)-(K32)))^3/3+(ABS(G63)^2)/($I$5*MAX(((G32)+(I32)*(MAX($D$16,(AD63)-(K32))))*(MAX($D$16,(AD63)-(K32))),0.000001))</f>
        <v>30.086706125933976</v>
      </c>
      <c r="AJ63">
        <f ca="1">((G32)*(MAX($D$16,(AF63)-(K32)))^2)/2+(I32)*(MAX($D$16,(AF63)-(K32)))^3/3+(ABS(G63)^2)/($I$5*MAX(((G32)+(I32)*(MAX($D$16,(AF63)-(K32))))*(MAX($D$16,(AF63)-(K32))),0.000001))</f>
        <v>136.11687837259967</v>
      </c>
      <c r="AK63" t="str">
        <f t="shared" ca="1" si="9"/>
        <v>Supercritical</v>
      </c>
      <c r="AL63" t="str">
        <f t="shared" ca="1" si="10"/>
        <v>Supercritical</v>
      </c>
      <c r="AM63">
        <f t="shared" ca="1" si="11"/>
        <v>637.16635132011936</v>
      </c>
      <c r="AN63">
        <f t="shared" ca="1" si="12"/>
        <v>636.94155145220077</v>
      </c>
      <c r="AO63">
        <f t="shared" ca="1" si="13"/>
        <v>2.9007316584284126E-5</v>
      </c>
      <c r="AP63">
        <f t="shared" ca="1" si="14"/>
        <v>1.7395684380971943E-4</v>
      </c>
    </row>
    <row r="64" spans="1:42" x14ac:dyDescent="0.35">
      <c r="A64">
        <v>21</v>
      </c>
      <c r="B64">
        <f t="shared" si="15"/>
        <v>1</v>
      </c>
      <c r="C64">
        <f t="shared" ca="1" si="16"/>
        <v>0.67187275242830591</v>
      </c>
      <c r="D64">
        <f t="shared" ca="1" si="17"/>
        <v>637.16635132011936</v>
      </c>
      <c r="E64">
        <f t="shared" ca="1" si="18"/>
        <v>636.94155145220077</v>
      </c>
      <c r="F64">
        <f t="shared" si="2"/>
        <v>51</v>
      </c>
      <c r="G64">
        <f ca="1">IF(N6="None",MAX(0,F64-H64),MAX(0,F64*B64))</f>
        <v>50.95</v>
      </c>
      <c r="H64">
        <f ca="1">IF(N6="None",MAX(0.05,IFERROR(O33,0)+0.05),MAX(0,F64-G64))</f>
        <v>0.05</v>
      </c>
      <c r="I64">
        <f ca="1">IF(AND(N7="None",N8="None"),MAX(0,G64*C64),IF(N7="None",MAX(0.05,IFERROR(O34,0)+0.05),IF(N8="None",MAX(0,G64-J64),MAX(0,G64*C64))))</f>
        <v>34.231916736222189</v>
      </c>
      <c r="J64">
        <f ca="1">IF(AND(N7="None",N8="None"),MAX(0,G64-I64),IF(N8="None",MAX(0.05,IFERROR(O35,0)+0.05),IF(N7="None",MAX(0,G64-I64),MAX(0,G64-I64))))</f>
        <v>16.718083263777814</v>
      </c>
      <c r="K64">
        <f>P5</f>
        <v>637</v>
      </c>
      <c r="L64">
        <f ca="1">P6</f>
        <v>635.50072404782861</v>
      </c>
      <c r="M64">
        <f ca="1">P7</f>
        <v>623.0446335020365</v>
      </c>
      <c r="N64">
        <f ca="1">P8</f>
        <v>632.94163350203655</v>
      </c>
      <c r="O64">
        <f ca="1"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AE64)-(K31))))*(MAX($D$16,(AE64)-(K31))),0.000001)*MAX(((((G31)+(I31)*(MAX($D$16,(AE64)-(K31))))*(MAX($D$16,(AE64)-(K31))))/MAX((G31)+2*(MAX($D$16,(AE64)-(K31)))*SQRT(1+(I31)^2),0.000001))^(2/3),0.000001)))^2))/2)+(IF((ABS(F64)/MAX(((G31)+(I31)*(MAX($D$16,(AE64)-(K31))))*(MAX($D$16,(AE64)-(K31))),0.000001))&gt;(ABS(F64)/MAX(((F31)+(H31)*(MAX($D$16,(K64)-(J31))))*(MAX($D$16,(K64)-(J31))),0.000001)),$D$9*((((ABS(F64)/MAX(((G31)+(I31)*(MAX($D$16,(AE64)-(K31))))*(MAX($D$16,(AE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AE64)-(K31))))*(MAX($D$16,(AE64)-(K31))),0.000001))^2)/(2*$I$5)))))+($D$10*(ABS((X31)-(W31))/90)*MAX(((ABS(F64)/MAX(((F31)+(H31)*(MAX($D$16,(K64)-(J31))))*(MAX($D$16,(K64)-(J31))),0.000001))^2)/(2*$I$5),((ABS(F64)/MAX(((G31)+(I31)*(MAX($D$16,(AE64)-(K31))))*(MAX($D$16,(AE64)-(K31))),0.000001))^2)/(2*$I$5)))+(0)-((ABS(F64)/MAX(((G31)+(I31)*(MAX($D$16,(AE64)-(K31))))*(MAX($D$16,(AE64)-(K31))),0.000001))^2)/(2*$I$5)</f>
        <v>637.1661645629448</v>
      </c>
      <c r="P64">
        <f ca="1">AD64+((ABS(G64)/MAX(((G32)+(I32)*(MAX($D$16,(AD64)-(K32))))*(MAX($D$16,(AD64)-(K32))),0.000001))^2)/(2*$I$5)+((E32)*((((ABS(G64)*$D$6)/(MAX(((F32)+(H32)*(MAX($D$16,(AC64)-(J32))))*(MAX($D$16,(AC64)-(J32))),0.000001)*MAX(((((F32)+(H32)*(MAX($D$16,(AC64)-(J32))))*(MAX($D$16,(AC64)-(J32))))/MAX((F32)+2*(MAX($D$16,(AC64)-(J32)))*SQRT(1+(H32)^2),0.000001))^(2/3),0.000001)))^2)+(((ABS(G64)*$D$6)/(MAX(((G32)+(I32)*(MAX($D$16,(AD64)-(K32))))*(MAX($D$16,(AD64)-(K32))),0.000001)*MAX(((((G32)+(I32)*(MAX($D$16,(AD64)-(K32))))*(MAX($D$16,(AD64)-(K32))))/MAX((G32)+2*(MAX($D$16,(AD64)-(K32)))*SQRT(1+(I32)^2),0.000001))^(2/3),0.000001)))^2))/2)+(IF((ABS(G64)/MAX(((G32)+(I32)*(MAX($D$16,(AD64)-(K32))))*(MAX($D$16,(AD64)-(K32))),0.000001))&gt;(ABS(G64)/MAX(((F32)+(H32)*(MAX($D$16,(AC64)-(J32))))*(MAX($D$16,(AC64)-(J32))),0.000001)),$D$9*((((ABS(G64)/MAX(((G32)+(I32)*(MAX($D$16,(AD64)-(K32))))*(MAX($D$16,(AD64)-(K32))),0.000001))^2)/(2*$I$5))-(((ABS(G64)/MAX(((F32)+(H32)*(MAX($D$16,(AC64)-(J32))))*(MAX($D$16,(AC64)-(J32))),0.000001))^2)/(2*$I$5))),$D$8*((((ABS(G64)/MAX(((F32)+(H32)*(MAX($D$16,(AC64)-(J32))))*(MAX($D$16,(AC64)-(J32))),0.000001))^2)/(2*$I$5))-(((ABS(G64)/MAX(((G32)+(I32)*(MAX($D$16,(AD64)-(K32))))*(MAX($D$16,(AD64)-(K32))),0.000001))^2)/(2*$I$5)))))+($D$10*(ABS((X32)-(W32))/90)*MAX(((ABS(G64)/MAX(((F32)+(H32)*(MAX($D$16,(AC64)-(J32))))*(MAX($D$16,(AC64)-(J32))),0.000001))^2)/(2*$I$5),((ABS(G64)/MAX(((G32)+(I32)*(MAX($D$16,(AD64)-(K32))))*(MAX($D$16,(AD64)-(K32))),0.000001))^2)/(2*$I$5)))+(($D$11*0.13607488*(ABS(H64)/MAX(ABS(F64),0.000001))^2*MAX(((ABS(G64)/MAX(((F32)+(H32)*(MAX($D$16,(AC64)-(J32))))*(MAX($D$16,(AC64)-(J32))),0.000001))^2)/(2*$I$5),((ABS(G64)/MAX(((G32)+(I32)*(MAX($D$16,(AD64)-(K32))))*(MAX($D$16,(AD64)-(K32))),0.000001))^2)/(2*$I$5))))-((ABS(G64)/MAX(((F32)+(H32)*(MAX($D$16,(AC64)-(J32))))*(MAX($D$16,(AC64)-(J32))),0.000001))^2)/(2*$I$5)</f>
        <v>636.25406690044485</v>
      </c>
      <c r="Q64">
        <f ca="1">L64+((ABS(H64)/MAX(((G33)+(I33)*(MAX($D$16,(IF(N6="None",AC64,L64))-(K33))))*(MAX($D$16,(IF(N6="None",AC64,L64))-(K33))),0.000001))^2)/(2*$I$5)+((E33)*((((ABS(H64)*$D$6)/(MAX(((F33)+(H33)*(MAX($D$16,(AC64)-(J33))))*(MAX($D$16,(AC64)-(J33))),0.000001)*MAX(((((F33)+(H33)*(MAX($D$16,(AC64)-(J33))))*(MAX($D$16,(AC64)-(J33))))/MAX((F33)+2*(MAX($D$16,(AC64)-(J33)))*SQRT(1+(H33)^2),0.000001))^(2/3),0.000001)))^2)+(((ABS(H64)*$D$6)/(MAX(((G33)+(I33)*(MAX($D$16,(IF(N6="None",AC64,L64))-(K33))))*(MAX($D$16,(IF(N6="None",AC64,L64))-(K33))),0.000001)*MAX(((((G33)+(I33)*(MAX($D$16,(IF(N6="None",AC64,L64))-(K33))))*(MAX($D$16,(IF(N6="None",AC64,L64))-(K33))))/MAX((G33)+2*(MAX($D$16,(IF(N6="None",AC64,L64))-(K33)))*SQRT(1+(I33)^2),0.000001))^(2/3),0.000001)))^2))/2)+(IF((ABS(H64)/MAX(((G33)+(I33)*(MAX($D$16,(IF(N6="None",AC64,L64))-(K33))))*(MAX($D$16,(IF(N6="None",AC64,L64))-(K33))),0.000001))&gt;(ABS(H64)/MAX(((F33)+(H33)*(MAX($D$16,(AC64)-(J33))))*(MAX($D$16,(AC64)-(J33))),0.000001)),$D$9*((((ABS(H64)/MAX(((G33)+(I33)*(MAX($D$16,(IF(N6="None",AC64,L64))-(K33))))*(MAX($D$16,(IF(N6="None",AC64,L64))-(K33))),0.000001))^2)/(2*$I$5))-(((ABS(H64)/MAX(((F33)+(H33)*(MAX($D$16,(AC64)-(J33))))*(MAX($D$16,(AC64)-(J33))),0.000001))^2)/(2*$I$5))),$D$8*((((ABS(H64)/MAX(((F33)+(H33)*(MAX($D$16,(AC64)-(J33))))*(MAX($D$16,(AC64)-(J33))),0.000001))^2)/(2*$I$5))-(((ABS(H64)/MAX(((G33)+(I33)*(MAX($D$16,(IF(N6="None",AC64,L64))-(K33))))*(MAX($D$16,(IF(N6="None",AC64,L64))-(K33))),0.000001))^2)/(2*$I$5)))))+($D$10*(ABS((X33)-(W33))/90)*MAX(((ABS(H64)/MAX(((F33)+(H33)*(MAX($D$16,(AC64)-(J33))))*(MAX($D$16,(AC64)-(J33))),0.000001))^2)/(2*$I$5),((ABS(H64)/MAX(((G33)+(I33)*(MAX($D$16,(IF(N6="None",AC64,L64))-(K33))))*(MAX($D$16,(IF(N6="None",AC64,L64))-(K33))),0.000001))^2)/(2*$I$5)))+(($D$11*0.00000015*(ABS(G64)/MAX(ABS(F64),0.000001))^2*MAX(((ABS(H64)/MAX(((F33)+(H33)*(MAX($D$16,(AC64)-(J33))))*(MAX($D$16,(AC64)-(J33))),0.000001))^2)/(2*$I$5),((ABS(H64)/MAX(((G33)+(I33)*(MAX($D$16,(IF(N6="None",AC64,L64))-(K33))))*(MAX($D$16,(IF(N6="None",AC64,L64))-(K33))),0.000001))^2)/(2*$I$5))))-((ABS(H64)/MAX(((F33)+(H33)*(MAX($D$16,(AC64)-(J33))))*(MAX($D$16,(AC64)-(J33))),0.000001))^2)/(2*$I$5)</f>
        <v>635.50072422847666</v>
      </c>
      <c r="R64">
        <f ca="1">AE64+((ABS(G64)/MAX(((F32)+(H32)*(MAX($D$16,(AE64)-(J32))))*(MAX($D$16,(AE64)-(J32))),0.000001))^2)/(2*$I$5)-((E32)*((((ABS(G64)*$D$6)/(MAX(((F32)+(H32)*(MAX($D$16,(AE64)-(J32))))*(MAX($D$16,(AE64)-(J32))),0.000001)*MAX(((((F32)+(H32)*(MAX($D$16,(AE64)-(J32))))*(MAX($D$16,(AE64)-(J32))))/MAX((F32)+2*(MAX($D$16,(AE64)-(J32)))*SQRT(1+(H32)^2),0.000001))^(2/3),0.000001)))^2)+(((ABS(G64)*$D$6)/(MAX(((G32)+(I32)*(MAX($D$16,(AF64)-(K32))))*(MAX($D$16,(AF64)-(K32))),0.000001)*MAX(((((G32)+(I32)*(MAX($D$16,(AF64)-(K32))))*(MAX($D$16,(AF64)-(K32))))/MAX((G32)+2*(MAX($D$16,(AF64)-(K32)))*SQRT(1+(I32)^2),0.000001))^(2/3),0.000001)))^2))/2)+(IF((ABS(G64)/MAX(((G32)+(I32)*(MAX($D$16,(AF64)-(K32))))*(MAX($D$16,(AF64)-(K32))),0.000001))&gt;(ABS(G64)/MAX(((F32)+(H32)*(MAX($D$16,(AE64)-(J32))))*(MAX($D$16,(AE64)-(J32))),0.000001)),$D$9*((((ABS(G64)/MAX(((G32)+(I32)*(MAX($D$16,(AF64)-(K32))))*(MAX($D$16,(AF64)-(K32))),0.000001))^2)/(2*$I$5))-(((ABS(G64)/MAX(((F32)+(H32)*(MAX($D$16,(AE64)-(J32))))*(MAX($D$16,(AE64)-(J32))),0.000001))^2)/(2*$I$5))),$D$8*((((ABS(G64)/MAX(((F32)+(H32)*(MAX($D$16,(AE64)-(J32))))*(MAX($D$16,(AE64)-(J32))),0.000001))^2)/(2*$I$5))-(((ABS(G64)/MAX(((G32)+(I32)*(MAX($D$16,(AF64)-(K32))))*(MAX($D$16,(AF64)-(K32))),0.000001))^2)/(2*$I$5)))))+($D$10*(ABS((X32)-(W32))/90)*MAX(((ABS(G64)/MAX(((F32)+(H32)*(MAX($D$16,(AE64)-(J32))))*(MAX($D$16,(AE64)-(J32))),0.000001))^2)/(2*$I$5),((ABS(G64)/MAX(((G32)+(I32)*(MAX($D$16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K32))))*(MAX($D$16,(AF64)-(K32))),0.000001))^2)/(2*$I$5))))-((ABS(G64)/MAX(((G32)+(I32)*(MAX($D$16,(AF64)-(K32))))*(MAX($D$16,(AF64)-(K32))),0.000001))^2)/(2*$I$5)</f>
        <v>636.94032944903825</v>
      </c>
      <c r="S64">
        <f ca="1">M64+((ABS(I64)/MAX(((G34)+(I34)*(MAX($D$16,(IF(N7="None",AD64,M64))-(K34))))*(MAX($D$16,(IF(N7="None",AD64,M64))-(K34))),0.000001))^2)/(2*$I$5)+((E34)*((((ABS(I64)*$D$6)/(MAX(((F34)+(H34)*(MAX($D$16,(AD64)-(J34))))*(MAX($D$16,(AD64)-(J34))),0.000001)*MAX(((((F34)+(H34)*(MAX($D$16,(AD64)-(J34))))*(MAX($D$16,(AD64)-(J34))))/MAX((F34)+2*(MAX($D$16,(AD64)-(J34)))*SQRT(1+(H34)^2),0.000001))^(2/3),0.000001)))^2)+(((ABS(I64)*$D$6)/(MAX(((G34)+(I34)*(MAX($D$16,(IF(N7="None",AD64,M64))-(K34))))*(MAX($D$16,(IF(N7="None",AD64,M64))-(K34))),0.000001)*MAX(((((G34)+(I34)*(MAX($D$16,(IF(N7="None",AD64,M64))-(K34))))*(MAX($D$16,(IF(N7="None",AD64,M64))-(K34))))/MAX((G34)+2*(MAX($D$16,(IF(N7="None",AD64,M64))-(K34)))*SQRT(1+(I34)^2),0.000001))^(2/3),0.000001)))^2))/2)+(IF((ABS(I64)/MAX(((G34)+(I34)*(MAX($D$16,(IF(N7="None",AD64,M64))-(K34))))*(MAX($D$16,(IF(N7="None",AD64,M64))-(K34))),0.000001))&gt;(ABS(I64)/MAX(((F34)+(H34)*(MAX($D$16,(AD64)-(J34))))*(MAX($D$16,(AD64)-(J34))),0.000001)),$D$9*((((ABS(I64)/MAX(((G34)+(I34)*(MAX($D$16,(IF(N7="None",AD64,M64))-(K34))))*(MAX($D$16,(IF(N7="None",AD64,M64))-(K34))),0.000001))^2)/(2*$I$5))-(((ABS(I64)/MAX(((F34)+(H34)*(MAX($D$16,(AD64)-(J34))))*(MAX($D$16,(AD64)-(J34))),0.000001))^2)/(2*$I$5))),$D$8*((((ABS(I64)/MAX(((F34)+(H34)*(MAX($D$16,(AD64)-(J34))))*(MAX($D$16,(AD64)-(J34))),0.000001))^2)/(2*$I$5))-(((ABS(I64)/MAX(((G34)+(I34)*(MAX($D$16,(IF(N7="None",AD64,M64))-(K34))))*(MAX($D$16,(IF(N7="None",AD64,M64))-(K34))),0.000001))^2)/(2*$I$5)))))+($D$10*(ABS((X34)-(W34))/90)*MAX(((ABS(I64)/MAX(((F34)+(H34)*(MAX($D$16,(AD64)-(J34))))*(MAX($D$16,(AD64)-(J34))),0.000001))^2)/(2*$I$5),((ABS(I64)/MAX(((G34)+(I34)*(MAX($D$16,(IF(N7="None",AD64,M64))-(K34))))*(MAX($D$16,(IF(N7="None",AD64,M64))-(K34))),0.000001))^2)/(2*$I$5)))+(0)-((ABS(I64)/MAX(((F34)+(H34)*(MAX($D$16,(AD64)-(J34))))*(MAX($D$16,(AD64)-(J34))),0.000001))^2)/(2*$I$5)</f>
        <v>625.40408995889732</v>
      </c>
      <c r="T64">
        <f ca="1">N64+((ABS(J64)/MAX(((G35)+(I35)*(MAX($D$16,(IF(N8="None",AD64,N64))-(K35))))*(MAX($D$16,(IF(N8="None",AD64,N64))-(K35))),0.000001))^2)/(2*$I$5)+((E35)*((((ABS(J64)*$D$6)/(MAX(((F35)+(H35)*(MAX($D$16,(AD64)-(J35))))*(MAX($D$16,(AD64)-(J35))),0.000001)*MAX(((((F35)+(H35)*(MAX($D$16,(AD64)-(J35))))*(MAX($D$16,(AD64)-(J35))))/MAX((F35)+2*(MAX($D$16,(AD64)-(J35)))*SQRT(1+(H35)^2),0.000001))^(2/3),0.000001)))^2)+(((ABS(J64)*$D$6)/(MAX(((G35)+(I35)*(MAX($D$16,(IF(N8="None",AD64,N64))-(K35))))*(MAX($D$16,(IF(N8="None",AD64,N64))-(K35))),0.000001)*MAX(((((G35)+(I35)*(MAX($D$16,(IF(N8="None",AD64,N64))-(K35))))*(MAX($D$16,(IF(N8="None",AD64,N64))-(K35))))/MAX((G35)+2*(MAX($D$16,(IF(N8="None",AD64,N64))-(K35)))*SQRT(1+(I35)^2),0.000001))^(2/3),0.000001)))^2))/2)+(IF((ABS(J64)/MAX(((G35)+(I35)*(MAX($D$16,(IF(N8="None",AD64,N64))-(K35))))*(MAX($D$16,(IF(N8="None",AD64,N64))-(K35))),0.000001))&gt;(ABS(J64)/MAX(((F35)+(H35)*(MAX($D$16,(AD64)-(J35))))*(MAX($D$16,(AD64)-(J35))),0.000001)),$D$9*((((ABS(J64)/MAX(((G35)+(I35)*(MAX($D$16,(IF(N8="None",AD64,N64))-(K35))))*(MAX($D$16,(IF(N8="None",AD64,N64))-(K35))),0.000001))^2)/(2*$I$5))-(((ABS(J64)/MAX(((F35)+(H35)*(MAX($D$16,(AD64)-(J35))))*(MAX($D$16,(AD64)-(J35))),0.000001))^2)/(2*$I$5))),$D$8*((((ABS(J64)/MAX(((F35)+(H35)*(MAX($D$16,(AD64)-(J35))))*(MAX($D$16,(AD64)-(J35))),0.000001))^2)/(2*$I$5))-(((ABS(J64)/MAX(((G35)+(I35)*(MAX($D$16,(IF(N8="None",AD64,N64))-(K35))))*(MAX($D$16,(IF(N8="None",AD64,N64))-(K35))),0.000001))^2)/(2*$I$5)))))+($D$10*(ABS((X35)-(W35))/90)*MAX(((ABS(J64)/MAX(((F35)+(H35)*(MAX($D$16,(AD64)-(J35))))*(MAX($D$16,(AD64)-(J35))),0.000001))^2)/(2*$I$5),((ABS(J64)/MAX(((G35)+(I35)*(MAX($D$16,(IF(N8="None",AD64,N64))-(K35))))*(MAX($D$16,(IF(N8="None",AD64,N64))-(K35))),0.000001))^2)/(2*$I$5)))+(($D$11*0.34699541*(ABS(I64)/MAX(ABS(G64),0.000001))^2*MAX(((ABS(J64)/MAX(((F35)+(H35)*(MAX($D$16,(AD64)-(J35))))*(MAX($D$16,(AD64)-(J35))),0.000001))^2)/(2*$I$5),((ABS(J64)/MAX(((G35)+(I35)*(MAX($D$16,(IF(N8="None",AD64,N64))-(K35))))*(MAX($D$16,(IF(N8="None",AD64,N64))-(K35))),0.000001))^2)/(2*$I$5))))-((ABS(J64)/MAX(((F35)+(H35)*(MAX($D$16,(AD64)-(J35))))*(MAX($D$16,(AD64)-(J35))),0.000001))^2)/(2*$I$5)</f>
        <v>633.58047629744908</v>
      </c>
      <c r="U64">
        <f t="shared" ca="1" si="3"/>
        <v>1.431490631308774E-3</v>
      </c>
      <c r="V64">
        <f t="shared" ca="1" si="4"/>
        <v>5.2749787542182413E-3</v>
      </c>
      <c r="W64">
        <f t="shared" ca="1" si="5"/>
        <v>0.91228441967450635</v>
      </c>
      <c r="X64">
        <f t="shared" ca="1" si="6"/>
        <v>3.3610751547516884</v>
      </c>
      <c r="Y64">
        <f>IF($D$20=0,B64,IFERROR(IF(N6="None",1,MIN(0.98,MAX(0.02,B64+$D$14*((Q64-P64)/MAX(ABS(D64),1))))),B64))</f>
        <v>1</v>
      </c>
      <c r="Z64">
        <f ca="1">IF($D$20=0,C64,IFERROR(IF(AND(N7="None",N8="None"),C64,IF(N8="None",1,IF(N7="None",0,MIN(0.98,MAX(0.02,C64+$D$14*((T64-S64)/MAX(ABS(E64),1))))))),C64))</f>
        <v>0.67289970836420421</v>
      </c>
      <c r="AA64">
        <f t="shared" ca="1" si="7"/>
        <v>636.84738943605544</v>
      </c>
      <c r="AB64">
        <f t="shared" ca="1" si="8"/>
        <v>635.76547860681012</v>
      </c>
      <c r="AC64">
        <f ca="1">IF($D$20=0,D64,IF(AC64=0,(MAX(P64,Q64)),IF(ABS((MAX(P64,Q64))-AC64)&lt;$D$19,AC64,MAX((K31)+$D$16,AC64+$D$13*(((MAX(P64,Q64))-AC64))))))</f>
        <v>636.25503165136513</v>
      </c>
      <c r="AD64">
        <f ca="1">IF($D$20=0,E64,IF(AD64=0,(MAX(S64,T64)),IF(ABS((MAX(S64,T64))-AD64)&lt;$D$19,AD64,MAX((K32)+$D$16,AD64+$D$13*(((MAX(S64,T64))-AD64))))))</f>
        <v>633.58134332251313</v>
      </c>
      <c r="AE64">
        <f ca="1">IF($D$20=0,D64,IF(AE64=0,O64,IF(ABS(U64)&lt;$D$19,AE64,MAX((K31)+$D$16,AE64+($D$13*(((O64)-AE64)+($D$15*U64*MAX(ABS(AE64-(K31)),1))))))))</f>
        <v>637.16636986517437</v>
      </c>
      <c r="AF64">
        <f ca="1">IF($D$20=0,E64,IF(AF64=0,R64,IF(ABS(V64)&lt;$D$19,AF64,MAX((K32)+$D$16,AF64+($D$13*(((R64)-AF64)+($D$15*V64*MAX(ABS(AF64-(K32)),1))))))))</f>
        <v>636.94166577675469</v>
      </c>
      <c r="AG64">
        <f ca="1">((G31)*(MAX($D$16,(AC64)-(K31)))^2)/2+(I31)*(MAX($D$16,(AC64)-(K31)))^3/3+(ABS(F64)^2)/($I$5*MAX(((G31)+(I31)*(MAX($D$16,(AC64)-(K31))))*(MAX($D$16,(AC64)-(K31))),0.000001))</f>
        <v>33.217137985143687</v>
      </c>
      <c r="AH64">
        <f ca="1">((G31)*(MAX($D$16,(AE64)-(K31)))^2)/2+(I31)*(MAX($D$16,(AE64)-(K31)))^3/3+(ABS(F64)^2)/($I$5*MAX(((G31)+(I31)*(MAX($D$16,(AE64)-(K31))))*(MAX($D$16,(AE64)-(K31))),0.000001))</f>
        <v>41.073112594527188</v>
      </c>
      <c r="AI64">
        <f ca="1">((G32)*(MAX($D$16,(AD64)-(K32)))^2)/2+(I32)*(MAX($D$16,(AD64)-(K32)))^3/3+(ABS(G64)^2)/($I$5*MAX(((G32)+(I32)*(MAX($D$16,(AD64)-(K32))))*(MAX($D$16,(AD64)-(K32))),0.000001))</f>
        <v>30.052817215552889</v>
      </c>
      <c r="AJ64">
        <f ca="1">((G32)*(MAX($D$16,(AF64)-(K32)))^2)/2+(I32)*(MAX($D$16,(AF64)-(K32)))^3/3+(ABS(G64)^2)/($I$5*MAX(((G32)+(I32)*(MAX($D$16,(AF64)-(K32))))*(MAX($D$16,(AF64)-(K32))),0.000001))</f>
        <v>136.11694188018308</v>
      </c>
      <c r="AK64" t="str">
        <f t="shared" ca="1" si="9"/>
        <v>Supercritical</v>
      </c>
      <c r="AL64" t="str">
        <f t="shared" ca="1" si="10"/>
        <v>Supercritical</v>
      </c>
      <c r="AM64">
        <f t="shared" ca="1" si="11"/>
        <v>637.1663578108886</v>
      </c>
      <c r="AN64">
        <f t="shared" ca="1" si="12"/>
        <v>636.94159146579466</v>
      </c>
      <c r="AO64">
        <f t="shared" ca="1" si="13"/>
        <v>1.8545055013419187E-5</v>
      </c>
      <c r="AP64">
        <f t="shared" ca="1" si="14"/>
        <v>1.1432455391968688E-4</v>
      </c>
    </row>
    <row r="65" spans="1:42" x14ac:dyDescent="0.35">
      <c r="A65">
        <v>22</v>
      </c>
      <c r="B65">
        <f t="shared" si="15"/>
        <v>1</v>
      </c>
      <c r="C65">
        <f t="shared" ca="1" si="16"/>
        <v>0.67289970836420421</v>
      </c>
      <c r="D65">
        <f t="shared" ca="1" si="17"/>
        <v>637.1663578108886</v>
      </c>
      <c r="E65">
        <f t="shared" ca="1" si="18"/>
        <v>636.94159146579466</v>
      </c>
      <c r="F65">
        <f t="shared" si="2"/>
        <v>51</v>
      </c>
      <c r="G65">
        <f ca="1">IF(N6="None",MAX(0,F65-H65),MAX(0,F65*B65))</f>
        <v>50.95</v>
      </c>
      <c r="H65">
        <f ca="1">IF(N6="None",MAX(0.05,IFERROR(O33,0)+0.05),MAX(0,F65-G65))</f>
        <v>0.05</v>
      </c>
      <c r="I65">
        <f ca="1">IF(AND(N7="None",N8="None"),MAX(0,G65*C65),IF(N7="None",MAX(0.05,IFERROR(O34,0)+0.05),IF(N8="None",MAX(0,G65-J65),MAX(0,G65*C65))))</f>
        <v>34.284240141156204</v>
      </c>
      <c r="J65">
        <f ca="1">IF(AND(N7="None",N8="None"),MAX(0,G65-I65),IF(N8="None",MAX(0.05,IFERROR(O35,0)+0.05),IF(N7="None",MAX(0,G65-I65),MAX(0,G65-I65))))</f>
        <v>16.665759858843799</v>
      </c>
      <c r="K65">
        <f>P5</f>
        <v>637</v>
      </c>
      <c r="L65">
        <f ca="1">P6</f>
        <v>635.50072404782861</v>
      </c>
      <c r="M65">
        <f ca="1">P7</f>
        <v>623.0446335020365</v>
      </c>
      <c r="N65">
        <f ca="1">P8</f>
        <v>632.94163350203655</v>
      </c>
      <c r="O65">
        <f ca="1"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AE65)-(K31))))*(MAX($D$16,(AE65)-(K31))),0.000001)*MAX(((((G31)+(I31)*(MAX($D$16,(AE65)-(K31))))*(MAX($D$16,(AE65)-(K31))))/MAX((G31)+2*(MAX($D$16,(AE65)-(K31)))*SQRT(1+(I31)^2),0.000001))^(2/3),0.000001)))^2))/2)+(IF((ABS(F65)/MAX(((G31)+(I31)*(MAX($D$16,(AE65)-(K31))))*(MAX($D$16,(AE65)-(K31))),0.000001))&gt;(ABS(F65)/MAX(((F31)+(H31)*(MAX($D$16,(K65)-(J31))))*(MAX($D$16,(K65)-(J31))),0.000001)),$D$9*((((ABS(F65)/MAX(((G31)+(I31)*(MAX($D$16,(AE65)-(K31))))*(MAX($D$16,(AE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AE65)-(K31))))*(MAX($D$16,(AE65)-(K31))),0.000001))^2)/(2*$I$5)))))+($D$10*(ABS((X31)-(W31))/90)*MAX(((ABS(F65)/MAX(((F31)+(H31)*(MAX($D$16,(K65)-(J31))))*(MAX($D$16,(K65)-(J31))),0.000001))^2)/(2*$I$5),((ABS(F65)/MAX(((G31)+(I31)*(MAX($D$16,(AE65)-(K31))))*(MAX($D$16,(AE65)-(K31))),0.000001))^2)/(2*$I$5)))+(0)-((ABS(F65)/MAX(((G31)+(I31)*(MAX($D$16,(AE65)-(K31))))*(MAX($D$16,(AE65)-(K31))),0.000001))^2)/(2*$I$5)</f>
        <v>637.16616431569821</v>
      </c>
      <c r="P65">
        <f ca="1">AD65+((ABS(G65)/MAX(((G32)+(I32)*(MAX($D$16,(AD65)-(K32))))*(MAX($D$16,(AD65)-(K32))),0.000001))^2)/(2*$I$5)+((E32)*((((ABS(G65)*$D$6)/(MAX(((F32)+(H32)*(MAX($D$16,(AC65)-(J32))))*(MAX($D$16,(AC65)-(J32))),0.000001)*MAX(((((F32)+(H32)*(MAX($D$16,(AC65)-(J32))))*(MAX($D$16,(AC65)-(J32))))/MAX((F32)+2*(MAX($D$16,(AC65)-(J32)))*SQRT(1+(H32)^2),0.000001))^(2/3),0.000001)))^2)+(((ABS(G65)*$D$6)/(MAX(((G32)+(I32)*(MAX($D$16,(AD65)-(K32))))*(MAX($D$16,(AD65)-(K32))),0.000001)*MAX(((((G32)+(I32)*(MAX($D$16,(AD65)-(K32))))*(MAX($D$16,(AD65)-(K32))))/MAX((G32)+2*(MAX($D$16,(AD65)-(K32)))*SQRT(1+(I32)^2),0.000001))^(2/3),0.000001)))^2))/2)+(IF((ABS(G65)/MAX(((G32)+(I32)*(MAX($D$16,(AD65)-(K32))))*(MAX($D$16,(AD65)-(K32))),0.000001))&gt;(ABS(G65)/MAX(((F32)+(H32)*(MAX($D$16,(AC65)-(J32))))*(MAX($D$16,(AC65)-(J32))),0.000001)),$D$9*((((ABS(G65)/MAX(((G32)+(I32)*(MAX($D$16,(AD65)-(K32))))*(MAX($D$16,(AD65)-(K32))),0.000001))^2)/(2*$I$5))-(((ABS(G65)/MAX(((F32)+(H32)*(MAX($D$16,(AC65)-(J32))))*(MAX($D$16,(AC65)-(J32))),0.000001))^2)/(2*$I$5))),$D$8*((((ABS(G65)/MAX(((F32)+(H32)*(MAX($D$16,(AC65)-(J32))))*(MAX($D$16,(AC65)-(J32))),0.000001))^2)/(2*$I$5))-(((ABS(G65)/MAX(((G32)+(I32)*(MAX($D$16,(AD65)-(K32))))*(MAX($D$16,(AD65)-(K32))),0.000001))^2)/(2*$I$5)))))+($D$10*(ABS((X32)-(W32))/90)*MAX(((ABS(G65)/MAX(((F32)+(H32)*(MAX($D$16,(AC65)-(J32))))*(MAX($D$16,(AC65)-(J32))),0.000001))^2)/(2*$I$5),((ABS(G65)/MAX(((G32)+(I32)*(MAX($D$16,(AD65)-(K32))))*(MAX($D$16,(AD65)-(K32))),0.000001))^2)/(2*$I$5)))+(($D$11*0.13607488*(ABS(H65)/MAX(ABS(F65),0.000001))^2*MAX(((ABS(G65)/MAX(((F32)+(H32)*(MAX($D$16,(AC65)-(J32))))*(MAX($D$16,(AC65)-(J32))),0.000001))^2)/(2*$I$5),((ABS(G65)/MAX(((G32)+(I32)*(MAX($D$16,(AD65)-(K32))))*(MAX($D$16,(AD65)-(K32))),0.000001))^2)/(2*$I$5))))-((ABS(G65)/MAX(((F32)+(H32)*(MAX($D$16,(AC65)-(J32))))*(MAX($D$16,(AC65)-(J32))),0.000001))^2)/(2*$I$5)</f>
        <v>636.25615776825168</v>
      </c>
      <c r="Q65">
        <f ca="1">L65+((ABS(H65)/MAX(((G33)+(I33)*(MAX($D$16,(IF(N6="None",AC65,L65))-(K33))))*(MAX($D$16,(IF(N6="None",AC65,L65))-(K33))),0.000001))^2)/(2*$I$5)+((E33)*((((ABS(H65)*$D$6)/(MAX(((F33)+(H33)*(MAX($D$16,(AC65)-(J33))))*(MAX($D$16,(AC65)-(J33))),0.000001)*MAX(((((F33)+(H33)*(MAX($D$16,(AC65)-(J33))))*(MAX($D$16,(AC65)-(J33))))/MAX((F33)+2*(MAX($D$16,(AC65)-(J33)))*SQRT(1+(H33)^2),0.000001))^(2/3),0.000001)))^2)+(((ABS(H65)*$D$6)/(MAX(((G33)+(I33)*(MAX($D$16,(IF(N6="None",AC65,L65))-(K33))))*(MAX($D$16,(IF(N6="None",AC65,L65))-(K33))),0.000001)*MAX(((((G33)+(I33)*(MAX($D$16,(IF(N6="None",AC65,L65))-(K33))))*(MAX($D$16,(IF(N6="None",AC65,L65))-(K33))))/MAX((G33)+2*(MAX($D$16,(IF(N6="None",AC65,L65))-(K33)))*SQRT(1+(I33)^2),0.000001))^(2/3),0.000001)))^2))/2)+(IF((ABS(H65)/MAX(((G33)+(I33)*(MAX($D$16,(IF(N6="None",AC65,L65))-(K33))))*(MAX($D$16,(IF(N6="None",AC65,L65))-(K33))),0.000001))&gt;(ABS(H65)/MAX(((F33)+(H33)*(MAX($D$16,(AC65)-(J33))))*(MAX($D$16,(AC65)-(J33))),0.000001)),$D$9*((((ABS(H65)/MAX(((G33)+(I33)*(MAX($D$16,(IF(N6="None",AC65,L65))-(K33))))*(MAX($D$16,(IF(N6="None",AC65,L65))-(K33))),0.000001))^2)/(2*$I$5))-(((ABS(H65)/MAX(((F33)+(H33)*(MAX($D$16,(AC65)-(J33))))*(MAX($D$16,(AC65)-(J33))),0.000001))^2)/(2*$I$5))),$D$8*((((ABS(H65)/MAX(((F33)+(H33)*(MAX($D$16,(AC65)-(J33))))*(MAX($D$16,(AC65)-(J33))),0.000001))^2)/(2*$I$5))-(((ABS(H65)/MAX(((G33)+(I33)*(MAX($D$16,(IF(N6="None",AC65,L65))-(K33))))*(MAX($D$16,(IF(N6="None",AC65,L65))-(K33))),0.000001))^2)/(2*$I$5)))))+($D$10*(ABS((X33)-(W33))/90)*MAX(((ABS(H65)/MAX(((F33)+(H33)*(MAX($D$16,(AC65)-(J33))))*(MAX($D$16,(AC65)-(J33))),0.000001))^2)/(2*$I$5),((ABS(H65)/MAX(((G33)+(I33)*(MAX($D$16,(IF(N6="None",AC65,L65))-(K33))))*(MAX($D$16,(IF(N6="None",AC65,L65))-(K33))),0.000001))^2)/(2*$I$5)))+(($D$11*0.00000015*(ABS(G65)/MAX(ABS(F65),0.000001))^2*MAX(((ABS(H65)/MAX(((F33)+(H33)*(MAX($D$16,(AC65)-(J33))))*(MAX($D$16,(AC65)-(J33))),0.000001))^2)/(2*$I$5),((ABS(H65)/MAX(((G33)+(I33)*(MAX($D$16,(IF(N6="None",AC65,L65))-(K33))))*(MAX($D$16,(IF(N6="None",AC65,L65))-(K33))),0.000001))^2)/(2*$I$5))))-((ABS(H65)/MAX(((F33)+(H33)*(MAX($D$16,(AC65)-(J33))))*(MAX($D$16,(AC65)-(J33))),0.000001))^2)/(2*$I$5)</f>
        <v>635.50072422830351</v>
      </c>
      <c r="R65">
        <f ca="1">AE65+((ABS(G65)/MAX(((F32)+(H32)*(MAX($D$16,(AE65)-(J32))))*(MAX($D$16,(AE65)-(J32))),0.000001))^2)/(2*$I$5)-((E32)*((((ABS(G65)*$D$6)/(MAX(((F32)+(H32)*(MAX($D$16,(AE65)-(J32))))*(MAX($D$16,(AE65)-(J32))),0.000001)*MAX(((((F32)+(H32)*(MAX($D$16,(AE65)-(J32))))*(MAX($D$16,(AE65)-(J32))))/MAX((F32)+2*(MAX($D$16,(AE65)-(J32)))*SQRT(1+(H32)^2),0.000001))^(2/3),0.000001)))^2)+(((ABS(G65)*$D$6)/(MAX(((G32)+(I32)*(MAX($D$16,(AF65)-(K32))))*(MAX($D$16,(AF65)-(K32))),0.000001)*MAX(((((G32)+(I32)*(MAX($D$16,(AF65)-(K32))))*(MAX($D$16,(AF65)-(K32))))/MAX((G32)+2*(MAX($D$16,(AF65)-(K32)))*SQRT(1+(I32)^2),0.000001))^(2/3),0.000001)))^2))/2)+(IF((ABS(G65)/MAX(((G32)+(I32)*(MAX($D$16,(AF65)-(K32))))*(MAX($D$16,(AF65)-(K32))),0.000001))&gt;(ABS(G65)/MAX(((F32)+(H32)*(MAX($D$16,(AE65)-(J32))))*(MAX($D$16,(AE65)-(J32))),0.000001)),$D$9*((((ABS(G65)/MAX(((G32)+(I32)*(MAX($D$16,(AF65)-(K32))))*(MAX($D$16,(AF65)-(K32))),0.000001))^2)/(2*$I$5))-(((ABS(G65)/MAX(((F32)+(H32)*(MAX($D$16,(AE65)-(J32))))*(MAX($D$16,(AE65)-(J32))),0.000001))^2)/(2*$I$5))),$D$8*((((ABS(G65)/MAX(((F32)+(H32)*(MAX($D$16,(AE65)-(J32))))*(MAX($D$16,(AE65)-(J32))),0.000001))^2)/(2*$I$5))-(((ABS(G65)/MAX(((G32)+(I32)*(MAX($D$16,(AF65)-(K32))))*(MAX($D$16,(AF65)-(K32))),0.000001))^2)/(2*$I$5)))))+($D$10*(ABS((X32)-(W32))/90)*MAX(((ABS(G65)/MAX(((F32)+(H32)*(MAX($D$16,(AE65)-(J32))))*(MAX($D$16,(AE65)-(J32))),0.000001))^2)/(2*$I$5),((ABS(G65)/MAX(((G32)+(I32)*(MAX($D$16,(AF65)-(K32))))*(MAX($D$16,(AF65)-(K32))),0.000001))^2)/(2*$I$5)))+(($D$11*0.13607488*(ABS(H65)/MAX(ABS(F65),0.000001))^2*MAX(((ABS(G65)/MAX(((F32)+(H32)*(MAX($D$16,(AE65)-(J32))))*(MAX($D$16,(AE65)-(J32))),0.000001))^2)/(2*$I$5),((ABS(G65)/MAX(((G32)+(I32)*(MAX($D$16,(AF65)-(K32))))*(MAX($D$16,(AF65)-(K32))),0.000001))^2)/(2*$I$5))))-((ABS(G65)/MAX(((G32)+(I32)*(MAX($D$16,(AF65)-(K32))))*(MAX($D$16,(AF65)-(K32))),0.000001))^2)/(2*$I$5)</f>
        <v>636.94032859088713</v>
      </c>
      <c r="S65">
        <f ca="1">M65+((ABS(I65)/MAX(((G34)+(I34)*(MAX($D$16,(IF(N7="None",AD65,M65))-(K34))))*(MAX($D$16,(IF(N7="None",AD65,M65))-(K34))),0.000001))^2)/(2*$I$5)+((E34)*((((ABS(I65)*$D$6)/(MAX(((F34)+(H34)*(MAX($D$16,(AD65)-(J34))))*(MAX($D$16,(AD65)-(J34))),0.000001)*MAX(((((F34)+(H34)*(MAX($D$16,(AD65)-(J34))))*(MAX($D$16,(AD65)-(J34))))/MAX((F34)+2*(MAX($D$16,(AD65)-(J34)))*SQRT(1+(H34)^2),0.000001))^(2/3),0.000001)))^2)+(((ABS(I65)*$D$6)/(MAX(((G34)+(I34)*(MAX($D$16,(IF(N7="None",AD65,M65))-(K34))))*(MAX($D$16,(IF(N7="None",AD65,M65))-(K34))),0.000001)*MAX(((((G34)+(I34)*(MAX($D$16,(IF(N7="None",AD65,M65))-(K34))))*(MAX($D$16,(IF(N7="None",AD65,M65))-(K34))))/MAX((G34)+2*(MAX($D$16,(IF(N7="None",AD65,M65))-(K34)))*SQRT(1+(I34)^2),0.000001))^(2/3),0.000001)))^2))/2)+(IF((ABS(I65)/MAX(((G34)+(I34)*(MAX($D$16,(IF(N7="None",AD65,M65))-(K34))))*(MAX($D$16,(IF(N7="None",AD65,M65))-(K34))),0.000001))&gt;(ABS(I65)/MAX(((F34)+(H34)*(MAX($D$16,(AD65)-(J34))))*(MAX($D$16,(AD65)-(J34))),0.000001)),$D$9*((((ABS(I65)/MAX(((G34)+(I34)*(MAX($D$16,(IF(N7="None",AD65,M65))-(K34))))*(MAX($D$16,(IF(N7="None",AD65,M65))-(K34))),0.000001))^2)/(2*$I$5))-(((ABS(I65)/MAX(((F34)+(H34)*(MAX($D$16,(AD65)-(J34))))*(MAX($D$16,(AD65)-(J34))),0.000001))^2)/(2*$I$5))),$D$8*((((ABS(I65)/MAX(((F34)+(H34)*(MAX($D$16,(AD65)-(J34))))*(MAX($D$16,(AD65)-(J34))),0.000001))^2)/(2*$I$5))-(((ABS(I65)/MAX(((G34)+(I34)*(MAX($D$16,(IF(N7="None",AD65,M65))-(K34))))*(MAX($D$16,(IF(N7="None",AD65,M65))-(K34))),0.000001))^2)/(2*$I$5)))))+($D$10*(ABS((X34)-(W34))/90)*MAX(((ABS(I65)/MAX(((F34)+(H34)*(MAX($D$16,(AD65)-(J34))))*(MAX($D$16,(AD65)-(J34))),0.000001))^2)/(2*$I$5),((ABS(I65)/MAX(((G34)+(I34)*(MAX($D$16,(IF(N7="None",AD65,M65))-(K34))))*(MAX($D$16,(IF(N7="None",AD65,M65))-(K34))),0.000001))^2)/(2*$I$5)))+(0)-((ABS(I65)/MAX(((F34)+(H34)*(MAX($D$16,(AD65)-(J34))))*(MAX($D$16,(AD65)-(J34))),0.000001))^2)/(2*$I$5)</f>
        <v>625.4103829406439</v>
      </c>
      <c r="T65">
        <f ca="1">N65+((ABS(J65)/MAX(((G35)+(I35)*(MAX($D$16,(IF(N8="None",AD65,N65))-(K35))))*(MAX($D$16,(IF(N8="None",AD65,N65))-(K35))),0.000001))^2)/(2*$I$5)+((E35)*((((ABS(J65)*$D$6)/(MAX(((F35)+(H35)*(MAX($D$16,(AD65)-(J35))))*(MAX($D$16,(AD65)-(J35))),0.000001)*MAX(((((F35)+(H35)*(MAX($D$16,(AD65)-(J35))))*(MAX($D$16,(AD65)-(J35))))/MAX((F35)+2*(MAX($D$16,(AD65)-(J35)))*SQRT(1+(H35)^2),0.000001))^(2/3),0.000001)))^2)+(((ABS(J65)*$D$6)/(MAX(((G35)+(I35)*(MAX($D$16,(IF(N8="None",AD65,N65))-(K35))))*(MAX($D$16,(IF(N8="None",AD65,N65))-(K35))),0.000001)*MAX(((((G35)+(I35)*(MAX($D$16,(IF(N8="None",AD65,N65))-(K35))))*(MAX($D$16,(IF(N8="None",AD65,N65))-(K35))))/MAX((G35)+2*(MAX($D$16,(IF(N8="None",AD65,N65))-(K35)))*SQRT(1+(I35)^2),0.000001))^(2/3),0.000001)))^2))/2)+(IF((ABS(J65)/MAX(((G35)+(I35)*(MAX($D$16,(IF(N8="None",AD65,N65))-(K35))))*(MAX($D$16,(IF(N8="None",AD65,N65))-(K35))),0.000001))&gt;(ABS(J65)/MAX(((F35)+(H35)*(MAX($D$16,(AD65)-(J35))))*(MAX($D$16,(AD65)-(J35))),0.000001)),$D$9*((((ABS(J65)/MAX(((G35)+(I35)*(MAX($D$16,(IF(N8="None",AD65,N65))-(K35))))*(MAX($D$16,(IF(N8="None",AD65,N65))-(K35))),0.000001))^2)/(2*$I$5))-(((ABS(J65)/MAX(((F35)+(H35)*(MAX($D$16,(AD65)-(J35))))*(MAX($D$16,(AD65)-(J35))),0.000001))^2)/(2*$I$5))),$D$8*((((ABS(J65)/MAX(((F35)+(H35)*(MAX($D$16,(AD65)-(J35))))*(MAX($D$16,(AD65)-(J35))),0.000001))^2)/(2*$I$5))-(((ABS(J65)/MAX(((G35)+(I35)*(MAX($D$16,(IF(N8="None",AD65,N65))-(K35))))*(MAX($D$16,(IF(N8="None",AD65,N65))-(K35))),0.000001))^2)/(2*$I$5)))))+($D$10*(ABS((X35)-(W35))/90)*MAX(((ABS(J65)/MAX(((F35)+(H35)*(MAX($D$16,(AD65)-(J35))))*(MAX($D$16,(AD65)-(J35))),0.000001))^2)/(2*$I$5),((ABS(J65)/MAX(((G35)+(I35)*(MAX($D$16,(IF(N8="None",AD65,N65))-(K35))))*(MAX($D$16,(IF(N8="None",AD65,N65))-(K35))),0.000001))^2)/(2*$I$5)))+(($D$11*0.34699541*(ABS(I65)/MAX(ABS(G65),0.000001))^2*MAX(((ABS(J65)/MAX(((F35)+(H35)*(MAX($D$16,(AD65)-(J35))))*(MAX($D$16,(AD65)-(J35))),0.000001))^2)/(2*$I$5),((ABS(J65)/MAX(((G35)+(I35)*(MAX($D$16,(IF(N8="None",AD65,N65))-(K35))))*(MAX($D$16,(IF(N8="None",AD65,N65))-(K35))),0.000001))^2)/(2*$I$5))))-((ABS(J65)/MAX(((F35)+(H35)*(MAX($D$16,(AD65)-(J35))))*(MAX($D$16,(AD65)-(J35))),0.000001))^2)/(2*$I$5)</f>
        <v>633.57652830170025</v>
      </c>
      <c r="U65">
        <f t="shared" ca="1" si="3"/>
        <v>1.4282087186351712E-3</v>
      </c>
      <c r="V65">
        <f t="shared" ca="1" si="4"/>
        <v>5.2811754394084471E-3</v>
      </c>
      <c r="W65">
        <f t="shared" ca="1" si="5"/>
        <v>0.9102000426369159</v>
      </c>
      <c r="X65">
        <f t="shared" ca="1" si="6"/>
        <v>3.3650631640944084</v>
      </c>
      <c r="Y65">
        <f>IF($D$20=0,B65,IFERROR(IF(N6="None",1,MIN(0.98,MAX(0.02,B65+$D$14*((Q65-P65)/MAX(ABS(D65),1))))),B65))</f>
        <v>1</v>
      </c>
      <c r="Z65">
        <f ca="1">IF($D$20=0,C65,IFERROR(IF(AND(N7="None",N8="None"),C65,IF(N8="None",1,IF(N7="None",0,MIN(0.98,MAX(0.02,C65+$D$14*((T65-S65)/MAX(ABS(E65),1))))))),C65))</f>
        <v>0.67392537796662577</v>
      </c>
      <c r="AA65">
        <f t="shared" ca="1" si="7"/>
        <v>636.84771943914541</v>
      </c>
      <c r="AB65">
        <f t="shared" ca="1" si="8"/>
        <v>635.76412339281649</v>
      </c>
      <c r="AC65">
        <f ca="1">IF($D$20=0,D65,IF(AC65=0,(MAX(P65,Q65)),IF(ABS((MAX(P65,Q65))-AC65)&lt;$D$19,AC65,MAX((K31)+$D$16,AC65+$D$13*(((MAX(P65,Q65))-AC65))))))</f>
        <v>636.25596246305099</v>
      </c>
      <c r="AD65">
        <f ca="1">IF($D$20=0,E65,IF(AD65=0,(MAX(S65,T65)),IF(ABS((MAX(S65,T65))-AD65)&lt;$D$19,AD65,MAX((K32)+$D$16,AD65+$D$13*(((MAX(S65,T65))-AD65))))))</f>
        <v>633.57739697157126</v>
      </c>
      <c r="AE65">
        <f ca="1">IF($D$20=0,D65,IF(AE65=0,O65,IF(ABS(U65)&lt;$D$19,AE65,MAX((K31)+$D$16,AE65+($D$13*(((O65)-AE65)+($D$15*U65*MAX(ABS(AE65-(K31)),1))))))))</f>
        <v>637.16636914718958</v>
      </c>
      <c r="AF65">
        <f ca="1">IF($D$20=0,E65,IF(AF65=0,R65,IF(ABS(V65)&lt;$D$19,AF65,MAX((K32)+$D$16,AF65+($D$13*(((R65)-AF65)+($D$15*V65*MAX(ABS(AF65-(K32)),1))))))))</f>
        <v>636.94166648861824</v>
      </c>
      <c r="AG65">
        <f ca="1">((G31)*(MAX($D$16,(AC65)-(K31)))^2)/2+(I31)*(MAX($D$16,(AC65)-(K31)))^3/3+(ABS(F65)^2)/($I$5*MAX(((G31)+(I31)*(MAX($D$16,(AC65)-(K31))))*(MAX($D$16,(AC65)-(K31))),0.000001))</f>
        <v>33.21926597529675</v>
      </c>
      <c r="AH65">
        <f ca="1">((G31)*(MAX($D$16,(AE65)-(K31)))^2)/2+(I31)*(MAX($D$16,(AE65)-(K31)))^3/3+(ABS(F65)^2)/($I$5*MAX(((G31)+(I31)*(MAX($D$16,(AE65)-(K31))))*(MAX($D$16,(AE65)-(K31))),0.000001))</f>
        <v>41.073102616815724</v>
      </c>
      <c r="AI65">
        <f ca="1">((G32)*(MAX($D$16,(AD65)-(K32)))^2)/2+(I32)*(MAX($D$16,(AD65)-(K32)))^3/3+(ABS(G65)^2)/($I$5*MAX(((G32)+(I32)*(MAX($D$16,(AD65)-(K32))))*(MAX($D$16,(AD65)-(K32))),0.000001))</f>
        <v>30.019394702798877</v>
      </c>
      <c r="AJ65">
        <f ca="1">((G32)*(MAX($D$16,(AF65)-(K32)))^2)/2+(I32)*(MAX($D$16,(AF65)-(K32)))^3/3+(ABS(G65)^2)/($I$5*MAX(((G32)+(I32)*(MAX($D$16,(AF65)-(K32))))*(MAX($D$16,(AF65)-(K32))),0.000001))</f>
        <v>136.11697797194944</v>
      </c>
      <c r="AK65" t="str">
        <f t="shared" ca="1" si="9"/>
        <v>Supercritical</v>
      </c>
      <c r="AL65" t="str">
        <f t="shared" ca="1" si="10"/>
        <v>Supercritical</v>
      </c>
      <c r="AM65">
        <f t="shared" ca="1" si="11"/>
        <v>637.16636177859391</v>
      </c>
      <c r="AN65">
        <f t="shared" ca="1" si="12"/>
        <v>636.94161772378288</v>
      </c>
      <c r="AO65">
        <f t="shared" ca="1" si="13"/>
        <v>1.1336300985931302E-5</v>
      </c>
      <c r="AP65">
        <f t="shared" ca="1" si="14"/>
        <v>7.5022823580184195E-5</v>
      </c>
    </row>
    <row r="66" spans="1:42" x14ac:dyDescent="0.35">
      <c r="A66">
        <v>23</v>
      </c>
      <c r="B66">
        <f t="shared" si="15"/>
        <v>1</v>
      </c>
      <c r="C66">
        <f t="shared" ca="1" si="16"/>
        <v>0.67392537796662577</v>
      </c>
      <c r="D66">
        <f t="shared" ca="1" si="17"/>
        <v>637.16636177859391</v>
      </c>
      <c r="E66">
        <f t="shared" ca="1" si="18"/>
        <v>636.94161772378288</v>
      </c>
      <c r="F66">
        <f t="shared" si="2"/>
        <v>51</v>
      </c>
      <c r="G66">
        <f ca="1">IF(N6="None",MAX(0,F66-H66),MAX(0,F66*B66))</f>
        <v>50.95</v>
      </c>
      <c r="H66">
        <f ca="1">IF(N6="None",MAX(0.05,IFERROR(O33,0)+0.05),MAX(0,F66-G66))</f>
        <v>0.05</v>
      </c>
      <c r="I66">
        <f ca="1">IF(AND(N7="None",N8="None"),MAX(0,G66*C66),IF(N7="None",MAX(0.05,IFERROR(O34,0)+0.05),IF(N8="None",MAX(0,G66-J66),MAX(0,G66*C66))))</f>
        <v>34.336498007399584</v>
      </c>
      <c r="J66">
        <f ca="1">IF(AND(N7="None",N8="None"),MAX(0,G66-I66),IF(N8="None",MAX(0.05,IFERROR(O35,0)+0.05),IF(N7="None",MAX(0,G66-I66),MAX(0,G66-I66))))</f>
        <v>16.613501992600419</v>
      </c>
      <c r="K66">
        <f>P5</f>
        <v>637</v>
      </c>
      <c r="L66">
        <f ca="1">P6</f>
        <v>635.50072404782861</v>
      </c>
      <c r="M66">
        <f ca="1">P7</f>
        <v>623.0446335020365</v>
      </c>
      <c r="N66">
        <f ca="1">P8</f>
        <v>632.94163350203655</v>
      </c>
      <c r="O66">
        <f ca="1"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AE66)-(K31))))*(MAX($D$16,(AE66)-(K31))),0.000001)*MAX(((((G31)+(I31)*(MAX($D$16,(AE66)-(K31))))*(MAX($D$16,(AE66)-(K31))))/MAX((G31)+2*(MAX($D$16,(AE66)-(K31)))*SQRT(1+(I31)^2),0.000001))^(2/3),0.000001)))^2))/2)+(IF((ABS(F66)/MAX(((G31)+(I31)*(MAX($D$16,(AE66)-(K31))))*(MAX($D$16,(AE66)-(K31))),0.000001))&gt;(ABS(F66)/MAX(((F31)+(H31)*(MAX($D$16,(K66)-(J31))))*(MAX($D$16,(K66)-(J31))),0.000001)),$D$9*((((ABS(F66)/MAX(((G31)+(I31)*(MAX($D$16,(AE66)-(K31))))*(MAX($D$16,(AE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AE66)-(K31))))*(MAX($D$16,(AE66)-(K31))),0.000001))^2)/(2*$I$5)))))+($D$10*(ABS((X31)-(W31))/90)*MAX(((ABS(F66)/MAX(((F31)+(H31)*(MAX($D$16,(K66)-(J31))))*(MAX($D$16,(K66)-(J31))),0.000001))^2)/(2*$I$5),((ABS(F66)/MAX(((G31)+(I31)*(MAX($D$16,(AE66)-(K31))))*(MAX($D$16,(AE66)-(K31))),0.000001))^2)/(2*$I$5)))+(0)-((ABS(F66)/MAX(((G31)+(I31)*(MAX($D$16,(AE66)-(K31))))*(MAX($D$16,(AE66)-(K31))),0.000001))^2)/(2*$I$5)</f>
        <v>637.1661641581909</v>
      </c>
      <c r="P66">
        <f ca="1">AD66+((ABS(G66)/MAX(((G32)+(I32)*(MAX($D$16,(AD66)-(K32))))*(MAX($D$16,(AD66)-(K32))),0.000001))^2)/(2*$I$5)+((E32)*((((ABS(G66)*$D$6)/(MAX(((F32)+(H32)*(MAX($D$16,(AC66)-(J32))))*(MAX($D$16,(AC66)-(J32))),0.000001)*MAX(((((F32)+(H32)*(MAX($D$16,(AC66)-(J32))))*(MAX($D$16,(AC66)-(J32))))/MAX((F32)+2*(MAX($D$16,(AC66)-(J32)))*SQRT(1+(H32)^2),0.000001))^(2/3),0.000001)))^2)+(((ABS(G66)*$D$6)/(MAX(((G32)+(I32)*(MAX($D$16,(AD66)-(K32))))*(MAX($D$16,(AD66)-(K32))),0.000001)*MAX(((((G32)+(I32)*(MAX($D$16,(AD66)-(K32))))*(MAX($D$16,(AD66)-(K32))))/MAX((G32)+2*(MAX($D$16,(AD66)-(K32)))*SQRT(1+(I32)^2),0.000001))^(2/3),0.000001)))^2))/2)+(IF((ABS(G66)/MAX(((G32)+(I32)*(MAX($D$16,(AD66)-(K32))))*(MAX($D$16,(AD66)-(K32))),0.000001))&gt;(ABS(G66)/MAX(((F32)+(H32)*(MAX($D$16,(AC66)-(J32))))*(MAX($D$16,(AC66)-(J32))),0.000001)),$D$9*((((ABS(G66)/MAX(((G32)+(I32)*(MAX($D$16,(AD66)-(K32))))*(MAX($D$16,(AD66)-(K32))),0.000001))^2)/(2*$I$5))-(((ABS(G66)/MAX(((F32)+(H32)*(MAX($D$16,(AC66)-(J32))))*(MAX($D$16,(AC66)-(J32))),0.000001))^2)/(2*$I$5))),$D$8*((((ABS(G66)/MAX(((F32)+(H32)*(MAX($D$16,(AC66)-(J32))))*(MAX($D$16,(AC66)-(J32))),0.000001))^2)/(2*$I$5))-(((ABS(G66)/MAX(((G32)+(I32)*(MAX($D$16,(AD66)-(K32))))*(MAX($D$16,(AD66)-(K32))),0.000001))^2)/(2*$I$5)))))+($D$10*(ABS((X32)-(W32))/90)*MAX(((ABS(G66)/MAX(((F32)+(H32)*(MAX($D$16,(AC66)-(J32))))*(MAX($D$16,(AC66)-(J32))),0.000001))^2)/(2*$I$5),((ABS(G66)/MAX(((G32)+(I32)*(MAX($D$16,(AD66)-(K32))))*(MAX($D$16,(AD66)-(K32))),0.000001))^2)/(2*$I$5)))+(($D$11*0.13607488*(ABS(H66)/MAX(ABS(F66),0.000001))^2*MAX(((ABS(G66)/MAX(((F32)+(H32)*(MAX($D$16,(AC66)-(J32))))*(MAX($D$16,(AC66)-(J32))),0.000001))^2)/(2*$I$5),((ABS(G66)/MAX(((G32)+(I32)*(MAX($D$16,(AD66)-(K32))))*(MAX($D$16,(AD66)-(K32))),0.000001))^2)/(2*$I$5))))-((ABS(G66)/MAX(((F32)+(H32)*(MAX($D$16,(AC66)-(J32))))*(MAX($D$16,(AC66)-(J32))),0.000001))^2)/(2*$I$5)</f>
        <v>636.25748974789906</v>
      </c>
      <c r="Q66">
        <f ca="1">L66+((ABS(H66)/MAX(((G33)+(I33)*(MAX($D$16,(IF(N6="None",AC66,L66))-(K33))))*(MAX($D$16,(IF(N6="None",AC66,L66))-(K33))),0.000001))^2)/(2*$I$5)+((E33)*((((ABS(H66)*$D$6)/(MAX(((F33)+(H33)*(MAX($D$16,(AC66)-(J33))))*(MAX($D$16,(AC66)-(J33))),0.000001)*MAX(((((F33)+(H33)*(MAX($D$16,(AC66)-(J33))))*(MAX($D$16,(AC66)-(J33))))/MAX((F33)+2*(MAX($D$16,(AC66)-(J33)))*SQRT(1+(H33)^2),0.000001))^(2/3),0.000001)))^2)+(((ABS(H66)*$D$6)/(MAX(((G33)+(I33)*(MAX($D$16,(IF(N6="None",AC66,L66))-(K33))))*(MAX($D$16,(IF(N6="None",AC66,L66))-(K33))),0.000001)*MAX(((((G33)+(I33)*(MAX($D$16,(IF(N6="None",AC66,L66))-(K33))))*(MAX($D$16,(IF(N6="None",AC66,L66))-(K33))))/MAX((G33)+2*(MAX($D$16,(IF(N6="None",AC66,L66))-(K33)))*SQRT(1+(I33)^2),0.000001))^(2/3),0.000001)))^2))/2)+(IF((ABS(H66)/MAX(((G33)+(I33)*(MAX($D$16,(IF(N6="None",AC66,L66))-(K33))))*(MAX($D$16,(IF(N6="None",AC66,L66))-(K33))),0.000001))&gt;(ABS(H66)/MAX(((F33)+(H33)*(MAX($D$16,(AC66)-(J33))))*(MAX($D$16,(AC66)-(J33))),0.000001)),$D$9*((((ABS(H66)/MAX(((G33)+(I33)*(MAX($D$16,(IF(N6="None",AC66,L66))-(K33))))*(MAX($D$16,(IF(N6="None",AC66,L66))-(K33))),0.000001))^2)/(2*$I$5))-(((ABS(H66)/MAX(((F33)+(H33)*(MAX($D$16,(AC66)-(J33))))*(MAX($D$16,(AC66)-(J33))),0.000001))^2)/(2*$I$5))),$D$8*((((ABS(H66)/MAX(((F33)+(H33)*(MAX($D$16,(AC66)-(J33))))*(MAX($D$16,(AC66)-(J33))),0.000001))^2)/(2*$I$5))-(((ABS(H66)/MAX(((G33)+(I33)*(MAX($D$16,(IF(N6="None",AC66,L66))-(K33))))*(MAX($D$16,(IF(N6="None",AC66,L66))-(K33))),0.000001))^2)/(2*$I$5)))))+($D$10*(ABS((X33)-(W33))/90)*MAX(((ABS(H66)/MAX(((F33)+(H33)*(MAX($D$16,(AC66)-(J33))))*(MAX($D$16,(AC66)-(J33))),0.000001))^2)/(2*$I$5),((ABS(H66)/MAX(((G33)+(I33)*(MAX($D$16,(IF(N6="None",AC66,L66))-(K33))))*(MAX($D$16,(IF(N6="None",AC66,L66))-(K33))),0.000001))^2)/(2*$I$5)))+(($D$11*0.00000015*(ABS(G66)/MAX(ABS(F66),0.000001))^2*MAX(((ABS(H66)/MAX(((F33)+(H33)*(MAX($D$16,(AC66)-(J33))))*(MAX($D$16,(AC66)-(J33))),0.000001))^2)/(2*$I$5),((ABS(H66)/MAX(((G33)+(I33)*(MAX($D$16,(IF(N6="None",AC66,L66))-(K33))))*(MAX($D$16,(IF(N6="None",AC66,L66))-(K33))),0.000001))^2)/(2*$I$5))))-((ABS(H66)/MAX(((F33)+(H33)*(MAX($D$16,(AC66)-(J33))))*(MAX($D$16,(AC66)-(J33))),0.000001))^2)/(2*$I$5)</f>
        <v>635.50072422806215</v>
      </c>
      <c r="R66">
        <f ca="1">AE66+((ABS(G66)/MAX(((F32)+(H32)*(MAX($D$16,(AE66)-(J32))))*(MAX($D$16,(AE66)-(J32))),0.000001))^2)/(2*$I$5)-((E32)*((((ABS(G66)*$D$6)/(MAX(((F32)+(H32)*(MAX($D$16,(AE66)-(J32))))*(MAX($D$16,(AE66)-(J32))),0.000001)*MAX(((((F32)+(H32)*(MAX($D$16,(AE66)-(J32))))*(MAX($D$16,(AE66)-(J32))))/MAX((F32)+2*(MAX($D$16,(AE66)-(J32)))*SQRT(1+(H32)^2),0.000001))^(2/3),0.000001)))^2)+(((ABS(G66)*$D$6)/(MAX(((G32)+(I32)*(MAX($D$16,(AF66)-(K32))))*(MAX($D$16,(AF66)-(K32))),0.000001)*MAX(((((G32)+(I32)*(MAX($D$16,(AF66)-(K32))))*(MAX($D$16,(AF66)-(K32))))/MAX((G32)+2*(MAX($D$16,(AF66)-(K32)))*SQRT(1+(I32)^2),0.000001))^(2/3),0.000001)))^2))/2)+(IF((ABS(G66)/MAX(((G32)+(I32)*(MAX($D$16,(AF66)-(K32))))*(MAX($D$16,(AF66)-(K32))),0.000001))&gt;(ABS(G66)/MAX(((F32)+(H32)*(MAX($D$16,(AE66)-(J32))))*(MAX($D$16,(AE66)-(J32))),0.000001)),$D$9*((((ABS(G66)/MAX(((G32)+(I32)*(MAX($D$16,(AF66)-(K32))))*(MAX($D$16,(AF66)-(K32))),0.000001))^2)/(2*$I$5))-(((ABS(G66)/MAX(((F32)+(H32)*(MAX($D$16,(AE66)-(J32))))*(MAX($D$16,(AE66)-(J32))),0.000001))^2)/(2*$I$5))),$D$8*((((ABS(G66)/MAX(((F32)+(H32)*(MAX($D$16,(AE66)-(J32))))*(MAX($D$16,(AE66)-(J32))),0.000001))^2)/(2*$I$5))-(((ABS(G66)/MAX(((G32)+(I32)*(MAX($D$16,(AF66)-(K32))))*(MAX($D$16,(AF66)-(K32))),0.000001))^2)/(2*$I$5)))))+($D$10*(ABS((X32)-(W32))/90)*MAX(((ABS(G66)/MAX(((F32)+(H32)*(MAX($D$16,(AE66)-(J32))))*(MAX($D$16,(AE66)-(J32))),0.000001))^2)/(2*$I$5),((ABS(G66)/MAX(((G32)+(I32)*(MAX($D$16,(AF66)-(K32))))*(MAX($D$16,(AF66)-(K32))),0.000001))^2)/(2*$I$5)))+(($D$11*0.13607488*(ABS(H66)/MAX(ABS(F66),0.000001))^2*MAX(((ABS(G66)/MAX(((F32)+(H32)*(MAX($D$16,(AE66)-(J32))))*(MAX($D$16,(AE66)-(J32))),0.000001))^2)/(2*$I$5),((ABS(G66)/MAX(((G32)+(I32)*(MAX($D$16,(AF66)-(K32))))*(MAX($D$16,(AF66)-(K32))),0.000001))^2)/(2*$I$5))))-((ABS(G66)/MAX(((G32)+(I32)*(MAX($D$16,(AF66)-(K32))))*(MAX($D$16,(AF66)-(K32))),0.000001))^2)/(2*$I$5)</f>
        <v>636.9403280728385</v>
      </c>
      <c r="S66">
        <f ca="1">M66+((ABS(I66)/MAX(((G34)+(I34)*(MAX($D$16,(IF(N7="None",AD66,M66))-(K34))))*(MAX($D$16,(IF(N7="None",AD66,M66))-(K34))),0.000001))^2)/(2*$I$5)+((E34)*((((ABS(I66)*$D$6)/(MAX(((F34)+(H34)*(MAX($D$16,(AD66)-(J34))))*(MAX($D$16,(AD66)-(J34))),0.000001)*MAX(((((F34)+(H34)*(MAX($D$16,(AD66)-(J34))))*(MAX($D$16,(AD66)-(J34))))/MAX((F34)+2*(MAX($D$16,(AD66)-(J34)))*SQRT(1+(H34)^2),0.000001))^(2/3),0.000001)))^2)+(((ABS(I66)*$D$6)/(MAX(((G34)+(I34)*(MAX($D$16,(IF(N7="None",AD66,M66))-(K34))))*(MAX($D$16,(IF(N7="None",AD66,M66))-(K34))),0.000001)*MAX(((((G34)+(I34)*(MAX($D$16,(IF(N7="None",AD66,M66))-(K34))))*(MAX($D$16,(IF(N7="None",AD66,M66))-(K34))))/MAX((G34)+2*(MAX($D$16,(IF(N7="None",AD66,M66))-(K34)))*SQRT(1+(I34)^2),0.000001))^(2/3),0.000001)))^2))/2)+(IF((ABS(I66)/MAX(((G34)+(I34)*(MAX($D$16,(IF(N7="None",AD66,M66))-(K34))))*(MAX($D$16,(IF(N7="None",AD66,M66))-(K34))),0.000001))&gt;(ABS(I66)/MAX(((F34)+(H34)*(MAX($D$16,(AD66)-(J34))))*(MAX($D$16,(AD66)-(J34))),0.000001)),$D$9*((((ABS(I66)/MAX(((G34)+(I34)*(MAX($D$16,(IF(N7="None",AD66,M66))-(K34))))*(MAX($D$16,(IF(N7="None",AD66,M66))-(K34))),0.000001))^2)/(2*$I$5))-(((ABS(I66)/MAX(((F34)+(H34)*(MAX($D$16,(AD66)-(J34))))*(MAX($D$16,(AD66)-(J34))),0.000001))^2)/(2*$I$5))),$D$8*((((ABS(I66)/MAX(((F34)+(H34)*(MAX($D$16,(AD66)-(J34))))*(MAX($D$16,(AD66)-(J34))),0.000001))^2)/(2*$I$5))-(((ABS(I66)/MAX(((G34)+(I34)*(MAX($D$16,(IF(N7="None",AD66,M66))-(K34))))*(MAX($D$16,(IF(N7="None",AD66,M66))-(K34))),0.000001))^2)/(2*$I$5)))))+($D$10*(ABS((X34)-(W34))/90)*MAX(((ABS(I66)/MAX(((F34)+(H34)*(MAX($D$16,(AD66)-(J34))))*(MAX($D$16,(AD66)-(J34))),0.000001))^2)/(2*$I$5),((ABS(I66)/MAX(((G34)+(I34)*(MAX($D$16,(IF(N7="None",AD66,M66))-(K34))))*(MAX($D$16,(IF(N7="None",AD66,M66))-(K34))),0.000001))^2)/(2*$I$5)))+(0)-((ABS(I66)/MAX(((F34)+(H34)*(MAX($D$16,(AD66)-(J34))))*(MAX($D$16,(AD66)-(J34))),0.000001))^2)/(2*$I$5)</f>
        <v>625.41666996739571</v>
      </c>
      <c r="T66">
        <f ca="1">N66+((ABS(J66)/MAX(((G35)+(I35)*(MAX($D$16,(IF(N8="None",AD66,N66))-(K35))))*(MAX($D$16,(IF(N8="None",AD66,N66))-(K35))),0.000001))^2)/(2*$I$5)+((E35)*((((ABS(J66)*$D$6)/(MAX(((F35)+(H35)*(MAX($D$16,(AD66)-(J35))))*(MAX($D$16,(AD66)-(J35))),0.000001)*MAX(((((F35)+(H35)*(MAX($D$16,(AD66)-(J35))))*(MAX($D$16,(AD66)-(J35))))/MAX((F35)+2*(MAX($D$16,(AD66)-(J35)))*SQRT(1+(H35)^2),0.000001))^(2/3),0.000001)))^2)+(((ABS(J66)*$D$6)/(MAX(((G35)+(I35)*(MAX($D$16,(IF(N8="None",AD66,N66))-(K35))))*(MAX($D$16,(IF(N8="None",AD66,N66))-(K35))),0.000001)*MAX(((((G35)+(I35)*(MAX($D$16,(IF(N8="None",AD66,N66))-(K35))))*(MAX($D$16,(IF(N8="None",AD66,N66))-(K35))))/MAX((G35)+2*(MAX($D$16,(IF(N8="None",AD66,N66))-(K35)))*SQRT(1+(I35)^2),0.000001))^(2/3),0.000001)))^2))/2)+(IF((ABS(J66)/MAX(((G35)+(I35)*(MAX($D$16,(IF(N8="None",AD66,N66))-(K35))))*(MAX($D$16,(IF(N8="None",AD66,N66))-(K35))),0.000001))&gt;(ABS(J66)/MAX(((F35)+(H35)*(MAX($D$16,(AD66)-(J35))))*(MAX($D$16,(AD66)-(J35))),0.000001)),$D$9*((((ABS(J66)/MAX(((G35)+(I35)*(MAX($D$16,(IF(N8="None",AD66,N66))-(K35))))*(MAX($D$16,(IF(N8="None",AD66,N66))-(K35))),0.000001))^2)/(2*$I$5))-(((ABS(J66)/MAX(((F35)+(H35)*(MAX($D$16,(AD66)-(J35))))*(MAX($D$16,(AD66)-(J35))),0.000001))^2)/(2*$I$5))),$D$8*((((ABS(J66)/MAX(((F35)+(H35)*(MAX($D$16,(AD66)-(J35))))*(MAX($D$16,(AD66)-(J35))),0.000001))^2)/(2*$I$5))-(((ABS(J66)/MAX(((G35)+(I35)*(MAX($D$16,(IF(N8="None",AD66,N66))-(K35))))*(MAX($D$16,(IF(N8="None",AD66,N66))-(K35))),0.000001))^2)/(2*$I$5)))))+($D$10*(ABS((X35)-(W35))/90)*MAX(((ABS(J66)/MAX(((F35)+(H35)*(MAX($D$16,(AD66)-(J35))))*(MAX($D$16,(AD66)-(J35))),0.000001))^2)/(2*$I$5),((ABS(J66)/MAX(((G35)+(I35)*(MAX($D$16,(IF(N8="None",AD66,N66))-(K35))))*(MAX($D$16,(IF(N8="None",AD66,N66))-(K35))),0.000001))^2)/(2*$I$5)))+(($D$11*0.34699541*(ABS(I66)/MAX(ABS(G66),0.000001))^2*MAX(((ABS(J66)/MAX(((F35)+(H35)*(MAX($D$16,(AD66)-(J35))))*(MAX($D$16,(AD66)-(J35))),0.000001))^2)/(2*$I$5),((ABS(J66)/MAX(((G35)+(I35)*(MAX($D$16,(IF(N8="None",AD66,N66))-(K35))))*(MAX($D$16,(IF(N8="None",AD66,N66))-(K35))),0.000001))^2)/(2*$I$5))))-((ABS(J66)/MAX(((F35)+(H35)*(MAX($D$16,(AD66)-(J35))))*(MAX($D$16,(AD66)-(J35))),0.000001))^2)/(2*$I$5)</f>
        <v>633.57259712807968</v>
      </c>
      <c r="U66">
        <f t="shared" ca="1" si="3"/>
        <v>1.4261179886448378E-3</v>
      </c>
      <c r="V66">
        <f t="shared" ca="1" si="4"/>
        <v>5.2873463611845103E-3</v>
      </c>
      <c r="W66">
        <f t="shared" ca="1" si="5"/>
        <v>0.90887203069485167</v>
      </c>
      <c r="X66">
        <f t="shared" ca="1" si="6"/>
        <v>3.3690205957032049</v>
      </c>
      <c r="Y66">
        <f>IF($D$20=0,B66,IFERROR(IF(N6="None",1,MIN(0.98,MAX(0.02,B66+$D$14*((Q66-P66)/MAX(ABS(D66),1))))),B66))</f>
        <v>1</v>
      </c>
      <c r="Z66">
        <f ca="1">IF($D$20=0,C66,IFERROR(IF(AND(N7="None",N8="None"),C66,IF(N8="None",1,IF(N7="None",0,MIN(0.98,MAX(0.02,C66+$D$14*((T66-S66)/MAX(ABS(E66),1))))))),C66))</f>
        <v>0.67494976411866658</v>
      </c>
      <c r="AA66">
        <f t="shared" ca="1" si="7"/>
        <v>636.84817644742941</v>
      </c>
      <c r="AB66">
        <f t="shared" ca="1" si="8"/>
        <v>635.7627651228845</v>
      </c>
      <c r="AC66">
        <f ca="1">IF($D$20=0,D66,IF(AC66=0,(MAX(P66,Q66)),IF(ABS((MAX(P66,Q66))-AC66)&lt;$D$19,AC66,MAX((K31)+$D$16,AC66+$D$13*(((MAX(P66,Q66))-AC66))))))</f>
        <v>636.25726083240954</v>
      </c>
      <c r="AD66">
        <f ca="1">IF($D$20=0,E66,IF(AD66=0,(MAX(S66,T66)),IF(ABS((MAX(S66,T66))-AD66)&lt;$D$19,AD66,MAX((K32)+$D$16,AD66+$D$13*(((MAX(S66,T66))-AD66))))))</f>
        <v>633.5734674355017</v>
      </c>
      <c r="AE66">
        <f ca="1">IF($D$20=0,D66,IF(AE66=0,O66,IF(ABS(U66)&lt;$D$19,AE66,MAX((K31)+$D$16,AE66+($D$13*(((O66)-AE66)+($D$15*U66*MAX(ABS(AE66-(K31)),1))))))))</f>
        <v>637.16636868980038</v>
      </c>
      <c r="AF66">
        <f ca="1">IF($D$20=0,E66,IF(AF66=0,R66,IF(ABS(V66)&lt;$D$19,AF66,MAX((K32)+$D$16,AF66+($D$13*(((R66)-AF66)+($D$15*V66*MAX(ABS(AF66-(K32)),1))))))))</f>
        <v>636.94166753414606</v>
      </c>
      <c r="AG66">
        <f ca="1">((G31)*(MAX($D$16,(AC66)-(K31)))^2)/2+(I31)*(MAX($D$16,(AC66)-(K31)))^3/3+(ABS(F66)^2)/($I$5*MAX(((G31)+(I31)*(MAX($D$16,(AC66)-(K31))))*(MAX($D$16,(AC66)-(K31))),0.000001))</f>
        <v>33.222259340280672</v>
      </c>
      <c r="AH66">
        <f ca="1">((G31)*(MAX($D$16,(AE66)-(K31)))^2)/2+(I31)*(MAX($D$16,(AE66)-(K31)))^3/3+(ABS(F66)^2)/($I$5*MAX(((G31)+(I31)*(MAX($D$16,(AE66)-(K31))))*(MAX($D$16,(AE66)-(K31))),0.000001))</f>
        <v>41.073096260559069</v>
      </c>
      <c r="AI66">
        <f ca="1">((G32)*(MAX($D$16,(AD66)-(K32)))^2)/2+(I32)*(MAX($D$16,(AD66)-(K32)))^3/3+(ABS(G66)^2)/($I$5*MAX(((G32)+(I32)*(MAX($D$16,(AD66)-(K32))))*(MAX($D$16,(AD66)-(K32))),0.000001))</f>
        <v>29.986435166777824</v>
      </c>
      <c r="AJ66">
        <f ca="1">((G32)*(MAX($D$16,(AF66)-(K32)))^2)/2+(I32)*(MAX($D$16,(AF66)-(K32)))^3/3+(ABS(G66)^2)/($I$5*MAX(((G32)+(I32)*(MAX($D$16,(AF66)-(K32))))*(MAX($D$16,(AF66)-(K32))),0.000001))</f>
        <v>136.11703098063759</v>
      </c>
      <c r="AK66" t="str">
        <f t="shared" ca="1" si="9"/>
        <v>Supercritical</v>
      </c>
      <c r="AL66" t="str">
        <f t="shared" ca="1" si="10"/>
        <v>Supercritical</v>
      </c>
      <c r="AM66">
        <f t="shared" ca="1" si="11"/>
        <v>637.16636419751615</v>
      </c>
      <c r="AN66">
        <f t="shared" ca="1" si="12"/>
        <v>636.94163515741002</v>
      </c>
      <c r="AO66">
        <f t="shared" ca="1" si="13"/>
        <v>6.9112064693399589E-6</v>
      </c>
      <c r="AP66">
        <f t="shared" ca="1" si="14"/>
        <v>4.9810363179858541E-5</v>
      </c>
    </row>
    <row r="67" spans="1:42" x14ac:dyDescent="0.35">
      <c r="A67">
        <v>24</v>
      </c>
      <c r="B67">
        <f t="shared" si="15"/>
        <v>1</v>
      </c>
      <c r="C67">
        <f t="shared" ca="1" si="16"/>
        <v>0.67494976411866658</v>
      </c>
      <c r="D67">
        <f t="shared" ca="1" si="17"/>
        <v>637.16636419751615</v>
      </c>
      <c r="E67">
        <f t="shared" ca="1" si="18"/>
        <v>636.94163515741002</v>
      </c>
      <c r="F67">
        <f t="shared" si="2"/>
        <v>51</v>
      </c>
      <c r="G67">
        <f ca="1">IF(N6="None",MAX(0,F67-H67),MAX(0,F67*B67))</f>
        <v>50.95</v>
      </c>
      <c r="H67">
        <f ca="1">IF(N6="None",MAX(0.05,IFERROR(O33,0)+0.05),MAX(0,F67-G67))</f>
        <v>0.05</v>
      </c>
      <c r="I67">
        <f ca="1">IF(AND(N7="None",N8="None"),MAX(0,G67*C67),IF(N7="None",MAX(0.05,IFERROR(O34,0)+0.05),IF(N8="None",MAX(0,G67-J67),MAX(0,G67*C67))))</f>
        <v>34.388690481846062</v>
      </c>
      <c r="J67">
        <f ca="1">IF(AND(N7="None",N8="None"),MAX(0,G67-I67),IF(N8="None",MAX(0.05,IFERROR(O35,0)+0.05),IF(N7="None",MAX(0,G67-I67),MAX(0,G67-I67))))</f>
        <v>16.561309518153941</v>
      </c>
      <c r="K67">
        <f>P5</f>
        <v>637</v>
      </c>
      <c r="L67">
        <f ca="1">P6</f>
        <v>635.50072404782861</v>
      </c>
      <c r="M67">
        <f ca="1">P7</f>
        <v>623.0446335020365</v>
      </c>
      <c r="N67">
        <f ca="1">P8</f>
        <v>632.94163350203655</v>
      </c>
      <c r="O67">
        <f ca="1"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AE67)-(K31))))*(MAX($D$16,(AE67)-(K31))),0.000001)*MAX(((((G31)+(I31)*(MAX($D$16,(AE67)-(K31))))*(MAX($D$16,(AE67)-(K31))))/MAX((G31)+2*(MAX($D$16,(AE67)-(K31)))*SQRT(1+(I31)^2),0.000001))^(2/3),0.000001)))^2))/2)+(IF((ABS(F67)/MAX(((G31)+(I31)*(MAX($D$16,(AE67)-(K31))))*(MAX($D$16,(AE67)-(K31))),0.000001))&gt;(ABS(F67)/MAX(((F31)+(H31)*(MAX($D$16,(K67)-(J31))))*(MAX($D$16,(K67)-(J31))),0.000001)),$D$9*((((ABS(F67)/MAX(((G31)+(I31)*(MAX($D$16,(AE67)-(K31))))*(MAX($D$16,(AE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AE67)-(K31))))*(MAX($D$16,(AE67)-(K31))),0.000001))^2)/(2*$I$5)))))+($D$10*(ABS((X31)-(W31))/90)*MAX(((ABS(F67)/MAX(((F31)+(H31)*(MAX($D$16,(K67)-(J31))))*(MAX($D$16,(K67)-(J31))),0.000001))^2)/(2*$I$5),((ABS(F67)/MAX(((G31)+(I31)*(MAX($D$16,(AE67)-(K31))))*(MAX($D$16,(AE67)-(K31))),0.000001))^2)/(2*$I$5)))+(0)-((ABS(F67)/MAX(((G31)+(I31)*(MAX($D$16,(AE67)-(K31))))*(MAX($D$16,(AE67)-(K31))),0.000001))^2)/(2*$I$5)</f>
        <v>637.16616400251905</v>
      </c>
      <c r="P67">
        <f ca="1">AD67+((ABS(G67)/MAX(((G32)+(I32)*(MAX($D$16,(AD67)-(K32))))*(MAX($D$16,(AD67)-(K32))),0.000001))^2)/(2*$I$5)+((E32)*((((ABS(G67)*$D$6)/(MAX(((F32)+(H32)*(MAX($D$16,(AC67)-(J32))))*(MAX($D$16,(AC67)-(J32))),0.000001)*MAX(((((F32)+(H32)*(MAX($D$16,(AC67)-(J32))))*(MAX($D$16,(AC67)-(J32))))/MAX((F32)+2*(MAX($D$16,(AC67)-(J32)))*SQRT(1+(H32)^2),0.000001))^(2/3),0.000001)))^2)+(((ABS(G67)*$D$6)/(MAX(((G32)+(I32)*(MAX($D$16,(AD67)-(K32))))*(MAX($D$16,(AD67)-(K32))),0.000001)*MAX(((((G32)+(I32)*(MAX($D$16,(AD67)-(K32))))*(MAX($D$16,(AD67)-(K32))))/MAX((G32)+2*(MAX($D$16,(AD67)-(K32)))*SQRT(1+(I32)^2),0.000001))^(2/3),0.000001)))^2))/2)+(IF((ABS(G67)/MAX(((G32)+(I32)*(MAX($D$16,(AD67)-(K32))))*(MAX($D$16,(AD67)-(K32))),0.000001))&gt;(ABS(G67)/MAX(((F32)+(H32)*(MAX($D$16,(AC67)-(J32))))*(MAX($D$16,(AC67)-(J32))),0.000001)),$D$9*((((ABS(G67)/MAX(((G32)+(I32)*(MAX($D$16,(AD67)-(K32))))*(MAX($D$16,(AD67)-(K32))),0.000001))^2)/(2*$I$5))-(((ABS(G67)/MAX(((F32)+(H32)*(MAX($D$16,(AC67)-(J32))))*(MAX($D$16,(AC67)-(J32))),0.000001))^2)/(2*$I$5))),$D$8*((((ABS(G67)/MAX(((F32)+(H32)*(MAX($D$16,(AC67)-(J32))))*(MAX($D$16,(AC67)-(J32))),0.000001))^2)/(2*$I$5))-(((ABS(G67)/MAX(((G32)+(I32)*(MAX($D$16,(AD67)-(K32))))*(MAX($D$16,(AD67)-(K32))),0.000001))^2)/(2*$I$5)))))+($D$10*(ABS((X32)-(W32))/90)*MAX(((ABS(G67)/MAX(((F32)+(H32)*(MAX($D$16,(AC67)-(J32))))*(MAX($D$16,(AC67)-(J32))),0.000001))^2)/(2*$I$5),((ABS(G67)/MAX(((G32)+(I32)*(MAX($D$16,(AD67)-(K32))))*(MAX($D$16,(AD67)-(K32))),0.000001))^2)/(2*$I$5)))+(($D$11*0.13607488*(ABS(H67)/MAX(ABS(F67),0.000001))^2*MAX(((ABS(G67)/MAX(((F32)+(H32)*(MAX($D$16,(AC67)-(J32))))*(MAX($D$16,(AC67)-(J32))),0.000001))^2)/(2*$I$5),((ABS(G67)/MAX(((G32)+(I32)*(MAX($D$16,(AD67)-(K32))))*(MAX($D$16,(AD67)-(K32))),0.000001))^2)/(2*$I$5))))-((ABS(G67)/MAX(((F32)+(H32)*(MAX($D$16,(AC67)-(J32))))*(MAX($D$16,(AC67)-(J32))),0.000001))^2)/(2*$I$5)</f>
        <v>636.25880620458224</v>
      </c>
      <c r="Q67">
        <f ca="1">L67+((ABS(H67)/MAX(((G33)+(I33)*(MAX($D$16,(IF(N6="None",AC67,L67))-(K33))))*(MAX($D$16,(IF(N6="None",AC67,L67))-(K33))),0.000001))^2)/(2*$I$5)+((E33)*((((ABS(H67)*$D$6)/(MAX(((F33)+(H33)*(MAX($D$16,(AC67)-(J33))))*(MAX($D$16,(AC67)-(J33))),0.000001)*MAX(((((F33)+(H33)*(MAX($D$16,(AC67)-(J33))))*(MAX($D$16,(AC67)-(J33))))/MAX((F33)+2*(MAX($D$16,(AC67)-(J33)))*SQRT(1+(H33)^2),0.000001))^(2/3),0.000001)))^2)+(((ABS(H67)*$D$6)/(MAX(((G33)+(I33)*(MAX($D$16,(IF(N6="None",AC67,L67))-(K33))))*(MAX($D$16,(IF(N6="None",AC67,L67))-(K33))),0.000001)*MAX(((((G33)+(I33)*(MAX($D$16,(IF(N6="None",AC67,L67))-(K33))))*(MAX($D$16,(IF(N6="None",AC67,L67))-(K33))))/MAX((G33)+2*(MAX($D$16,(IF(N6="None",AC67,L67))-(K33)))*SQRT(1+(I33)^2),0.000001))^(2/3),0.000001)))^2))/2)+(IF((ABS(H67)/MAX(((G33)+(I33)*(MAX($D$16,(IF(N6="None",AC67,L67))-(K33))))*(MAX($D$16,(IF(N6="None",AC67,L67))-(K33))),0.000001))&gt;(ABS(H67)/MAX(((F33)+(H33)*(MAX($D$16,(AC67)-(J33))))*(MAX($D$16,(AC67)-(J33))),0.000001)),$D$9*((((ABS(H67)/MAX(((G33)+(I33)*(MAX($D$16,(IF(N6="None",AC67,L67))-(K33))))*(MAX($D$16,(IF(N6="None",AC67,L67))-(K33))),0.000001))^2)/(2*$I$5))-(((ABS(H67)/MAX(((F33)+(H33)*(MAX($D$16,(AC67)-(J33))))*(MAX($D$16,(AC67)-(J33))),0.000001))^2)/(2*$I$5))),$D$8*((((ABS(H67)/MAX(((F33)+(H33)*(MAX($D$16,(AC67)-(J33))))*(MAX($D$16,(AC67)-(J33))),0.000001))^2)/(2*$I$5))-(((ABS(H67)/MAX(((G33)+(I33)*(MAX($D$16,(IF(N6="None",AC67,L67))-(K33))))*(MAX($D$16,(IF(N6="None",AC67,L67))-(K33))),0.000001))^2)/(2*$I$5)))))+($D$10*(ABS((X33)-(W33))/90)*MAX(((ABS(H67)/MAX(((F33)+(H33)*(MAX($D$16,(AC67)-(J33))))*(MAX($D$16,(AC67)-(J33))),0.000001))^2)/(2*$I$5),((ABS(H67)/MAX(((G33)+(I33)*(MAX($D$16,(IF(N6="None",AC67,L67))-(K33))))*(MAX($D$16,(IF(N6="None",AC67,L67))-(K33))),0.000001))^2)/(2*$I$5)))+(($D$11*0.00000015*(ABS(G67)/MAX(ABS(F67),0.000001))^2*MAX(((ABS(H67)/MAX(((F33)+(H33)*(MAX($D$16,(AC67)-(J33))))*(MAX($D$16,(AC67)-(J33))),0.000001))^2)/(2*$I$5),((ABS(H67)/MAX(((G33)+(I33)*(MAX($D$16,(IF(N6="None",AC67,L67))-(K33))))*(MAX($D$16,(IF(N6="None",AC67,L67))-(K33))),0.000001))^2)/(2*$I$5))))-((ABS(H67)/MAX(((F33)+(H33)*(MAX($D$16,(AC67)-(J33))))*(MAX($D$16,(AC67)-(J33))),0.000001))^2)/(2*$I$5)</f>
        <v>635.50072422781489</v>
      </c>
      <c r="R67">
        <f ca="1">AE67+((ABS(G67)/MAX(((F32)+(H32)*(MAX($D$16,(AE67)-(J32))))*(MAX($D$16,(AE67)-(J32))),0.000001))^2)/(2*$I$5)-((E32)*((((ABS(G67)*$D$6)/(MAX(((F32)+(H32)*(MAX($D$16,(AE67)-(J32))))*(MAX($D$16,(AE67)-(J32))),0.000001)*MAX(((((F32)+(H32)*(MAX($D$16,(AE67)-(J32))))*(MAX($D$16,(AE67)-(J32))))/MAX((F32)+2*(MAX($D$16,(AE67)-(J32)))*SQRT(1+(H32)^2),0.000001))^(2/3),0.000001)))^2)+(((ABS(G67)*$D$6)/(MAX(((G32)+(I32)*(MAX($D$16,(AF67)-(K32))))*(MAX($D$16,(AF67)-(K32))),0.000001)*MAX(((((G32)+(I32)*(MAX($D$16,(AF67)-(K32))))*(MAX($D$16,(AF67)-(K32))))/MAX((G32)+2*(MAX($D$16,(AF67)-(K32)))*SQRT(1+(I32)^2),0.000001))^(2/3),0.000001)))^2))/2)+(IF((ABS(G67)/MAX(((G32)+(I32)*(MAX($D$16,(AF67)-(K32))))*(MAX($D$16,(AF67)-(K32))),0.000001))&gt;(ABS(G67)/MAX(((F32)+(H32)*(MAX($D$16,(AE67)-(J32))))*(MAX($D$16,(AE67)-(J32))),0.000001)),$D$9*((((ABS(G67)/MAX(((G32)+(I32)*(MAX($D$16,(AF67)-(K32))))*(MAX($D$16,(AF67)-(K32))),0.000001))^2)/(2*$I$5))-(((ABS(G67)/MAX(((F32)+(H32)*(MAX($D$16,(AE67)-(J32))))*(MAX($D$16,(AE67)-(J32))),0.000001))^2)/(2*$I$5))),$D$8*((((ABS(G67)/MAX(((F32)+(H32)*(MAX($D$16,(AE67)-(J32))))*(MAX($D$16,(AE67)-(J32))),0.000001))^2)/(2*$I$5))-(((ABS(G67)/MAX(((G32)+(I32)*(MAX($D$16,(AF67)-(K32))))*(MAX($D$16,(AF67)-(K32))),0.000001))^2)/(2*$I$5)))))+($D$10*(ABS((X32)-(W32))/90)*MAX(((ABS(G67)/MAX(((F32)+(H32)*(MAX($D$16,(AE67)-(J32))))*(MAX($D$16,(AE67)-(J32))),0.000001))^2)/(2*$I$5),((ABS(G67)/MAX(((G32)+(I32)*(MAX($D$16,(AF67)-(K32))))*(MAX($D$16,(AF67)-(K32))),0.000001))^2)/(2*$I$5)))+(($D$11*0.13607488*(ABS(H67)/MAX(ABS(F67),0.000001))^2*MAX(((ABS(G67)/MAX(((F32)+(H32)*(MAX($D$16,(AE67)-(J32))))*(MAX($D$16,(AE67)-(J32))),0.000001))^2)/(2*$I$5),((ABS(G67)/MAX(((G32)+(I32)*(MAX($D$16,(AF67)-(K32))))*(MAX($D$16,(AF67)-(K32))),0.000001))^2)/(2*$I$5))))-((ABS(G67)/MAX(((G32)+(I32)*(MAX($D$16,(AF67)-(K32))))*(MAX($D$16,(AF67)-(K32))),0.000001))^2)/(2*$I$5)</f>
        <v>636.94032756141621</v>
      </c>
      <c r="S67">
        <f ca="1">M67+((ABS(I67)/MAX(((G34)+(I34)*(MAX($D$16,(IF(N7="None",AD67,M67))-(K34))))*(MAX($D$16,(IF(N7="None",AD67,M67))-(K34))),0.000001))^2)/(2*$I$5)+((E34)*((((ABS(I67)*$D$6)/(MAX(((F34)+(H34)*(MAX($D$16,(AD67)-(J34))))*(MAX($D$16,(AD67)-(J34))),0.000001)*MAX(((((F34)+(H34)*(MAX($D$16,(AD67)-(J34))))*(MAX($D$16,(AD67)-(J34))))/MAX((F34)+2*(MAX($D$16,(AD67)-(J34)))*SQRT(1+(H34)^2),0.000001))^(2/3),0.000001)))^2)+(((ABS(I67)*$D$6)/(MAX(((G34)+(I34)*(MAX($D$16,(IF(N7="None",AD67,M67))-(K34))))*(MAX($D$16,(IF(N7="None",AD67,M67))-(K34))),0.000001)*MAX(((((G34)+(I34)*(MAX($D$16,(IF(N7="None",AD67,M67))-(K34))))*(MAX($D$16,(IF(N7="None",AD67,M67))-(K34))))/MAX((G34)+2*(MAX($D$16,(IF(N7="None",AD67,M67))-(K34)))*SQRT(1+(I34)^2),0.000001))^(2/3),0.000001)))^2))/2)+(IF((ABS(I67)/MAX(((G34)+(I34)*(MAX($D$16,(IF(N7="None",AD67,M67))-(K34))))*(MAX($D$16,(IF(N7="None",AD67,M67))-(K34))),0.000001))&gt;(ABS(I67)/MAX(((F34)+(H34)*(MAX($D$16,(AD67)-(J34))))*(MAX($D$16,(AD67)-(J34))),0.000001)),$D$9*((((ABS(I67)/MAX(((G34)+(I34)*(MAX($D$16,(IF(N7="None",AD67,M67))-(K34))))*(MAX($D$16,(IF(N7="None",AD67,M67))-(K34))),0.000001))^2)/(2*$I$5))-(((ABS(I67)/MAX(((F34)+(H34)*(MAX($D$16,(AD67)-(J34))))*(MAX($D$16,(AD67)-(J34))),0.000001))^2)/(2*$I$5))),$D$8*((((ABS(I67)/MAX(((F34)+(H34)*(MAX($D$16,(AD67)-(J34))))*(MAX($D$16,(AD67)-(J34))),0.000001))^2)/(2*$I$5))-(((ABS(I67)/MAX(((G34)+(I34)*(MAX($D$16,(IF(N7="None",AD67,M67))-(K34))))*(MAX($D$16,(IF(N7="None",AD67,M67))-(K34))),0.000001))^2)/(2*$I$5)))))+($D$10*(ABS((X34)-(W34))/90)*MAX(((ABS(I67)/MAX(((F34)+(H34)*(MAX($D$16,(AD67)-(J34))))*(MAX($D$16,(AD67)-(J34))),0.000001))^2)/(2*$I$5),((ABS(I67)/MAX(((G34)+(I34)*(MAX($D$16,(IF(N7="None",AD67,M67))-(K34))))*(MAX($D$16,(IF(N7="None",AD67,M67))-(K34))),0.000001))^2)/(2*$I$5)))+(0)-((ABS(I67)/MAX(((F34)+(H34)*(MAX($D$16,(AD67)-(J34))))*(MAX($D$16,(AD67)-(J34))),0.000001))^2)/(2*$I$5)</f>
        <v>625.42295100752449</v>
      </c>
      <c r="T67">
        <f ca="1">N67+((ABS(J67)/MAX(((G35)+(I35)*(MAX($D$16,(IF(N8="None",AD67,N67))-(K35))))*(MAX($D$16,(IF(N8="None",AD67,N67))-(K35))),0.000001))^2)/(2*$I$5)+((E35)*((((ABS(J67)*$D$6)/(MAX(((F35)+(H35)*(MAX($D$16,(AD67)-(J35))))*(MAX($D$16,(AD67)-(J35))),0.000001)*MAX(((((F35)+(H35)*(MAX($D$16,(AD67)-(J35))))*(MAX($D$16,(AD67)-(J35))))/MAX((F35)+2*(MAX($D$16,(AD67)-(J35)))*SQRT(1+(H35)^2),0.000001))^(2/3),0.000001)))^2)+(((ABS(J67)*$D$6)/(MAX(((G35)+(I35)*(MAX($D$16,(IF(N8="None",AD67,N67))-(K35))))*(MAX($D$16,(IF(N8="None",AD67,N67))-(K35))),0.000001)*MAX(((((G35)+(I35)*(MAX($D$16,(IF(N8="None",AD67,N67))-(K35))))*(MAX($D$16,(IF(N8="None",AD67,N67))-(K35))))/MAX((G35)+2*(MAX($D$16,(IF(N8="None",AD67,N67))-(K35)))*SQRT(1+(I35)^2),0.000001))^(2/3),0.000001)))^2))/2)+(IF((ABS(J67)/MAX(((G35)+(I35)*(MAX($D$16,(IF(N8="None",AD67,N67))-(K35))))*(MAX($D$16,(IF(N8="None",AD67,N67))-(K35))),0.000001))&gt;(ABS(J67)/MAX(((F35)+(H35)*(MAX($D$16,(AD67)-(J35))))*(MAX($D$16,(AD67)-(J35))),0.000001)),$D$9*((((ABS(J67)/MAX(((G35)+(I35)*(MAX($D$16,(IF(N8="None",AD67,N67))-(K35))))*(MAX($D$16,(IF(N8="None",AD67,N67))-(K35))),0.000001))^2)/(2*$I$5))-(((ABS(J67)/MAX(((F35)+(H35)*(MAX($D$16,(AD67)-(J35))))*(MAX($D$16,(AD67)-(J35))),0.000001))^2)/(2*$I$5))),$D$8*((((ABS(J67)/MAX(((F35)+(H35)*(MAX($D$16,(AD67)-(J35))))*(MAX($D$16,(AD67)-(J35))),0.000001))^2)/(2*$I$5))-(((ABS(J67)/MAX(((G35)+(I35)*(MAX($D$16,(IF(N8="None",AD67,N67))-(K35))))*(MAX($D$16,(IF(N8="None",AD67,N67))-(K35))),0.000001))^2)/(2*$I$5)))))+($D$10*(ABS((X35)-(W35))/90)*MAX(((ABS(J67)/MAX(((F35)+(H35)*(MAX($D$16,(AD67)-(J35))))*(MAX($D$16,(AD67)-(J35))),0.000001))^2)/(2*$I$5),((ABS(J67)/MAX(((G35)+(I35)*(MAX($D$16,(IF(N8="None",AD67,N67))-(K35))))*(MAX($D$16,(IF(N8="None",AD67,N67))-(K35))),0.000001))^2)/(2*$I$5)))+(($D$11*0.34699541*(ABS(I67)/MAX(ABS(G67),0.000001))^2*MAX(((ABS(J67)/MAX(((F35)+(H35)*(MAX($D$16,(AD67)-(J35))))*(MAX($D$16,(AD67)-(J35))),0.000001))^2)/(2*$I$5),((ABS(J67)/MAX(((G35)+(I35)*(MAX($D$16,(IF(N8="None",AD67,N67))-(K35))))*(MAX($D$16,(IF(N8="None",AD67,N67))-(K35))),0.000001))^2)/(2*$I$5))))-((ABS(J67)/MAX(((F35)+(H35)*(MAX($D$16,(AD67)-(J35))))*(MAX($D$16,(AD67)-(J35))),0.000001))^2)/(2*$I$5)</f>
        <v>633.5686827259035</v>
      </c>
      <c r="U67">
        <f t="shared" ca="1" si="3"/>
        <v>1.424051627520529E-3</v>
      </c>
      <c r="V67">
        <f t="shared" ca="1" si="4"/>
        <v>5.2934910349822914E-3</v>
      </c>
      <c r="W67">
        <f t="shared" ca="1" si="5"/>
        <v>0.90755799293390282</v>
      </c>
      <c r="X67">
        <f t="shared" ca="1" si="6"/>
        <v>3.3729524315065191</v>
      </c>
      <c r="Y67">
        <f>IF($D$20=0,B67,IFERROR(IF(N6="None",1,MIN(0.98,MAX(0.02,B67+$D$14*((Q67-P67)/MAX(ABS(D67),1))))),B67))</f>
        <v>1</v>
      </c>
      <c r="Z67">
        <f ca="1">IF($D$20=0,C67,IFERROR(IF(AND(N7="None",N8="None"),C67,IF(N8="None",1,IF(N7="None",0,MIN(0.98,MAX(0.02,C67+$D$14*((T67-S67)/MAX(ABS(E67),1))))))),C67))</f>
        <v>0.67597286969302472</v>
      </c>
      <c r="AA67">
        <f t="shared" ca="1" si="7"/>
        <v>636.84864487332629</v>
      </c>
      <c r="AB67">
        <f t="shared" ca="1" si="8"/>
        <v>635.76140698458266</v>
      </c>
      <c r="AC67">
        <f ca="1">IF($D$20=0,D67,IF(AC67=0,(MAX(P67,Q67)),IF(ABS((MAX(P67,Q67))-AC67)&lt;$D$19,AC67,MAX((K31)+$D$16,AC67+$D$13*(((MAX(P67,Q67))-AC67))))))</f>
        <v>636.25859469983095</v>
      </c>
      <c r="AD67">
        <f ca="1">IF($D$20=0,E67,IF(AD67=0,(MAX(S67,T67)),IF(ABS((MAX(S67,T67))-AD67)&lt;$D$19,AD67,MAX((K32)+$D$16,AD67+$D$13*(((MAX(S67,T67))-AD67))))))</f>
        <v>633.56955466361751</v>
      </c>
      <c r="AE67">
        <f ca="1">IF($D$20=0,D67,IF(AE67=0,O67,IF(ABS(U67)&lt;$D$19,AE67,MAX((K31)+$D$16,AE67+($D$13*(((O67)-AE67)+($D$15*U67*MAX(ABS(AE67-(K31)),1))))))))</f>
        <v>637.16636823774206</v>
      </c>
      <c r="AF67">
        <f ca="1">IF($D$20=0,E67,IF(AF67=0,R67,IF(ABS(V67)&lt;$D$19,AF67,MAX((K32)+$D$16,AF67+($D$13*(((R67)-AF67)+($D$15*V67*MAX(ABS(AF67-(K32)),1))))))))</f>
        <v>636.94166857965149</v>
      </c>
      <c r="AG67">
        <f ca="1">((G31)*(MAX($D$16,(AC67)-(K31)))^2)/2+(I31)*(MAX($D$16,(AC67)-(K31)))^3/3+(ABS(F67)^2)/($I$5*MAX(((G31)+(I31)*(MAX($D$16,(AC67)-(K31))))*(MAX($D$16,(AC67)-(K31))),0.000001))</f>
        <v>33.225364931627162</v>
      </c>
      <c r="AH67">
        <f ca="1">((G31)*(MAX($D$16,(AE67)-(K31)))^2)/2+(I31)*(MAX($D$16,(AE67)-(K31)))^3/3+(ABS(F67)^2)/($I$5*MAX(((G31)+(I31)*(MAX($D$16,(AE67)-(K31))))*(MAX($D$16,(AE67)-(K31))),0.000001))</f>
        <v>41.073089978386896</v>
      </c>
      <c r="AI67">
        <f ca="1">((G32)*(MAX($D$16,(AD67)-(K32)))^2)/2+(I32)*(MAX($D$16,(AD67)-(K32)))^3/3+(ABS(G67)^2)/($I$5*MAX(((G32)+(I32)*(MAX($D$16,(AD67)-(K32))))*(MAX($D$16,(AD67)-(K32))),0.000001))</f>
        <v>29.953935203881599</v>
      </c>
      <c r="AJ67">
        <f ca="1">((G32)*(MAX($D$16,(AF67)-(K32)))^2)/2+(I32)*(MAX($D$16,(AF67)-(K32)))^3/3+(ABS(G67)^2)/($I$5*MAX(((G32)+(I32)*(MAX($D$16,(AF67)-(K32))))*(MAX($D$16,(AF67)-(K32))),0.000001))</f>
        <v>136.11708398820184</v>
      </c>
      <c r="AK67" t="str">
        <f t="shared" ca="1" si="9"/>
        <v>Supercritical</v>
      </c>
      <c r="AL67" t="str">
        <f t="shared" ca="1" si="10"/>
        <v>Supercritical</v>
      </c>
      <c r="AM67">
        <f t="shared" ca="1" si="11"/>
        <v>637.16636561159521</v>
      </c>
      <c r="AN67">
        <f t="shared" ca="1" si="12"/>
        <v>636.94164685519456</v>
      </c>
      <c r="AO67">
        <f t="shared" ca="1" si="13"/>
        <v>4.040225917378848E-6</v>
      </c>
      <c r="AP67">
        <f t="shared" ca="1" si="14"/>
        <v>3.3422241472180758E-5</v>
      </c>
    </row>
    <row r="68" spans="1:42" x14ac:dyDescent="0.35">
      <c r="A68">
        <v>25</v>
      </c>
      <c r="B68">
        <f t="shared" si="15"/>
        <v>1</v>
      </c>
      <c r="C68">
        <f t="shared" ca="1" si="16"/>
        <v>0.67597286969302472</v>
      </c>
      <c r="D68">
        <f t="shared" ca="1" si="17"/>
        <v>637.16636561159521</v>
      </c>
      <c r="E68">
        <f t="shared" ca="1" si="18"/>
        <v>636.94164685519456</v>
      </c>
      <c r="F68">
        <f t="shared" si="2"/>
        <v>51</v>
      </c>
      <c r="G68">
        <f ca="1">IF(N6="None",MAX(0,F68-H68),MAX(0,F68*B68))</f>
        <v>50.95</v>
      </c>
      <c r="H68">
        <f ca="1">IF(N6="None",MAX(0.05,IFERROR(O33,0)+0.05),MAX(0,F68-G68))</f>
        <v>0.05</v>
      </c>
      <c r="I68">
        <f ca="1">IF(AND(N7="None",N8="None"),MAX(0,G68*C68),IF(N7="None",MAX(0.05,IFERROR(O34,0)+0.05),IF(N8="None",MAX(0,G68-J68),MAX(0,G68*C68))))</f>
        <v>34.440817710859612</v>
      </c>
      <c r="J68">
        <f ca="1">IF(AND(N7="None",N8="None"),MAX(0,G68-I68),IF(N8="None",MAX(0.05,IFERROR(O35,0)+0.05),IF(N7="None",MAX(0,G68-I68),MAX(0,G68-I68))))</f>
        <v>16.509182289140391</v>
      </c>
      <c r="K68">
        <f>P5</f>
        <v>637</v>
      </c>
      <c r="L68">
        <f ca="1">P6</f>
        <v>635.50072404782861</v>
      </c>
      <c r="M68">
        <f ca="1">P7</f>
        <v>623.0446335020365</v>
      </c>
      <c r="N68">
        <f ca="1">P8</f>
        <v>632.94163350203655</v>
      </c>
      <c r="O68">
        <f ca="1"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AE68)-(K31))))*(MAX($D$16,(AE68)-(K31))),0.000001)*MAX(((((G31)+(I31)*(MAX($D$16,(AE68)-(K31))))*(MAX($D$16,(AE68)-(K31))))/MAX((G31)+2*(MAX($D$16,(AE68)-(K31)))*SQRT(1+(I31)^2),0.000001))^(2/3),0.000001)))^2))/2)+(IF((ABS(F68)/MAX(((G31)+(I31)*(MAX($D$16,(AE68)-(K31))))*(MAX($D$16,(AE68)-(K31))),0.000001))&gt;(ABS(F68)/MAX(((F31)+(H31)*(MAX($D$16,(K68)-(J31))))*(MAX($D$16,(K68)-(J31))),0.000001)),$D$9*((((ABS(F68)/MAX(((G31)+(I31)*(MAX($D$16,(AE68)-(K31))))*(MAX($D$16,(AE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AE68)-(K31))))*(MAX($D$16,(AE68)-(K31))),0.000001))^2)/(2*$I$5)))))+($D$10*(ABS((X31)-(W31))/90)*MAX(((ABS(F68)/MAX(((F31)+(H31)*(MAX($D$16,(K68)-(J31))))*(MAX($D$16,(K68)-(J31))),0.000001))^2)/(2*$I$5),((ABS(F68)/MAX(((G31)+(I31)*(MAX($D$16,(AE68)-(K31))))*(MAX($D$16,(AE68)-(K31))),0.000001))^2)/(2*$I$5)))+(0)-((ABS(F68)/MAX(((G31)+(I31)*(MAX($D$16,(AE68)-(K31))))*(MAX($D$16,(AE68)-(K31))),0.000001))^2)/(2*$I$5)</f>
        <v>637.16616384444251</v>
      </c>
      <c r="P68">
        <f ca="1">AD68+((ABS(G68)/MAX(((G32)+(I32)*(MAX($D$16,(AD68)-(K32))))*(MAX($D$16,(AD68)-(K32))),0.000001))^2)/(2*$I$5)+((E32)*((((ABS(G68)*$D$6)/(MAX(((F32)+(H32)*(MAX($D$16,(AC68)-(J32))))*(MAX($D$16,(AC68)-(J32))),0.000001)*MAX(((((F32)+(H32)*(MAX($D$16,(AC68)-(J32))))*(MAX($D$16,(AC68)-(J32))))/MAX((F32)+2*(MAX($D$16,(AC68)-(J32)))*SQRT(1+(H32)^2),0.000001))^(2/3),0.000001)))^2)+(((ABS(G68)*$D$6)/(MAX(((G32)+(I32)*(MAX($D$16,(AD68)-(K32))))*(MAX($D$16,(AD68)-(K32))),0.000001)*MAX(((((G32)+(I32)*(MAX($D$16,(AD68)-(K32))))*(MAX($D$16,(AD68)-(K32))))/MAX((G32)+2*(MAX($D$16,(AD68)-(K32)))*SQRT(1+(I32)^2),0.000001))^(2/3),0.000001)))^2))/2)+(IF((ABS(G68)/MAX(((G32)+(I32)*(MAX($D$16,(AD68)-(K32))))*(MAX($D$16,(AD68)-(K32))),0.000001))&gt;(ABS(G68)/MAX(((F32)+(H32)*(MAX($D$16,(AC68)-(J32))))*(MAX($D$16,(AC68)-(J32))),0.000001)),$D$9*((((ABS(G68)/MAX(((G32)+(I32)*(MAX($D$16,(AD68)-(K32))))*(MAX($D$16,(AD68)-(K32))),0.000001))^2)/(2*$I$5))-(((ABS(G68)/MAX(((F32)+(H32)*(MAX($D$16,(AC68)-(J32))))*(MAX($D$16,(AC68)-(J32))),0.000001))^2)/(2*$I$5))),$D$8*((((ABS(G68)/MAX(((F32)+(H32)*(MAX($D$16,(AC68)-(J32))))*(MAX($D$16,(AC68)-(J32))),0.000001))^2)/(2*$I$5))-(((ABS(G68)/MAX(((G32)+(I32)*(MAX($D$16,(AD68)-(K32))))*(MAX($D$16,(AD68)-(K32))),0.000001))^2)/(2*$I$5)))))+($D$10*(ABS((X32)-(W32))/90)*MAX(((ABS(G68)/MAX(((F32)+(H32)*(MAX($D$16,(AC68)-(J32))))*(MAX($D$16,(AC68)-(J32))),0.000001))^2)/(2*$I$5),((ABS(G68)/MAX(((G32)+(I32)*(MAX($D$16,(AD68)-(K32))))*(MAX($D$16,(AD68)-(K32))),0.000001))^2)/(2*$I$5)))+(($D$11*0.13607488*(ABS(H68)/MAX(ABS(F68),0.000001))^2*MAX(((ABS(G68)/MAX(((F32)+(H32)*(MAX($D$16,(AC68)-(J32))))*(MAX($D$16,(AC68)-(J32))),0.000001))^2)/(2*$I$5),((ABS(G68)/MAX(((G32)+(I32)*(MAX($D$16,(AD68)-(K32))))*(MAX($D$16,(AD68)-(K32))),0.000001))^2)/(2*$I$5))))-((ABS(G68)/MAX(((F32)+(H32)*(MAX($D$16,(AC68)-(J32))))*(MAX($D$16,(AC68)-(J32))),0.000001))^2)/(2*$I$5)</f>
        <v>636.26014299924714</v>
      </c>
      <c r="Q68">
        <f ca="1">L68+((ABS(H68)/MAX(((G33)+(I33)*(MAX($D$16,(IF(N6="None",AC68,L68))-(K33))))*(MAX($D$16,(IF(N6="None",AC68,L68))-(K33))),0.000001))^2)/(2*$I$5)+((E33)*((((ABS(H68)*$D$6)/(MAX(((F33)+(H33)*(MAX($D$16,(AC68)-(J33))))*(MAX($D$16,(AC68)-(J33))),0.000001)*MAX(((((F33)+(H33)*(MAX($D$16,(AC68)-(J33))))*(MAX($D$16,(AC68)-(J33))))/MAX((F33)+2*(MAX($D$16,(AC68)-(J33)))*SQRT(1+(H33)^2),0.000001))^(2/3),0.000001)))^2)+(((ABS(H68)*$D$6)/(MAX(((G33)+(I33)*(MAX($D$16,(IF(N6="None",AC68,L68))-(K33))))*(MAX($D$16,(IF(N6="None",AC68,L68))-(K33))),0.000001)*MAX(((((G33)+(I33)*(MAX($D$16,(IF(N6="None",AC68,L68))-(K33))))*(MAX($D$16,(IF(N6="None",AC68,L68))-(K33))))/MAX((G33)+2*(MAX($D$16,(IF(N6="None",AC68,L68))-(K33)))*SQRT(1+(I33)^2),0.000001))^(2/3),0.000001)))^2))/2)+(IF((ABS(H68)/MAX(((G33)+(I33)*(MAX($D$16,(IF(N6="None",AC68,L68))-(K33))))*(MAX($D$16,(IF(N6="None",AC68,L68))-(K33))),0.000001))&gt;(ABS(H68)/MAX(((F33)+(H33)*(MAX($D$16,(AC68)-(J33))))*(MAX($D$16,(AC68)-(J33))),0.000001)),$D$9*((((ABS(H68)/MAX(((G33)+(I33)*(MAX($D$16,(IF(N6="None",AC68,L68))-(K33))))*(MAX($D$16,(IF(N6="None",AC68,L68))-(K33))),0.000001))^2)/(2*$I$5))-(((ABS(H68)/MAX(((F33)+(H33)*(MAX($D$16,(AC68)-(J33))))*(MAX($D$16,(AC68)-(J33))),0.000001))^2)/(2*$I$5))),$D$8*((((ABS(H68)/MAX(((F33)+(H33)*(MAX($D$16,(AC68)-(J33))))*(MAX($D$16,(AC68)-(J33))),0.000001))^2)/(2*$I$5))-(((ABS(H68)/MAX(((G33)+(I33)*(MAX($D$16,(IF(N6="None",AC68,L68))-(K33))))*(MAX($D$16,(IF(N6="None",AC68,L68))-(K33))),0.000001))^2)/(2*$I$5)))))+($D$10*(ABS((X33)-(W33))/90)*MAX(((ABS(H68)/MAX(((F33)+(H33)*(MAX($D$16,(AC68)-(J33))))*(MAX($D$16,(AC68)-(J33))),0.000001))^2)/(2*$I$5),((ABS(H68)/MAX(((G33)+(I33)*(MAX($D$16,(IF(N6="None",AC68,L68))-(K33))))*(MAX($D$16,(IF(N6="None",AC68,L68))-(K33))),0.000001))^2)/(2*$I$5)))+(($D$11*0.00000015*(ABS(G68)/MAX(ABS(F68),0.000001))^2*MAX(((ABS(H68)/MAX(((F33)+(H33)*(MAX($D$16,(AC68)-(J33))))*(MAX($D$16,(AC68)-(J33))),0.000001))^2)/(2*$I$5),((ABS(H68)/MAX(((G33)+(I33)*(MAX($D$16,(IF(N6="None",AC68,L68))-(K33))))*(MAX($D$16,(IF(N6="None",AC68,L68))-(K33))),0.000001))^2)/(2*$I$5))))-((ABS(H68)/MAX(((F33)+(H33)*(MAX($D$16,(AC68)-(J33))))*(MAX($D$16,(AC68)-(J33))),0.000001))^2)/(2*$I$5)</f>
        <v>635.50072422756432</v>
      </c>
      <c r="R68">
        <f ca="1">AE68+((ABS(G68)/MAX(((F32)+(H32)*(MAX($D$16,(AE68)-(J32))))*(MAX($D$16,(AE68)-(J32))),0.000001))^2)/(2*$I$5)-((E32)*((((ABS(G68)*$D$6)/(MAX(((F32)+(H32)*(MAX($D$16,(AE68)-(J32))))*(MAX($D$16,(AE68)-(J32))),0.000001)*MAX(((((F32)+(H32)*(MAX($D$16,(AE68)-(J32))))*(MAX($D$16,(AE68)-(J32))))/MAX((F32)+2*(MAX($D$16,(AE68)-(J32)))*SQRT(1+(H32)^2),0.000001))^(2/3),0.000001)))^2)+(((ABS(G68)*$D$6)/(MAX(((G32)+(I32)*(MAX($D$16,(AF68)-(K32))))*(MAX($D$16,(AF68)-(K32))),0.000001)*MAX(((((G32)+(I32)*(MAX($D$16,(AF68)-(K32))))*(MAX($D$16,(AF68)-(K32))))/MAX((G32)+2*(MAX($D$16,(AF68)-(K32)))*SQRT(1+(I32)^2),0.000001))^(2/3),0.000001)))^2))/2)+(IF((ABS(G68)/MAX(((G32)+(I32)*(MAX($D$16,(AF68)-(K32))))*(MAX($D$16,(AF68)-(K32))),0.000001))&gt;(ABS(G68)/MAX(((F32)+(H32)*(MAX($D$16,(AE68)-(J32))))*(MAX($D$16,(AE68)-(J32))),0.000001)),$D$9*((((ABS(G68)/MAX(((G32)+(I32)*(MAX($D$16,(AF68)-(K32))))*(MAX($D$16,(AF68)-(K32))),0.000001))^2)/(2*$I$5))-(((ABS(G68)/MAX(((F32)+(H32)*(MAX($D$16,(AE68)-(J32))))*(MAX($D$16,(AE68)-(J32))),0.000001))^2)/(2*$I$5))),$D$8*((((ABS(G68)/MAX(((F32)+(H32)*(MAX($D$16,(AE68)-(J32))))*(MAX($D$16,(AE68)-(J32))),0.000001))^2)/(2*$I$5))-(((ABS(G68)/MAX(((G32)+(I32)*(MAX($D$16,(AF68)-(K32))))*(MAX($D$16,(AF68)-(K32))),0.000001))^2)/(2*$I$5)))))+($D$10*(ABS((X32)-(W32))/90)*MAX(((ABS(G68)/MAX(((F32)+(H32)*(MAX($D$16,(AE68)-(J32))))*(MAX($D$16,(AE68)-(J32))),0.000001))^2)/(2*$I$5),((ABS(G68)/MAX(((G32)+(I32)*(MAX($D$16,(AF68)-(K32))))*(MAX($D$16,(AF68)-(K32))),0.000001))^2)/(2*$I$5)))+(($D$11*0.13607488*(ABS(H68)/MAX(ABS(F68),0.000001))^2*MAX(((ABS(G68)/MAX(((F32)+(H32)*(MAX($D$16,(AE68)-(J32))))*(MAX($D$16,(AE68)-(J32))),0.000001))^2)/(2*$I$5),((ABS(G68)/MAX(((G32)+(I32)*(MAX($D$16,(AF68)-(K32))))*(MAX($D$16,(AF68)-(K32))),0.000001))^2)/(2*$I$5))))-((ABS(G68)/MAX(((G32)+(I32)*(MAX($D$16,(AF68)-(K32))))*(MAX($D$16,(AF68)-(K32))),0.000001))^2)/(2*$I$5)</f>
        <v>636.94032704053336</v>
      </c>
      <c r="S68">
        <f ca="1">M68+((ABS(I68)/MAX(((G34)+(I34)*(MAX($D$16,(IF(N7="None",AD68,M68))-(K34))))*(MAX($D$16,(IF(N7="None",AD68,M68))-(K34))),0.000001))^2)/(2*$I$5)+((E34)*((((ABS(I68)*$D$6)/(MAX(((F34)+(H34)*(MAX($D$16,(AD68)-(J34))))*(MAX($D$16,(AD68)-(J34))),0.000001)*MAX(((((F34)+(H34)*(MAX($D$16,(AD68)-(J34))))*(MAX($D$16,(AD68)-(J34))))/MAX((F34)+2*(MAX($D$16,(AD68)-(J34)))*SQRT(1+(H34)^2),0.000001))^(2/3),0.000001)))^2)+(((ABS(I68)*$D$6)/(MAX(((G34)+(I34)*(MAX($D$16,(IF(N7="None",AD68,M68))-(K34))))*(MAX($D$16,(IF(N7="None",AD68,M68))-(K34))),0.000001)*MAX(((((G34)+(I34)*(MAX($D$16,(IF(N7="None",AD68,M68))-(K34))))*(MAX($D$16,(IF(N7="None",AD68,M68))-(K34))))/MAX((G34)+2*(MAX($D$16,(IF(N7="None",AD68,M68))-(K34)))*SQRT(1+(I34)^2),0.000001))^(2/3),0.000001)))^2))/2)+(IF((ABS(I68)/MAX(((G34)+(I34)*(MAX($D$16,(IF(N7="None",AD68,M68))-(K34))))*(MAX($D$16,(IF(N7="None",AD68,M68))-(K34))),0.000001))&gt;(ABS(I68)/MAX(((F34)+(H34)*(MAX($D$16,(AD68)-(J34))))*(MAX($D$16,(AD68)-(J34))),0.000001)),$D$9*((((ABS(I68)/MAX(((G34)+(I34)*(MAX($D$16,(IF(N7="None",AD68,M68))-(K34))))*(MAX($D$16,(IF(N7="None",AD68,M68))-(K34))),0.000001))^2)/(2*$I$5))-(((ABS(I68)/MAX(((F34)+(H34)*(MAX($D$16,(AD68)-(J34))))*(MAX($D$16,(AD68)-(J34))),0.000001))^2)/(2*$I$5))),$D$8*((((ABS(I68)/MAX(((F34)+(H34)*(MAX($D$16,(AD68)-(J34))))*(MAX($D$16,(AD68)-(J34))),0.000001))^2)/(2*$I$5))-(((ABS(I68)/MAX(((G34)+(I34)*(MAX($D$16,(IF(N7="None",AD68,M68))-(K34))))*(MAX($D$16,(IF(N7="None",AD68,M68))-(K34))),0.000001))^2)/(2*$I$5)))))+($D$10*(ABS((X34)-(W34))/90)*MAX(((ABS(I68)/MAX(((F34)+(H34)*(MAX($D$16,(AD68)-(J34))))*(MAX($D$16,(AD68)-(J34))),0.000001))^2)/(2*$I$5),((ABS(I68)/MAX(((G34)+(I34)*(MAX($D$16,(IF(N7="None",AD68,M68))-(K34))))*(MAX($D$16,(IF(N7="None",AD68,M68))-(K34))),0.000001))^2)/(2*$I$5)))+(0)-((ABS(I68)/MAX(((F34)+(H34)*(MAX($D$16,(AD68)-(J34))))*(MAX($D$16,(AD68)-(J34))),0.000001))^2)/(2*$I$5)</f>
        <v>625.4292260298655</v>
      </c>
      <c r="T68">
        <f ca="1">N68+((ABS(J68)/MAX(((G35)+(I35)*(MAX($D$16,(IF(N8="None",AD68,N68))-(K35))))*(MAX($D$16,(IF(N8="None",AD68,N68))-(K35))),0.000001))^2)/(2*$I$5)+((E35)*((((ABS(J68)*$D$6)/(MAX(((F35)+(H35)*(MAX($D$16,(AD68)-(J35))))*(MAX($D$16,(AD68)-(J35))),0.000001)*MAX(((((F35)+(H35)*(MAX($D$16,(AD68)-(J35))))*(MAX($D$16,(AD68)-(J35))))/MAX((F35)+2*(MAX($D$16,(AD68)-(J35)))*SQRT(1+(H35)^2),0.000001))^(2/3),0.000001)))^2)+(((ABS(J68)*$D$6)/(MAX(((G35)+(I35)*(MAX($D$16,(IF(N8="None",AD68,N68))-(K35))))*(MAX($D$16,(IF(N8="None",AD68,N68))-(K35))),0.000001)*MAX(((((G35)+(I35)*(MAX($D$16,(IF(N8="None",AD68,N68))-(K35))))*(MAX($D$16,(IF(N8="None",AD68,N68))-(K35))))/MAX((G35)+2*(MAX($D$16,(IF(N8="None",AD68,N68))-(K35)))*SQRT(1+(I35)^2),0.000001))^(2/3),0.000001)))^2))/2)+(IF((ABS(J68)/MAX(((G35)+(I35)*(MAX($D$16,(IF(N8="None",AD68,N68))-(K35))))*(MAX($D$16,(IF(N8="None",AD68,N68))-(K35))),0.000001))&gt;(ABS(J68)/MAX(((F35)+(H35)*(MAX($D$16,(AD68)-(J35))))*(MAX($D$16,(AD68)-(J35))),0.000001)),$D$9*((((ABS(J68)/MAX(((G35)+(I35)*(MAX($D$16,(IF(N8="None",AD68,N68))-(K35))))*(MAX($D$16,(IF(N8="None",AD68,N68))-(K35))),0.000001))^2)/(2*$I$5))-(((ABS(J68)/MAX(((F35)+(H35)*(MAX($D$16,(AD68)-(J35))))*(MAX($D$16,(AD68)-(J35))),0.000001))^2)/(2*$I$5))),$D$8*((((ABS(J68)/MAX(((F35)+(H35)*(MAX($D$16,(AD68)-(J35))))*(MAX($D$16,(AD68)-(J35))),0.000001))^2)/(2*$I$5))-(((ABS(J68)/MAX(((G35)+(I35)*(MAX($D$16,(IF(N8="None",AD68,N68))-(K35))))*(MAX($D$16,(IF(N8="None",AD68,N68))-(K35))),0.000001))^2)/(2*$I$5)))))+($D$10*(ABS((X35)-(W35))/90)*MAX(((ABS(J68)/MAX(((F35)+(H35)*(MAX($D$16,(AD68)-(J35))))*(MAX($D$16,(AD68)-(J35))),0.000001))^2)/(2*$I$5),((ABS(J68)/MAX(((G35)+(I35)*(MAX($D$16,(IF(N8="None",AD68,N68))-(K35))))*(MAX($D$16,(IF(N8="None",AD68,N68))-(K35))),0.000001))^2)/(2*$I$5)))+(($D$11*0.34699541*(ABS(I68)/MAX(ABS(G68),0.000001))^2*MAX(((ABS(J68)/MAX(((F35)+(H35)*(MAX($D$16,(AD68)-(J35))))*(MAX($D$16,(AD68)-(J35))),0.000001))^2)/(2*$I$5),((ABS(J68)/MAX(((G35)+(I35)*(MAX($D$16,(IF(N8="None",AD68,N68))-(K35))))*(MAX($D$16,(IF(N8="None",AD68,N68))-(K35))),0.000001))^2)/(2*$I$5))))-((ABS(J68)/MAX(((F35)+(H35)*(MAX($D$16,(AD68)-(J35))))*(MAX($D$16,(AD68)-(J35))),0.000001))^2)/(2*$I$5)</f>
        <v>633.56478504466963</v>
      </c>
      <c r="U68">
        <f t="shared" ca="1" si="3"/>
        <v>1.4219533454590174E-3</v>
      </c>
      <c r="V68">
        <f t="shared" ca="1" si="4"/>
        <v>5.2996094893935234E-3</v>
      </c>
      <c r="W68">
        <f t="shared" ca="1" si="5"/>
        <v>0.90622261234807411</v>
      </c>
      <c r="X68">
        <f t="shared" ca="1" si="6"/>
        <v>3.3768618105249288</v>
      </c>
      <c r="Y68">
        <f>IF($D$20=0,B68,IFERROR(IF(N6="None",1,MIN(0.98,MAX(0.02,B68+$D$14*((Q68-P68)/MAX(ABS(D68),1))))),B68))</f>
        <v>1</v>
      </c>
      <c r="Z68">
        <f ca="1">IF($D$20=0,C68,IFERROR(IF(AND(N7="None",N8="None"),C68,IF(N8="None",1,IF(N7="None",0,MIN(0.98,MAX(0.02,C68+$D$14*((T68-S68)/MAX(ABS(E68),1))))))),C68))</f>
        <v>0.67699469755496122</v>
      </c>
      <c r="AA68">
        <f t="shared" ca="1" si="7"/>
        <v>636.84911949262028</v>
      </c>
      <c r="AB68">
        <f t="shared" ca="1" si="8"/>
        <v>635.76005096777078</v>
      </c>
      <c r="AC68">
        <f ca="1">IF($D$20=0,D68,IF(AC68=0,(MAX(P68,Q68)),IF(ABS((MAX(P68,Q68))-AC68)&lt;$D$19,AC68,MAX((K31)+$D$16,AC68+$D$13*(((MAX(P68,Q68))-AC68))))))</f>
        <v>636.2599481288097</v>
      </c>
      <c r="AD68">
        <f ca="1">IF($D$20=0,E68,IF(AD68=0,(MAX(S68,T68)),IF(ABS((MAX(S68,T68))-AD68)&lt;$D$19,AD68,MAX((K32)+$D$16,AD68+$D$13*(((MAX(S68,T68))-AD68))))))</f>
        <v>633.5656586054123</v>
      </c>
      <c r="AE68">
        <f ca="1">IF($D$20=0,D68,IF(AE68=0,O68,IF(ABS(U68)&lt;$D$19,AE68,MAX((K31)+$D$16,AE68+($D$13*(((O68)-AE68)+($D$15*U68*MAX(ABS(AE68-(K31)),1))))))))</f>
        <v>637.16636777870053</v>
      </c>
      <c r="AF68">
        <f ca="1">IF($D$20=0,E68,IF(AF68=0,R68,IF(ABS(V68)&lt;$D$19,AF68,MAX((K32)+$D$16,AF68+($D$13*(((R68)-AF68)+($D$15*V68*MAX(ABS(AF68-(K32)),1))))))))</f>
        <v>636.94166960905045</v>
      </c>
      <c r="AG68">
        <f ca="1">((G31)*(MAX($D$16,(AC68)-(K31)))^2)/2+(I31)*(MAX($D$16,(AC68)-(K31)))^3/3+(ABS(F68)^2)/($I$5*MAX(((G31)+(I31)*(MAX($D$16,(AC68)-(K31))))*(MAX($D$16,(AC68)-(K31))),0.000001))</f>
        <v>33.228547504490706</v>
      </c>
      <c r="AH68">
        <f ca="1">((G31)*(MAX($D$16,(AE68)-(K31)))^2)/2+(I31)*(MAX($D$16,(AE68)-(K31)))^3/3+(ABS(F68)^2)/($I$5*MAX(((G31)+(I31)*(MAX($D$16,(AE68)-(K31))))*(MAX($D$16,(AE68)-(K31))),0.000001))</f>
        <v>41.073083599172357</v>
      </c>
      <c r="AI68">
        <f ca="1">((G32)*(MAX($D$16,(AD68)-(K32)))^2)/2+(I32)*(MAX($D$16,(AD68)-(K32)))^3/3+(ABS(G68)^2)/($I$5*MAX(((G32)+(I32)*(MAX($D$16,(AD68)-(K32))))*(MAX($D$16,(AD68)-(K32))),0.000001))</f>
        <v>29.921891427532557</v>
      </c>
      <c r="AJ68">
        <f ca="1">((G32)*(MAX($D$16,(AF68)-(K32)))^2)/2+(I32)*(MAX($D$16,(AF68)-(K32)))^3/3+(ABS(G68)^2)/($I$5*MAX(((G32)+(I32)*(MAX($D$16,(AF68)-(K32))))*(MAX($D$16,(AF68)-(K32))),0.000001))</f>
        <v>136.11713617917269</v>
      </c>
      <c r="AK68" t="str">
        <f t="shared" ca="1" si="9"/>
        <v>Supercritical</v>
      </c>
      <c r="AL68" t="str">
        <f t="shared" ca="1" si="10"/>
        <v>Supercritical</v>
      </c>
      <c r="AM68">
        <f t="shared" ca="1" si="11"/>
        <v>637.16636637008207</v>
      </c>
      <c r="AN68">
        <f t="shared" ca="1" si="12"/>
        <v>636.94165481904417</v>
      </c>
      <c r="AO68">
        <f t="shared" ca="1" si="13"/>
        <v>2.1671053218597081E-6</v>
      </c>
      <c r="AP68">
        <f t="shared" ca="1" si="14"/>
        <v>2.2753855887458485E-5</v>
      </c>
    </row>
    <row r="69" spans="1:42" x14ac:dyDescent="0.35">
      <c r="A69">
        <v>26</v>
      </c>
      <c r="B69">
        <f t="shared" si="15"/>
        <v>1</v>
      </c>
      <c r="C69">
        <f t="shared" ca="1" si="16"/>
        <v>0.67699469755496122</v>
      </c>
      <c r="D69">
        <f t="shared" ca="1" si="17"/>
        <v>637.16636637008207</v>
      </c>
      <c r="E69">
        <f t="shared" ca="1" si="18"/>
        <v>636.94165481904417</v>
      </c>
      <c r="F69">
        <f t="shared" si="2"/>
        <v>51</v>
      </c>
      <c r="G69">
        <f ca="1">IF(N6="None",MAX(0,F69-H69),MAX(0,F69*B69))</f>
        <v>50.95</v>
      </c>
      <c r="H69">
        <f ca="1">IF(N6="None",MAX(0.05,IFERROR(O33,0)+0.05),MAX(0,F69-G69))</f>
        <v>0.05</v>
      </c>
      <c r="I69">
        <f ca="1">IF(AND(N7="None",N8="None"),MAX(0,G69*C69),IF(N7="None",MAX(0.05,IFERROR(O34,0)+0.05),IF(N8="None",MAX(0,G69-J69),MAX(0,G69*C69))))</f>
        <v>34.492879840425275</v>
      </c>
      <c r="J69">
        <f ca="1">IF(AND(N7="None",N8="None"),MAX(0,G69-I69),IF(N8="None",MAX(0.05,IFERROR(O35,0)+0.05),IF(N7="None",MAX(0,G69-I69),MAX(0,G69-I69))))</f>
        <v>16.457120159574728</v>
      </c>
      <c r="K69">
        <f>P5</f>
        <v>637</v>
      </c>
      <c r="L69">
        <f ca="1">P6</f>
        <v>635.50072404782861</v>
      </c>
      <c r="M69">
        <f ca="1">P7</f>
        <v>623.0446335020365</v>
      </c>
      <c r="N69">
        <f ca="1">P8</f>
        <v>632.94163350203655</v>
      </c>
      <c r="O69">
        <f ca="1"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AE69)-(K31))))*(MAX($D$16,(AE69)-(K31))),0.000001)*MAX(((((G31)+(I31)*(MAX($D$16,(AE69)-(K31))))*(MAX($D$16,(AE69)-(K31))))/MAX((G31)+2*(MAX($D$16,(AE69)-(K31)))*SQRT(1+(I31)^2),0.000001))^(2/3),0.000001)))^2))/2)+(IF((ABS(F69)/MAX(((G31)+(I31)*(MAX($D$16,(AE69)-(K31))))*(MAX($D$16,(AE69)-(K31))),0.000001))&gt;(ABS(F69)/MAX(((F31)+(H31)*(MAX($D$16,(K69)-(J31))))*(MAX($D$16,(K69)-(J31))),0.000001)),$D$9*((((ABS(F69)/MAX(((G31)+(I31)*(MAX($D$16,(AE69)-(K31))))*(MAX($D$16,(AE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AE69)-(K31))))*(MAX($D$16,(AE69)-(K31))),0.000001))^2)/(2*$I$5)))))+($D$10*(ABS((X31)-(W31))/90)*MAX(((ABS(F69)/MAX(((F31)+(H31)*(MAX($D$16,(K69)-(J31))))*(MAX($D$16,(K69)-(J31))),0.000001))^2)/(2*$I$5),((ABS(F69)/MAX(((G31)+(I31)*(MAX($D$16,(AE69)-(K31))))*(MAX($D$16,(AE69)-(K31))),0.000001))^2)/(2*$I$5)))+(0)-((ABS(F69)/MAX(((G31)+(I31)*(MAX($D$16,(AE69)-(K31))))*(MAX($D$16,(AE69)-(K31))),0.000001))^2)/(2*$I$5)</f>
        <v>637.16616368395182</v>
      </c>
      <c r="P69">
        <f ca="1">AD69+((ABS(G69)/MAX(((G32)+(I32)*(MAX($D$16,(AD69)-(K32))))*(MAX($D$16,(AD69)-(K32))),0.000001))^2)/(2*$I$5)+((E32)*((((ABS(G69)*$D$6)/(MAX(((F32)+(H32)*(MAX($D$16,(AC69)-(J32))))*(MAX($D$16,(AC69)-(J32))),0.000001)*MAX(((((F32)+(H32)*(MAX($D$16,(AC69)-(J32))))*(MAX($D$16,(AC69)-(J32))))/MAX((F32)+2*(MAX($D$16,(AC69)-(J32)))*SQRT(1+(H32)^2),0.000001))^(2/3),0.000001)))^2)+(((ABS(G69)*$D$6)/(MAX(((G32)+(I32)*(MAX($D$16,(AD69)-(K32))))*(MAX($D$16,(AD69)-(K32))),0.000001)*MAX(((((G32)+(I32)*(MAX($D$16,(AD69)-(K32))))*(MAX($D$16,(AD69)-(K32))))/MAX((G32)+2*(MAX($D$16,(AD69)-(K32)))*SQRT(1+(I32)^2),0.000001))^(2/3),0.000001)))^2))/2)+(IF((ABS(G69)/MAX(((G32)+(I32)*(MAX($D$16,(AD69)-(K32))))*(MAX($D$16,(AD69)-(K32))),0.000001))&gt;(ABS(G69)/MAX(((F32)+(H32)*(MAX($D$16,(AC69)-(J32))))*(MAX($D$16,(AC69)-(J32))),0.000001)),$D$9*((((ABS(G69)/MAX(((G32)+(I32)*(MAX($D$16,(AD69)-(K32))))*(MAX($D$16,(AD69)-(K32))),0.000001))^2)/(2*$I$5))-(((ABS(G69)/MAX(((F32)+(H32)*(MAX($D$16,(AC69)-(J32))))*(MAX($D$16,(AC69)-(J32))),0.000001))^2)/(2*$I$5))),$D$8*((((ABS(G69)/MAX(((F32)+(H32)*(MAX($D$16,(AC69)-(J32))))*(MAX($D$16,(AC69)-(J32))),0.000001))^2)/(2*$I$5))-(((ABS(G69)/MAX(((G32)+(I32)*(MAX($D$16,(AD69)-(K32))))*(MAX($D$16,(AD69)-(K32))),0.000001))^2)/(2*$I$5)))))+($D$10*(ABS((X32)-(W32))/90)*MAX(((ABS(G69)/MAX(((F32)+(H32)*(MAX($D$16,(AC69)-(J32))))*(MAX($D$16,(AC69)-(J32))),0.000001))^2)/(2*$I$5),((ABS(G69)/MAX(((G32)+(I32)*(MAX($D$16,(AD69)-(K32))))*(MAX($D$16,(AD69)-(K32))),0.000001))^2)/(2*$I$5)))+(($D$11*0.13607488*(ABS(H69)/MAX(ABS(F69),0.000001))^2*MAX(((ABS(G69)/MAX(((F32)+(H32)*(MAX($D$16,(AC69)-(J32))))*(MAX($D$16,(AC69)-(J32))),0.000001))^2)/(2*$I$5),((ABS(G69)/MAX(((G32)+(I32)*(MAX($D$16,(AD69)-(K32))))*(MAX($D$16,(AD69)-(K32))),0.000001))^2)/(2*$I$5))))-((ABS(G69)/MAX(((F32)+(H32)*(MAX($D$16,(AC69)-(J32))))*(MAX($D$16,(AC69)-(J32))),0.000001))^2)/(2*$I$5)</f>
        <v>636.26150020953446</v>
      </c>
      <c r="Q69">
        <f ca="1">L69+((ABS(H69)/MAX(((G33)+(I33)*(MAX($D$16,(IF(N6="None",AC69,L69))-(K33))))*(MAX($D$16,(IF(N6="None",AC69,L69))-(K33))),0.000001))^2)/(2*$I$5)+((E33)*((((ABS(H69)*$D$6)/(MAX(((F33)+(H33)*(MAX($D$16,(AC69)-(J33))))*(MAX($D$16,(AC69)-(J33))),0.000001)*MAX(((((F33)+(H33)*(MAX($D$16,(AC69)-(J33))))*(MAX($D$16,(AC69)-(J33))))/MAX((F33)+2*(MAX($D$16,(AC69)-(J33)))*SQRT(1+(H33)^2),0.000001))^(2/3),0.000001)))^2)+(((ABS(H69)*$D$6)/(MAX(((G33)+(I33)*(MAX($D$16,(IF(N6="None",AC69,L69))-(K33))))*(MAX($D$16,(IF(N6="None",AC69,L69))-(K33))),0.000001)*MAX(((((G33)+(I33)*(MAX($D$16,(IF(N6="None",AC69,L69))-(K33))))*(MAX($D$16,(IF(N6="None",AC69,L69))-(K33))))/MAX((G33)+2*(MAX($D$16,(IF(N6="None",AC69,L69))-(K33)))*SQRT(1+(I33)^2),0.000001))^(2/3),0.000001)))^2))/2)+(IF((ABS(H69)/MAX(((G33)+(I33)*(MAX($D$16,(IF(N6="None",AC69,L69))-(K33))))*(MAX($D$16,(IF(N6="None",AC69,L69))-(K33))),0.000001))&gt;(ABS(H69)/MAX(((F33)+(H33)*(MAX($D$16,(AC69)-(J33))))*(MAX($D$16,(AC69)-(J33))),0.000001)),$D$9*((((ABS(H69)/MAX(((G33)+(I33)*(MAX($D$16,(IF(N6="None",AC69,L69))-(K33))))*(MAX($D$16,(IF(N6="None",AC69,L69))-(K33))),0.000001))^2)/(2*$I$5))-(((ABS(H69)/MAX(((F33)+(H33)*(MAX($D$16,(AC69)-(J33))))*(MAX($D$16,(AC69)-(J33))),0.000001))^2)/(2*$I$5))),$D$8*((((ABS(H69)/MAX(((F33)+(H33)*(MAX($D$16,(AC69)-(J33))))*(MAX($D$16,(AC69)-(J33))),0.000001))^2)/(2*$I$5))-(((ABS(H69)/MAX(((G33)+(I33)*(MAX($D$16,(IF(N6="None",AC69,L69))-(K33))))*(MAX($D$16,(IF(N6="None",AC69,L69))-(K33))),0.000001))^2)/(2*$I$5)))))+($D$10*(ABS((X33)-(W33))/90)*MAX(((ABS(H69)/MAX(((F33)+(H33)*(MAX($D$16,(AC69)-(J33))))*(MAX($D$16,(AC69)-(J33))),0.000001))^2)/(2*$I$5),((ABS(H69)/MAX(((G33)+(I33)*(MAX($D$16,(IF(N6="None",AC69,L69))-(K33))))*(MAX($D$16,(IF(N6="None",AC69,L69))-(K33))),0.000001))^2)/(2*$I$5)))+(($D$11*0.00000015*(ABS(G69)/MAX(ABS(F69),0.000001))^2*MAX(((ABS(H69)/MAX(((F33)+(H33)*(MAX($D$16,(AC69)-(J33))))*(MAX($D$16,(AC69)-(J33))),0.000001))^2)/(2*$I$5),((ABS(H69)/MAX(((G33)+(I33)*(MAX($D$16,(IF(N6="None",AC69,L69))-(K33))))*(MAX($D$16,(IF(N6="None",AC69,L69))-(K33))),0.000001))^2)/(2*$I$5))))-((ABS(H69)/MAX(((F33)+(H33)*(MAX($D$16,(AC69)-(J33))))*(MAX($D$16,(AC69)-(J33))),0.000001))^2)/(2*$I$5)</f>
        <v>635.50072422731068</v>
      </c>
      <c r="R69">
        <f ca="1">AE69+((ABS(G69)/MAX(((F32)+(H32)*(MAX($D$16,(AE69)-(J32))))*(MAX($D$16,(AE69)-(J32))),0.000001))^2)/(2*$I$5)-((E32)*((((ABS(G69)*$D$6)/(MAX(((F32)+(H32)*(MAX($D$16,(AE69)-(J32))))*(MAX($D$16,(AE69)-(J32))),0.000001)*MAX(((((F32)+(H32)*(MAX($D$16,(AE69)-(J32))))*(MAX($D$16,(AE69)-(J32))))/MAX((F32)+2*(MAX($D$16,(AE69)-(J32)))*SQRT(1+(H32)^2),0.000001))^(2/3),0.000001)))^2)+(((ABS(G69)*$D$6)/(MAX(((G32)+(I32)*(MAX($D$16,(AF69)-(K32))))*(MAX($D$16,(AF69)-(K32))),0.000001)*MAX(((((G32)+(I32)*(MAX($D$16,(AF69)-(K32))))*(MAX($D$16,(AF69)-(K32))))/MAX((G32)+2*(MAX($D$16,(AF69)-(K32)))*SQRT(1+(I32)^2),0.000001))^(2/3),0.000001)))^2))/2)+(IF((ABS(G69)/MAX(((G32)+(I32)*(MAX($D$16,(AF69)-(K32))))*(MAX($D$16,(AF69)-(K32))),0.000001))&gt;(ABS(G69)/MAX(((F32)+(H32)*(MAX($D$16,(AE69)-(J32))))*(MAX($D$16,(AE69)-(J32))),0.000001)),$D$9*((((ABS(G69)/MAX(((G32)+(I32)*(MAX($D$16,(AF69)-(K32))))*(MAX($D$16,(AF69)-(K32))),0.000001))^2)/(2*$I$5))-(((ABS(G69)/MAX(((F32)+(H32)*(MAX($D$16,(AE69)-(J32))))*(MAX($D$16,(AE69)-(J32))),0.000001))^2)/(2*$I$5))),$D$8*((((ABS(G69)/MAX(((F32)+(H32)*(MAX($D$16,(AE69)-(J32))))*(MAX($D$16,(AE69)-(J32))),0.000001))^2)/(2*$I$5))-(((ABS(G69)/MAX(((G32)+(I32)*(MAX($D$16,(AF69)-(K32))))*(MAX($D$16,(AF69)-(K32))),0.000001))^2)/(2*$I$5)))))+($D$10*(ABS((X32)-(W32))/90)*MAX(((ABS(G69)/MAX(((F32)+(H32)*(MAX($D$16,(AE69)-(J32))))*(MAX($D$16,(AE69)-(J32))),0.000001))^2)/(2*$I$5),((ABS(G69)/MAX(((G32)+(I32)*(MAX($D$16,(AF69)-(K32))))*(MAX($D$16,(AF69)-(K32))),0.000001))^2)/(2*$I$5)))+(($D$11*0.13607488*(ABS(H69)/MAX(ABS(F69),0.000001))^2*MAX(((ABS(G69)/MAX(((F32)+(H32)*(MAX($D$16,(AE69)-(J32))))*(MAX($D$16,(AE69)-(J32))),0.000001))^2)/(2*$I$5),((ABS(G69)/MAX(((G32)+(I32)*(MAX($D$16,(AF69)-(K32))))*(MAX($D$16,(AF69)-(K32))),0.000001))^2)/(2*$I$5))))-((ABS(G69)/MAX(((G32)+(I32)*(MAX($D$16,(AF69)-(K32))))*(MAX($D$16,(AF69)-(K32))),0.000001))^2)/(2*$I$5)</f>
        <v>636.94032651015584</v>
      </c>
      <c r="S69">
        <f ca="1">M69+((ABS(I69)/MAX(((G34)+(I34)*(MAX($D$16,(IF(N7="None",AD69,M69))-(K34))))*(MAX($D$16,(IF(N7="None",AD69,M69))-(K34))),0.000001))^2)/(2*$I$5)+((E34)*((((ABS(I69)*$D$6)/(MAX(((F34)+(H34)*(MAX($D$16,(AD69)-(J34))))*(MAX($D$16,(AD69)-(J34))),0.000001)*MAX(((((F34)+(H34)*(MAX($D$16,(AD69)-(J34))))*(MAX($D$16,(AD69)-(J34))))/MAX((F34)+2*(MAX($D$16,(AD69)-(J34)))*SQRT(1+(H34)^2),0.000001))^(2/3),0.000001)))^2)+(((ABS(I69)*$D$6)/(MAX(((G34)+(I34)*(MAX($D$16,(IF(N7="None",AD69,M69))-(K34))))*(MAX($D$16,(IF(N7="None",AD69,M69))-(K34))),0.000001)*MAX(((((G34)+(I34)*(MAX($D$16,(IF(N7="None",AD69,M69))-(K34))))*(MAX($D$16,(IF(N7="None",AD69,M69))-(K34))))/MAX((G34)+2*(MAX($D$16,(IF(N7="None",AD69,M69))-(K34)))*SQRT(1+(I34)^2),0.000001))^(2/3),0.000001)))^2))/2)+(IF((ABS(I69)/MAX(((G34)+(I34)*(MAX($D$16,(IF(N7="None",AD69,M69))-(K34))))*(MAX($D$16,(IF(N7="None",AD69,M69))-(K34))),0.000001))&gt;(ABS(I69)/MAX(((F34)+(H34)*(MAX($D$16,(AD69)-(J34))))*(MAX($D$16,(AD69)-(J34))),0.000001)),$D$9*((((ABS(I69)/MAX(((G34)+(I34)*(MAX($D$16,(IF(N7="None",AD69,M69))-(K34))))*(MAX($D$16,(IF(N7="None",AD69,M69))-(K34))),0.000001))^2)/(2*$I$5))-(((ABS(I69)/MAX(((F34)+(H34)*(MAX($D$16,(AD69)-(J34))))*(MAX($D$16,(AD69)-(J34))),0.000001))^2)/(2*$I$5))),$D$8*((((ABS(I69)/MAX(((F34)+(H34)*(MAX($D$16,(AD69)-(J34))))*(MAX($D$16,(AD69)-(J34))),0.000001))^2)/(2*$I$5))-(((ABS(I69)/MAX(((G34)+(I34)*(MAX($D$16,(IF(N7="None",AD69,M69))-(K34))))*(MAX($D$16,(IF(N7="None",AD69,M69))-(K34))),0.000001))^2)/(2*$I$5)))))+($D$10*(ABS((X34)-(W34))/90)*MAX(((ABS(I69)/MAX(((F34)+(H34)*(MAX($D$16,(AD69)-(J34))))*(MAX($D$16,(AD69)-(J34))),0.000001))^2)/(2*$I$5),((ABS(I69)/MAX(((G34)+(I34)*(MAX($D$16,(IF(N7="None",AD69,M69))-(K34))))*(MAX($D$16,(IF(N7="None",AD69,M69))-(K34))),0.000001))^2)/(2*$I$5)))+(0)-((ABS(I69)/MAX(((F34)+(H34)*(MAX($D$16,(AD69)-(J34))))*(MAX($D$16,(AD69)-(J34))),0.000001))^2)/(2*$I$5)</f>
        <v>625.43549500373717</v>
      </c>
      <c r="T69">
        <f ca="1">N69+((ABS(J69)/MAX(((G35)+(I35)*(MAX($D$16,(IF(N8="None",AD69,N69))-(K35))))*(MAX($D$16,(IF(N8="None",AD69,N69))-(K35))),0.000001))^2)/(2*$I$5)+((E35)*((((ABS(J69)*$D$6)/(MAX(((F35)+(H35)*(MAX($D$16,(AD69)-(J35))))*(MAX($D$16,(AD69)-(J35))),0.000001)*MAX(((((F35)+(H35)*(MAX($D$16,(AD69)-(J35))))*(MAX($D$16,(AD69)-(J35))))/MAX((F35)+2*(MAX($D$16,(AD69)-(J35)))*SQRT(1+(H35)^2),0.000001))^(2/3),0.000001)))^2)+(((ABS(J69)*$D$6)/(MAX(((G35)+(I35)*(MAX($D$16,(IF(N8="None",AD69,N69))-(K35))))*(MAX($D$16,(IF(N8="None",AD69,N69))-(K35))),0.000001)*MAX(((((G35)+(I35)*(MAX($D$16,(IF(N8="None",AD69,N69))-(K35))))*(MAX($D$16,(IF(N8="None",AD69,N69))-(K35))))/MAX((G35)+2*(MAX($D$16,(IF(N8="None",AD69,N69))-(K35)))*SQRT(1+(I35)^2),0.000001))^(2/3),0.000001)))^2))/2)+(IF((ABS(J69)/MAX(((G35)+(I35)*(MAX($D$16,(IF(N8="None",AD69,N69))-(K35))))*(MAX($D$16,(IF(N8="None",AD69,N69))-(K35))),0.000001))&gt;(ABS(J69)/MAX(((F35)+(H35)*(MAX($D$16,(AD69)-(J35))))*(MAX($D$16,(AD69)-(J35))),0.000001)),$D$9*((((ABS(J69)/MAX(((G35)+(I35)*(MAX($D$16,(IF(N8="None",AD69,N69))-(K35))))*(MAX($D$16,(IF(N8="None",AD69,N69))-(K35))),0.000001))^2)/(2*$I$5))-(((ABS(J69)/MAX(((F35)+(H35)*(MAX($D$16,(AD69)-(J35))))*(MAX($D$16,(AD69)-(J35))),0.000001))^2)/(2*$I$5))),$D$8*((((ABS(J69)/MAX(((F35)+(H35)*(MAX($D$16,(AD69)-(J35))))*(MAX($D$16,(AD69)-(J35))),0.000001))^2)/(2*$I$5))-(((ABS(J69)/MAX(((G35)+(I35)*(MAX($D$16,(IF(N8="None",AD69,N69))-(K35))))*(MAX($D$16,(IF(N8="None",AD69,N69))-(K35))),0.000001))^2)/(2*$I$5)))))+($D$10*(ABS((X35)-(W35))/90)*MAX(((ABS(J69)/MAX(((F35)+(H35)*(MAX($D$16,(AD69)-(J35))))*(MAX($D$16,(AD69)-(J35))),0.000001))^2)/(2*$I$5),((ABS(J69)/MAX(((G35)+(I35)*(MAX($D$16,(IF(N8="None",AD69,N69))-(K35))))*(MAX($D$16,(IF(N8="None",AD69,N69))-(K35))),0.000001))^2)/(2*$I$5)))+(($D$11*0.34699541*(ABS(I69)/MAX(ABS(G69),0.000001))^2*MAX(((ABS(J69)/MAX(((F35)+(H35)*(MAX($D$16,(AD69)-(J35))))*(MAX($D$16,(AD69)-(J35))),0.000001))^2)/(2*$I$5),((ABS(J69)/MAX(((G35)+(I35)*(MAX($D$16,(IF(N8="None",AD69,N69))-(K35))))*(MAX($D$16,(IF(N8="None",AD69,N69))-(K35))),0.000001))^2)/(2*$I$5))))-((ABS(J69)/MAX(((F35)+(H35)*(MAX($D$16,(AD69)-(J35))))*(MAX($D$16,(AD69)-(J35))),0.000001))^2)/(2*$I$5)</f>
        <v>633.56090403404312</v>
      </c>
      <c r="U69">
        <f t="shared" ca="1" si="3"/>
        <v>1.419823019804392E-3</v>
      </c>
      <c r="V69">
        <f t="shared" ca="1" si="4"/>
        <v>5.3057017868815949E-3</v>
      </c>
      <c r="W69">
        <f t="shared" ca="1" si="5"/>
        <v>0.90486616054761271</v>
      </c>
      <c r="X69">
        <f t="shared" ca="1" si="6"/>
        <v>3.3807507850010552</v>
      </c>
      <c r="Y69">
        <f>IF($D$20=0,B69,IFERROR(IF(N6="None",1,MIN(0.98,MAX(0.02,B69+$D$14*((Q69-P69)/MAX(ABS(D69),1))))),B69))</f>
        <v>1</v>
      </c>
      <c r="Z69">
        <f ca="1">IF($D$20=0,C69,IFERROR(IF(AND(N7="None",N8="None"),C69,IF(N8="None",1,IF(N7="None",0,MIN(0.98,MAX(0.02,C69+$D$14*((T69-S69)/MAX(ABS(E69),1))))))),C69))</f>
        <v>0.67801525056402634</v>
      </c>
      <c r="AA69">
        <f t="shared" ca="1" si="7"/>
        <v>636.84960056687271</v>
      </c>
      <c r="AB69">
        <f t="shared" ca="1" si="8"/>
        <v>635.75869835607045</v>
      </c>
      <c r="AC69">
        <f ca="1">IF($D$20=0,D69,IF(AC69=0,(MAX(P69,Q69)),IF(ABS((MAX(P69,Q69))-AC69)&lt;$D$19,AC69,MAX((K31)+$D$16,AC69+$D$13*(((MAX(P69,Q69))-AC69))))))</f>
        <v>636.26132121805529</v>
      </c>
      <c r="AD69">
        <f ca="1">IF($D$20=0,E69,IF(AD69=0,(MAX(S69,T69)),IF(ABS((MAX(S69,T69))-AD69)&lt;$D$19,AD69,MAX((K32)+$D$16,AD69+$D$13*(((MAX(S69,T69))-AD69))))))</f>
        <v>633.56177921054768</v>
      </c>
      <c r="AE69">
        <f ca="1">IF($D$20=0,D69,IF(AE69=0,O69,IF(ABS(U69)&lt;$D$19,AE69,MAX((K31)+$D$16,AE69+($D$13*(((O69)-AE69)+($D$15*U69*MAX(ABS(AE69-(K31)),1))))))))</f>
        <v>637.16636731264896</v>
      </c>
      <c r="AF69">
        <f ca="1">IF($D$20=0,E69,IF(AF69=0,R69,IF(ABS(V69)&lt;$D$19,AF69,MAX((K32)+$D$16,AF69+($D$13*(((R69)-AF69)+($D$15*V69*MAX(ABS(AF69-(K32)),1))))))))</f>
        <v>636.94167062232464</v>
      </c>
      <c r="AG69">
        <f ca="1">((G31)*(MAX($D$16,(AC69)-(K31)))^2)/2+(I31)*(MAX($D$16,(AC69)-(K31)))^3/3+(ABS(F69)^2)/($I$5*MAX(((G31)+(I31)*(MAX($D$16,(AC69)-(K31))))*(MAX($D$16,(AC69)-(K31))),0.000001))</f>
        <v>33.231808625983454</v>
      </c>
      <c r="AH69">
        <f ca="1">((G31)*(MAX($D$16,(AE69)-(K31)))^2)/2+(I31)*(MAX($D$16,(AE69)-(K31)))^3/3+(ABS(F69)^2)/($I$5*MAX(((G31)+(I31)*(MAX($D$16,(AE69)-(K31))))*(MAX($D$16,(AE69)-(K31))),0.000001))</f>
        <v>41.073077122542685</v>
      </c>
      <c r="AI69">
        <f ca="1">((G32)*(MAX($D$16,(AD69)-(K32)))^2)/2+(I32)*(MAX($D$16,(AD69)-(K32)))^3/3+(ABS(G69)^2)/($I$5*MAX(((G32)+(I32)*(MAX($D$16,(AD69)-(K32))))*(MAX($D$16,(AD69)-(K32))),0.000001))</f>
        <v>29.890300467962277</v>
      </c>
      <c r="AJ69">
        <f ca="1">((G32)*(MAX($D$16,(AF69)-(K32)))^2)/2+(I32)*(MAX($D$16,(AF69)-(K32)))^3/3+(ABS(G69)^2)/($I$5*MAX(((G32)+(I32)*(MAX($D$16,(AF69)-(K32))))*(MAX($D$16,(AF69)-(K32))),0.000001))</f>
        <v>136.11718755262154</v>
      </c>
      <c r="AK69" t="str">
        <f t="shared" ca="1" si="9"/>
        <v>Supercritical</v>
      </c>
      <c r="AL69" t="str">
        <f t="shared" ca="1" si="10"/>
        <v>Supercritical</v>
      </c>
      <c r="AM69">
        <f t="shared" ca="1" si="11"/>
        <v>637.16636669998047</v>
      </c>
      <c r="AN69">
        <f t="shared" ca="1" si="12"/>
        <v>636.94166035019236</v>
      </c>
      <c r="AO69">
        <f t="shared" ca="1" si="13"/>
        <v>9.4256688498717267E-7</v>
      </c>
      <c r="AP69">
        <f t="shared" ca="1" si="14"/>
        <v>1.5803280462023395E-5</v>
      </c>
    </row>
    <row r="70" spans="1:42" x14ac:dyDescent="0.35">
      <c r="A70">
        <v>27</v>
      </c>
      <c r="B70">
        <f t="shared" si="15"/>
        <v>1</v>
      </c>
      <c r="C70">
        <f t="shared" ca="1" si="16"/>
        <v>0.67801525056402634</v>
      </c>
      <c r="D70">
        <f t="shared" ca="1" si="17"/>
        <v>637.16636669998047</v>
      </c>
      <c r="E70">
        <f t="shared" ca="1" si="18"/>
        <v>636.94166035019236</v>
      </c>
      <c r="F70">
        <f t="shared" si="2"/>
        <v>51</v>
      </c>
      <c r="G70">
        <f ca="1">IF(N6="None",MAX(0,F70-H70),MAX(0,F70*B70))</f>
        <v>50.95</v>
      </c>
      <c r="H70">
        <f ca="1">IF(N6="None",MAX(0.05,IFERROR(O33,0)+0.05),MAX(0,F70-G70))</f>
        <v>0.05</v>
      </c>
      <c r="I70">
        <f ca="1">IF(AND(N7="None",N8="None"),MAX(0,G70*C70),IF(N7="None",MAX(0.05,IFERROR(O34,0)+0.05),IF(N8="None",MAX(0,G70-J70),MAX(0,G70*C70))))</f>
        <v>34.544877016237145</v>
      </c>
      <c r="J70">
        <f ca="1">IF(AND(N7="None",N8="None"),MAX(0,G70-I70),IF(N8="None",MAX(0.05,IFERROR(O35,0)+0.05),IF(N7="None",MAX(0,G70-I70),MAX(0,G70-I70))))</f>
        <v>16.405122983762858</v>
      </c>
      <c r="K70">
        <f>P5</f>
        <v>637</v>
      </c>
      <c r="L70">
        <f ca="1">P6</f>
        <v>635.50072404782861</v>
      </c>
      <c r="M70">
        <f ca="1">P7</f>
        <v>623.0446335020365</v>
      </c>
      <c r="N70">
        <f ca="1">P8</f>
        <v>632.94163350203655</v>
      </c>
      <c r="O70">
        <f ca="1"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AE70)-(K31))))*(MAX($D$16,(AE70)-(K31))),0.000001)*MAX(((((G31)+(I31)*(MAX($D$16,(AE70)-(K31))))*(MAX($D$16,(AE70)-(K31))))/MAX((G31)+2*(MAX($D$16,(AE70)-(K31)))*SQRT(1+(I31)^2),0.000001))^(2/3),0.000001)))^2))/2)+(IF((ABS(F70)/MAX(((G31)+(I31)*(MAX($D$16,(AE70)-(K31))))*(MAX($D$16,(AE70)-(K31))),0.000001))&gt;(ABS(F70)/MAX(((F31)+(H31)*(MAX($D$16,(K70)-(J31))))*(MAX($D$16,(K70)-(J31))),0.000001)),$D$9*((((ABS(F70)/MAX(((G31)+(I31)*(MAX($D$16,(AE70)-(K31))))*(MAX($D$16,(AE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AE70)-(K31))))*(MAX($D$16,(AE70)-(K31))),0.000001))^2)/(2*$I$5)))))+($D$10*(ABS((X31)-(W31))/90)*MAX(((ABS(F70)/MAX(((F31)+(H31)*(MAX($D$16,(K70)-(J31))))*(MAX($D$16,(K70)-(J31))),0.000001))^2)/(2*$I$5),((ABS(F70)/MAX(((G31)+(I31)*(MAX($D$16,(AE70)-(K31))))*(MAX($D$16,(AE70)-(K31))),0.000001))^2)/(2*$I$5)))+(0)-((ABS(F70)/MAX(((G31)+(I31)*(MAX($D$16,(AE70)-(K31))))*(MAX($D$16,(AE70)-(K31))),0.000001))^2)/(2*$I$5)</f>
        <v>637.16616352103313</v>
      </c>
      <c r="P70">
        <f ca="1">AD70+((ABS(G70)/MAX(((G32)+(I32)*(MAX($D$16,(AD70)-(K32))))*(MAX($D$16,(AD70)-(K32))),0.000001))^2)/(2*$I$5)+((E32)*((((ABS(G70)*$D$6)/(MAX(((F32)+(H32)*(MAX($D$16,(AC70)-(J32))))*(MAX($D$16,(AC70)-(J32))),0.000001)*MAX(((((F32)+(H32)*(MAX($D$16,(AC70)-(J32))))*(MAX($D$16,(AC70)-(J32))))/MAX((F32)+2*(MAX($D$16,(AC70)-(J32)))*SQRT(1+(H32)^2),0.000001))^(2/3),0.000001)))^2)+(((ABS(G70)*$D$6)/(MAX(((G32)+(I32)*(MAX($D$16,(AD70)-(K32))))*(MAX($D$16,(AD70)-(K32))),0.000001)*MAX(((((G32)+(I32)*(MAX($D$16,(AD70)-(K32))))*(MAX($D$16,(AD70)-(K32))))/MAX((G32)+2*(MAX($D$16,(AD70)-(K32)))*SQRT(1+(I32)^2),0.000001))^(2/3),0.000001)))^2))/2)+(IF((ABS(G70)/MAX(((G32)+(I32)*(MAX($D$16,(AD70)-(K32))))*(MAX($D$16,(AD70)-(K32))),0.000001))&gt;(ABS(G70)/MAX(((F32)+(H32)*(MAX($D$16,(AC70)-(J32))))*(MAX($D$16,(AC70)-(J32))),0.000001)),$D$9*((((ABS(G70)/MAX(((G32)+(I32)*(MAX($D$16,(AD70)-(K32))))*(MAX($D$16,(AD70)-(K32))),0.000001))^2)/(2*$I$5))-(((ABS(G70)/MAX(((F32)+(H32)*(MAX($D$16,(AC70)-(J32))))*(MAX($D$16,(AC70)-(J32))),0.000001))^2)/(2*$I$5))),$D$8*((((ABS(G70)/MAX(((F32)+(H32)*(MAX($D$16,(AC70)-(J32))))*(MAX($D$16,(AC70)-(J32))),0.000001))^2)/(2*$I$5))-(((ABS(G70)/MAX(((G32)+(I32)*(MAX($D$16,(AD70)-(K32))))*(MAX($D$16,(AD70)-(K32))),0.000001))^2)/(2*$I$5)))))+($D$10*(ABS((X32)-(W32))/90)*MAX(((ABS(G70)/MAX(((F32)+(H32)*(MAX($D$16,(AC70)-(J32))))*(MAX($D$16,(AC70)-(J32))),0.000001))^2)/(2*$I$5),((ABS(G70)/MAX(((G32)+(I32)*(MAX($D$16,(AD70)-(K32))))*(MAX($D$16,(AD70)-(K32))),0.000001))^2)/(2*$I$5)))+(($D$11*0.13607488*(ABS(H70)/MAX(ABS(F70),0.000001))^2*MAX(((ABS(G70)/MAX(((F32)+(H32)*(MAX($D$16,(AC70)-(J32))))*(MAX($D$16,(AC70)-(J32))),0.000001))^2)/(2*$I$5),((ABS(G70)/MAX(((G32)+(I32)*(MAX($D$16,(AD70)-(K32))))*(MAX($D$16,(AD70)-(K32))),0.000001))^2)/(2*$I$5))))-((ABS(G70)/MAX(((F32)+(H32)*(MAX($D$16,(AC70)-(J32))))*(MAX($D$16,(AC70)-(J32))),0.000001))^2)/(2*$I$5)</f>
        <v>636.26287795257463</v>
      </c>
      <c r="Q70">
        <f ca="1">L70+((ABS(H70)/MAX(((G33)+(I33)*(MAX($D$16,(IF(N6="None",AC70,L70))-(K33))))*(MAX($D$16,(IF(N6="None",AC70,L70))-(K33))),0.000001))^2)/(2*$I$5)+((E33)*((((ABS(H70)*$D$6)/(MAX(((F33)+(H33)*(MAX($D$16,(AC70)-(J33))))*(MAX($D$16,(AC70)-(J33))),0.000001)*MAX(((((F33)+(H33)*(MAX($D$16,(AC70)-(J33))))*(MAX($D$16,(AC70)-(J33))))/MAX((F33)+2*(MAX($D$16,(AC70)-(J33)))*SQRT(1+(H33)^2),0.000001))^(2/3),0.000001)))^2)+(((ABS(H70)*$D$6)/(MAX(((G33)+(I33)*(MAX($D$16,(IF(N6="None",AC70,L70))-(K33))))*(MAX($D$16,(IF(N6="None",AC70,L70))-(K33))),0.000001)*MAX(((((G33)+(I33)*(MAX($D$16,(IF(N6="None",AC70,L70))-(K33))))*(MAX($D$16,(IF(N6="None",AC70,L70))-(K33))))/MAX((G33)+2*(MAX($D$16,(IF(N6="None",AC70,L70))-(K33)))*SQRT(1+(I33)^2),0.000001))^(2/3),0.000001)))^2))/2)+(IF((ABS(H70)/MAX(((G33)+(I33)*(MAX($D$16,(IF(N6="None",AC70,L70))-(K33))))*(MAX($D$16,(IF(N6="None",AC70,L70))-(K33))),0.000001))&gt;(ABS(H70)/MAX(((F33)+(H33)*(MAX($D$16,(AC70)-(J33))))*(MAX($D$16,(AC70)-(J33))),0.000001)),$D$9*((((ABS(H70)/MAX(((G33)+(I33)*(MAX($D$16,(IF(N6="None",AC70,L70))-(K33))))*(MAX($D$16,(IF(N6="None",AC70,L70))-(K33))),0.000001))^2)/(2*$I$5))-(((ABS(H70)/MAX(((F33)+(H33)*(MAX($D$16,(AC70)-(J33))))*(MAX($D$16,(AC70)-(J33))),0.000001))^2)/(2*$I$5))),$D$8*((((ABS(H70)/MAX(((F33)+(H33)*(MAX($D$16,(AC70)-(J33))))*(MAX($D$16,(AC70)-(J33))),0.000001))^2)/(2*$I$5))-(((ABS(H70)/MAX(((G33)+(I33)*(MAX($D$16,(IF(N6="None",AC70,L70))-(K33))))*(MAX($D$16,(IF(N6="None",AC70,L70))-(K33))),0.000001))^2)/(2*$I$5)))))+($D$10*(ABS((X33)-(W33))/90)*MAX(((ABS(H70)/MAX(((F33)+(H33)*(MAX($D$16,(AC70)-(J33))))*(MAX($D$16,(AC70)-(J33))),0.000001))^2)/(2*$I$5),((ABS(H70)/MAX(((G33)+(I33)*(MAX($D$16,(IF(N6="None",AC70,L70))-(K33))))*(MAX($D$16,(IF(N6="None",AC70,L70))-(K33))),0.000001))^2)/(2*$I$5)))+(($D$11*0.00000015*(ABS(G70)/MAX(ABS(F70),0.000001))^2*MAX(((ABS(H70)/MAX(((F33)+(H33)*(MAX($D$16,(AC70)-(J33))))*(MAX($D$16,(AC70)-(J33))),0.000001))^2)/(2*$I$5),((ABS(H70)/MAX(((G33)+(I33)*(MAX($D$16,(IF(N6="None",AC70,L70))-(K33))))*(MAX($D$16,(IF(N6="None",AC70,L70))-(K33))),0.000001))^2)/(2*$I$5))))-((ABS(H70)/MAX(((F33)+(H33)*(MAX($D$16,(AC70)-(J33))))*(MAX($D$16,(AC70)-(J33))),0.000001))^2)/(2*$I$5)</f>
        <v>635.50072422705398</v>
      </c>
      <c r="R70">
        <f ca="1">AE70+((ABS(G70)/MAX(((F32)+(H32)*(MAX($D$16,(AE70)-(J32))))*(MAX($D$16,(AE70)-(J32))),0.000001))^2)/(2*$I$5)-((E32)*((((ABS(G70)*$D$6)/(MAX(((F32)+(H32)*(MAX($D$16,(AE70)-(J32))))*(MAX($D$16,(AE70)-(J32))),0.000001)*MAX(((((F32)+(H32)*(MAX($D$16,(AE70)-(J32))))*(MAX($D$16,(AE70)-(J32))))/MAX((F32)+2*(MAX($D$16,(AE70)-(J32)))*SQRT(1+(H32)^2),0.000001))^(2/3),0.000001)))^2)+(((ABS(G70)*$D$6)/(MAX(((G32)+(I32)*(MAX($D$16,(AF70)-(K32))))*(MAX($D$16,(AF70)-(K32))),0.000001)*MAX(((((G32)+(I32)*(MAX($D$16,(AF70)-(K32))))*(MAX($D$16,(AF70)-(K32))))/MAX((G32)+2*(MAX($D$16,(AF70)-(K32)))*SQRT(1+(I32)^2),0.000001))^(2/3),0.000001)))^2))/2)+(IF((ABS(G70)/MAX(((G32)+(I32)*(MAX($D$16,(AF70)-(K32))))*(MAX($D$16,(AF70)-(K32))),0.000001))&gt;(ABS(G70)/MAX(((F32)+(H32)*(MAX($D$16,(AE70)-(J32))))*(MAX($D$16,(AE70)-(J32))),0.000001)),$D$9*((((ABS(G70)/MAX(((G32)+(I32)*(MAX($D$16,(AF70)-(K32))))*(MAX($D$16,(AF70)-(K32))),0.000001))^2)/(2*$I$5))-(((ABS(G70)/MAX(((F32)+(H32)*(MAX($D$16,(AE70)-(J32))))*(MAX($D$16,(AE70)-(J32))),0.000001))^2)/(2*$I$5))),$D$8*((((ABS(G70)/MAX(((F32)+(H32)*(MAX($D$16,(AE70)-(J32))))*(MAX($D$16,(AE70)-(J32))),0.000001))^2)/(2*$I$5))-(((ABS(G70)/MAX(((G32)+(I32)*(MAX($D$16,(AF70)-(K32))))*(MAX($D$16,(AF70)-(K32))),0.000001))^2)/(2*$I$5)))))+($D$10*(ABS((X32)-(W32))/90)*MAX(((ABS(G70)/MAX(((F32)+(H32)*(MAX($D$16,(AE70)-(J32))))*(MAX($D$16,(AE70)-(J32))),0.000001))^2)/(2*$I$5),((ABS(G70)/MAX(((G32)+(I32)*(MAX($D$16,(AF70)-(K32))))*(MAX($D$16,(AF70)-(K32))),0.000001))^2)/(2*$I$5)))+(($D$11*0.13607488*(ABS(H70)/MAX(ABS(F70),0.000001))^2*MAX(((ABS(G70)/MAX(((F32)+(H32)*(MAX($D$16,(AE70)-(J32))))*(MAX($D$16,(AE70)-(J32))),0.000001))^2)/(2*$I$5),((ABS(G70)/MAX(((G32)+(I32)*(MAX($D$16,(AF70)-(K32))))*(MAX($D$16,(AF70)-(K32))),0.000001))^2)/(2*$I$5))))-((ABS(G70)/MAX(((G32)+(I32)*(MAX($D$16,(AF70)-(K32))))*(MAX($D$16,(AF70)-(K32))),0.000001))^2)/(2*$I$5)</f>
        <v>636.94032597023158</v>
      </c>
      <c r="S70">
        <f ca="1">M70+((ABS(I70)/MAX(((G34)+(I34)*(MAX($D$16,(IF(N7="None",AD70,M70))-(K34))))*(MAX($D$16,(IF(N7="None",AD70,M70))-(K34))),0.000001))^2)/(2*$I$5)+((E34)*((((ABS(I70)*$D$6)/(MAX(((F34)+(H34)*(MAX($D$16,(AD70)-(J34))))*(MAX($D$16,(AD70)-(J34))),0.000001)*MAX(((((F34)+(H34)*(MAX($D$16,(AD70)-(J34))))*(MAX($D$16,(AD70)-(J34))))/MAX((F34)+2*(MAX($D$16,(AD70)-(J34)))*SQRT(1+(H34)^2),0.000001))^(2/3),0.000001)))^2)+(((ABS(I70)*$D$6)/(MAX(((G34)+(I34)*(MAX($D$16,(IF(N7="None",AD70,M70))-(K34))))*(MAX($D$16,(IF(N7="None",AD70,M70))-(K34))),0.000001)*MAX(((((G34)+(I34)*(MAX($D$16,(IF(N7="None",AD70,M70))-(K34))))*(MAX($D$16,(IF(N7="None",AD70,M70))-(K34))))/MAX((G34)+2*(MAX($D$16,(IF(N7="None",AD70,M70))-(K34)))*SQRT(1+(I34)^2),0.000001))^(2/3),0.000001)))^2))/2)+(IF((ABS(I70)/MAX(((G34)+(I34)*(MAX($D$16,(IF(N7="None",AD70,M70))-(K34))))*(MAX($D$16,(IF(N7="None",AD70,M70))-(K34))),0.000001))&gt;(ABS(I70)/MAX(((F34)+(H34)*(MAX($D$16,(AD70)-(J34))))*(MAX($D$16,(AD70)-(J34))),0.000001)),$D$9*((((ABS(I70)/MAX(((G34)+(I34)*(MAX($D$16,(IF(N7="None",AD70,M70))-(K34))))*(MAX($D$16,(IF(N7="None",AD70,M70))-(K34))),0.000001))^2)/(2*$I$5))-(((ABS(I70)/MAX(((F34)+(H34)*(MAX($D$16,(AD70)-(J34))))*(MAX($D$16,(AD70)-(J34))),0.000001))^2)/(2*$I$5))),$D$8*((((ABS(I70)/MAX(((F34)+(H34)*(MAX($D$16,(AD70)-(J34))))*(MAX($D$16,(AD70)-(J34))),0.000001))^2)/(2*$I$5))-(((ABS(I70)/MAX(((G34)+(I34)*(MAX($D$16,(IF(N7="None",AD70,M70))-(K34))))*(MAX($D$16,(IF(N7="None",AD70,M70))-(K34))),0.000001))^2)/(2*$I$5)))))+($D$10*(ABS((X34)-(W34))/90)*MAX(((ABS(I70)/MAX(((F34)+(H34)*(MAX($D$16,(AD70)-(J34))))*(MAX($D$16,(AD70)-(J34))),0.000001))^2)/(2*$I$5),((ABS(I70)/MAX(((G34)+(I34)*(MAX($D$16,(IF(N7="None",AD70,M70))-(K34))))*(MAX($D$16,(IF(N7="None",AD70,M70))-(K34))),0.000001))^2)/(2*$I$5)))+(0)-((ABS(I70)/MAX(((F34)+(H34)*(MAX($D$16,(AD70)-(J34))))*(MAX($D$16,(AD70)-(J34))),0.000001))^2)/(2*$I$5)</f>
        <v>625.44175789895473</v>
      </c>
      <c r="T70">
        <f ca="1">N70+((ABS(J70)/MAX(((G35)+(I35)*(MAX($D$16,(IF(N8="None",AD70,N70))-(K35))))*(MAX($D$16,(IF(N8="None",AD70,N70))-(K35))),0.000001))^2)/(2*$I$5)+((E35)*((((ABS(J70)*$D$6)/(MAX(((F35)+(H35)*(MAX($D$16,(AD70)-(J35))))*(MAX($D$16,(AD70)-(J35))),0.000001)*MAX(((((F35)+(H35)*(MAX($D$16,(AD70)-(J35))))*(MAX($D$16,(AD70)-(J35))))/MAX((F35)+2*(MAX($D$16,(AD70)-(J35)))*SQRT(1+(H35)^2),0.000001))^(2/3),0.000001)))^2)+(((ABS(J70)*$D$6)/(MAX(((G35)+(I35)*(MAX($D$16,(IF(N8="None",AD70,N70))-(K35))))*(MAX($D$16,(IF(N8="None",AD70,N70))-(K35))),0.000001)*MAX(((((G35)+(I35)*(MAX($D$16,(IF(N8="None",AD70,N70))-(K35))))*(MAX($D$16,(IF(N8="None",AD70,N70))-(K35))))/MAX((G35)+2*(MAX($D$16,(IF(N8="None",AD70,N70))-(K35)))*SQRT(1+(I35)^2),0.000001))^(2/3),0.000001)))^2))/2)+(IF((ABS(J70)/MAX(((G35)+(I35)*(MAX($D$16,(IF(N8="None",AD70,N70))-(K35))))*(MAX($D$16,(IF(N8="None",AD70,N70))-(K35))),0.000001))&gt;(ABS(J70)/MAX(((F35)+(H35)*(MAX($D$16,(AD70)-(J35))))*(MAX($D$16,(AD70)-(J35))),0.000001)),$D$9*((((ABS(J70)/MAX(((G35)+(I35)*(MAX($D$16,(IF(N8="None",AD70,N70))-(K35))))*(MAX($D$16,(IF(N8="None",AD70,N70))-(K35))),0.000001))^2)/(2*$I$5))-(((ABS(J70)/MAX(((F35)+(H35)*(MAX($D$16,(AD70)-(J35))))*(MAX($D$16,(AD70)-(J35))),0.000001))^2)/(2*$I$5))),$D$8*((((ABS(J70)/MAX(((F35)+(H35)*(MAX($D$16,(AD70)-(J35))))*(MAX($D$16,(AD70)-(J35))),0.000001))^2)/(2*$I$5))-(((ABS(J70)/MAX(((G35)+(I35)*(MAX($D$16,(IF(N8="None",AD70,N70))-(K35))))*(MAX($D$16,(IF(N8="None",AD70,N70))-(K35))),0.000001))^2)/(2*$I$5)))))+($D$10*(ABS((X35)-(W35))/90)*MAX(((ABS(J70)/MAX(((F35)+(H35)*(MAX($D$16,(AD70)-(J35))))*(MAX($D$16,(AD70)-(J35))),0.000001))^2)/(2*$I$5),((ABS(J70)/MAX(((G35)+(I35)*(MAX($D$16,(IF(N8="None",AD70,N70))-(K35))))*(MAX($D$16,(IF(N8="None",AD70,N70))-(K35))),0.000001))^2)/(2*$I$5)))+(($D$11*0.34699541*(ABS(I70)/MAX(ABS(G70),0.000001))^2*MAX(((ABS(J70)/MAX(((F35)+(H35)*(MAX($D$16,(AD70)-(J35))))*(MAX($D$16,(AD70)-(J35))),0.000001))^2)/(2*$I$5),((ABS(J70)/MAX(((G35)+(I35)*(MAX($D$16,(IF(N8="None",AD70,N70))-(K35))))*(MAX($D$16,(IF(N8="None",AD70,N70))-(K35))),0.000001))^2)/(2*$I$5))))-((ABS(J70)/MAX(((F35)+(H35)*(MAX($D$16,(AD70)-(J35))))*(MAX($D$16,(AD70)-(J35))),0.000001))^2)/(2*$I$5)</f>
        <v>633.55703964385259</v>
      </c>
      <c r="U70">
        <f t="shared" ca="1" si="3"/>
        <v>1.4176604661931662E-3</v>
      </c>
      <c r="V70">
        <f t="shared" ca="1" si="4"/>
        <v>5.31176799539043E-3</v>
      </c>
      <c r="W70">
        <f t="shared" ca="1" si="5"/>
        <v>0.90348874740584506</v>
      </c>
      <c r="X70">
        <f t="shared" ca="1" si="6"/>
        <v>3.3846207063397742</v>
      </c>
      <c r="Y70">
        <f>IF($D$20=0,B70,IFERROR(IF(N6="None",1,MIN(0.98,MAX(0.02,B70+$D$14*((Q70-P70)/MAX(ABS(D70),1))))),B70))</f>
        <v>1</v>
      </c>
      <c r="Z70">
        <f ca="1">IF($D$20=0,C70,IFERROR(IF(AND(N7="None",N8="None"),C70,IF(N8="None",1,IF(N7="None",0,MIN(0.98,MAX(0.02,C70+$D$14*((T70-S70)/MAX(ABS(E70),1))))))),C70))</f>
        <v>0.67903453157515514</v>
      </c>
      <c r="AA70">
        <f t="shared" ca="1" si="7"/>
        <v>636.85008827239074</v>
      </c>
      <c r="AB70">
        <f t="shared" ca="1" si="8"/>
        <v>635.75734997772167</v>
      </c>
      <c r="AC70">
        <f ca="1">IF($D$20=0,D70,IF(AC70=0,(MAX(P70,Q70)),IF(ABS((MAX(P70,Q70))-AC70)&lt;$D$19,AC70,MAX((K31)+$D$16,AC70+$D$13*(((MAX(P70,Q70))-AC70))))))</f>
        <v>636.2627140497242</v>
      </c>
      <c r="AD70">
        <f ca="1">IF($D$20=0,E70,IF(AD70=0,(MAX(S70,T70)),IF(ABS((MAX(S70,T70))-AD70)&lt;$D$19,AD70,MAX((K32)+$D$16,AD70+$D$13*(((MAX(S70,T70))-AD70))))))</f>
        <v>633.55791642884753</v>
      </c>
      <c r="AE70">
        <f ca="1">IF($D$20=0,D70,IF(AE70=0,O70,IF(ABS(U70)&lt;$D$19,AE70,MAX((K31)+$D$16,AE70+($D$13*(((O70)-AE70)+($D$15*U70*MAX(ABS(AE70-(K31)),1))))))))</f>
        <v>637.16636683954675</v>
      </c>
      <c r="AF70">
        <f ca="1">IF($D$20=0,E70,IF(AF70=0,R70,IF(ABS(V70)&lt;$D$19,AF70,MAX((K32)+$D$16,AF70+($D$13*(((R70)-AF70)+($D$15*V70*MAX(ABS(AF70-(K32)),1))))))))</f>
        <v>636.94167161943926</v>
      </c>
      <c r="AG70">
        <f ca="1">((G31)*(MAX($D$16,(AC70)-(K31)))^2)/2+(I31)*(MAX($D$16,(AC70)-(K31)))^3/3+(ABS(F70)^2)/($I$5*MAX(((G31)+(I31)*(MAX($D$16,(AC70)-(K31))))*(MAX($D$16,(AC70)-(K31))),0.000001))</f>
        <v>33.23514984914943</v>
      </c>
      <c r="AH70">
        <f ca="1">((G31)*(MAX($D$16,(AE70)-(K31)))^2)/2+(I31)*(MAX($D$16,(AE70)-(K31)))^3/3+(ABS(F70)^2)/($I$5*MAX(((G31)+(I31)*(MAX($D$16,(AE70)-(K31))))*(MAX($D$16,(AE70)-(K31))),0.000001))</f>
        <v>41.073070547933987</v>
      </c>
      <c r="AI70">
        <f ca="1">((G32)*(MAX($D$16,(AD70)-(K32)))^2)/2+(I32)*(MAX($D$16,(AD70)-(K32)))^3/3+(ABS(G70)^2)/($I$5*MAX(((G32)+(I32)*(MAX($D$16,(AD70)-(K32))))*(MAX($D$16,(AD70)-(K32))),0.000001))</f>
        <v>29.859158972051144</v>
      </c>
      <c r="AJ70">
        <f ca="1">((G32)*(MAX($D$16,(AF70)-(K32)))^2)/2+(I32)*(MAX($D$16,(AF70)-(K32)))^3/3+(ABS(G70)^2)/($I$5*MAX(((G32)+(I32)*(MAX($D$16,(AF70)-(K32))))*(MAX($D$16,(AF70)-(K32))),0.000001))</f>
        <v>136.11723810678419</v>
      </c>
      <c r="AK70" t="str">
        <f t="shared" ca="1" si="9"/>
        <v>Supercritical</v>
      </c>
      <c r="AL70" t="str">
        <f t="shared" ca="1" si="10"/>
        <v>Supercritical</v>
      </c>
      <c r="AM70">
        <f t="shared" ca="1" si="11"/>
        <v>637.16636674882864</v>
      </c>
      <c r="AN70">
        <f t="shared" ca="1" si="12"/>
        <v>636.94166429442873</v>
      </c>
      <c r="AO70">
        <f t="shared" ca="1" si="13"/>
        <v>1.3956628208688926E-7</v>
      </c>
      <c r="AP70">
        <f t="shared" ca="1" si="14"/>
        <v>1.1269246897427365E-5</v>
      </c>
    </row>
    <row r="71" spans="1:42" x14ac:dyDescent="0.35">
      <c r="A71">
        <v>28</v>
      </c>
      <c r="B71">
        <f t="shared" si="15"/>
        <v>1</v>
      </c>
      <c r="C71">
        <f t="shared" ca="1" si="16"/>
        <v>0.67903453157515514</v>
      </c>
      <c r="D71">
        <f t="shared" ca="1" si="17"/>
        <v>637.16636674882864</v>
      </c>
      <c r="E71">
        <f t="shared" ca="1" si="18"/>
        <v>636.94166429442873</v>
      </c>
      <c r="F71">
        <f t="shared" si="2"/>
        <v>51</v>
      </c>
      <c r="G71">
        <f ca="1">IF(N6="None",MAX(0,F71-H71),MAX(0,F71*B71))</f>
        <v>50.95</v>
      </c>
      <c r="H71">
        <f ca="1">IF(N6="None",MAX(0.05,IFERROR(O33,0)+0.05),MAX(0,F71-G71))</f>
        <v>0.05</v>
      </c>
      <c r="I71">
        <f ca="1">IF(AND(N7="None",N8="None"),MAX(0,G71*C71),IF(N7="None",MAX(0.05,IFERROR(O34,0)+0.05),IF(N8="None",MAX(0,G71-J71),MAX(0,G71*C71))))</f>
        <v>34.596809383754156</v>
      </c>
      <c r="J71">
        <f ca="1">IF(AND(N7="None",N8="None"),MAX(0,G71-I71),IF(N8="None",MAX(0.05,IFERROR(O35,0)+0.05),IF(N7="None",MAX(0,G71-I71),MAX(0,G71-I71))))</f>
        <v>16.353190616245847</v>
      </c>
      <c r="K71">
        <f>P5</f>
        <v>637</v>
      </c>
      <c r="L71">
        <f ca="1">P6</f>
        <v>635.50072404782861</v>
      </c>
      <c r="M71">
        <f ca="1">P7</f>
        <v>623.0446335020365</v>
      </c>
      <c r="N71">
        <f ca="1">P8</f>
        <v>632.94163350203655</v>
      </c>
      <c r="O71">
        <f ca="1"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AE71)-(K31))))*(MAX($D$16,(AE71)-(K31))),0.000001)*MAX(((((G31)+(I31)*(MAX($D$16,(AE71)-(K31))))*(MAX($D$16,(AE71)-(K31))))/MAX((G31)+2*(MAX($D$16,(AE71)-(K31)))*SQRT(1+(I31)^2),0.000001))^(2/3),0.000001)))^2))/2)+(IF((ABS(F71)/MAX(((G31)+(I31)*(MAX($D$16,(AE71)-(K31))))*(MAX($D$16,(AE71)-(K31))),0.000001))&gt;(ABS(F71)/MAX(((F31)+(H31)*(MAX($D$16,(K71)-(J31))))*(MAX($D$16,(K71)-(J31))),0.000001)),$D$9*((((ABS(F71)/MAX(((G31)+(I31)*(MAX($D$16,(AE71)-(K31))))*(MAX($D$16,(AE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AE71)-(K31))))*(MAX($D$16,(AE71)-(K31))),0.000001))^2)/(2*$I$5)))))+($D$10*(ABS((X31)-(W31))/90)*MAX(((ABS(F71)/MAX(((F31)+(H31)*(MAX($D$16,(K71)-(J31))))*(MAX($D$16,(K71)-(J31))),0.000001))^2)/(2*$I$5),((ABS(F71)/MAX(((G31)+(I31)*(MAX($D$16,(AE71)-(K31))))*(MAX($D$16,(AE71)-(K31))),0.000001))^2)/(2*$I$5)))+(0)-((ABS(F71)/MAX(((G31)+(I31)*(MAX($D$16,(AE71)-(K31))))*(MAX($D$16,(AE71)-(K31))),0.000001))^2)/(2*$I$5)</f>
        <v>637.16616335567733</v>
      </c>
      <c r="P71">
        <f ca="1">AD71+((ABS(G71)/MAX(((G32)+(I32)*(MAX($D$16,(AD71)-(K32))))*(MAX($D$16,(AD71)-(K32))),0.000001))^2)/(2*$I$5)+((E32)*((((ABS(G71)*$D$6)/(MAX(((F32)+(H32)*(MAX($D$16,(AC71)-(J32))))*(MAX($D$16,(AC71)-(J32))),0.000001)*MAX(((((F32)+(H32)*(MAX($D$16,(AC71)-(J32))))*(MAX($D$16,(AC71)-(J32))))/MAX((F32)+2*(MAX($D$16,(AC71)-(J32)))*SQRT(1+(H32)^2),0.000001))^(2/3),0.000001)))^2)+(((ABS(G71)*$D$6)/(MAX(((G32)+(I32)*(MAX($D$16,(AD71)-(K32))))*(MAX($D$16,(AD71)-(K32))),0.000001)*MAX(((((G32)+(I32)*(MAX($D$16,(AD71)-(K32))))*(MAX($D$16,(AD71)-(K32))))/MAX((G32)+2*(MAX($D$16,(AD71)-(K32)))*SQRT(1+(I32)^2),0.000001))^(2/3),0.000001)))^2))/2)+(IF((ABS(G71)/MAX(((G32)+(I32)*(MAX($D$16,(AD71)-(K32))))*(MAX($D$16,(AD71)-(K32))),0.000001))&gt;(ABS(G71)/MAX(((F32)+(H32)*(MAX($D$16,(AC71)-(J32))))*(MAX($D$16,(AC71)-(J32))),0.000001)),$D$9*((((ABS(G71)/MAX(((G32)+(I32)*(MAX($D$16,(AD71)-(K32))))*(MAX($D$16,(AD71)-(K32))),0.000001))^2)/(2*$I$5))-(((ABS(G71)/MAX(((F32)+(H32)*(MAX($D$16,(AC71)-(J32))))*(MAX($D$16,(AC71)-(J32))),0.000001))^2)/(2*$I$5))),$D$8*((((ABS(G71)/MAX(((F32)+(H32)*(MAX($D$16,(AC71)-(J32))))*(MAX($D$16,(AC71)-(J32))),0.000001))^2)/(2*$I$5))-(((ABS(G71)/MAX(((G32)+(I32)*(MAX($D$16,(AD71)-(K32))))*(MAX($D$16,(AD71)-(K32))),0.000001))^2)/(2*$I$5)))))+($D$10*(ABS((X32)-(W32))/90)*MAX(((ABS(G71)/MAX(((F32)+(H32)*(MAX($D$16,(AC71)-(J32))))*(MAX($D$16,(AC71)-(J32))),0.000001))^2)/(2*$I$5),((ABS(G71)/MAX(((G32)+(I32)*(MAX($D$16,(AD71)-(K32))))*(MAX($D$16,(AD71)-(K32))),0.000001))^2)/(2*$I$5)))+(($D$11*0.13607488*(ABS(H71)/MAX(ABS(F71),0.000001))^2*MAX(((ABS(G71)/MAX(((F32)+(H32)*(MAX($D$16,(AC71)-(J32))))*(MAX($D$16,(AC71)-(J32))),0.000001))^2)/(2*$I$5),((ABS(G71)/MAX(((G32)+(I32)*(MAX($D$16,(AD71)-(K32))))*(MAX($D$16,(AD71)-(K32))),0.000001))^2)/(2*$I$5))))-((ABS(G71)/MAX(((F32)+(H32)*(MAX($D$16,(AC71)-(J32))))*(MAX($D$16,(AC71)-(J32))),0.000001))^2)/(2*$I$5)</f>
        <v>636.26427630539877</v>
      </c>
      <c r="Q71">
        <f ca="1">L71+((ABS(H71)/MAX(((G33)+(I33)*(MAX($D$16,(IF(N6="None",AC71,L71))-(K33))))*(MAX($D$16,(IF(N6="None",AC71,L71))-(K33))),0.000001))^2)/(2*$I$5)+((E33)*((((ABS(H71)*$D$6)/(MAX(((F33)+(H33)*(MAX($D$16,(AC71)-(J33))))*(MAX($D$16,(AC71)-(J33))),0.000001)*MAX(((((F33)+(H33)*(MAX($D$16,(AC71)-(J33))))*(MAX($D$16,(AC71)-(J33))))/MAX((F33)+2*(MAX($D$16,(AC71)-(J33)))*SQRT(1+(H33)^2),0.000001))^(2/3),0.000001)))^2)+(((ABS(H71)*$D$6)/(MAX(((G33)+(I33)*(MAX($D$16,(IF(N6="None",AC71,L71))-(K33))))*(MAX($D$16,(IF(N6="None",AC71,L71))-(K33))),0.000001)*MAX(((((G33)+(I33)*(MAX($D$16,(IF(N6="None",AC71,L71))-(K33))))*(MAX($D$16,(IF(N6="None",AC71,L71))-(K33))))/MAX((G33)+2*(MAX($D$16,(IF(N6="None",AC71,L71))-(K33)))*SQRT(1+(I33)^2),0.000001))^(2/3),0.000001)))^2))/2)+(IF((ABS(H71)/MAX(((G33)+(I33)*(MAX($D$16,(IF(N6="None",AC71,L71))-(K33))))*(MAX($D$16,(IF(N6="None",AC71,L71))-(K33))),0.000001))&gt;(ABS(H71)/MAX(((F33)+(H33)*(MAX($D$16,(AC71)-(J33))))*(MAX($D$16,(AC71)-(J33))),0.000001)),$D$9*((((ABS(H71)/MAX(((G33)+(I33)*(MAX($D$16,(IF(N6="None",AC71,L71))-(K33))))*(MAX($D$16,(IF(N6="None",AC71,L71))-(K33))),0.000001))^2)/(2*$I$5))-(((ABS(H71)/MAX(((F33)+(H33)*(MAX($D$16,(AC71)-(J33))))*(MAX($D$16,(AC71)-(J33))),0.000001))^2)/(2*$I$5))),$D$8*((((ABS(H71)/MAX(((F33)+(H33)*(MAX($D$16,(AC71)-(J33))))*(MAX($D$16,(AC71)-(J33))),0.000001))^2)/(2*$I$5))-(((ABS(H71)/MAX(((G33)+(I33)*(MAX($D$16,(IF(N6="None",AC71,L71))-(K33))))*(MAX($D$16,(IF(N6="None",AC71,L71))-(K33))),0.000001))^2)/(2*$I$5)))))+($D$10*(ABS((X33)-(W33))/90)*MAX(((ABS(H71)/MAX(((F33)+(H33)*(MAX($D$16,(AC71)-(J33))))*(MAX($D$16,(AC71)-(J33))),0.000001))^2)/(2*$I$5),((ABS(H71)/MAX(((G33)+(I33)*(MAX($D$16,(IF(N6="None",AC71,L71))-(K33))))*(MAX($D$16,(IF(N6="None",AC71,L71))-(K33))),0.000001))^2)/(2*$I$5)))+(($D$11*0.00000015*(ABS(G71)/MAX(ABS(F71),0.000001))^2*MAX(((ABS(H71)/MAX(((F33)+(H33)*(MAX($D$16,(AC71)-(J33))))*(MAX($D$16,(AC71)-(J33))),0.000001))^2)/(2*$I$5),((ABS(H71)/MAX(((G33)+(I33)*(MAX($D$16,(IF(N6="None",AC71,L71))-(K33))))*(MAX($D$16,(IF(N6="None",AC71,L71))-(K33))),0.000001))^2)/(2*$I$5))))-((ABS(H71)/MAX(((F33)+(H33)*(MAX($D$16,(AC71)-(J33))))*(MAX($D$16,(AC71)-(J33))),0.000001))^2)/(2*$I$5)</f>
        <v>635.5007242267942</v>
      </c>
      <c r="R71">
        <f ca="1">AE71+((ABS(G71)/MAX(((F32)+(H32)*(MAX($D$16,(AE71)-(J32))))*(MAX($D$16,(AE71)-(J32))),0.000001))^2)/(2*$I$5)-((E32)*((((ABS(G71)*$D$6)/(MAX(((F32)+(H32)*(MAX($D$16,(AE71)-(J32))))*(MAX($D$16,(AE71)-(J32))),0.000001)*MAX(((((F32)+(H32)*(MAX($D$16,(AE71)-(J32))))*(MAX($D$16,(AE71)-(J32))))/MAX((F32)+2*(MAX($D$16,(AE71)-(J32)))*SQRT(1+(H32)^2),0.000001))^(2/3),0.000001)))^2)+(((ABS(G71)*$D$6)/(MAX(((G32)+(I32)*(MAX($D$16,(AF71)-(K32))))*(MAX($D$16,(AF71)-(K32))),0.000001)*MAX(((((G32)+(I32)*(MAX($D$16,(AF71)-(K32))))*(MAX($D$16,(AF71)-(K32))))/MAX((G32)+2*(MAX($D$16,(AF71)-(K32)))*SQRT(1+(I32)^2),0.000001))^(2/3),0.000001)))^2))/2)+(IF((ABS(G71)/MAX(((G32)+(I32)*(MAX($D$16,(AF71)-(K32))))*(MAX($D$16,(AF71)-(K32))),0.000001))&gt;(ABS(G71)/MAX(((F32)+(H32)*(MAX($D$16,(AE71)-(J32))))*(MAX($D$16,(AE71)-(J32))),0.000001)),$D$9*((((ABS(G71)/MAX(((G32)+(I32)*(MAX($D$16,(AF71)-(K32))))*(MAX($D$16,(AF71)-(K32))),0.000001))^2)/(2*$I$5))-(((ABS(G71)/MAX(((F32)+(H32)*(MAX($D$16,(AE71)-(J32))))*(MAX($D$16,(AE71)-(J32))),0.000001))^2)/(2*$I$5))),$D$8*((((ABS(G71)/MAX(((F32)+(H32)*(MAX($D$16,(AE71)-(J32))))*(MAX($D$16,(AE71)-(J32))),0.000001))^2)/(2*$I$5))-(((ABS(G71)/MAX(((G32)+(I32)*(MAX($D$16,(AF71)-(K32))))*(MAX($D$16,(AF71)-(K32))),0.000001))^2)/(2*$I$5)))))+($D$10*(ABS((X32)-(W32))/90)*MAX(((ABS(G71)/MAX(((F32)+(H32)*(MAX($D$16,(AE71)-(J32))))*(MAX($D$16,(AE71)-(J32))),0.000001))^2)/(2*$I$5),((ABS(G71)/MAX(((G32)+(I32)*(MAX($D$16,(AF71)-(K32))))*(MAX($D$16,(AF71)-(K32))),0.000001))^2)/(2*$I$5)))+(($D$11*0.13607488*(ABS(H71)/MAX(ABS(F71),0.000001))^2*MAX(((ABS(G71)/MAX(((F32)+(H32)*(MAX($D$16,(AE71)-(J32))))*(MAX($D$16,(AE71)-(J32))),0.000001))^2)/(2*$I$5),((ABS(G71)/MAX(((G32)+(I32)*(MAX($D$16,(AF71)-(K32))))*(MAX($D$16,(AF71)-(K32))),0.000001))^2)/(2*$I$5))))-((ABS(G71)/MAX(((G32)+(I32)*(MAX($D$16,(AF71)-(K32))))*(MAX($D$16,(AF71)-(K32))),0.000001))^2)/(2*$I$5)</f>
        <v>636.94032542072682</v>
      </c>
      <c r="S71">
        <f ca="1">M71+((ABS(I71)/MAX(((G34)+(I34)*(MAX($D$16,(IF(N7="None",AD71,M71))-(K34))))*(MAX($D$16,(IF(N7="None",AD71,M71))-(K34))),0.000001))^2)/(2*$I$5)+((E34)*((((ABS(I71)*$D$6)/(MAX(((F34)+(H34)*(MAX($D$16,(AD71)-(J34))))*(MAX($D$16,(AD71)-(J34))),0.000001)*MAX(((((F34)+(H34)*(MAX($D$16,(AD71)-(J34))))*(MAX($D$16,(AD71)-(J34))))/MAX((F34)+2*(MAX($D$16,(AD71)-(J34)))*SQRT(1+(H34)^2),0.000001))^(2/3),0.000001)))^2)+(((ABS(I71)*$D$6)/(MAX(((G34)+(I34)*(MAX($D$16,(IF(N7="None",AD71,M71))-(K34))))*(MAX($D$16,(IF(N7="None",AD71,M71))-(K34))),0.000001)*MAX(((((G34)+(I34)*(MAX($D$16,(IF(N7="None",AD71,M71))-(K34))))*(MAX($D$16,(IF(N7="None",AD71,M71))-(K34))))/MAX((G34)+2*(MAX($D$16,(IF(N7="None",AD71,M71))-(K34)))*SQRT(1+(I34)^2),0.000001))^(2/3),0.000001)))^2))/2)+(IF((ABS(I71)/MAX(((G34)+(I34)*(MAX($D$16,(IF(N7="None",AD71,M71))-(K34))))*(MAX($D$16,(IF(N7="None",AD71,M71))-(K34))),0.000001))&gt;(ABS(I71)/MAX(((F34)+(H34)*(MAX($D$16,(AD71)-(J34))))*(MAX($D$16,(AD71)-(J34))),0.000001)),$D$9*((((ABS(I71)/MAX(((G34)+(I34)*(MAX($D$16,(IF(N7="None",AD71,M71))-(K34))))*(MAX($D$16,(IF(N7="None",AD71,M71))-(K34))),0.000001))^2)/(2*$I$5))-(((ABS(I71)/MAX(((F34)+(H34)*(MAX($D$16,(AD71)-(J34))))*(MAX($D$16,(AD71)-(J34))),0.000001))^2)/(2*$I$5))),$D$8*((((ABS(I71)/MAX(((F34)+(H34)*(MAX($D$16,(AD71)-(J34))))*(MAX($D$16,(AD71)-(J34))),0.000001))^2)/(2*$I$5))-(((ABS(I71)/MAX(((G34)+(I34)*(MAX($D$16,(IF(N7="None",AD71,M71))-(K34))))*(MAX($D$16,(IF(N7="None",AD71,M71))-(K34))),0.000001))^2)/(2*$I$5)))))+($D$10*(ABS((X34)-(W34))/90)*MAX(((ABS(I71)/MAX(((F34)+(H34)*(MAX($D$16,(AD71)-(J34))))*(MAX($D$16,(AD71)-(J34))),0.000001))^2)/(2*$I$5),((ABS(I71)/MAX(((G34)+(I34)*(MAX($D$16,(IF(N7="None",AD71,M71))-(K34))))*(MAX($D$16,(IF(N7="None",AD71,M71))-(K34))),0.000001))^2)/(2*$I$5)))+(0)-((ABS(I71)/MAX(((F34)+(H34)*(MAX($D$16,(AD71)-(J34))))*(MAX($D$16,(AD71)-(J34))),0.000001))^2)/(2*$I$5)</f>
        <v>625.44801468583967</v>
      </c>
      <c r="T71">
        <f ca="1">N71+((ABS(J71)/MAX(((G35)+(I35)*(MAX($D$16,(IF(N8="None",AD71,N71))-(K35))))*(MAX($D$16,(IF(N8="None",AD71,N71))-(K35))),0.000001))^2)/(2*$I$5)+((E35)*((((ABS(J71)*$D$6)/(MAX(((F35)+(H35)*(MAX($D$16,(AD71)-(J35))))*(MAX($D$16,(AD71)-(J35))),0.000001)*MAX(((((F35)+(H35)*(MAX($D$16,(AD71)-(J35))))*(MAX($D$16,(AD71)-(J35))))/MAX((F35)+2*(MAX($D$16,(AD71)-(J35)))*SQRT(1+(H35)^2),0.000001))^(2/3),0.000001)))^2)+(((ABS(J71)*$D$6)/(MAX(((G35)+(I35)*(MAX($D$16,(IF(N8="None",AD71,N71))-(K35))))*(MAX($D$16,(IF(N8="None",AD71,N71))-(K35))),0.000001)*MAX(((((G35)+(I35)*(MAX($D$16,(IF(N8="None",AD71,N71))-(K35))))*(MAX($D$16,(IF(N8="None",AD71,N71))-(K35))))/MAX((G35)+2*(MAX($D$16,(IF(N8="None",AD71,N71))-(K35)))*SQRT(1+(I35)^2),0.000001))^(2/3),0.000001)))^2))/2)+(IF((ABS(J71)/MAX(((G35)+(I35)*(MAX($D$16,(IF(N8="None",AD71,N71))-(K35))))*(MAX($D$16,(IF(N8="None",AD71,N71))-(K35))),0.000001))&gt;(ABS(J71)/MAX(((F35)+(H35)*(MAX($D$16,(AD71)-(J35))))*(MAX($D$16,(AD71)-(J35))),0.000001)),$D$9*((((ABS(J71)/MAX(((G35)+(I35)*(MAX($D$16,(IF(N8="None",AD71,N71))-(K35))))*(MAX($D$16,(IF(N8="None",AD71,N71))-(K35))),0.000001))^2)/(2*$I$5))-(((ABS(J71)/MAX(((F35)+(H35)*(MAX($D$16,(AD71)-(J35))))*(MAX($D$16,(AD71)-(J35))),0.000001))^2)/(2*$I$5))),$D$8*((((ABS(J71)/MAX(((F35)+(H35)*(MAX($D$16,(AD71)-(J35))))*(MAX($D$16,(AD71)-(J35))),0.000001))^2)/(2*$I$5))-(((ABS(J71)/MAX(((G35)+(I35)*(MAX($D$16,(IF(N8="None",AD71,N71))-(K35))))*(MAX($D$16,(IF(N8="None",AD71,N71))-(K35))),0.000001))^2)/(2*$I$5)))))+($D$10*(ABS((X35)-(W35))/90)*MAX(((ABS(J71)/MAX(((F35)+(H35)*(MAX($D$16,(AD71)-(J35))))*(MAX($D$16,(AD71)-(J35))),0.000001))^2)/(2*$I$5),((ABS(J71)/MAX(((G35)+(I35)*(MAX($D$16,(IF(N8="None",AD71,N71))-(K35))))*(MAX($D$16,(IF(N8="None",AD71,N71))-(K35))),0.000001))^2)/(2*$I$5)))+(($D$11*0.34699541*(ABS(I71)/MAX(ABS(G71),0.000001))^2*MAX(((ABS(J71)/MAX(((F35)+(H35)*(MAX($D$16,(AD71)-(J35))))*(MAX($D$16,(AD71)-(J35))),0.000001))^2)/(2*$I$5),((ABS(J71)/MAX(((G35)+(I35)*(MAX($D$16,(IF(N8="None",AD71,N71))-(K35))))*(MAX($D$16,(IF(N8="None",AD71,N71))-(K35))),0.000001))^2)/(2*$I$5))))-((ABS(J71)/MAX(((F35)+(H35)*(MAX($D$16,(AD71)-(J35))))*(MAX($D$16,(AD71)-(J35))),0.000001))^2)/(2*$I$5)</f>
        <v>633.55319182408221</v>
      </c>
      <c r="U71">
        <f t="shared" ca="1" si="3"/>
        <v>1.4154655633825768E-3</v>
      </c>
      <c r="V71">
        <f t="shared" ca="1" si="4"/>
        <v>5.3178081864007267E-3</v>
      </c>
      <c r="W71">
        <f t="shared" ca="1" si="5"/>
        <v>0.90209044342986999</v>
      </c>
      <c r="X71">
        <f t="shared" ca="1" si="6"/>
        <v>3.3884724703465281</v>
      </c>
      <c r="Y71">
        <f>IF($D$20=0,B71,IFERROR(IF(N6="None",1,MIN(0.98,MAX(0.02,B71+$D$14*((Q71-P71)/MAX(ABS(D71),1))))),B71))</f>
        <v>1</v>
      </c>
      <c r="Z71">
        <f ca="1">IF($D$20=0,C71,IFERROR(IF(AND(N7="None",N8="None"),C71,IF(N8="None",1,IF(N7="None",0,MIN(0.98,MAX(0.02,C71+$D$14*((T71-S71)/MAX(ABS(E71),1))))))),C71))</f>
        <v>0.68005254343936206</v>
      </c>
      <c r="AA71">
        <f t="shared" ca="1" si="7"/>
        <v>636.85058274064374</v>
      </c>
      <c r="AB71">
        <f t="shared" ca="1" si="8"/>
        <v>635.75600636498075</v>
      </c>
      <c r="AC71">
        <f ca="1">IF($D$20=0,D71,IF(AC71=0,(MAX(P71,Q71)),IF(ABS((MAX(P71,Q71))-AC71)&lt;$D$19,AC71,MAX((K31)+$D$16,AC71+$D$13*(((MAX(P71,Q71))-AC71))))))</f>
        <v>636.26412672544313</v>
      </c>
      <c r="AD71">
        <f ca="1">IF($D$20=0,E71,IF(AD71=0,(MAX(S71,T71)),IF(ABS((MAX(S71,T71))-AD71)&lt;$D$19,AD71,MAX((K32)+$D$16,AD71+$D$13*(((MAX(S71,T71))-AD71))))))</f>
        <v>633.55407021029168</v>
      </c>
      <c r="AE71">
        <f ca="1">IF($D$20=0,D71,IF(AE71=0,O71,IF(ABS(U71)&lt;$D$19,AE71,MAX((K31)+$D$16,AE71+($D$13*(((O71)-AE71)+($D$15*U71*MAX(ABS(AE71-(K31)),1))))))))</f>
        <v>637.16636635936766</v>
      </c>
      <c r="AF71">
        <f ca="1">IF($D$20=0,E71,IF(AF71=0,R71,IF(ABS(V71)&lt;$D$19,AF71,MAX((K32)+$D$16,AF71+($D$13*(((R71)-AF71)+($D$15*V71*MAX(ABS(AF71-(K32)),1))))))))</f>
        <v>636.94167260037852</v>
      </c>
      <c r="AG71">
        <f ca="1">((G31)*(MAX($D$16,(AC71)-(K31)))^2)/2+(I31)*(MAX($D$16,(AC71)-(K31)))^3/3+(ABS(F71)^2)/($I$5*MAX(((G31)+(I31)*(MAX($D$16,(AC71)-(K31))))*(MAX($D$16,(AC71)-(K31))),0.000001))</f>
        <v>33.238572798866592</v>
      </c>
      <c r="AH71">
        <f ca="1">((G31)*(MAX($D$16,(AE71)-(K31)))^2)/2+(I31)*(MAX($D$16,(AE71)-(K31)))^3/3+(ABS(F71)^2)/($I$5*MAX(((G31)+(I31)*(MAX($D$16,(AE71)-(K31))))*(MAX($D$16,(AE71)-(K31))),0.000001))</f>
        <v>41.073063874981379</v>
      </c>
      <c r="AI71">
        <f ca="1">((G32)*(MAX($D$16,(AD71)-(K32)))^2)/2+(I32)*(MAX($D$16,(AD71)-(K32)))^3/3+(ABS(G71)^2)/($I$5*MAX(((G32)+(I32)*(MAX($D$16,(AD71)-(K32))))*(MAX($D$16,(AD71)-(K32))),0.000001))</f>
        <v>29.828463603167894</v>
      </c>
      <c r="AJ71">
        <f ca="1">((G32)*(MAX($D$16,(AF71)-(K32)))^2)/2+(I32)*(MAX($D$16,(AF71)-(K32)))^3/3+(ABS(G71)^2)/($I$5*MAX(((G32)+(I32)*(MAX($D$16,(AF71)-(K32))))*(MAX($D$16,(AF71)-(K32))),0.000001))</f>
        <v>136.11728784085889</v>
      </c>
      <c r="AK71" t="str">
        <f t="shared" ca="1" si="9"/>
        <v>Supercritical</v>
      </c>
      <c r="AL71" t="str">
        <f t="shared" ca="1" si="10"/>
        <v>Supercritical</v>
      </c>
      <c r="AM71">
        <f t="shared" ca="1" si="11"/>
        <v>637.16636661251732</v>
      </c>
      <c r="AN71">
        <f t="shared" ca="1" si="12"/>
        <v>636.94166720151111</v>
      </c>
      <c r="AO71">
        <f t="shared" ca="1" si="13"/>
        <v>3.8946097902226029E-7</v>
      </c>
      <c r="AP71">
        <f t="shared" ca="1" si="14"/>
        <v>8.305949791065359E-6</v>
      </c>
    </row>
    <row r="72" spans="1:42" x14ac:dyDescent="0.35">
      <c r="A72">
        <v>29</v>
      </c>
      <c r="B72">
        <f t="shared" si="15"/>
        <v>1</v>
      </c>
      <c r="C72">
        <f t="shared" ca="1" si="16"/>
        <v>0.68005254343936206</v>
      </c>
      <c r="D72">
        <f t="shared" ca="1" si="17"/>
        <v>637.16636661251732</v>
      </c>
      <c r="E72">
        <f t="shared" ca="1" si="18"/>
        <v>636.94166720151111</v>
      </c>
      <c r="F72">
        <f t="shared" si="2"/>
        <v>51</v>
      </c>
      <c r="G72">
        <f ca="1">IF(N6="None",MAX(0,F72-H72),MAX(0,F72*B72))</f>
        <v>50.95</v>
      </c>
      <c r="H72">
        <f ca="1">IF(N6="None",MAX(0.05,IFERROR(O33,0)+0.05),MAX(0,F72-G72))</f>
        <v>0.05</v>
      </c>
      <c r="I72">
        <f ca="1">IF(AND(N7="None",N8="None"),MAX(0,G72*C72),IF(N7="None",MAX(0.05,IFERROR(O34,0)+0.05),IF(N8="None",MAX(0,G72-J72),MAX(0,G72*C72))))</f>
        <v>34.648677088235502</v>
      </c>
      <c r="J72">
        <f ca="1">IF(AND(N7="None",N8="None"),MAX(0,G72-I72),IF(N8="None",MAX(0.05,IFERROR(O35,0)+0.05),IF(N7="None",MAX(0,G72-I72),MAX(0,G72-I72))))</f>
        <v>16.301322911764501</v>
      </c>
      <c r="K72">
        <f>P5</f>
        <v>637</v>
      </c>
      <c r="L72">
        <f ca="1">P6</f>
        <v>635.50072404782861</v>
      </c>
      <c r="M72">
        <f ca="1">P7</f>
        <v>623.0446335020365</v>
      </c>
      <c r="N72">
        <f ca="1">P8</f>
        <v>632.94163350203655</v>
      </c>
      <c r="O72">
        <f ca="1"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AE72)-(K31))))*(MAX($D$16,(AE72)-(K31))),0.000001)*MAX(((((G31)+(I31)*(MAX($D$16,(AE72)-(K31))))*(MAX($D$16,(AE72)-(K31))))/MAX((G31)+2*(MAX($D$16,(AE72)-(K31)))*SQRT(1+(I31)^2),0.000001))^(2/3),0.000001)))^2))/2)+(IF((ABS(F72)/MAX(((G31)+(I31)*(MAX($D$16,(AE72)-(K31))))*(MAX($D$16,(AE72)-(K31))),0.000001))&gt;(ABS(F72)/MAX(((F31)+(H31)*(MAX($D$16,(K72)-(J31))))*(MAX($D$16,(K72)-(J31))),0.000001)),$D$9*((((ABS(F72)/MAX(((G31)+(I31)*(MAX($D$16,(AE72)-(K31))))*(MAX($D$16,(AE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AE72)-(K31))))*(MAX($D$16,(AE72)-(K31))),0.000001))^2)/(2*$I$5)))))+($D$10*(ABS((X31)-(W31))/90)*MAX(((ABS(F72)/MAX(((F31)+(H31)*(MAX($D$16,(K72)-(J31))))*(MAX($D$16,(K72)-(J31))),0.000001))^2)/(2*$I$5),((ABS(F72)/MAX(((G31)+(I31)*(MAX($D$16,(AE72)-(K31))))*(MAX($D$16,(AE72)-(K31))),0.000001))^2)/(2*$I$5)))+(0)-((ABS(F72)/MAX(((G31)+(I31)*(MAX($D$16,(AE72)-(K31))))*(MAX($D$16,(AE72)-(K31))),0.000001))^2)/(2*$I$5)</f>
        <v>637.16616318787374</v>
      </c>
      <c r="P72">
        <f ca="1">AD72+((ABS(G72)/MAX(((G32)+(I32)*(MAX($D$16,(AD72)-(K32))))*(MAX($D$16,(AD72)-(K32))),0.000001))^2)/(2*$I$5)+((E32)*((((ABS(G72)*$D$6)/(MAX(((F32)+(H32)*(MAX($D$16,(AC72)-(J32))))*(MAX($D$16,(AC72)-(J32))),0.000001)*MAX(((((F32)+(H32)*(MAX($D$16,(AC72)-(J32))))*(MAX($D$16,(AC72)-(J32))))/MAX((F32)+2*(MAX($D$16,(AC72)-(J32)))*SQRT(1+(H32)^2),0.000001))^(2/3),0.000001)))^2)+(((ABS(G72)*$D$6)/(MAX(((G32)+(I32)*(MAX($D$16,(AD72)-(K32))))*(MAX($D$16,(AD72)-(K32))),0.000001)*MAX(((((G32)+(I32)*(MAX($D$16,(AD72)-(K32))))*(MAX($D$16,(AD72)-(K32))))/MAX((G32)+2*(MAX($D$16,(AD72)-(K32)))*SQRT(1+(I32)^2),0.000001))^(2/3),0.000001)))^2))/2)+(IF((ABS(G72)/MAX(((G32)+(I32)*(MAX($D$16,(AD72)-(K32))))*(MAX($D$16,(AD72)-(K32))),0.000001))&gt;(ABS(G72)/MAX(((F32)+(H32)*(MAX($D$16,(AC72)-(J32))))*(MAX($D$16,(AC72)-(J32))),0.000001)),$D$9*((((ABS(G72)/MAX(((G32)+(I32)*(MAX($D$16,(AD72)-(K32))))*(MAX($D$16,(AD72)-(K32))),0.000001))^2)/(2*$I$5))-(((ABS(G72)/MAX(((F32)+(H32)*(MAX($D$16,(AC72)-(J32))))*(MAX($D$16,(AC72)-(J32))),0.000001))^2)/(2*$I$5))),$D$8*((((ABS(G72)/MAX(((F32)+(H32)*(MAX($D$16,(AC72)-(J32))))*(MAX($D$16,(AC72)-(J32))),0.000001))^2)/(2*$I$5))-(((ABS(G72)/MAX(((G32)+(I32)*(MAX($D$16,(AD72)-(K32))))*(MAX($D$16,(AD72)-(K32))),0.000001))^2)/(2*$I$5)))))+($D$10*(ABS((X32)-(W32))/90)*MAX(((ABS(G72)/MAX(((F32)+(H32)*(MAX($D$16,(AC72)-(J32))))*(MAX($D$16,(AC72)-(J32))),0.000001))^2)/(2*$I$5),((ABS(G72)/MAX(((G32)+(I32)*(MAX($D$16,(AD72)-(K32))))*(MAX($D$16,(AD72)-(K32))),0.000001))^2)/(2*$I$5)))+(($D$11*0.13607488*(ABS(H72)/MAX(ABS(F72),0.000001))^2*MAX(((ABS(G72)/MAX(((F32)+(H32)*(MAX($D$16,(AC72)-(J32))))*(MAX($D$16,(AC72)-(J32))),0.000001))^2)/(2*$I$5),((ABS(G72)/MAX(((G32)+(I32)*(MAX($D$16,(AD72)-(K32))))*(MAX($D$16,(AD72)-(K32))),0.000001))^2)/(2*$I$5))))-((ABS(G72)/MAX(((F32)+(H32)*(MAX($D$16,(AC72)-(J32))))*(MAX($D$16,(AC72)-(J32))),0.000001))^2)/(2*$I$5)</f>
        <v>636.26569535822887</v>
      </c>
      <c r="Q72">
        <f ca="1">L72+((ABS(H72)/MAX(((G33)+(I33)*(MAX($D$16,(IF(N6="None",AC72,L72))-(K33))))*(MAX($D$16,(IF(N6="None",AC72,L72))-(K33))),0.000001))^2)/(2*$I$5)+((E33)*((((ABS(H72)*$D$6)/(MAX(((F33)+(H33)*(MAX($D$16,(AC72)-(J33))))*(MAX($D$16,(AC72)-(J33))),0.000001)*MAX(((((F33)+(H33)*(MAX($D$16,(AC72)-(J33))))*(MAX($D$16,(AC72)-(J33))))/MAX((F33)+2*(MAX($D$16,(AC72)-(J33)))*SQRT(1+(H33)^2),0.000001))^(2/3),0.000001)))^2)+(((ABS(H72)*$D$6)/(MAX(((G33)+(I33)*(MAX($D$16,(IF(N6="None",AC72,L72))-(K33))))*(MAX($D$16,(IF(N6="None",AC72,L72))-(K33))),0.000001)*MAX(((((G33)+(I33)*(MAX($D$16,(IF(N6="None",AC72,L72))-(K33))))*(MAX($D$16,(IF(N6="None",AC72,L72))-(K33))))/MAX((G33)+2*(MAX($D$16,(IF(N6="None",AC72,L72))-(K33)))*SQRT(1+(I33)^2),0.000001))^(2/3),0.000001)))^2))/2)+(IF((ABS(H72)/MAX(((G33)+(I33)*(MAX($D$16,(IF(N6="None",AC72,L72))-(K33))))*(MAX($D$16,(IF(N6="None",AC72,L72))-(K33))),0.000001))&gt;(ABS(H72)/MAX(((F33)+(H33)*(MAX($D$16,(AC72)-(J33))))*(MAX($D$16,(AC72)-(J33))),0.000001)),$D$9*((((ABS(H72)/MAX(((G33)+(I33)*(MAX($D$16,(IF(N6="None",AC72,L72))-(K33))))*(MAX($D$16,(IF(N6="None",AC72,L72))-(K33))),0.000001))^2)/(2*$I$5))-(((ABS(H72)/MAX(((F33)+(H33)*(MAX($D$16,(AC72)-(J33))))*(MAX($D$16,(AC72)-(J33))),0.000001))^2)/(2*$I$5))),$D$8*((((ABS(H72)/MAX(((F33)+(H33)*(MAX($D$16,(AC72)-(J33))))*(MAX($D$16,(AC72)-(J33))),0.000001))^2)/(2*$I$5))-(((ABS(H72)/MAX(((G33)+(I33)*(MAX($D$16,(IF(N6="None",AC72,L72))-(K33))))*(MAX($D$16,(IF(N6="None",AC72,L72))-(K33))),0.000001))^2)/(2*$I$5)))))+($D$10*(ABS((X33)-(W33))/90)*MAX(((ABS(H72)/MAX(((F33)+(H33)*(MAX($D$16,(AC72)-(J33))))*(MAX($D$16,(AC72)-(J33))),0.000001))^2)/(2*$I$5),((ABS(H72)/MAX(((G33)+(I33)*(MAX($D$16,(IF(N6="None",AC72,L72))-(K33))))*(MAX($D$16,(IF(N6="None",AC72,L72))-(K33))),0.000001))^2)/(2*$I$5)))+(($D$11*0.00000015*(ABS(G72)/MAX(ABS(F72),0.000001))^2*MAX(((ABS(H72)/MAX(((F33)+(H33)*(MAX($D$16,(AC72)-(J33))))*(MAX($D$16,(AC72)-(J33))),0.000001))^2)/(2*$I$5),((ABS(H72)/MAX(((G33)+(I33)*(MAX($D$16,(IF(N6="None",AC72,L72))-(K33))))*(MAX($D$16,(IF(N6="None",AC72,L72))-(K33))),0.000001))^2)/(2*$I$5))))-((ABS(H72)/MAX(((F33)+(H33)*(MAX($D$16,(AC72)-(J33))))*(MAX($D$16,(AC72)-(J33))),0.000001))^2)/(2*$I$5)</f>
        <v>635.50072422653136</v>
      </c>
      <c r="R72">
        <f ca="1">AE72+((ABS(G72)/MAX(((F32)+(H32)*(MAX($D$16,(AE72)-(J32))))*(MAX($D$16,(AE72)-(J32))),0.000001))^2)/(2*$I$5)-((E32)*((((ABS(G72)*$D$6)/(MAX(((F32)+(H32)*(MAX($D$16,(AE72)-(J32))))*(MAX($D$16,(AE72)-(J32))),0.000001)*MAX(((((F32)+(H32)*(MAX($D$16,(AE72)-(J32))))*(MAX($D$16,(AE72)-(J32))))/MAX((F32)+2*(MAX($D$16,(AE72)-(J32)))*SQRT(1+(H32)^2),0.000001))^(2/3),0.000001)))^2)+(((ABS(G72)*$D$6)/(MAX(((G32)+(I32)*(MAX($D$16,(AF72)-(K32))))*(MAX($D$16,(AF72)-(K32))),0.000001)*MAX(((((G32)+(I32)*(MAX($D$16,(AF72)-(K32))))*(MAX($D$16,(AF72)-(K32))))/MAX((G32)+2*(MAX($D$16,(AF72)-(K32)))*SQRT(1+(I32)^2),0.000001))^(2/3),0.000001)))^2))/2)+(IF((ABS(G72)/MAX(((G32)+(I32)*(MAX($D$16,(AF72)-(K32))))*(MAX($D$16,(AF72)-(K32))),0.000001))&gt;(ABS(G72)/MAX(((F32)+(H32)*(MAX($D$16,(AE72)-(J32))))*(MAX($D$16,(AE72)-(J32))),0.000001)),$D$9*((((ABS(G72)/MAX(((G32)+(I32)*(MAX($D$16,(AF72)-(K32))))*(MAX($D$16,(AF72)-(K32))),0.000001))^2)/(2*$I$5))-(((ABS(G72)/MAX(((F32)+(H32)*(MAX($D$16,(AE72)-(J32))))*(MAX($D$16,(AE72)-(J32))),0.000001))^2)/(2*$I$5))),$D$8*((((ABS(G72)/MAX(((F32)+(H32)*(MAX($D$16,(AE72)-(J32))))*(MAX($D$16,(AE72)-(J32))),0.000001))^2)/(2*$I$5))-(((ABS(G72)/MAX(((G32)+(I32)*(MAX($D$16,(AF72)-(K32))))*(MAX($D$16,(AF72)-(K32))),0.000001))^2)/(2*$I$5)))))+($D$10*(ABS((X32)-(W32))/90)*MAX(((ABS(G72)/MAX(((F32)+(H32)*(MAX($D$16,(AE72)-(J32))))*(MAX($D$16,(AE72)-(J32))),0.000001))^2)/(2*$I$5),((ABS(G72)/MAX(((G32)+(I32)*(MAX($D$16,(AF72)-(K32))))*(MAX($D$16,(AF72)-(K32))),0.000001))^2)/(2*$I$5)))+(($D$11*0.13607488*(ABS(H72)/MAX(ABS(F72),0.000001))^2*MAX(((ABS(G72)/MAX(((F32)+(H32)*(MAX($D$16,(AE72)-(J32))))*(MAX($D$16,(AE72)-(J32))),0.000001))^2)/(2*$I$5),((ABS(G72)/MAX(((G32)+(I32)*(MAX($D$16,(AF72)-(K32))))*(MAX($D$16,(AF72)-(K32))),0.000001))^2)/(2*$I$5))))-((ABS(G72)/MAX(((G32)+(I32)*(MAX($D$16,(AF72)-(K32))))*(MAX($D$16,(AF72)-(K32))),0.000001))^2)/(2*$I$5)</f>
        <v>636.94032486160211</v>
      </c>
      <c r="S72">
        <f ca="1">M72+((ABS(I72)/MAX(((G34)+(I34)*(MAX($D$16,(IF(N7="None",AD72,M72))-(K34))))*(MAX($D$16,(IF(N7="None",AD72,M72))-(K34))),0.000001))^2)/(2*$I$5)+((E34)*((((ABS(I72)*$D$6)/(MAX(((F34)+(H34)*(MAX($D$16,(AD72)-(J34))))*(MAX($D$16,(AD72)-(J34))),0.000001)*MAX(((((F34)+(H34)*(MAX($D$16,(AD72)-(J34))))*(MAX($D$16,(AD72)-(J34))))/MAX((F34)+2*(MAX($D$16,(AD72)-(J34)))*SQRT(1+(H34)^2),0.000001))^(2/3),0.000001)))^2)+(((ABS(I72)*$D$6)/(MAX(((G34)+(I34)*(MAX($D$16,(IF(N7="None",AD72,M72))-(K34))))*(MAX($D$16,(IF(N7="None",AD72,M72))-(K34))),0.000001)*MAX(((((G34)+(I34)*(MAX($D$16,(IF(N7="None",AD72,M72))-(K34))))*(MAX($D$16,(IF(N7="None",AD72,M72))-(K34))))/MAX((G34)+2*(MAX($D$16,(IF(N7="None",AD72,M72))-(K34)))*SQRT(1+(I34)^2),0.000001))^(2/3),0.000001)))^2))/2)+(IF((ABS(I72)/MAX(((G34)+(I34)*(MAX($D$16,(IF(N7="None",AD72,M72))-(K34))))*(MAX($D$16,(IF(N7="None",AD72,M72))-(K34))),0.000001))&gt;(ABS(I72)/MAX(((F34)+(H34)*(MAX($D$16,(AD72)-(J34))))*(MAX($D$16,(AD72)-(J34))),0.000001)),$D$9*((((ABS(I72)/MAX(((G34)+(I34)*(MAX($D$16,(IF(N7="None",AD72,M72))-(K34))))*(MAX($D$16,(IF(N7="None",AD72,M72))-(K34))),0.000001))^2)/(2*$I$5))-(((ABS(I72)/MAX(((F34)+(H34)*(MAX($D$16,(AD72)-(J34))))*(MAX($D$16,(AD72)-(J34))),0.000001))^2)/(2*$I$5))),$D$8*((((ABS(I72)/MAX(((F34)+(H34)*(MAX($D$16,(AD72)-(J34))))*(MAX($D$16,(AD72)-(J34))),0.000001))^2)/(2*$I$5))-(((ABS(I72)/MAX(((G34)+(I34)*(MAX($D$16,(IF(N7="None",AD72,M72))-(K34))))*(MAX($D$16,(IF(N7="None",AD72,M72))-(K34))),0.000001))^2)/(2*$I$5)))))+($D$10*(ABS((X34)-(W34))/90)*MAX(((ABS(I72)/MAX(((F34)+(H34)*(MAX($D$16,(AD72)-(J34))))*(MAX($D$16,(AD72)-(J34))),0.000001))^2)/(2*$I$5),((ABS(I72)/MAX(((G34)+(I34)*(MAX($D$16,(IF(N7="None",AD72,M72))-(K34))))*(MAX($D$16,(IF(N7="None",AD72,M72))-(K34))),0.000001))^2)/(2*$I$5)))+(0)-((ABS(I72)/MAX(((F34)+(H34)*(MAX($D$16,(AD72)-(J34))))*(MAX($D$16,(AD72)-(J34))),0.000001))^2)/(2*$I$5)</f>
        <v>625.45426533522584</v>
      </c>
      <c r="T72">
        <f ca="1">N72+((ABS(J72)/MAX(((G35)+(I35)*(MAX($D$16,(IF(N8="None",AD72,N72))-(K35))))*(MAX($D$16,(IF(N8="None",AD72,N72))-(K35))),0.000001))^2)/(2*$I$5)+((E35)*((((ABS(J72)*$D$6)/(MAX(((F35)+(H35)*(MAX($D$16,(AD72)-(J35))))*(MAX($D$16,(AD72)-(J35))),0.000001)*MAX(((((F35)+(H35)*(MAX($D$16,(AD72)-(J35))))*(MAX($D$16,(AD72)-(J35))))/MAX((F35)+2*(MAX($D$16,(AD72)-(J35)))*SQRT(1+(H35)^2),0.000001))^(2/3),0.000001)))^2)+(((ABS(J72)*$D$6)/(MAX(((G35)+(I35)*(MAX($D$16,(IF(N8="None",AD72,N72))-(K35))))*(MAX($D$16,(IF(N8="None",AD72,N72))-(K35))),0.000001)*MAX(((((G35)+(I35)*(MAX($D$16,(IF(N8="None",AD72,N72))-(K35))))*(MAX($D$16,(IF(N8="None",AD72,N72))-(K35))))/MAX((G35)+2*(MAX($D$16,(IF(N8="None",AD72,N72))-(K35)))*SQRT(1+(I35)^2),0.000001))^(2/3),0.000001)))^2))/2)+(IF((ABS(J72)/MAX(((G35)+(I35)*(MAX($D$16,(IF(N8="None",AD72,N72))-(K35))))*(MAX($D$16,(IF(N8="None",AD72,N72))-(K35))),0.000001))&gt;(ABS(J72)/MAX(((F35)+(H35)*(MAX($D$16,(AD72)-(J35))))*(MAX($D$16,(AD72)-(J35))),0.000001)),$D$9*((((ABS(J72)/MAX(((G35)+(I35)*(MAX($D$16,(IF(N8="None",AD72,N72))-(K35))))*(MAX($D$16,(IF(N8="None",AD72,N72))-(K35))),0.000001))^2)/(2*$I$5))-(((ABS(J72)/MAX(((F35)+(H35)*(MAX($D$16,(AD72)-(J35))))*(MAX($D$16,(AD72)-(J35))),0.000001))^2)/(2*$I$5))),$D$8*((((ABS(J72)/MAX(((F35)+(H35)*(MAX($D$16,(AD72)-(J35))))*(MAX($D$16,(AD72)-(J35))),0.000001))^2)/(2*$I$5))-(((ABS(J72)/MAX(((G35)+(I35)*(MAX($D$16,(IF(N8="None",AD72,N72))-(K35))))*(MAX($D$16,(IF(N8="None",AD72,N72))-(K35))),0.000001))^2)/(2*$I$5)))))+($D$10*(ABS((X35)-(W35))/90)*MAX(((ABS(J72)/MAX(((F35)+(H35)*(MAX($D$16,(AD72)-(J35))))*(MAX($D$16,(AD72)-(J35))),0.000001))^2)/(2*$I$5),((ABS(J72)/MAX(((G35)+(I35)*(MAX($D$16,(IF(N8="None",AD72,N72))-(K35))))*(MAX($D$16,(IF(N8="None",AD72,N72))-(K35))),0.000001))^2)/(2*$I$5)))+(($D$11*0.34699541*(ABS(I72)/MAX(ABS(G72),0.000001))^2*MAX(((ABS(J72)/MAX(((F35)+(H35)*(MAX($D$16,(AD72)-(J35))))*(MAX($D$16,(AD72)-(J35))),0.000001))^2)/(2*$I$5),((ABS(J72)/MAX(((G35)+(I35)*(MAX($D$16,(IF(N8="None",AD72,N72))-(K35))))*(MAX($D$16,(IF(N8="None",AD72,N72))-(K35))),0.000001))^2)/(2*$I$5))))-((ABS(J72)/MAX(((F35)+(H35)*(MAX($D$16,(AD72)-(J35))))*(MAX($D$16,(AD72)-(J35))),0.000001))^2)/(2*$I$5)</f>
        <v>633.54936052486994</v>
      </c>
      <c r="U72">
        <f t="shared" ca="1" si="3"/>
        <v>1.4132381695414766E-3</v>
      </c>
      <c r="V72">
        <f t="shared" ca="1" si="4"/>
        <v>5.3238224335845786E-3</v>
      </c>
      <c r="W72">
        <f t="shared" ca="1" si="5"/>
        <v>0.90067125428845429</v>
      </c>
      <c r="X72">
        <f t="shared" ca="1" si="6"/>
        <v>3.3923066766411694</v>
      </c>
      <c r="Y72">
        <f>IF($D$20=0,B72,IFERROR(IF(N6="None",1,MIN(0.98,MAX(0.02,B72+$D$14*((Q72-P72)/MAX(ABS(D72),1))))),B72))</f>
        <v>1</v>
      </c>
      <c r="Z72">
        <f ca="1">IF($D$20=0,C72,IFERROR(IF(AND(N7="None",N8="None"),C72,IF(N8="None",1,IF(N7="None",0,MIN(0.98,MAX(0.02,C72+$D$14*((T72-S72)/MAX(ABS(E72),1))))))),C72))</f>
        <v>0.68106928900417474</v>
      </c>
      <c r="AA72">
        <f t="shared" ca="1" si="7"/>
        <v>636.85108406791096</v>
      </c>
      <c r="AB72">
        <f t="shared" ca="1" si="8"/>
        <v>635.75466785773699</v>
      </c>
      <c r="AC72">
        <f ca="1">IF($D$20=0,D72,IF(AC72=0,(MAX(P72,Q72)),IF(ABS((MAX(P72,Q72))-AC72)&lt;$D$19,AC72,MAX((K31)+$D$16,AC72+$D$13*(((MAX(P72,Q72))-AC72))))))</f>
        <v>636.26555934221358</v>
      </c>
      <c r="AD72">
        <f ca="1">IF($D$20=0,E72,IF(AD72=0,(MAX(S72,T72)),IF(ABS((MAX(S72,T72))-AD72)&lt;$D$19,AD72,MAX((K32)+$D$16,AD72+$D$13*(((MAX(S72,T72))-AD72))))))</f>
        <v>633.55024050501356</v>
      </c>
      <c r="AE72">
        <f ca="1">IF($D$20=0,D72,IF(AE72=0,O72,IF(ABS(U72)&lt;$D$19,AE72,MAX((K31)+$D$16,AE72+($D$13*(((O72)-AE72)+($D$15*U72*MAX(ABS(AE72-(K31)),1))))))))</f>
        <v>637.16636587208052</v>
      </c>
      <c r="AF72">
        <f ca="1">IF($D$20=0,E72,IF(AF72=0,R72,IF(ABS(V72)&lt;$D$19,AF72,MAX((K32)+$D$16,AF72+($D$13*(((R72)-AF72)+($D$15*V72*MAX(ABS(AF72-(K32)),1))))))))</f>
        <v>636.94167356512173</v>
      </c>
      <c r="AG72">
        <f ca="1">((G31)*(MAX($D$16,(AC72)-(K31)))^2)/2+(I31)*(MAX($D$16,(AC72)-(K31)))^3/3+(ABS(F72)^2)/($I$5*MAX(((G31)+(I31)*(MAX($D$16,(AC72)-(K31))))*(MAX($D$16,(AC72)-(K31))),0.000001))</f>
        <v>33.242079115111707</v>
      </c>
      <c r="AH72">
        <f ca="1">((G31)*(MAX($D$16,(AE72)-(K31)))^2)/2+(I31)*(MAX($D$16,(AE72)-(K31)))^3/3+(ABS(F72)^2)/($I$5*MAX(((G31)+(I31)*(MAX($D$16,(AE72)-(K31))))*(MAX($D$16,(AE72)-(K31))),0.000001))</f>
        <v>41.07305710325209</v>
      </c>
      <c r="AI72">
        <f ca="1">((G32)*(MAX($D$16,(AD72)-(K32)))^2)/2+(I32)*(MAX($D$16,(AD72)-(K32)))^3/3+(ABS(G72)^2)/($I$5*MAX(((G32)+(I32)*(MAX($D$16,(AD72)-(K32))))*(MAX($D$16,(AD72)-(K32))),0.000001))</f>
        <v>29.798211041043487</v>
      </c>
      <c r="AJ72">
        <f ca="1">((G32)*(MAX($D$16,(AF72)-(K32)))^2)/2+(I32)*(MAX($D$16,(AF72)-(K32)))^3/3+(ABS(G72)^2)/($I$5*MAX(((G32)+(I32)*(MAX($D$16,(AF72)-(K32))))*(MAX($D$16,(AF72)-(K32))),0.000001))</f>
        <v>136.11733675379608</v>
      </c>
      <c r="AK72" t="str">
        <f t="shared" ca="1" si="9"/>
        <v>Supercritical</v>
      </c>
      <c r="AL72" t="str">
        <f t="shared" ca="1" si="10"/>
        <v>Supercritical</v>
      </c>
      <c r="AM72">
        <f t="shared" ca="1" si="11"/>
        <v>637.16636635336442</v>
      </c>
      <c r="AN72">
        <f t="shared" ca="1" si="12"/>
        <v>636.94166942877484</v>
      </c>
      <c r="AO72">
        <f t="shared" ca="1" si="13"/>
        <v>7.4043680342583684E-7</v>
      </c>
      <c r="AP72">
        <f t="shared" ca="1" si="14"/>
        <v>6.3636106233389E-6</v>
      </c>
    </row>
    <row r="73" spans="1:42" x14ac:dyDescent="0.35">
      <c r="A73">
        <v>30</v>
      </c>
      <c r="B73">
        <f t="shared" si="15"/>
        <v>1</v>
      </c>
      <c r="C73">
        <f t="shared" ca="1" si="16"/>
        <v>0.68106928900417474</v>
      </c>
      <c r="D73">
        <f t="shared" ca="1" si="17"/>
        <v>637.16636635336442</v>
      </c>
      <c r="E73">
        <f t="shared" ca="1" si="18"/>
        <v>636.94166942877484</v>
      </c>
      <c r="F73">
        <f t="shared" si="2"/>
        <v>51</v>
      </c>
      <c r="G73">
        <f ca="1">IF(N6="None",MAX(0,F73-H73),MAX(0,F73*B73))</f>
        <v>50.95</v>
      </c>
      <c r="H73">
        <f ca="1">IF(N6="None",MAX(0.05,IFERROR(O33,0)+0.05),MAX(0,F73-G73))</f>
        <v>0.05</v>
      </c>
      <c r="I73">
        <f ca="1">IF(AND(N7="None",N8="None"),MAX(0,G73*C73),IF(N7="None",MAX(0.05,IFERROR(O34,0)+0.05),IF(N8="None",MAX(0,G73-J73),MAX(0,G73*C73))))</f>
        <v>34.700480274762704</v>
      </c>
      <c r="J73">
        <f ca="1">IF(AND(N7="None",N8="None"),MAX(0,G73-I73),IF(N8="None",MAX(0.05,IFERROR(O35,0)+0.05),IF(N7="None",MAX(0,G73-I73),MAX(0,G73-I73))))</f>
        <v>16.249519725237299</v>
      </c>
      <c r="K73">
        <f>P5</f>
        <v>637</v>
      </c>
      <c r="L73">
        <f ca="1">P6</f>
        <v>635.50072404782861</v>
      </c>
      <c r="M73">
        <f ca="1">P7</f>
        <v>623.0446335020365</v>
      </c>
      <c r="N73">
        <f ca="1">P8</f>
        <v>632.94163350203655</v>
      </c>
      <c r="O73">
        <f ca="1"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AE73)-(K31))))*(MAX($D$16,(AE73)-(K31))),0.000001)*MAX(((((G31)+(I31)*(MAX($D$16,(AE73)-(K31))))*(MAX($D$16,(AE73)-(K31))))/MAX((G31)+2*(MAX($D$16,(AE73)-(K31)))*SQRT(1+(I31)^2),0.000001))^(2/3),0.000001)))^2))/2)+(IF((ABS(F73)/MAX(((G31)+(I31)*(MAX($D$16,(AE73)-(K31))))*(MAX($D$16,(AE73)-(K31))),0.000001))&gt;(ABS(F73)/MAX(((F31)+(H31)*(MAX($D$16,(K73)-(J31))))*(MAX($D$16,(K73)-(J31))),0.000001)),$D$9*((((ABS(F73)/MAX(((G31)+(I31)*(MAX($D$16,(AE73)-(K31))))*(MAX($D$16,(AE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AE73)-(K31))))*(MAX($D$16,(AE73)-(K31))),0.000001))^2)/(2*$I$5)))))+($D$10*(ABS((X31)-(W31))/90)*MAX(((ABS(F73)/MAX(((F31)+(H31)*(MAX($D$16,(K73)-(J31))))*(MAX($D$16,(K73)-(J31))),0.000001))^2)/(2*$I$5),((ABS(F73)/MAX(((G31)+(I31)*(MAX($D$16,(AE73)-(K31))))*(MAX($D$16,(AE73)-(K31))),0.000001))^2)/(2*$I$5)))+(0)-((ABS(F73)/MAX(((G31)+(I31)*(MAX($D$16,(AE73)-(K31))))*(MAX($D$16,(AE73)-(K31))),0.000001))^2)/(2*$I$5)</f>
        <v>637.16616301761167</v>
      </c>
      <c r="P73">
        <f ca="1">AD73+((ABS(G73)/MAX(((G32)+(I32)*(MAX($D$16,(AD73)-(K32))))*(MAX($D$16,(AD73)-(K32))),0.000001))^2)/(2*$I$5)+((E32)*((((ABS(G73)*$D$6)/(MAX(((F32)+(H32)*(MAX($D$16,(AC73)-(J32))))*(MAX($D$16,(AC73)-(J32))),0.000001)*MAX(((((F32)+(H32)*(MAX($D$16,(AC73)-(J32))))*(MAX($D$16,(AC73)-(J32))))/MAX((F32)+2*(MAX($D$16,(AC73)-(J32)))*SQRT(1+(H32)^2),0.000001))^(2/3),0.000001)))^2)+(((ABS(G73)*$D$6)/(MAX(((G32)+(I32)*(MAX($D$16,(AD73)-(K32))))*(MAX($D$16,(AD73)-(K32))),0.000001)*MAX(((((G32)+(I32)*(MAX($D$16,(AD73)-(K32))))*(MAX($D$16,(AD73)-(K32))))/MAX((G32)+2*(MAX($D$16,(AD73)-(K32)))*SQRT(1+(I32)^2),0.000001))^(2/3),0.000001)))^2))/2)+(IF((ABS(G73)/MAX(((G32)+(I32)*(MAX($D$16,(AD73)-(K32))))*(MAX($D$16,(AD73)-(K32))),0.000001))&gt;(ABS(G73)/MAX(((F32)+(H32)*(MAX($D$16,(AC73)-(J32))))*(MAX($D$16,(AC73)-(J32))),0.000001)),$D$9*((((ABS(G73)/MAX(((G32)+(I32)*(MAX($D$16,(AD73)-(K32))))*(MAX($D$16,(AD73)-(K32))),0.000001))^2)/(2*$I$5))-(((ABS(G73)/MAX(((F32)+(H32)*(MAX($D$16,(AC73)-(J32))))*(MAX($D$16,(AC73)-(J32))),0.000001))^2)/(2*$I$5))),$D$8*((((ABS(G73)/MAX(((F32)+(H32)*(MAX($D$16,(AC73)-(J32))))*(MAX($D$16,(AC73)-(J32))),0.000001))^2)/(2*$I$5))-(((ABS(G73)/MAX(((G32)+(I32)*(MAX($D$16,(AD73)-(K32))))*(MAX($D$16,(AD73)-(K32))),0.000001))^2)/(2*$I$5)))))+($D$10*(ABS((X32)-(W32))/90)*MAX(((ABS(G73)/MAX(((F32)+(H32)*(MAX($D$16,(AC73)-(J32))))*(MAX($D$16,(AC73)-(J32))),0.000001))^2)/(2*$I$5),((ABS(G73)/MAX(((G32)+(I32)*(MAX($D$16,(AD73)-(K32))))*(MAX($D$16,(AD73)-(K32))),0.000001))^2)/(2*$I$5)))+(($D$11*0.13607488*(ABS(H73)/MAX(ABS(F73),0.000001))^2*MAX(((ABS(G73)/MAX(((F32)+(H32)*(MAX($D$16,(AC73)-(J32))))*(MAX($D$16,(AC73)-(J32))),0.000001))^2)/(2*$I$5),((ABS(G73)/MAX(((G32)+(I32)*(MAX($D$16,(AD73)-(K32))))*(MAX($D$16,(AD73)-(K32))),0.000001))^2)/(2*$I$5))))-((ABS(G73)/MAX(((F32)+(H32)*(MAX($D$16,(AC73)-(J32))))*(MAX($D$16,(AC73)-(J32))),0.000001))^2)/(2*$I$5)</f>
        <v>636.26713520113367</v>
      </c>
      <c r="Q73">
        <f ca="1">L73+((ABS(H73)/MAX(((G33)+(I33)*(MAX($D$16,(IF(N6="None",AC73,L73))-(K33))))*(MAX($D$16,(IF(N6="None",AC73,L73))-(K33))),0.000001))^2)/(2*$I$5)+((E33)*((((ABS(H73)*$D$6)/(MAX(((F33)+(H33)*(MAX($D$16,(AC73)-(J33))))*(MAX($D$16,(AC73)-(J33))),0.000001)*MAX(((((F33)+(H33)*(MAX($D$16,(AC73)-(J33))))*(MAX($D$16,(AC73)-(J33))))/MAX((F33)+2*(MAX($D$16,(AC73)-(J33)))*SQRT(1+(H33)^2),0.000001))^(2/3),0.000001)))^2)+(((ABS(H73)*$D$6)/(MAX(((G33)+(I33)*(MAX($D$16,(IF(N6="None",AC73,L73))-(K33))))*(MAX($D$16,(IF(N6="None",AC73,L73))-(K33))),0.000001)*MAX(((((G33)+(I33)*(MAX($D$16,(IF(N6="None",AC73,L73))-(K33))))*(MAX($D$16,(IF(N6="None",AC73,L73))-(K33))))/MAX((G33)+2*(MAX($D$16,(IF(N6="None",AC73,L73))-(K33)))*SQRT(1+(I33)^2),0.000001))^(2/3),0.000001)))^2))/2)+(IF((ABS(H73)/MAX(((G33)+(I33)*(MAX($D$16,(IF(N6="None",AC73,L73))-(K33))))*(MAX($D$16,(IF(N6="None",AC73,L73))-(K33))),0.000001))&gt;(ABS(H73)/MAX(((F33)+(H33)*(MAX($D$16,(AC73)-(J33))))*(MAX($D$16,(AC73)-(J33))),0.000001)),$D$9*((((ABS(H73)/MAX(((G33)+(I33)*(MAX($D$16,(IF(N6="None",AC73,L73))-(K33))))*(MAX($D$16,(IF(N6="None",AC73,L73))-(K33))),0.000001))^2)/(2*$I$5))-(((ABS(H73)/MAX(((F33)+(H33)*(MAX($D$16,(AC73)-(J33))))*(MAX($D$16,(AC73)-(J33))),0.000001))^2)/(2*$I$5))),$D$8*((((ABS(H73)/MAX(((F33)+(H33)*(MAX($D$16,(AC73)-(J33))))*(MAX($D$16,(AC73)-(J33))),0.000001))^2)/(2*$I$5))-(((ABS(H73)/MAX(((G33)+(I33)*(MAX($D$16,(IF(N6="None",AC73,L73))-(K33))))*(MAX($D$16,(IF(N6="None",AC73,L73))-(K33))),0.000001))^2)/(2*$I$5)))))+($D$10*(ABS((X33)-(W33))/90)*MAX(((ABS(H73)/MAX(((F33)+(H33)*(MAX($D$16,(AC73)-(J33))))*(MAX($D$16,(AC73)-(J33))),0.000001))^2)/(2*$I$5),((ABS(H73)/MAX(((G33)+(I33)*(MAX($D$16,(IF(N6="None",AC73,L73))-(K33))))*(MAX($D$16,(IF(N6="None",AC73,L73))-(K33))),0.000001))^2)/(2*$I$5)))+(($D$11*0.00000015*(ABS(G73)/MAX(ABS(F73),0.000001))^2*MAX(((ABS(H73)/MAX(((F33)+(H33)*(MAX($D$16,(AC73)-(J33))))*(MAX($D$16,(AC73)-(J33))),0.000001))^2)/(2*$I$5),((ABS(H73)/MAX(((G33)+(I33)*(MAX($D$16,(IF(N6="None",AC73,L73))-(K33))))*(MAX($D$16,(IF(N6="None",AC73,L73))-(K33))),0.000001))^2)/(2*$I$5))))-((ABS(H73)/MAX(((F33)+(H33)*(MAX($D$16,(AC73)-(J33))))*(MAX($D$16,(AC73)-(J33))),0.000001))^2)/(2*$I$5)</f>
        <v>635.50072422626533</v>
      </c>
      <c r="R73">
        <f ca="1">AE73+((ABS(G73)/MAX(((F32)+(H32)*(MAX($D$16,(AE73)-(J32))))*(MAX($D$16,(AE73)-(J32))),0.000001))^2)/(2*$I$5)-((E32)*((((ABS(G73)*$D$6)/(MAX(((F32)+(H32)*(MAX($D$16,(AE73)-(J32))))*(MAX($D$16,(AE73)-(J32))),0.000001)*MAX(((((F32)+(H32)*(MAX($D$16,(AE73)-(J32))))*(MAX($D$16,(AE73)-(J32))))/MAX((F32)+2*(MAX($D$16,(AE73)-(J32)))*SQRT(1+(H32)^2),0.000001))^(2/3),0.000001)))^2)+(((ABS(G73)*$D$6)/(MAX(((G32)+(I32)*(MAX($D$16,(AF73)-(K32))))*(MAX($D$16,(AF73)-(K32))),0.000001)*MAX(((((G32)+(I32)*(MAX($D$16,(AF73)-(K32))))*(MAX($D$16,(AF73)-(K32))))/MAX((G32)+2*(MAX($D$16,(AF73)-(K32)))*SQRT(1+(I32)^2),0.000001))^(2/3),0.000001)))^2))/2)+(IF((ABS(G73)/MAX(((G32)+(I32)*(MAX($D$16,(AF73)-(K32))))*(MAX($D$16,(AF73)-(K32))),0.000001))&gt;(ABS(G73)/MAX(((F32)+(H32)*(MAX($D$16,(AE73)-(J32))))*(MAX($D$16,(AE73)-(J32))),0.000001)),$D$9*((((ABS(G73)/MAX(((G32)+(I32)*(MAX($D$16,(AF73)-(K32))))*(MAX($D$16,(AF73)-(K32))),0.000001))^2)/(2*$I$5))-(((ABS(G73)/MAX(((F32)+(H32)*(MAX($D$16,(AE73)-(J32))))*(MAX($D$16,(AE73)-(J32))),0.000001))^2)/(2*$I$5))),$D$8*((((ABS(G73)/MAX(((F32)+(H32)*(MAX($D$16,(AE73)-(J32))))*(MAX($D$16,(AE73)-(J32))),0.000001))^2)/(2*$I$5))-(((ABS(G73)/MAX(((G32)+(I32)*(MAX($D$16,(AF73)-(K32))))*(MAX($D$16,(AF73)-(K32))),0.000001))^2)/(2*$I$5)))))+($D$10*(ABS((X32)-(W32))/90)*MAX(((ABS(G73)/MAX(((F32)+(H32)*(MAX($D$16,(AE73)-(J32))))*(MAX($D$16,(AE73)-(J32))),0.000001))^2)/(2*$I$5),((ABS(G73)/MAX(((G32)+(I32)*(MAX($D$16,(AF73)-(K32))))*(MAX($D$16,(AF73)-(K32))),0.000001))^2)/(2*$I$5)))+(($D$11*0.13607488*(ABS(H73)/MAX(ABS(F73),0.000001))^2*MAX(((ABS(G73)/MAX(((F32)+(H32)*(MAX($D$16,(AE73)-(J32))))*(MAX($D$16,(AE73)-(J32))),0.000001))^2)/(2*$I$5),((ABS(G73)/MAX(((G32)+(I32)*(MAX($D$16,(AF73)-(K32))))*(MAX($D$16,(AF73)-(K32))),0.000001))^2)/(2*$I$5))))-((ABS(G73)/MAX(((G32)+(I32)*(MAX($D$16,(AF73)-(K32))))*(MAX($D$16,(AF73)-(K32))),0.000001))^2)/(2*$I$5)</f>
        <v>636.94032429281856</v>
      </c>
      <c r="S73">
        <f ca="1">M73+((ABS(I73)/MAX(((G34)+(I34)*(MAX($D$16,(IF(N7="None",AD73,M73))-(K34))))*(MAX($D$16,(IF(N7="None",AD73,M73))-(K34))),0.000001))^2)/(2*$I$5)+((E34)*((((ABS(I73)*$D$6)/(MAX(((F34)+(H34)*(MAX($D$16,(AD73)-(J34))))*(MAX($D$16,(AD73)-(J34))),0.000001)*MAX(((((F34)+(H34)*(MAX($D$16,(AD73)-(J34))))*(MAX($D$16,(AD73)-(J34))))/MAX((F34)+2*(MAX($D$16,(AD73)-(J34)))*SQRT(1+(H34)^2),0.000001))^(2/3),0.000001)))^2)+(((ABS(I73)*$D$6)/(MAX(((G34)+(I34)*(MAX($D$16,(IF(N7="None",AD73,M73))-(K34))))*(MAX($D$16,(IF(N7="None",AD73,M73))-(K34))),0.000001)*MAX(((((G34)+(I34)*(MAX($D$16,(IF(N7="None",AD73,M73))-(K34))))*(MAX($D$16,(IF(N7="None",AD73,M73))-(K34))))/MAX((G34)+2*(MAX($D$16,(IF(N7="None",AD73,M73))-(K34)))*SQRT(1+(I34)^2),0.000001))^(2/3),0.000001)))^2))/2)+(IF((ABS(I73)/MAX(((G34)+(I34)*(MAX($D$16,(IF(N7="None",AD73,M73))-(K34))))*(MAX($D$16,(IF(N7="None",AD73,M73))-(K34))),0.000001))&gt;(ABS(I73)/MAX(((F34)+(H34)*(MAX($D$16,(AD73)-(J34))))*(MAX($D$16,(AD73)-(J34))),0.000001)),$D$9*((((ABS(I73)/MAX(((G34)+(I34)*(MAX($D$16,(IF(N7="None",AD73,M73))-(K34))))*(MAX($D$16,(IF(N7="None",AD73,M73))-(K34))),0.000001))^2)/(2*$I$5))-(((ABS(I73)/MAX(((F34)+(H34)*(MAX($D$16,(AD73)-(J34))))*(MAX($D$16,(AD73)-(J34))),0.000001))^2)/(2*$I$5))),$D$8*((((ABS(I73)/MAX(((F34)+(H34)*(MAX($D$16,(AD73)-(J34))))*(MAX($D$16,(AD73)-(J34))),0.000001))^2)/(2*$I$5))-(((ABS(I73)/MAX(((G34)+(I34)*(MAX($D$16,(IF(N7="None",AD73,M73))-(K34))))*(MAX($D$16,(IF(N7="None",AD73,M73))-(K34))),0.000001))^2)/(2*$I$5)))))+($D$10*(ABS((X34)-(W34))/90)*MAX(((ABS(I73)/MAX(((F34)+(H34)*(MAX($D$16,(AD73)-(J34))))*(MAX($D$16,(AD73)-(J34))),0.000001))^2)/(2*$I$5),((ABS(I73)/MAX(((G34)+(I34)*(MAX($D$16,(IF(N7="None",AD73,M73))-(K34))))*(MAX($D$16,(IF(N7="None",AD73,M73))-(K34))),0.000001))^2)/(2*$I$5)))+(0)-((ABS(I73)/MAX(((F34)+(H34)*(MAX($D$16,(AD73)-(J34))))*(MAX($D$16,(AD73)-(J34))),0.000001))^2)/(2*$I$5)</f>
        <v>625.46050981846452</v>
      </c>
      <c r="T73">
        <f ca="1">N73+((ABS(J73)/MAX(((G35)+(I35)*(MAX($D$16,(IF(N8="None",AD73,N73))-(K35))))*(MAX($D$16,(IF(N8="None",AD73,N73))-(K35))),0.000001))^2)/(2*$I$5)+((E35)*((((ABS(J73)*$D$6)/(MAX(((F35)+(H35)*(MAX($D$16,(AD73)-(J35))))*(MAX($D$16,(AD73)-(J35))),0.000001)*MAX(((((F35)+(H35)*(MAX($D$16,(AD73)-(J35))))*(MAX($D$16,(AD73)-(J35))))/MAX((F35)+2*(MAX($D$16,(AD73)-(J35)))*SQRT(1+(H35)^2),0.000001))^(2/3),0.000001)))^2)+(((ABS(J73)*$D$6)/(MAX(((G35)+(I35)*(MAX($D$16,(IF(N8="None",AD73,N73))-(K35))))*(MAX($D$16,(IF(N8="None",AD73,N73))-(K35))),0.000001)*MAX(((((G35)+(I35)*(MAX($D$16,(IF(N8="None",AD73,N73))-(K35))))*(MAX($D$16,(IF(N8="None",AD73,N73))-(K35))))/MAX((G35)+2*(MAX($D$16,(IF(N8="None",AD73,N73))-(K35)))*SQRT(1+(I35)^2),0.000001))^(2/3),0.000001)))^2))/2)+(IF((ABS(J73)/MAX(((G35)+(I35)*(MAX($D$16,(IF(N8="None",AD73,N73))-(K35))))*(MAX($D$16,(IF(N8="None",AD73,N73))-(K35))),0.000001))&gt;(ABS(J73)/MAX(((F35)+(H35)*(MAX($D$16,(AD73)-(J35))))*(MAX($D$16,(AD73)-(J35))),0.000001)),$D$9*((((ABS(J73)/MAX(((G35)+(I35)*(MAX($D$16,(IF(N8="None",AD73,N73))-(K35))))*(MAX($D$16,(IF(N8="None",AD73,N73))-(K35))),0.000001))^2)/(2*$I$5))-(((ABS(J73)/MAX(((F35)+(H35)*(MAX($D$16,(AD73)-(J35))))*(MAX($D$16,(AD73)-(J35))),0.000001))^2)/(2*$I$5))),$D$8*((((ABS(J73)/MAX(((F35)+(H35)*(MAX($D$16,(AD73)-(J35))))*(MAX($D$16,(AD73)-(J35))),0.000001))^2)/(2*$I$5))-(((ABS(J73)/MAX(((G35)+(I35)*(MAX($D$16,(IF(N8="None",AD73,N73))-(K35))))*(MAX($D$16,(IF(N8="None",AD73,N73))-(K35))),0.000001))^2)/(2*$I$5)))))+($D$10*(ABS((X35)-(W35))/90)*MAX(((ABS(J73)/MAX(((F35)+(H35)*(MAX($D$16,(AD73)-(J35))))*(MAX($D$16,(AD73)-(J35))),0.000001))^2)/(2*$I$5),((ABS(J73)/MAX(((G35)+(I35)*(MAX($D$16,(IF(N8="None",AD73,N73))-(K35))))*(MAX($D$16,(IF(N8="None",AD73,N73))-(K35))),0.000001))^2)/(2*$I$5)))+(($D$11*0.34699541*(ABS(I73)/MAX(ABS(G73),0.000001))^2*MAX(((ABS(J73)/MAX(((F35)+(H35)*(MAX($D$16,(AD73)-(J35))))*(MAX($D$16,(AD73)-(J35))),0.000001))^2)/(2*$I$5),((ABS(J73)/MAX(((G35)+(I35)*(MAX($D$16,(IF(N8="None",AD73,N73))-(K35))))*(MAX($D$16,(IF(N8="None",AD73,N73))-(K35))),0.000001))^2)/(2*$I$5))))-((ABS(J73)/MAX(((F35)+(H35)*(MAX($D$16,(AD73)-(J35))))*(MAX($D$16,(AD73)-(J35))),0.000001))^2)/(2*$I$5)</f>
        <v>633.54554569650429</v>
      </c>
      <c r="U73">
        <f t="shared" ca="1" si="3"/>
        <v>1.4109781431548556E-3</v>
      </c>
      <c r="V73">
        <f t="shared" ca="1" si="4"/>
        <v>5.3298108119677421E-3</v>
      </c>
      <c r="W73">
        <f t="shared" ca="1" si="5"/>
        <v>0.89923115223075456</v>
      </c>
      <c r="X73">
        <f t="shared" ca="1" si="6"/>
        <v>3.3961237322705529</v>
      </c>
      <c r="Y73">
        <f>IF($D$20=0,B73,IFERROR(IF(N6="None",1,MIN(0.98,MAX(0.02,B73+$D$14*((Q73-P73)/MAX(ABS(D73),1))))),B73))</f>
        <v>1</v>
      </c>
      <c r="Z73">
        <f ca="1">IF($D$20=0,C73,IFERROR(IF(AND(N7="None",N8="None"),C73,IF(N8="None",1,IF(N7="None",0,MIN(0.98,MAX(0.02,C73+$D$14*((T73-S73)/MAX(ABS(E73),1))))))),C73))</f>
        <v>0.68208477111389954</v>
      </c>
      <c r="AA73">
        <f t="shared" ca="1" si="7"/>
        <v>636.85159232914305</v>
      </c>
      <c r="AB73">
        <f t="shared" ca="1" si="8"/>
        <v>635.75333467085784</v>
      </c>
      <c r="AC73">
        <f ca="1">IF($D$20=0,D73,IF(AC73=0,(MAX(P73,Q73)),IF(ABS((MAX(P73,Q73))-AC73)&lt;$D$19,AC73,MAX((K31)+$D$16,AC73+$D$13*(((MAX(P73,Q73))-AC73))))))</f>
        <v>636.26701199844626</v>
      </c>
      <c r="AD73">
        <f ca="1">IF($D$20=0,E73,IF(AD73=0,(MAX(S73,T73)),IF(ABS((MAX(S73,T73))-AD73)&lt;$D$19,AD73,MAX((K32)+$D$16,AD73+$D$13*(((MAX(S73,T73))-AD73))))))</f>
        <v>633.5464272632978</v>
      </c>
      <c r="AE73">
        <f ca="1">IF($D$20=0,D73,IF(AE73=0,O73,IF(ABS(U73)&lt;$D$19,AE73,MAX((K31)+$D$16,AE73+($D$13*(((O73)-AE73)+($D$15*U73*MAX(ABS(AE73-(K31)),1))))))))</f>
        <v>637.16636537765453</v>
      </c>
      <c r="AF73">
        <f ca="1">IF($D$20=0,E73,IF(AF73=0,R73,IF(ABS(V73)&lt;$D$19,AF73,MAX((K32)+$D$16,AF73+($D$13*(((R73)-AF73)+($D$15*V73*MAX(ABS(AF73-(K32)),1))))))))</f>
        <v>636.94167451364888</v>
      </c>
      <c r="AG73">
        <f ca="1">((G31)*(MAX($D$16,(AC73)-(K31)))^2)/2+(I31)*(MAX($D$16,(AC73)-(K31)))^3/3+(ABS(F73)^2)/($I$5*MAX(((G31)+(I31)*(MAX($D$16,(AC73)-(K31))))*(MAX($D$16,(AC73)-(K31))),0.000001))</f>
        <v>33.245670467574513</v>
      </c>
      <c r="AH73">
        <f ca="1">((G31)*(MAX($D$16,(AE73)-(K31)))^2)/2+(I31)*(MAX($D$16,(AE73)-(K31)))^3/3+(ABS(F73)^2)/($I$5*MAX(((G31)+(I31)*(MAX($D$16,(AE73)-(K31))))*(MAX($D$16,(AE73)-(K31))),0.000001))</f>
        <v>41.073050232318081</v>
      </c>
      <c r="AI73">
        <f ca="1">((G32)*(MAX($D$16,(AD73)-(K32)))^2)/2+(I32)*(MAX($D$16,(AD73)-(K32)))^3/3+(ABS(G73)^2)/($I$5*MAX(((G32)+(I32)*(MAX($D$16,(AD73)-(K32))))*(MAX($D$16,(AD73)-(K32))),0.000001))</f>
        <v>29.768397981646888</v>
      </c>
      <c r="AJ73">
        <f ca="1">((G32)*(MAX($D$16,(AF73)-(K32)))^2)/2+(I32)*(MAX($D$16,(AF73)-(K32)))^3/3+(ABS(G73)^2)/($I$5*MAX(((G32)+(I32)*(MAX($D$16,(AF73)-(K32))))*(MAX($D$16,(AF73)-(K32))),0.000001))</f>
        <v>136.11738484458087</v>
      </c>
      <c r="AK73" t="str">
        <f t="shared" ca="1" si="9"/>
        <v>Supercritical</v>
      </c>
      <c r="AL73" t="str">
        <f t="shared" ca="1" si="10"/>
        <v>Supercritical</v>
      </c>
      <c r="AM73">
        <f t="shared" ca="1" si="11"/>
        <v>637.16636601186599</v>
      </c>
      <c r="AN73">
        <f t="shared" ca="1" si="12"/>
        <v>636.94167120848078</v>
      </c>
      <c r="AO73">
        <f t="shared" ca="1" si="13"/>
        <v>9.7570989510131767E-7</v>
      </c>
      <c r="AP73">
        <f t="shared" ca="1" si="14"/>
        <v>5.0848740329456632E-6</v>
      </c>
    </row>
    <row r="74" spans="1:42" x14ac:dyDescent="0.35">
      <c r="A74">
        <v>31</v>
      </c>
      <c r="B74">
        <f t="shared" si="15"/>
        <v>1</v>
      </c>
      <c r="C74">
        <f t="shared" ca="1" si="16"/>
        <v>0.68208477111389954</v>
      </c>
      <c r="D74">
        <f t="shared" ca="1" si="17"/>
        <v>637.16636601186599</v>
      </c>
      <c r="E74">
        <f t="shared" ca="1" si="18"/>
        <v>636.94167120848078</v>
      </c>
      <c r="F74">
        <f t="shared" si="2"/>
        <v>51</v>
      </c>
      <c r="G74">
        <f ca="1">IF(N6="None",MAX(0,F74-H74),MAX(0,F74*B74))</f>
        <v>50.95</v>
      </c>
      <c r="H74">
        <f ca="1">IF(N6="None",MAX(0.05,IFERROR(O33,0)+0.05),MAX(0,F74-G74))</f>
        <v>0.05</v>
      </c>
      <c r="I74">
        <f ca="1">IF(AND(N7="None",N8="None"),MAX(0,G74*C74),IF(N7="None",MAX(0.05,IFERROR(O34,0)+0.05),IF(N8="None",MAX(0,G74-J74),MAX(0,G74*C74))))</f>
        <v>34.752219088253185</v>
      </c>
      <c r="J74">
        <f ca="1">IF(AND(N7="None",N8="None"),MAX(0,G74-I74),IF(N8="None",MAX(0.05,IFERROR(O35,0)+0.05),IF(N7="None",MAX(0,G74-I74),MAX(0,G74-I74))))</f>
        <v>16.197780911746818</v>
      </c>
      <c r="K74">
        <f>P5</f>
        <v>637</v>
      </c>
      <c r="L74">
        <f ca="1">P6</f>
        <v>635.50072404782861</v>
      </c>
      <c r="M74">
        <f ca="1">P7</f>
        <v>623.0446335020365</v>
      </c>
      <c r="N74">
        <f ca="1">P8</f>
        <v>632.94163350203655</v>
      </c>
      <c r="O74">
        <f ca="1"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AE74)-(K31))))*(MAX($D$16,(AE74)-(K31))),0.000001)*MAX(((((G31)+(I31)*(MAX($D$16,(AE74)-(K31))))*(MAX($D$16,(AE74)-(K31))))/MAX((G31)+2*(MAX($D$16,(AE74)-(K31)))*SQRT(1+(I31)^2),0.000001))^(2/3),0.000001)))^2))/2)+(IF((ABS(F74)/MAX(((G31)+(I31)*(MAX($D$16,(AE74)-(K31))))*(MAX($D$16,(AE74)-(K31))),0.000001))&gt;(ABS(F74)/MAX(((F31)+(H31)*(MAX($D$16,(K74)-(J31))))*(MAX($D$16,(K74)-(J31))),0.000001)),$D$9*((((ABS(F74)/MAX(((G31)+(I31)*(MAX($D$16,(AE74)-(K31))))*(MAX($D$16,(AE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AE74)-(K31))))*(MAX($D$16,(AE74)-(K31))),0.000001))^2)/(2*$I$5)))))+($D$10*(ABS((X31)-(W31))/90)*MAX(((ABS(F74)/MAX(((F31)+(H31)*(MAX($D$16,(K74)-(J31))))*(MAX($D$16,(K74)-(J31))),0.000001))^2)/(2*$I$5),((ABS(F74)/MAX(((G31)+(I31)*(MAX($D$16,(AE74)-(K31))))*(MAX($D$16,(AE74)-(K31))),0.000001))^2)/(2*$I$5)))+(0)-((ABS(F74)/MAX(((G31)+(I31)*(MAX($D$16,(AE74)-(K31))))*(MAX($D$16,(AE74)-(K31))),0.000001))^2)/(2*$I$5)</f>
        <v>637.16616284488191</v>
      </c>
      <c r="P74">
        <f ca="1">AD74+((ABS(G74)/MAX(((G32)+(I32)*(MAX($D$16,(AD74)-(K32))))*(MAX($D$16,(AD74)-(K32))),0.000001))^2)/(2*$I$5)+((E32)*((((ABS(G74)*$D$6)/(MAX(((F32)+(H32)*(MAX($D$16,(AC74)-(J32))))*(MAX($D$16,(AC74)-(J32))),0.000001)*MAX(((((F32)+(H32)*(MAX($D$16,(AC74)-(J32))))*(MAX($D$16,(AC74)-(J32))))/MAX((F32)+2*(MAX($D$16,(AC74)-(J32)))*SQRT(1+(H32)^2),0.000001))^(2/3),0.000001)))^2)+(((ABS(G74)*$D$6)/(MAX(((G32)+(I32)*(MAX($D$16,(AD74)-(K32))))*(MAX($D$16,(AD74)-(K32))),0.000001)*MAX(((((G32)+(I32)*(MAX($D$16,(AD74)-(K32))))*(MAX($D$16,(AD74)-(K32))))/MAX((G32)+2*(MAX($D$16,(AD74)-(K32)))*SQRT(1+(I32)^2),0.000001))^(2/3),0.000001)))^2))/2)+(IF((ABS(G74)/MAX(((G32)+(I32)*(MAX($D$16,(AD74)-(K32))))*(MAX($D$16,(AD74)-(K32))),0.000001))&gt;(ABS(G74)/MAX(((F32)+(H32)*(MAX($D$16,(AC74)-(J32))))*(MAX($D$16,(AC74)-(J32))),0.000001)),$D$9*((((ABS(G74)/MAX(((G32)+(I32)*(MAX($D$16,(AD74)-(K32))))*(MAX($D$16,(AD74)-(K32))),0.000001))^2)/(2*$I$5))-(((ABS(G74)/MAX(((F32)+(H32)*(MAX($D$16,(AC74)-(J32))))*(MAX($D$16,(AC74)-(J32))),0.000001))^2)/(2*$I$5))),$D$8*((((ABS(G74)/MAX(((F32)+(H32)*(MAX($D$16,(AC74)-(J32))))*(MAX($D$16,(AC74)-(J32))),0.000001))^2)/(2*$I$5))-(((ABS(G74)/MAX(((G32)+(I32)*(MAX($D$16,(AD74)-(K32))))*(MAX($D$16,(AD74)-(K32))),0.000001))^2)/(2*$I$5)))))+($D$10*(ABS((X32)-(W32))/90)*MAX(((ABS(G74)/MAX(((F32)+(H32)*(MAX($D$16,(AC74)-(J32))))*(MAX($D$16,(AC74)-(J32))),0.000001))^2)/(2*$I$5),((ABS(G74)/MAX(((G32)+(I32)*(MAX($D$16,(AD74)-(K32))))*(MAX($D$16,(AD74)-(K32))),0.000001))^2)/(2*$I$5)))+(($D$11*0.13607488*(ABS(H74)/MAX(ABS(F74),0.000001))^2*MAX(((ABS(G74)/MAX(((F32)+(H32)*(MAX($D$16,(AC74)-(J32))))*(MAX($D$16,(AC74)-(J32))),0.000001))^2)/(2*$I$5),((ABS(G74)/MAX(((G32)+(I32)*(MAX($D$16,(AD74)-(K32))))*(MAX($D$16,(AD74)-(K32))),0.000001))^2)/(2*$I$5))))-((ABS(G74)/MAX(((F32)+(H32)*(MAX($D$16,(AC74)-(J32))))*(MAX($D$16,(AC74)-(J32))),0.000001))^2)/(2*$I$5)</f>
        <v>636.26859591119285</v>
      </c>
      <c r="Q74">
        <f ca="1">L74+((ABS(H74)/MAX(((G33)+(I33)*(MAX($D$16,(IF(N6="None",AC74,L74))-(K33))))*(MAX($D$16,(IF(N6="None",AC74,L74))-(K33))),0.000001))^2)/(2*$I$5)+((E33)*((((ABS(H74)*$D$6)/(MAX(((F33)+(H33)*(MAX($D$16,(AC74)-(J33))))*(MAX($D$16,(AC74)-(J33))),0.000001)*MAX(((((F33)+(H33)*(MAX($D$16,(AC74)-(J33))))*(MAX($D$16,(AC74)-(J33))))/MAX((F33)+2*(MAX($D$16,(AC74)-(J33)))*SQRT(1+(H33)^2),0.000001))^(2/3),0.000001)))^2)+(((ABS(H74)*$D$6)/(MAX(((G33)+(I33)*(MAX($D$16,(IF(N6="None",AC74,L74))-(K33))))*(MAX($D$16,(IF(N6="None",AC74,L74))-(K33))),0.000001)*MAX(((((G33)+(I33)*(MAX($D$16,(IF(N6="None",AC74,L74))-(K33))))*(MAX($D$16,(IF(N6="None",AC74,L74))-(K33))))/MAX((G33)+2*(MAX($D$16,(IF(N6="None",AC74,L74))-(K33)))*SQRT(1+(I33)^2),0.000001))^(2/3),0.000001)))^2))/2)+(IF((ABS(H74)/MAX(((G33)+(I33)*(MAX($D$16,(IF(N6="None",AC74,L74))-(K33))))*(MAX($D$16,(IF(N6="None",AC74,L74))-(K33))),0.000001))&gt;(ABS(H74)/MAX(((F33)+(H33)*(MAX($D$16,(AC74)-(J33))))*(MAX($D$16,(AC74)-(J33))),0.000001)),$D$9*((((ABS(H74)/MAX(((G33)+(I33)*(MAX($D$16,(IF(N6="None",AC74,L74))-(K33))))*(MAX($D$16,(IF(N6="None",AC74,L74))-(K33))),0.000001))^2)/(2*$I$5))-(((ABS(H74)/MAX(((F33)+(H33)*(MAX($D$16,(AC74)-(J33))))*(MAX($D$16,(AC74)-(J33))),0.000001))^2)/(2*$I$5))),$D$8*((((ABS(H74)/MAX(((F33)+(H33)*(MAX($D$16,(AC74)-(J33))))*(MAX($D$16,(AC74)-(J33))),0.000001))^2)/(2*$I$5))-(((ABS(H74)/MAX(((G33)+(I33)*(MAX($D$16,(IF(N6="None",AC74,L74))-(K33))))*(MAX($D$16,(IF(N6="None",AC74,L74))-(K33))),0.000001))^2)/(2*$I$5)))))+($D$10*(ABS((X33)-(W33))/90)*MAX(((ABS(H74)/MAX(((F33)+(H33)*(MAX($D$16,(AC74)-(J33))))*(MAX($D$16,(AC74)-(J33))),0.000001))^2)/(2*$I$5),((ABS(H74)/MAX(((G33)+(I33)*(MAX($D$16,(IF(N6="None",AC74,L74))-(K33))))*(MAX($D$16,(IF(N6="None",AC74,L74))-(K33))),0.000001))^2)/(2*$I$5)))+(($D$11*0.00000015*(ABS(G74)/MAX(ABS(F74),0.000001))^2*MAX(((ABS(H74)/MAX(((F33)+(H33)*(MAX($D$16,(AC74)-(J33))))*(MAX($D$16,(AC74)-(J33))),0.000001))^2)/(2*$I$5),((ABS(H74)/MAX(((G33)+(I33)*(MAX($D$16,(IF(N6="None",AC74,L74))-(K33))))*(MAX($D$16,(IF(N6="None",AC74,L74))-(K33))),0.000001))^2)/(2*$I$5))))-((ABS(H74)/MAX(((F33)+(H33)*(MAX($D$16,(AC74)-(J33))))*(MAX($D$16,(AC74)-(J33))),0.000001))^2)/(2*$I$5)</f>
        <v>635.50072422599635</v>
      </c>
      <c r="R74">
        <f ca="1">AE74+((ABS(G74)/MAX(((F32)+(H32)*(MAX($D$16,(AE74)-(J32))))*(MAX($D$16,(AE74)-(J32))),0.000001))^2)/(2*$I$5)-((E32)*((((ABS(G74)*$D$6)/(MAX(((F32)+(H32)*(MAX($D$16,(AE74)-(J32))))*(MAX($D$16,(AE74)-(J32))),0.000001)*MAX(((((F32)+(H32)*(MAX($D$16,(AE74)-(J32))))*(MAX($D$16,(AE74)-(J32))))/MAX((F32)+2*(MAX($D$16,(AE74)-(J32)))*SQRT(1+(H32)^2),0.000001))^(2/3),0.000001)))^2)+(((ABS(G74)*$D$6)/(MAX(((G32)+(I32)*(MAX($D$16,(AF74)-(K32))))*(MAX($D$16,(AF74)-(K32))),0.000001)*MAX(((((G32)+(I32)*(MAX($D$16,(AF74)-(K32))))*(MAX($D$16,(AF74)-(K32))))/MAX((G32)+2*(MAX($D$16,(AF74)-(K32)))*SQRT(1+(I32)^2),0.000001))^(2/3),0.000001)))^2))/2)+(IF((ABS(G74)/MAX(((G32)+(I32)*(MAX($D$16,(AF74)-(K32))))*(MAX($D$16,(AF74)-(K32))),0.000001))&gt;(ABS(G74)/MAX(((F32)+(H32)*(MAX($D$16,(AE74)-(J32))))*(MAX($D$16,(AE74)-(J32))),0.000001)),$D$9*((((ABS(G74)/MAX(((G32)+(I32)*(MAX($D$16,(AF74)-(K32))))*(MAX($D$16,(AF74)-(K32))),0.000001))^2)/(2*$I$5))-(((ABS(G74)/MAX(((F32)+(H32)*(MAX($D$16,(AE74)-(J32))))*(MAX($D$16,(AE74)-(J32))),0.000001))^2)/(2*$I$5))),$D$8*((((ABS(G74)/MAX(((F32)+(H32)*(MAX($D$16,(AE74)-(J32))))*(MAX($D$16,(AE74)-(J32))),0.000001))^2)/(2*$I$5))-(((ABS(G74)/MAX(((G32)+(I32)*(MAX($D$16,(AF74)-(K32))))*(MAX($D$16,(AF74)-(K32))),0.000001))^2)/(2*$I$5)))))+($D$10*(ABS((X32)-(W32))/90)*MAX(((ABS(G74)/MAX(((F32)+(H32)*(MAX($D$16,(AE74)-(J32))))*(MAX($D$16,(AE74)-(J32))),0.000001))^2)/(2*$I$5),((ABS(G74)/MAX(((G32)+(I32)*(MAX($D$16,(AF74)-(K32))))*(MAX($D$16,(AF74)-(K32))),0.000001))^2)/(2*$I$5)))+(($D$11*0.13607488*(ABS(H74)/MAX(ABS(F74),0.000001))^2*MAX(((ABS(G74)/MAX(((F32)+(H32)*(MAX($D$16,(AE74)-(J32))))*(MAX($D$16,(AE74)-(J32))),0.000001))^2)/(2*$I$5),((ABS(G74)/MAX(((G32)+(I32)*(MAX($D$16,(AF74)-(K32))))*(MAX($D$16,(AF74)-(K32))),0.000001))^2)/(2*$I$5))))-((ABS(G74)/MAX(((G32)+(I32)*(MAX($D$16,(AF74)-(K32))))*(MAX($D$16,(AF74)-(K32))),0.000001))^2)/(2*$I$5)</f>
        <v>636.94032371434116</v>
      </c>
      <c r="S74">
        <f ca="1">M74+((ABS(I74)/MAX(((G34)+(I34)*(MAX($D$16,(IF(N7="None",AD74,M74))-(K34))))*(MAX($D$16,(IF(N7="None",AD74,M74))-(K34))),0.000001))^2)/(2*$I$5)+((E34)*((((ABS(I74)*$D$6)/(MAX(((F34)+(H34)*(MAX($D$16,(AD74)-(J34))))*(MAX($D$16,(AD74)-(J34))),0.000001)*MAX(((((F34)+(H34)*(MAX($D$16,(AD74)-(J34))))*(MAX($D$16,(AD74)-(J34))))/MAX((F34)+2*(MAX($D$16,(AD74)-(J34)))*SQRT(1+(H34)^2),0.000001))^(2/3),0.000001)))^2)+(((ABS(I74)*$D$6)/(MAX(((G34)+(I34)*(MAX($D$16,(IF(N7="None",AD74,M74))-(K34))))*(MAX($D$16,(IF(N7="None",AD74,M74))-(K34))),0.000001)*MAX(((((G34)+(I34)*(MAX($D$16,(IF(N7="None",AD74,M74))-(K34))))*(MAX($D$16,(IF(N7="None",AD74,M74))-(K34))))/MAX((G34)+2*(MAX($D$16,(IF(N7="None",AD74,M74))-(K34)))*SQRT(1+(I34)^2),0.000001))^(2/3),0.000001)))^2))/2)+(IF((ABS(I74)/MAX(((G34)+(I34)*(MAX($D$16,(IF(N7="None",AD74,M74))-(K34))))*(MAX($D$16,(IF(N7="None",AD74,M74))-(K34))),0.000001))&gt;(ABS(I74)/MAX(((F34)+(H34)*(MAX($D$16,(AD74)-(J34))))*(MAX($D$16,(AD74)-(J34))),0.000001)),$D$9*((((ABS(I74)/MAX(((G34)+(I34)*(MAX($D$16,(IF(N7="None",AD74,M74))-(K34))))*(MAX($D$16,(IF(N7="None",AD74,M74))-(K34))),0.000001))^2)/(2*$I$5))-(((ABS(I74)/MAX(((F34)+(H34)*(MAX($D$16,(AD74)-(J34))))*(MAX($D$16,(AD74)-(J34))),0.000001))^2)/(2*$I$5))),$D$8*((((ABS(I74)/MAX(((F34)+(H34)*(MAX($D$16,(AD74)-(J34))))*(MAX($D$16,(AD74)-(J34))),0.000001))^2)/(2*$I$5))-(((ABS(I74)/MAX(((G34)+(I34)*(MAX($D$16,(IF(N7="None",AD74,M74))-(K34))))*(MAX($D$16,(IF(N7="None",AD74,M74))-(K34))),0.000001))^2)/(2*$I$5)))))+($D$10*(ABS((X34)-(W34))/90)*MAX(((ABS(I74)/MAX(((F34)+(H34)*(MAX($D$16,(AD74)-(J34))))*(MAX($D$16,(AD74)-(J34))),0.000001))^2)/(2*$I$5),((ABS(I74)/MAX(((G34)+(I34)*(MAX($D$16,(IF(N7="None",AD74,M74))-(K34))))*(MAX($D$16,(IF(N7="None",AD74,M74))-(K34))),0.000001))^2)/(2*$I$5)))+(0)-((ABS(I74)/MAX(((F34)+(H34)*(MAX($D$16,(AD74)-(J34))))*(MAX($D$16,(AD74)-(J34))),0.000001))^2)/(2*$I$5)</f>
        <v>625.46674810742934</v>
      </c>
      <c r="T74">
        <f ca="1">N74+((ABS(J74)/MAX(((G35)+(I35)*(MAX($D$16,(IF(N8="None",AD74,N74))-(K35))))*(MAX($D$16,(IF(N8="None",AD74,N74))-(K35))),0.000001))^2)/(2*$I$5)+((E35)*((((ABS(J74)*$D$6)/(MAX(((F35)+(H35)*(MAX($D$16,(AD74)-(J35))))*(MAX($D$16,(AD74)-(J35))),0.000001)*MAX(((((F35)+(H35)*(MAX($D$16,(AD74)-(J35))))*(MAX($D$16,(AD74)-(J35))))/MAX((F35)+2*(MAX($D$16,(AD74)-(J35)))*SQRT(1+(H35)^2),0.000001))^(2/3),0.000001)))^2)+(((ABS(J74)*$D$6)/(MAX(((G35)+(I35)*(MAX($D$16,(IF(N8="None",AD74,N74))-(K35))))*(MAX($D$16,(IF(N8="None",AD74,N74))-(K35))),0.000001)*MAX(((((G35)+(I35)*(MAX($D$16,(IF(N8="None",AD74,N74))-(K35))))*(MAX($D$16,(IF(N8="None",AD74,N74))-(K35))))/MAX((G35)+2*(MAX($D$16,(IF(N8="None",AD74,N74))-(K35)))*SQRT(1+(I35)^2),0.000001))^(2/3),0.000001)))^2))/2)+(IF((ABS(J74)/MAX(((G35)+(I35)*(MAX($D$16,(IF(N8="None",AD74,N74))-(K35))))*(MAX($D$16,(IF(N8="None",AD74,N74))-(K35))),0.000001))&gt;(ABS(J74)/MAX(((F35)+(H35)*(MAX($D$16,(AD74)-(J35))))*(MAX($D$16,(AD74)-(J35))),0.000001)),$D$9*((((ABS(J74)/MAX(((G35)+(I35)*(MAX($D$16,(IF(N8="None",AD74,N74))-(K35))))*(MAX($D$16,(IF(N8="None",AD74,N74))-(K35))),0.000001))^2)/(2*$I$5))-(((ABS(J74)/MAX(((F35)+(H35)*(MAX($D$16,(AD74)-(J35))))*(MAX($D$16,(AD74)-(J35))),0.000001))^2)/(2*$I$5))),$D$8*((((ABS(J74)/MAX(((F35)+(H35)*(MAX($D$16,(AD74)-(J35))))*(MAX($D$16,(AD74)-(J35))),0.000001))^2)/(2*$I$5))-(((ABS(J74)/MAX(((G35)+(I35)*(MAX($D$16,(IF(N8="None",AD74,N74))-(K35))))*(MAX($D$16,(IF(N8="None",AD74,N74))-(K35))),0.000001))^2)/(2*$I$5)))))+($D$10*(ABS((X35)-(W35))/90)*MAX(((ABS(J74)/MAX(((F35)+(H35)*(MAX($D$16,(AD74)-(J35))))*(MAX($D$16,(AD74)-(J35))),0.000001))^2)/(2*$I$5),((ABS(J74)/MAX(((G35)+(I35)*(MAX($D$16,(IF(N8="None",AD74,N74))-(K35))))*(MAX($D$16,(IF(N8="None",AD74,N74))-(K35))),0.000001))^2)/(2*$I$5)))+(($D$11*0.34699541*(ABS(I74)/MAX(ABS(G74),0.000001))^2*MAX(((ABS(J74)/MAX(((F35)+(H35)*(MAX($D$16,(AD74)-(J35))))*(MAX($D$16,(AD74)-(J35))),0.000001))^2)/(2*$I$5),((ABS(J74)/MAX(((G35)+(I35)*(MAX($D$16,(IF(N8="None",AD74,N74))-(K35))))*(MAX($D$16,(IF(N8="None",AD74,N74))-(K35))),0.000001))^2)/(2*$I$5))))-((ABS(J74)/MAX(((F35)+(H35)*(MAX($D$16,(AD74)-(J35))))*(MAX($D$16,(AD74)-(J35))),0.000001))^2)/(2*$I$5)</f>
        <v>633.54174728942371</v>
      </c>
      <c r="U74">
        <f t="shared" ca="1" si="3"/>
        <v>1.4086853631447769E-3</v>
      </c>
      <c r="V74">
        <f t="shared" ca="1" si="4"/>
        <v>5.3357733973807544E-3</v>
      </c>
      <c r="W74">
        <f t="shared" ca="1" si="5"/>
        <v>0.89777010067314222</v>
      </c>
      <c r="X74">
        <f t="shared" ca="1" si="6"/>
        <v>3.3999239190570734</v>
      </c>
      <c r="Y74">
        <f>IF($D$20=0,B74,IFERROR(IF(N6="None",1,MIN(0.98,MAX(0.02,B74+$D$14*((Q74-P74)/MAX(ABS(D74),1))))),B74))</f>
        <v>1</v>
      </c>
      <c r="Z74">
        <f ca="1">IF($D$20=0,C74,IFERROR(IF(AND(N7="None",N8="None"),C74,IF(N8="None",1,IF(N7="None",0,MIN(0.98,MAX(0.02,C74+$D$14*((T74-S74)/MAX(ABS(E74),1))))))),C74))</f>
        <v>0.68309899260977669</v>
      </c>
      <c r="AA74">
        <f t="shared" ca="1" si="7"/>
        <v>636.85210758766721</v>
      </c>
      <c r="AB74">
        <f t="shared" ca="1" si="8"/>
        <v>635.75200693796501</v>
      </c>
      <c r="AC74">
        <f ca="1">IF($D$20=0,D74,IF(AC74=0,(MAX(P74,Q74)),IF(ABS((MAX(P74,Q74))-AC74)&lt;$D$19,AC74,MAX((K31)+$D$16,AC74+$D$13*(((MAX(P74,Q74))-AC74))))))</f>
        <v>636.26848479986961</v>
      </c>
      <c r="AD74">
        <f ca="1">IF($D$20=0,E74,IF(AD74=0,(MAX(S74,T74)),IF(ABS((MAX(S74,T74))-AD74)&lt;$D$19,AD74,MAX((K32)+$D$16,AD74+$D$13*(((MAX(S74,T74))-AD74))))))</f>
        <v>633.54263043557864</v>
      </c>
      <c r="AE74">
        <f ca="1">IF($D$20=0,D74,IF(AE74=0,O74,IF(ABS(U74)&lt;$D$19,AE74,MAX((K31)+$D$16,AE74+($D$13*(((O74)-AE74)+($D$15*U74*MAX(ABS(AE74-(K31)),1))))))))</f>
        <v>637.16636487606286</v>
      </c>
      <c r="AF74">
        <f ca="1">IF($D$20=0,E74,IF(AF74=0,R74,IF(ABS(V74)&lt;$D$19,AF74,MAX((K32)+$D$16,AF74+($D$13*(((R74)-AF74)+($D$15*V74*MAX(ABS(AF74-(K32)),1))))))))</f>
        <v>636.94167544594416</v>
      </c>
      <c r="AG74">
        <f ca="1">((G31)*(MAX($D$16,(AC74)-(K31)))^2)/2+(I31)*(MAX($D$16,(AC74)-(K31)))^3/3+(ABS(F74)^2)/($I$5*MAX(((G31)+(I31)*(MAX($D$16,(AC74)-(K31))))*(MAX($D$16,(AC74)-(K31))),0.000001))</f>
        <v>33.249348570846237</v>
      </c>
      <c r="AH74">
        <f ca="1">((G31)*(MAX($D$16,(AE74)-(K31)))^2)/2+(I31)*(MAX($D$16,(AE74)-(K31)))^3/3+(ABS(F74)^2)/($I$5*MAX(((G31)+(I31)*(MAX($D$16,(AE74)-(K31))))*(MAX($D$16,(AE74)-(K31))),0.000001))</f>
        <v>41.073043261806589</v>
      </c>
      <c r="AI74">
        <f ca="1">((G32)*(MAX($D$16,(AD74)-(K32)))^2)/2+(I32)*(MAX($D$16,(AD74)-(K32)))^3/3+(ABS(G74)^2)/($I$5*MAX(((G32)+(I32)*(MAX($D$16,(AD74)-(K32))))*(MAX($D$16,(AD74)-(K32))),0.000001))</f>
        <v>29.739021137069024</v>
      </c>
      <c r="AJ74">
        <f ca="1">((G32)*(MAX($D$16,(AF74)-(K32)))^2)/2+(I32)*(MAX($D$16,(AF74)-(K32)))^3/3+(ABS(G74)^2)/($I$5*MAX(((G32)+(I32)*(MAX($D$16,(AF74)-(K32))))*(MAX($D$16,(AF74)-(K32))),0.000001))</f>
        <v>136.11743211241148</v>
      </c>
      <c r="AK74" t="str">
        <f t="shared" ca="1" si="9"/>
        <v>Supercritical</v>
      </c>
      <c r="AL74" t="str">
        <f t="shared" ca="1" si="10"/>
        <v>Supercritical</v>
      </c>
      <c r="AM74">
        <f t="shared" ca="1" si="11"/>
        <v>637.16636561433484</v>
      </c>
      <c r="AN74">
        <f t="shared" ca="1" si="12"/>
        <v>636.941672691593</v>
      </c>
      <c r="AO74">
        <f t="shared" ca="1" si="13"/>
        <v>1.1358031315467088E-6</v>
      </c>
      <c r="AP74">
        <f t="shared" ca="1" si="14"/>
        <v>4.2374633721919963E-6</v>
      </c>
    </row>
    <row r="75" spans="1:42" x14ac:dyDescent="0.35">
      <c r="A75">
        <v>32</v>
      </c>
      <c r="B75">
        <f t="shared" si="15"/>
        <v>1</v>
      </c>
      <c r="C75">
        <f t="shared" ca="1" si="16"/>
        <v>0.68309899260977669</v>
      </c>
      <c r="D75">
        <f t="shared" ca="1" si="17"/>
        <v>637.16636561433484</v>
      </c>
      <c r="E75">
        <f t="shared" ca="1" si="18"/>
        <v>636.941672691593</v>
      </c>
      <c r="F75">
        <f t="shared" ref="F75:F106" si="19">$D$5</f>
        <v>51</v>
      </c>
      <c r="G75">
        <f ca="1">IF(N6="None",MAX(0,F75-H75),MAX(0,F75*B75))</f>
        <v>50.95</v>
      </c>
      <c r="H75">
        <f ca="1">IF(N6="None",MAX(0.05,IFERROR(O33,0)+0.05),MAX(0,F75-G75))</f>
        <v>0.05</v>
      </c>
      <c r="I75">
        <f ca="1">IF(AND(N7="None",N8="None"),MAX(0,G75*C75),IF(N7="None",MAX(0.05,IFERROR(O34,0)+0.05),IF(N8="None",MAX(0,G75-J75),MAX(0,G75*C75))))</f>
        <v>34.803893673468124</v>
      </c>
      <c r="J75">
        <f ca="1">IF(AND(N7="None",N8="None"),MAX(0,G75-I75),IF(N8="None",MAX(0.05,IFERROR(O35,0)+0.05),IF(N7="None",MAX(0,G75-I75),MAX(0,G75-I75))))</f>
        <v>16.146106326531878</v>
      </c>
      <c r="K75">
        <f>P5</f>
        <v>637</v>
      </c>
      <c r="L75">
        <f ca="1">P6</f>
        <v>635.50072404782861</v>
      </c>
      <c r="M75">
        <f ca="1">P7</f>
        <v>623.0446335020365</v>
      </c>
      <c r="N75">
        <f ca="1">P8</f>
        <v>632.94163350203655</v>
      </c>
      <c r="O75">
        <f ca="1"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AE75)-(K31))))*(MAX($D$16,(AE75)-(K31))),0.000001)*MAX(((((G31)+(I31)*(MAX($D$16,(AE75)-(K31))))*(MAX($D$16,(AE75)-(K31))))/MAX((G31)+2*(MAX($D$16,(AE75)-(K31)))*SQRT(1+(I31)^2),0.000001))^(2/3),0.000001)))^2))/2)+(IF((ABS(F75)/MAX(((G31)+(I31)*(MAX($D$16,(AE75)-(K31))))*(MAX($D$16,(AE75)-(K31))),0.000001))&gt;(ABS(F75)/MAX(((F31)+(H31)*(MAX($D$16,(K75)-(J31))))*(MAX($D$16,(K75)-(J31))),0.000001)),$D$9*((((ABS(F75)/MAX(((G31)+(I31)*(MAX($D$16,(AE75)-(K31))))*(MAX($D$16,(AE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AE75)-(K31))))*(MAX($D$16,(AE75)-(K31))),0.000001))^2)/(2*$I$5)))))+($D$10*(ABS((X31)-(W31))/90)*MAX(((ABS(F75)/MAX(((F31)+(H31)*(MAX($D$16,(K75)-(J31))))*(MAX($D$16,(K75)-(J31))),0.000001))^2)/(2*$I$5),((ABS(F75)/MAX(((G31)+(I31)*(MAX($D$16,(AE75)-(K31))))*(MAX($D$16,(AE75)-(K31))),0.000001))^2)/(2*$I$5)))+(0)-((ABS(F75)/MAX(((G31)+(I31)*(MAX($D$16,(AE75)-(K31))))*(MAX($D$16,(AE75)-(K31))),0.000001))^2)/(2*$I$5)</f>
        <v>637.16616275236061</v>
      </c>
      <c r="P75">
        <f ca="1">AD75+((ABS(G75)/MAX(((G32)+(I32)*(MAX($D$16,(AD75)-(K32))))*(MAX($D$16,(AD75)-(K32))),0.000001))^2)/(2*$I$5)+((E32)*((((ABS(G75)*$D$6)/(MAX(((F32)+(H32)*(MAX($D$16,(AC75)-(J32))))*(MAX($D$16,(AC75)-(J32))),0.000001)*MAX(((((F32)+(H32)*(MAX($D$16,(AC75)-(J32))))*(MAX($D$16,(AC75)-(J32))))/MAX((F32)+2*(MAX($D$16,(AC75)-(J32)))*SQRT(1+(H32)^2),0.000001))^(2/3),0.000001)))^2)+(((ABS(G75)*$D$6)/(MAX(((G32)+(I32)*(MAX($D$16,(AD75)-(K32))))*(MAX($D$16,(AD75)-(K32))),0.000001)*MAX(((((G32)+(I32)*(MAX($D$16,(AD75)-(K32))))*(MAX($D$16,(AD75)-(K32))))/MAX((G32)+2*(MAX($D$16,(AD75)-(K32)))*SQRT(1+(I32)^2),0.000001))^(2/3),0.000001)))^2))/2)+(IF((ABS(G75)/MAX(((G32)+(I32)*(MAX($D$16,(AD75)-(K32))))*(MAX($D$16,(AD75)-(K32))),0.000001))&gt;(ABS(G75)/MAX(((F32)+(H32)*(MAX($D$16,(AC75)-(J32))))*(MAX($D$16,(AC75)-(J32))),0.000001)),$D$9*((((ABS(G75)/MAX(((G32)+(I32)*(MAX($D$16,(AD75)-(K32))))*(MAX($D$16,(AD75)-(K32))),0.000001))^2)/(2*$I$5))-(((ABS(G75)/MAX(((F32)+(H32)*(MAX($D$16,(AC75)-(J32))))*(MAX($D$16,(AC75)-(J32))),0.000001))^2)/(2*$I$5))),$D$8*((((ABS(G75)/MAX(((F32)+(H32)*(MAX($D$16,(AC75)-(J32))))*(MAX($D$16,(AC75)-(J32))),0.000001))^2)/(2*$I$5))-(((ABS(G75)/MAX(((G32)+(I32)*(MAX($D$16,(AD75)-(K32))))*(MAX($D$16,(AD75)-(K32))),0.000001))^2)/(2*$I$5)))))+($D$10*(ABS((X32)-(W32))/90)*MAX(((ABS(G75)/MAX(((F32)+(H32)*(MAX($D$16,(AC75)-(J32))))*(MAX($D$16,(AC75)-(J32))),0.000001))^2)/(2*$I$5),((ABS(G75)/MAX(((G32)+(I32)*(MAX($D$16,(AD75)-(K32))))*(MAX($D$16,(AD75)-(K32))),0.000001))^2)/(2*$I$5)))+(($D$11*0.13607488*(ABS(H75)/MAX(ABS(F75),0.000001))^2*MAX(((ABS(G75)/MAX(((F32)+(H32)*(MAX($D$16,(AC75)-(J32))))*(MAX($D$16,(AC75)-(J32))),0.000001))^2)/(2*$I$5),((ABS(G75)/MAX(((G32)+(I32)*(MAX($D$16,(AD75)-(K32))))*(MAX($D$16,(AD75)-(K32))),0.000001))^2)/(2*$I$5))))-((ABS(G75)/MAX(((F32)+(H32)*(MAX($D$16,(AC75)-(J32))))*(MAX($D$16,(AC75)-(J32))),0.000001))^2)/(2*$I$5)</f>
        <v>636.26937832972101</v>
      </c>
      <c r="Q75">
        <f ca="1">L75+((ABS(H75)/MAX(((G33)+(I33)*(MAX($D$16,(IF(N6="None",AC75,L75))-(K33))))*(MAX($D$16,(IF(N6="None",AC75,L75))-(K33))),0.000001))^2)/(2*$I$5)+((E33)*((((ABS(H75)*$D$6)/(MAX(((F33)+(H33)*(MAX($D$16,(AC75)-(J33))))*(MAX($D$16,(AC75)-(J33))),0.000001)*MAX(((((F33)+(H33)*(MAX($D$16,(AC75)-(J33))))*(MAX($D$16,(AC75)-(J33))))/MAX((F33)+2*(MAX($D$16,(AC75)-(J33)))*SQRT(1+(H33)^2),0.000001))^(2/3),0.000001)))^2)+(((ABS(H75)*$D$6)/(MAX(((G33)+(I33)*(MAX($D$16,(IF(N6="None",AC75,L75))-(K33))))*(MAX($D$16,(IF(N6="None",AC75,L75))-(K33))),0.000001)*MAX(((((G33)+(I33)*(MAX($D$16,(IF(N6="None",AC75,L75))-(K33))))*(MAX($D$16,(IF(N6="None",AC75,L75))-(K33))))/MAX((G33)+2*(MAX($D$16,(IF(N6="None",AC75,L75))-(K33)))*SQRT(1+(I33)^2),0.000001))^(2/3),0.000001)))^2))/2)+(IF((ABS(H75)/MAX(((G33)+(I33)*(MAX($D$16,(IF(N6="None",AC75,L75))-(K33))))*(MAX($D$16,(IF(N6="None",AC75,L75))-(K33))),0.000001))&gt;(ABS(H75)/MAX(((F33)+(H33)*(MAX($D$16,(AC75)-(J33))))*(MAX($D$16,(AC75)-(J33))),0.000001)),$D$9*((((ABS(H75)/MAX(((G33)+(I33)*(MAX($D$16,(IF(N6="None",AC75,L75))-(K33))))*(MAX($D$16,(IF(N6="None",AC75,L75))-(K33))),0.000001))^2)/(2*$I$5))-(((ABS(H75)/MAX(((F33)+(H33)*(MAX($D$16,(AC75)-(J33))))*(MAX($D$16,(AC75)-(J33))),0.000001))^2)/(2*$I$5))),$D$8*((((ABS(H75)/MAX(((F33)+(H33)*(MAX($D$16,(AC75)-(J33))))*(MAX($D$16,(AC75)-(J33))),0.000001))^2)/(2*$I$5))-(((ABS(H75)/MAX(((G33)+(I33)*(MAX($D$16,(IF(N6="None",AC75,L75))-(K33))))*(MAX($D$16,(IF(N6="None",AC75,L75))-(K33))),0.000001))^2)/(2*$I$5)))))+($D$10*(ABS((X33)-(W33))/90)*MAX(((ABS(H75)/MAX(((F33)+(H33)*(MAX($D$16,(AC75)-(J33))))*(MAX($D$16,(AC75)-(J33))),0.000001))^2)/(2*$I$5),((ABS(H75)/MAX(((G33)+(I33)*(MAX($D$16,(IF(N6="None",AC75,L75))-(K33))))*(MAX($D$16,(IF(N6="None",AC75,L75))-(K33))),0.000001))^2)/(2*$I$5)))+(($D$11*0.00000015*(ABS(G75)/MAX(ABS(F75),0.000001))^2*MAX(((ABS(H75)/MAX(((F33)+(H33)*(MAX($D$16,(AC75)-(J33))))*(MAX($D$16,(AC75)-(J33))),0.000001))^2)/(2*$I$5),((ABS(H75)/MAX(((G33)+(I33)*(MAX($D$16,(IF(N6="None",AC75,L75))-(K33))))*(MAX($D$16,(IF(N6="None",AC75,L75))-(K33))),0.000001))^2)/(2*$I$5))))-((ABS(H75)/MAX(((F33)+(H33)*(MAX($D$16,(AC75)-(J33))))*(MAX($D$16,(AC75)-(J33))),0.000001))^2)/(2*$I$5)</f>
        <v>635.50072422566552</v>
      </c>
      <c r="R75">
        <f ca="1">AE75+((ABS(G75)/MAX(((F32)+(H32)*(MAX($D$16,(AE75)-(J32))))*(MAX($D$16,(AE75)-(J32))),0.000001))^2)/(2*$I$5)-((E32)*((((ABS(G75)*$D$6)/(MAX(((F32)+(H32)*(MAX($D$16,(AE75)-(J32))))*(MAX($D$16,(AE75)-(J32))),0.000001)*MAX(((((F32)+(H32)*(MAX($D$16,(AE75)-(J32))))*(MAX($D$16,(AE75)-(J32))))/MAX((F32)+2*(MAX($D$16,(AE75)-(J32)))*SQRT(1+(H32)^2),0.000001))^(2/3),0.000001)))^2)+(((ABS(G75)*$D$6)/(MAX(((G32)+(I32)*(MAX($D$16,(AF75)-(K32))))*(MAX($D$16,(AF75)-(K32))),0.000001)*MAX(((((G32)+(I32)*(MAX($D$16,(AF75)-(K32))))*(MAX($D$16,(AF75)-(K32))))/MAX((G32)+2*(MAX($D$16,(AF75)-(K32)))*SQRT(1+(I32)^2),0.000001))^(2/3),0.000001)))^2))/2)+(IF((ABS(G75)/MAX(((G32)+(I32)*(MAX($D$16,(AF75)-(K32))))*(MAX($D$16,(AF75)-(K32))),0.000001))&gt;(ABS(G75)/MAX(((F32)+(H32)*(MAX($D$16,(AE75)-(J32))))*(MAX($D$16,(AE75)-(J32))),0.000001)),$D$9*((((ABS(G75)/MAX(((G32)+(I32)*(MAX($D$16,(AF75)-(K32))))*(MAX($D$16,(AF75)-(K32))),0.000001))^2)/(2*$I$5))-(((ABS(G75)/MAX(((F32)+(H32)*(MAX($D$16,(AE75)-(J32))))*(MAX($D$16,(AE75)-(J32))),0.000001))^2)/(2*$I$5))),$D$8*((((ABS(G75)/MAX(((F32)+(H32)*(MAX($D$16,(AE75)-(J32))))*(MAX($D$16,(AE75)-(J32))),0.000001))^2)/(2*$I$5))-(((ABS(G75)/MAX(((G32)+(I32)*(MAX($D$16,(AF75)-(K32))))*(MAX($D$16,(AF75)-(K32))),0.000001))^2)/(2*$I$5)))))+($D$10*(ABS((X32)-(W32))/90)*MAX(((ABS(G75)/MAX(((F32)+(H32)*(MAX($D$16,(AE75)-(J32))))*(MAX($D$16,(AE75)-(J32))),0.000001))^2)/(2*$I$5),((ABS(G75)/MAX(((G32)+(I32)*(MAX($D$16,(AF75)-(K32))))*(MAX($D$16,(AF75)-(K32))),0.000001))^2)/(2*$I$5)))+(($D$11*0.13607488*(ABS(H75)/MAX(ABS(F75),0.000001))^2*MAX(((ABS(G75)/MAX(((F32)+(H32)*(MAX($D$16,(AE75)-(J32))))*(MAX($D$16,(AE75)-(J32))),0.000001))^2)/(2*$I$5),((ABS(G75)/MAX(((G32)+(I32)*(MAX($D$16,(AF75)-(K32))))*(MAX($D$16,(AF75)-(K32))),0.000001))^2)/(2*$I$5))))-((ABS(G75)/MAX(((G32)+(I32)*(MAX($D$16,(AF75)-(K32))))*(MAX($D$16,(AF75)-(K32))),0.000001))^2)/(2*$I$5)</f>
        <v>636.94032343981689</v>
      </c>
      <c r="S75">
        <f ca="1">M75+((ABS(I75)/MAX(((G34)+(I34)*(MAX($D$16,(IF(N7="None",AD75,M75))-(K34))))*(MAX($D$16,(IF(N7="None",AD75,M75))-(K34))),0.000001))^2)/(2*$I$5)+((E34)*((((ABS(I75)*$D$6)/(MAX(((F34)+(H34)*(MAX($D$16,(AD75)-(J34))))*(MAX($D$16,(AD75)-(J34))),0.000001)*MAX(((((F34)+(H34)*(MAX($D$16,(AD75)-(J34))))*(MAX($D$16,(AD75)-(J34))))/MAX((F34)+2*(MAX($D$16,(AD75)-(J34)))*SQRT(1+(H34)^2),0.000001))^(2/3),0.000001)))^2)+(((ABS(I75)*$D$6)/(MAX(((G34)+(I34)*(MAX($D$16,(IF(N7="None",AD75,M75))-(K34))))*(MAX($D$16,(IF(N7="None",AD75,M75))-(K34))),0.000001)*MAX(((((G34)+(I34)*(MAX($D$16,(IF(N7="None",AD75,M75))-(K34))))*(MAX($D$16,(IF(N7="None",AD75,M75))-(K34))))/MAX((G34)+2*(MAX($D$16,(IF(N7="None",AD75,M75))-(K34)))*SQRT(1+(I34)^2),0.000001))^(2/3),0.000001)))^2))/2)+(IF((ABS(I75)/MAX(((G34)+(I34)*(MAX($D$16,(IF(N7="None",AD75,M75))-(K34))))*(MAX($D$16,(IF(N7="None",AD75,M75))-(K34))),0.000001))&gt;(ABS(I75)/MAX(((F34)+(H34)*(MAX($D$16,(AD75)-(J34))))*(MAX($D$16,(AD75)-(J34))),0.000001)),$D$9*((((ABS(I75)/MAX(((G34)+(I34)*(MAX($D$16,(IF(N7="None",AD75,M75))-(K34))))*(MAX($D$16,(IF(N7="None",AD75,M75))-(K34))),0.000001))^2)/(2*$I$5))-(((ABS(I75)/MAX(((F34)+(H34)*(MAX($D$16,(AD75)-(J34))))*(MAX($D$16,(AD75)-(J34))),0.000001))^2)/(2*$I$5))),$D$8*((((ABS(I75)/MAX(((F34)+(H34)*(MAX($D$16,(AD75)-(J34))))*(MAX($D$16,(AD75)-(J34))),0.000001))^2)/(2*$I$5))-(((ABS(I75)/MAX(((G34)+(I34)*(MAX($D$16,(IF(N7="None",AD75,M75))-(K34))))*(MAX($D$16,(IF(N7="None",AD75,M75))-(K34))),0.000001))^2)/(2*$I$5)))))+($D$10*(ABS((X34)-(W34))/90)*MAX(((ABS(I75)/MAX(((F34)+(H34)*(MAX($D$16,(AD75)-(J34))))*(MAX($D$16,(AD75)-(J34))),0.000001))^2)/(2*$I$5),((ABS(I75)/MAX(((G34)+(I34)*(MAX($D$16,(IF(N7="None",AD75,M75))-(K34))))*(MAX($D$16,(IF(N7="None",AD75,M75))-(K34))),0.000001))^2)/(2*$I$5)))+(0)-((ABS(I75)/MAX(((F34)+(H34)*(MAX($D$16,(AD75)-(J34))))*(MAX($D$16,(AD75)-(J34))),0.000001))^2)/(2*$I$5)</f>
        <v>625.47298017451885</v>
      </c>
      <c r="T75">
        <f ca="1">N75+((ABS(J75)/MAX(((G35)+(I35)*(MAX($D$16,(IF(N8="None",AD75,N75))-(K35))))*(MAX($D$16,(IF(N8="None",AD75,N75))-(K35))),0.000001))^2)/(2*$I$5)+((E35)*((((ABS(J75)*$D$6)/(MAX(((F35)+(H35)*(MAX($D$16,(AD75)-(J35))))*(MAX($D$16,(AD75)-(J35))),0.000001)*MAX(((((F35)+(H35)*(MAX($D$16,(AD75)-(J35))))*(MAX($D$16,(AD75)-(J35))))/MAX((F35)+2*(MAX($D$16,(AD75)-(J35)))*SQRT(1+(H35)^2),0.000001))^(2/3),0.000001)))^2)+(((ABS(J75)*$D$6)/(MAX(((G35)+(I35)*(MAX($D$16,(IF(N8="None",AD75,N75))-(K35))))*(MAX($D$16,(IF(N8="None",AD75,N75))-(K35))),0.000001)*MAX(((((G35)+(I35)*(MAX($D$16,(IF(N8="None",AD75,N75))-(K35))))*(MAX($D$16,(IF(N8="None",AD75,N75))-(K35))))/MAX((G35)+2*(MAX($D$16,(IF(N8="None",AD75,N75))-(K35)))*SQRT(1+(I35)^2),0.000001))^(2/3),0.000001)))^2))/2)+(IF((ABS(J75)/MAX(((G35)+(I35)*(MAX($D$16,(IF(N8="None",AD75,N75))-(K35))))*(MAX($D$16,(IF(N8="None",AD75,N75))-(K35))),0.000001))&gt;(ABS(J75)/MAX(((F35)+(H35)*(MAX($D$16,(AD75)-(J35))))*(MAX($D$16,(AD75)-(J35))),0.000001)),$D$9*((((ABS(J75)/MAX(((G35)+(I35)*(MAX($D$16,(IF(N8="None",AD75,N75))-(K35))))*(MAX($D$16,(IF(N8="None",AD75,N75))-(K35))),0.000001))^2)/(2*$I$5))-(((ABS(J75)/MAX(((F35)+(H35)*(MAX($D$16,(AD75)-(J35))))*(MAX($D$16,(AD75)-(J35))),0.000001))^2)/(2*$I$5))),$D$8*((((ABS(J75)/MAX(((F35)+(H35)*(MAX($D$16,(AD75)-(J35))))*(MAX($D$16,(AD75)-(J35))),0.000001))^2)/(2*$I$5))-(((ABS(J75)/MAX(((G35)+(I35)*(MAX($D$16,(IF(N8="None",AD75,N75))-(K35))))*(MAX($D$16,(IF(N8="None",AD75,N75))-(K35))),0.000001))^2)/(2*$I$5)))))+($D$10*(ABS((X35)-(W35))/90)*MAX(((ABS(J75)/MAX(((F35)+(H35)*(MAX($D$16,(AD75)-(J35))))*(MAX($D$16,(AD75)-(J35))),0.000001))^2)/(2*$I$5),((ABS(J75)/MAX(((G35)+(I35)*(MAX($D$16,(IF(N8="None",AD75,N75))-(K35))))*(MAX($D$16,(IF(N8="None",AD75,N75))-(K35))),0.000001))^2)/(2*$I$5)))+(($D$11*0.34699541*(ABS(I75)/MAX(ABS(G75),0.000001))^2*MAX(((ABS(J75)/MAX(((F35)+(H35)*(MAX($D$16,(AD75)-(J35))))*(MAX($D$16,(AD75)-(J35))),0.000001))^2)/(2*$I$5),((ABS(J75)/MAX(((G35)+(I35)*(MAX($D$16,(IF(N8="None",AD75,N75))-(K35))))*(MAX($D$16,(IF(N8="None",AD75,N75))-(K35))),0.000001))^2)/(2*$I$5))))-((ABS(J75)/MAX(((F35)+(H35)*(MAX($D$16,(AD75)-(J35))))*(MAX($D$16,(AD75)-(J35))),0.000001))^2)/(2*$I$5)</f>
        <v>633.53796525421399</v>
      </c>
      <c r="U75">
        <f t="shared" ref="U75:U106" ca="1" si="20">IFERROR(((O75)-(MAX(P75,Q75)))/MAX(ABS(D75),1),0)</f>
        <v>1.4074572529812496E-3</v>
      </c>
      <c r="V75">
        <f t="shared" ref="V75:V106" ca="1" si="21">IFERROR(((R75)-(MAX(S75,T75)))/MAX(ABS(E75),1),0)</f>
        <v>5.3417107585773055E-3</v>
      </c>
      <c r="W75">
        <f t="shared" ref="W75:W106" ca="1" si="22">ABS((MAX(P75,Q75))-D75)</f>
        <v>0.89698728461382871</v>
      </c>
      <c r="X75">
        <f t="shared" ref="X75:X106" ca="1" si="23">ABS((MAX(S75,T75))-E75)</f>
        <v>3.4037074373790119</v>
      </c>
      <c r="Y75">
        <f>IF($D$20=0,B75,IFERROR(IF(N6="None",1,MIN(0.98,MAX(0.02,B75+$D$14*((Q75-P75)/MAX(ABS(D75),1))))),B75))</f>
        <v>1</v>
      </c>
      <c r="Z75">
        <f ca="1">IF($D$20=0,C75,IFERROR(IF(AND(N7="None",N8="None"),C75,IF(N8="None",1,IF(N7="None",0,MIN(0.98,MAX(0.02,C75+$D$14*((T75-S75)/MAX(ABS(E75),1))))))),C75))</f>
        <v>0.68411195633006383</v>
      </c>
      <c r="AA75">
        <f t="shared" ref="AA75:AA106" ca="1" si="24">IF($D$20=0,D75,IFERROR(D75+$D$13*(AC75-D75),D75))</f>
        <v>636.8527428899115</v>
      </c>
      <c r="AB75">
        <f t="shared" ref="AB75:AB106" ca="1" si="25">IF($D$20=0,E75,IFERROR(E75+$D$13*(AD75-E75),E75))</f>
        <v>635.7506847398887</v>
      </c>
      <c r="AC75">
        <f ca="1">IF($D$20=0,D75,IF(AC75=0,(MAX(P75,Q75)),IF(ABS((MAX(P75,Q75))-AC75)&lt;$D$19,AC75,MAX((K31)+$D$16,AC75+$D$13*(((MAX(P75,Q75))-AC75))))))</f>
        <v>636.27030068741112</v>
      </c>
      <c r="AD75">
        <f ca="1">IF($D$20=0,E75,IF(AD75=0,(MAX(S75,T75)),IF(ABS((MAX(S75,T75))-AD75)&lt;$D$19,AD75,MAX((K32)+$D$16,AD75+$D$13*(((MAX(S75,T75))-AD75))))))</f>
        <v>633.5388499724379</v>
      </c>
      <c r="AE75">
        <f ca="1">IF($D$20=0,D75,IF(AE75=0,O75,IF(ABS(U75)&lt;$D$19,AE75,MAX((K31)+$D$16,AE75+($D$13*(((O75)-AE75)+($D$15*U75*MAX(ABS(AE75-(K31)),1))))))))</f>
        <v>637.16636460738926</v>
      </c>
      <c r="AF75">
        <f ca="1">IF($D$20=0,E75,IF(AF75=0,R75,IF(ABS(V75)&lt;$D$19,AF75,MAX((K32)+$D$16,AF75+($D$13*(((R75)-AF75)+($D$15*V75*MAX(ABS(AF75-(K32)),1))))))))</f>
        <v>636.94167667588249</v>
      </c>
      <c r="AG75">
        <f ca="1">((G31)*(MAX($D$16,(AC75)-(K31)))^2)/2+(I31)*(MAX($D$16,(AC75)-(K31)))^3/3+(ABS(F75)^2)/($I$5*MAX(((G31)+(I31)*(MAX($D$16,(AC75)-(K31))))*(MAX($D$16,(AC75)-(K31))),0.000001))</f>
        <v>33.253934613963409</v>
      </c>
      <c r="AH75">
        <f ca="1">((G31)*(MAX($D$16,(AE75)-(K31)))^2)/2+(I31)*(MAX($D$16,(AE75)-(K31)))^3/3+(ABS(F75)^2)/($I$5*MAX(((G31)+(I31)*(MAX($D$16,(AE75)-(K31))))*(MAX($D$16,(AE75)-(K31))),0.000001))</f>
        <v>41.073039528108403</v>
      </c>
      <c r="AI75">
        <f ca="1">((G32)*(MAX($D$16,(AD75)-(K32)))^2)/2+(I32)*(MAX($D$16,(AD75)-(K32)))^3/3+(ABS(G75)^2)/($I$5*MAX(((G32)+(I32)*(MAX($D$16,(AD75)-(K32))))*(MAX($D$16,(AD75)-(K32))),0.000001))</f>
        <v>29.710077235404782</v>
      </c>
      <c r="AJ75">
        <f ca="1">((G32)*(MAX($D$16,(AF75)-(K32)))^2)/2+(I32)*(MAX($D$16,(AF75)-(K32)))^3/3+(ABS(G75)^2)/($I$5*MAX(((G32)+(I32)*(MAX($D$16,(AF75)-(K32))))*(MAX($D$16,(AF75)-(K32))),0.000001))</f>
        <v>136.11749447090591</v>
      </c>
      <c r="AK75" t="str">
        <f t="shared" ref="AK75:AK106" ca="1" si="26">IF(AH75&gt;=AG75,"Supercritical","Subcritical")</f>
        <v>Supercritical</v>
      </c>
      <c r="AL75" t="str">
        <f t="shared" ref="AL75:AL106" ca="1" si="27">IF(AJ75&gt;=AI75,"Supercritical","Subcritical")</f>
        <v>Supercritical</v>
      </c>
      <c r="AM75">
        <f t="shared" ref="AM75:AM106" ca="1" si="28">IF($D$20=0,D75,IFERROR(D75+$D$13*(IF(AK75="Supercritical",AE75,AC75)-D75),D75))</f>
        <v>637.16636526190393</v>
      </c>
      <c r="AN75">
        <f t="shared" ref="AN75:AN106" ca="1" si="29">IF($D$20=0,E75,IFERROR(E75+$D$13*(IF(AL75="Supercritical",AF75,AD75)-E75),E75))</f>
        <v>636.94167408609428</v>
      </c>
      <c r="AO75">
        <f t="shared" ref="AO75:AO106" ca="1" si="30">IF($D$20=0,0,IFERROR(ABS(IF(AK75="Supercritical",AE75,AC75)-D75),0))</f>
        <v>1.0069455811390071E-6</v>
      </c>
      <c r="AP75">
        <f t="shared" ref="AP75:AP106" ca="1" si="31">IF($D$20=0,0,IFERROR(ABS(IF(AL75="Supercritical",AF75,AD75)-E75),0))</f>
        <v>3.984289492109383E-6</v>
      </c>
    </row>
    <row r="76" spans="1:42" x14ac:dyDescent="0.35">
      <c r="A76">
        <v>33</v>
      </c>
      <c r="B76">
        <f t="shared" ref="B76:B107" si="32">Y75</f>
        <v>1</v>
      </c>
      <c r="C76">
        <f t="shared" ref="C76:C107" ca="1" si="33">Z75</f>
        <v>0.68411195633006383</v>
      </c>
      <c r="D76">
        <f t="shared" ref="D76:D107" ca="1" si="34">AM75</f>
        <v>637.16636526190393</v>
      </c>
      <c r="E76">
        <f t="shared" ref="E76:E107" ca="1" si="35">AN75</f>
        <v>636.94167408609428</v>
      </c>
      <c r="F76">
        <f t="shared" si="19"/>
        <v>51</v>
      </c>
      <c r="G76">
        <f ca="1">IF(N6="None",MAX(0,F76-H76),MAX(0,F76*B76))</f>
        <v>50.95</v>
      </c>
      <c r="H76">
        <f ca="1">IF(N6="None",MAX(0.05,IFERROR(O33,0)+0.05),MAX(0,F76-G76))</f>
        <v>0.05</v>
      </c>
      <c r="I76">
        <f ca="1">IF(AND(N7="None",N8="None"),MAX(0,G76*C76),IF(N7="None",MAX(0.05,IFERROR(O34,0)+0.05),IF(N8="None",MAX(0,G76-J76),MAX(0,G76*C76))))</f>
        <v>34.855504175016755</v>
      </c>
      <c r="J76">
        <f ca="1">IF(AND(N7="None",N8="None"),MAX(0,G76-I76),IF(N8="None",MAX(0.05,IFERROR(O35,0)+0.05),IF(N7="None",MAX(0,G76-I76),MAX(0,G76-I76))))</f>
        <v>16.094495824983248</v>
      </c>
      <c r="K76">
        <f>P5</f>
        <v>637</v>
      </c>
      <c r="L76">
        <f ca="1">P6</f>
        <v>635.50072404782861</v>
      </c>
      <c r="M76">
        <f ca="1">P7</f>
        <v>623.0446335020365</v>
      </c>
      <c r="N76">
        <f ca="1">P8</f>
        <v>632.94163350203655</v>
      </c>
      <c r="O76">
        <f ca="1"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AE76)-(K31))))*(MAX($D$16,(AE76)-(K31))),0.000001)*MAX(((((G31)+(I31)*(MAX($D$16,(AE76)-(K31))))*(MAX($D$16,(AE76)-(K31))))/MAX((G31)+2*(MAX($D$16,(AE76)-(K31)))*SQRT(1+(I31)^2),0.000001))^(2/3),0.000001)))^2))/2)+(IF((ABS(F76)/MAX(((G31)+(I31)*(MAX($D$16,(AE76)-(K31))))*(MAX($D$16,(AE76)-(K31))),0.000001))&gt;(ABS(F76)/MAX(((F31)+(H31)*(MAX($D$16,(K76)-(J31))))*(MAX($D$16,(K76)-(J31))),0.000001)),$D$9*((((ABS(F76)/MAX(((G31)+(I31)*(MAX($D$16,(AE76)-(K31))))*(MAX($D$16,(AE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AE76)-(K31))))*(MAX($D$16,(AE76)-(K31))),0.000001))^2)/(2*$I$5)))))+($D$10*(ABS((X31)-(W31))/90)*MAX(((ABS(F76)/MAX(((F31)+(H31)*(MAX($D$16,(K76)-(J31))))*(MAX($D$16,(K76)-(J31))),0.000001))^2)/(2*$I$5),((ABS(F76)/MAX(((G31)+(I31)*(MAX($D$16,(AE76)-(K31))))*(MAX($D$16,(AE76)-(K31))),0.000001))^2)/(2*$I$5)))+(0)-((ABS(F76)/MAX(((G31)+(I31)*(MAX($D$16,(AE76)-(K31))))*(MAX($D$16,(AE76)-(K31))),0.000001))^2)/(2*$I$5)</f>
        <v>637.16616256721511</v>
      </c>
      <c r="P76">
        <f ca="1">AD76+((ABS(G76)/MAX(((G32)+(I32)*(MAX($D$16,(AD76)-(K32))))*(MAX($D$16,(AD76)-(K32))),0.000001))^2)/(2*$I$5)+((E32)*((((ABS(G76)*$D$6)/(MAX(((F32)+(H32)*(MAX($D$16,(AC76)-(J32))))*(MAX($D$16,(AC76)-(J32))),0.000001)*MAX(((((F32)+(H32)*(MAX($D$16,(AC76)-(J32))))*(MAX($D$16,(AC76)-(J32))))/MAX((F32)+2*(MAX($D$16,(AC76)-(J32)))*SQRT(1+(H32)^2),0.000001))^(2/3),0.000001)))^2)+(((ABS(G76)*$D$6)/(MAX(((G32)+(I32)*(MAX($D$16,(AD76)-(K32))))*(MAX($D$16,(AD76)-(K32))),0.000001)*MAX(((((G32)+(I32)*(MAX($D$16,(AD76)-(K32))))*(MAX($D$16,(AD76)-(K32))))/MAX((G32)+2*(MAX($D$16,(AD76)-(K32)))*SQRT(1+(I32)^2),0.000001))^(2/3),0.000001)))^2))/2)+(IF((ABS(G76)/MAX(((G32)+(I32)*(MAX($D$16,(AD76)-(K32))))*(MAX($D$16,(AD76)-(K32))),0.000001))&gt;(ABS(G76)/MAX(((F32)+(H32)*(MAX($D$16,(AC76)-(J32))))*(MAX($D$16,(AC76)-(J32))),0.000001)),$D$9*((((ABS(G76)/MAX(((G32)+(I32)*(MAX($D$16,(AD76)-(K32))))*(MAX($D$16,(AD76)-(K32))),0.000001))^2)/(2*$I$5))-(((ABS(G76)/MAX(((F32)+(H32)*(MAX($D$16,(AC76)-(J32))))*(MAX($D$16,(AC76)-(J32))),0.000001))^2)/(2*$I$5))),$D$8*((((ABS(G76)/MAX(((F32)+(H32)*(MAX($D$16,(AC76)-(J32))))*(MAX($D$16,(AC76)-(J32))),0.000001))^2)/(2*$I$5))-(((ABS(G76)/MAX(((G32)+(I32)*(MAX($D$16,(AD76)-(K32))))*(MAX($D$16,(AD76)-(K32))),0.000001))^2)/(2*$I$5)))))+($D$10*(ABS((X32)-(W32))/90)*MAX(((ABS(G76)/MAX(((F32)+(H32)*(MAX($D$16,(AC76)-(J32))))*(MAX($D$16,(AC76)-(J32))),0.000001))^2)/(2*$I$5),((ABS(G76)/MAX(((G32)+(I32)*(MAX($D$16,(AD76)-(K32))))*(MAX($D$16,(AD76)-(K32))),0.000001))^2)/(2*$I$5)))+(($D$11*0.13607488*(ABS(H76)/MAX(ABS(F76),0.000001))^2*MAX(((ABS(G76)/MAX(((F32)+(H32)*(MAX($D$16,(AC76)-(J32))))*(MAX($D$16,(AC76)-(J32))),0.000001))^2)/(2*$I$5),((ABS(G76)/MAX(((G32)+(I32)*(MAX($D$16,(AD76)-(K32))))*(MAX($D$16,(AD76)-(K32))),0.000001))^2)/(2*$I$5))))-((ABS(G76)/MAX(((F32)+(H32)*(MAX($D$16,(AC76)-(J32))))*(MAX($D$16,(AC76)-(J32))),0.000001))^2)/(2*$I$5)</f>
        <v>636.27094403263595</v>
      </c>
      <c r="Q76">
        <f ca="1">L76+((ABS(H76)/MAX(((G33)+(I33)*(MAX($D$16,(IF(N6="None",AC76,L76))-(K33))))*(MAX($D$16,(IF(N6="None",AC76,L76))-(K33))),0.000001))^2)/(2*$I$5)+((E33)*((((ABS(H76)*$D$6)/(MAX(((F33)+(H33)*(MAX($D$16,(AC76)-(J33))))*(MAX($D$16,(AC76)-(J33))),0.000001)*MAX(((((F33)+(H33)*(MAX($D$16,(AC76)-(J33))))*(MAX($D$16,(AC76)-(J33))))/MAX((F33)+2*(MAX($D$16,(AC76)-(J33)))*SQRT(1+(H33)^2),0.000001))^(2/3),0.000001)))^2)+(((ABS(H76)*$D$6)/(MAX(((G33)+(I33)*(MAX($D$16,(IF(N6="None",AC76,L76))-(K33))))*(MAX($D$16,(IF(N6="None",AC76,L76))-(K33))),0.000001)*MAX(((((G33)+(I33)*(MAX($D$16,(IF(N6="None",AC76,L76))-(K33))))*(MAX($D$16,(IF(N6="None",AC76,L76))-(K33))))/MAX((G33)+2*(MAX($D$16,(IF(N6="None",AC76,L76))-(K33)))*SQRT(1+(I33)^2),0.000001))^(2/3),0.000001)))^2))/2)+(IF((ABS(H76)/MAX(((G33)+(I33)*(MAX($D$16,(IF(N6="None",AC76,L76))-(K33))))*(MAX($D$16,(IF(N6="None",AC76,L76))-(K33))),0.000001))&gt;(ABS(H76)/MAX(((F33)+(H33)*(MAX($D$16,(AC76)-(J33))))*(MAX($D$16,(AC76)-(J33))),0.000001)),$D$9*((((ABS(H76)/MAX(((G33)+(I33)*(MAX($D$16,(IF(N6="None",AC76,L76))-(K33))))*(MAX($D$16,(IF(N6="None",AC76,L76))-(K33))),0.000001))^2)/(2*$I$5))-(((ABS(H76)/MAX(((F33)+(H33)*(MAX($D$16,(AC76)-(J33))))*(MAX($D$16,(AC76)-(J33))),0.000001))^2)/(2*$I$5))),$D$8*((((ABS(H76)/MAX(((F33)+(H33)*(MAX($D$16,(AC76)-(J33))))*(MAX($D$16,(AC76)-(J33))),0.000001))^2)/(2*$I$5))-(((ABS(H76)/MAX(((G33)+(I33)*(MAX($D$16,(IF(N6="None",AC76,L76))-(K33))))*(MAX($D$16,(IF(N6="None",AC76,L76))-(K33))),0.000001))^2)/(2*$I$5)))))+($D$10*(ABS((X33)-(W33))/90)*MAX(((ABS(H76)/MAX(((F33)+(H33)*(MAX($D$16,(AC76)-(J33))))*(MAX($D$16,(AC76)-(J33))),0.000001))^2)/(2*$I$5),((ABS(H76)/MAX(((G33)+(I33)*(MAX($D$16,(IF(N6="None",AC76,L76))-(K33))))*(MAX($D$16,(IF(N6="None",AC76,L76))-(K33))),0.000001))^2)/(2*$I$5)))+(($D$11*0.00000015*(ABS(G76)/MAX(ABS(F76),0.000001))^2*MAX(((ABS(H76)/MAX(((F33)+(H33)*(MAX($D$16,(AC76)-(J33))))*(MAX($D$16,(AC76)-(J33))),0.000001))^2)/(2*$I$5),((ABS(H76)/MAX(((G33)+(I33)*(MAX($D$16,(IF(N6="None",AC76,L76))-(K33))))*(MAX($D$16,(IF(N6="None",AC76,L76))-(K33))),0.000001))^2)/(2*$I$5))))-((ABS(H76)/MAX(((F33)+(H33)*(MAX($D$16,(AC76)-(J33))))*(MAX($D$16,(AC76)-(J33))),0.000001))^2)/(2*$I$5)</f>
        <v>635.50072422539552</v>
      </c>
      <c r="R76">
        <f ca="1">AE76+((ABS(G76)/MAX(((F32)+(H32)*(MAX($D$16,(AE76)-(J32))))*(MAX($D$16,(AE76)-(J32))),0.000001))^2)/(2*$I$5)-((E32)*((((ABS(G76)*$D$6)/(MAX(((F32)+(H32)*(MAX($D$16,(AE76)-(J32))))*(MAX($D$16,(AE76)-(J32))),0.000001)*MAX(((((F32)+(H32)*(MAX($D$16,(AE76)-(J32))))*(MAX($D$16,(AE76)-(J32))))/MAX((F32)+2*(MAX($D$16,(AE76)-(J32)))*SQRT(1+(H32)^2),0.000001))^(2/3),0.000001)))^2)+(((ABS(G76)*$D$6)/(MAX(((G32)+(I32)*(MAX($D$16,(AF76)-(K32))))*(MAX($D$16,(AF76)-(K32))),0.000001)*MAX(((((G32)+(I32)*(MAX($D$16,(AF76)-(K32))))*(MAX($D$16,(AF76)-(K32))))/MAX((G32)+2*(MAX($D$16,(AF76)-(K32)))*SQRT(1+(I32)^2),0.000001))^(2/3),0.000001)))^2))/2)+(IF((ABS(G76)/MAX(((G32)+(I32)*(MAX($D$16,(AF76)-(K32))))*(MAX($D$16,(AF76)-(K32))),0.000001))&gt;(ABS(G76)/MAX(((F32)+(H32)*(MAX($D$16,(AE76)-(J32))))*(MAX($D$16,(AE76)-(J32))),0.000001)),$D$9*((((ABS(G76)/MAX(((G32)+(I32)*(MAX($D$16,(AF76)-(K32))))*(MAX($D$16,(AF76)-(K32))),0.000001))^2)/(2*$I$5))-(((ABS(G76)/MAX(((F32)+(H32)*(MAX($D$16,(AE76)-(J32))))*(MAX($D$16,(AE76)-(J32))),0.000001))^2)/(2*$I$5))),$D$8*((((ABS(G76)/MAX(((F32)+(H32)*(MAX($D$16,(AE76)-(J32))))*(MAX($D$16,(AE76)-(J32))),0.000001))^2)/(2*$I$5))-(((ABS(G76)/MAX(((G32)+(I32)*(MAX($D$16,(AF76)-(K32))))*(MAX($D$16,(AF76)-(K32))),0.000001))^2)/(2*$I$5)))))+($D$10*(ABS((X32)-(W32))/90)*MAX(((ABS(G76)/MAX(((F32)+(H32)*(MAX($D$16,(AE76)-(J32))))*(MAX($D$16,(AE76)-(J32))),0.000001))^2)/(2*$I$5),((ABS(G76)/MAX(((G32)+(I32)*(MAX($D$16,(AF76)-(K32))))*(MAX($D$16,(AF76)-(K32))),0.000001))^2)/(2*$I$5)))+(($D$11*0.13607488*(ABS(H76)/MAX(ABS(F76),0.000001))^2*MAX(((ABS(G76)/MAX(((F32)+(H32)*(MAX($D$16,(AE76)-(J32))))*(MAX($D$16,(AE76)-(J32))),0.000001))^2)/(2*$I$5),((ABS(G76)/MAX(((G32)+(I32)*(MAX($D$16,(AF76)-(K32))))*(MAX($D$16,(AF76)-(K32))),0.000001))^2)/(2*$I$5))))-((ABS(G76)/MAX(((G32)+(I32)*(MAX($D$16,(AF76)-(K32))))*(MAX($D$16,(AF76)-(K32))),0.000001))^2)/(2*$I$5)</f>
        <v>636.94032281357829</v>
      </c>
      <c r="S76">
        <f ca="1">M76+((ABS(I76)/MAX(((G34)+(I34)*(MAX($D$16,(IF(N7="None",AD76,M76))-(K34))))*(MAX($D$16,(IF(N7="None",AD76,M76))-(K34))),0.000001))^2)/(2*$I$5)+((E34)*((((ABS(I76)*$D$6)/(MAX(((F34)+(H34)*(MAX($D$16,(AD76)-(J34))))*(MAX($D$16,(AD76)-(J34))),0.000001)*MAX(((((F34)+(H34)*(MAX($D$16,(AD76)-(J34))))*(MAX($D$16,(AD76)-(J34))))/MAX((F34)+2*(MAX($D$16,(AD76)-(J34)))*SQRT(1+(H34)^2),0.000001))^(2/3),0.000001)))^2)+(((ABS(I76)*$D$6)/(MAX(((G34)+(I34)*(MAX($D$16,(IF(N7="None",AD76,M76))-(K34))))*(MAX($D$16,(IF(N7="None",AD76,M76))-(K34))),0.000001)*MAX(((((G34)+(I34)*(MAX($D$16,(IF(N7="None",AD76,M76))-(K34))))*(MAX($D$16,(IF(N7="None",AD76,M76))-(K34))))/MAX((G34)+2*(MAX($D$16,(IF(N7="None",AD76,M76))-(K34)))*SQRT(1+(I34)^2),0.000001))^(2/3),0.000001)))^2))/2)+(IF((ABS(I76)/MAX(((G34)+(I34)*(MAX($D$16,(IF(N7="None",AD76,M76))-(K34))))*(MAX($D$16,(IF(N7="None",AD76,M76))-(K34))),0.000001))&gt;(ABS(I76)/MAX(((F34)+(H34)*(MAX($D$16,(AD76)-(J34))))*(MAX($D$16,(AD76)-(J34))),0.000001)),$D$9*((((ABS(I76)/MAX(((G34)+(I34)*(MAX($D$16,(IF(N7="None",AD76,M76))-(K34))))*(MAX($D$16,(IF(N7="None",AD76,M76))-(K34))),0.000001))^2)/(2*$I$5))-(((ABS(I76)/MAX(((F34)+(H34)*(MAX($D$16,(AD76)-(J34))))*(MAX($D$16,(AD76)-(J34))),0.000001))^2)/(2*$I$5))),$D$8*((((ABS(I76)/MAX(((F34)+(H34)*(MAX($D$16,(AD76)-(J34))))*(MAX($D$16,(AD76)-(J34))),0.000001))^2)/(2*$I$5))-(((ABS(I76)/MAX(((G34)+(I34)*(MAX($D$16,(IF(N7="None",AD76,M76))-(K34))))*(MAX($D$16,(IF(N7="None",AD76,M76))-(K34))),0.000001))^2)/(2*$I$5)))))+($D$10*(ABS((X34)-(W34))/90)*MAX(((ABS(I76)/MAX(((F34)+(H34)*(MAX($D$16,(AD76)-(J34))))*(MAX($D$16,(AD76)-(J34))),0.000001))^2)/(2*$I$5),((ABS(I76)/MAX(((G34)+(I34)*(MAX($D$16,(IF(N7="None",AD76,M76))-(K34))))*(MAX($D$16,(IF(N7="None",AD76,M76))-(K34))),0.000001))^2)/(2*$I$5)))+(0)-((ABS(I76)/MAX(((F34)+(H34)*(MAX($D$16,(AD76)-(J34))))*(MAX($D$16,(AD76)-(J34))),0.000001))^2)/(2*$I$5)</f>
        <v>625.47920599265922</v>
      </c>
      <c r="T76">
        <f ca="1">N76+((ABS(J76)/MAX(((G35)+(I35)*(MAX($D$16,(IF(N8="None",AD76,N76))-(K35))))*(MAX($D$16,(IF(N8="None",AD76,N76))-(K35))),0.000001))^2)/(2*$I$5)+((E35)*((((ABS(J76)*$D$6)/(MAX(((F35)+(H35)*(MAX($D$16,(AD76)-(J35))))*(MAX($D$16,(AD76)-(J35))),0.000001)*MAX(((((F35)+(H35)*(MAX($D$16,(AD76)-(J35))))*(MAX($D$16,(AD76)-(J35))))/MAX((F35)+2*(MAX($D$16,(AD76)-(J35)))*SQRT(1+(H35)^2),0.000001))^(2/3),0.000001)))^2)+(((ABS(J76)*$D$6)/(MAX(((G35)+(I35)*(MAX($D$16,(IF(N8="None",AD76,N76))-(K35))))*(MAX($D$16,(IF(N8="None",AD76,N76))-(K35))),0.000001)*MAX(((((G35)+(I35)*(MAX($D$16,(IF(N8="None",AD76,N76))-(K35))))*(MAX($D$16,(IF(N8="None",AD76,N76))-(K35))))/MAX((G35)+2*(MAX($D$16,(IF(N8="None",AD76,N76))-(K35)))*SQRT(1+(I35)^2),0.000001))^(2/3),0.000001)))^2))/2)+(IF((ABS(J76)/MAX(((G35)+(I35)*(MAX($D$16,(IF(N8="None",AD76,N76))-(K35))))*(MAX($D$16,(IF(N8="None",AD76,N76))-(K35))),0.000001))&gt;(ABS(J76)/MAX(((F35)+(H35)*(MAX($D$16,(AD76)-(J35))))*(MAX($D$16,(AD76)-(J35))),0.000001)),$D$9*((((ABS(J76)/MAX(((G35)+(I35)*(MAX($D$16,(IF(N8="None",AD76,N76))-(K35))))*(MAX($D$16,(IF(N8="None",AD76,N76))-(K35))),0.000001))^2)/(2*$I$5))-(((ABS(J76)/MAX(((F35)+(H35)*(MAX($D$16,(AD76)-(J35))))*(MAX($D$16,(AD76)-(J35))),0.000001))^2)/(2*$I$5))),$D$8*((((ABS(J76)/MAX(((F35)+(H35)*(MAX($D$16,(AD76)-(J35))))*(MAX($D$16,(AD76)-(J35))),0.000001))^2)/(2*$I$5))-(((ABS(J76)/MAX(((G35)+(I35)*(MAX($D$16,(IF(N8="None",AD76,N76))-(K35))))*(MAX($D$16,(IF(N8="None",AD76,N76))-(K35))),0.000001))^2)/(2*$I$5)))))+($D$10*(ABS((X35)-(W35))/90)*MAX(((ABS(J76)/MAX(((F35)+(H35)*(MAX($D$16,(AD76)-(J35))))*(MAX($D$16,(AD76)-(J35))),0.000001))^2)/(2*$I$5),((ABS(J76)/MAX(((G35)+(I35)*(MAX($D$16,(IF(N8="None",AD76,N76))-(K35))))*(MAX($D$16,(IF(N8="None",AD76,N76))-(K35))),0.000001))^2)/(2*$I$5)))+(($D$11*0.34699541*(ABS(I76)/MAX(ABS(G76),0.000001))^2*MAX(((ABS(J76)/MAX(((F35)+(H35)*(MAX($D$16,(AD76)-(J35))))*(MAX($D$16,(AD76)-(J35))),0.000001))^2)/(2*$I$5),((ABS(J76)/MAX(((G35)+(I35)*(MAX($D$16,(IF(N8="None",AD76,N76))-(K35))))*(MAX($D$16,(IF(N8="None",AD76,N76))-(K35))),0.000001))^2)/(2*$I$5))))-((ABS(J76)/MAX(((F35)+(H35)*(MAX($D$16,(AD76)-(J35))))*(MAX($D$16,(AD76)-(J35))),0.000001))^2)/(2*$I$5)</f>
        <v>633.53419954160915</v>
      </c>
      <c r="U76">
        <f t="shared" ca="1" si="20"/>
        <v>1.4049996725912905E-3</v>
      </c>
      <c r="V76">
        <f t="shared" ca="1" si="21"/>
        <v>5.3476219417678368E-3</v>
      </c>
      <c r="W76">
        <f t="shared" ca="1" si="22"/>
        <v>0.89542122926798129</v>
      </c>
      <c r="X76">
        <f t="shared" ca="1" si="23"/>
        <v>3.407474544485126</v>
      </c>
      <c r="Y76">
        <f>IF($D$20=0,B76,IFERROR(IF(N6="None",1,MIN(0.98,MAX(0.02,B76+$D$14*((Q76-P76)/MAX(ABS(D76),1))))),B76))</f>
        <v>1</v>
      </c>
      <c r="Z76">
        <f ca="1">IF($D$20=0,C76,IFERROR(IF(AND(N7="None",N8="None"),C76,IF(N8="None",1,IF(N7="None",0,MIN(0.98,MAX(0.02,C76+$D$14*((T76-S76)/MAX(ABS(E76),1))))))),C76))</f>
        <v>0.6851236651098993</v>
      </c>
      <c r="AA76">
        <f t="shared" ca="1" si="24"/>
        <v>636.85326249560592</v>
      </c>
      <c r="AB76">
        <f t="shared" ca="1" si="25"/>
        <v>635.74936819457309</v>
      </c>
      <c r="AC76">
        <f ca="1">IF($D$20=0,D76,IF(AC76=0,(MAX(P76,Q76)),IF(ABS((MAX(P76,Q76))-AC76)&lt;$D$19,AC76,MAX((K31)+$D$16,AC76+$D$13*(((MAX(P76,Q76))-AC76))))))</f>
        <v>636.271785929624</v>
      </c>
      <c r="AD76">
        <f ca="1">IF($D$20=0,E76,IF(AD76=0,(MAX(S76,T76)),IF(ABS((MAX(S76,T76))-AD76)&lt;$D$19,AD76,MAX((K32)+$D$16,AD76+$D$13*(((MAX(S76,T76))-AD76))))))</f>
        <v>633.53508582460529</v>
      </c>
      <c r="AE76">
        <f ca="1">IF($D$20=0,D76,IF(AE76=0,O76,IF(ABS(U76)&lt;$D$19,AE76,MAX((K31)+$D$16,AE76+($D$13*(((O76)-AE76)+($D$15*U76*MAX(ABS(AE76-(K31)),1))))))))</f>
        <v>637.16636406974419</v>
      </c>
      <c r="AF76">
        <f ca="1">IF($D$20=0,E76,IF(AF76=0,R76,IF(ABS(V76)&lt;$D$19,AF76,MAX((K32)+$D$16,AF76+($D$13*(((R76)-AF76)+($D$15*V76*MAX(ABS(AF76-(K32)),1))))))))</f>
        <v>636.94167754737964</v>
      </c>
      <c r="AG76">
        <f ca="1">((G31)*(MAX($D$16,(AC76)-(K31)))^2)/2+(I31)*(MAX($D$16,(AC76)-(K31)))^3/3+(ABS(F76)^2)/($I$5*MAX(((G31)+(I31)*(MAX($D$16,(AC76)-(K31))))*(MAX($D$16,(AC76)-(K31))),0.000001))</f>
        <v>33.257727526933877</v>
      </c>
      <c r="AH76">
        <f ca="1">((G31)*(MAX($D$16,(AE76)-(K31)))^2)/2+(I31)*(MAX($D$16,(AE76)-(K31)))^3/3+(ABS(F76)^2)/($I$5*MAX(((G31)+(I31)*(MAX($D$16,(AE76)-(K31))))*(MAX($D$16,(AE76)-(K31))),0.000001))</f>
        <v>41.073032056574895</v>
      </c>
      <c r="AI76">
        <f ca="1">((G32)*(MAX($D$16,(AD76)-(K32)))^2)/2+(I32)*(MAX($D$16,(AD76)-(K32)))^3/3+(ABS(G76)^2)/($I$5*MAX(((G32)+(I32)*(MAX($D$16,(AD76)-(K32))))*(MAX($D$16,(AD76)-(K32))),0.000001))</f>
        <v>29.68156302065487</v>
      </c>
      <c r="AJ76">
        <f ca="1">((G32)*(MAX($D$16,(AF76)-(K32)))^2)/2+(I32)*(MAX($D$16,(AF76)-(K32)))^3/3+(ABS(G76)^2)/($I$5*MAX(((G32)+(I32)*(MAX($D$16,(AF76)-(K32))))*(MAX($D$16,(AF76)-(K32))),0.000001))</f>
        <v>136.11753865626108</v>
      </c>
      <c r="AK76" t="str">
        <f t="shared" ca="1" si="26"/>
        <v>Supercritical</v>
      </c>
      <c r="AL76" t="str">
        <f t="shared" ca="1" si="27"/>
        <v>Supercritical</v>
      </c>
      <c r="AM76">
        <f t="shared" ca="1" si="28"/>
        <v>637.166364844648</v>
      </c>
      <c r="AN76">
        <f t="shared" ca="1" si="29"/>
        <v>636.94167529754418</v>
      </c>
      <c r="AO76">
        <f t="shared" ca="1" si="30"/>
        <v>1.1921597433683928E-6</v>
      </c>
      <c r="AP76">
        <f t="shared" ca="1" si="31"/>
        <v>3.4612853596627247E-6</v>
      </c>
    </row>
    <row r="77" spans="1:42" x14ac:dyDescent="0.35">
      <c r="A77">
        <v>34</v>
      </c>
      <c r="B77">
        <f t="shared" si="32"/>
        <v>1</v>
      </c>
      <c r="C77">
        <f t="shared" ca="1" si="33"/>
        <v>0.6851236651098993</v>
      </c>
      <c r="D77">
        <f t="shared" ca="1" si="34"/>
        <v>637.166364844648</v>
      </c>
      <c r="E77">
        <f t="shared" ca="1" si="35"/>
        <v>636.94167529754418</v>
      </c>
      <c r="F77">
        <f t="shared" si="19"/>
        <v>51</v>
      </c>
      <c r="G77">
        <f ca="1">IF(N6="None",MAX(0,F77-H77),MAX(0,F77*B77))</f>
        <v>50.95</v>
      </c>
      <c r="H77">
        <f ca="1">IF(N6="None",MAX(0.05,IFERROR(O33,0)+0.05),MAX(0,F77-G77))</f>
        <v>0.05</v>
      </c>
      <c r="I77">
        <f ca="1">IF(AND(N7="None",N8="None"),MAX(0,G77*C77),IF(N7="None",MAX(0.05,IFERROR(O34,0)+0.05),IF(N8="None",MAX(0,G77-J77),MAX(0,G77*C77))))</f>
        <v>34.907050737349373</v>
      </c>
      <c r="J77">
        <f ca="1">IF(AND(N7="None",N8="None"),MAX(0,G77-I77),IF(N8="None",MAX(0.05,IFERROR(O35,0)+0.05),IF(N7="None",MAX(0,G77-I77),MAX(0,G77-I77))))</f>
        <v>16.04294926265063</v>
      </c>
      <c r="K77">
        <f>P5</f>
        <v>637</v>
      </c>
      <c r="L77">
        <f ca="1">P6</f>
        <v>635.50072404782861</v>
      </c>
      <c r="M77">
        <f ca="1">P7</f>
        <v>623.0446335020365</v>
      </c>
      <c r="N77">
        <f ca="1">P8</f>
        <v>632.94163350203655</v>
      </c>
      <c r="O77">
        <f ca="1"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AE77)-(K31))))*(MAX($D$16,(AE77)-(K31))),0.000001)*MAX(((((G31)+(I31)*(MAX($D$16,(AE77)-(K31))))*(MAX($D$16,(AE77)-(K31))))/MAX((G31)+2*(MAX($D$16,(AE77)-(K31)))*SQRT(1+(I31)^2),0.000001))^(2/3),0.000001)))^2))/2)+(IF((ABS(F77)/MAX(((G31)+(I31)*(MAX($D$16,(AE77)-(K31))))*(MAX($D$16,(AE77)-(K31))),0.000001))&gt;(ABS(F77)/MAX(((F31)+(H31)*(MAX($D$16,(K77)-(J31))))*(MAX($D$16,(K77)-(J31))),0.000001)),$D$9*((((ABS(F77)/MAX(((G31)+(I31)*(MAX($D$16,(AE77)-(K31))))*(MAX($D$16,(AE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AE77)-(K31))))*(MAX($D$16,(AE77)-(K31))),0.000001))^2)/(2*$I$5)))))+($D$10*(ABS((X31)-(W31))/90)*MAX(((ABS(F77)/MAX(((F31)+(H31)*(MAX($D$16,(K77)-(J31))))*(MAX($D$16,(K77)-(J31))),0.000001))^2)/(2*$I$5),((ABS(F77)/MAX(((G31)+(I31)*(MAX($D$16,(AE77)-(K31))))*(MAX($D$16,(AE77)-(K31))),0.000001))^2)/(2*$I$5)))+(0)-((ABS(F77)/MAX(((G31)+(I31)*(MAX($D$16,(AE77)-(K31))))*(MAX($D$16,(AE77)-(K31))),0.000001))^2)/(2*$I$5)</f>
        <v>637.16616237990752</v>
      </c>
      <c r="P77">
        <f ca="1">AD77+((ABS(G77)/MAX(((G32)+(I32)*(MAX($D$16,(AD77)-(K32))))*(MAX($D$16,(AD77)-(K32))),0.000001))^2)/(2*$I$5)+((E32)*((((ABS(G77)*$D$6)/(MAX(((F32)+(H32)*(MAX($D$16,(AC77)-(J32))))*(MAX($D$16,(AC77)-(J32))),0.000001)*MAX(((((F32)+(H32)*(MAX($D$16,(AC77)-(J32))))*(MAX($D$16,(AC77)-(J32))))/MAX((F32)+2*(MAX($D$16,(AC77)-(J32)))*SQRT(1+(H32)^2),0.000001))^(2/3),0.000001)))^2)+(((ABS(G77)*$D$6)/(MAX(((G32)+(I32)*(MAX($D$16,(AD77)-(K32))))*(MAX($D$16,(AD77)-(K32))),0.000001)*MAX(((((G32)+(I32)*(MAX($D$16,(AD77)-(K32))))*(MAX($D$16,(AD77)-(K32))))/MAX((G32)+2*(MAX($D$16,(AD77)-(K32)))*SQRT(1+(I32)^2),0.000001))^(2/3),0.000001)))^2))/2)+(IF((ABS(G77)/MAX(((G32)+(I32)*(MAX($D$16,(AD77)-(K32))))*(MAX($D$16,(AD77)-(K32))),0.000001))&gt;(ABS(G77)/MAX(((F32)+(H32)*(MAX($D$16,(AC77)-(J32))))*(MAX($D$16,(AC77)-(J32))),0.000001)),$D$9*((((ABS(G77)/MAX(((G32)+(I32)*(MAX($D$16,(AD77)-(K32))))*(MAX($D$16,(AD77)-(K32))),0.000001))^2)/(2*$I$5))-(((ABS(G77)/MAX(((F32)+(H32)*(MAX($D$16,(AC77)-(J32))))*(MAX($D$16,(AC77)-(J32))),0.000001))^2)/(2*$I$5))),$D$8*((((ABS(G77)/MAX(((F32)+(H32)*(MAX($D$16,(AC77)-(J32))))*(MAX($D$16,(AC77)-(J32))),0.000001))^2)/(2*$I$5))-(((ABS(G77)/MAX(((G32)+(I32)*(MAX($D$16,(AD77)-(K32))))*(MAX($D$16,(AD77)-(K32))),0.000001))^2)/(2*$I$5)))))+($D$10*(ABS((X32)-(W32))/90)*MAX(((ABS(G77)/MAX(((F32)+(H32)*(MAX($D$16,(AC77)-(J32))))*(MAX($D$16,(AC77)-(J32))),0.000001))^2)/(2*$I$5),((ABS(G77)/MAX(((G32)+(I32)*(MAX($D$16,(AD77)-(K32))))*(MAX($D$16,(AD77)-(K32))),0.000001))^2)/(2*$I$5)))+(($D$11*0.13607488*(ABS(H77)/MAX(ABS(F77),0.000001))^2*MAX(((ABS(G77)/MAX(((F32)+(H32)*(MAX($D$16,(AC77)-(J32))))*(MAX($D$16,(AC77)-(J32))),0.000001))^2)/(2*$I$5),((ABS(G77)/MAX(((G32)+(I32)*(MAX($D$16,(AD77)-(K32))))*(MAX($D$16,(AD77)-(K32))),0.000001))^2)/(2*$I$5))))-((ABS(G77)/MAX(((F32)+(H32)*(MAX($D$16,(AC77)-(J32))))*(MAX($D$16,(AC77)-(J32))),0.000001))^2)/(2*$I$5)</f>
        <v>636.27252802022667</v>
      </c>
      <c r="Q77">
        <f ca="1">L77+((ABS(H77)/MAX(((G33)+(I33)*(MAX($D$16,(IF(N6="None",AC77,L77))-(K33))))*(MAX($D$16,(IF(N6="None",AC77,L77))-(K33))),0.000001))^2)/(2*$I$5)+((E33)*((((ABS(H77)*$D$6)/(MAX(((F33)+(H33)*(MAX($D$16,(AC77)-(J33))))*(MAX($D$16,(AC77)-(J33))),0.000001)*MAX(((((F33)+(H33)*(MAX($D$16,(AC77)-(J33))))*(MAX($D$16,(AC77)-(J33))))/MAX((F33)+2*(MAX($D$16,(AC77)-(J33)))*SQRT(1+(H33)^2),0.000001))^(2/3),0.000001)))^2)+(((ABS(H77)*$D$6)/(MAX(((G33)+(I33)*(MAX($D$16,(IF(N6="None",AC77,L77))-(K33))))*(MAX($D$16,(IF(N6="None",AC77,L77))-(K33))),0.000001)*MAX(((((G33)+(I33)*(MAX($D$16,(IF(N6="None",AC77,L77))-(K33))))*(MAX($D$16,(IF(N6="None",AC77,L77))-(K33))))/MAX((G33)+2*(MAX($D$16,(IF(N6="None",AC77,L77))-(K33)))*SQRT(1+(I33)^2),0.000001))^(2/3),0.000001)))^2))/2)+(IF((ABS(H77)/MAX(((G33)+(I33)*(MAX($D$16,(IF(N6="None",AC77,L77))-(K33))))*(MAX($D$16,(IF(N6="None",AC77,L77))-(K33))),0.000001))&gt;(ABS(H77)/MAX(((F33)+(H33)*(MAX($D$16,(AC77)-(J33))))*(MAX($D$16,(AC77)-(J33))),0.000001)),$D$9*((((ABS(H77)/MAX(((G33)+(I33)*(MAX($D$16,(IF(N6="None",AC77,L77))-(K33))))*(MAX($D$16,(IF(N6="None",AC77,L77))-(K33))),0.000001))^2)/(2*$I$5))-(((ABS(H77)/MAX(((F33)+(H33)*(MAX($D$16,(AC77)-(J33))))*(MAX($D$16,(AC77)-(J33))),0.000001))^2)/(2*$I$5))),$D$8*((((ABS(H77)/MAX(((F33)+(H33)*(MAX($D$16,(AC77)-(J33))))*(MAX($D$16,(AC77)-(J33))),0.000001))^2)/(2*$I$5))-(((ABS(H77)/MAX(((G33)+(I33)*(MAX($D$16,(IF(N6="None",AC77,L77))-(K33))))*(MAX($D$16,(IF(N6="None",AC77,L77))-(K33))),0.000001))^2)/(2*$I$5)))))+($D$10*(ABS((X33)-(W33))/90)*MAX(((ABS(H77)/MAX(((F33)+(H33)*(MAX($D$16,(AC77)-(J33))))*(MAX($D$16,(AC77)-(J33))),0.000001))^2)/(2*$I$5),((ABS(H77)/MAX(((G33)+(I33)*(MAX($D$16,(IF(N6="None",AC77,L77))-(K33))))*(MAX($D$16,(IF(N6="None",AC77,L77))-(K33))),0.000001))^2)/(2*$I$5)))+(($D$11*0.00000015*(ABS(G77)/MAX(ABS(F77),0.000001))^2*MAX(((ABS(H77)/MAX(((F33)+(H33)*(MAX($D$16,(AC77)-(J33))))*(MAX($D$16,(AC77)-(J33))),0.000001))^2)/(2*$I$5),((ABS(H77)/MAX(((G33)+(I33)*(MAX($D$16,(IF(N6="None",AC77,L77))-(K33))))*(MAX($D$16,(IF(N6="None",AC77,L77))-(K33))),0.000001))^2)/(2*$I$5))))-((ABS(H77)/MAX(((F33)+(H33)*(MAX($D$16,(AC77)-(J33))))*(MAX($D$16,(AC77)-(J33))),0.000001))^2)/(2*$I$5)</f>
        <v>635.50072422512221</v>
      </c>
      <c r="R77">
        <f ca="1">AE77+((ABS(G77)/MAX(((F32)+(H32)*(MAX($D$16,(AE77)-(J32))))*(MAX($D$16,(AE77)-(J32))),0.000001))^2)/(2*$I$5)-((E32)*((((ABS(G77)*$D$6)/(MAX(((F32)+(H32)*(MAX($D$16,(AE77)-(J32))))*(MAX($D$16,(AE77)-(J32))),0.000001)*MAX(((((F32)+(H32)*(MAX($D$16,(AE77)-(J32))))*(MAX($D$16,(AE77)-(J32))))/MAX((F32)+2*(MAX($D$16,(AE77)-(J32)))*SQRT(1+(H32)^2),0.000001))^(2/3),0.000001)))^2)+(((ABS(G77)*$D$6)/(MAX(((G32)+(I32)*(MAX($D$16,(AF77)-(K32))))*(MAX($D$16,(AF77)-(K32))),0.000001)*MAX(((((G32)+(I32)*(MAX($D$16,(AF77)-(K32))))*(MAX($D$16,(AF77)-(K32))))/MAX((G32)+2*(MAX($D$16,(AF77)-(K32)))*SQRT(1+(I32)^2),0.000001))^(2/3),0.000001)))^2))/2)+(IF((ABS(G77)/MAX(((G32)+(I32)*(MAX($D$16,(AF77)-(K32))))*(MAX($D$16,(AF77)-(K32))),0.000001))&gt;(ABS(G77)/MAX(((F32)+(H32)*(MAX($D$16,(AE77)-(J32))))*(MAX($D$16,(AE77)-(J32))),0.000001)),$D$9*((((ABS(G77)/MAX(((G32)+(I32)*(MAX($D$16,(AF77)-(K32))))*(MAX($D$16,(AF77)-(K32))),0.000001))^2)/(2*$I$5))-(((ABS(G77)/MAX(((F32)+(H32)*(MAX($D$16,(AE77)-(J32))))*(MAX($D$16,(AE77)-(J32))),0.000001))^2)/(2*$I$5))),$D$8*((((ABS(G77)/MAX(((F32)+(H32)*(MAX($D$16,(AE77)-(J32))))*(MAX($D$16,(AE77)-(J32))),0.000001))^2)/(2*$I$5))-(((ABS(G77)/MAX(((G32)+(I32)*(MAX($D$16,(AF77)-(K32))))*(MAX($D$16,(AF77)-(K32))),0.000001))^2)/(2*$I$5)))))+($D$10*(ABS((X32)-(W32))/90)*MAX(((ABS(G77)/MAX(((F32)+(H32)*(MAX($D$16,(AE77)-(J32))))*(MAX($D$16,(AE77)-(J32))),0.000001))^2)/(2*$I$5),((ABS(G77)/MAX(((G32)+(I32)*(MAX($D$16,(AF77)-(K32))))*(MAX($D$16,(AF77)-(K32))),0.000001))^2)/(2*$I$5)))+(($D$11*0.13607488*(ABS(H77)/MAX(ABS(F77),0.000001))^2*MAX(((ABS(G77)/MAX(((F32)+(H32)*(MAX($D$16,(AE77)-(J32))))*(MAX($D$16,(AE77)-(J32))),0.000001))^2)/(2*$I$5),((ABS(G77)/MAX(((G32)+(I32)*(MAX($D$16,(AF77)-(K32))))*(MAX($D$16,(AF77)-(K32))),0.000001))^2)/(2*$I$5))))-((ABS(G77)/MAX(((G32)+(I32)*(MAX($D$16,(AF77)-(K32))))*(MAX($D$16,(AF77)-(K32))),0.000001))^2)/(2*$I$5)</f>
        <v>636.94032217880851</v>
      </c>
      <c r="S77">
        <f ca="1">M77+((ABS(I77)/MAX(((G34)+(I34)*(MAX($D$16,(IF(N7="None",AD77,M77))-(K34))))*(MAX($D$16,(IF(N7="None",AD77,M77))-(K34))),0.000001))^2)/(2*$I$5)+((E34)*((((ABS(I77)*$D$6)/(MAX(((F34)+(H34)*(MAX($D$16,(AD77)-(J34))))*(MAX($D$16,(AD77)-(J34))),0.000001)*MAX(((((F34)+(H34)*(MAX($D$16,(AD77)-(J34))))*(MAX($D$16,(AD77)-(J34))))/MAX((F34)+2*(MAX($D$16,(AD77)-(J34)))*SQRT(1+(H34)^2),0.000001))^(2/3),0.000001)))^2)+(((ABS(I77)*$D$6)/(MAX(((G34)+(I34)*(MAX($D$16,(IF(N7="None",AD77,M77))-(K34))))*(MAX($D$16,(IF(N7="None",AD77,M77))-(K34))),0.000001)*MAX(((((G34)+(I34)*(MAX($D$16,(IF(N7="None",AD77,M77))-(K34))))*(MAX($D$16,(IF(N7="None",AD77,M77))-(K34))))/MAX((G34)+2*(MAX($D$16,(IF(N7="None",AD77,M77))-(K34)))*SQRT(1+(I34)^2),0.000001))^(2/3),0.000001)))^2))/2)+(IF((ABS(I77)/MAX(((G34)+(I34)*(MAX($D$16,(IF(N7="None",AD77,M77))-(K34))))*(MAX($D$16,(IF(N7="None",AD77,M77))-(K34))),0.000001))&gt;(ABS(I77)/MAX(((F34)+(H34)*(MAX($D$16,(AD77)-(J34))))*(MAX($D$16,(AD77)-(J34))),0.000001)),$D$9*((((ABS(I77)/MAX(((G34)+(I34)*(MAX($D$16,(IF(N7="None",AD77,M77))-(K34))))*(MAX($D$16,(IF(N7="None",AD77,M77))-(K34))),0.000001))^2)/(2*$I$5))-(((ABS(I77)/MAX(((F34)+(H34)*(MAX($D$16,(AD77)-(J34))))*(MAX($D$16,(AD77)-(J34))),0.000001))^2)/(2*$I$5))),$D$8*((((ABS(I77)/MAX(((F34)+(H34)*(MAX($D$16,(AD77)-(J34))))*(MAX($D$16,(AD77)-(J34))),0.000001))^2)/(2*$I$5))-(((ABS(I77)/MAX(((G34)+(I34)*(MAX($D$16,(IF(N7="None",AD77,M77))-(K34))))*(MAX($D$16,(IF(N7="None",AD77,M77))-(K34))),0.000001))^2)/(2*$I$5)))))+($D$10*(ABS((X34)-(W34))/90)*MAX(((ABS(I77)/MAX(((F34)+(H34)*(MAX($D$16,(AD77)-(J34))))*(MAX($D$16,(AD77)-(J34))),0.000001))^2)/(2*$I$5),((ABS(I77)/MAX(((G34)+(I34)*(MAX($D$16,(IF(N7="None",AD77,M77))-(K34))))*(MAX($D$16,(IF(N7="None",AD77,M77))-(K34))),0.000001))^2)/(2*$I$5)))+(0)-((ABS(I77)/MAX(((F34)+(H34)*(MAX($D$16,(AD77)-(J34))))*(MAX($D$16,(AD77)-(J34))),0.000001))^2)/(2*$I$5)</f>
        <v>625.48542553530649</v>
      </c>
      <c r="T77">
        <f ca="1">N77+((ABS(J77)/MAX(((G35)+(I35)*(MAX($D$16,(IF(N8="None",AD77,N77))-(K35))))*(MAX($D$16,(IF(N8="None",AD77,N77))-(K35))),0.000001))^2)/(2*$I$5)+((E35)*((((ABS(J77)*$D$6)/(MAX(((F35)+(H35)*(MAX($D$16,(AD77)-(J35))))*(MAX($D$16,(AD77)-(J35))),0.000001)*MAX(((((F35)+(H35)*(MAX($D$16,(AD77)-(J35))))*(MAX($D$16,(AD77)-(J35))))/MAX((F35)+2*(MAX($D$16,(AD77)-(J35)))*SQRT(1+(H35)^2),0.000001))^(2/3),0.000001)))^2)+(((ABS(J77)*$D$6)/(MAX(((G35)+(I35)*(MAX($D$16,(IF(N8="None",AD77,N77))-(K35))))*(MAX($D$16,(IF(N8="None",AD77,N77))-(K35))),0.000001)*MAX(((((G35)+(I35)*(MAX($D$16,(IF(N8="None",AD77,N77))-(K35))))*(MAX($D$16,(IF(N8="None",AD77,N77))-(K35))))/MAX((G35)+2*(MAX($D$16,(IF(N8="None",AD77,N77))-(K35)))*SQRT(1+(I35)^2),0.000001))^(2/3),0.000001)))^2))/2)+(IF((ABS(J77)/MAX(((G35)+(I35)*(MAX($D$16,(IF(N8="None",AD77,N77))-(K35))))*(MAX($D$16,(IF(N8="None",AD77,N77))-(K35))),0.000001))&gt;(ABS(J77)/MAX(((F35)+(H35)*(MAX($D$16,(AD77)-(J35))))*(MAX($D$16,(AD77)-(J35))),0.000001)),$D$9*((((ABS(J77)/MAX(((G35)+(I35)*(MAX($D$16,(IF(N8="None",AD77,N77))-(K35))))*(MAX($D$16,(IF(N8="None",AD77,N77))-(K35))),0.000001))^2)/(2*$I$5))-(((ABS(J77)/MAX(((F35)+(H35)*(MAX($D$16,(AD77)-(J35))))*(MAX($D$16,(AD77)-(J35))),0.000001))^2)/(2*$I$5))),$D$8*((((ABS(J77)/MAX(((F35)+(H35)*(MAX($D$16,(AD77)-(J35))))*(MAX($D$16,(AD77)-(J35))),0.000001))^2)/(2*$I$5))-(((ABS(J77)/MAX(((G35)+(I35)*(MAX($D$16,(IF(N8="None",AD77,N77))-(K35))))*(MAX($D$16,(IF(N8="None",AD77,N77))-(K35))),0.000001))^2)/(2*$I$5)))))+($D$10*(ABS((X35)-(W35))/90)*MAX(((ABS(J77)/MAX(((F35)+(H35)*(MAX($D$16,(AD77)-(J35))))*(MAX($D$16,(AD77)-(J35))),0.000001))^2)/(2*$I$5),((ABS(J77)/MAX(((G35)+(I35)*(MAX($D$16,(IF(N8="None",AD77,N77))-(K35))))*(MAX($D$16,(IF(N8="None",AD77,N77))-(K35))),0.000001))^2)/(2*$I$5)))+(($D$11*0.34699541*(ABS(I77)/MAX(ABS(G77),0.000001))^2*MAX(((ABS(J77)/MAX(((F35)+(H35)*(MAX($D$16,(AD77)-(J35))))*(MAX($D$16,(AD77)-(J35))),0.000001))^2)/(2*$I$5),((ABS(J77)/MAX(((G35)+(I35)*(MAX($D$16,(IF(N8="None",AD77,N77))-(K35))))*(MAX($D$16,(IF(N8="None",AD77,N77))-(K35))),0.000001))^2)/(2*$I$5))))-((ABS(J77)/MAX(((F35)+(H35)*(MAX($D$16,(AD77)-(J35))))*(MAX($D$16,(AD77)-(J35))),0.000001))^2)/(2*$I$5)</f>
        <v>633.53045010248968</v>
      </c>
      <c r="U77">
        <f t="shared" ca="1" si="20"/>
        <v>1.402513392085172E-3</v>
      </c>
      <c r="V77">
        <f t="shared" ca="1" si="21"/>
        <v>5.3535075636649606E-3</v>
      </c>
      <c r="W77">
        <f t="shared" ca="1" si="22"/>
        <v>0.89383682442132795</v>
      </c>
      <c r="X77">
        <f t="shared" ca="1" si="23"/>
        <v>3.4112251950544987</v>
      </c>
      <c r="Y77">
        <f>IF($D$20=0,B77,IFERROR(IF(N6="None",1,MIN(0.98,MAX(0.02,B77+$D$14*((Q77-P77)/MAX(ABS(D77),1))))),B77))</f>
        <v>1</v>
      </c>
      <c r="Z77">
        <f ca="1">IF($D$20=0,C77,IFERROR(IF(AND(N7="None",N8="None"),C77,IF(N8="None",1,IF(N7="None",0,MIN(0.98,MAX(0.02,C77+$D$14*((T77-S77)/MAX(ABS(E77),1))))))),C77))</f>
        <v>0.68613412178173505</v>
      </c>
      <c r="AA77">
        <f t="shared" ca="1" si="24"/>
        <v>636.8537896220837</v>
      </c>
      <c r="AB77">
        <f t="shared" ca="1" si="25"/>
        <v>635.74805722343865</v>
      </c>
      <c r="AC77">
        <f ca="1">IF($D$20=0,D77,IF(AC77=0,(MAX(P77,Q77)),IF(ABS((MAX(P77,Q77))-AC77)&lt;$D$19,AC77,MAX((K31)+$D$16,AC77+$D$13*(((MAX(P77,Q77))-AC77))))))</f>
        <v>636.27329278017839</v>
      </c>
      <c r="AD77">
        <f ca="1">IF($D$20=0,E77,IF(AD77=0,(MAX(S77,T77)),IF(ABS((MAX(S77,T77))-AD77)&lt;$D$19,AD77,MAX((K32)+$D$16,AD77+$D$13*(((MAX(S77,T77))-AD77))))))</f>
        <v>633.53133794295684</v>
      </c>
      <c r="AE77">
        <f ca="1">IF($D$20=0,D77,IF(AE77=0,O77,IF(ABS(U77)&lt;$D$19,AE77,MAX((K31)+$D$16,AE77+($D$13*(((O77)-AE77)+($D$15*U77*MAX(ABS(AE77-(K31)),1))))))))</f>
        <v>637.16636352582054</v>
      </c>
      <c r="AF77">
        <f ca="1">IF($D$20=0,E77,IF(AF77=0,R77,IF(ABS(V77)&lt;$D$19,AF77,MAX((K32)+$D$16,AF77+($D$13*(((R77)-AF77)+($D$15*V77*MAX(ABS(AF77-(K32)),1))))))))</f>
        <v>636.94167840386649</v>
      </c>
      <c r="AG77">
        <f ca="1">((G31)*(MAX($D$16,(AC77)-(K31)))^2)/2+(I31)*(MAX($D$16,(AC77)-(K31)))^3/3+(ABS(F77)^2)/($I$5*MAX(((G31)+(I31)*(MAX($D$16,(AC77)-(K31))))*(MAX($D$16,(AC77)-(K31))),0.000001))</f>
        <v>33.261614110702524</v>
      </c>
      <c r="AH77">
        <f ca="1">((G31)*(MAX($D$16,(AE77)-(K31)))^2)/2+(I31)*(MAX($D$16,(AE77)-(K31)))^3/3+(ABS(F77)^2)/($I$5*MAX(((G31)+(I31)*(MAX($D$16,(AE77)-(K31))))*(MAX($D$16,(AE77)-(K31))),0.000001))</f>
        <v>41.073024497792268</v>
      </c>
      <c r="AI77">
        <f ca="1">((G32)*(MAX($D$16,(AD77)-(K32)))^2)/2+(I32)*(MAX($D$16,(AD77)-(K32)))^3/3+(ABS(G77)^2)/($I$5*MAX(((G32)+(I32)*(MAX($D$16,(AD77)-(K32))))*(MAX($D$16,(AD77)-(K32))),0.000001))</f>
        <v>29.653475252613845</v>
      </c>
      <c r="AJ77">
        <f ca="1">((G32)*(MAX($D$16,(AF77)-(K32)))^2)/2+(I32)*(MAX($D$16,(AF77)-(K32)))^3/3+(ABS(G77)^2)/($I$5*MAX(((G32)+(I32)*(MAX($D$16,(AF77)-(K32))))*(MAX($D$16,(AF77)-(K32))),0.000001))</f>
        <v>136.1175820805941</v>
      </c>
      <c r="AK77" t="str">
        <f t="shared" ca="1" si="26"/>
        <v>Supercritical</v>
      </c>
      <c r="AL77" t="str">
        <f t="shared" ca="1" si="27"/>
        <v>Supercritical</v>
      </c>
      <c r="AM77">
        <f t="shared" ca="1" si="28"/>
        <v>637.16636438305841</v>
      </c>
      <c r="AN77">
        <f t="shared" ca="1" si="29"/>
        <v>636.94167638475699</v>
      </c>
      <c r="AO77">
        <f t="shared" ca="1" si="30"/>
        <v>1.3188274579079007E-6</v>
      </c>
      <c r="AP77">
        <f t="shared" ca="1" si="31"/>
        <v>3.1063223104865756E-6</v>
      </c>
    </row>
    <row r="78" spans="1:42" x14ac:dyDescent="0.35">
      <c r="A78">
        <v>35</v>
      </c>
      <c r="B78">
        <f t="shared" si="32"/>
        <v>1</v>
      </c>
      <c r="C78">
        <f t="shared" ca="1" si="33"/>
        <v>0.68613412178173505</v>
      </c>
      <c r="D78">
        <f t="shared" ca="1" si="34"/>
        <v>637.16636438305841</v>
      </c>
      <c r="E78">
        <f t="shared" ca="1" si="35"/>
        <v>636.94167638475699</v>
      </c>
      <c r="F78">
        <f t="shared" si="19"/>
        <v>51</v>
      </c>
      <c r="G78">
        <f ca="1">IF(N6="None",MAX(0,F78-H78),MAX(0,F78*B78))</f>
        <v>50.95</v>
      </c>
      <c r="H78">
        <f ca="1">IF(N6="None",MAX(0.05,IFERROR(O33,0)+0.05),MAX(0,F78-G78))</f>
        <v>0.05</v>
      </c>
      <c r="I78">
        <f ca="1">IF(AND(N7="None",N8="None"),MAX(0,G78*C78),IF(N7="None",MAX(0.05,IFERROR(O34,0)+0.05),IF(N8="None",MAX(0,G78-J78),MAX(0,G78*C78))))</f>
        <v>34.958533504779403</v>
      </c>
      <c r="J78">
        <f ca="1">IF(AND(N7="None",N8="None"),MAX(0,G78-I78),IF(N8="None",MAX(0.05,IFERROR(O35,0)+0.05),IF(N7="None",MAX(0,G78-I78),MAX(0,G78-I78))))</f>
        <v>15.9914664952206</v>
      </c>
      <c r="K78">
        <f>P5</f>
        <v>637</v>
      </c>
      <c r="L78">
        <f ca="1">P6</f>
        <v>635.50072404782861</v>
      </c>
      <c r="M78">
        <f ca="1">P7</f>
        <v>623.0446335020365</v>
      </c>
      <c r="N78">
        <f ca="1">P8</f>
        <v>632.94163350203655</v>
      </c>
      <c r="O78">
        <f ca="1"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AE78)-(K31))))*(MAX($D$16,(AE78)-(K31))),0.000001)*MAX(((((G31)+(I31)*(MAX($D$16,(AE78)-(K31))))*(MAX($D$16,(AE78)-(K31))))/MAX((G31)+2*(MAX($D$16,(AE78)-(K31)))*SQRT(1+(I31)^2),0.000001))^(2/3),0.000001)))^2))/2)+(IF((ABS(F78)/MAX(((G31)+(I31)*(MAX($D$16,(AE78)-(K31))))*(MAX($D$16,(AE78)-(K31))),0.000001))&gt;(ABS(F78)/MAX(((F31)+(H31)*(MAX($D$16,(K78)-(J31))))*(MAX($D$16,(K78)-(J31))),0.000001)),$D$9*((((ABS(F78)/MAX(((G31)+(I31)*(MAX($D$16,(AE78)-(K31))))*(MAX($D$16,(AE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AE78)-(K31))))*(MAX($D$16,(AE78)-(K31))),0.000001))^2)/(2*$I$5)))))+($D$10*(ABS((X31)-(W31))/90)*MAX(((ABS(F78)/MAX(((F31)+(H31)*(MAX($D$16,(K78)-(J31))))*(MAX($D$16,(K78)-(J31))),0.000001))^2)/(2*$I$5),((ABS(F78)/MAX(((G31)+(I31)*(MAX($D$16,(AE78)-(K31))))*(MAX($D$16,(AE78)-(K31))),0.000001))^2)/(2*$I$5)))+(0)-((ABS(F78)/MAX(((G31)+(I31)*(MAX($D$16,(AE78)-(K31))))*(MAX($D$16,(AE78)-(K31))),0.000001))^2)/(2*$I$5)</f>
        <v>637.16616219042737</v>
      </c>
      <c r="P78">
        <f ca="1">AD78+((ABS(G78)/MAX(((G32)+(I32)*(MAX($D$16,(AD78)-(K32))))*(MAX($D$16,(AD78)-(K32))),0.000001))^2)/(2*$I$5)+((E32)*((((ABS(G78)*$D$6)/(MAX(((F32)+(H32)*(MAX($D$16,(AC78)-(J32))))*(MAX($D$16,(AC78)-(J32))),0.000001)*MAX(((((F32)+(H32)*(MAX($D$16,(AC78)-(J32))))*(MAX($D$16,(AC78)-(J32))))/MAX((F32)+2*(MAX($D$16,(AC78)-(J32)))*SQRT(1+(H32)^2),0.000001))^(2/3),0.000001)))^2)+(((ABS(G78)*$D$6)/(MAX(((G32)+(I32)*(MAX($D$16,(AD78)-(K32))))*(MAX($D$16,(AD78)-(K32))),0.000001)*MAX(((((G32)+(I32)*(MAX($D$16,(AD78)-(K32))))*(MAX($D$16,(AD78)-(K32))))/MAX((G32)+2*(MAX($D$16,(AD78)-(K32)))*SQRT(1+(I32)^2),0.000001))^(2/3),0.000001)))^2))/2)+(IF((ABS(G78)/MAX(((G32)+(I32)*(MAX($D$16,(AD78)-(K32))))*(MAX($D$16,(AD78)-(K32))),0.000001))&gt;(ABS(G78)/MAX(((F32)+(H32)*(MAX($D$16,(AC78)-(J32))))*(MAX($D$16,(AC78)-(J32))),0.000001)),$D$9*((((ABS(G78)/MAX(((G32)+(I32)*(MAX($D$16,(AD78)-(K32))))*(MAX($D$16,(AD78)-(K32))),0.000001))^2)/(2*$I$5))-(((ABS(G78)/MAX(((F32)+(H32)*(MAX($D$16,(AC78)-(J32))))*(MAX($D$16,(AC78)-(J32))),0.000001))^2)/(2*$I$5))),$D$8*((((ABS(G78)/MAX(((F32)+(H32)*(MAX($D$16,(AC78)-(J32))))*(MAX($D$16,(AC78)-(J32))),0.000001))^2)/(2*$I$5))-(((ABS(G78)/MAX(((G32)+(I32)*(MAX($D$16,(AD78)-(K32))))*(MAX($D$16,(AD78)-(K32))),0.000001))^2)/(2*$I$5)))))+($D$10*(ABS((X32)-(W32))/90)*MAX(((ABS(G78)/MAX(((F32)+(H32)*(MAX($D$16,(AC78)-(J32))))*(MAX($D$16,(AC78)-(J32))),0.000001))^2)/(2*$I$5),((ABS(G78)/MAX(((G32)+(I32)*(MAX($D$16,(AD78)-(K32))))*(MAX($D$16,(AD78)-(K32))),0.000001))^2)/(2*$I$5)))+(($D$11*0.13607488*(ABS(H78)/MAX(ABS(F78),0.000001))^2*MAX(((ABS(G78)/MAX(((F32)+(H32)*(MAX($D$16,(AC78)-(J32))))*(MAX($D$16,(AC78)-(J32))),0.000001))^2)/(2*$I$5),((ABS(G78)/MAX(((G32)+(I32)*(MAX($D$16,(AD78)-(K32))))*(MAX($D$16,(AD78)-(K32))),0.000001))^2)/(2*$I$5))))-((ABS(G78)/MAX(((F32)+(H32)*(MAX($D$16,(AC78)-(J32))))*(MAX($D$16,(AC78)-(J32))),0.000001))^2)/(2*$I$5)</f>
        <v>636.274130380202</v>
      </c>
      <c r="Q78">
        <f ca="1">L78+((ABS(H78)/MAX(((G33)+(I33)*(MAX($D$16,(IF(N6="None",AC78,L78))-(K33))))*(MAX($D$16,(IF(N6="None",AC78,L78))-(K33))),0.000001))^2)/(2*$I$5)+((E33)*((((ABS(H78)*$D$6)/(MAX(((F33)+(H33)*(MAX($D$16,(AC78)-(J33))))*(MAX($D$16,(AC78)-(J33))),0.000001)*MAX(((((F33)+(H33)*(MAX($D$16,(AC78)-(J33))))*(MAX($D$16,(AC78)-(J33))))/MAX((F33)+2*(MAX($D$16,(AC78)-(J33)))*SQRT(1+(H33)^2),0.000001))^(2/3),0.000001)))^2)+(((ABS(H78)*$D$6)/(MAX(((G33)+(I33)*(MAX($D$16,(IF(N6="None",AC78,L78))-(K33))))*(MAX($D$16,(IF(N6="None",AC78,L78))-(K33))),0.000001)*MAX(((((G33)+(I33)*(MAX($D$16,(IF(N6="None",AC78,L78))-(K33))))*(MAX($D$16,(IF(N6="None",AC78,L78))-(K33))))/MAX((G33)+2*(MAX($D$16,(IF(N6="None",AC78,L78))-(K33)))*SQRT(1+(I33)^2),0.000001))^(2/3),0.000001)))^2))/2)+(IF((ABS(H78)/MAX(((G33)+(I33)*(MAX($D$16,(IF(N6="None",AC78,L78))-(K33))))*(MAX($D$16,(IF(N6="None",AC78,L78))-(K33))),0.000001))&gt;(ABS(H78)/MAX(((F33)+(H33)*(MAX($D$16,(AC78)-(J33))))*(MAX($D$16,(AC78)-(J33))),0.000001)),$D$9*((((ABS(H78)/MAX(((G33)+(I33)*(MAX($D$16,(IF(N6="None",AC78,L78))-(K33))))*(MAX($D$16,(IF(N6="None",AC78,L78))-(K33))),0.000001))^2)/(2*$I$5))-(((ABS(H78)/MAX(((F33)+(H33)*(MAX($D$16,(AC78)-(J33))))*(MAX($D$16,(AC78)-(J33))),0.000001))^2)/(2*$I$5))),$D$8*((((ABS(H78)/MAX(((F33)+(H33)*(MAX($D$16,(AC78)-(J33))))*(MAX($D$16,(AC78)-(J33))),0.000001))^2)/(2*$I$5))-(((ABS(H78)/MAX(((G33)+(I33)*(MAX($D$16,(IF(N6="None",AC78,L78))-(K33))))*(MAX($D$16,(IF(N6="None",AC78,L78))-(K33))),0.000001))^2)/(2*$I$5)))))+($D$10*(ABS((X33)-(W33))/90)*MAX(((ABS(H78)/MAX(((F33)+(H33)*(MAX($D$16,(AC78)-(J33))))*(MAX($D$16,(AC78)-(J33))),0.000001))^2)/(2*$I$5),((ABS(H78)/MAX(((G33)+(I33)*(MAX($D$16,(IF(N6="None",AC78,L78))-(K33))))*(MAX($D$16,(IF(N6="None",AC78,L78))-(K33))),0.000001))^2)/(2*$I$5)))+(($D$11*0.00000015*(ABS(G78)/MAX(ABS(F78),0.000001))^2*MAX(((ABS(H78)/MAX(((F33)+(H33)*(MAX($D$16,(AC78)-(J33))))*(MAX($D$16,(AC78)-(J33))),0.000001))^2)/(2*$I$5),((ABS(H78)/MAX(((G33)+(I33)*(MAX($D$16,(IF(N6="None",AC78,L78))-(K33))))*(MAX($D$16,(IF(N6="None",AC78,L78))-(K33))),0.000001))^2)/(2*$I$5))))-((ABS(H78)/MAX(((F33)+(H33)*(MAX($D$16,(AC78)-(J33))))*(MAX($D$16,(AC78)-(J33))),0.000001))^2)/(2*$I$5)</f>
        <v>635.50072422484573</v>
      </c>
      <c r="R78">
        <f ca="1">AE78+((ABS(G78)/MAX(((F32)+(H32)*(MAX($D$16,(AE78)-(J32))))*(MAX($D$16,(AE78)-(J32))),0.000001))^2)/(2*$I$5)-((E32)*((((ABS(G78)*$D$6)/(MAX(((F32)+(H32)*(MAX($D$16,(AE78)-(J32))))*(MAX($D$16,(AE78)-(J32))),0.000001)*MAX(((((F32)+(H32)*(MAX($D$16,(AE78)-(J32))))*(MAX($D$16,(AE78)-(J32))))/MAX((F32)+2*(MAX($D$16,(AE78)-(J32)))*SQRT(1+(H32)^2),0.000001))^(2/3),0.000001)))^2)+(((ABS(G78)*$D$6)/(MAX(((G32)+(I32)*(MAX($D$16,(AF78)-(K32))))*(MAX($D$16,(AF78)-(K32))),0.000001)*MAX(((((G32)+(I32)*(MAX($D$16,(AF78)-(K32))))*(MAX($D$16,(AF78)-(K32))))/MAX((G32)+2*(MAX($D$16,(AF78)-(K32)))*SQRT(1+(I32)^2),0.000001))^(2/3),0.000001)))^2))/2)+(IF((ABS(G78)/MAX(((G32)+(I32)*(MAX($D$16,(AF78)-(K32))))*(MAX($D$16,(AF78)-(K32))),0.000001))&gt;(ABS(G78)/MAX(((F32)+(H32)*(MAX($D$16,(AE78)-(J32))))*(MAX($D$16,(AE78)-(J32))),0.000001)),$D$9*((((ABS(G78)/MAX(((G32)+(I32)*(MAX($D$16,(AF78)-(K32))))*(MAX($D$16,(AF78)-(K32))),0.000001))^2)/(2*$I$5))-(((ABS(G78)/MAX(((F32)+(H32)*(MAX($D$16,(AE78)-(J32))))*(MAX($D$16,(AE78)-(J32))),0.000001))^2)/(2*$I$5))),$D$8*((((ABS(G78)/MAX(((F32)+(H32)*(MAX($D$16,(AE78)-(J32))))*(MAX($D$16,(AE78)-(J32))),0.000001))^2)/(2*$I$5))-(((ABS(G78)/MAX(((G32)+(I32)*(MAX($D$16,(AF78)-(K32))))*(MAX($D$16,(AF78)-(K32))),0.000001))^2)/(2*$I$5)))))+($D$10*(ABS((X32)-(W32))/90)*MAX(((ABS(G78)/MAX(((F32)+(H32)*(MAX($D$16,(AE78)-(J32))))*(MAX($D$16,(AE78)-(J32))),0.000001))^2)/(2*$I$5),((ABS(G78)/MAX(((G32)+(I32)*(MAX($D$16,(AF78)-(K32))))*(MAX($D$16,(AF78)-(K32))),0.000001))^2)/(2*$I$5)))+(($D$11*0.13607488*(ABS(H78)/MAX(ABS(F78),0.000001))^2*MAX(((ABS(G78)/MAX(((F32)+(H32)*(MAX($D$16,(AE78)-(J32))))*(MAX($D$16,(AE78)-(J32))),0.000001))^2)/(2*$I$5),((ABS(G78)/MAX(((G32)+(I32)*(MAX($D$16,(AF78)-(K32))))*(MAX($D$16,(AF78)-(K32))),0.000001))^2)/(2*$I$5))))-((ABS(G78)/MAX(((G32)+(I32)*(MAX($D$16,(AF78)-(K32))))*(MAX($D$16,(AF78)-(K32))),0.000001))^2)/(2*$I$5)</f>
        <v>636.94032153546857</v>
      </c>
      <c r="S78">
        <f ca="1">M78+((ABS(I78)/MAX(((G34)+(I34)*(MAX($D$16,(IF(N7="None",AD78,M78))-(K34))))*(MAX($D$16,(IF(N7="None",AD78,M78))-(K34))),0.000001))^2)/(2*$I$5)+((E34)*((((ABS(I78)*$D$6)/(MAX(((F34)+(H34)*(MAX($D$16,(AD78)-(J34))))*(MAX($D$16,(AD78)-(J34))),0.000001)*MAX(((((F34)+(H34)*(MAX($D$16,(AD78)-(J34))))*(MAX($D$16,(AD78)-(J34))))/MAX((F34)+2*(MAX($D$16,(AD78)-(J34)))*SQRT(1+(H34)^2),0.000001))^(2/3),0.000001)))^2)+(((ABS(I78)*$D$6)/(MAX(((G34)+(I34)*(MAX($D$16,(IF(N7="None",AD78,M78))-(K34))))*(MAX($D$16,(IF(N7="None",AD78,M78))-(K34))),0.000001)*MAX(((((G34)+(I34)*(MAX($D$16,(IF(N7="None",AD78,M78))-(K34))))*(MAX($D$16,(IF(N7="None",AD78,M78))-(K34))))/MAX((G34)+2*(MAX($D$16,(IF(N7="None",AD78,M78))-(K34)))*SQRT(1+(I34)^2),0.000001))^(2/3),0.000001)))^2))/2)+(IF((ABS(I78)/MAX(((G34)+(I34)*(MAX($D$16,(IF(N7="None",AD78,M78))-(K34))))*(MAX($D$16,(IF(N7="None",AD78,M78))-(K34))),0.000001))&gt;(ABS(I78)/MAX(((F34)+(H34)*(MAX($D$16,(AD78)-(J34))))*(MAX($D$16,(AD78)-(J34))),0.000001)),$D$9*((((ABS(I78)/MAX(((G34)+(I34)*(MAX($D$16,(IF(N7="None",AD78,M78))-(K34))))*(MAX($D$16,(IF(N7="None",AD78,M78))-(K34))),0.000001))^2)/(2*$I$5))-(((ABS(I78)/MAX(((F34)+(H34)*(MAX($D$16,(AD78)-(J34))))*(MAX($D$16,(AD78)-(J34))),0.000001))^2)/(2*$I$5))),$D$8*((((ABS(I78)/MAX(((F34)+(H34)*(MAX($D$16,(AD78)-(J34))))*(MAX($D$16,(AD78)-(J34))),0.000001))^2)/(2*$I$5))-(((ABS(I78)/MAX(((G34)+(I34)*(MAX($D$16,(IF(N7="None",AD78,M78))-(K34))))*(MAX($D$16,(IF(N7="None",AD78,M78))-(K34))),0.000001))^2)/(2*$I$5)))))+($D$10*(ABS((X34)-(W34))/90)*MAX(((ABS(I78)/MAX(((F34)+(H34)*(MAX($D$16,(AD78)-(J34))))*(MAX($D$16,(AD78)-(J34))),0.000001))^2)/(2*$I$5),((ABS(I78)/MAX(((G34)+(I34)*(MAX($D$16,(IF(N7="None",AD78,M78))-(K34))))*(MAX($D$16,(IF(N7="None",AD78,M78))-(K34))),0.000001))^2)/(2*$I$5)))+(0)-((ABS(I78)/MAX(((F34)+(H34)*(MAX($D$16,(AD78)-(J34))))*(MAX($D$16,(AD78)-(J34))),0.000001))^2)/(2*$I$5)</f>
        <v>625.4916387764514</v>
      </c>
      <c r="T78">
        <f ca="1">N78+((ABS(J78)/MAX(((G35)+(I35)*(MAX($D$16,(IF(N8="None",AD78,N78))-(K35))))*(MAX($D$16,(IF(N8="None",AD78,N78))-(K35))),0.000001))^2)/(2*$I$5)+((E35)*((((ABS(J78)*$D$6)/(MAX(((F35)+(H35)*(MAX($D$16,(AD78)-(J35))))*(MAX($D$16,(AD78)-(J35))),0.000001)*MAX(((((F35)+(H35)*(MAX($D$16,(AD78)-(J35))))*(MAX($D$16,(AD78)-(J35))))/MAX((F35)+2*(MAX($D$16,(AD78)-(J35)))*SQRT(1+(H35)^2),0.000001))^(2/3),0.000001)))^2)+(((ABS(J78)*$D$6)/(MAX(((G35)+(I35)*(MAX($D$16,(IF(N8="None",AD78,N78))-(K35))))*(MAX($D$16,(IF(N8="None",AD78,N78))-(K35))),0.000001)*MAX(((((G35)+(I35)*(MAX($D$16,(IF(N8="None",AD78,N78))-(K35))))*(MAX($D$16,(IF(N8="None",AD78,N78))-(K35))))/MAX((G35)+2*(MAX($D$16,(IF(N8="None",AD78,N78))-(K35)))*SQRT(1+(I35)^2),0.000001))^(2/3),0.000001)))^2))/2)+(IF((ABS(J78)/MAX(((G35)+(I35)*(MAX($D$16,(IF(N8="None",AD78,N78))-(K35))))*(MAX($D$16,(IF(N8="None",AD78,N78))-(K35))),0.000001))&gt;(ABS(J78)/MAX(((F35)+(H35)*(MAX($D$16,(AD78)-(J35))))*(MAX($D$16,(AD78)-(J35))),0.000001)),$D$9*((((ABS(J78)/MAX(((G35)+(I35)*(MAX($D$16,(IF(N8="None",AD78,N78))-(K35))))*(MAX($D$16,(IF(N8="None",AD78,N78))-(K35))),0.000001))^2)/(2*$I$5))-(((ABS(J78)/MAX(((F35)+(H35)*(MAX($D$16,(AD78)-(J35))))*(MAX($D$16,(AD78)-(J35))),0.000001))^2)/(2*$I$5))),$D$8*((((ABS(J78)/MAX(((F35)+(H35)*(MAX($D$16,(AD78)-(J35))))*(MAX($D$16,(AD78)-(J35))),0.000001))^2)/(2*$I$5))-(((ABS(J78)/MAX(((G35)+(I35)*(MAX($D$16,(IF(N8="None",AD78,N78))-(K35))))*(MAX($D$16,(IF(N8="None",AD78,N78))-(K35))),0.000001))^2)/(2*$I$5)))))+($D$10*(ABS((X35)-(W35))/90)*MAX(((ABS(J78)/MAX(((F35)+(H35)*(MAX($D$16,(AD78)-(J35))))*(MAX($D$16,(AD78)-(J35))),0.000001))^2)/(2*$I$5),((ABS(J78)/MAX(((G35)+(I35)*(MAX($D$16,(IF(N8="None",AD78,N78))-(K35))))*(MAX($D$16,(IF(N8="None",AD78,N78))-(K35))),0.000001))^2)/(2*$I$5)))+(($D$11*0.34699541*(ABS(I78)/MAX(ABS(G78),0.000001))^2*MAX(((ABS(J78)/MAX(((F35)+(H35)*(MAX($D$16,(AD78)-(J35))))*(MAX($D$16,(AD78)-(J35))),0.000001))^2)/(2*$I$5),((ABS(J78)/MAX(((G35)+(I35)*(MAX($D$16,(IF(N8="None",AD78,N78))-(K35))))*(MAX($D$16,(IF(N8="None",AD78,N78))-(K35))),0.000001))^2)/(2*$I$5))))-((ABS(J78)/MAX(((F35)+(H35)*(MAX($D$16,(AD78)-(J35))))*(MAX($D$16,(AD78)-(J35))),0.000001))^2)/(2*$I$5)</f>
        <v>633.52671688788166</v>
      </c>
      <c r="U78">
        <f t="shared" ca="1" si="20"/>
        <v>1.3999982737461245E-3</v>
      </c>
      <c r="V78">
        <f t="shared" ca="1" si="21"/>
        <v>5.3593677006069452E-3</v>
      </c>
      <c r="W78">
        <f t="shared" ca="1" si="22"/>
        <v>0.89223400285641219</v>
      </c>
      <c r="X78">
        <f t="shared" ca="1" si="23"/>
        <v>3.4149594968753263</v>
      </c>
      <c r="Y78">
        <f>IF($D$20=0,B78,IFERROR(IF(N6="None",1,MIN(0.98,MAX(0.02,B78+$D$14*((Q78-P78)/MAX(ABS(D78),1))))),B78))</f>
        <v>1</v>
      </c>
      <c r="Z78">
        <f ca="1">IF($D$20=0,C78,IFERROR(IF(AND(N7="None",N8="None"),C78,IF(N8="None",1,IF(N7="None",0,MIN(0.98,MAX(0.02,C78+$D$14*((T78-S78)/MAX(ABS(E78),1))))))),C78))</f>
        <v>0.6871433291750445</v>
      </c>
      <c r="AA78">
        <f t="shared" ca="1" si="24"/>
        <v>636.85432432283903</v>
      </c>
      <c r="AB78">
        <f t="shared" ca="1" si="25"/>
        <v>635.74675184757223</v>
      </c>
      <c r="AC78">
        <f ca="1">IF($D$20=0,D78,IF(AC78=0,(MAX(P78,Q78)),IF(ABS((MAX(P78,Q78))-AC78)&lt;$D$19,AC78,MAX((K31)+$D$16,AC78+$D$13*(((MAX(P78,Q78))-AC78))))))</f>
        <v>636.27482135386026</v>
      </c>
      <c r="AD78">
        <f ca="1">IF($D$20=0,E78,IF(AD78=0,(MAX(S78,T78)),IF(ABS((MAX(S78,T78))-AD78)&lt;$D$19,AD78,MAX((K32)+$D$16,AD78+$D$13*(((MAX(S78,T78))-AD78))))))</f>
        <v>633.5276062785149</v>
      </c>
      <c r="AE78">
        <f ca="1">IF($D$20=0,D78,IF(AE78=0,O78,IF(ABS(U78)&lt;$D$19,AE78,MAX((K31)+$D$16,AE78+($D$13*(((O78)-AE78)+($D$15*U78*MAX(ABS(AE78-(K31)),1))))))))</f>
        <v>637.16636297558819</v>
      </c>
      <c r="AF78">
        <f ca="1">IF($D$20=0,E78,IF(AF78=0,R78,IF(ABS(V78)&lt;$D$19,AF78,MAX((K32)+$D$16,AF78+($D$13*(((R78)-AF78)+($D$15*V78*MAX(ABS(AF78-(K32)),1))))))))</f>
        <v>636.94167924532348</v>
      </c>
      <c r="AG78">
        <f ca="1">((G31)*(MAX($D$16,(AC78)-(K31)))^2)/2+(I31)*(MAX($D$16,(AC78)-(K31)))^3/3+(ABS(F78)^2)/($I$5*MAX(((G31)+(I31)*(MAX($D$16,(AC78)-(K31))))*(MAX($D$16,(AC78)-(K31))),0.000001))</f>
        <v>33.265596277774989</v>
      </c>
      <c r="AH78">
        <f ca="1">((G31)*(MAX($D$16,(AE78)-(K31)))^2)/2+(I31)*(MAX($D$16,(AE78)-(K31)))^3/3+(ABS(F78)^2)/($I$5*MAX(((G31)+(I31)*(MAX($D$16,(AE78)-(K31))))*(MAX($D$16,(AE78)-(K31))),0.000001))</f>
        <v>41.07301685134194</v>
      </c>
      <c r="AI78">
        <f ca="1">((G32)*(MAX($D$16,(AD78)-(K32)))^2)/2+(I32)*(MAX($D$16,(AD78)-(K32)))^3/3+(ABS(G78)^2)/($I$5*MAX(((G32)+(I32)*(MAX($D$16,(AD78)-(K32))))*(MAX($D$16,(AD78)-(K32))),0.000001))</f>
        <v>29.625810706771475</v>
      </c>
      <c r="AJ78">
        <f ca="1">((G32)*(MAX($D$16,(AF78)-(K32)))^2)/2+(I32)*(MAX($D$16,(AF78)-(K32)))^3/3+(ABS(G78)^2)/($I$5*MAX(((G32)+(I32)*(MAX($D$16,(AF78)-(K32))))*(MAX($D$16,(AF78)-(K32))),0.000001))</f>
        <v>136.11762474291316</v>
      </c>
      <c r="AK78" t="str">
        <f t="shared" ca="1" si="26"/>
        <v>Supercritical</v>
      </c>
      <c r="AL78" t="str">
        <f t="shared" ca="1" si="27"/>
        <v>Supercritical</v>
      </c>
      <c r="AM78">
        <f t="shared" ca="1" si="28"/>
        <v>637.16636389044379</v>
      </c>
      <c r="AN78">
        <f t="shared" ca="1" si="29"/>
        <v>636.94167738595524</v>
      </c>
      <c r="AO78">
        <f t="shared" ca="1" si="30"/>
        <v>1.4074702221478219E-6</v>
      </c>
      <c r="AP78">
        <f t="shared" ca="1" si="31"/>
        <v>2.8605664965652977E-6</v>
      </c>
    </row>
    <row r="79" spans="1:42" x14ac:dyDescent="0.35">
      <c r="A79">
        <v>36</v>
      </c>
      <c r="B79">
        <f t="shared" si="32"/>
        <v>1</v>
      </c>
      <c r="C79">
        <f t="shared" ca="1" si="33"/>
        <v>0.6871433291750445</v>
      </c>
      <c r="D79">
        <f t="shared" ca="1" si="34"/>
        <v>637.16636389044379</v>
      </c>
      <c r="E79">
        <f t="shared" ca="1" si="35"/>
        <v>636.94167738595524</v>
      </c>
      <c r="F79">
        <f t="shared" si="19"/>
        <v>51</v>
      </c>
      <c r="G79">
        <f ca="1">IF(N6="None",MAX(0,F79-H79),MAX(0,F79*B79))</f>
        <v>50.95</v>
      </c>
      <c r="H79">
        <f ca="1">IF(N6="None",MAX(0.05,IFERROR(O33,0)+0.05),MAX(0,F79-G79))</f>
        <v>0.05</v>
      </c>
      <c r="I79">
        <f ca="1">IF(AND(N7="None",N8="None"),MAX(0,G79*C79),IF(N7="None",MAX(0.05,IFERROR(O34,0)+0.05),IF(N8="None",MAX(0,G79-J79),MAX(0,G79*C79))))</f>
        <v>35.009952621468521</v>
      </c>
      <c r="J79">
        <f ca="1">IF(AND(N7="None",N8="None"),MAX(0,G79-I79),IF(N8="None",MAX(0.05,IFERROR(O35,0)+0.05),IF(N7="None",MAX(0,G79-I79),MAX(0,G79-I79))))</f>
        <v>15.940047378531482</v>
      </c>
      <c r="K79">
        <f>P5</f>
        <v>637</v>
      </c>
      <c r="L79">
        <f ca="1">P6</f>
        <v>635.50072404782861</v>
      </c>
      <c r="M79">
        <f ca="1">P7</f>
        <v>623.0446335020365</v>
      </c>
      <c r="N79">
        <f ca="1">P8</f>
        <v>632.94163350203655</v>
      </c>
      <c r="O79">
        <f ca="1"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AE79)-(K31))))*(MAX($D$16,(AE79)-(K31))),0.000001)*MAX(((((G31)+(I31)*(MAX($D$16,(AE79)-(K31))))*(MAX($D$16,(AE79)-(K31))))/MAX((G31)+2*(MAX($D$16,(AE79)-(K31)))*SQRT(1+(I31)^2),0.000001))^(2/3),0.000001)))^2))/2)+(IF((ABS(F79)/MAX(((G31)+(I31)*(MAX($D$16,(AE79)-(K31))))*(MAX($D$16,(AE79)-(K31))),0.000001))&gt;(ABS(F79)/MAX(((F31)+(H31)*(MAX($D$16,(K79)-(J31))))*(MAX($D$16,(K79)-(J31))),0.000001)),$D$9*((((ABS(F79)/MAX(((G31)+(I31)*(MAX($D$16,(AE79)-(K31))))*(MAX($D$16,(AE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AE79)-(K31))))*(MAX($D$16,(AE79)-(K31))),0.000001))^2)/(2*$I$5)))))+($D$10*(ABS((X31)-(W31))/90)*MAX(((ABS(F79)/MAX(((F31)+(H31)*(MAX($D$16,(K79)-(J31))))*(MAX($D$16,(K79)-(J31))),0.000001))^2)/(2*$I$5),((ABS(F79)/MAX(((G31)+(I31)*(MAX($D$16,(AE79)-(K31))))*(MAX($D$16,(AE79)-(K31))),0.000001))^2)/(2*$I$5)))+(0)-((ABS(F79)/MAX(((G31)+(I31)*(MAX($D$16,(AE79)-(K31))))*(MAX($D$16,(AE79)-(K31))),0.000001))^2)/(2*$I$5)</f>
        <v>637.16616199876353</v>
      </c>
      <c r="P79">
        <f ca="1">AD79+((ABS(G79)/MAX(((G32)+(I32)*(MAX($D$16,(AD79)-(K32))))*(MAX($D$16,(AD79)-(K32))),0.000001))^2)/(2*$I$5)+((E32)*((((ABS(G79)*$D$6)/(MAX(((F32)+(H32)*(MAX($D$16,(AC79)-(J32))))*(MAX($D$16,(AC79)-(J32))),0.000001)*MAX(((((F32)+(H32)*(MAX($D$16,(AC79)-(J32))))*(MAX($D$16,(AC79)-(J32))))/MAX((F32)+2*(MAX($D$16,(AC79)-(J32)))*SQRT(1+(H32)^2),0.000001))^(2/3),0.000001)))^2)+(((ABS(G79)*$D$6)/(MAX(((G32)+(I32)*(MAX($D$16,(AD79)-(K32))))*(MAX($D$16,(AD79)-(K32))),0.000001)*MAX(((((G32)+(I32)*(MAX($D$16,(AD79)-(K32))))*(MAX($D$16,(AD79)-(K32))))/MAX((G32)+2*(MAX($D$16,(AD79)-(K32)))*SQRT(1+(I32)^2),0.000001))^(2/3),0.000001)))^2))/2)+(IF((ABS(G79)/MAX(((G32)+(I32)*(MAX($D$16,(AD79)-(K32))))*(MAX($D$16,(AD79)-(K32))),0.000001))&gt;(ABS(G79)/MAX(((F32)+(H32)*(MAX($D$16,(AC79)-(J32))))*(MAX($D$16,(AC79)-(J32))),0.000001)),$D$9*((((ABS(G79)/MAX(((G32)+(I32)*(MAX($D$16,(AD79)-(K32))))*(MAX($D$16,(AD79)-(K32))),0.000001))^2)/(2*$I$5))-(((ABS(G79)/MAX(((F32)+(H32)*(MAX($D$16,(AC79)-(J32))))*(MAX($D$16,(AC79)-(J32))),0.000001))^2)/(2*$I$5))),$D$8*((((ABS(G79)/MAX(((F32)+(H32)*(MAX($D$16,(AC79)-(J32))))*(MAX($D$16,(AC79)-(J32))),0.000001))^2)/(2*$I$5))-(((ABS(G79)/MAX(((G32)+(I32)*(MAX($D$16,(AD79)-(K32))))*(MAX($D$16,(AD79)-(K32))),0.000001))^2)/(2*$I$5)))))+($D$10*(ABS((X32)-(W32))/90)*MAX(((ABS(G79)/MAX(((F32)+(H32)*(MAX($D$16,(AC79)-(J32))))*(MAX($D$16,(AC79)-(J32))),0.000001))^2)/(2*$I$5),((ABS(G79)/MAX(((G32)+(I32)*(MAX($D$16,(AD79)-(K32))))*(MAX($D$16,(AD79)-(K32))),0.000001))^2)/(2*$I$5)))+(($D$11*0.13607488*(ABS(H79)/MAX(ABS(F79),0.000001))^2*MAX(((ABS(G79)/MAX(((F32)+(H32)*(MAX($D$16,(AC79)-(J32))))*(MAX($D$16,(AC79)-(J32))),0.000001))^2)/(2*$I$5),((ABS(G79)/MAX(((G32)+(I32)*(MAX($D$16,(AD79)-(K32))))*(MAX($D$16,(AD79)-(K32))),0.000001))^2)/(2*$I$5))))-((ABS(G79)/MAX(((F32)+(H32)*(MAX($D$16,(AC79)-(J32))))*(MAX($D$16,(AC79)-(J32))),0.000001))^2)/(2*$I$5)</f>
        <v>636.27575120514666</v>
      </c>
      <c r="Q79">
        <f ca="1">L79+((ABS(H79)/MAX(((G33)+(I33)*(MAX($D$16,(IF(N6="None",AC79,L79))-(K33))))*(MAX($D$16,(IF(N6="None",AC79,L79))-(K33))),0.000001))^2)/(2*$I$5)+((E33)*((((ABS(H79)*$D$6)/(MAX(((F33)+(H33)*(MAX($D$16,(AC79)-(J33))))*(MAX($D$16,(AC79)-(J33))),0.000001)*MAX(((((F33)+(H33)*(MAX($D$16,(AC79)-(J33))))*(MAX($D$16,(AC79)-(J33))))/MAX((F33)+2*(MAX($D$16,(AC79)-(J33)))*SQRT(1+(H33)^2),0.000001))^(2/3),0.000001)))^2)+(((ABS(H79)*$D$6)/(MAX(((G33)+(I33)*(MAX($D$16,(IF(N6="None",AC79,L79))-(K33))))*(MAX($D$16,(IF(N6="None",AC79,L79))-(K33))),0.000001)*MAX(((((G33)+(I33)*(MAX($D$16,(IF(N6="None",AC79,L79))-(K33))))*(MAX($D$16,(IF(N6="None",AC79,L79))-(K33))))/MAX((G33)+2*(MAX($D$16,(IF(N6="None",AC79,L79))-(K33)))*SQRT(1+(I33)^2),0.000001))^(2/3),0.000001)))^2))/2)+(IF((ABS(H79)/MAX(((G33)+(I33)*(MAX($D$16,(IF(N6="None",AC79,L79))-(K33))))*(MAX($D$16,(IF(N6="None",AC79,L79))-(K33))),0.000001))&gt;(ABS(H79)/MAX(((F33)+(H33)*(MAX($D$16,(AC79)-(J33))))*(MAX($D$16,(AC79)-(J33))),0.000001)),$D$9*((((ABS(H79)/MAX(((G33)+(I33)*(MAX($D$16,(IF(N6="None",AC79,L79))-(K33))))*(MAX($D$16,(IF(N6="None",AC79,L79))-(K33))),0.000001))^2)/(2*$I$5))-(((ABS(H79)/MAX(((F33)+(H33)*(MAX($D$16,(AC79)-(J33))))*(MAX($D$16,(AC79)-(J33))),0.000001))^2)/(2*$I$5))),$D$8*((((ABS(H79)/MAX(((F33)+(H33)*(MAX($D$16,(AC79)-(J33))))*(MAX($D$16,(AC79)-(J33))),0.000001))^2)/(2*$I$5))-(((ABS(H79)/MAX(((G33)+(I33)*(MAX($D$16,(IF(N6="None",AC79,L79))-(K33))))*(MAX($D$16,(IF(N6="None",AC79,L79))-(K33))),0.000001))^2)/(2*$I$5)))))+($D$10*(ABS((X33)-(W33))/90)*MAX(((ABS(H79)/MAX(((F33)+(H33)*(MAX($D$16,(AC79)-(J33))))*(MAX($D$16,(AC79)-(J33))),0.000001))^2)/(2*$I$5),((ABS(H79)/MAX(((G33)+(I33)*(MAX($D$16,(IF(N6="None",AC79,L79))-(K33))))*(MAX($D$16,(IF(N6="None",AC79,L79))-(K33))),0.000001))^2)/(2*$I$5)))+(($D$11*0.00000015*(ABS(G79)/MAX(ABS(F79),0.000001))^2*MAX(((ABS(H79)/MAX(((F33)+(H33)*(MAX($D$16,(AC79)-(J33))))*(MAX($D$16,(AC79)-(J33))),0.000001))^2)/(2*$I$5),((ABS(H79)/MAX(((G33)+(I33)*(MAX($D$16,(IF(N6="None",AC79,L79))-(K33))))*(MAX($D$16,(IF(N6="None",AC79,L79))-(K33))),0.000001))^2)/(2*$I$5))))-((ABS(H79)/MAX(((F33)+(H33)*(MAX($D$16,(AC79)-(J33))))*(MAX($D$16,(AC79)-(J33))),0.000001))^2)/(2*$I$5)</f>
        <v>635.50072422456583</v>
      </c>
      <c r="R79">
        <f ca="1">AE79+((ABS(G79)/MAX(((F32)+(H32)*(MAX($D$16,(AE79)-(J32))))*(MAX($D$16,(AE79)-(J32))),0.000001))^2)/(2*$I$5)-((E32)*((((ABS(G79)*$D$6)/(MAX(((F32)+(H32)*(MAX($D$16,(AE79)-(J32))))*(MAX($D$16,(AE79)-(J32))),0.000001)*MAX(((((F32)+(H32)*(MAX($D$16,(AE79)-(J32))))*(MAX($D$16,(AE79)-(J32))))/MAX((F32)+2*(MAX($D$16,(AE79)-(J32)))*SQRT(1+(H32)^2),0.000001))^(2/3),0.000001)))^2)+(((ABS(G79)*$D$6)/(MAX(((G32)+(I32)*(MAX($D$16,(AF79)-(K32))))*(MAX($D$16,(AF79)-(K32))),0.000001)*MAX(((((G32)+(I32)*(MAX($D$16,(AF79)-(K32))))*(MAX($D$16,(AF79)-(K32))))/MAX((G32)+2*(MAX($D$16,(AF79)-(K32)))*SQRT(1+(I32)^2),0.000001))^(2/3),0.000001)))^2))/2)+(IF((ABS(G79)/MAX(((G32)+(I32)*(MAX($D$16,(AF79)-(K32))))*(MAX($D$16,(AF79)-(K32))),0.000001))&gt;(ABS(G79)/MAX(((F32)+(H32)*(MAX($D$16,(AE79)-(J32))))*(MAX($D$16,(AE79)-(J32))),0.000001)),$D$9*((((ABS(G79)/MAX(((G32)+(I32)*(MAX($D$16,(AF79)-(K32))))*(MAX($D$16,(AF79)-(K32))),0.000001))^2)/(2*$I$5))-(((ABS(G79)/MAX(((F32)+(H32)*(MAX($D$16,(AE79)-(J32))))*(MAX($D$16,(AE79)-(J32))),0.000001))^2)/(2*$I$5))),$D$8*((((ABS(G79)/MAX(((F32)+(H32)*(MAX($D$16,(AE79)-(J32))))*(MAX($D$16,(AE79)-(J32))),0.000001))^2)/(2*$I$5))-(((ABS(G79)/MAX(((G32)+(I32)*(MAX($D$16,(AF79)-(K32))))*(MAX($D$16,(AF79)-(K32))),0.000001))^2)/(2*$I$5)))))+($D$10*(ABS((X32)-(W32))/90)*MAX(((ABS(G79)/MAX(((F32)+(H32)*(MAX($D$16,(AE79)-(J32))))*(MAX($D$16,(AE79)-(J32))),0.000001))^2)/(2*$I$5),((ABS(G79)/MAX(((G32)+(I32)*(MAX($D$16,(AF79)-(K32))))*(MAX($D$16,(AF79)-(K32))),0.000001))^2)/(2*$I$5)))+(($D$11*0.13607488*(ABS(H79)/MAX(ABS(F79),0.000001))^2*MAX(((ABS(G79)/MAX(((F32)+(H32)*(MAX($D$16,(AE79)-(J32))))*(MAX($D$16,(AE79)-(J32))),0.000001))^2)/(2*$I$5),((ABS(G79)/MAX(((G32)+(I32)*(MAX($D$16,(AF79)-(K32))))*(MAX($D$16,(AF79)-(K32))),0.000001))^2)/(2*$I$5))))-((ABS(G79)/MAX(((G32)+(I32)*(MAX($D$16,(AF79)-(K32))))*(MAX($D$16,(AF79)-(K32))),0.000001))^2)/(2*$I$5)</f>
        <v>636.94032088351798</v>
      </c>
      <c r="S79">
        <f ca="1">M79+((ABS(I79)/MAX(((G34)+(I34)*(MAX($D$16,(IF(N7="None",AD79,M79))-(K34))))*(MAX($D$16,(IF(N7="None",AD79,M79))-(K34))),0.000001))^2)/(2*$I$5)+((E34)*((((ABS(I79)*$D$6)/(MAX(((F34)+(H34)*(MAX($D$16,(AD79)-(J34))))*(MAX($D$16,(AD79)-(J34))),0.000001)*MAX(((((F34)+(H34)*(MAX($D$16,(AD79)-(J34))))*(MAX($D$16,(AD79)-(J34))))/MAX((F34)+2*(MAX($D$16,(AD79)-(J34)))*SQRT(1+(H34)^2),0.000001))^(2/3),0.000001)))^2)+(((ABS(I79)*$D$6)/(MAX(((G34)+(I34)*(MAX($D$16,(IF(N7="None",AD79,M79))-(K34))))*(MAX($D$16,(IF(N7="None",AD79,M79))-(K34))),0.000001)*MAX(((((G34)+(I34)*(MAX($D$16,(IF(N7="None",AD79,M79))-(K34))))*(MAX($D$16,(IF(N7="None",AD79,M79))-(K34))))/MAX((G34)+2*(MAX($D$16,(IF(N7="None",AD79,M79))-(K34)))*SQRT(1+(I34)^2),0.000001))^(2/3),0.000001)))^2))/2)+(IF((ABS(I79)/MAX(((G34)+(I34)*(MAX($D$16,(IF(N7="None",AD79,M79))-(K34))))*(MAX($D$16,(IF(N7="None",AD79,M79))-(K34))),0.000001))&gt;(ABS(I79)/MAX(((F34)+(H34)*(MAX($D$16,(AD79)-(J34))))*(MAX($D$16,(AD79)-(J34))),0.000001)),$D$9*((((ABS(I79)/MAX(((G34)+(I34)*(MAX($D$16,(IF(N7="None",AD79,M79))-(K34))))*(MAX($D$16,(IF(N7="None",AD79,M79))-(K34))),0.000001))^2)/(2*$I$5))-(((ABS(I79)/MAX(((F34)+(H34)*(MAX($D$16,(AD79)-(J34))))*(MAX($D$16,(AD79)-(J34))),0.000001))^2)/(2*$I$5))),$D$8*((((ABS(I79)/MAX(((F34)+(H34)*(MAX($D$16,(AD79)-(J34))))*(MAX($D$16,(AD79)-(J34))),0.000001))^2)/(2*$I$5))-(((ABS(I79)/MAX(((G34)+(I34)*(MAX($D$16,(IF(N7="None",AD79,M79))-(K34))))*(MAX($D$16,(IF(N7="None",AD79,M79))-(K34))),0.000001))^2)/(2*$I$5)))))+($D$10*(ABS((X34)-(W34))/90)*MAX(((ABS(I79)/MAX(((F34)+(H34)*(MAX($D$16,(AD79)-(J34))))*(MAX($D$16,(AD79)-(J34))),0.000001))^2)/(2*$I$5),((ABS(I79)/MAX(((G34)+(I34)*(MAX($D$16,(IF(N7="None",AD79,M79))-(K34))))*(MAX($D$16,(IF(N7="None",AD79,M79))-(K34))),0.000001))^2)/(2*$I$5)))+(0)-((ABS(I79)/MAX(((F34)+(H34)*(MAX($D$16,(AD79)-(J34))))*(MAX($D$16,(AD79)-(J34))),0.000001))^2)/(2*$I$5)</f>
        <v>625.49784569061944</v>
      </c>
      <c r="T79">
        <f ca="1">N79+((ABS(J79)/MAX(((G35)+(I35)*(MAX($D$16,(IF(N8="None",AD79,N79))-(K35))))*(MAX($D$16,(IF(N8="None",AD79,N79))-(K35))),0.000001))^2)/(2*$I$5)+((E35)*((((ABS(J79)*$D$6)/(MAX(((F35)+(H35)*(MAX($D$16,(AD79)-(J35))))*(MAX($D$16,(AD79)-(J35))),0.000001)*MAX(((((F35)+(H35)*(MAX($D$16,(AD79)-(J35))))*(MAX($D$16,(AD79)-(J35))))/MAX((F35)+2*(MAX($D$16,(AD79)-(J35)))*SQRT(1+(H35)^2),0.000001))^(2/3),0.000001)))^2)+(((ABS(J79)*$D$6)/(MAX(((G35)+(I35)*(MAX($D$16,(IF(N8="None",AD79,N79))-(K35))))*(MAX($D$16,(IF(N8="None",AD79,N79))-(K35))),0.000001)*MAX(((((G35)+(I35)*(MAX($D$16,(IF(N8="None",AD79,N79))-(K35))))*(MAX($D$16,(IF(N8="None",AD79,N79))-(K35))))/MAX((G35)+2*(MAX($D$16,(IF(N8="None",AD79,N79))-(K35)))*SQRT(1+(I35)^2),0.000001))^(2/3),0.000001)))^2))/2)+(IF((ABS(J79)/MAX(((G35)+(I35)*(MAX($D$16,(IF(N8="None",AD79,N79))-(K35))))*(MAX($D$16,(IF(N8="None",AD79,N79))-(K35))),0.000001))&gt;(ABS(J79)/MAX(((F35)+(H35)*(MAX($D$16,(AD79)-(J35))))*(MAX($D$16,(AD79)-(J35))),0.000001)),$D$9*((((ABS(J79)/MAX(((G35)+(I35)*(MAX($D$16,(IF(N8="None",AD79,N79))-(K35))))*(MAX($D$16,(IF(N8="None",AD79,N79))-(K35))),0.000001))^2)/(2*$I$5))-(((ABS(J79)/MAX(((F35)+(H35)*(MAX($D$16,(AD79)-(J35))))*(MAX($D$16,(AD79)-(J35))),0.000001))^2)/(2*$I$5))),$D$8*((((ABS(J79)/MAX(((F35)+(H35)*(MAX($D$16,(AD79)-(J35))))*(MAX($D$16,(AD79)-(J35))),0.000001))^2)/(2*$I$5))-(((ABS(J79)/MAX(((G35)+(I35)*(MAX($D$16,(IF(N8="None",AD79,N79))-(K35))))*(MAX($D$16,(IF(N8="None",AD79,N79))-(K35))),0.000001))^2)/(2*$I$5)))))+($D$10*(ABS((X35)-(W35))/90)*MAX(((ABS(J79)/MAX(((F35)+(H35)*(MAX($D$16,(AD79)-(J35))))*(MAX($D$16,(AD79)-(J35))),0.000001))^2)/(2*$I$5),((ABS(J79)/MAX(((G35)+(I35)*(MAX($D$16,(IF(N8="None",AD79,N79))-(K35))))*(MAX($D$16,(IF(N8="None",AD79,N79))-(K35))),0.000001))^2)/(2*$I$5)))+(($D$11*0.34699541*(ABS(I79)/MAX(ABS(G79),0.000001))^2*MAX(((ABS(J79)/MAX(((F35)+(H35)*(MAX($D$16,(AD79)-(J35))))*(MAX($D$16,(AD79)-(J35))),0.000001))^2)/(2*$I$5),((ABS(J79)/MAX(((G35)+(I35)*(MAX($D$16,(IF(N8="None",AD79,N79))-(K35))))*(MAX($D$16,(IF(N8="None",AD79,N79))-(K35))),0.000001))^2)/(2*$I$5))))-((ABS(J79)/MAX(((F35)+(H35)*(MAX($D$16,(AD79)-(J35))))*(MAX($D$16,(AD79)-(J35))),0.000001))^2)/(2*$I$5)</f>
        <v>633.52299984895569</v>
      </c>
      <c r="U79">
        <f t="shared" ca="1" si="20"/>
        <v>1.3974541722198718E-3</v>
      </c>
      <c r="V79">
        <f t="shared" ca="1" si="21"/>
        <v>5.3652024288741336E-3</v>
      </c>
      <c r="W79">
        <f t="shared" ca="1" si="22"/>
        <v>0.89061268529712834</v>
      </c>
      <c r="X79">
        <f t="shared" ca="1" si="23"/>
        <v>3.418677536999553</v>
      </c>
      <c r="Y79">
        <f>IF($D$20=0,B79,IFERROR(IF(N6="None",1,MIN(0.98,MAX(0.02,B79+$D$14*((Q79-P79)/MAX(ABS(D79),1))))),B79))</f>
        <v>1</v>
      </c>
      <c r="Z79">
        <f ca="1">IF($D$20=0,C79,IFERROR(IF(AND(N7="None",N8="None"),C79,IF(N8="None",1,IF(N7="None",0,MIN(0.98,MAX(0.02,C79+$D$14*((T79-S79)/MAX(ABS(E79),1))))))),C79))</f>
        <v>0.68815129011630638</v>
      </c>
      <c r="AA79">
        <f t="shared" ca="1" si="24"/>
        <v>636.85486664650273</v>
      </c>
      <c r="AB79">
        <f t="shared" ca="1" si="25"/>
        <v>635.74545207472738</v>
      </c>
      <c r="AC79">
        <f ca="1">IF($D$20=0,D79,IF(AC79=0,(MAX(P79,Q79)),IF(ABS((MAX(P79,Q79))-AC79)&lt;$D$19,AC79,MAX((K31)+$D$16,AC79+$D$13*(((MAX(P79,Q79))-AC79))))))</f>
        <v>636.27637176489793</v>
      </c>
      <c r="AD79">
        <f ca="1">IF($D$20=0,E79,IF(AD79=0,(MAX(S79,T79)),IF(ABS((MAX(S79,T79))-AD79)&lt;$D$19,AD79,MAX((K32)+$D$16,AD79+$D$13*(((MAX(S79,T79))-AD79))))))</f>
        <v>633.52389078244698</v>
      </c>
      <c r="AE79">
        <f ca="1">IF($D$20=0,D79,IF(AE79=0,O79,IF(ABS(U79)&lt;$D$19,AE79,MAX((K31)+$D$16,AE79+($D$13*(((O79)-AE79)+($D$15*U79*MAX(ABS(AE79-(K31)),1))))))))</f>
        <v>637.16636241901517</v>
      </c>
      <c r="AF79">
        <f ca="1">IF($D$20=0,E79,IF(AF79=0,R79,IF(ABS(V79)&lt;$D$19,AF79,MAX((K32)+$D$16,AF79+($D$13*(((R79)-AF79)+($D$15*V79*MAX(ABS(AF79-(K32)),1))))))))</f>
        <v>636.94168007172948</v>
      </c>
      <c r="AG79">
        <f ca="1">((G31)*(MAX($D$16,(AC79)-(K31)))^2)/2+(I31)*(MAX($D$16,(AC79)-(K31)))^3/3+(ABS(F79)^2)/($I$5*MAX(((G31)+(I31)*(MAX($D$16,(AC79)-(K31))))*(MAX($D$16,(AC79)-(K31))),0.000001))</f>
        <v>33.269675970586661</v>
      </c>
      <c r="AH79">
        <f ca="1">((G31)*(MAX($D$16,(AE79)-(K31)))^2)/2+(I31)*(MAX($D$16,(AE79)-(K31)))^3/3+(ABS(F79)^2)/($I$5*MAX(((G31)+(I31)*(MAX($D$16,(AE79)-(K31))))*(MAX($D$16,(AE79)-(K31))),0.000001))</f>
        <v>41.073009116780078</v>
      </c>
      <c r="AI79">
        <f ca="1">((G32)*(MAX($D$16,(AD79)-(K32)))^2)/2+(I32)*(MAX($D$16,(AD79)-(K32)))^3/3+(ABS(G79)^2)/($I$5*MAX(((G32)+(I32)*(MAX($D$16,(AD79)-(K32))))*(MAX($D$16,(AD79)-(K32))),0.000001))</f>
        <v>29.598566174206599</v>
      </c>
      <c r="AJ79">
        <f ca="1">((G32)*(MAX($D$16,(AF79)-(K32)))^2)/2+(I32)*(MAX($D$16,(AF79)-(K32)))^3/3+(ABS(G79)^2)/($I$5*MAX(((G32)+(I32)*(MAX($D$16,(AF79)-(K32))))*(MAX($D$16,(AF79)-(K32))),0.000001))</f>
        <v>136.11766664214579</v>
      </c>
      <c r="AK79" t="str">
        <f t="shared" ca="1" si="26"/>
        <v>Supercritical</v>
      </c>
      <c r="AL79" t="str">
        <f t="shared" ca="1" si="27"/>
        <v>Supercritical</v>
      </c>
      <c r="AM79">
        <f t="shared" ca="1" si="28"/>
        <v>637.16636337544378</v>
      </c>
      <c r="AN79">
        <f t="shared" ca="1" si="29"/>
        <v>636.94167832597623</v>
      </c>
      <c r="AO79">
        <f t="shared" ca="1" si="30"/>
        <v>1.4714286180605995E-6</v>
      </c>
      <c r="AP79">
        <f t="shared" ca="1" si="31"/>
        <v>2.685774234123528E-6</v>
      </c>
    </row>
    <row r="80" spans="1:42" x14ac:dyDescent="0.35">
      <c r="A80">
        <v>37</v>
      </c>
      <c r="B80">
        <f t="shared" si="32"/>
        <v>1</v>
      </c>
      <c r="C80">
        <f t="shared" ca="1" si="33"/>
        <v>0.68815129011630638</v>
      </c>
      <c r="D80">
        <f t="shared" ca="1" si="34"/>
        <v>637.16636337544378</v>
      </c>
      <c r="E80">
        <f t="shared" ca="1" si="35"/>
        <v>636.94167832597623</v>
      </c>
      <c r="F80">
        <f t="shared" si="19"/>
        <v>51</v>
      </c>
      <c r="G80">
        <f ca="1">IF(N6="None",MAX(0,F80-H80),MAX(0,F80*B80))</f>
        <v>50.95</v>
      </c>
      <c r="H80">
        <f ca="1">IF(N6="None",MAX(0.05,IFERROR(O33,0)+0.05),MAX(0,F80-G80))</f>
        <v>0.05</v>
      </c>
      <c r="I80">
        <f ca="1">IF(AND(N7="None",N8="None"),MAX(0,G80*C80),IF(N7="None",MAX(0.05,IFERROR(O34,0)+0.05),IF(N8="None",MAX(0,G80-J80),MAX(0,G80*C80))))</f>
        <v>35.061308231425812</v>
      </c>
      <c r="J80">
        <f ca="1">IF(AND(N7="None",N8="None"),MAX(0,G80-I80),IF(N8="None",MAX(0.05,IFERROR(O35,0)+0.05),IF(N7="None",MAX(0,G80-I80),MAX(0,G80-I80))))</f>
        <v>15.888691768574191</v>
      </c>
      <c r="K80">
        <f>P5</f>
        <v>637</v>
      </c>
      <c r="L80">
        <f ca="1">P6</f>
        <v>635.50072404782861</v>
      </c>
      <c r="M80">
        <f ca="1">P7</f>
        <v>623.0446335020365</v>
      </c>
      <c r="N80">
        <f ca="1">P8</f>
        <v>632.94163350203655</v>
      </c>
      <c r="O80">
        <f ca="1"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AE80)-(K31))))*(MAX($D$16,(AE80)-(K31))),0.000001)*MAX(((((G31)+(I31)*(MAX($D$16,(AE80)-(K31))))*(MAX($D$16,(AE80)-(K31))))/MAX((G31)+2*(MAX($D$16,(AE80)-(K31)))*SQRT(1+(I31)^2),0.000001))^(2/3),0.000001)))^2))/2)+(IF((ABS(F80)/MAX(((G31)+(I31)*(MAX($D$16,(AE80)-(K31))))*(MAX($D$16,(AE80)-(K31))),0.000001))&gt;(ABS(F80)/MAX(((F31)+(H31)*(MAX($D$16,(K80)-(J31))))*(MAX($D$16,(K80)-(J31))),0.000001)),$D$9*((((ABS(F80)/MAX(((G31)+(I31)*(MAX($D$16,(AE80)-(K31))))*(MAX($D$16,(AE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AE80)-(K31))))*(MAX($D$16,(AE80)-(K31))),0.000001))^2)/(2*$I$5)))))+($D$10*(ABS((X31)-(W31))/90)*MAX(((ABS(F80)/MAX(((F31)+(H31)*(MAX($D$16,(K80)-(J31))))*(MAX($D$16,(K80)-(J31))),0.000001))^2)/(2*$I$5),((ABS(F80)/MAX(((G31)+(I31)*(MAX($D$16,(AE80)-(K31))))*(MAX($D$16,(AE80)-(K31))),0.000001))^2)/(2*$I$5)))+(0)-((ABS(F80)/MAX(((G31)+(I31)*(MAX($D$16,(AE80)-(K31))))*(MAX($D$16,(AE80)-(K31))),0.000001))^2)/(2*$I$5)</f>
        <v>637.1661618049045</v>
      </c>
      <c r="P80">
        <f ca="1">AD80+((ABS(G80)/MAX(((G32)+(I32)*(MAX($D$16,(AD80)-(K32))))*(MAX($D$16,(AD80)-(K32))),0.000001))^2)/(2*$I$5)+((E32)*((((ABS(G80)*$D$6)/(MAX(((F32)+(H32)*(MAX($D$16,(AC80)-(J32))))*(MAX($D$16,(AC80)-(J32))),0.000001)*MAX(((((F32)+(H32)*(MAX($D$16,(AC80)-(J32))))*(MAX($D$16,(AC80)-(J32))))/MAX((F32)+2*(MAX($D$16,(AC80)-(J32)))*SQRT(1+(H32)^2),0.000001))^(2/3),0.000001)))^2)+(((ABS(G80)*$D$6)/(MAX(((G32)+(I32)*(MAX($D$16,(AD80)-(K32))))*(MAX($D$16,(AD80)-(K32))),0.000001)*MAX(((((G32)+(I32)*(MAX($D$16,(AD80)-(K32))))*(MAX($D$16,(AD80)-(K32))))/MAX((G32)+2*(MAX($D$16,(AD80)-(K32)))*SQRT(1+(I32)^2),0.000001))^(2/3),0.000001)))^2))/2)+(IF((ABS(G80)/MAX(((G32)+(I32)*(MAX($D$16,(AD80)-(K32))))*(MAX($D$16,(AD80)-(K32))),0.000001))&gt;(ABS(G80)/MAX(((F32)+(H32)*(MAX($D$16,(AC80)-(J32))))*(MAX($D$16,(AC80)-(J32))),0.000001)),$D$9*((((ABS(G80)/MAX(((G32)+(I32)*(MAX($D$16,(AD80)-(K32))))*(MAX($D$16,(AD80)-(K32))),0.000001))^2)/(2*$I$5))-(((ABS(G80)/MAX(((F32)+(H32)*(MAX($D$16,(AC80)-(J32))))*(MAX($D$16,(AC80)-(J32))),0.000001))^2)/(2*$I$5))),$D$8*((((ABS(G80)/MAX(((F32)+(H32)*(MAX($D$16,(AC80)-(J32))))*(MAX($D$16,(AC80)-(J32))),0.000001))^2)/(2*$I$5))-(((ABS(G80)/MAX(((G32)+(I32)*(MAX($D$16,(AD80)-(K32))))*(MAX($D$16,(AD80)-(K32))),0.000001))^2)/(2*$I$5)))))+($D$10*(ABS((X32)-(W32))/90)*MAX(((ABS(G80)/MAX(((F32)+(H32)*(MAX($D$16,(AC80)-(J32))))*(MAX($D$16,(AC80)-(J32))),0.000001))^2)/(2*$I$5),((ABS(G80)/MAX(((G32)+(I32)*(MAX($D$16,(AD80)-(K32))))*(MAX($D$16,(AD80)-(K32))),0.000001))^2)/(2*$I$5)))+(($D$11*0.13607488*(ABS(H80)/MAX(ABS(F80),0.000001))^2*MAX(((ABS(G80)/MAX(((F32)+(H32)*(MAX($D$16,(AC80)-(J32))))*(MAX($D$16,(AC80)-(J32))),0.000001))^2)/(2*$I$5),((ABS(G80)/MAX(((G32)+(I32)*(MAX($D$16,(AD80)-(K32))))*(MAX($D$16,(AD80)-(K32))),0.000001))^2)/(2*$I$5))))-((ABS(G80)/MAX(((F32)+(H32)*(MAX($D$16,(AC80)-(J32))))*(MAX($D$16,(AC80)-(J32))),0.000001))^2)/(2*$I$5)</f>
        <v>636.27739059256692</v>
      </c>
      <c r="Q80">
        <f ca="1">L80+((ABS(H80)/MAX(((G33)+(I33)*(MAX($D$16,(IF(N6="None",AC80,L80))-(K33))))*(MAX($D$16,(IF(N6="None",AC80,L80))-(K33))),0.000001))^2)/(2*$I$5)+((E33)*((((ABS(H80)*$D$6)/(MAX(((F33)+(H33)*(MAX($D$16,(AC80)-(J33))))*(MAX($D$16,(AC80)-(J33))),0.000001)*MAX(((((F33)+(H33)*(MAX($D$16,(AC80)-(J33))))*(MAX($D$16,(AC80)-(J33))))/MAX((F33)+2*(MAX($D$16,(AC80)-(J33)))*SQRT(1+(H33)^2),0.000001))^(2/3),0.000001)))^2)+(((ABS(H80)*$D$6)/(MAX(((G33)+(I33)*(MAX($D$16,(IF(N6="None",AC80,L80))-(K33))))*(MAX($D$16,(IF(N6="None",AC80,L80))-(K33))),0.000001)*MAX(((((G33)+(I33)*(MAX($D$16,(IF(N6="None",AC80,L80))-(K33))))*(MAX($D$16,(IF(N6="None",AC80,L80))-(K33))))/MAX((G33)+2*(MAX($D$16,(IF(N6="None",AC80,L80))-(K33)))*SQRT(1+(I33)^2),0.000001))^(2/3),0.000001)))^2))/2)+(IF((ABS(H80)/MAX(((G33)+(I33)*(MAX($D$16,(IF(N6="None",AC80,L80))-(K33))))*(MAX($D$16,(IF(N6="None",AC80,L80))-(K33))),0.000001))&gt;(ABS(H80)/MAX(((F33)+(H33)*(MAX($D$16,(AC80)-(J33))))*(MAX($D$16,(AC80)-(J33))),0.000001)),$D$9*((((ABS(H80)/MAX(((G33)+(I33)*(MAX($D$16,(IF(N6="None",AC80,L80))-(K33))))*(MAX($D$16,(IF(N6="None",AC80,L80))-(K33))),0.000001))^2)/(2*$I$5))-(((ABS(H80)/MAX(((F33)+(H33)*(MAX($D$16,(AC80)-(J33))))*(MAX($D$16,(AC80)-(J33))),0.000001))^2)/(2*$I$5))),$D$8*((((ABS(H80)/MAX(((F33)+(H33)*(MAX($D$16,(AC80)-(J33))))*(MAX($D$16,(AC80)-(J33))),0.000001))^2)/(2*$I$5))-(((ABS(H80)/MAX(((G33)+(I33)*(MAX($D$16,(IF(N6="None",AC80,L80))-(K33))))*(MAX($D$16,(IF(N6="None",AC80,L80))-(K33))),0.000001))^2)/(2*$I$5)))))+($D$10*(ABS((X33)-(W33))/90)*MAX(((ABS(H80)/MAX(((F33)+(H33)*(MAX($D$16,(AC80)-(J33))))*(MAX($D$16,(AC80)-(J33))),0.000001))^2)/(2*$I$5),((ABS(H80)/MAX(((G33)+(I33)*(MAX($D$16,(IF(N6="None",AC80,L80))-(K33))))*(MAX($D$16,(IF(N6="None",AC80,L80))-(K33))),0.000001))^2)/(2*$I$5)))+(($D$11*0.00000015*(ABS(G80)/MAX(ABS(F80),0.000001))^2*MAX(((ABS(H80)/MAX(((F33)+(H33)*(MAX($D$16,(AC80)-(J33))))*(MAX($D$16,(AC80)-(J33))),0.000001))^2)/(2*$I$5),((ABS(H80)/MAX(((G33)+(I33)*(MAX($D$16,(IF(N6="None",AC80,L80))-(K33))))*(MAX($D$16,(IF(N6="None",AC80,L80))-(K33))),0.000001))^2)/(2*$I$5))))-((ABS(H80)/MAX(((F33)+(H33)*(MAX($D$16,(AC80)-(J33))))*(MAX($D$16,(AC80)-(J33))),0.000001))^2)/(2*$I$5)</f>
        <v>635.50072422428275</v>
      </c>
      <c r="R80">
        <f ca="1">AE80+((ABS(G80)/MAX(((F32)+(H32)*(MAX($D$16,(AE80)-(J32))))*(MAX($D$16,(AE80)-(J32))),0.000001))^2)/(2*$I$5)-((E32)*((((ABS(G80)*$D$6)/(MAX(((F32)+(H32)*(MAX($D$16,(AE80)-(J32))))*(MAX($D$16,(AE80)-(J32))),0.000001)*MAX(((((F32)+(H32)*(MAX($D$16,(AE80)-(J32))))*(MAX($D$16,(AE80)-(J32))))/MAX((F32)+2*(MAX($D$16,(AE80)-(J32)))*SQRT(1+(H32)^2),0.000001))^(2/3),0.000001)))^2)+(((ABS(G80)*$D$6)/(MAX(((G32)+(I32)*(MAX($D$16,(AF80)-(K32))))*(MAX($D$16,(AF80)-(K32))),0.000001)*MAX(((((G32)+(I32)*(MAX($D$16,(AF80)-(K32))))*(MAX($D$16,(AF80)-(K32))))/MAX((G32)+2*(MAX($D$16,(AF80)-(K32)))*SQRT(1+(I32)^2),0.000001))^(2/3),0.000001)))^2))/2)+(IF((ABS(G80)/MAX(((G32)+(I32)*(MAX($D$16,(AF80)-(K32))))*(MAX($D$16,(AF80)-(K32))),0.000001))&gt;(ABS(G80)/MAX(((F32)+(H32)*(MAX($D$16,(AE80)-(J32))))*(MAX($D$16,(AE80)-(J32))),0.000001)),$D$9*((((ABS(G80)/MAX(((G32)+(I32)*(MAX($D$16,(AF80)-(K32))))*(MAX($D$16,(AF80)-(K32))),0.000001))^2)/(2*$I$5))-(((ABS(G80)/MAX(((F32)+(H32)*(MAX($D$16,(AE80)-(J32))))*(MAX($D$16,(AE80)-(J32))),0.000001))^2)/(2*$I$5))),$D$8*((((ABS(G80)/MAX(((F32)+(H32)*(MAX($D$16,(AE80)-(J32))))*(MAX($D$16,(AE80)-(J32))),0.000001))^2)/(2*$I$5))-(((ABS(G80)/MAX(((G32)+(I32)*(MAX($D$16,(AF80)-(K32))))*(MAX($D$16,(AF80)-(K32))),0.000001))^2)/(2*$I$5)))))+($D$10*(ABS((X32)-(W32))/90)*MAX(((ABS(G80)/MAX(((F32)+(H32)*(MAX($D$16,(AE80)-(J32))))*(MAX($D$16,(AE80)-(J32))),0.000001))^2)/(2*$I$5),((ABS(G80)/MAX(((G32)+(I32)*(MAX($D$16,(AF80)-(K32))))*(MAX($D$16,(AF80)-(K32))),0.000001))^2)/(2*$I$5)))+(($D$11*0.13607488*(ABS(H80)/MAX(ABS(F80),0.000001))^2*MAX(((ABS(G80)/MAX(((F32)+(H32)*(MAX($D$16,(AE80)-(J32))))*(MAX($D$16,(AE80)-(J32))),0.000001))^2)/(2*$I$5),((ABS(G80)/MAX(((G32)+(I32)*(MAX($D$16,(AF80)-(K32))))*(MAX($D$16,(AF80)-(K32))),0.000001))^2)/(2*$I$5))))-((ABS(G80)/MAX(((G32)+(I32)*(MAX($D$16,(AF80)-(K32))))*(MAX($D$16,(AF80)-(K32))),0.000001))^2)/(2*$I$5)</f>
        <v>636.94032022291378</v>
      </c>
      <c r="S80">
        <f ca="1">M80+((ABS(I80)/MAX(((G34)+(I34)*(MAX($D$16,(IF(N7="None",AD80,M80))-(K34))))*(MAX($D$16,(IF(N7="None",AD80,M80))-(K34))),0.000001))^2)/(2*$I$5)+((E34)*((((ABS(I80)*$D$6)/(MAX(((F34)+(H34)*(MAX($D$16,(AD80)-(J34))))*(MAX($D$16,(AD80)-(J34))),0.000001)*MAX(((((F34)+(H34)*(MAX($D$16,(AD80)-(J34))))*(MAX($D$16,(AD80)-(J34))))/MAX((F34)+2*(MAX($D$16,(AD80)-(J34)))*SQRT(1+(H34)^2),0.000001))^(2/3),0.000001)))^2)+(((ABS(I80)*$D$6)/(MAX(((G34)+(I34)*(MAX($D$16,(IF(N7="None",AD80,M80))-(K34))))*(MAX($D$16,(IF(N7="None",AD80,M80))-(K34))),0.000001)*MAX(((((G34)+(I34)*(MAX($D$16,(IF(N7="None",AD80,M80))-(K34))))*(MAX($D$16,(IF(N7="None",AD80,M80))-(K34))))/MAX((G34)+2*(MAX($D$16,(IF(N7="None",AD80,M80))-(K34)))*SQRT(1+(I34)^2),0.000001))^(2/3),0.000001)))^2))/2)+(IF((ABS(I80)/MAX(((G34)+(I34)*(MAX($D$16,(IF(N7="None",AD80,M80))-(K34))))*(MAX($D$16,(IF(N7="None",AD80,M80))-(K34))),0.000001))&gt;(ABS(I80)/MAX(((F34)+(H34)*(MAX($D$16,(AD80)-(J34))))*(MAX($D$16,(AD80)-(J34))),0.000001)),$D$9*((((ABS(I80)/MAX(((G34)+(I34)*(MAX($D$16,(IF(N7="None",AD80,M80))-(K34))))*(MAX($D$16,(IF(N7="None",AD80,M80))-(K34))),0.000001))^2)/(2*$I$5))-(((ABS(I80)/MAX(((F34)+(H34)*(MAX($D$16,(AD80)-(J34))))*(MAX($D$16,(AD80)-(J34))),0.000001))^2)/(2*$I$5))),$D$8*((((ABS(I80)/MAX(((F34)+(H34)*(MAX($D$16,(AD80)-(J34))))*(MAX($D$16,(AD80)-(J34))),0.000001))^2)/(2*$I$5))-(((ABS(I80)/MAX(((G34)+(I34)*(MAX($D$16,(IF(N7="None",AD80,M80))-(K34))))*(MAX($D$16,(IF(N7="None",AD80,M80))-(K34))),0.000001))^2)/(2*$I$5)))))+($D$10*(ABS((X34)-(W34))/90)*MAX(((ABS(I80)/MAX(((F34)+(H34)*(MAX($D$16,(AD80)-(J34))))*(MAX($D$16,(AD80)-(J34))),0.000001))^2)/(2*$I$5),((ABS(I80)/MAX(((G34)+(I34)*(MAX($D$16,(IF(N7="None",AD80,M80))-(K34))))*(MAX($D$16,(IF(N7="None",AD80,M80))-(K34))),0.000001))^2)/(2*$I$5)))+(0)-((ABS(I80)/MAX(((F34)+(H34)*(MAX($D$16,(AD80)-(J34))))*(MAX($D$16,(AD80)-(J34))),0.000001))^2)/(2*$I$5)</f>
        <v>625.50404625287422</v>
      </c>
      <c r="T80">
        <f ca="1">N80+((ABS(J80)/MAX(((G35)+(I35)*(MAX($D$16,(IF(N8="None",AD80,N80))-(K35))))*(MAX($D$16,(IF(N8="None",AD80,N80))-(K35))),0.000001))^2)/(2*$I$5)+((E35)*((((ABS(J80)*$D$6)/(MAX(((F35)+(H35)*(MAX($D$16,(AD80)-(J35))))*(MAX($D$16,(AD80)-(J35))),0.000001)*MAX(((((F35)+(H35)*(MAX($D$16,(AD80)-(J35))))*(MAX($D$16,(AD80)-(J35))))/MAX((F35)+2*(MAX($D$16,(AD80)-(J35)))*SQRT(1+(H35)^2),0.000001))^(2/3),0.000001)))^2)+(((ABS(J80)*$D$6)/(MAX(((G35)+(I35)*(MAX($D$16,(IF(N8="None",AD80,N80))-(K35))))*(MAX($D$16,(IF(N8="None",AD80,N80))-(K35))),0.000001)*MAX(((((G35)+(I35)*(MAX($D$16,(IF(N8="None",AD80,N80))-(K35))))*(MAX($D$16,(IF(N8="None",AD80,N80))-(K35))))/MAX((G35)+2*(MAX($D$16,(IF(N8="None",AD80,N80))-(K35)))*SQRT(1+(I35)^2),0.000001))^(2/3),0.000001)))^2))/2)+(IF((ABS(J80)/MAX(((G35)+(I35)*(MAX($D$16,(IF(N8="None",AD80,N80))-(K35))))*(MAX($D$16,(IF(N8="None",AD80,N80))-(K35))),0.000001))&gt;(ABS(J80)/MAX(((F35)+(H35)*(MAX($D$16,(AD80)-(J35))))*(MAX($D$16,(AD80)-(J35))),0.000001)),$D$9*((((ABS(J80)/MAX(((G35)+(I35)*(MAX($D$16,(IF(N8="None",AD80,N80))-(K35))))*(MAX($D$16,(IF(N8="None",AD80,N80))-(K35))),0.000001))^2)/(2*$I$5))-(((ABS(J80)/MAX(((F35)+(H35)*(MAX($D$16,(AD80)-(J35))))*(MAX($D$16,(AD80)-(J35))),0.000001))^2)/(2*$I$5))),$D$8*((((ABS(J80)/MAX(((F35)+(H35)*(MAX($D$16,(AD80)-(J35))))*(MAX($D$16,(AD80)-(J35))),0.000001))^2)/(2*$I$5))-(((ABS(J80)/MAX(((G35)+(I35)*(MAX($D$16,(IF(N8="None",AD80,N80))-(K35))))*(MAX($D$16,(IF(N8="None",AD80,N80))-(K35))),0.000001))^2)/(2*$I$5)))))+($D$10*(ABS((X35)-(W35))/90)*MAX(((ABS(J80)/MAX(((F35)+(H35)*(MAX($D$16,(AD80)-(J35))))*(MAX($D$16,(AD80)-(J35))),0.000001))^2)/(2*$I$5),((ABS(J80)/MAX(((G35)+(I35)*(MAX($D$16,(IF(N8="None",AD80,N80))-(K35))))*(MAX($D$16,(IF(N8="None",AD80,N80))-(K35))),0.000001))^2)/(2*$I$5)))+(($D$11*0.34699541*(ABS(I80)/MAX(ABS(G80),0.000001))^2*MAX(((ABS(J80)/MAX(((F35)+(H35)*(MAX($D$16,(AD80)-(J35))))*(MAX($D$16,(AD80)-(J35))),0.000001))^2)/(2*$I$5),((ABS(J80)/MAX(((G35)+(I35)*(MAX($D$16,(IF(N8="None",AD80,N80))-(K35))))*(MAX($D$16,(IF(N8="None",AD80,N80))-(K35))),0.000001))^2)/(2*$I$5))))-((ABS(J80)/MAX(((F35)+(H35)*(MAX($D$16,(AD80)-(J35))))*(MAX($D$16,(AD80)-(J35))),0.000001))^2)/(2*$I$5)</f>
        <v>633.51929893702845</v>
      </c>
      <c r="U80">
        <f t="shared" ca="1" si="20"/>
        <v>1.3948809344379786E-3</v>
      </c>
      <c r="V80">
        <f t="shared" ca="1" si="21"/>
        <v>5.3710118246250308E-3</v>
      </c>
      <c r="W80">
        <f t="shared" ca="1" si="22"/>
        <v>0.88897278287686277</v>
      </c>
      <c r="X80">
        <f t="shared" ca="1" si="23"/>
        <v>3.4223793889477747</v>
      </c>
      <c r="Y80">
        <f>IF($D$20=0,B80,IFERROR(IF(N6="None",1,MIN(0.98,MAX(0.02,B80+$D$14*((Q80-P80)/MAX(ABS(D80),1))))),B80))</f>
        <v>1</v>
      </c>
      <c r="Z80">
        <f ca="1">IF($D$20=0,C80,IFERROR(IF(AND(N7="None",N8="None"),C80,IF(N8="None",1,IF(N7="None",0,MIN(0.98,MAX(0.02,C80+$D$14*((T80-S80)/MAX(ABS(E80),1))))))),C80))</f>
        <v>0.68915800742897715</v>
      </c>
      <c r="AA80">
        <f t="shared" ca="1" si="24"/>
        <v>636.8554166384572</v>
      </c>
      <c r="AB80">
        <f t="shared" ca="1" si="25"/>
        <v>635.74415790400758</v>
      </c>
      <c r="AC80">
        <f ca="1">IF($D$20=0,D80,IF(AC80=0,(MAX(P80,Q80)),IF(ABS((MAX(P80,Q80))-AC80)&lt;$D$19,AC80,MAX((K31)+$D$16,AC80+$D$13*(((MAX(P80,Q80))-AC80))))))</f>
        <v>636.27794412691082</v>
      </c>
      <c r="AD80">
        <f ca="1">IF($D$20=0,E80,IF(AD80=0,(MAX(S80,T80)),IF(ABS((MAX(S80,T80))-AD80)&lt;$D$19,AD80,MAX((K32)+$D$16,AD80+$D$13*(((MAX(S80,T80))-AD80))))))</f>
        <v>633.52019140606569</v>
      </c>
      <c r="AE80">
        <f ca="1">IF($D$20=0,D80,IF(AE80=0,O80,IF(ABS(U80)&lt;$D$19,AE80,MAX((K31)+$D$16,AE80+($D$13*(((O80)-AE80)+($D$15*U80*MAX(ABS(AE80-(K31)),1))))))))</f>
        <v>637.16636185606797</v>
      </c>
      <c r="AF80">
        <f ca="1">IF($D$20=0,E80,IF(AF80=0,R80,IF(ABS(V80)&lt;$D$19,AF80,MAX((K32)+$D$16,AF80+($D$13*(((R80)-AF80)+($D$15*V80*MAX(ABS(AF80-(K32)),1))))))))</f>
        <v>636.9416808830606</v>
      </c>
      <c r="AG80">
        <f ca="1">((G31)*(MAX($D$16,(AC80)-(K31)))^2)/2+(I31)*(MAX($D$16,(AC80)-(K31)))^3/3+(ABS(F80)^2)/($I$5*MAX(((G31)+(I31)*(MAX($D$16,(AC80)-(K31))))*(MAX($D$16,(AC80)-(K31))),0.000001))</f>
        <v>33.273855161525844</v>
      </c>
      <c r="AH80">
        <f ca="1">((G31)*(MAX($D$16,(AE80)-(K31)))^2)/2+(I31)*(MAX($D$16,(AE80)-(K31)))^3/3+(ABS(F80)^2)/($I$5*MAX(((G31)+(I31)*(MAX($D$16,(AE80)-(K31))))*(MAX($D$16,(AE80)-(K31))),0.000001))</f>
        <v>41.073001293640715</v>
      </c>
      <c r="AI80">
        <f ca="1">((G32)*(MAX($D$16,(AD80)-(K32)))^2)/2+(I32)*(MAX($D$16,(AD80)-(K32)))^3/3+(ABS(G80)^2)/($I$5*MAX(((G32)+(I32)*(MAX($D$16,(AD80)-(K32))))*(MAX($D$16,(AD80)-(K32))),0.000001))</f>
        <v>29.571738461489733</v>
      </c>
      <c r="AJ80">
        <f ca="1">((G32)*(MAX($D$16,(AF80)-(K32)))^2)/2+(I32)*(MAX($D$16,(AF80)-(K32)))^3/3+(ABS(G80)^2)/($I$5*MAX(((G32)+(I32)*(MAX($D$16,(AF80)-(K32))))*(MAX($D$16,(AF80)-(K32))),0.000001))</f>
        <v>136.11770777708116</v>
      </c>
      <c r="AK80" t="str">
        <f t="shared" ca="1" si="26"/>
        <v>Supercritical</v>
      </c>
      <c r="AL80" t="str">
        <f t="shared" ca="1" si="27"/>
        <v>Supercritical</v>
      </c>
      <c r="AM80">
        <f t="shared" ca="1" si="28"/>
        <v>637.16636284366223</v>
      </c>
      <c r="AN80">
        <f t="shared" ca="1" si="29"/>
        <v>636.94167922095573</v>
      </c>
      <c r="AO80">
        <f t="shared" ca="1" si="30"/>
        <v>1.5193758144960157E-6</v>
      </c>
      <c r="AP80">
        <f t="shared" ca="1" si="31"/>
        <v>2.5570843718014657E-6</v>
      </c>
    </row>
    <row r="81" spans="1:42" x14ac:dyDescent="0.35">
      <c r="A81">
        <v>38</v>
      </c>
      <c r="B81">
        <f t="shared" si="32"/>
        <v>1</v>
      </c>
      <c r="C81">
        <f t="shared" ca="1" si="33"/>
        <v>0.68915800742897715</v>
      </c>
      <c r="D81">
        <f t="shared" ca="1" si="34"/>
        <v>637.16636284366223</v>
      </c>
      <c r="E81">
        <f t="shared" ca="1" si="35"/>
        <v>636.94167922095573</v>
      </c>
      <c r="F81">
        <f t="shared" si="19"/>
        <v>51</v>
      </c>
      <c r="G81">
        <f ca="1">IF(N6="None",MAX(0,F81-H81),MAX(0,F81*B81))</f>
        <v>50.95</v>
      </c>
      <c r="H81">
        <f ca="1">IF(N6="None",MAX(0.05,IFERROR(O33,0)+0.05),MAX(0,F81-G81))</f>
        <v>0.05</v>
      </c>
      <c r="I81">
        <f ca="1">IF(AND(N7="None",N8="None"),MAX(0,G81*C81),IF(N7="None",MAX(0.05,IFERROR(O34,0)+0.05),IF(N8="None",MAX(0,G81-J81),MAX(0,G81*C81))))</f>
        <v>35.112600478506387</v>
      </c>
      <c r="J81">
        <f ca="1">IF(AND(N7="None",N8="None"),MAX(0,G81-I81),IF(N8="None",MAX(0.05,IFERROR(O35,0)+0.05),IF(N7="None",MAX(0,G81-I81),MAX(0,G81-I81))))</f>
        <v>15.837399521493616</v>
      </c>
      <c r="K81">
        <f>P5</f>
        <v>637</v>
      </c>
      <c r="L81">
        <f ca="1">P6</f>
        <v>635.50072404782861</v>
      </c>
      <c r="M81">
        <f ca="1">P7</f>
        <v>623.0446335020365</v>
      </c>
      <c r="N81">
        <f ca="1">P8</f>
        <v>632.94163350203655</v>
      </c>
      <c r="O81">
        <f ca="1"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AE81)-(K31))))*(MAX($D$16,(AE81)-(K31))),0.000001)*MAX(((((G31)+(I31)*(MAX($D$16,(AE81)-(K31))))*(MAX($D$16,(AE81)-(K31))))/MAX((G31)+2*(MAX($D$16,(AE81)-(K31)))*SQRT(1+(I31)^2),0.000001))^(2/3),0.000001)))^2))/2)+(IF((ABS(F81)/MAX(((G31)+(I31)*(MAX($D$16,(AE81)-(K31))))*(MAX($D$16,(AE81)-(K31))),0.000001))&gt;(ABS(F81)/MAX(((F31)+(H31)*(MAX($D$16,(K81)-(J31))))*(MAX($D$16,(K81)-(J31))),0.000001)),$D$9*((((ABS(F81)/MAX(((G31)+(I31)*(MAX($D$16,(AE81)-(K31))))*(MAX($D$16,(AE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AE81)-(K31))))*(MAX($D$16,(AE81)-(K31))),0.000001))^2)/(2*$I$5)))))+($D$10*(ABS((X31)-(W31))/90)*MAX(((ABS(F81)/MAX(((F31)+(H31)*(MAX($D$16,(K81)-(J31))))*(MAX($D$16,(K81)-(J31))),0.000001))^2)/(2*$I$5),((ABS(F81)/MAX(((G31)+(I31)*(MAX($D$16,(AE81)-(K31))))*(MAX($D$16,(AE81)-(K31))),0.000001))^2)/(2*$I$5)))+(0)-((ABS(F81)/MAX(((G31)+(I31)*(MAX($D$16,(AE81)-(K31))))*(MAX($D$16,(AE81)-(K31))),0.000001))^2)/(2*$I$5)</f>
        <v>637.16616160883837</v>
      </c>
      <c r="P81">
        <f ca="1">AD81+((ABS(G81)/MAX(((G32)+(I32)*(MAX($D$16,(AD81)-(K32))))*(MAX($D$16,(AD81)-(K32))),0.000001))^2)/(2*$I$5)+((E32)*((((ABS(G81)*$D$6)/(MAX(((F32)+(H32)*(MAX($D$16,(AC81)-(J32))))*(MAX($D$16,(AC81)-(J32))),0.000001)*MAX(((((F32)+(H32)*(MAX($D$16,(AC81)-(J32))))*(MAX($D$16,(AC81)-(J32))))/MAX((F32)+2*(MAX($D$16,(AC81)-(J32)))*SQRT(1+(H32)^2),0.000001))^(2/3),0.000001)))^2)+(((ABS(G81)*$D$6)/(MAX(((G32)+(I32)*(MAX($D$16,(AD81)-(K32))))*(MAX($D$16,(AD81)-(K32))),0.000001)*MAX(((((G32)+(I32)*(MAX($D$16,(AD81)-(K32))))*(MAX($D$16,(AD81)-(K32))))/MAX((G32)+2*(MAX($D$16,(AD81)-(K32)))*SQRT(1+(I32)^2),0.000001))^(2/3),0.000001)))^2))/2)+(IF((ABS(G81)/MAX(((G32)+(I32)*(MAX($D$16,(AD81)-(K32))))*(MAX($D$16,(AD81)-(K32))),0.000001))&gt;(ABS(G81)/MAX(((F32)+(H32)*(MAX($D$16,(AC81)-(J32))))*(MAX($D$16,(AC81)-(J32))),0.000001)),$D$9*((((ABS(G81)/MAX(((G32)+(I32)*(MAX($D$16,(AD81)-(K32))))*(MAX($D$16,(AD81)-(K32))),0.000001))^2)/(2*$I$5))-(((ABS(G81)/MAX(((F32)+(H32)*(MAX($D$16,(AC81)-(J32))))*(MAX($D$16,(AC81)-(J32))),0.000001))^2)/(2*$I$5))),$D$8*((((ABS(G81)/MAX(((F32)+(H32)*(MAX($D$16,(AC81)-(J32))))*(MAX($D$16,(AC81)-(J32))),0.000001))^2)/(2*$I$5))-(((ABS(G81)/MAX(((G32)+(I32)*(MAX($D$16,(AD81)-(K32))))*(MAX($D$16,(AD81)-(K32))),0.000001))^2)/(2*$I$5)))))+($D$10*(ABS((X32)-(W32))/90)*MAX(((ABS(G81)/MAX(((F32)+(H32)*(MAX($D$16,(AC81)-(J32))))*(MAX($D$16,(AC81)-(J32))),0.000001))^2)/(2*$I$5),((ABS(G81)/MAX(((G32)+(I32)*(MAX($D$16,(AD81)-(K32))))*(MAX($D$16,(AD81)-(K32))),0.000001))^2)/(2*$I$5)))+(($D$11*0.13607488*(ABS(H81)/MAX(ABS(F81),0.000001))^2*MAX(((ABS(G81)/MAX(((F32)+(H32)*(MAX($D$16,(AC81)-(J32))))*(MAX($D$16,(AC81)-(J32))),0.000001))^2)/(2*$I$5),((ABS(G81)/MAX(((G32)+(I32)*(MAX($D$16,(AD81)-(K32))))*(MAX($D$16,(AD81)-(K32))),0.000001))^2)/(2*$I$5))))-((ABS(G81)/MAX(((F32)+(H32)*(MAX($D$16,(AC81)-(J32))))*(MAX($D$16,(AC81)-(J32))),0.000001))^2)/(2*$I$5)</f>
        <v>636.27904864493337</v>
      </c>
      <c r="Q81">
        <f ca="1">L81+((ABS(H81)/MAX(((G33)+(I33)*(MAX($D$16,(IF(N6="None",AC81,L81))-(K33))))*(MAX($D$16,(IF(N6="None",AC81,L81))-(K33))),0.000001))^2)/(2*$I$5)+((E33)*((((ABS(H81)*$D$6)/(MAX(((F33)+(H33)*(MAX($D$16,(AC81)-(J33))))*(MAX($D$16,(AC81)-(J33))),0.000001)*MAX(((((F33)+(H33)*(MAX($D$16,(AC81)-(J33))))*(MAX($D$16,(AC81)-(J33))))/MAX((F33)+2*(MAX($D$16,(AC81)-(J33)))*SQRT(1+(H33)^2),0.000001))^(2/3),0.000001)))^2)+(((ABS(H81)*$D$6)/(MAX(((G33)+(I33)*(MAX($D$16,(IF(N6="None",AC81,L81))-(K33))))*(MAX($D$16,(IF(N6="None",AC81,L81))-(K33))),0.000001)*MAX(((((G33)+(I33)*(MAX($D$16,(IF(N6="None",AC81,L81))-(K33))))*(MAX($D$16,(IF(N6="None",AC81,L81))-(K33))))/MAX((G33)+2*(MAX($D$16,(IF(N6="None",AC81,L81))-(K33)))*SQRT(1+(I33)^2),0.000001))^(2/3),0.000001)))^2))/2)+(IF((ABS(H81)/MAX(((G33)+(I33)*(MAX($D$16,(IF(N6="None",AC81,L81))-(K33))))*(MAX($D$16,(IF(N6="None",AC81,L81))-(K33))),0.000001))&gt;(ABS(H81)/MAX(((F33)+(H33)*(MAX($D$16,(AC81)-(J33))))*(MAX($D$16,(AC81)-(J33))),0.000001)),$D$9*((((ABS(H81)/MAX(((G33)+(I33)*(MAX($D$16,(IF(N6="None",AC81,L81))-(K33))))*(MAX($D$16,(IF(N6="None",AC81,L81))-(K33))),0.000001))^2)/(2*$I$5))-(((ABS(H81)/MAX(((F33)+(H33)*(MAX($D$16,(AC81)-(J33))))*(MAX($D$16,(AC81)-(J33))),0.000001))^2)/(2*$I$5))),$D$8*((((ABS(H81)/MAX(((F33)+(H33)*(MAX($D$16,(AC81)-(J33))))*(MAX($D$16,(AC81)-(J33))),0.000001))^2)/(2*$I$5))-(((ABS(H81)/MAX(((G33)+(I33)*(MAX($D$16,(IF(N6="None",AC81,L81))-(K33))))*(MAX($D$16,(IF(N6="None",AC81,L81))-(K33))),0.000001))^2)/(2*$I$5)))))+($D$10*(ABS((X33)-(W33))/90)*MAX(((ABS(H81)/MAX(((F33)+(H33)*(MAX($D$16,(AC81)-(J33))))*(MAX($D$16,(AC81)-(J33))),0.000001))^2)/(2*$I$5),((ABS(H81)/MAX(((G33)+(I33)*(MAX($D$16,(IF(N6="None",AC81,L81))-(K33))))*(MAX($D$16,(IF(N6="None",AC81,L81))-(K33))),0.000001))^2)/(2*$I$5)))+(($D$11*0.00000015*(ABS(G81)/MAX(ABS(F81),0.000001))^2*MAX(((ABS(H81)/MAX(((F33)+(H33)*(MAX($D$16,(AC81)-(J33))))*(MAX($D$16,(AC81)-(J33))),0.000001))^2)/(2*$I$5),((ABS(H81)/MAX(((G33)+(I33)*(MAX($D$16,(IF(N6="None",AC81,L81))-(K33))))*(MAX($D$16,(IF(N6="None",AC81,L81))-(K33))),0.000001))^2)/(2*$I$5))))-((ABS(H81)/MAX(((F33)+(H33)*(MAX($D$16,(AC81)-(J33))))*(MAX($D$16,(AC81)-(J33))),0.000001))^2)/(2*$I$5)</f>
        <v>635.50072422399649</v>
      </c>
      <c r="R81">
        <f ca="1">AE81+((ABS(G81)/MAX(((F32)+(H32)*(MAX($D$16,(AE81)-(J32))))*(MAX($D$16,(AE81)-(J32))),0.000001))^2)/(2*$I$5)-((E32)*((((ABS(G81)*$D$6)/(MAX(((F32)+(H32)*(MAX($D$16,(AE81)-(J32))))*(MAX($D$16,(AE81)-(J32))),0.000001)*MAX(((((F32)+(H32)*(MAX($D$16,(AE81)-(J32))))*(MAX($D$16,(AE81)-(J32))))/MAX((F32)+2*(MAX($D$16,(AE81)-(J32)))*SQRT(1+(H32)^2),0.000001))^(2/3),0.000001)))^2)+(((ABS(G81)*$D$6)/(MAX(((G32)+(I32)*(MAX($D$16,(AF81)-(K32))))*(MAX($D$16,(AF81)-(K32))),0.000001)*MAX(((((G32)+(I32)*(MAX($D$16,(AF81)-(K32))))*(MAX($D$16,(AF81)-(K32))))/MAX((G32)+2*(MAX($D$16,(AF81)-(K32)))*SQRT(1+(I32)^2),0.000001))^(2/3),0.000001)))^2))/2)+(IF((ABS(G81)/MAX(((G32)+(I32)*(MAX($D$16,(AF81)-(K32))))*(MAX($D$16,(AF81)-(K32))),0.000001))&gt;(ABS(G81)/MAX(((F32)+(H32)*(MAX($D$16,(AE81)-(J32))))*(MAX($D$16,(AE81)-(J32))),0.000001)),$D$9*((((ABS(G81)/MAX(((G32)+(I32)*(MAX($D$16,(AF81)-(K32))))*(MAX($D$16,(AF81)-(K32))),0.000001))^2)/(2*$I$5))-(((ABS(G81)/MAX(((F32)+(H32)*(MAX($D$16,(AE81)-(J32))))*(MAX($D$16,(AE81)-(J32))),0.000001))^2)/(2*$I$5))),$D$8*((((ABS(G81)/MAX(((F32)+(H32)*(MAX($D$16,(AE81)-(J32))))*(MAX($D$16,(AE81)-(J32))),0.000001))^2)/(2*$I$5))-(((ABS(G81)/MAX(((G32)+(I32)*(MAX($D$16,(AF81)-(K32))))*(MAX($D$16,(AF81)-(K32))),0.000001))^2)/(2*$I$5)))))+($D$10*(ABS((X32)-(W32))/90)*MAX(((ABS(G81)/MAX(((F32)+(H32)*(MAX($D$16,(AE81)-(J32))))*(MAX($D$16,(AE81)-(J32))),0.000001))^2)/(2*$I$5),((ABS(G81)/MAX(((G32)+(I32)*(MAX($D$16,(AF81)-(K32))))*(MAX($D$16,(AF81)-(K32))),0.000001))^2)/(2*$I$5)))+(($D$11*0.13607488*(ABS(H81)/MAX(ABS(F81),0.000001))^2*MAX(((ABS(G81)/MAX(((F32)+(H32)*(MAX($D$16,(AE81)-(J32))))*(MAX($D$16,(AE81)-(J32))),0.000001))^2)/(2*$I$5),((ABS(G81)/MAX(((G32)+(I32)*(MAX($D$16,(AF81)-(K32))))*(MAX($D$16,(AF81)-(K32))),0.000001))^2)/(2*$I$5))))-((ABS(G81)/MAX(((G32)+(I32)*(MAX($D$16,(AF81)-(K32))))*(MAX($D$16,(AF81)-(K32))),0.000001))^2)/(2*$I$5)</f>
        <v>636.94031955361174</v>
      </c>
      <c r="S81">
        <f ca="1">M81+((ABS(I81)/MAX(((G34)+(I34)*(MAX($D$16,(IF(N7="None",AD81,M81))-(K34))))*(MAX($D$16,(IF(N7="None",AD81,M81))-(K34))),0.000001))^2)/(2*$I$5)+((E34)*((((ABS(I81)*$D$6)/(MAX(((F34)+(H34)*(MAX($D$16,(AD81)-(J34))))*(MAX($D$16,(AD81)-(J34))),0.000001)*MAX(((((F34)+(H34)*(MAX($D$16,(AD81)-(J34))))*(MAX($D$16,(AD81)-(J34))))/MAX((F34)+2*(MAX($D$16,(AD81)-(J34)))*SQRT(1+(H34)^2),0.000001))^(2/3),0.000001)))^2)+(((ABS(I81)*$D$6)/(MAX(((G34)+(I34)*(MAX($D$16,(IF(N7="None",AD81,M81))-(K34))))*(MAX($D$16,(IF(N7="None",AD81,M81))-(K34))),0.000001)*MAX(((((G34)+(I34)*(MAX($D$16,(IF(N7="None",AD81,M81))-(K34))))*(MAX($D$16,(IF(N7="None",AD81,M81))-(K34))))/MAX((G34)+2*(MAX($D$16,(IF(N7="None",AD81,M81))-(K34)))*SQRT(1+(I34)^2),0.000001))^(2/3),0.000001)))^2))/2)+(IF((ABS(I81)/MAX(((G34)+(I34)*(MAX($D$16,(IF(N7="None",AD81,M81))-(K34))))*(MAX($D$16,(IF(N7="None",AD81,M81))-(K34))),0.000001))&gt;(ABS(I81)/MAX(((F34)+(H34)*(MAX($D$16,(AD81)-(J34))))*(MAX($D$16,(AD81)-(J34))),0.000001)),$D$9*((((ABS(I81)/MAX(((G34)+(I34)*(MAX($D$16,(IF(N7="None",AD81,M81))-(K34))))*(MAX($D$16,(IF(N7="None",AD81,M81))-(K34))),0.000001))^2)/(2*$I$5))-(((ABS(I81)/MAX(((F34)+(H34)*(MAX($D$16,(AD81)-(J34))))*(MAX($D$16,(AD81)-(J34))),0.000001))^2)/(2*$I$5))),$D$8*((((ABS(I81)/MAX(((F34)+(H34)*(MAX($D$16,(AD81)-(J34))))*(MAX($D$16,(AD81)-(J34))),0.000001))^2)/(2*$I$5))-(((ABS(I81)/MAX(((G34)+(I34)*(MAX($D$16,(IF(N7="None",AD81,M81))-(K34))))*(MAX($D$16,(IF(N7="None",AD81,M81))-(K34))),0.000001))^2)/(2*$I$5)))))+($D$10*(ABS((X34)-(W34))/90)*MAX(((ABS(I81)/MAX(((F34)+(H34)*(MAX($D$16,(AD81)-(J34))))*(MAX($D$16,(AD81)-(J34))),0.000001))^2)/(2*$I$5),((ABS(I81)/MAX(((G34)+(I34)*(MAX($D$16,(IF(N7="None",AD81,M81))-(K34))))*(MAX($D$16,(IF(N7="None",AD81,M81))-(K34))),0.000001))^2)/(2*$I$5)))+(0)-((ABS(I81)/MAX(((F34)+(H34)*(MAX($D$16,(AD81)-(J34))))*(MAX($D$16,(AD81)-(J34))),0.000001))^2)/(2*$I$5)</f>
        <v>625.51024043881807</v>
      </c>
      <c r="T81">
        <f ca="1">N81+((ABS(J81)/MAX(((G35)+(I35)*(MAX($D$16,(IF(N8="None",AD81,N81))-(K35))))*(MAX($D$16,(IF(N8="None",AD81,N81))-(K35))),0.000001))^2)/(2*$I$5)+((E35)*((((ABS(J81)*$D$6)/(MAX(((F35)+(H35)*(MAX($D$16,(AD81)-(J35))))*(MAX($D$16,(AD81)-(J35))),0.000001)*MAX(((((F35)+(H35)*(MAX($D$16,(AD81)-(J35))))*(MAX($D$16,(AD81)-(J35))))/MAX((F35)+2*(MAX($D$16,(AD81)-(J35)))*SQRT(1+(H35)^2),0.000001))^(2/3),0.000001)))^2)+(((ABS(J81)*$D$6)/(MAX(((G35)+(I35)*(MAX($D$16,(IF(N8="None",AD81,N81))-(K35))))*(MAX($D$16,(IF(N8="None",AD81,N81))-(K35))),0.000001)*MAX(((((G35)+(I35)*(MAX($D$16,(IF(N8="None",AD81,N81))-(K35))))*(MAX($D$16,(IF(N8="None",AD81,N81))-(K35))))/MAX((G35)+2*(MAX($D$16,(IF(N8="None",AD81,N81))-(K35)))*SQRT(1+(I35)^2),0.000001))^(2/3),0.000001)))^2))/2)+(IF((ABS(J81)/MAX(((G35)+(I35)*(MAX($D$16,(IF(N8="None",AD81,N81))-(K35))))*(MAX($D$16,(IF(N8="None",AD81,N81))-(K35))),0.000001))&gt;(ABS(J81)/MAX(((F35)+(H35)*(MAX($D$16,(AD81)-(J35))))*(MAX($D$16,(AD81)-(J35))),0.000001)),$D$9*((((ABS(J81)/MAX(((G35)+(I35)*(MAX($D$16,(IF(N8="None",AD81,N81))-(K35))))*(MAX($D$16,(IF(N8="None",AD81,N81))-(K35))),0.000001))^2)/(2*$I$5))-(((ABS(J81)/MAX(((F35)+(H35)*(MAX($D$16,(AD81)-(J35))))*(MAX($D$16,(AD81)-(J35))),0.000001))^2)/(2*$I$5))),$D$8*((((ABS(J81)/MAX(((F35)+(H35)*(MAX($D$16,(AD81)-(J35))))*(MAX($D$16,(AD81)-(J35))),0.000001))^2)/(2*$I$5))-(((ABS(J81)/MAX(((G35)+(I35)*(MAX($D$16,(IF(N8="None",AD81,N81))-(K35))))*(MAX($D$16,(IF(N8="None",AD81,N81))-(K35))),0.000001))^2)/(2*$I$5)))))+($D$10*(ABS((X35)-(W35))/90)*MAX(((ABS(J81)/MAX(((F35)+(H35)*(MAX($D$16,(AD81)-(J35))))*(MAX($D$16,(AD81)-(J35))),0.000001))^2)/(2*$I$5),((ABS(J81)/MAX(((G35)+(I35)*(MAX($D$16,(IF(N8="None",AD81,N81))-(K35))))*(MAX($D$16,(IF(N8="None",AD81,N81))-(K35))),0.000001))^2)/(2*$I$5)))+(($D$11*0.34699541*(ABS(I81)/MAX(ABS(G81),0.000001))^2*MAX(((ABS(J81)/MAX(((F35)+(H35)*(MAX($D$16,(AD81)-(J35))))*(MAX($D$16,(AD81)-(J35))),0.000001))^2)/(2*$I$5),((ABS(J81)/MAX(((G35)+(I35)*(MAX($D$16,(IF(N8="None",AD81,N81))-(K35))))*(MAX($D$16,(IF(N8="None",AD81,N81))-(K35))),0.000001))^2)/(2*$I$5))))-((ABS(J81)/MAX(((F35)+(H35)*(MAX($D$16,(AD81)-(J35))))*(MAX($D$16,(AD81)-(J35))),0.000001))^2)/(2*$I$5)</f>
        <v>633.51561410356044</v>
      </c>
      <c r="U81">
        <f t="shared" ca="1" si="20"/>
        <v>1.3922783995467484E-3</v>
      </c>
      <c r="V81">
        <f t="shared" ca="1" si="21"/>
        <v>5.3767959638629202E-3</v>
      </c>
      <c r="W81">
        <f t="shared" ca="1" si="22"/>
        <v>0.88731419872885908</v>
      </c>
      <c r="X81">
        <f t="shared" ca="1" si="23"/>
        <v>3.4260651173952965</v>
      </c>
      <c r="Y81">
        <f>IF($D$20=0,B81,IFERROR(IF(N6="None",1,MIN(0.98,MAX(0.02,B81+$D$14*((Q81-P81)/MAX(ABS(D81),1))))),B81))</f>
        <v>1</v>
      </c>
      <c r="Z81">
        <f ca="1">IF($D$20=0,C81,IFERROR(IF(AND(N7="None",N8="None"),C81,IF(N8="None",1,IF(N7="None",0,MIN(0.98,MAX(0.02,C81+$D$14*((T81-S81)/MAX(ABS(E81),1))))))),C81))</f>
        <v>0.69016348393345506</v>
      </c>
      <c r="AA81">
        <f t="shared" ca="1" si="24"/>
        <v>636.85597434188082</v>
      </c>
      <c r="AB81">
        <f t="shared" ca="1" si="25"/>
        <v>635.74286932891107</v>
      </c>
      <c r="AC81">
        <f ca="1">IF($D$20=0,D81,IF(AC81=0,(MAX(P81,Q81)),IF(ABS((MAX(P81,Q81))-AC81)&lt;$D$19,AC81,MAX((K31)+$D$16,AC81+$D$13*(((MAX(P81,Q81))-AC81))))))</f>
        <v>636.27953855285807</v>
      </c>
      <c r="AD81">
        <f ca="1">IF($D$20=0,E81,IF(AD81=0,(MAX(S81,T81)),IF(ABS((MAX(S81,T81))-AD81)&lt;$D$19,AD81,MAX((K32)+$D$16,AD81+$D$13*(((MAX(S81,T81))-AD81))))))</f>
        <v>633.51650810082822</v>
      </c>
      <c r="AE81">
        <f ca="1">IF($D$20=0,D81,IF(AE81=0,O81,IF(ABS(U81)&lt;$D$19,AE81,MAX((K31)+$D$16,AE81+($D$13*(((O81)-AE81)+($D$15*U81*MAX(ABS(AE81-(K31)),1))))))))</f>
        <v>637.16636128671155</v>
      </c>
      <c r="AF81">
        <f ca="1">IF($D$20=0,E81,IF(AF81=0,R81,IF(ABS(V81)&lt;$D$19,AF81,MAX((K32)+$D$16,AF81+($D$13*(((R81)-AF81)+($D$15*V81*MAX(ABS(AF81-(K32)),1))))))))</f>
        <v>636.94168167929206</v>
      </c>
      <c r="AG81">
        <f ca="1">((G31)*(MAX($D$16,(AC81)-(K31)))^2)/2+(I31)*(MAX($D$16,(AC81)-(K31)))^3/3+(ABS(F81)^2)/($I$5*MAX(((G31)+(I31)*(MAX($D$16,(AC81)-(K31))))*(MAX($D$16,(AC81)-(K31))),0.000001))</f>
        <v>33.278135852943336</v>
      </c>
      <c r="AH81">
        <f ca="1">((G31)*(MAX($D$16,(AE81)-(K31)))^2)/2+(I31)*(MAX($D$16,(AE81)-(K31)))^3/3+(ABS(F81)^2)/($I$5*MAX(((G31)+(I31)*(MAX($D$16,(AE81)-(K31))))*(MAX($D$16,(AE81)-(K31))),0.000001))</f>
        <v>41.072993381437371</v>
      </c>
      <c r="AI81">
        <f ca="1">((G32)*(MAX($D$16,(AD81)-(K32)))^2)/2+(I32)*(MAX($D$16,(AD81)-(K32)))^3/3+(ABS(G81)^2)/($I$5*MAX(((G32)+(I32)*(MAX($D$16,(AD81)-(K32))))*(MAX($D$16,(AD81)-(K32))),0.000001))</f>
        <v>29.545324390584007</v>
      </c>
      <c r="AJ81">
        <f ca="1">((G32)*(MAX($D$16,(AF81)-(K32)))^2)/2+(I32)*(MAX($D$16,(AF81)-(K32)))^3/3+(ABS(G81)^2)/($I$5*MAX(((G32)+(I32)*(MAX($D$16,(AF81)-(K32))))*(MAX($D$16,(AF81)-(K32))),0.000001))</f>
        <v>136.11774814646225</v>
      </c>
      <c r="AK81" t="str">
        <f t="shared" ca="1" si="26"/>
        <v>Supercritical</v>
      </c>
      <c r="AL81" t="str">
        <f t="shared" ca="1" si="27"/>
        <v>Supercritical</v>
      </c>
      <c r="AM81">
        <f t="shared" ca="1" si="28"/>
        <v>637.1663622987295</v>
      </c>
      <c r="AN81">
        <f t="shared" ca="1" si="29"/>
        <v>636.94168008137342</v>
      </c>
      <c r="AO81">
        <f t="shared" ca="1" si="30"/>
        <v>1.5569506786050624E-6</v>
      </c>
      <c r="AP81">
        <f t="shared" ca="1" si="31"/>
        <v>2.4583363256169832E-6</v>
      </c>
    </row>
    <row r="82" spans="1:42" x14ac:dyDescent="0.35">
      <c r="A82">
        <v>39</v>
      </c>
      <c r="B82">
        <f t="shared" si="32"/>
        <v>1</v>
      </c>
      <c r="C82">
        <f t="shared" ca="1" si="33"/>
        <v>0.69016348393345506</v>
      </c>
      <c r="D82">
        <f t="shared" ca="1" si="34"/>
        <v>637.1663622987295</v>
      </c>
      <c r="E82">
        <f t="shared" ca="1" si="35"/>
        <v>636.94168008137342</v>
      </c>
      <c r="F82">
        <f t="shared" si="19"/>
        <v>51</v>
      </c>
      <c r="G82">
        <f ca="1">IF(N6="None",MAX(0,F82-H82),MAX(0,F82*B82))</f>
        <v>50.95</v>
      </c>
      <c r="H82">
        <f ca="1">IF(N6="None",MAX(0.05,IFERROR(O33,0)+0.05),MAX(0,F82-G82))</f>
        <v>0.05</v>
      </c>
      <c r="I82">
        <f ca="1">IF(AND(N7="None",N8="None"),MAX(0,G82*C82),IF(N7="None",MAX(0.05,IFERROR(O34,0)+0.05),IF(N8="None",MAX(0,G82-J82),MAX(0,G82*C82))))</f>
        <v>35.163829506409535</v>
      </c>
      <c r="J82">
        <f ca="1">IF(AND(N7="None",N8="None"),MAX(0,G82-I82),IF(N8="None",MAX(0.05,IFERROR(O35,0)+0.05),IF(N7="None",MAX(0,G82-I82),MAX(0,G82-I82))))</f>
        <v>15.786170493590468</v>
      </c>
      <c r="K82">
        <f>P5</f>
        <v>637</v>
      </c>
      <c r="L82">
        <f ca="1">P6</f>
        <v>635.50072404782861</v>
      </c>
      <c r="M82">
        <f ca="1">P7</f>
        <v>623.0446335020365</v>
      </c>
      <c r="N82">
        <f ca="1">P8</f>
        <v>632.94163350203655</v>
      </c>
      <c r="O82">
        <f ca="1"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AE82)-(K31))))*(MAX($D$16,(AE82)-(K31))),0.000001)*MAX(((((G31)+(I31)*(MAX($D$16,(AE82)-(K31))))*(MAX($D$16,(AE82)-(K31))))/MAX((G31)+2*(MAX($D$16,(AE82)-(K31)))*SQRT(1+(I31)^2),0.000001))^(2/3),0.000001)))^2))/2)+(IF((ABS(F82)/MAX(((G31)+(I31)*(MAX($D$16,(AE82)-(K31))))*(MAX($D$16,(AE82)-(K31))),0.000001))&gt;(ABS(F82)/MAX(((F31)+(H31)*(MAX($D$16,(K82)-(J31))))*(MAX($D$16,(K82)-(J31))),0.000001)),$D$9*((((ABS(F82)/MAX(((G31)+(I31)*(MAX($D$16,(AE82)-(K31))))*(MAX($D$16,(AE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AE82)-(K31))))*(MAX($D$16,(AE82)-(K31))),0.000001))^2)/(2*$I$5)))))+($D$10*(ABS((X31)-(W31))/90)*MAX(((ABS(F82)/MAX(((F31)+(H31)*(MAX($D$16,(K82)-(J31))))*(MAX($D$16,(K82)-(J31))),0.000001))^2)/(2*$I$5),((ABS(F82)/MAX(((G31)+(I31)*(MAX($D$16,(AE82)-(K31))))*(MAX($D$16,(AE82)-(K31))),0.000001))^2)/(2*$I$5)))+(0)-((ABS(F82)/MAX(((G31)+(I31)*(MAX($D$16,(AE82)-(K31))))*(MAX($D$16,(AE82)-(K31))),0.000001))^2)/(2*$I$5)</f>
        <v>637.16616141055238</v>
      </c>
      <c r="P82">
        <f ca="1">AD82+((ABS(G82)/MAX(((G32)+(I32)*(MAX($D$16,(AD82)-(K32))))*(MAX($D$16,(AD82)-(K32))),0.000001))^2)/(2*$I$5)+((E32)*((((ABS(G82)*$D$6)/(MAX(((F32)+(H32)*(MAX($D$16,(AC82)-(J32))))*(MAX($D$16,(AC82)-(J32))),0.000001)*MAX(((((F32)+(H32)*(MAX($D$16,(AC82)-(J32))))*(MAX($D$16,(AC82)-(J32))))/MAX((F32)+2*(MAX($D$16,(AC82)-(J32)))*SQRT(1+(H32)^2),0.000001))^(2/3),0.000001)))^2)+(((ABS(G82)*$D$6)/(MAX(((G32)+(I32)*(MAX($D$16,(AD82)-(K32))))*(MAX($D$16,(AD82)-(K32))),0.000001)*MAX(((((G32)+(I32)*(MAX($D$16,(AD82)-(K32))))*(MAX($D$16,(AD82)-(K32))))/MAX((G32)+2*(MAX($D$16,(AD82)-(K32)))*SQRT(1+(I32)^2),0.000001))^(2/3),0.000001)))^2))/2)+(IF((ABS(G82)/MAX(((G32)+(I32)*(MAX($D$16,(AD82)-(K32))))*(MAX($D$16,(AD82)-(K32))),0.000001))&gt;(ABS(G82)/MAX(((F32)+(H32)*(MAX($D$16,(AC82)-(J32))))*(MAX($D$16,(AC82)-(J32))),0.000001)),$D$9*((((ABS(G82)/MAX(((G32)+(I32)*(MAX($D$16,(AD82)-(K32))))*(MAX($D$16,(AD82)-(K32))),0.000001))^2)/(2*$I$5))-(((ABS(G82)/MAX(((F32)+(H32)*(MAX($D$16,(AC82)-(J32))))*(MAX($D$16,(AC82)-(J32))),0.000001))^2)/(2*$I$5))),$D$8*((((ABS(G82)/MAX(((F32)+(H32)*(MAX($D$16,(AC82)-(J32))))*(MAX($D$16,(AC82)-(J32))),0.000001))^2)/(2*$I$5))-(((ABS(G82)/MAX(((G32)+(I32)*(MAX($D$16,(AD82)-(K32))))*(MAX($D$16,(AD82)-(K32))),0.000001))^2)/(2*$I$5)))))+($D$10*(ABS((X32)-(W32))/90)*MAX(((ABS(G82)/MAX(((F32)+(H32)*(MAX($D$16,(AC82)-(J32))))*(MAX($D$16,(AC82)-(J32))),0.000001))^2)/(2*$I$5),((ABS(G82)/MAX(((G32)+(I32)*(MAX($D$16,(AD82)-(K32))))*(MAX($D$16,(AD82)-(K32))),0.000001))^2)/(2*$I$5)))+(($D$11*0.13607488*(ABS(H82)/MAX(ABS(F82),0.000001))^2*MAX(((ABS(G82)/MAX(((F32)+(H32)*(MAX($D$16,(AC82)-(J32))))*(MAX($D$16,(AC82)-(J32))),0.000001))^2)/(2*$I$5),((ABS(G82)/MAX(((G32)+(I32)*(MAX($D$16,(AD82)-(K32))))*(MAX($D$16,(AD82)-(K32))),0.000001))^2)/(2*$I$5))))-((ABS(G82)/MAX(((F32)+(H32)*(MAX($D$16,(AC82)-(J32))))*(MAX($D$16,(AC82)-(J32))),0.000001))^2)/(2*$I$5)</f>
        <v>636.28072546971634</v>
      </c>
      <c r="Q82">
        <f ca="1">L82+((ABS(H82)/MAX(((G33)+(I33)*(MAX($D$16,(IF(N6="None",AC82,L82))-(K33))))*(MAX($D$16,(IF(N6="None",AC82,L82))-(K33))),0.000001))^2)/(2*$I$5)+((E33)*((((ABS(H82)*$D$6)/(MAX(((F33)+(H33)*(MAX($D$16,(AC82)-(J33))))*(MAX($D$16,(AC82)-(J33))),0.000001)*MAX(((((F33)+(H33)*(MAX($D$16,(AC82)-(J33))))*(MAX($D$16,(AC82)-(J33))))/MAX((F33)+2*(MAX($D$16,(AC82)-(J33)))*SQRT(1+(H33)^2),0.000001))^(2/3),0.000001)))^2)+(((ABS(H82)*$D$6)/(MAX(((G33)+(I33)*(MAX($D$16,(IF(N6="None",AC82,L82))-(K33))))*(MAX($D$16,(IF(N6="None",AC82,L82))-(K33))),0.000001)*MAX(((((G33)+(I33)*(MAX($D$16,(IF(N6="None",AC82,L82))-(K33))))*(MAX($D$16,(IF(N6="None",AC82,L82))-(K33))))/MAX((G33)+2*(MAX($D$16,(IF(N6="None",AC82,L82))-(K33)))*SQRT(1+(I33)^2),0.000001))^(2/3),0.000001)))^2))/2)+(IF((ABS(H82)/MAX(((G33)+(I33)*(MAX($D$16,(IF(N6="None",AC82,L82))-(K33))))*(MAX($D$16,(IF(N6="None",AC82,L82))-(K33))),0.000001))&gt;(ABS(H82)/MAX(((F33)+(H33)*(MAX($D$16,(AC82)-(J33))))*(MAX($D$16,(AC82)-(J33))),0.000001)),$D$9*((((ABS(H82)/MAX(((G33)+(I33)*(MAX($D$16,(IF(N6="None",AC82,L82))-(K33))))*(MAX($D$16,(IF(N6="None",AC82,L82))-(K33))),0.000001))^2)/(2*$I$5))-(((ABS(H82)/MAX(((F33)+(H33)*(MAX($D$16,(AC82)-(J33))))*(MAX($D$16,(AC82)-(J33))),0.000001))^2)/(2*$I$5))),$D$8*((((ABS(H82)/MAX(((F33)+(H33)*(MAX($D$16,(AC82)-(J33))))*(MAX($D$16,(AC82)-(J33))),0.000001))^2)/(2*$I$5))-(((ABS(H82)/MAX(((G33)+(I33)*(MAX($D$16,(IF(N6="None",AC82,L82))-(K33))))*(MAX($D$16,(IF(N6="None",AC82,L82))-(K33))),0.000001))^2)/(2*$I$5)))))+($D$10*(ABS((X33)-(W33))/90)*MAX(((ABS(H82)/MAX(((F33)+(H33)*(MAX($D$16,(AC82)-(J33))))*(MAX($D$16,(AC82)-(J33))),0.000001))^2)/(2*$I$5),((ABS(H82)/MAX(((G33)+(I33)*(MAX($D$16,(IF(N6="None",AC82,L82))-(K33))))*(MAX($D$16,(IF(N6="None",AC82,L82))-(K33))),0.000001))^2)/(2*$I$5)))+(($D$11*0.00000015*(ABS(G82)/MAX(ABS(F82),0.000001))^2*MAX(((ABS(H82)/MAX(((F33)+(H33)*(MAX($D$16,(AC82)-(J33))))*(MAX($D$16,(AC82)-(J33))),0.000001))^2)/(2*$I$5),((ABS(H82)/MAX(((G33)+(I33)*(MAX($D$16,(IF(N6="None",AC82,L82))-(K33))))*(MAX($D$16,(IF(N6="None",AC82,L82))-(K33))),0.000001))^2)/(2*$I$5))))-((ABS(H82)/MAX(((F33)+(H33)*(MAX($D$16,(AC82)-(J33))))*(MAX($D$16,(AC82)-(J33))),0.000001))^2)/(2*$I$5)</f>
        <v>635.5007242237067</v>
      </c>
      <c r="R82">
        <f ca="1">AE82+((ABS(G82)/MAX(((F32)+(H32)*(MAX($D$16,(AE82)-(J32))))*(MAX($D$16,(AE82)-(J32))),0.000001))^2)/(2*$I$5)-((E32)*((((ABS(G82)*$D$6)/(MAX(((F32)+(H32)*(MAX($D$16,(AE82)-(J32))))*(MAX($D$16,(AE82)-(J32))),0.000001)*MAX(((((F32)+(H32)*(MAX($D$16,(AE82)-(J32))))*(MAX($D$16,(AE82)-(J32))))/MAX((F32)+2*(MAX($D$16,(AE82)-(J32)))*SQRT(1+(H32)^2),0.000001))^(2/3),0.000001)))^2)+(((ABS(G82)*$D$6)/(MAX(((G32)+(I32)*(MAX($D$16,(AF82)-(K32))))*(MAX($D$16,(AF82)-(K32))),0.000001)*MAX(((((G32)+(I32)*(MAX($D$16,(AF82)-(K32))))*(MAX($D$16,(AF82)-(K32))))/MAX((G32)+2*(MAX($D$16,(AF82)-(K32)))*SQRT(1+(I32)^2),0.000001))^(2/3),0.000001)))^2))/2)+(IF((ABS(G82)/MAX(((G32)+(I32)*(MAX($D$16,(AF82)-(K32))))*(MAX($D$16,(AF82)-(K32))),0.000001))&gt;(ABS(G82)/MAX(((F32)+(H32)*(MAX($D$16,(AE82)-(J32))))*(MAX($D$16,(AE82)-(J32))),0.000001)),$D$9*((((ABS(G82)/MAX(((G32)+(I32)*(MAX($D$16,(AF82)-(K32))))*(MAX($D$16,(AF82)-(K32))),0.000001))^2)/(2*$I$5))-(((ABS(G82)/MAX(((F32)+(H32)*(MAX($D$16,(AE82)-(J32))))*(MAX($D$16,(AE82)-(J32))),0.000001))^2)/(2*$I$5))),$D$8*((((ABS(G82)/MAX(((F32)+(H32)*(MAX($D$16,(AE82)-(J32))))*(MAX($D$16,(AE82)-(J32))),0.000001))^2)/(2*$I$5))-(((ABS(G82)/MAX(((G32)+(I32)*(MAX($D$16,(AF82)-(K32))))*(MAX($D$16,(AF82)-(K32))),0.000001))^2)/(2*$I$5)))))+($D$10*(ABS((X32)-(W32))/90)*MAX(((ABS(G82)/MAX(((F32)+(H32)*(MAX($D$16,(AE82)-(J32))))*(MAX($D$16,(AE82)-(J32))),0.000001))^2)/(2*$I$5),((ABS(G82)/MAX(((G32)+(I32)*(MAX($D$16,(AF82)-(K32))))*(MAX($D$16,(AF82)-(K32))),0.000001))^2)/(2*$I$5)))+(($D$11*0.13607488*(ABS(H82)/MAX(ABS(F82),0.000001))^2*MAX(((ABS(G82)/MAX(((F32)+(H32)*(MAX($D$16,(AE82)-(J32))))*(MAX($D$16,(AE82)-(J32))),0.000001))^2)/(2*$I$5),((ABS(G82)/MAX(((G32)+(I32)*(MAX($D$16,(AF82)-(K32))))*(MAX($D$16,(AF82)-(K32))),0.000001))^2)/(2*$I$5))))-((ABS(G82)/MAX(((G32)+(I32)*(MAX($D$16,(AF82)-(K32))))*(MAX($D$16,(AF82)-(K32))),0.000001))^2)/(2*$I$5)</f>
        <v>636.94031887556423</v>
      </c>
      <c r="S82">
        <f ca="1">M82+((ABS(I82)/MAX(((G34)+(I34)*(MAX($D$16,(IF(N7="None",AD82,M82))-(K34))))*(MAX($D$16,(IF(N7="None",AD82,M82))-(K34))),0.000001))^2)/(2*$I$5)+((E34)*((((ABS(I82)*$D$6)/(MAX(((F34)+(H34)*(MAX($D$16,(AD82)-(J34))))*(MAX($D$16,(AD82)-(J34))),0.000001)*MAX(((((F34)+(H34)*(MAX($D$16,(AD82)-(J34))))*(MAX($D$16,(AD82)-(J34))))/MAX((F34)+2*(MAX($D$16,(AD82)-(J34)))*SQRT(1+(H34)^2),0.000001))^(2/3),0.000001)))^2)+(((ABS(I82)*$D$6)/(MAX(((G34)+(I34)*(MAX($D$16,(IF(N7="None",AD82,M82))-(K34))))*(MAX($D$16,(IF(N7="None",AD82,M82))-(K34))),0.000001)*MAX(((((G34)+(I34)*(MAX($D$16,(IF(N7="None",AD82,M82))-(K34))))*(MAX($D$16,(IF(N7="None",AD82,M82))-(K34))))/MAX((G34)+2*(MAX($D$16,(IF(N7="None",AD82,M82))-(K34)))*SQRT(1+(I34)^2),0.000001))^(2/3),0.000001)))^2))/2)+(IF((ABS(I82)/MAX(((G34)+(I34)*(MAX($D$16,(IF(N7="None",AD82,M82))-(K34))))*(MAX($D$16,(IF(N7="None",AD82,M82))-(K34))),0.000001))&gt;(ABS(I82)/MAX(((F34)+(H34)*(MAX($D$16,(AD82)-(J34))))*(MAX($D$16,(AD82)-(J34))),0.000001)),$D$9*((((ABS(I82)/MAX(((G34)+(I34)*(MAX($D$16,(IF(N7="None",AD82,M82))-(K34))))*(MAX($D$16,(IF(N7="None",AD82,M82))-(K34))),0.000001))^2)/(2*$I$5))-(((ABS(I82)/MAX(((F34)+(H34)*(MAX($D$16,(AD82)-(J34))))*(MAX($D$16,(AD82)-(J34))),0.000001))^2)/(2*$I$5))),$D$8*((((ABS(I82)/MAX(((F34)+(H34)*(MAX($D$16,(AD82)-(J34))))*(MAX($D$16,(AD82)-(J34))),0.000001))^2)/(2*$I$5))-(((ABS(I82)/MAX(((G34)+(I34)*(MAX($D$16,(IF(N7="None",AD82,M82))-(K34))))*(MAX($D$16,(IF(N7="None",AD82,M82))-(K34))),0.000001))^2)/(2*$I$5)))))+($D$10*(ABS((X34)-(W34))/90)*MAX(((ABS(I82)/MAX(((F34)+(H34)*(MAX($D$16,(AD82)-(J34))))*(MAX($D$16,(AD82)-(J34))),0.000001))^2)/(2*$I$5),((ABS(I82)/MAX(((G34)+(I34)*(MAX($D$16,(IF(N7="None",AD82,M82))-(K34))))*(MAX($D$16,(IF(N7="None",AD82,M82))-(K34))),0.000001))^2)/(2*$I$5)))+(0)-((ABS(I82)/MAX(((F34)+(H34)*(MAX($D$16,(AD82)-(J34))))*(MAX($D$16,(AD82)-(J34))),0.000001))^2)/(2*$I$5)</f>
        <v>625.51642822459519</v>
      </c>
      <c r="T82">
        <f ca="1">N82+((ABS(J82)/MAX(((G35)+(I35)*(MAX($D$16,(IF(N8="None",AD82,N82))-(K35))))*(MAX($D$16,(IF(N8="None",AD82,N82))-(K35))),0.000001))^2)/(2*$I$5)+((E35)*((((ABS(J82)*$D$6)/(MAX(((F35)+(H35)*(MAX($D$16,(AD82)-(J35))))*(MAX($D$16,(AD82)-(J35))),0.000001)*MAX(((((F35)+(H35)*(MAX($D$16,(AD82)-(J35))))*(MAX($D$16,(AD82)-(J35))))/MAX((F35)+2*(MAX($D$16,(AD82)-(J35)))*SQRT(1+(H35)^2),0.000001))^(2/3),0.000001)))^2)+(((ABS(J82)*$D$6)/(MAX(((G35)+(I35)*(MAX($D$16,(IF(N8="None",AD82,N82))-(K35))))*(MAX($D$16,(IF(N8="None",AD82,N82))-(K35))),0.000001)*MAX(((((G35)+(I35)*(MAX($D$16,(IF(N8="None",AD82,N82))-(K35))))*(MAX($D$16,(IF(N8="None",AD82,N82))-(K35))))/MAX((G35)+2*(MAX($D$16,(IF(N8="None",AD82,N82))-(K35)))*SQRT(1+(I35)^2),0.000001))^(2/3),0.000001)))^2))/2)+(IF((ABS(J82)/MAX(((G35)+(I35)*(MAX($D$16,(IF(N8="None",AD82,N82))-(K35))))*(MAX($D$16,(IF(N8="None",AD82,N82))-(K35))),0.000001))&gt;(ABS(J82)/MAX(((F35)+(H35)*(MAX($D$16,(AD82)-(J35))))*(MAX($D$16,(AD82)-(J35))),0.000001)),$D$9*((((ABS(J82)/MAX(((G35)+(I35)*(MAX($D$16,(IF(N8="None",AD82,N82))-(K35))))*(MAX($D$16,(IF(N8="None",AD82,N82))-(K35))),0.000001))^2)/(2*$I$5))-(((ABS(J82)/MAX(((F35)+(H35)*(MAX($D$16,(AD82)-(J35))))*(MAX($D$16,(AD82)-(J35))),0.000001))^2)/(2*$I$5))),$D$8*((((ABS(J82)/MAX(((F35)+(H35)*(MAX($D$16,(AD82)-(J35))))*(MAX($D$16,(AD82)-(J35))),0.000001))^2)/(2*$I$5))-(((ABS(J82)/MAX(((G35)+(I35)*(MAX($D$16,(IF(N8="None",AD82,N82))-(K35))))*(MAX($D$16,(IF(N8="None",AD82,N82))-(K35))),0.000001))^2)/(2*$I$5)))))+($D$10*(ABS((X35)-(W35))/90)*MAX(((ABS(J82)/MAX(((F35)+(H35)*(MAX($D$16,(AD82)-(J35))))*(MAX($D$16,(AD82)-(J35))),0.000001))^2)/(2*$I$5),((ABS(J82)/MAX(((G35)+(I35)*(MAX($D$16,(IF(N8="None",AD82,N82))-(K35))))*(MAX($D$16,(IF(N8="None",AD82,N82))-(K35))),0.000001))^2)/(2*$I$5)))+(($D$11*0.34699541*(ABS(I82)/MAX(ABS(G82),0.000001))^2*MAX(((ABS(J82)/MAX(((F35)+(H35)*(MAX($D$16,(AD82)-(J35))))*(MAX($D$16,(AD82)-(J35))),0.000001))^2)/(2*$I$5),((ABS(J82)/MAX(((G35)+(I35)*(MAX($D$16,(IF(N8="None",AD82,N82))-(K35))))*(MAX($D$16,(IF(N8="None",AD82,N82))-(K35))),0.000001))^2)/(2*$I$5))))-((ABS(J82)/MAX(((F35)+(H35)*(MAX($D$16,(AD82)-(J35))))*(MAX($D$16,(AD82)-(J35))),0.000001))^2)/(2*$I$5)</f>
        <v>633.51194530015607</v>
      </c>
      <c r="U82">
        <f t="shared" ca="1" si="20"/>
        <v>1.3896463988488205E-3</v>
      </c>
      <c r="V82">
        <f t="shared" ca="1" si="21"/>
        <v>5.3825549224069654E-3</v>
      </c>
      <c r="W82">
        <f t="shared" ca="1" si="22"/>
        <v>0.88563682901315133</v>
      </c>
      <c r="X82">
        <f t="shared" ca="1" si="23"/>
        <v>3.4297347812173484</v>
      </c>
      <c r="Y82">
        <f>IF($D$20=0,B82,IFERROR(IF(N6="None",1,MIN(0.98,MAX(0.02,B82+$D$14*((Q82-P82)/MAX(ABS(D82),1))))),B82))</f>
        <v>1</v>
      </c>
      <c r="Z82">
        <f ca="1">IF($D$20=0,C82,IFERROR(IF(AND(N7="None",N8="None"),C82,IF(N8="None",1,IF(N7="None",0,MIN(0.98,MAX(0.02,C82+$D$14*((T82-S82)/MAX(ABS(E82),1))))))),C82))</f>
        <v>0.6911677224470395</v>
      </c>
      <c r="AA82">
        <f t="shared" ca="1" si="24"/>
        <v>636.85653979841982</v>
      </c>
      <c r="AB82">
        <f t="shared" ca="1" si="25"/>
        <v>635.74158633931029</v>
      </c>
      <c r="AC82">
        <f ca="1">IF($D$20=0,D82,IF(AC82=0,(MAX(P82,Q82)),IF(ABS((MAX(P82,Q82))-AC82)&lt;$D$19,AC82,MAX((K31)+$D$16,AC82+$D$13*(((MAX(P82,Q82))-AC82))))))</f>
        <v>636.28115515498769</v>
      </c>
      <c r="AD82">
        <f ca="1">IF($D$20=0,E82,IF(AD82=0,(MAX(S82,T82)),IF(ABS((MAX(S82,T82))-AD82)&lt;$D$19,AD82,MAX((K32)+$D$16,AD82+$D$13*(((MAX(S82,T82))-AD82))))))</f>
        <v>633.5128408183358</v>
      </c>
      <c r="AE82">
        <f ca="1">IF($D$20=0,D82,IF(AE82=0,O82,IF(ABS(U82)&lt;$D$19,AE82,MAX((K31)+$D$16,AE82+($D$13*(((O82)-AE82)+($D$15*U82*MAX(ABS(AE82-(K31)),1))))))))</f>
        <v>637.16636071090909</v>
      </c>
      <c r="AF82">
        <f ca="1">IF($D$20=0,E82,IF(AF82=0,R82,IF(ABS(V82)&lt;$D$19,AF82,MAX((K32)+$D$16,AF82+($D$13*(((R82)-AF82)+($D$15*V82*MAX(ABS(AF82-(K32)),1))))))))</f>
        <v>636.94168246039521</v>
      </c>
      <c r="AG82">
        <f ca="1">((G31)*(MAX($D$16,(AC82)-(K31)))^2)/2+(I31)*(MAX($D$16,(AC82)-(K31)))^3/3+(ABS(F82)^2)/($I$5*MAX(((G31)+(I31)*(MAX($D$16,(AC82)-(K31))))*(MAX($D$16,(AC82)-(K31))),0.000001))</f>
        <v>33.28252007714984</v>
      </c>
      <c r="AH82">
        <f ca="1">((G31)*(MAX($D$16,(AE82)-(K31)))^2)/2+(I31)*(MAX($D$16,(AE82)-(K31)))^3/3+(ABS(F82)^2)/($I$5*MAX(((G31)+(I31)*(MAX($D$16,(AE82)-(K31))))*(MAX($D$16,(AE82)-(K31))),0.000001))</f>
        <v>41.072985379658263</v>
      </c>
      <c r="AI82">
        <f ca="1">((G32)*(MAX($D$16,(AD82)-(K32)))^2)/2+(I32)*(MAX($D$16,(AD82)-(K32)))^3/3+(ABS(G82)^2)/($I$5*MAX(((G32)+(I32)*(MAX($D$16,(AD82)-(K32))))*(MAX($D$16,(AD82)-(K32))),0.000001))</f>
        <v>29.519320798746406</v>
      </c>
      <c r="AJ82">
        <f ca="1">((G32)*(MAX($D$16,(AF82)-(K32)))^2)/2+(I32)*(MAX($D$16,(AF82)-(K32)))^3/3+(ABS(G82)^2)/($I$5*MAX(((G32)+(I32)*(MAX($D$16,(AF82)-(K32))))*(MAX($D$16,(AF82)-(K32))),0.000001))</f>
        <v>136.11778774883624</v>
      </c>
      <c r="AK82" t="str">
        <f t="shared" ca="1" si="26"/>
        <v>Supercritical</v>
      </c>
      <c r="AL82" t="str">
        <f t="shared" ca="1" si="27"/>
        <v>Supercritical</v>
      </c>
      <c r="AM82">
        <f t="shared" ca="1" si="28"/>
        <v>637.16636174299231</v>
      </c>
      <c r="AN82">
        <f t="shared" ca="1" si="29"/>
        <v>636.94168091403105</v>
      </c>
      <c r="AO82">
        <f t="shared" ca="1" si="30"/>
        <v>1.587820406712126E-6</v>
      </c>
      <c r="AP82">
        <f t="shared" ca="1" si="31"/>
        <v>2.379021793785796E-6</v>
      </c>
    </row>
    <row r="83" spans="1:42" x14ac:dyDescent="0.35">
      <c r="A83">
        <v>40</v>
      </c>
      <c r="B83">
        <f t="shared" si="32"/>
        <v>1</v>
      </c>
      <c r="C83">
        <f t="shared" ca="1" si="33"/>
        <v>0.6911677224470395</v>
      </c>
      <c r="D83">
        <f t="shared" ca="1" si="34"/>
        <v>637.16636174299231</v>
      </c>
      <c r="E83">
        <f t="shared" ca="1" si="35"/>
        <v>636.94168091403105</v>
      </c>
      <c r="F83">
        <f t="shared" si="19"/>
        <v>51</v>
      </c>
      <c r="G83">
        <f ca="1">IF(N6="None",MAX(0,F83-H83),MAX(0,F83*B83))</f>
        <v>50.95</v>
      </c>
      <c r="H83">
        <f ca="1">IF(N6="None",MAX(0.05,IFERROR(O33,0)+0.05),MAX(0,F83-G83))</f>
        <v>0.05</v>
      </c>
      <c r="I83">
        <f ca="1">IF(AND(N7="None",N8="None"),MAX(0,G83*C83),IF(N7="None",MAX(0.05,IFERROR(O34,0)+0.05),IF(N8="None",MAX(0,G83-J83),MAX(0,G83*C83))))</f>
        <v>35.214995458676661</v>
      </c>
      <c r="J83">
        <f ca="1">IF(AND(N7="None",N8="None"),MAX(0,G83-I83),IF(N8="None",MAX(0.05,IFERROR(O35,0)+0.05),IF(N7="None",MAX(0,G83-I83),MAX(0,G83-I83))))</f>
        <v>15.735004541323342</v>
      </c>
      <c r="K83">
        <f>P5</f>
        <v>637</v>
      </c>
      <c r="L83">
        <f ca="1">P6</f>
        <v>635.50072404782861</v>
      </c>
      <c r="M83">
        <f ca="1">P7</f>
        <v>623.0446335020365</v>
      </c>
      <c r="N83">
        <f ca="1">P8</f>
        <v>632.94163350203655</v>
      </c>
      <c r="O83">
        <f ca="1"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AE83)-(K31))))*(MAX($D$16,(AE83)-(K31))),0.000001)*MAX(((((G31)+(I31)*(MAX($D$16,(AE83)-(K31))))*(MAX($D$16,(AE83)-(K31))))/MAX((G31)+2*(MAX($D$16,(AE83)-(K31)))*SQRT(1+(I31)^2),0.000001))^(2/3),0.000001)))^2))/2)+(IF((ABS(F83)/MAX(((G31)+(I31)*(MAX($D$16,(AE83)-(K31))))*(MAX($D$16,(AE83)-(K31))),0.000001))&gt;(ABS(F83)/MAX(((F31)+(H31)*(MAX($D$16,(K83)-(J31))))*(MAX($D$16,(K83)-(J31))),0.000001)),$D$9*((((ABS(F83)/MAX(((G31)+(I31)*(MAX($D$16,(AE83)-(K31))))*(MAX($D$16,(AE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AE83)-(K31))))*(MAX($D$16,(AE83)-(K31))),0.000001))^2)/(2*$I$5)))))+($D$10*(ABS((X31)-(W31))/90)*MAX(((ABS(F83)/MAX(((F31)+(H31)*(MAX($D$16,(K83)-(J31))))*(MAX($D$16,(K83)-(J31))),0.000001))^2)/(2*$I$5),((ABS(F83)/MAX(((G31)+(I31)*(MAX($D$16,(AE83)-(K31))))*(MAX($D$16,(AE83)-(K31))),0.000001))^2)/(2*$I$5)))+(0)-((ABS(F83)/MAX(((G31)+(I31)*(MAX($D$16,(AE83)-(K31))))*(MAX($D$16,(AE83)-(K31))),0.000001))^2)/(2*$I$5)</f>
        <v>637.16616121003278</v>
      </c>
      <c r="P83">
        <f ca="1">AD83+((ABS(G83)/MAX(((G32)+(I32)*(MAX($D$16,(AD83)-(K32))))*(MAX($D$16,(AD83)-(K32))),0.000001))^2)/(2*$I$5)+((E32)*((((ABS(G83)*$D$6)/(MAX(((F32)+(H32)*(MAX($D$16,(AC83)-(J32))))*(MAX($D$16,(AC83)-(J32))),0.000001)*MAX(((((F32)+(H32)*(MAX($D$16,(AC83)-(J32))))*(MAX($D$16,(AC83)-(J32))))/MAX((F32)+2*(MAX($D$16,(AC83)-(J32)))*SQRT(1+(H32)^2),0.000001))^(2/3),0.000001)))^2)+(((ABS(G83)*$D$6)/(MAX(((G32)+(I32)*(MAX($D$16,(AD83)-(K32))))*(MAX($D$16,(AD83)-(K32))),0.000001)*MAX(((((G32)+(I32)*(MAX($D$16,(AD83)-(K32))))*(MAX($D$16,(AD83)-(K32))))/MAX((G32)+2*(MAX($D$16,(AD83)-(K32)))*SQRT(1+(I32)^2),0.000001))^(2/3),0.000001)))^2))/2)+(IF((ABS(G83)/MAX(((G32)+(I32)*(MAX($D$16,(AD83)-(K32))))*(MAX($D$16,(AD83)-(K32))),0.000001))&gt;(ABS(G83)/MAX(((F32)+(H32)*(MAX($D$16,(AC83)-(J32))))*(MAX($D$16,(AC83)-(J32))),0.000001)),$D$9*((((ABS(G83)/MAX(((G32)+(I32)*(MAX($D$16,(AD83)-(K32))))*(MAX($D$16,(AD83)-(K32))),0.000001))^2)/(2*$I$5))-(((ABS(G83)/MAX(((F32)+(H32)*(MAX($D$16,(AC83)-(J32))))*(MAX($D$16,(AC83)-(J32))),0.000001))^2)/(2*$I$5))),$D$8*((((ABS(G83)/MAX(((F32)+(H32)*(MAX($D$16,(AC83)-(J32))))*(MAX($D$16,(AC83)-(J32))),0.000001))^2)/(2*$I$5))-(((ABS(G83)/MAX(((G32)+(I32)*(MAX($D$16,(AD83)-(K32))))*(MAX($D$16,(AD83)-(K32))),0.000001))^2)/(2*$I$5)))))+($D$10*(ABS((X32)-(W32))/90)*MAX(((ABS(G83)/MAX(((F32)+(H32)*(MAX($D$16,(AC83)-(J32))))*(MAX($D$16,(AC83)-(J32))),0.000001))^2)/(2*$I$5),((ABS(G83)/MAX(((G32)+(I32)*(MAX($D$16,(AD83)-(K32))))*(MAX($D$16,(AD83)-(K32))),0.000001))^2)/(2*$I$5)))+(($D$11*0.13607488*(ABS(H83)/MAX(ABS(F83),0.000001))^2*MAX(((ABS(G83)/MAX(((F32)+(H32)*(MAX($D$16,(AC83)-(J32))))*(MAX($D$16,(AC83)-(J32))),0.000001))^2)/(2*$I$5),((ABS(G83)/MAX(((G32)+(I32)*(MAX($D$16,(AD83)-(K32))))*(MAX($D$16,(AD83)-(K32))),0.000001))^2)/(2*$I$5))))-((ABS(G83)/MAX(((F32)+(H32)*(MAX($D$16,(AC83)-(J32))))*(MAX($D$16,(AC83)-(J32))),0.000001))^2)/(2*$I$5)</f>
        <v>636.2824211794192</v>
      </c>
      <c r="Q83">
        <f ca="1">L83+((ABS(H83)/MAX(((G33)+(I33)*(MAX($D$16,(IF(N6="None",AC83,L83))-(K33))))*(MAX($D$16,(IF(N6="None",AC83,L83))-(K33))),0.000001))^2)/(2*$I$5)+((E33)*((((ABS(H83)*$D$6)/(MAX(((F33)+(H33)*(MAX($D$16,(AC83)-(J33))))*(MAX($D$16,(AC83)-(J33))),0.000001)*MAX(((((F33)+(H33)*(MAX($D$16,(AC83)-(J33))))*(MAX($D$16,(AC83)-(J33))))/MAX((F33)+2*(MAX($D$16,(AC83)-(J33)))*SQRT(1+(H33)^2),0.000001))^(2/3),0.000001)))^2)+(((ABS(H83)*$D$6)/(MAX(((G33)+(I33)*(MAX($D$16,(IF(N6="None",AC83,L83))-(K33))))*(MAX($D$16,(IF(N6="None",AC83,L83))-(K33))),0.000001)*MAX(((((G33)+(I33)*(MAX($D$16,(IF(N6="None",AC83,L83))-(K33))))*(MAX($D$16,(IF(N6="None",AC83,L83))-(K33))))/MAX((G33)+2*(MAX($D$16,(IF(N6="None",AC83,L83))-(K33)))*SQRT(1+(I33)^2),0.000001))^(2/3),0.000001)))^2))/2)+(IF((ABS(H83)/MAX(((G33)+(I33)*(MAX($D$16,(IF(N6="None",AC83,L83))-(K33))))*(MAX($D$16,(IF(N6="None",AC83,L83))-(K33))),0.000001))&gt;(ABS(H83)/MAX(((F33)+(H33)*(MAX($D$16,(AC83)-(J33))))*(MAX($D$16,(AC83)-(J33))),0.000001)),$D$9*((((ABS(H83)/MAX(((G33)+(I33)*(MAX($D$16,(IF(N6="None",AC83,L83))-(K33))))*(MAX($D$16,(IF(N6="None",AC83,L83))-(K33))),0.000001))^2)/(2*$I$5))-(((ABS(H83)/MAX(((F33)+(H33)*(MAX($D$16,(AC83)-(J33))))*(MAX($D$16,(AC83)-(J33))),0.000001))^2)/(2*$I$5))),$D$8*((((ABS(H83)/MAX(((F33)+(H33)*(MAX($D$16,(AC83)-(J33))))*(MAX($D$16,(AC83)-(J33))),0.000001))^2)/(2*$I$5))-(((ABS(H83)/MAX(((G33)+(I33)*(MAX($D$16,(IF(N6="None",AC83,L83))-(K33))))*(MAX($D$16,(IF(N6="None",AC83,L83))-(K33))),0.000001))^2)/(2*$I$5)))))+($D$10*(ABS((X33)-(W33))/90)*MAX(((ABS(H83)/MAX(((F33)+(H33)*(MAX($D$16,(AC83)-(J33))))*(MAX($D$16,(AC83)-(J33))),0.000001))^2)/(2*$I$5),((ABS(H83)/MAX(((G33)+(I33)*(MAX($D$16,(IF(N6="None",AC83,L83))-(K33))))*(MAX($D$16,(IF(N6="None",AC83,L83))-(K33))),0.000001))^2)/(2*$I$5)))+(($D$11*0.00000015*(ABS(G83)/MAX(ABS(F83),0.000001))^2*MAX(((ABS(H83)/MAX(((F33)+(H33)*(MAX($D$16,(AC83)-(J33))))*(MAX($D$16,(AC83)-(J33))),0.000001))^2)/(2*$I$5),((ABS(H83)/MAX(((G33)+(I33)*(MAX($D$16,(IF(N6="None",AC83,L83))-(K33))))*(MAX($D$16,(IF(N6="None",AC83,L83))-(K33))),0.000001))^2)/(2*$I$5))))-((ABS(H83)/MAX(((F33)+(H33)*(MAX($D$16,(AC83)-(J33))))*(MAX($D$16,(AC83)-(J33))),0.000001))^2)/(2*$I$5)</f>
        <v>635.50072422341395</v>
      </c>
      <c r="R83">
        <f ca="1">AE83+((ABS(G83)/MAX(((F32)+(H32)*(MAX($D$16,(AE83)-(J32))))*(MAX($D$16,(AE83)-(J32))),0.000001))^2)/(2*$I$5)-((E32)*((((ABS(G83)*$D$6)/(MAX(((F32)+(H32)*(MAX($D$16,(AE83)-(J32))))*(MAX($D$16,(AE83)-(J32))),0.000001)*MAX(((((F32)+(H32)*(MAX($D$16,(AE83)-(J32))))*(MAX($D$16,(AE83)-(J32))))/MAX((F32)+2*(MAX($D$16,(AE83)-(J32)))*SQRT(1+(H32)^2),0.000001))^(2/3),0.000001)))^2)+(((ABS(G83)*$D$6)/(MAX(((G32)+(I32)*(MAX($D$16,(AF83)-(K32))))*(MAX($D$16,(AF83)-(K32))),0.000001)*MAX(((((G32)+(I32)*(MAX($D$16,(AF83)-(K32))))*(MAX($D$16,(AF83)-(K32))))/MAX((G32)+2*(MAX($D$16,(AF83)-(K32)))*SQRT(1+(I32)^2),0.000001))^(2/3),0.000001)))^2))/2)+(IF((ABS(G83)/MAX(((G32)+(I32)*(MAX($D$16,(AF83)-(K32))))*(MAX($D$16,(AF83)-(K32))),0.000001))&gt;(ABS(G83)/MAX(((F32)+(H32)*(MAX($D$16,(AE83)-(J32))))*(MAX($D$16,(AE83)-(J32))),0.000001)),$D$9*((((ABS(G83)/MAX(((G32)+(I32)*(MAX($D$16,(AF83)-(K32))))*(MAX($D$16,(AF83)-(K32))),0.000001))^2)/(2*$I$5))-(((ABS(G83)/MAX(((F32)+(H32)*(MAX($D$16,(AE83)-(J32))))*(MAX($D$16,(AE83)-(J32))),0.000001))^2)/(2*$I$5))),$D$8*((((ABS(G83)/MAX(((F32)+(H32)*(MAX($D$16,(AE83)-(J32))))*(MAX($D$16,(AE83)-(J32))),0.000001))^2)/(2*$I$5))-(((ABS(G83)/MAX(((G32)+(I32)*(MAX($D$16,(AF83)-(K32))))*(MAX($D$16,(AF83)-(K32))),0.000001))^2)/(2*$I$5)))))+($D$10*(ABS((X32)-(W32))/90)*MAX(((ABS(G83)/MAX(((F32)+(H32)*(MAX($D$16,(AE83)-(J32))))*(MAX($D$16,(AE83)-(J32))),0.000001))^2)/(2*$I$5),((ABS(G83)/MAX(((G32)+(I32)*(MAX($D$16,(AF83)-(K32))))*(MAX($D$16,(AF83)-(K32))),0.000001))^2)/(2*$I$5)))+(($D$11*0.13607488*(ABS(H83)/MAX(ABS(F83),0.000001))^2*MAX(((ABS(G83)/MAX(((F32)+(H32)*(MAX($D$16,(AE83)-(J32))))*(MAX($D$16,(AE83)-(J32))),0.000001))^2)/(2*$I$5),((ABS(G83)/MAX(((G32)+(I32)*(MAX($D$16,(AF83)-(K32))))*(MAX($D$16,(AF83)-(K32))),0.000001))^2)/(2*$I$5))))-((ABS(G83)/MAX(((G32)+(I32)*(MAX($D$16,(AF83)-(K32))))*(MAX($D$16,(AF83)-(K32))),0.000001))^2)/(2*$I$5)</f>
        <v>636.94031818872088</v>
      </c>
      <c r="S83">
        <f ca="1">M83+((ABS(I83)/MAX(((G34)+(I34)*(MAX($D$16,(IF(N7="None",AD83,M83))-(K34))))*(MAX($D$16,(IF(N7="None",AD83,M83))-(K34))),0.000001))^2)/(2*$I$5)+((E34)*((((ABS(I83)*$D$6)/(MAX(((F34)+(H34)*(MAX($D$16,(AD83)-(J34))))*(MAX($D$16,(AD83)-(J34))),0.000001)*MAX(((((F34)+(H34)*(MAX($D$16,(AD83)-(J34))))*(MAX($D$16,(AD83)-(J34))))/MAX((F34)+2*(MAX($D$16,(AD83)-(J34)))*SQRT(1+(H34)^2),0.000001))^(2/3),0.000001)))^2)+(((ABS(I83)*$D$6)/(MAX(((G34)+(I34)*(MAX($D$16,(IF(N7="None",AD83,M83))-(K34))))*(MAX($D$16,(IF(N7="None",AD83,M83))-(K34))),0.000001)*MAX(((((G34)+(I34)*(MAX($D$16,(IF(N7="None",AD83,M83))-(K34))))*(MAX($D$16,(IF(N7="None",AD83,M83))-(K34))))/MAX((G34)+2*(MAX($D$16,(IF(N7="None",AD83,M83))-(K34)))*SQRT(1+(I34)^2),0.000001))^(2/3),0.000001)))^2))/2)+(IF((ABS(I83)/MAX(((G34)+(I34)*(MAX($D$16,(IF(N7="None",AD83,M83))-(K34))))*(MAX($D$16,(IF(N7="None",AD83,M83))-(K34))),0.000001))&gt;(ABS(I83)/MAX(((F34)+(H34)*(MAX($D$16,(AD83)-(J34))))*(MAX($D$16,(AD83)-(J34))),0.000001)),$D$9*((((ABS(I83)/MAX(((G34)+(I34)*(MAX($D$16,(IF(N7="None",AD83,M83))-(K34))))*(MAX($D$16,(IF(N7="None",AD83,M83))-(K34))),0.000001))^2)/(2*$I$5))-(((ABS(I83)/MAX(((F34)+(H34)*(MAX($D$16,(AD83)-(J34))))*(MAX($D$16,(AD83)-(J34))),0.000001))^2)/(2*$I$5))),$D$8*((((ABS(I83)/MAX(((F34)+(H34)*(MAX($D$16,(AD83)-(J34))))*(MAX($D$16,(AD83)-(J34))),0.000001))^2)/(2*$I$5))-(((ABS(I83)/MAX(((G34)+(I34)*(MAX($D$16,(IF(N7="None",AD83,M83))-(K34))))*(MAX($D$16,(IF(N7="None",AD83,M83))-(K34))),0.000001))^2)/(2*$I$5)))))+($D$10*(ABS((X34)-(W34))/90)*MAX(((ABS(I83)/MAX(((F34)+(H34)*(MAX($D$16,(AD83)-(J34))))*(MAX($D$16,(AD83)-(J34))),0.000001))^2)/(2*$I$5),((ABS(I83)/MAX(((G34)+(I34)*(MAX($D$16,(IF(N7="None",AD83,M83))-(K34))))*(MAX($D$16,(IF(N7="None",AD83,M83))-(K34))),0.000001))^2)/(2*$I$5)))+(0)-((ABS(I83)/MAX(((F34)+(H34)*(MAX($D$16,(AD83)-(J34))))*(MAX($D$16,(AD83)-(J34))),0.000001))^2)/(2*$I$5)</f>
        <v>625.5226095868934</v>
      </c>
      <c r="T83">
        <f ca="1">N83+((ABS(J83)/MAX(((G35)+(I35)*(MAX($D$16,(IF(N8="None",AD83,N83))-(K35))))*(MAX($D$16,(IF(N8="None",AD83,N83))-(K35))),0.000001))^2)/(2*$I$5)+((E35)*((((ABS(J83)*$D$6)/(MAX(((F35)+(H35)*(MAX($D$16,(AD83)-(J35))))*(MAX($D$16,(AD83)-(J35))),0.000001)*MAX(((((F35)+(H35)*(MAX($D$16,(AD83)-(J35))))*(MAX($D$16,(AD83)-(J35))))/MAX((F35)+2*(MAX($D$16,(AD83)-(J35)))*SQRT(1+(H35)^2),0.000001))^(2/3),0.000001)))^2)+(((ABS(J83)*$D$6)/(MAX(((G35)+(I35)*(MAX($D$16,(IF(N8="None",AD83,N83))-(K35))))*(MAX($D$16,(IF(N8="None",AD83,N83))-(K35))),0.000001)*MAX(((((G35)+(I35)*(MAX($D$16,(IF(N8="None",AD83,N83))-(K35))))*(MAX($D$16,(IF(N8="None",AD83,N83))-(K35))))/MAX((G35)+2*(MAX($D$16,(IF(N8="None",AD83,N83))-(K35)))*SQRT(1+(I35)^2),0.000001))^(2/3),0.000001)))^2))/2)+(IF((ABS(J83)/MAX(((G35)+(I35)*(MAX($D$16,(IF(N8="None",AD83,N83))-(K35))))*(MAX($D$16,(IF(N8="None",AD83,N83))-(K35))),0.000001))&gt;(ABS(J83)/MAX(((F35)+(H35)*(MAX($D$16,(AD83)-(J35))))*(MAX($D$16,(AD83)-(J35))),0.000001)),$D$9*((((ABS(J83)/MAX(((G35)+(I35)*(MAX($D$16,(IF(N8="None",AD83,N83))-(K35))))*(MAX($D$16,(IF(N8="None",AD83,N83))-(K35))),0.000001))^2)/(2*$I$5))-(((ABS(J83)/MAX(((F35)+(H35)*(MAX($D$16,(AD83)-(J35))))*(MAX($D$16,(AD83)-(J35))),0.000001))^2)/(2*$I$5))),$D$8*((((ABS(J83)/MAX(((F35)+(H35)*(MAX($D$16,(AD83)-(J35))))*(MAX($D$16,(AD83)-(J35))),0.000001))^2)/(2*$I$5))-(((ABS(J83)/MAX(((G35)+(I35)*(MAX($D$16,(IF(N8="None",AD83,N83))-(K35))))*(MAX($D$16,(IF(N8="None",AD83,N83))-(K35))),0.000001))^2)/(2*$I$5)))))+($D$10*(ABS((X35)-(W35))/90)*MAX(((ABS(J83)/MAX(((F35)+(H35)*(MAX($D$16,(AD83)-(J35))))*(MAX($D$16,(AD83)-(J35))),0.000001))^2)/(2*$I$5),((ABS(J83)/MAX(((G35)+(I35)*(MAX($D$16,(IF(N8="None",AD83,N83))-(K35))))*(MAX($D$16,(IF(N8="None",AD83,N83))-(K35))),0.000001))^2)/(2*$I$5)))+(($D$11*0.34699541*(ABS(I83)/MAX(ABS(G83),0.000001))^2*MAX(((ABS(J83)/MAX(((F35)+(H35)*(MAX($D$16,(AD83)-(J35))))*(MAX($D$16,(AD83)-(J35))),0.000001))^2)/(2*$I$5),((ABS(J83)/MAX(((G35)+(I35)*(MAX($D$16,(IF(N8="None",AD83,N83))-(K35))))*(MAX($D$16,(IF(N8="None",AD83,N83))-(K35))),0.000001))^2)/(2*$I$5))))-((ABS(J83)/MAX(((F35)+(H35)*(MAX($D$16,(AD83)-(J35))))*(MAX($D$16,(AD83)-(J35))),0.000001))^2)/(2*$I$5)</f>
        <v>633.50829247856439</v>
      </c>
      <c r="U83">
        <f t="shared" ca="1" si="20"/>
        <v>1.3869847557489959E-3</v>
      </c>
      <c r="V83">
        <f t="shared" ca="1" si="21"/>
        <v>5.3882887758757306E-3</v>
      </c>
      <c r="W83">
        <f t="shared" ca="1" si="22"/>
        <v>0.88394056357310546</v>
      </c>
      <c r="X83">
        <f t="shared" ca="1" si="23"/>
        <v>3.4333884354666679</v>
      </c>
      <c r="Y83">
        <f>IF($D$20=0,B83,IFERROR(IF(N6="None",1,MIN(0.98,MAX(0.02,B83+$D$14*((Q83-P83)/MAX(ABS(D83),1))))),B83))</f>
        <v>1</v>
      </c>
      <c r="Z83">
        <f ca="1">IF($D$20=0,C83,IFERROR(IF(AND(N7="None",N8="None"),C83,IF(N8="None",1,IF(N7="None",0,MIN(0.98,MAX(0.02,C83+$D$14*((T83-S83)/MAX(ABS(E83),1))))))),C83))</f>
        <v>0.6921707257838865</v>
      </c>
      <c r="AA83">
        <f t="shared" ca="1" si="24"/>
        <v>636.85711304861991</v>
      </c>
      <c r="AB83">
        <f t="shared" ca="1" si="25"/>
        <v>635.74030892273697</v>
      </c>
      <c r="AC83">
        <f ca="1">IF($D$20=0,D83,IF(AC83=0,(MAX(P83,Q83)),IF(ABS((MAX(P83,Q83))-AC83)&lt;$D$19,AC83,MAX((K31)+$D$16,AC83+$D$13*(((MAX(P83,Q83))-AC83))))))</f>
        <v>636.28279404478531</v>
      </c>
      <c r="AD83">
        <f ca="1">IF($D$20=0,E83,IF(AD83=0,(MAX(S83,T83)),IF(ABS((MAX(S83,T83))-AD83)&lt;$D$19,AD83,MAX((K32)+$D$16,AD83+$D$13*(((MAX(S83,T83))-AD83))))))</f>
        <v>633.50918951033361</v>
      </c>
      <c r="AE83">
        <f ca="1">IF($D$20=0,D83,IF(AE83=0,O83,IF(ABS(U83)&lt;$D$19,AE83,MAX((K31)+$D$16,AE83+($D$13*(((O83)-AE83)+($D$15*U83*MAX(ABS(AE83-(K31)),1))))))))</f>
        <v>637.16636012862148</v>
      </c>
      <c r="AF83">
        <f ca="1">IF($D$20=0,E83,IF(AF83=0,R83,IF(ABS(V83)&lt;$D$19,AF83,MAX((K32)+$D$16,AF83+($D$13*(((R83)-AF83)+($D$15*V83*MAX(ABS(AF83-(K32)),1))))))))</f>
        <v>636.94168322633891</v>
      </c>
      <c r="AG83">
        <f ca="1">((G31)*(MAX($D$16,(AC83)-(K31)))^2)/2+(I31)*(MAX($D$16,(AC83)-(K31)))^3/3+(ABS(F83)^2)/($I$5*MAX(((G31)+(I31)*(MAX($D$16,(AC83)-(K31))))*(MAX($D$16,(AC83)-(K31))),0.000001))</f>
        <v>33.287009896398118</v>
      </c>
      <c r="AH83">
        <f ca="1">((G31)*(MAX($D$16,(AE83)-(K31)))^2)/2+(I31)*(MAX($D$16,(AE83)-(K31)))^3/3+(ABS(F83)^2)/($I$5*MAX(((G31)+(I31)*(MAX($D$16,(AE83)-(K31))))*(MAX($D$16,(AE83)-(K31))),0.000001))</f>
        <v>41.072977287760025</v>
      </c>
      <c r="AI83">
        <f ca="1">((G32)*(MAX($D$16,(AD83)-(K32)))^2)/2+(I32)*(MAX($D$16,(AD83)-(K32)))^3/3+(ABS(G83)^2)/($I$5*MAX(((G32)+(I32)*(MAX($D$16,(AD83)-(K32))))*(MAX($D$16,(AD83)-(K32))),0.000001))</f>
        <v>29.493724538433156</v>
      </c>
      <c r="AJ83">
        <f ca="1">((G32)*(MAX($D$16,(AF83)-(K32)))^2)/2+(I32)*(MAX($D$16,(AF83)-(K32)))^3/3+(ABS(G83)^2)/($I$5*MAX(((G32)+(I32)*(MAX($D$16,(AF83)-(K32))))*(MAX($D$16,(AF83)-(K32))),0.000001))</f>
        <v>136.11782658262339</v>
      </c>
      <c r="AK83" t="str">
        <f t="shared" ca="1" si="26"/>
        <v>Supercritical</v>
      </c>
      <c r="AL83" t="str">
        <f t="shared" ca="1" si="27"/>
        <v>Supercritical</v>
      </c>
      <c r="AM83">
        <f t="shared" ca="1" si="28"/>
        <v>637.16636117796247</v>
      </c>
      <c r="AN83">
        <f t="shared" ca="1" si="29"/>
        <v>636.94168172333877</v>
      </c>
      <c r="AO83">
        <f t="shared" ca="1" si="30"/>
        <v>1.6143708307936322E-6</v>
      </c>
      <c r="AP83">
        <f t="shared" ca="1" si="31"/>
        <v>2.3123078563003219E-6</v>
      </c>
    </row>
    <row r="84" spans="1:42" x14ac:dyDescent="0.35">
      <c r="A84">
        <v>41</v>
      </c>
      <c r="B84">
        <f t="shared" si="32"/>
        <v>1</v>
      </c>
      <c r="C84">
        <f t="shared" ca="1" si="33"/>
        <v>0.6921707257838865</v>
      </c>
      <c r="D84">
        <f t="shared" ca="1" si="34"/>
        <v>637.16636117796247</v>
      </c>
      <c r="E84">
        <f t="shared" ca="1" si="35"/>
        <v>636.94168172333877</v>
      </c>
      <c r="F84">
        <f t="shared" si="19"/>
        <v>51</v>
      </c>
      <c r="G84">
        <f ca="1">IF(N6="None",MAX(0,F84-H84),MAX(0,F84*B84))</f>
        <v>50.95</v>
      </c>
      <c r="H84">
        <f ca="1">IF(N6="None",MAX(0.05,IFERROR(O33,0)+0.05),MAX(0,F84-G84))</f>
        <v>0.05</v>
      </c>
      <c r="I84">
        <f ca="1">IF(AND(N7="None",N8="None"),MAX(0,G84*C84),IF(N7="None",MAX(0.05,IFERROR(O34,0)+0.05),IF(N8="None",MAX(0,G84-J84),MAX(0,G84*C84))))</f>
        <v>35.266098478689017</v>
      </c>
      <c r="J84">
        <f ca="1">IF(AND(N7="None",N8="None"),MAX(0,G84-I84),IF(N8="None",MAX(0.05,IFERROR(O35,0)+0.05),IF(N7="None",MAX(0,G84-I84),MAX(0,G84-I84))))</f>
        <v>15.683901521310986</v>
      </c>
      <c r="K84">
        <f>P5</f>
        <v>637</v>
      </c>
      <c r="L84">
        <f ca="1">P6</f>
        <v>635.50072404782861</v>
      </c>
      <c r="M84">
        <f ca="1">P7</f>
        <v>623.0446335020365</v>
      </c>
      <c r="N84">
        <f ca="1">P8</f>
        <v>632.94163350203655</v>
      </c>
      <c r="O84">
        <f ca="1"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AE84)-(K31))))*(MAX($D$16,(AE84)-(K31))),0.000001)*MAX(((((G31)+(I31)*(MAX($D$16,(AE84)-(K31))))*(MAX($D$16,(AE84)-(K31))))/MAX((G31)+2*(MAX($D$16,(AE84)-(K31)))*SQRT(1+(I31)^2),0.000001))^(2/3),0.000001)))^2))/2)+(IF((ABS(F84)/MAX(((G31)+(I31)*(MAX($D$16,(AE84)-(K31))))*(MAX($D$16,(AE84)-(K31))),0.000001))&gt;(ABS(F84)/MAX(((F31)+(H31)*(MAX($D$16,(K84)-(J31))))*(MAX($D$16,(K84)-(J31))),0.000001)),$D$9*((((ABS(F84)/MAX(((G31)+(I31)*(MAX($D$16,(AE84)-(K31))))*(MAX($D$16,(AE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AE84)-(K31))))*(MAX($D$16,(AE84)-(K31))),0.000001))^2)/(2*$I$5)))))+($D$10*(ABS((X31)-(W31))/90)*MAX(((ABS(F84)/MAX(((F31)+(H31)*(MAX($D$16,(K84)-(J31))))*(MAX($D$16,(K84)-(J31))),0.000001))^2)/(2*$I$5),((ABS(F84)/MAX(((G31)+(I31)*(MAX($D$16,(AE84)-(K31))))*(MAX($D$16,(AE84)-(K31))),0.000001))^2)/(2*$I$5)))+(0)-((ABS(F84)/MAX(((G31)+(I31)*(MAX($D$16,(AE84)-(K31))))*(MAX($D$16,(AE84)-(K31))),0.000001))^2)/(2*$I$5)</f>
        <v>637.16616100726617</v>
      </c>
      <c r="P84">
        <f ca="1">AD84+((ABS(G84)/MAX(((G32)+(I32)*(MAX($D$16,(AD84)-(K32))))*(MAX($D$16,(AD84)-(K32))),0.000001))^2)/(2*$I$5)+((E32)*((((ABS(G84)*$D$6)/(MAX(((F32)+(H32)*(MAX($D$16,(AC84)-(J32))))*(MAX($D$16,(AC84)-(J32))),0.000001)*MAX(((((F32)+(H32)*(MAX($D$16,(AC84)-(J32))))*(MAX($D$16,(AC84)-(J32))))/MAX((F32)+2*(MAX($D$16,(AC84)-(J32)))*SQRT(1+(H32)^2),0.000001))^(2/3),0.000001)))^2)+(((ABS(G84)*$D$6)/(MAX(((G32)+(I32)*(MAX($D$16,(AD84)-(K32))))*(MAX($D$16,(AD84)-(K32))),0.000001)*MAX(((((G32)+(I32)*(MAX($D$16,(AD84)-(K32))))*(MAX($D$16,(AD84)-(K32))))/MAX((G32)+2*(MAX($D$16,(AD84)-(K32)))*SQRT(1+(I32)^2),0.000001))^(2/3),0.000001)))^2))/2)+(IF((ABS(G84)/MAX(((G32)+(I32)*(MAX($D$16,(AD84)-(K32))))*(MAX($D$16,(AD84)-(K32))),0.000001))&gt;(ABS(G84)/MAX(((F32)+(H32)*(MAX($D$16,(AC84)-(J32))))*(MAX($D$16,(AC84)-(J32))),0.000001)),$D$9*((((ABS(G84)/MAX(((G32)+(I32)*(MAX($D$16,(AD84)-(K32))))*(MAX($D$16,(AD84)-(K32))),0.000001))^2)/(2*$I$5))-(((ABS(G84)/MAX(((F32)+(H32)*(MAX($D$16,(AC84)-(J32))))*(MAX($D$16,(AC84)-(J32))),0.000001))^2)/(2*$I$5))),$D$8*((((ABS(G84)/MAX(((F32)+(H32)*(MAX($D$16,(AC84)-(J32))))*(MAX($D$16,(AC84)-(J32))),0.000001))^2)/(2*$I$5))-(((ABS(G84)/MAX(((G32)+(I32)*(MAX($D$16,(AD84)-(K32))))*(MAX($D$16,(AD84)-(K32))),0.000001))^2)/(2*$I$5)))))+($D$10*(ABS((X32)-(W32))/90)*MAX(((ABS(G84)/MAX(((F32)+(H32)*(MAX($D$16,(AC84)-(J32))))*(MAX($D$16,(AC84)-(J32))),0.000001))^2)/(2*$I$5),((ABS(G84)/MAX(((G32)+(I32)*(MAX($D$16,(AD84)-(K32))))*(MAX($D$16,(AD84)-(K32))),0.000001))^2)/(2*$I$5)))+(($D$11*0.13607488*(ABS(H84)/MAX(ABS(F84),0.000001))^2*MAX(((ABS(G84)/MAX(((F32)+(H32)*(MAX($D$16,(AC84)-(J32))))*(MAX($D$16,(AC84)-(J32))),0.000001))^2)/(2*$I$5),((ABS(G84)/MAX(((G32)+(I32)*(MAX($D$16,(AD84)-(K32))))*(MAX($D$16,(AD84)-(K32))),0.000001))^2)/(2*$I$5))))-((ABS(G84)/MAX(((F32)+(H32)*(MAX($D$16,(AC84)-(J32))))*(MAX($D$16,(AC84)-(J32))),0.000001))^2)/(2*$I$5)</f>
        <v>636.28413589160584</v>
      </c>
      <c r="Q84">
        <f ca="1">L84+((ABS(H84)/MAX(((G33)+(I33)*(MAX($D$16,(IF(N6="None",AC84,L84))-(K33))))*(MAX($D$16,(IF(N6="None",AC84,L84))-(K33))),0.000001))^2)/(2*$I$5)+((E33)*((((ABS(H84)*$D$6)/(MAX(((F33)+(H33)*(MAX($D$16,(AC84)-(J33))))*(MAX($D$16,(AC84)-(J33))),0.000001)*MAX(((((F33)+(H33)*(MAX($D$16,(AC84)-(J33))))*(MAX($D$16,(AC84)-(J33))))/MAX((F33)+2*(MAX($D$16,(AC84)-(J33)))*SQRT(1+(H33)^2),0.000001))^(2/3),0.000001)))^2)+(((ABS(H84)*$D$6)/(MAX(((G33)+(I33)*(MAX($D$16,(IF(N6="None",AC84,L84))-(K33))))*(MAX($D$16,(IF(N6="None",AC84,L84))-(K33))),0.000001)*MAX(((((G33)+(I33)*(MAX($D$16,(IF(N6="None",AC84,L84))-(K33))))*(MAX($D$16,(IF(N6="None",AC84,L84))-(K33))))/MAX((G33)+2*(MAX($D$16,(IF(N6="None",AC84,L84))-(K33)))*SQRT(1+(I33)^2),0.000001))^(2/3),0.000001)))^2))/2)+(IF((ABS(H84)/MAX(((G33)+(I33)*(MAX($D$16,(IF(N6="None",AC84,L84))-(K33))))*(MAX($D$16,(IF(N6="None",AC84,L84))-(K33))),0.000001))&gt;(ABS(H84)/MAX(((F33)+(H33)*(MAX($D$16,(AC84)-(J33))))*(MAX($D$16,(AC84)-(J33))),0.000001)),$D$9*((((ABS(H84)/MAX(((G33)+(I33)*(MAX($D$16,(IF(N6="None",AC84,L84))-(K33))))*(MAX($D$16,(IF(N6="None",AC84,L84))-(K33))),0.000001))^2)/(2*$I$5))-(((ABS(H84)/MAX(((F33)+(H33)*(MAX($D$16,(AC84)-(J33))))*(MAX($D$16,(AC84)-(J33))),0.000001))^2)/(2*$I$5))),$D$8*((((ABS(H84)/MAX(((F33)+(H33)*(MAX($D$16,(AC84)-(J33))))*(MAX($D$16,(AC84)-(J33))),0.000001))^2)/(2*$I$5))-(((ABS(H84)/MAX(((G33)+(I33)*(MAX($D$16,(IF(N6="None",AC84,L84))-(K33))))*(MAX($D$16,(IF(N6="None",AC84,L84))-(K33))),0.000001))^2)/(2*$I$5)))))+($D$10*(ABS((X33)-(W33))/90)*MAX(((ABS(H84)/MAX(((F33)+(H33)*(MAX($D$16,(AC84)-(J33))))*(MAX($D$16,(AC84)-(J33))),0.000001))^2)/(2*$I$5),((ABS(H84)/MAX(((G33)+(I33)*(MAX($D$16,(IF(N6="None",AC84,L84))-(K33))))*(MAX($D$16,(IF(N6="None",AC84,L84))-(K33))),0.000001))^2)/(2*$I$5)))+(($D$11*0.00000015*(ABS(G84)/MAX(ABS(F84),0.000001))^2*MAX(((ABS(H84)/MAX(((F33)+(H33)*(MAX($D$16,(AC84)-(J33))))*(MAX($D$16,(AC84)-(J33))),0.000001))^2)/(2*$I$5),((ABS(H84)/MAX(((G33)+(I33)*(MAX($D$16,(IF(N6="None",AC84,L84))-(K33))))*(MAX($D$16,(IF(N6="None",AC84,L84))-(K33))),0.000001))^2)/(2*$I$5))))-((ABS(H84)/MAX(((F33)+(H33)*(MAX($D$16,(AC84)-(J33))))*(MAX($D$16,(AC84)-(J33))),0.000001))^2)/(2*$I$5)</f>
        <v>635.50072422311757</v>
      </c>
      <c r="R84">
        <f ca="1">AE84+((ABS(G84)/MAX(((F32)+(H32)*(MAX($D$16,(AE84)-(J32))))*(MAX($D$16,(AE84)-(J32))),0.000001))^2)/(2*$I$5)-((E32)*((((ABS(G84)*$D$6)/(MAX(((F32)+(H32)*(MAX($D$16,(AE84)-(J32))))*(MAX($D$16,(AE84)-(J32))),0.000001)*MAX(((((F32)+(H32)*(MAX($D$16,(AE84)-(J32))))*(MAX($D$16,(AE84)-(J32))))/MAX((F32)+2*(MAX($D$16,(AE84)-(J32)))*SQRT(1+(H32)^2),0.000001))^(2/3),0.000001)))^2)+(((ABS(G84)*$D$6)/(MAX(((G32)+(I32)*(MAX($D$16,(AF84)-(K32))))*(MAX($D$16,(AF84)-(K32))),0.000001)*MAX(((((G32)+(I32)*(MAX($D$16,(AF84)-(K32))))*(MAX($D$16,(AF84)-(K32))))/MAX((G32)+2*(MAX($D$16,(AF84)-(K32)))*SQRT(1+(I32)^2),0.000001))^(2/3),0.000001)))^2))/2)+(IF((ABS(G84)/MAX(((G32)+(I32)*(MAX($D$16,(AF84)-(K32))))*(MAX($D$16,(AF84)-(K32))),0.000001))&gt;(ABS(G84)/MAX(((F32)+(H32)*(MAX($D$16,(AE84)-(J32))))*(MAX($D$16,(AE84)-(J32))),0.000001)),$D$9*((((ABS(G84)/MAX(((G32)+(I32)*(MAX($D$16,(AF84)-(K32))))*(MAX($D$16,(AF84)-(K32))),0.000001))^2)/(2*$I$5))-(((ABS(G84)/MAX(((F32)+(H32)*(MAX($D$16,(AE84)-(J32))))*(MAX($D$16,(AE84)-(J32))),0.000001))^2)/(2*$I$5))),$D$8*((((ABS(G84)/MAX(((F32)+(H32)*(MAX($D$16,(AE84)-(J32))))*(MAX($D$16,(AE84)-(J32))),0.000001))^2)/(2*$I$5))-(((ABS(G84)/MAX(((G32)+(I32)*(MAX($D$16,(AF84)-(K32))))*(MAX($D$16,(AF84)-(K32))),0.000001))^2)/(2*$I$5)))))+($D$10*(ABS((X32)-(W32))/90)*MAX(((ABS(G84)/MAX(((F32)+(H32)*(MAX($D$16,(AE84)-(J32))))*(MAX($D$16,(AE84)-(J32))),0.000001))^2)/(2*$I$5),((ABS(G84)/MAX(((G32)+(I32)*(MAX($D$16,(AF84)-(K32))))*(MAX($D$16,(AF84)-(K32))),0.000001))^2)/(2*$I$5)))+(($D$11*0.13607488*(ABS(H84)/MAX(ABS(F84),0.000001))^2*MAX(((ABS(G84)/MAX(((F32)+(H32)*(MAX($D$16,(AE84)-(J32))))*(MAX($D$16,(AE84)-(J32))),0.000001))^2)/(2*$I$5),((ABS(G84)/MAX(((G32)+(I32)*(MAX($D$16,(AF84)-(K32))))*(MAX($D$16,(AF84)-(K32))),0.000001))^2)/(2*$I$5))))-((ABS(G84)/MAX(((G32)+(I32)*(MAX($D$16,(AF84)-(K32))))*(MAX($D$16,(AF84)-(K32))),0.000001))^2)/(2*$I$5)</f>
        <v>636.94031749303156</v>
      </c>
      <c r="S84">
        <f ca="1">M84+((ABS(I84)/MAX(((G34)+(I34)*(MAX($D$16,(IF(N7="None",AD84,M84))-(K34))))*(MAX($D$16,(IF(N7="None",AD84,M84))-(K34))),0.000001))^2)/(2*$I$5)+((E34)*((((ABS(I84)*$D$6)/(MAX(((F34)+(H34)*(MAX($D$16,(AD84)-(J34))))*(MAX($D$16,(AD84)-(J34))),0.000001)*MAX(((((F34)+(H34)*(MAX($D$16,(AD84)-(J34))))*(MAX($D$16,(AD84)-(J34))))/MAX((F34)+2*(MAX($D$16,(AD84)-(J34)))*SQRT(1+(H34)^2),0.000001))^(2/3),0.000001)))^2)+(((ABS(I84)*$D$6)/(MAX(((G34)+(I34)*(MAX($D$16,(IF(N7="None",AD84,M84))-(K34))))*(MAX($D$16,(IF(N7="None",AD84,M84))-(K34))),0.000001)*MAX(((((G34)+(I34)*(MAX($D$16,(IF(N7="None",AD84,M84))-(K34))))*(MAX($D$16,(IF(N7="None",AD84,M84))-(K34))))/MAX((G34)+2*(MAX($D$16,(IF(N7="None",AD84,M84))-(K34)))*SQRT(1+(I34)^2),0.000001))^(2/3),0.000001)))^2))/2)+(IF((ABS(I84)/MAX(((G34)+(I34)*(MAX($D$16,(IF(N7="None",AD84,M84))-(K34))))*(MAX($D$16,(IF(N7="None",AD84,M84))-(K34))),0.000001))&gt;(ABS(I84)/MAX(((F34)+(H34)*(MAX($D$16,(AD84)-(J34))))*(MAX($D$16,(AD84)-(J34))),0.000001)),$D$9*((((ABS(I84)/MAX(((G34)+(I34)*(MAX($D$16,(IF(N7="None",AD84,M84))-(K34))))*(MAX($D$16,(IF(N7="None",AD84,M84))-(K34))),0.000001))^2)/(2*$I$5))-(((ABS(I84)/MAX(((F34)+(H34)*(MAX($D$16,(AD84)-(J34))))*(MAX($D$16,(AD84)-(J34))),0.000001))^2)/(2*$I$5))),$D$8*((((ABS(I84)/MAX(((F34)+(H34)*(MAX($D$16,(AD84)-(J34))))*(MAX($D$16,(AD84)-(J34))),0.000001))^2)/(2*$I$5))-(((ABS(I84)/MAX(((G34)+(I34)*(MAX($D$16,(IF(N7="None",AD84,M84))-(K34))))*(MAX($D$16,(IF(N7="None",AD84,M84))-(K34))),0.000001))^2)/(2*$I$5)))))+($D$10*(ABS((X34)-(W34))/90)*MAX(((ABS(I84)/MAX(((F34)+(H34)*(MAX($D$16,(AD84)-(J34))))*(MAX($D$16,(AD84)-(J34))),0.000001))^2)/(2*$I$5),((ABS(I84)/MAX(((G34)+(I34)*(MAX($D$16,(IF(N7="None",AD84,M84))-(K34))))*(MAX($D$16,(IF(N7="None",AD84,M84))-(K34))),0.000001))^2)/(2*$I$5)))+(0)-((ABS(I84)/MAX(((F34)+(H34)*(MAX($D$16,(AD84)-(J34))))*(MAX($D$16,(AD84)-(J34))),0.000001))^2)/(2*$I$5)</f>
        <v>625.52878450294565</v>
      </c>
      <c r="T84">
        <f ca="1">N84+((ABS(J84)/MAX(((G35)+(I35)*(MAX($D$16,(IF(N8="None",AD84,N84))-(K35))))*(MAX($D$16,(IF(N8="None",AD84,N84))-(K35))),0.000001))^2)/(2*$I$5)+((E35)*((((ABS(J84)*$D$6)/(MAX(((F35)+(H35)*(MAX($D$16,(AD84)-(J35))))*(MAX($D$16,(AD84)-(J35))),0.000001)*MAX(((((F35)+(H35)*(MAX($D$16,(AD84)-(J35))))*(MAX($D$16,(AD84)-(J35))))/MAX((F35)+2*(MAX($D$16,(AD84)-(J35)))*SQRT(1+(H35)^2),0.000001))^(2/3),0.000001)))^2)+(((ABS(J84)*$D$6)/(MAX(((G35)+(I35)*(MAX($D$16,(IF(N8="None",AD84,N84))-(K35))))*(MAX($D$16,(IF(N8="None",AD84,N84))-(K35))),0.000001)*MAX(((((G35)+(I35)*(MAX($D$16,(IF(N8="None",AD84,N84))-(K35))))*(MAX($D$16,(IF(N8="None",AD84,N84))-(K35))))/MAX((G35)+2*(MAX($D$16,(IF(N8="None",AD84,N84))-(K35)))*SQRT(1+(I35)^2),0.000001))^(2/3),0.000001)))^2))/2)+(IF((ABS(J84)/MAX(((G35)+(I35)*(MAX($D$16,(IF(N8="None",AD84,N84))-(K35))))*(MAX($D$16,(IF(N8="None",AD84,N84))-(K35))),0.000001))&gt;(ABS(J84)/MAX(((F35)+(H35)*(MAX($D$16,(AD84)-(J35))))*(MAX($D$16,(AD84)-(J35))),0.000001)),$D$9*((((ABS(J84)/MAX(((G35)+(I35)*(MAX($D$16,(IF(N8="None",AD84,N84))-(K35))))*(MAX($D$16,(IF(N8="None",AD84,N84))-(K35))),0.000001))^2)/(2*$I$5))-(((ABS(J84)/MAX(((F35)+(H35)*(MAX($D$16,(AD84)-(J35))))*(MAX($D$16,(AD84)-(J35))),0.000001))^2)/(2*$I$5))),$D$8*((((ABS(J84)/MAX(((F35)+(H35)*(MAX($D$16,(AD84)-(J35))))*(MAX($D$16,(AD84)-(J35))),0.000001))^2)/(2*$I$5))-(((ABS(J84)/MAX(((G35)+(I35)*(MAX($D$16,(IF(N8="None",AD84,N84))-(K35))))*(MAX($D$16,(IF(N8="None",AD84,N84))-(K35))),0.000001))^2)/(2*$I$5)))))+($D$10*(ABS((X35)-(W35))/90)*MAX(((ABS(J84)/MAX(((F35)+(H35)*(MAX($D$16,(AD84)-(J35))))*(MAX($D$16,(AD84)-(J35))),0.000001))^2)/(2*$I$5),((ABS(J84)/MAX(((G35)+(I35)*(MAX($D$16,(IF(N8="None",AD84,N84))-(K35))))*(MAX($D$16,(IF(N8="None",AD84,N84))-(K35))),0.000001))^2)/(2*$I$5)))+(($D$11*0.34699541*(ABS(I84)/MAX(ABS(G84),0.000001))^2*MAX(((ABS(J84)/MAX(((F35)+(H35)*(MAX($D$16,(AD84)-(J35))))*(MAX($D$16,(AD84)-(J35))),0.000001))^2)/(2*$I$5),((ABS(J84)/MAX(((G35)+(I35)*(MAX($D$16,(IF(N8="None",AD84,N84))-(K35))))*(MAX($D$16,(IF(N8="None",AD84,N84))-(K35))),0.000001))^2)/(2*$I$5))))-((ABS(J84)/MAX(((F35)+(H35)*(MAX($D$16,(AD84)-(J35))))*(MAX($D$16,(AD84)-(J35))),0.000001))^2)/(2*$I$5)</f>
        <v>633.50465559067641</v>
      </c>
      <c r="U84">
        <f t="shared" ca="1" si="20"/>
        <v>1.3842932857121972E-3</v>
      </c>
      <c r="V84">
        <f t="shared" ca="1" si="21"/>
        <v>5.3939975996852097E-3</v>
      </c>
      <c r="W84">
        <f t="shared" ca="1" si="22"/>
        <v>0.88222528635662911</v>
      </c>
      <c r="X84">
        <f t="shared" ca="1" si="23"/>
        <v>3.4370261326623677</v>
      </c>
      <c r="Y84">
        <f>IF($D$20=0,B84,IFERROR(IF(N6="None",1,MIN(0.98,MAX(0.02,B84+$D$14*((Q84-P84)/MAX(ABS(D84),1))))),B84))</f>
        <v>1</v>
      </c>
      <c r="Z84">
        <f ca="1">IF($D$20=0,C84,IFERROR(IF(AND(N7="None",N8="None"),C84,IF(N8="None",1,IF(N7="None",0,MIN(0.98,MAX(0.02,C84+$D$14*((T84-S84)/MAX(ABS(E84),1))))))),C84))</f>
        <v>0.69317249675496206</v>
      </c>
      <c r="AA84">
        <f t="shared" ca="1" si="24"/>
        <v>636.8576941321985</v>
      </c>
      <c r="AB84">
        <f t="shared" ca="1" si="25"/>
        <v>635.73903706521867</v>
      </c>
      <c r="AC84">
        <f ca="1">IF($D$20=0,D84,IF(AC84=0,(MAX(P84,Q84)),IF(ABS((MAX(P84,Q84))-AC84)&lt;$D$19,AC84,MAX((K31)+$D$16,AC84+$D$13*(((MAX(P84,Q84))-AC84))))))</f>
        <v>636.28445533292245</v>
      </c>
      <c r="AD84">
        <f ca="1">IF($D$20=0,E84,IF(AD84=0,(MAX(S84,T84)),IF(ABS((MAX(S84,T84))-AD84)&lt;$D$19,AD84,MAX((K32)+$D$16,AD84+$D$13*(((MAX(S84,T84))-AD84))))))</f>
        <v>633.50555412870983</v>
      </c>
      <c r="AE84">
        <f ca="1">IF($D$20=0,D84,IF(AE84=0,O84,IF(ABS(U84)&lt;$D$19,AE84,MAX((K31)+$D$16,AE84+($D$13*(((O84)-AE84)+($D$15*U84*MAX(ABS(AE84-(K31)),1))))))))</f>
        <v>637.16635953980892</v>
      </c>
      <c r="AF84">
        <f ca="1">IF($D$20=0,E84,IF(AF84=0,R84,IF(ABS(V84)&lt;$D$19,AF84,MAX((K32)+$D$16,AF84+($D$13*(((R84)-AF84)+($D$15*V84*MAX(ABS(AF84-(K32)),1))))))))</f>
        <v>636.94168397709223</v>
      </c>
      <c r="AG84">
        <f ca="1">((G31)*(MAX($D$16,(AC84)-(K31)))^2)/2+(I31)*(MAX($D$16,(AC84)-(K31)))^3/3+(ABS(F84)^2)/($I$5*MAX(((G31)+(I31)*(MAX($D$16,(AC84)-(K31))))*(MAX($D$16,(AC84)-(K31))),0.000001))</f>
        <v>33.291607402849365</v>
      </c>
      <c r="AH84">
        <f ca="1">((G31)*(MAX($D$16,(AE84)-(K31)))^2)/2+(I31)*(MAX($D$16,(AE84)-(K31)))^3/3+(ABS(F84)^2)/($I$5*MAX(((G31)+(I31)*(MAX($D$16,(AE84)-(K31))))*(MAX($D$16,(AE84)-(K31))),0.000001))</f>
        <v>41.072969105189813</v>
      </c>
      <c r="AI84">
        <f ca="1">((G32)*(MAX($D$16,(AD84)-(K32)))^2)/2+(I32)*(MAX($D$16,(AD84)-(K32)))^3/3+(ABS(G84)^2)/($I$5*MAX(((G32)+(I32)*(MAX($D$16,(AD84)-(K32))))*(MAX($D$16,(AD84)-(K32))),0.000001))</f>
        <v>29.468532477200505</v>
      </c>
      <c r="AJ84">
        <f ca="1">((G32)*(MAX($D$16,(AF84)-(K32)))^2)/2+(I32)*(MAX($D$16,(AF84)-(K32)))^3/3+(ABS(G84)^2)/($I$5*MAX(((G32)+(I32)*(MAX($D$16,(AF84)-(K32))))*(MAX($D$16,(AF84)-(K32))),0.000001))</f>
        <v>136.1178646462555</v>
      </c>
      <c r="AK84" t="str">
        <f t="shared" ca="1" si="26"/>
        <v>Supercritical</v>
      </c>
      <c r="AL84" t="str">
        <f t="shared" ca="1" si="27"/>
        <v>Supercritical</v>
      </c>
      <c r="AM84">
        <f t="shared" ca="1" si="28"/>
        <v>637.16636060460871</v>
      </c>
      <c r="AN84">
        <f t="shared" ca="1" si="29"/>
        <v>636.94168251215251</v>
      </c>
      <c r="AO84">
        <f t="shared" ca="1" si="30"/>
        <v>1.6381535488108057E-6</v>
      </c>
      <c r="AP84">
        <f t="shared" ca="1" si="31"/>
        <v>2.2537534505318035E-6</v>
      </c>
    </row>
    <row r="85" spans="1:42" x14ac:dyDescent="0.35">
      <c r="A85">
        <v>42</v>
      </c>
      <c r="B85">
        <f t="shared" si="32"/>
        <v>1</v>
      </c>
      <c r="C85">
        <f t="shared" ca="1" si="33"/>
        <v>0.69317249675496206</v>
      </c>
      <c r="D85">
        <f t="shared" ca="1" si="34"/>
        <v>637.16636060460871</v>
      </c>
      <c r="E85">
        <f t="shared" ca="1" si="35"/>
        <v>636.94168251215251</v>
      </c>
      <c r="F85">
        <f t="shared" si="19"/>
        <v>51</v>
      </c>
      <c r="G85">
        <f ca="1">IF(N6="None",MAX(0,F85-H85),MAX(0,F85*B85))</f>
        <v>50.95</v>
      </c>
      <c r="H85">
        <f ca="1">IF(N6="None",MAX(0.05,IFERROR(O33,0)+0.05),MAX(0,F85-G85))</f>
        <v>0.05</v>
      </c>
      <c r="I85">
        <f ca="1">IF(AND(N7="None",N8="None"),MAX(0,G85*C85),IF(N7="None",MAX(0.05,IFERROR(O34,0)+0.05),IF(N8="None",MAX(0,G85-J85),MAX(0,G85*C85))))</f>
        <v>35.317138709665322</v>
      </c>
      <c r="J85">
        <f ca="1">IF(AND(N7="None",N8="None"),MAX(0,G85-I85),IF(N8="None",MAX(0.05,IFERROR(O35,0)+0.05),IF(N7="None",MAX(0,G85-I85),MAX(0,G85-I85))))</f>
        <v>15.632861290334681</v>
      </c>
      <c r="K85">
        <f>P5</f>
        <v>637</v>
      </c>
      <c r="L85">
        <f ca="1">P6</f>
        <v>635.50072404782861</v>
      </c>
      <c r="M85">
        <f ca="1">P7</f>
        <v>623.0446335020365</v>
      </c>
      <c r="N85">
        <f ca="1">P8</f>
        <v>632.94163350203655</v>
      </c>
      <c r="O85">
        <f ca="1"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AE85)-(K31))))*(MAX($D$16,(AE85)-(K31))),0.000001)*MAX(((((G31)+(I31)*(MAX($D$16,(AE85)-(K31))))*(MAX($D$16,(AE85)-(K31))))/MAX((G31)+2*(MAX($D$16,(AE85)-(K31)))*SQRT(1+(I31)^2),0.000001))^(2/3),0.000001)))^2))/2)+(IF((ABS(F85)/MAX(((G31)+(I31)*(MAX($D$16,(AE85)-(K31))))*(MAX($D$16,(AE85)-(K31))),0.000001))&gt;(ABS(F85)/MAX(((F31)+(H31)*(MAX($D$16,(K85)-(J31))))*(MAX($D$16,(K85)-(J31))),0.000001)),$D$9*((((ABS(F85)/MAX(((G31)+(I31)*(MAX($D$16,(AE85)-(K31))))*(MAX($D$16,(AE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AE85)-(K31))))*(MAX($D$16,(AE85)-(K31))),0.000001))^2)/(2*$I$5)))))+($D$10*(ABS((X31)-(W31))/90)*MAX(((ABS(F85)/MAX(((F31)+(H31)*(MAX($D$16,(K85)-(J31))))*(MAX($D$16,(K85)-(J31))),0.000001))^2)/(2*$I$5),((ABS(F85)/MAX(((G31)+(I31)*(MAX($D$16,(AE85)-(K31))))*(MAX($D$16,(AE85)-(K31))),0.000001))^2)/(2*$I$5)))+(0)-((ABS(F85)/MAX(((G31)+(I31)*(MAX($D$16,(AE85)-(K31))))*(MAX($D$16,(AE85)-(K31))),0.000001))^2)/(2*$I$5)</f>
        <v>637.16616080223798</v>
      </c>
      <c r="P85">
        <f ca="1">AD85+((ABS(G85)/MAX(((G32)+(I32)*(MAX($D$16,(AD85)-(K32))))*(MAX($D$16,(AD85)-(K32))),0.000001))^2)/(2*$I$5)+((E32)*((((ABS(G85)*$D$6)/(MAX(((F32)+(H32)*(MAX($D$16,(AC85)-(J32))))*(MAX($D$16,(AC85)-(J32))),0.000001)*MAX(((((F32)+(H32)*(MAX($D$16,(AC85)-(J32))))*(MAX($D$16,(AC85)-(J32))))/MAX((F32)+2*(MAX($D$16,(AC85)-(J32)))*SQRT(1+(H32)^2),0.000001))^(2/3),0.000001)))^2)+(((ABS(G85)*$D$6)/(MAX(((G32)+(I32)*(MAX($D$16,(AD85)-(K32))))*(MAX($D$16,(AD85)-(K32))),0.000001)*MAX(((((G32)+(I32)*(MAX($D$16,(AD85)-(K32))))*(MAX($D$16,(AD85)-(K32))))/MAX((G32)+2*(MAX($D$16,(AD85)-(K32)))*SQRT(1+(I32)^2),0.000001))^(2/3),0.000001)))^2))/2)+(IF((ABS(G85)/MAX(((G32)+(I32)*(MAX($D$16,(AD85)-(K32))))*(MAX($D$16,(AD85)-(K32))),0.000001))&gt;(ABS(G85)/MAX(((F32)+(H32)*(MAX($D$16,(AC85)-(J32))))*(MAX($D$16,(AC85)-(J32))),0.000001)),$D$9*((((ABS(G85)/MAX(((G32)+(I32)*(MAX($D$16,(AD85)-(K32))))*(MAX($D$16,(AD85)-(K32))),0.000001))^2)/(2*$I$5))-(((ABS(G85)/MAX(((F32)+(H32)*(MAX($D$16,(AC85)-(J32))))*(MAX($D$16,(AC85)-(J32))),0.000001))^2)/(2*$I$5))),$D$8*((((ABS(G85)/MAX(((F32)+(H32)*(MAX($D$16,(AC85)-(J32))))*(MAX($D$16,(AC85)-(J32))),0.000001))^2)/(2*$I$5))-(((ABS(G85)/MAX(((G32)+(I32)*(MAX($D$16,(AD85)-(K32))))*(MAX($D$16,(AD85)-(K32))),0.000001))^2)/(2*$I$5)))))+($D$10*(ABS((X32)-(W32))/90)*MAX(((ABS(G85)/MAX(((F32)+(H32)*(MAX($D$16,(AC85)-(J32))))*(MAX($D$16,(AC85)-(J32))),0.000001))^2)/(2*$I$5),((ABS(G85)/MAX(((G32)+(I32)*(MAX($D$16,(AD85)-(K32))))*(MAX($D$16,(AD85)-(K32))),0.000001))^2)/(2*$I$5)))+(($D$11*0.13607488*(ABS(H85)/MAX(ABS(F85),0.000001))^2*MAX(((ABS(G85)/MAX(((F32)+(H32)*(MAX($D$16,(AC85)-(J32))))*(MAX($D$16,(AC85)-(J32))),0.000001))^2)/(2*$I$5),((ABS(G85)/MAX(((G32)+(I32)*(MAX($D$16,(AD85)-(K32))))*(MAX($D$16,(AD85)-(K32))),0.000001))^2)/(2*$I$5))))-((ABS(G85)/MAX(((F32)+(H32)*(MAX($D$16,(AC85)-(J32))))*(MAX($D$16,(AC85)-(J32))),0.000001))^2)/(2*$I$5)</f>
        <v>636.28586972892356</v>
      </c>
      <c r="Q85">
        <f ca="1">L85+((ABS(H85)/MAX(((G33)+(I33)*(MAX($D$16,(IF(N6="None",AC85,L85))-(K33))))*(MAX($D$16,(IF(N6="None",AC85,L85))-(K33))),0.000001))^2)/(2*$I$5)+((E33)*((((ABS(H85)*$D$6)/(MAX(((F33)+(H33)*(MAX($D$16,(AC85)-(J33))))*(MAX($D$16,(AC85)-(J33))),0.000001)*MAX(((((F33)+(H33)*(MAX($D$16,(AC85)-(J33))))*(MAX($D$16,(AC85)-(J33))))/MAX((F33)+2*(MAX($D$16,(AC85)-(J33)))*SQRT(1+(H33)^2),0.000001))^(2/3),0.000001)))^2)+(((ABS(H85)*$D$6)/(MAX(((G33)+(I33)*(MAX($D$16,(IF(N6="None",AC85,L85))-(K33))))*(MAX($D$16,(IF(N6="None",AC85,L85))-(K33))),0.000001)*MAX(((((G33)+(I33)*(MAX($D$16,(IF(N6="None",AC85,L85))-(K33))))*(MAX($D$16,(IF(N6="None",AC85,L85))-(K33))))/MAX((G33)+2*(MAX($D$16,(IF(N6="None",AC85,L85))-(K33)))*SQRT(1+(I33)^2),0.000001))^(2/3),0.000001)))^2))/2)+(IF((ABS(H85)/MAX(((G33)+(I33)*(MAX($D$16,(IF(N6="None",AC85,L85))-(K33))))*(MAX($D$16,(IF(N6="None",AC85,L85))-(K33))),0.000001))&gt;(ABS(H85)/MAX(((F33)+(H33)*(MAX($D$16,(AC85)-(J33))))*(MAX($D$16,(AC85)-(J33))),0.000001)),$D$9*((((ABS(H85)/MAX(((G33)+(I33)*(MAX($D$16,(IF(N6="None",AC85,L85))-(K33))))*(MAX($D$16,(IF(N6="None",AC85,L85))-(K33))),0.000001))^2)/(2*$I$5))-(((ABS(H85)/MAX(((F33)+(H33)*(MAX($D$16,(AC85)-(J33))))*(MAX($D$16,(AC85)-(J33))),0.000001))^2)/(2*$I$5))),$D$8*((((ABS(H85)/MAX(((F33)+(H33)*(MAX($D$16,(AC85)-(J33))))*(MAX($D$16,(AC85)-(J33))),0.000001))^2)/(2*$I$5))-(((ABS(H85)/MAX(((G33)+(I33)*(MAX($D$16,(IF(N6="None",AC85,L85))-(K33))))*(MAX($D$16,(IF(N6="None",AC85,L85))-(K33))),0.000001))^2)/(2*$I$5)))))+($D$10*(ABS((X33)-(W33))/90)*MAX(((ABS(H85)/MAX(((F33)+(H33)*(MAX($D$16,(AC85)-(J33))))*(MAX($D$16,(AC85)-(J33))),0.000001))^2)/(2*$I$5),((ABS(H85)/MAX(((G33)+(I33)*(MAX($D$16,(IF(N6="None",AC85,L85))-(K33))))*(MAX($D$16,(IF(N6="None",AC85,L85))-(K33))),0.000001))^2)/(2*$I$5)))+(($D$11*0.00000015*(ABS(G85)/MAX(ABS(F85),0.000001))^2*MAX(((ABS(H85)/MAX(((F33)+(H33)*(MAX($D$16,(AC85)-(J33))))*(MAX($D$16,(AC85)-(J33))),0.000001))^2)/(2*$I$5),((ABS(H85)/MAX(((G33)+(I33)*(MAX($D$16,(IF(N6="None",AC85,L85))-(K33))))*(MAX($D$16,(IF(N6="None",AC85,L85))-(K33))),0.000001))^2)/(2*$I$5))))-((ABS(H85)/MAX(((F33)+(H33)*(MAX($D$16,(AC85)-(J33))))*(MAX($D$16,(AC85)-(J33))),0.000001))^2)/(2*$I$5)</f>
        <v>635.50072422281823</v>
      </c>
      <c r="R85">
        <f ca="1">AE85+((ABS(G85)/MAX(((F32)+(H32)*(MAX($D$16,(AE85)-(J32))))*(MAX($D$16,(AE85)-(J32))),0.000001))^2)/(2*$I$5)-((E32)*((((ABS(G85)*$D$6)/(MAX(((F32)+(H32)*(MAX($D$16,(AE85)-(J32))))*(MAX($D$16,(AE85)-(J32))),0.000001)*MAX(((((F32)+(H32)*(MAX($D$16,(AE85)-(J32))))*(MAX($D$16,(AE85)-(J32))))/MAX((F32)+2*(MAX($D$16,(AE85)-(J32)))*SQRT(1+(H32)^2),0.000001))^(2/3),0.000001)))^2)+(((ABS(G85)*$D$6)/(MAX(((G32)+(I32)*(MAX($D$16,(AF85)-(K32))))*(MAX($D$16,(AF85)-(K32))),0.000001)*MAX(((((G32)+(I32)*(MAX($D$16,(AF85)-(K32))))*(MAX($D$16,(AF85)-(K32))))/MAX((G32)+2*(MAX($D$16,(AF85)-(K32)))*SQRT(1+(I32)^2),0.000001))^(2/3),0.000001)))^2))/2)+(IF((ABS(G85)/MAX(((G32)+(I32)*(MAX($D$16,(AF85)-(K32))))*(MAX($D$16,(AF85)-(K32))),0.000001))&gt;(ABS(G85)/MAX(((F32)+(H32)*(MAX($D$16,(AE85)-(J32))))*(MAX($D$16,(AE85)-(J32))),0.000001)),$D$9*((((ABS(G85)/MAX(((G32)+(I32)*(MAX($D$16,(AF85)-(K32))))*(MAX($D$16,(AF85)-(K32))),0.000001))^2)/(2*$I$5))-(((ABS(G85)/MAX(((F32)+(H32)*(MAX($D$16,(AE85)-(J32))))*(MAX($D$16,(AE85)-(J32))),0.000001))^2)/(2*$I$5))),$D$8*((((ABS(G85)/MAX(((F32)+(H32)*(MAX($D$16,(AE85)-(J32))))*(MAX($D$16,(AE85)-(J32))),0.000001))^2)/(2*$I$5))-(((ABS(G85)/MAX(((G32)+(I32)*(MAX($D$16,(AF85)-(K32))))*(MAX($D$16,(AF85)-(K32))),0.000001))^2)/(2*$I$5)))))+($D$10*(ABS((X32)-(W32))/90)*MAX(((ABS(G85)/MAX(((F32)+(H32)*(MAX($D$16,(AE85)-(J32))))*(MAX($D$16,(AE85)-(J32))),0.000001))^2)/(2*$I$5),((ABS(G85)/MAX(((G32)+(I32)*(MAX($D$16,(AF85)-(K32))))*(MAX($D$16,(AF85)-(K32))),0.000001))^2)/(2*$I$5)))+(($D$11*0.13607488*(ABS(H85)/MAX(ABS(F85),0.000001))^2*MAX(((ABS(G85)/MAX(((F32)+(H32)*(MAX($D$16,(AE85)-(J32))))*(MAX($D$16,(AE85)-(J32))),0.000001))^2)/(2*$I$5),((ABS(G85)/MAX(((G32)+(I32)*(MAX($D$16,(AF85)-(K32))))*(MAX($D$16,(AF85)-(K32))),0.000001))^2)/(2*$I$5))))-((ABS(G85)/MAX(((G32)+(I32)*(MAX($D$16,(AF85)-(K32))))*(MAX($D$16,(AF85)-(K32))),0.000001))^2)/(2*$I$5)</f>
        <v>636.94031678844101</v>
      </c>
      <c r="S85">
        <f ca="1">M85+((ABS(I85)/MAX(((G34)+(I34)*(MAX($D$16,(IF(N7="None",AD85,M85))-(K34))))*(MAX($D$16,(IF(N7="None",AD85,M85))-(K34))),0.000001))^2)/(2*$I$5)+((E34)*((((ABS(I85)*$D$6)/(MAX(((F34)+(H34)*(MAX($D$16,(AD85)-(J34))))*(MAX($D$16,(AD85)-(J34))),0.000001)*MAX(((((F34)+(H34)*(MAX($D$16,(AD85)-(J34))))*(MAX($D$16,(AD85)-(J34))))/MAX((F34)+2*(MAX($D$16,(AD85)-(J34)))*SQRT(1+(H34)^2),0.000001))^(2/3),0.000001)))^2)+(((ABS(I85)*$D$6)/(MAX(((G34)+(I34)*(MAX($D$16,(IF(N7="None",AD85,M85))-(K34))))*(MAX($D$16,(IF(N7="None",AD85,M85))-(K34))),0.000001)*MAX(((((G34)+(I34)*(MAX($D$16,(IF(N7="None",AD85,M85))-(K34))))*(MAX($D$16,(IF(N7="None",AD85,M85))-(K34))))/MAX((G34)+2*(MAX($D$16,(IF(N7="None",AD85,M85))-(K34)))*SQRT(1+(I34)^2),0.000001))^(2/3),0.000001)))^2))/2)+(IF((ABS(I85)/MAX(((G34)+(I34)*(MAX($D$16,(IF(N7="None",AD85,M85))-(K34))))*(MAX($D$16,(IF(N7="None",AD85,M85))-(K34))),0.000001))&gt;(ABS(I85)/MAX(((F34)+(H34)*(MAX($D$16,(AD85)-(J34))))*(MAX($D$16,(AD85)-(J34))),0.000001)),$D$9*((((ABS(I85)/MAX(((G34)+(I34)*(MAX($D$16,(IF(N7="None",AD85,M85))-(K34))))*(MAX($D$16,(IF(N7="None",AD85,M85))-(K34))),0.000001))^2)/(2*$I$5))-(((ABS(I85)/MAX(((F34)+(H34)*(MAX($D$16,(AD85)-(J34))))*(MAX($D$16,(AD85)-(J34))),0.000001))^2)/(2*$I$5))),$D$8*((((ABS(I85)/MAX(((F34)+(H34)*(MAX($D$16,(AD85)-(J34))))*(MAX($D$16,(AD85)-(J34))),0.000001))^2)/(2*$I$5))-(((ABS(I85)/MAX(((G34)+(I34)*(MAX($D$16,(IF(N7="None",AD85,M85))-(K34))))*(MAX($D$16,(IF(N7="None",AD85,M85))-(K34))),0.000001))^2)/(2*$I$5)))))+($D$10*(ABS((X34)-(W34))/90)*MAX(((ABS(I85)/MAX(((F34)+(H34)*(MAX($D$16,(AD85)-(J34))))*(MAX($D$16,(AD85)-(J34))),0.000001))^2)/(2*$I$5),((ABS(I85)/MAX(((G34)+(I34)*(MAX($D$16,(IF(N7="None",AD85,M85))-(K34))))*(MAX($D$16,(IF(N7="None",AD85,M85))-(K34))),0.000001))^2)/(2*$I$5)))+(0)-((ABS(I85)/MAX(((F34)+(H34)*(MAX($D$16,(AD85)-(J34))))*(MAX($D$16,(AD85)-(J34))),0.000001))^2)/(2*$I$5)</f>
        <v>625.53495295053312</v>
      </c>
      <c r="T85">
        <f ca="1">N85+((ABS(J85)/MAX(((G35)+(I35)*(MAX($D$16,(IF(N8="None",AD85,N85))-(K35))))*(MAX($D$16,(IF(N8="None",AD85,N85))-(K35))),0.000001))^2)/(2*$I$5)+((E35)*((((ABS(J85)*$D$6)/(MAX(((F35)+(H35)*(MAX($D$16,(AD85)-(J35))))*(MAX($D$16,(AD85)-(J35))),0.000001)*MAX(((((F35)+(H35)*(MAX($D$16,(AD85)-(J35))))*(MAX($D$16,(AD85)-(J35))))/MAX((F35)+2*(MAX($D$16,(AD85)-(J35)))*SQRT(1+(H35)^2),0.000001))^(2/3),0.000001)))^2)+(((ABS(J85)*$D$6)/(MAX(((G35)+(I35)*(MAX($D$16,(IF(N8="None",AD85,N85))-(K35))))*(MAX($D$16,(IF(N8="None",AD85,N85))-(K35))),0.000001)*MAX(((((G35)+(I35)*(MAX($D$16,(IF(N8="None",AD85,N85))-(K35))))*(MAX($D$16,(IF(N8="None",AD85,N85))-(K35))))/MAX((G35)+2*(MAX($D$16,(IF(N8="None",AD85,N85))-(K35)))*SQRT(1+(I35)^2),0.000001))^(2/3),0.000001)))^2))/2)+(IF((ABS(J85)/MAX(((G35)+(I35)*(MAX($D$16,(IF(N8="None",AD85,N85))-(K35))))*(MAX($D$16,(IF(N8="None",AD85,N85))-(K35))),0.000001))&gt;(ABS(J85)/MAX(((F35)+(H35)*(MAX($D$16,(AD85)-(J35))))*(MAX($D$16,(AD85)-(J35))),0.000001)),$D$9*((((ABS(J85)/MAX(((G35)+(I35)*(MAX($D$16,(IF(N8="None",AD85,N85))-(K35))))*(MAX($D$16,(IF(N8="None",AD85,N85))-(K35))),0.000001))^2)/(2*$I$5))-(((ABS(J85)/MAX(((F35)+(H35)*(MAX($D$16,(AD85)-(J35))))*(MAX($D$16,(AD85)-(J35))),0.000001))^2)/(2*$I$5))),$D$8*((((ABS(J85)/MAX(((F35)+(H35)*(MAX($D$16,(AD85)-(J35))))*(MAX($D$16,(AD85)-(J35))),0.000001))^2)/(2*$I$5))-(((ABS(J85)/MAX(((G35)+(I35)*(MAX($D$16,(IF(N8="None",AD85,N85))-(K35))))*(MAX($D$16,(IF(N8="None",AD85,N85))-(K35))),0.000001))^2)/(2*$I$5)))))+($D$10*(ABS((X35)-(W35))/90)*MAX(((ABS(J85)/MAX(((F35)+(H35)*(MAX($D$16,(AD85)-(J35))))*(MAX($D$16,(AD85)-(J35))),0.000001))^2)/(2*$I$5),((ABS(J85)/MAX(((G35)+(I35)*(MAX($D$16,(IF(N8="None",AD85,N85))-(K35))))*(MAX($D$16,(IF(N8="None",AD85,N85))-(K35))),0.000001))^2)/(2*$I$5)))+(($D$11*0.34699541*(ABS(I85)/MAX(ABS(G85),0.000001))^2*MAX(((ABS(J85)/MAX(((F35)+(H35)*(MAX($D$16,(AD85)-(J35))))*(MAX($D$16,(AD85)-(J35))),0.000001))^2)/(2*$I$5),((ABS(J85)/MAX(((G35)+(I35)*(MAX($D$16,(IF(N8="None",AD85,N85))-(K35))))*(MAX($D$16,(IF(N8="None",AD85,N85))-(K35))),0.000001))^2)/(2*$I$5))))-((ABS(J85)/MAX(((F35)+(H35)*(MAX($D$16,(AD85)-(J35))))*(MAX($D$16,(AD85)-(J35))),0.000001))^2)/(2*$I$5)</f>
        <v>633.50103458852698</v>
      </c>
      <c r="U85">
        <f t="shared" ca="1" si="20"/>
        <v>1.3815717962246377E-3</v>
      </c>
      <c r="V85">
        <f t="shared" ca="1" si="21"/>
        <v>5.3996814690305851E-3</v>
      </c>
      <c r="W85">
        <f t="shared" ca="1" si="22"/>
        <v>0.88049087568515461</v>
      </c>
      <c r="X85">
        <f t="shared" ca="1" si="23"/>
        <v>3.4406479236255336</v>
      </c>
      <c r="Y85">
        <f>IF($D$20=0,B85,IFERROR(IF(N6="None",1,MIN(0.98,MAX(0.02,B85+$D$14*((Q85-P85)/MAX(ABS(D85),1))))),B85))</f>
        <v>1</v>
      </c>
      <c r="Z85">
        <f ca="1">IF($D$20=0,C85,IFERROR(IF(AND(N7="None",N8="None"),C85,IF(N8="None",1,IF(N7="None",0,MIN(0.98,MAX(0.02,C85+$D$14*((T85-S85)/MAX(ABS(E85),1))))))),C85))</f>
        <v>0.69417303816799381</v>
      </c>
      <c r="AA85">
        <f t="shared" ca="1" si="24"/>
        <v>636.85828308821772</v>
      </c>
      <c r="AB85">
        <f t="shared" ca="1" si="25"/>
        <v>635.73777075182261</v>
      </c>
      <c r="AC85">
        <f ca="1">IF($D$20=0,D85,IF(AC85=0,(MAX(P85,Q85)),IF(ABS((MAX(P85,Q85))-AC85)&lt;$D$19,AC85,MAX((K31)+$D$16,AC85+$D$13*(((MAX(P85,Q85))-AC85))))))</f>
        <v>636.28613912920582</v>
      </c>
      <c r="AD85">
        <f ca="1">IF($D$20=0,E85,IF(AD85=0,(MAX(S85,T85)),IF(ABS((MAX(S85,T85))-AD85)&lt;$D$19,AD85,MAX((K32)+$D$16,AD85+$D$13*(((MAX(S85,T85))-AD85))))))</f>
        <v>633.50193462549578</v>
      </c>
      <c r="AE85">
        <f ca="1">IF($D$20=0,D85,IF(AE85=0,O85,IF(ABS(U85)&lt;$D$19,AE85,MAX((K31)+$D$16,AE85+($D$13*(((O85)-AE85)+($D$15*U85*MAX(ABS(AE85-(K31)),1))))))))</f>
        <v>637.16635894442902</v>
      </c>
      <c r="AF85">
        <f ca="1">IF($D$20=0,E85,IF(AF85=0,R85,IF(ABS(V85)&lt;$D$19,AF85,MAX((K32)+$D$16,AF85+($D$13*(((R85)-AF85)+($D$15*V85*MAX(ABS(AF85-(K32)),1))))))))</f>
        <v>636.94168471261867</v>
      </c>
      <c r="AG85">
        <f ca="1">((G31)*(MAX($D$16,(AC85)-(K31)))^2)/2+(I31)*(MAX($D$16,(AC85)-(K31)))^3/3+(ABS(F85)^2)/($I$5*MAX(((G31)+(I31)*(MAX($D$16,(AC85)-(K31))))*(MAX($D$16,(AC85)-(K31))),0.000001))</f>
        <v>33.296314718527576</v>
      </c>
      <c r="AH85">
        <f ca="1">((G31)*(MAX($D$16,(AE85)-(K31)))^2)/2+(I31)*(MAX($D$16,(AE85)-(K31)))^3/3+(ABS(F85)^2)/($I$5*MAX(((G31)+(I31)*(MAX($D$16,(AE85)-(K31))))*(MAX($D$16,(AE85)-(K31))),0.000001))</f>
        <v>41.072960831358458</v>
      </c>
      <c r="AI85">
        <f ca="1">((G32)*(MAX($D$16,(AD85)-(K32)))^2)/2+(I32)*(MAX($D$16,(AD85)-(K32)))^3/3+(ABS(G85)^2)/($I$5*MAX(((G32)+(I32)*(MAX($D$16,(AD85)-(K32))))*(MAX($D$16,(AD85)-(K32))),0.000001))</f>
        <v>29.443741497613669</v>
      </c>
      <c r="AJ85">
        <f ca="1">((G32)*(MAX($D$16,(AF85)-(K32)))^2)/2+(I32)*(MAX($D$16,(AF85)-(K32)))^3/3+(ABS(G85)^2)/($I$5*MAX(((G32)+(I32)*(MAX($D$16,(AF85)-(K32))))*(MAX($D$16,(AF85)-(K32))),0.000001))</f>
        <v>136.11790193788201</v>
      </c>
      <c r="AK85" t="str">
        <f t="shared" ca="1" si="26"/>
        <v>Supercritical</v>
      </c>
      <c r="AL85" t="str">
        <f t="shared" ca="1" si="27"/>
        <v>Supercritical</v>
      </c>
      <c r="AM85">
        <f t="shared" ca="1" si="28"/>
        <v>637.16636002354585</v>
      </c>
      <c r="AN85">
        <f t="shared" ca="1" si="29"/>
        <v>636.94168328231569</v>
      </c>
      <c r="AO85">
        <f t="shared" ca="1" si="30"/>
        <v>1.6601796914983424E-6</v>
      </c>
      <c r="AP85">
        <f t="shared" ca="1" si="31"/>
        <v>2.2004661559549277E-6</v>
      </c>
    </row>
    <row r="86" spans="1:42" x14ac:dyDescent="0.35">
      <c r="A86">
        <v>43</v>
      </c>
      <c r="B86">
        <f t="shared" si="32"/>
        <v>1</v>
      </c>
      <c r="C86">
        <f t="shared" ca="1" si="33"/>
        <v>0.69417303816799381</v>
      </c>
      <c r="D86">
        <f t="shared" ca="1" si="34"/>
        <v>637.16636002354585</v>
      </c>
      <c r="E86">
        <f t="shared" ca="1" si="35"/>
        <v>636.94168328231569</v>
      </c>
      <c r="F86">
        <f t="shared" si="19"/>
        <v>51</v>
      </c>
      <c r="G86">
        <f ca="1">IF(N6="None",MAX(0,F86-H86),MAX(0,F86*B86))</f>
        <v>50.95</v>
      </c>
      <c r="H86">
        <f ca="1">IF(N6="None",MAX(0.05,IFERROR(O33,0)+0.05),MAX(0,F86-G86))</f>
        <v>0.05</v>
      </c>
      <c r="I86">
        <f ca="1">IF(AND(N7="None",N8="None"),MAX(0,G86*C86),IF(N7="None",MAX(0.05,IFERROR(O34,0)+0.05),IF(N8="None",MAX(0,G86-J86),MAX(0,G86*C86))))</f>
        <v>35.368116294659288</v>
      </c>
      <c r="J86">
        <f ca="1">IF(AND(N7="None",N8="None"),MAX(0,G86-I86),IF(N8="None",MAX(0.05,IFERROR(O35,0)+0.05),IF(N7="None",MAX(0,G86-I86),MAX(0,G86-I86))))</f>
        <v>15.581883705340715</v>
      </c>
      <c r="K86">
        <f>P5</f>
        <v>637</v>
      </c>
      <c r="L86">
        <f ca="1">P6</f>
        <v>635.50072404782861</v>
      </c>
      <c r="M86">
        <f ca="1">P7</f>
        <v>623.0446335020365</v>
      </c>
      <c r="N86">
        <f ca="1">P8</f>
        <v>632.94163350203655</v>
      </c>
      <c r="O86">
        <f ca="1"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AE86)-(K31))))*(MAX($D$16,(AE86)-(K31))),0.000001)*MAX(((((G31)+(I31)*(MAX($D$16,(AE86)-(K31))))*(MAX($D$16,(AE86)-(K31))))/MAX((G31)+2*(MAX($D$16,(AE86)-(K31)))*SQRT(1+(I31)^2),0.000001))^(2/3),0.000001)))^2))/2)+(IF((ABS(F86)/MAX(((G31)+(I31)*(MAX($D$16,(AE86)-(K31))))*(MAX($D$16,(AE86)-(K31))),0.000001))&gt;(ABS(F86)/MAX(((F31)+(H31)*(MAX($D$16,(K86)-(J31))))*(MAX($D$16,(K86)-(J31))),0.000001)),$D$9*((((ABS(F86)/MAX(((G31)+(I31)*(MAX($D$16,(AE86)-(K31))))*(MAX($D$16,(AE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AE86)-(K31))))*(MAX($D$16,(AE86)-(K31))),0.000001))^2)/(2*$I$5)))))+($D$10*(ABS((X31)-(W31))/90)*MAX(((ABS(F86)/MAX(((F31)+(H31)*(MAX($D$16,(K86)-(J31))))*(MAX($D$16,(K86)-(J31))),0.000001))^2)/(2*$I$5),((ABS(F86)/MAX(((G31)+(I31)*(MAX($D$16,(AE86)-(K31))))*(MAX($D$16,(AE86)-(K31))),0.000001))^2)/(2*$I$5)))+(0)-((ABS(F86)/MAX(((G31)+(I31)*(MAX($D$16,(AE86)-(K31))))*(MAX($D$16,(AE86)-(K31))),0.000001))^2)/(2*$I$5)</f>
        <v>637.16616059493299</v>
      </c>
      <c r="P86">
        <f ca="1">AD86+((ABS(G86)/MAX(((G32)+(I32)*(MAX($D$16,(AD86)-(K32))))*(MAX($D$16,(AD86)-(K32))),0.000001))^2)/(2*$I$5)+((E32)*((((ABS(G86)*$D$6)/(MAX(((F32)+(H32)*(MAX($D$16,(AC86)-(J32))))*(MAX($D$16,(AC86)-(J32))),0.000001)*MAX(((((F32)+(H32)*(MAX($D$16,(AC86)-(J32))))*(MAX($D$16,(AC86)-(J32))))/MAX((F32)+2*(MAX($D$16,(AC86)-(J32)))*SQRT(1+(H32)^2),0.000001))^(2/3),0.000001)))^2)+(((ABS(G86)*$D$6)/(MAX(((G32)+(I32)*(MAX($D$16,(AD86)-(K32))))*(MAX($D$16,(AD86)-(K32))),0.000001)*MAX(((((G32)+(I32)*(MAX($D$16,(AD86)-(K32))))*(MAX($D$16,(AD86)-(K32))))/MAX((G32)+2*(MAX($D$16,(AD86)-(K32)))*SQRT(1+(I32)^2),0.000001))^(2/3),0.000001)))^2))/2)+(IF((ABS(G86)/MAX(((G32)+(I32)*(MAX($D$16,(AD86)-(K32))))*(MAX($D$16,(AD86)-(K32))),0.000001))&gt;(ABS(G86)/MAX(((F32)+(H32)*(MAX($D$16,(AC86)-(J32))))*(MAX($D$16,(AC86)-(J32))),0.000001)),$D$9*((((ABS(G86)/MAX(((G32)+(I32)*(MAX($D$16,(AD86)-(K32))))*(MAX($D$16,(AD86)-(K32))),0.000001))^2)/(2*$I$5))-(((ABS(G86)/MAX(((F32)+(H32)*(MAX($D$16,(AC86)-(J32))))*(MAX($D$16,(AC86)-(J32))),0.000001))^2)/(2*$I$5))),$D$8*((((ABS(G86)/MAX(((F32)+(H32)*(MAX($D$16,(AC86)-(J32))))*(MAX($D$16,(AC86)-(J32))),0.000001))^2)/(2*$I$5))-(((ABS(G86)/MAX(((G32)+(I32)*(MAX($D$16,(AD86)-(K32))))*(MAX($D$16,(AD86)-(K32))),0.000001))^2)/(2*$I$5)))))+($D$10*(ABS((X32)-(W32))/90)*MAX(((ABS(G86)/MAX(((F32)+(H32)*(MAX($D$16,(AC86)-(J32))))*(MAX($D$16,(AC86)-(J32))),0.000001))^2)/(2*$I$5),((ABS(G86)/MAX(((G32)+(I32)*(MAX($D$16,(AD86)-(K32))))*(MAX($D$16,(AD86)-(K32))),0.000001))^2)/(2*$I$5)))+(($D$11*0.13607488*(ABS(H86)/MAX(ABS(F86),0.000001))^2*MAX(((ABS(G86)/MAX(((F32)+(H32)*(MAX($D$16,(AC86)-(J32))))*(MAX($D$16,(AC86)-(J32))),0.000001))^2)/(2*$I$5),((ABS(G86)/MAX(((G32)+(I32)*(MAX($D$16,(AD86)-(K32))))*(MAX($D$16,(AD86)-(K32))),0.000001))^2)/(2*$I$5))))-((ABS(G86)/MAX(((F32)+(H32)*(MAX($D$16,(AC86)-(J32))))*(MAX($D$16,(AC86)-(J32))),0.000001))^2)/(2*$I$5)</f>
        <v>636.28762281911918</v>
      </c>
      <c r="Q86">
        <f ca="1">L86+((ABS(H86)/MAX(((G33)+(I33)*(MAX($D$16,(IF(N6="None",AC86,L86))-(K33))))*(MAX($D$16,(IF(N6="None",AC86,L86))-(K33))),0.000001))^2)/(2*$I$5)+((E33)*((((ABS(H86)*$D$6)/(MAX(((F33)+(H33)*(MAX($D$16,(AC86)-(J33))))*(MAX($D$16,(AC86)-(J33))),0.000001)*MAX(((((F33)+(H33)*(MAX($D$16,(AC86)-(J33))))*(MAX($D$16,(AC86)-(J33))))/MAX((F33)+2*(MAX($D$16,(AC86)-(J33)))*SQRT(1+(H33)^2),0.000001))^(2/3),0.000001)))^2)+(((ABS(H86)*$D$6)/(MAX(((G33)+(I33)*(MAX($D$16,(IF(N6="None",AC86,L86))-(K33))))*(MAX($D$16,(IF(N6="None",AC86,L86))-(K33))),0.000001)*MAX(((((G33)+(I33)*(MAX($D$16,(IF(N6="None",AC86,L86))-(K33))))*(MAX($D$16,(IF(N6="None",AC86,L86))-(K33))))/MAX((G33)+2*(MAX($D$16,(IF(N6="None",AC86,L86))-(K33)))*SQRT(1+(I33)^2),0.000001))^(2/3),0.000001)))^2))/2)+(IF((ABS(H86)/MAX(((G33)+(I33)*(MAX($D$16,(IF(N6="None",AC86,L86))-(K33))))*(MAX($D$16,(IF(N6="None",AC86,L86))-(K33))),0.000001))&gt;(ABS(H86)/MAX(((F33)+(H33)*(MAX($D$16,(AC86)-(J33))))*(MAX($D$16,(AC86)-(J33))),0.000001)),$D$9*((((ABS(H86)/MAX(((G33)+(I33)*(MAX($D$16,(IF(N6="None",AC86,L86))-(K33))))*(MAX($D$16,(IF(N6="None",AC86,L86))-(K33))),0.000001))^2)/(2*$I$5))-(((ABS(H86)/MAX(((F33)+(H33)*(MAX($D$16,(AC86)-(J33))))*(MAX($D$16,(AC86)-(J33))),0.000001))^2)/(2*$I$5))),$D$8*((((ABS(H86)/MAX(((F33)+(H33)*(MAX($D$16,(AC86)-(J33))))*(MAX($D$16,(AC86)-(J33))),0.000001))^2)/(2*$I$5))-(((ABS(H86)/MAX(((G33)+(I33)*(MAX($D$16,(IF(N6="None",AC86,L86))-(K33))))*(MAX($D$16,(IF(N6="None",AC86,L86))-(K33))),0.000001))^2)/(2*$I$5)))))+($D$10*(ABS((X33)-(W33))/90)*MAX(((ABS(H86)/MAX(((F33)+(H33)*(MAX($D$16,(AC86)-(J33))))*(MAX($D$16,(AC86)-(J33))),0.000001))^2)/(2*$I$5),((ABS(H86)/MAX(((G33)+(I33)*(MAX($D$16,(IF(N6="None",AC86,L86))-(K33))))*(MAX($D$16,(IF(N6="None",AC86,L86))-(K33))),0.000001))^2)/(2*$I$5)))+(($D$11*0.00000015*(ABS(G86)/MAX(ABS(F86),0.000001))^2*MAX(((ABS(H86)/MAX(((F33)+(H33)*(MAX($D$16,(AC86)-(J33))))*(MAX($D$16,(AC86)-(J33))),0.000001))^2)/(2*$I$5),((ABS(H86)/MAX(((G33)+(I33)*(MAX($D$16,(IF(N6="None",AC86,L86))-(K33))))*(MAX($D$16,(IF(N6="None",AC86,L86))-(K33))),0.000001))^2)/(2*$I$5))))-((ABS(H86)/MAX(((F33)+(H33)*(MAX($D$16,(AC86)-(J33))))*(MAX($D$16,(AC86)-(J33))),0.000001))^2)/(2*$I$5)</f>
        <v>635.50072422251571</v>
      </c>
      <c r="R86">
        <f ca="1">AE86+((ABS(G86)/MAX(((F32)+(H32)*(MAX($D$16,(AE86)-(J32))))*(MAX($D$16,(AE86)-(J32))),0.000001))^2)/(2*$I$5)-((E32)*((((ABS(G86)*$D$6)/(MAX(((F32)+(H32)*(MAX($D$16,(AE86)-(J32))))*(MAX($D$16,(AE86)-(J32))),0.000001)*MAX(((((F32)+(H32)*(MAX($D$16,(AE86)-(J32))))*(MAX($D$16,(AE86)-(J32))))/MAX((F32)+2*(MAX($D$16,(AE86)-(J32)))*SQRT(1+(H32)^2),0.000001))^(2/3),0.000001)))^2)+(((ABS(G86)*$D$6)/(MAX(((G32)+(I32)*(MAX($D$16,(AF86)-(K32))))*(MAX($D$16,(AF86)-(K32))),0.000001)*MAX(((((G32)+(I32)*(MAX($D$16,(AF86)-(K32))))*(MAX($D$16,(AF86)-(K32))))/MAX((G32)+2*(MAX($D$16,(AF86)-(K32)))*SQRT(1+(I32)^2),0.000001))^(2/3),0.000001)))^2))/2)+(IF((ABS(G86)/MAX(((G32)+(I32)*(MAX($D$16,(AF86)-(K32))))*(MAX($D$16,(AF86)-(K32))),0.000001))&gt;(ABS(G86)/MAX(((F32)+(H32)*(MAX($D$16,(AE86)-(J32))))*(MAX($D$16,(AE86)-(J32))),0.000001)),$D$9*((((ABS(G86)/MAX(((G32)+(I32)*(MAX($D$16,(AF86)-(K32))))*(MAX($D$16,(AF86)-(K32))),0.000001))^2)/(2*$I$5))-(((ABS(G86)/MAX(((F32)+(H32)*(MAX($D$16,(AE86)-(J32))))*(MAX($D$16,(AE86)-(J32))),0.000001))^2)/(2*$I$5))),$D$8*((((ABS(G86)/MAX(((F32)+(H32)*(MAX($D$16,(AE86)-(J32))))*(MAX($D$16,(AE86)-(J32))),0.000001))^2)/(2*$I$5))-(((ABS(G86)/MAX(((G32)+(I32)*(MAX($D$16,(AF86)-(K32))))*(MAX($D$16,(AF86)-(K32))),0.000001))^2)/(2*$I$5)))))+($D$10*(ABS((X32)-(W32))/90)*MAX(((ABS(G86)/MAX(((F32)+(H32)*(MAX($D$16,(AE86)-(J32))))*(MAX($D$16,(AE86)-(J32))),0.000001))^2)/(2*$I$5),((ABS(G86)/MAX(((G32)+(I32)*(MAX($D$16,(AF86)-(K32))))*(MAX($D$16,(AF86)-(K32))),0.000001))^2)/(2*$I$5)))+(($D$11*0.13607488*(ABS(H86)/MAX(ABS(F86),0.000001))^2*MAX(((ABS(G86)/MAX(((F32)+(H32)*(MAX($D$16,(AE86)-(J32))))*(MAX($D$16,(AE86)-(J32))),0.000001))^2)/(2*$I$5),((ABS(G86)/MAX(((G32)+(I32)*(MAX($D$16,(AF86)-(K32))))*(MAX($D$16,(AF86)-(K32))),0.000001))^2)/(2*$I$5))))-((ABS(G86)/MAX(((G32)+(I32)*(MAX($D$16,(AF86)-(K32))))*(MAX($D$16,(AF86)-(K32))),0.000001))^2)/(2*$I$5)</f>
        <v>636.94031607489319</v>
      </c>
      <c r="S86">
        <f ca="1">M86+((ABS(I86)/MAX(((G34)+(I34)*(MAX($D$16,(IF(N7="None",AD86,M86))-(K34))))*(MAX($D$16,(IF(N7="None",AD86,M86))-(K34))),0.000001))^2)/(2*$I$5)+((E34)*((((ABS(I86)*$D$6)/(MAX(((F34)+(H34)*(MAX($D$16,(AD86)-(J34))))*(MAX($D$16,(AD86)-(J34))),0.000001)*MAX(((((F34)+(H34)*(MAX($D$16,(AD86)-(J34))))*(MAX($D$16,(AD86)-(J34))))/MAX((F34)+2*(MAX($D$16,(AD86)-(J34)))*SQRT(1+(H34)^2),0.000001))^(2/3),0.000001)))^2)+(((ABS(I86)*$D$6)/(MAX(((G34)+(I34)*(MAX($D$16,(IF(N7="None",AD86,M86))-(K34))))*(MAX($D$16,(IF(N7="None",AD86,M86))-(K34))),0.000001)*MAX(((((G34)+(I34)*(MAX($D$16,(IF(N7="None",AD86,M86))-(K34))))*(MAX($D$16,(IF(N7="None",AD86,M86))-(K34))))/MAX((G34)+2*(MAX($D$16,(IF(N7="None",AD86,M86))-(K34)))*SQRT(1+(I34)^2),0.000001))^(2/3),0.000001)))^2))/2)+(IF((ABS(I86)/MAX(((G34)+(I34)*(MAX($D$16,(IF(N7="None",AD86,M86))-(K34))))*(MAX($D$16,(IF(N7="None",AD86,M86))-(K34))),0.000001))&gt;(ABS(I86)/MAX(((F34)+(H34)*(MAX($D$16,(AD86)-(J34))))*(MAX($D$16,(AD86)-(J34))),0.000001)),$D$9*((((ABS(I86)/MAX(((G34)+(I34)*(MAX($D$16,(IF(N7="None",AD86,M86))-(K34))))*(MAX($D$16,(IF(N7="None",AD86,M86))-(K34))),0.000001))^2)/(2*$I$5))-(((ABS(I86)/MAX(((F34)+(H34)*(MAX($D$16,(AD86)-(J34))))*(MAX($D$16,(AD86)-(J34))),0.000001))^2)/(2*$I$5))),$D$8*((((ABS(I86)/MAX(((F34)+(H34)*(MAX($D$16,(AD86)-(J34))))*(MAX($D$16,(AD86)-(J34))),0.000001))^2)/(2*$I$5))-(((ABS(I86)/MAX(((G34)+(I34)*(MAX($D$16,(IF(N7="None",AD86,M86))-(K34))))*(MAX($D$16,(IF(N7="None",AD86,M86))-(K34))),0.000001))^2)/(2*$I$5)))))+($D$10*(ABS((X34)-(W34))/90)*MAX(((ABS(I86)/MAX(((F34)+(H34)*(MAX($D$16,(AD86)-(J34))))*(MAX($D$16,(AD86)-(J34))),0.000001))^2)/(2*$I$5),((ABS(I86)/MAX(((G34)+(I34)*(MAX($D$16,(IF(N7="None",AD86,M86))-(K34))))*(MAX($D$16,(IF(N7="None",AD86,M86))-(K34))),0.000001))^2)/(2*$I$5)))+(0)-((ABS(I86)/MAX(((F34)+(H34)*(MAX($D$16,(AD86)-(J34))))*(MAX($D$16,(AD86)-(J34))),0.000001))^2)/(2*$I$5)</f>
        <v>625.5411149079855</v>
      </c>
      <c r="T86">
        <f ca="1">N86+((ABS(J86)/MAX(((G35)+(I35)*(MAX($D$16,(IF(N8="None",AD86,N86))-(K35))))*(MAX($D$16,(IF(N8="None",AD86,N86))-(K35))),0.000001))^2)/(2*$I$5)+((E35)*((((ABS(J86)*$D$6)/(MAX(((F35)+(H35)*(MAX($D$16,(AD86)-(J35))))*(MAX($D$16,(AD86)-(J35))),0.000001)*MAX(((((F35)+(H35)*(MAX($D$16,(AD86)-(J35))))*(MAX($D$16,(AD86)-(J35))))/MAX((F35)+2*(MAX($D$16,(AD86)-(J35)))*SQRT(1+(H35)^2),0.000001))^(2/3),0.000001)))^2)+(((ABS(J86)*$D$6)/(MAX(((G35)+(I35)*(MAX($D$16,(IF(N8="None",AD86,N86))-(K35))))*(MAX($D$16,(IF(N8="None",AD86,N86))-(K35))),0.000001)*MAX(((((G35)+(I35)*(MAX($D$16,(IF(N8="None",AD86,N86))-(K35))))*(MAX($D$16,(IF(N8="None",AD86,N86))-(K35))))/MAX((G35)+2*(MAX($D$16,(IF(N8="None",AD86,N86))-(K35)))*SQRT(1+(I35)^2),0.000001))^(2/3),0.000001)))^2))/2)+(IF((ABS(J86)/MAX(((G35)+(I35)*(MAX($D$16,(IF(N8="None",AD86,N86))-(K35))))*(MAX($D$16,(IF(N8="None",AD86,N86))-(K35))),0.000001))&gt;(ABS(J86)/MAX(((F35)+(H35)*(MAX($D$16,(AD86)-(J35))))*(MAX($D$16,(AD86)-(J35))),0.000001)),$D$9*((((ABS(J86)/MAX(((G35)+(I35)*(MAX($D$16,(IF(N8="None",AD86,N86))-(K35))))*(MAX($D$16,(IF(N8="None",AD86,N86))-(K35))),0.000001))^2)/(2*$I$5))-(((ABS(J86)/MAX(((F35)+(H35)*(MAX($D$16,(AD86)-(J35))))*(MAX($D$16,(AD86)-(J35))),0.000001))^2)/(2*$I$5))),$D$8*((((ABS(J86)/MAX(((F35)+(H35)*(MAX($D$16,(AD86)-(J35))))*(MAX($D$16,(AD86)-(J35))),0.000001))^2)/(2*$I$5))-(((ABS(J86)/MAX(((G35)+(I35)*(MAX($D$16,(IF(N8="None",AD86,N86))-(K35))))*(MAX($D$16,(IF(N8="None",AD86,N86))-(K35))),0.000001))^2)/(2*$I$5)))))+($D$10*(ABS((X35)-(W35))/90)*MAX(((ABS(J86)/MAX(((F35)+(H35)*(MAX($D$16,(AD86)-(J35))))*(MAX($D$16,(AD86)-(J35))),0.000001))^2)/(2*$I$5),((ABS(J86)/MAX(((G35)+(I35)*(MAX($D$16,(IF(N8="None",AD86,N86))-(K35))))*(MAX($D$16,(IF(N8="None",AD86,N86))-(K35))),0.000001))^2)/(2*$I$5)))+(($D$11*0.34699541*(ABS(I86)/MAX(ABS(G86),0.000001))^2*MAX(((ABS(J86)/MAX(((F35)+(H35)*(MAX($D$16,(AD86)-(J35))))*(MAX($D$16,(AD86)-(J35))),0.000001))^2)/(2*$I$5),((ABS(J86)/MAX(((G35)+(I35)*(MAX($D$16,(IF(N8="None",AD86,N86))-(K35))))*(MAX($D$16,(IF(N8="None",AD86,N86))-(K35))),0.000001))^2)/(2*$I$5))))-((ABS(J86)/MAX(((F35)+(H35)*(MAX($D$16,(AD86)-(J35))))*(MAX($D$16,(AD86)-(J35))),0.000001))^2)/(2*$I$5)</f>
        <v>633.49742942429293</v>
      </c>
      <c r="U86">
        <f t="shared" ca="1" si="20"/>
        <v>1.3788200867687766E-3</v>
      </c>
      <c r="V86">
        <f t="shared" ca="1" si="21"/>
        <v>5.4053404588913449E-3</v>
      </c>
      <c r="W86">
        <f t="shared" ca="1" si="22"/>
        <v>0.87873720442667036</v>
      </c>
      <c r="X86">
        <f t="shared" ca="1" si="23"/>
        <v>3.444253858022762</v>
      </c>
      <c r="Y86">
        <f>IF($D$20=0,B86,IFERROR(IF(N6="None",1,MIN(0.98,MAX(0.02,B86+$D$14*((Q86-P86)/MAX(ABS(D86),1))))),B86))</f>
        <v>1</v>
      </c>
      <c r="Z86">
        <f ca="1">IF($D$20=0,C86,IFERROR(IF(AND(N7="None",N8="None"),C86,IF(N8="None",1,IF(N7="None",0,MIN(0.98,MAX(0.02,C86+$D$14*((T86-S86)/MAX(ABS(E86),1))))))),C86))</f>
        <v>0.69517235282742151</v>
      </c>
      <c r="AA86">
        <f t="shared" ca="1" si="24"/>
        <v>636.85887995518874</v>
      </c>
      <c r="AB86">
        <f t="shared" ca="1" si="25"/>
        <v>635.73650996700815</v>
      </c>
      <c r="AC86">
        <f ca="1">IF($D$20=0,D86,IF(AC86=0,(MAX(P86,Q86)),IF(ABS((MAX(P86,Q86))-AC86)&lt;$D$19,AC86,MAX((K31)+$D$16,AC86+$D$13*(((MAX(P86,Q86))-AC86))))))</f>
        <v>636.2878455425257</v>
      </c>
      <c r="AD86">
        <f ca="1">IF($D$20=0,E86,IF(AD86=0,(MAX(S86,T86)),IF(ABS((MAX(S86,T86))-AD86)&lt;$D$19,AD86,MAX((K32)+$D$16,AD86+$D$13*(((MAX(S86,T86))-AD86))))))</f>
        <v>633.49833095286544</v>
      </c>
      <c r="AE86">
        <f ca="1">IF($D$20=0,D86,IF(AE86=0,O86,IF(ABS(U86)&lt;$D$19,AE86,MAX((K31)+$D$16,AE86+($D$13*(((O86)-AE86)+($D$15*U86*MAX(ABS(AE86-(K31)),1))))))))</f>
        <v>637.166358342438</v>
      </c>
      <c r="AF86">
        <f ca="1">IF($D$20=0,E86,IF(AF86=0,R86,IF(ABS(V86)&lt;$D$19,AF86,MAX((K32)+$D$16,AF86+($D$13*(((R86)-AF86)+($D$15*V86*MAX(ABS(AF86-(K32)),1))))))))</f>
        <v>636.9416854328814</v>
      </c>
      <c r="AG86">
        <f ca="1">((G31)*(MAX($D$16,(AC86)-(K31)))^2)/2+(I31)*(MAX($D$16,(AC86)-(K31)))^3/3+(ABS(F86)^2)/($I$5*MAX(((G31)+(I31)*(MAX($D$16,(AC86)-(K31))))*(MAX($D$16,(AC86)-(K31))),0.000001))</f>
        <v>33.301133995256052</v>
      </c>
      <c r="AH86">
        <f ca="1">((G31)*(MAX($D$16,(AE86)-(K31)))^2)/2+(I31)*(MAX($D$16,(AE86)-(K31)))^3/3+(ABS(F86)^2)/($I$5*MAX(((G31)+(I31)*(MAX($D$16,(AE86)-(K31))))*(MAX($D$16,(AE86)-(K31))),0.000001))</f>
        <v>41.072952465657814</v>
      </c>
      <c r="AI86">
        <f ca="1">((G32)*(MAX($D$16,(AD86)-(K32)))^2)/2+(I32)*(MAX($D$16,(AD86)-(K32)))^3/3+(ABS(G86)^2)/($I$5*MAX(((G32)+(I32)*(MAX($D$16,(AD86)-(K32))))*(MAX($D$16,(AD86)-(K32))),0.000001))</f>
        <v>29.419348497152654</v>
      </c>
      <c r="AJ86">
        <f ca="1">((G32)*(MAX($D$16,(AF86)-(K32)))^2)/2+(I32)*(MAX($D$16,(AF86)-(K32)))^3/3+(ABS(G86)^2)/($I$5*MAX(((G32)+(I32)*(MAX($D$16,(AF86)-(K32))))*(MAX($D$16,(AF86)-(K32))),0.000001))</f>
        <v>136.11793845563503</v>
      </c>
      <c r="AK86" t="str">
        <f t="shared" ca="1" si="26"/>
        <v>Supercritical</v>
      </c>
      <c r="AL86" t="str">
        <f t="shared" ca="1" si="27"/>
        <v>Supercritical</v>
      </c>
      <c r="AM86">
        <f t="shared" ca="1" si="28"/>
        <v>637.16635943515814</v>
      </c>
      <c r="AN86">
        <f t="shared" ca="1" si="29"/>
        <v>636.94168403501374</v>
      </c>
      <c r="AO86">
        <f t="shared" ca="1" si="30"/>
        <v>1.6811078467071638E-6</v>
      </c>
      <c r="AP86">
        <f t="shared" ca="1" si="31"/>
        <v>2.1505657059606165E-6</v>
      </c>
    </row>
    <row r="87" spans="1:42" x14ac:dyDescent="0.35">
      <c r="A87">
        <v>44</v>
      </c>
      <c r="B87">
        <f t="shared" si="32"/>
        <v>1</v>
      </c>
      <c r="C87">
        <f t="shared" ca="1" si="33"/>
        <v>0.69517235282742151</v>
      </c>
      <c r="D87">
        <f t="shared" ca="1" si="34"/>
        <v>637.16635943515814</v>
      </c>
      <c r="E87">
        <f t="shared" ca="1" si="35"/>
        <v>636.94168403501374</v>
      </c>
      <c r="F87">
        <f t="shared" si="19"/>
        <v>51</v>
      </c>
      <c r="G87">
        <f ca="1">IF(N6="None",MAX(0,F87-H87),MAX(0,F87*B87))</f>
        <v>50.95</v>
      </c>
      <c r="H87">
        <f ca="1">IF(N6="None",MAX(0.05,IFERROR(O33,0)+0.05),MAX(0,F87-G87))</f>
        <v>0.05</v>
      </c>
      <c r="I87">
        <f ca="1">IF(AND(N7="None",N8="None"),MAX(0,G87*C87),IF(N7="None",MAX(0.05,IFERROR(O34,0)+0.05),IF(N8="None",MAX(0,G87-J87),MAX(0,G87*C87))))</f>
        <v>35.419031376557129</v>
      </c>
      <c r="J87">
        <f ca="1">IF(AND(N7="None",N8="None"),MAX(0,G87-I87),IF(N8="None",MAX(0.05,IFERROR(O35,0)+0.05),IF(N7="None",MAX(0,G87-I87),MAX(0,G87-I87))))</f>
        <v>15.530968623442874</v>
      </c>
      <c r="K87">
        <f>P5</f>
        <v>637</v>
      </c>
      <c r="L87">
        <f ca="1">P6</f>
        <v>635.50072404782861</v>
      </c>
      <c r="M87">
        <f ca="1">P7</f>
        <v>623.0446335020365</v>
      </c>
      <c r="N87">
        <f ca="1">P8</f>
        <v>632.94163350203655</v>
      </c>
      <c r="O87">
        <f ca="1"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AE87)-(K31))))*(MAX($D$16,(AE87)-(K31))),0.000001)*MAX(((((G31)+(I31)*(MAX($D$16,(AE87)-(K31))))*(MAX($D$16,(AE87)-(K31))))/MAX((G31)+2*(MAX($D$16,(AE87)-(K31)))*SQRT(1+(I31)^2),0.000001))^(2/3),0.000001)))^2))/2)+(IF((ABS(F87)/MAX(((G31)+(I31)*(MAX($D$16,(AE87)-(K31))))*(MAX($D$16,(AE87)-(K31))),0.000001))&gt;(ABS(F87)/MAX(((F31)+(H31)*(MAX($D$16,(K87)-(J31))))*(MAX($D$16,(K87)-(J31))),0.000001)),$D$9*((((ABS(F87)/MAX(((G31)+(I31)*(MAX($D$16,(AE87)-(K31))))*(MAX($D$16,(AE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AE87)-(K31))))*(MAX($D$16,(AE87)-(K31))),0.000001))^2)/(2*$I$5)))))+($D$10*(ABS((X31)-(W31))/90)*MAX(((ABS(F87)/MAX(((F31)+(H31)*(MAX($D$16,(K87)-(J31))))*(MAX($D$16,(K87)-(J31))),0.000001))^2)/(2*$I$5),((ABS(F87)/MAX(((G31)+(I31)*(MAX($D$16,(AE87)-(K31))))*(MAX($D$16,(AE87)-(K31))),0.000001))^2)/(2*$I$5)))+(0)-((ABS(F87)/MAX(((G31)+(I31)*(MAX($D$16,(AE87)-(K31))))*(MAX($D$16,(AE87)-(K31))),0.000001))^2)/(2*$I$5)</f>
        <v>637.16616038533539</v>
      </c>
      <c r="P87">
        <f ca="1">AD87+((ABS(G87)/MAX(((G32)+(I32)*(MAX($D$16,(AD87)-(K32))))*(MAX($D$16,(AD87)-(K32))),0.000001))^2)/(2*$I$5)+((E32)*((((ABS(G87)*$D$6)/(MAX(((F32)+(H32)*(MAX($D$16,(AC87)-(J32))))*(MAX($D$16,(AC87)-(J32))),0.000001)*MAX(((((F32)+(H32)*(MAX($D$16,(AC87)-(J32))))*(MAX($D$16,(AC87)-(J32))))/MAX((F32)+2*(MAX($D$16,(AC87)-(J32)))*SQRT(1+(H32)^2),0.000001))^(2/3),0.000001)))^2)+(((ABS(G87)*$D$6)/(MAX(((G32)+(I32)*(MAX($D$16,(AD87)-(K32))))*(MAX($D$16,(AD87)-(K32))),0.000001)*MAX(((((G32)+(I32)*(MAX($D$16,(AD87)-(K32))))*(MAX($D$16,(AD87)-(K32))))/MAX((G32)+2*(MAX($D$16,(AD87)-(K32)))*SQRT(1+(I32)^2),0.000001))^(2/3),0.000001)))^2))/2)+(IF((ABS(G87)/MAX(((G32)+(I32)*(MAX($D$16,(AD87)-(K32))))*(MAX($D$16,(AD87)-(K32))),0.000001))&gt;(ABS(G87)/MAX(((F32)+(H32)*(MAX($D$16,(AC87)-(J32))))*(MAX($D$16,(AC87)-(J32))),0.000001)),$D$9*((((ABS(G87)/MAX(((G32)+(I32)*(MAX($D$16,(AD87)-(K32))))*(MAX($D$16,(AD87)-(K32))),0.000001))^2)/(2*$I$5))-(((ABS(G87)/MAX(((F32)+(H32)*(MAX($D$16,(AC87)-(J32))))*(MAX($D$16,(AC87)-(J32))),0.000001))^2)/(2*$I$5))),$D$8*((((ABS(G87)/MAX(((F32)+(H32)*(MAX($D$16,(AC87)-(J32))))*(MAX($D$16,(AC87)-(J32))),0.000001))^2)/(2*$I$5))-(((ABS(G87)/MAX(((G32)+(I32)*(MAX($D$16,(AD87)-(K32))))*(MAX($D$16,(AD87)-(K32))),0.000001))^2)/(2*$I$5)))))+($D$10*(ABS((X32)-(W32))/90)*MAX(((ABS(G87)/MAX(((F32)+(H32)*(MAX($D$16,(AC87)-(J32))))*(MAX($D$16,(AC87)-(J32))),0.000001))^2)/(2*$I$5),((ABS(G87)/MAX(((G32)+(I32)*(MAX($D$16,(AD87)-(K32))))*(MAX($D$16,(AD87)-(K32))),0.000001))^2)/(2*$I$5)))+(($D$11*0.13607488*(ABS(H87)/MAX(ABS(F87),0.000001))^2*MAX(((ABS(G87)/MAX(((F32)+(H32)*(MAX($D$16,(AC87)-(J32))))*(MAX($D$16,(AC87)-(J32))),0.000001))^2)/(2*$I$5),((ABS(G87)/MAX(((G32)+(I32)*(MAX($D$16,(AD87)-(K32))))*(MAX($D$16,(AD87)-(K32))),0.000001))^2)/(2*$I$5))))-((ABS(G87)/MAX(((F32)+(H32)*(MAX($D$16,(AC87)-(J32))))*(MAX($D$16,(AC87)-(J32))),0.000001))^2)/(2*$I$5)</f>
        <v>636.28939529505294</v>
      </c>
      <c r="Q87">
        <f ca="1">L87+((ABS(H87)/MAX(((G33)+(I33)*(MAX($D$16,(IF(N6="None",AC87,L87))-(K33))))*(MAX($D$16,(IF(N6="None",AC87,L87))-(K33))),0.000001))^2)/(2*$I$5)+((E33)*((((ABS(H87)*$D$6)/(MAX(((F33)+(H33)*(MAX($D$16,(AC87)-(J33))))*(MAX($D$16,(AC87)-(J33))),0.000001)*MAX(((((F33)+(H33)*(MAX($D$16,(AC87)-(J33))))*(MAX($D$16,(AC87)-(J33))))/MAX((F33)+2*(MAX($D$16,(AC87)-(J33)))*SQRT(1+(H33)^2),0.000001))^(2/3),0.000001)))^2)+(((ABS(H87)*$D$6)/(MAX(((G33)+(I33)*(MAX($D$16,(IF(N6="None",AC87,L87))-(K33))))*(MAX($D$16,(IF(N6="None",AC87,L87))-(K33))),0.000001)*MAX(((((G33)+(I33)*(MAX($D$16,(IF(N6="None",AC87,L87))-(K33))))*(MAX($D$16,(IF(N6="None",AC87,L87))-(K33))))/MAX((G33)+2*(MAX($D$16,(IF(N6="None",AC87,L87))-(K33)))*SQRT(1+(I33)^2),0.000001))^(2/3),0.000001)))^2))/2)+(IF((ABS(H87)/MAX(((G33)+(I33)*(MAX($D$16,(IF(N6="None",AC87,L87))-(K33))))*(MAX($D$16,(IF(N6="None",AC87,L87))-(K33))),0.000001))&gt;(ABS(H87)/MAX(((F33)+(H33)*(MAX($D$16,(AC87)-(J33))))*(MAX($D$16,(AC87)-(J33))),0.000001)),$D$9*((((ABS(H87)/MAX(((G33)+(I33)*(MAX($D$16,(IF(N6="None",AC87,L87))-(K33))))*(MAX($D$16,(IF(N6="None",AC87,L87))-(K33))),0.000001))^2)/(2*$I$5))-(((ABS(H87)/MAX(((F33)+(H33)*(MAX($D$16,(AC87)-(J33))))*(MAX($D$16,(AC87)-(J33))),0.000001))^2)/(2*$I$5))),$D$8*((((ABS(H87)/MAX(((F33)+(H33)*(MAX($D$16,(AC87)-(J33))))*(MAX($D$16,(AC87)-(J33))),0.000001))^2)/(2*$I$5))-(((ABS(H87)/MAX(((G33)+(I33)*(MAX($D$16,(IF(N6="None",AC87,L87))-(K33))))*(MAX($D$16,(IF(N6="None",AC87,L87))-(K33))),0.000001))^2)/(2*$I$5)))))+($D$10*(ABS((X33)-(W33))/90)*MAX(((ABS(H87)/MAX(((F33)+(H33)*(MAX($D$16,(AC87)-(J33))))*(MAX($D$16,(AC87)-(J33))),0.000001))^2)/(2*$I$5),((ABS(H87)/MAX(((G33)+(I33)*(MAX($D$16,(IF(N6="None",AC87,L87))-(K33))))*(MAX($D$16,(IF(N6="None",AC87,L87))-(K33))),0.000001))^2)/(2*$I$5)))+(($D$11*0.00000015*(ABS(G87)/MAX(ABS(F87),0.000001))^2*MAX(((ABS(H87)/MAX(((F33)+(H33)*(MAX($D$16,(AC87)-(J33))))*(MAX($D$16,(AC87)-(J33))),0.000001))^2)/(2*$I$5),((ABS(H87)/MAX(((G33)+(I33)*(MAX($D$16,(IF(N6="None",AC87,L87))-(K33))))*(MAX($D$16,(IF(N6="None",AC87,L87))-(K33))),0.000001))^2)/(2*$I$5))))-((ABS(H87)/MAX(((F33)+(H33)*(MAX($D$16,(AC87)-(J33))))*(MAX($D$16,(AC87)-(J33))),0.000001))^2)/(2*$I$5)</f>
        <v>635.5007242222099</v>
      </c>
      <c r="R87">
        <f ca="1">AE87+((ABS(G87)/MAX(((F32)+(H32)*(MAX($D$16,(AE87)-(J32))))*(MAX($D$16,(AE87)-(J32))),0.000001))^2)/(2*$I$5)-((E32)*((((ABS(G87)*$D$6)/(MAX(((F32)+(H32)*(MAX($D$16,(AE87)-(J32))))*(MAX($D$16,(AE87)-(J32))),0.000001)*MAX(((((F32)+(H32)*(MAX($D$16,(AE87)-(J32))))*(MAX($D$16,(AE87)-(J32))))/MAX((F32)+2*(MAX($D$16,(AE87)-(J32)))*SQRT(1+(H32)^2),0.000001))^(2/3),0.000001)))^2)+(((ABS(G87)*$D$6)/(MAX(((G32)+(I32)*(MAX($D$16,(AF87)-(K32))))*(MAX($D$16,(AF87)-(K32))),0.000001)*MAX(((((G32)+(I32)*(MAX($D$16,(AF87)-(K32))))*(MAX($D$16,(AF87)-(K32))))/MAX((G32)+2*(MAX($D$16,(AF87)-(K32)))*SQRT(1+(I32)^2),0.000001))^(2/3),0.000001)))^2))/2)+(IF((ABS(G87)/MAX(((G32)+(I32)*(MAX($D$16,(AF87)-(K32))))*(MAX($D$16,(AF87)-(K32))),0.000001))&gt;(ABS(G87)/MAX(((F32)+(H32)*(MAX($D$16,(AE87)-(J32))))*(MAX($D$16,(AE87)-(J32))),0.000001)),$D$9*((((ABS(G87)/MAX(((G32)+(I32)*(MAX($D$16,(AF87)-(K32))))*(MAX($D$16,(AF87)-(K32))),0.000001))^2)/(2*$I$5))-(((ABS(G87)/MAX(((F32)+(H32)*(MAX($D$16,(AE87)-(J32))))*(MAX($D$16,(AE87)-(J32))),0.000001))^2)/(2*$I$5))),$D$8*((((ABS(G87)/MAX(((F32)+(H32)*(MAX($D$16,(AE87)-(J32))))*(MAX($D$16,(AE87)-(J32))),0.000001))^2)/(2*$I$5))-(((ABS(G87)/MAX(((G32)+(I32)*(MAX($D$16,(AF87)-(K32))))*(MAX($D$16,(AF87)-(K32))),0.000001))^2)/(2*$I$5)))))+($D$10*(ABS((X32)-(W32))/90)*MAX(((ABS(G87)/MAX(((F32)+(H32)*(MAX($D$16,(AE87)-(J32))))*(MAX($D$16,(AE87)-(J32))),0.000001))^2)/(2*$I$5),((ABS(G87)/MAX(((G32)+(I32)*(MAX($D$16,(AF87)-(K32))))*(MAX($D$16,(AF87)-(K32))),0.000001))^2)/(2*$I$5)))+(($D$11*0.13607488*(ABS(H87)/MAX(ABS(F87),0.000001))^2*MAX(((ABS(G87)/MAX(((F32)+(H32)*(MAX($D$16,(AE87)-(J32))))*(MAX($D$16,(AE87)-(J32))),0.000001))^2)/(2*$I$5),((ABS(G87)/MAX(((G32)+(I32)*(MAX($D$16,(AF87)-(K32))))*(MAX($D$16,(AF87)-(K32))),0.000001))^2)/(2*$I$5))))-((ABS(G87)/MAX(((G32)+(I32)*(MAX($D$16,(AF87)-(K32))))*(MAX($D$16,(AF87)-(K32))),0.000001))^2)/(2*$I$5)</f>
        <v>636.94031535232955</v>
      </c>
      <c r="S87">
        <f ca="1">M87+((ABS(I87)/MAX(((G34)+(I34)*(MAX($D$16,(IF(N7="None",AD87,M87))-(K34))))*(MAX($D$16,(IF(N7="None",AD87,M87))-(K34))),0.000001))^2)/(2*$I$5)+((E34)*((((ABS(I87)*$D$6)/(MAX(((F34)+(H34)*(MAX($D$16,(AD87)-(J34))))*(MAX($D$16,(AD87)-(J34))),0.000001)*MAX(((((F34)+(H34)*(MAX($D$16,(AD87)-(J34))))*(MAX($D$16,(AD87)-(J34))))/MAX((F34)+2*(MAX($D$16,(AD87)-(J34)))*SQRT(1+(H34)^2),0.000001))^(2/3),0.000001)))^2)+(((ABS(I87)*$D$6)/(MAX(((G34)+(I34)*(MAX($D$16,(IF(N7="None",AD87,M87))-(K34))))*(MAX($D$16,(IF(N7="None",AD87,M87))-(K34))),0.000001)*MAX(((((G34)+(I34)*(MAX($D$16,(IF(N7="None",AD87,M87))-(K34))))*(MAX($D$16,(IF(N7="None",AD87,M87))-(K34))))/MAX((G34)+2*(MAX($D$16,(IF(N7="None",AD87,M87))-(K34)))*SQRT(1+(I34)^2),0.000001))^(2/3),0.000001)))^2))/2)+(IF((ABS(I87)/MAX(((G34)+(I34)*(MAX($D$16,(IF(N7="None",AD87,M87))-(K34))))*(MAX($D$16,(IF(N7="None",AD87,M87))-(K34))),0.000001))&gt;(ABS(I87)/MAX(((F34)+(H34)*(MAX($D$16,(AD87)-(J34))))*(MAX($D$16,(AD87)-(J34))),0.000001)),$D$9*((((ABS(I87)/MAX(((G34)+(I34)*(MAX($D$16,(IF(N7="None",AD87,M87))-(K34))))*(MAX($D$16,(IF(N7="None",AD87,M87))-(K34))),0.000001))^2)/(2*$I$5))-(((ABS(I87)/MAX(((F34)+(H34)*(MAX($D$16,(AD87)-(J34))))*(MAX($D$16,(AD87)-(J34))),0.000001))^2)/(2*$I$5))),$D$8*((((ABS(I87)/MAX(((F34)+(H34)*(MAX($D$16,(AD87)-(J34))))*(MAX($D$16,(AD87)-(J34))),0.000001))^2)/(2*$I$5))-(((ABS(I87)/MAX(((G34)+(I34)*(MAX($D$16,(IF(N7="None",AD87,M87))-(K34))))*(MAX($D$16,(IF(N7="None",AD87,M87))-(K34))),0.000001))^2)/(2*$I$5)))))+($D$10*(ABS((X34)-(W34))/90)*MAX(((ABS(I87)/MAX(((F34)+(H34)*(MAX($D$16,(AD87)-(J34))))*(MAX($D$16,(AD87)-(J34))),0.000001))^2)/(2*$I$5),((ABS(I87)/MAX(((G34)+(I34)*(MAX($D$16,(IF(N7="None",AD87,M87))-(K34))))*(MAX($D$16,(IF(N7="None",AD87,M87))-(K34))),0.000001))^2)/(2*$I$5)))+(0)-((ABS(I87)/MAX(((F34)+(H34)*(MAX($D$16,(AD87)-(J34))))*(MAX($D$16,(AD87)-(J34))),0.000001))^2)/(2*$I$5)</f>
        <v>625.54727035418455</v>
      </c>
      <c r="T87">
        <f ca="1">N87+((ABS(J87)/MAX(((G35)+(I35)*(MAX($D$16,(IF(N8="None",AD87,N87))-(K35))))*(MAX($D$16,(IF(N8="None",AD87,N87))-(K35))),0.000001))^2)/(2*$I$5)+((E35)*((((ABS(J87)*$D$6)/(MAX(((F35)+(H35)*(MAX($D$16,(AD87)-(J35))))*(MAX($D$16,(AD87)-(J35))),0.000001)*MAX(((((F35)+(H35)*(MAX($D$16,(AD87)-(J35))))*(MAX($D$16,(AD87)-(J35))))/MAX((F35)+2*(MAX($D$16,(AD87)-(J35)))*SQRT(1+(H35)^2),0.000001))^(2/3),0.000001)))^2)+(((ABS(J87)*$D$6)/(MAX(((G35)+(I35)*(MAX($D$16,(IF(N8="None",AD87,N87))-(K35))))*(MAX($D$16,(IF(N8="None",AD87,N87))-(K35))),0.000001)*MAX(((((G35)+(I35)*(MAX($D$16,(IF(N8="None",AD87,N87))-(K35))))*(MAX($D$16,(IF(N8="None",AD87,N87))-(K35))))/MAX((G35)+2*(MAX($D$16,(IF(N8="None",AD87,N87))-(K35)))*SQRT(1+(I35)^2),0.000001))^(2/3),0.000001)))^2))/2)+(IF((ABS(J87)/MAX(((G35)+(I35)*(MAX($D$16,(IF(N8="None",AD87,N87))-(K35))))*(MAX($D$16,(IF(N8="None",AD87,N87))-(K35))),0.000001))&gt;(ABS(J87)/MAX(((F35)+(H35)*(MAX($D$16,(AD87)-(J35))))*(MAX($D$16,(AD87)-(J35))),0.000001)),$D$9*((((ABS(J87)/MAX(((G35)+(I35)*(MAX($D$16,(IF(N8="None",AD87,N87))-(K35))))*(MAX($D$16,(IF(N8="None",AD87,N87))-(K35))),0.000001))^2)/(2*$I$5))-(((ABS(J87)/MAX(((F35)+(H35)*(MAX($D$16,(AD87)-(J35))))*(MAX($D$16,(AD87)-(J35))),0.000001))^2)/(2*$I$5))),$D$8*((((ABS(J87)/MAX(((F35)+(H35)*(MAX($D$16,(AD87)-(J35))))*(MAX($D$16,(AD87)-(J35))),0.000001))^2)/(2*$I$5))-(((ABS(J87)/MAX(((G35)+(I35)*(MAX($D$16,(IF(N8="None",AD87,N87))-(K35))))*(MAX($D$16,(IF(N8="None",AD87,N87))-(K35))),0.000001))^2)/(2*$I$5)))))+($D$10*(ABS((X35)-(W35))/90)*MAX(((ABS(J87)/MAX(((F35)+(H35)*(MAX($D$16,(AD87)-(J35))))*(MAX($D$16,(AD87)-(J35))),0.000001))^2)/(2*$I$5),((ABS(J87)/MAX(((G35)+(I35)*(MAX($D$16,(IF(N8="None",AD87,N87))-(K35))))*(MAX($D$16,(IF(N8="None",AD87,N87))-(K35))),0.000001))^2)/(2*$I$5)))+(($D$11*0.34699541*(ABS(I87)/MAX(ABS(G87),0.000001))^2*MAX(((ABS(J87)/MAX(((F35)+(H35)*(MAX($D$16,(AD87)-(J35))))*(MAX($D$16,(AD87)-(J35))),0.000001))^2)/(2*$I$5),((ABS(J87)/MAX(((G35)+(I35)*(MAX($D$16,(IF(N8="None",AD87,N87))-(K35))))*(MAX($D$16,(IF(N8="None",AD87,N87))-(K35))),0.000001))^2)/(2*$I$5))))-((ABS(J87)/MAX(((F35)+(H35)*(MAX($D$16,(AD87)-(J35))))*(MAX($D$16,(AD87)-(J35))),0.000001))^2)/(2*$I$5)</f>
        <v>633.49384005029378</v>
      </c>
      <c r="U87">
        <f t="shared" ca="1" si="20"/>
        <v>1.3760379488014574E-3</v>
      </c>
      <c r="V87">
        <f t="shared" ca="1" si="21"/>
        <v>5.4109746440245644E-3</v>
      </c>
      <c r="W87">
        <f t="shared" ca="1" si="22"/>
        <v>0.8769641401052013</v>
      </c>
      <c r="X87">
        <f t="shared" ca="1" si="23"/>
        <v>3.4478439847199525</v>
      </c>
      <c r="Y87">
        <f>IF($D$20=0,B87,IFERROR(IF(N6="None",1,MIN(0.98,MAX(0.02,B87+$D$14*((Q87-P87)/MAX(ABS(D87),1))))),B87))</f>
        <v>1</v>
      </c>
      <c r="Z87">
        <f ca="1">IF($D$20=0,C87,IFERROR(IF(AND(N7="None",N8="None"),C87,IF(N8="None",1,IF(N7="None",0,MIN(0.98,MAX(0.02,C87+$D$14*((T87-S87)/MAX(ABS(E87),1))))))),C87))</f>
        <v>0.69617044353434687</v>
      </c>
      <c r="AA87">
        <f t="shared" ca="1" si="24"/>
        <v>636.85948477113459</v>
      </c>
      <c r="AB87">
        <f t="shared" ca="1" si="25"/>
        <v>635.73525469485617</v>
      </c>
      <c r="AC87">
        <f ca="1">IF($D$20=0,D87,IF(AC87=0,(MAX(P87,Q87)),IF(ABS((MAX(P87,Q87))-AC87)&lt;$D$19,AC87,MAX((K31)+$D$16,AC87+$D$13*(((MAX(P87,Q87))-AC87))))))</f>
        <v>636.289574680805</v>
      </c>
      <c r="AD87">
        <f ca="1">IF($D$20=0,E87,IF(AD87=0,(MAX(S87,T87)),IF(ABS((MAX(S87,T87))-AD87)&lt;$D$19,AD87,MAX((K32)+$D$16,AD87+$D$13*(((MAX(S87,T87))-AD87))))))</f>
        <v>633.49474306313505</v>
      </c>
      <c r="AE87">
        <f ca="1">IF($D$20=0,D87,IF(AE87=0,O87,IF(ABS(U87)&lt;$D$19,AE87,MAX((K31)+$D$16,AE87+($D$13*(((O87)-AE87)+($D$15*U87*MAX(ABS(AE87-(K31)),1))))))))</f>
        <v>637.16635773379016</v>
      </c>
      <c r="AF87">
        <f ca="1">IF($D$20=0,E87,IF(AF87=0,R87,IF(ABS(V87)&lt;$D$19,AF87,MAX((K32)+$D$16,AF87+($D$13*(((R87)-AF87)+($D$15*V87*MAX(ABS(AF87-(K32)),1))))))))</f>
        <v>636.94168613784075</v>
      </c>
      <c r="AG87">
        <f ca="1">((G31)*(MAX($D$16,(AC87)-(K31)))^2)/2+(I31)*(MAX($D$16,(AC87)-(K31)))^3/3+(ABS(F87)^2)/($I$5*MAX(((G31)+(I31)*(MAX($D$16,(AC87)-(K31))))*(MAX($D$16,(AC87)-(K31))),0.000001))</f>
        <v>33.306067414580156</v>
      </c>
      <c r="AH87">
        <f ca="1">((G31)*(MAX($D$16,(AE87)-(K31)))^2)/2+(I31)*(MAX($D$16,(AE87)-(K31)))^3/3+(ABS(F87)^2)/($I$5*MAX(((G31)+(I31)*(MAX($D$16,(AE87)-(K31))))*(MAX($D$16,(AE87)-(K31))),0.000001))</f>
        <v>41.072944007452897</v>
      </c>
      <c r="AI87">
        <f ca="1">((G32)*(MAX($D$16,(AD87)-(K32)))^2)/2+(I32)*(MAX($D$16,(AD87)-(K32)))^3/3+(ABS(G87)^2)/($I$5*MAX(((G32)+(I32)*(MAX($D$16,(AD87)-(K32))))*(MAX($D$16,(AD87)-(K32))),0.000001))</f>
        <v>29.39535038811907</v>
      </c>
      <c r="AJ87">
        <f ca="1">((G32)*(MAX($D$16,(AF87)-(K32)))^2)/2+(I32)*(MAX($D$16,(AF87)-(K32)))^3/3+(ABS(G87)^2)/($I$5*MAX(((G32)+(I32)*(MAX($D$16,(AF87)-(K32))))*(MAX($D$16,(AF87)-(K32))),0.000001))</f>
        <v>136.11797419750252</v>
      </c>
      <c r="AK87" t="str">
        <f t="shared" ca="1" si="26"/>
        <v>Supercritical</v>
      </c>
      <c r="AL87" t="str">
        <f t="shared" ca="1" si="27"/>
        <v>Supercritical</v>
      </c>
      <c r="AM87">
        <f t="shared" ca="1" si="28"/>
        <v>637.16635883967933</v>
      </c>
      <c r="AN87">
        <f t="shared" ca="1" si="29"/>
        <v>636.94168477100322</v>
      </c>
      <c r="AO87">
        <f t="shared" ca="1" si="30"/>
        <v>1.701367978057533E-6</v>
      </c>
      <c r="AP87">
        <f t="shared" ca="1" si="31"/>
        <v>2.1028270111855818E-6</v>
      </c>
    </row>
    <row r="88" spans="1:42" x14ac:dyDescent="0.35">
      <c r="A88">
        <v>45</v>
      </c>
      <c r="B88">
        <f t="shared" si="32"/>
        <v>1</v>
      </c>
      <c r="C88">
        <f t="shared" ca="1" si="33"/>
        <v>0.69617044353434687</v>
      </c>
      <c r="D88">
        <f t="shared" ca="1" si="34"/>
        <v>637.16635883967933</v>
      </c>
      <c r="E88">
        <f t="shared" ca="1" si="35"/>
        <v>636.94168477100322</v>
      </c>
      <c r="F88">
        <f t="shared" si="19"/>
        <v>51</v>
      </c>
      <c r="G88">
        <f ca="1">IF(N6="None",MAX(0,F88-H88),MAX(0,F88*B88))</f>
        <v>50.95</v>
      </c>
      <c r="H88">
        <f ca="1">IF(N6="None",MAX(0.05,IFERROR(O33,0)+0.05),MAX(0,F88-G88))</f>
        <v>0.05</v>
      </c>
      <c r="I88">
        <f ca="1">IF(AND(N7="None",N8="None"),MAX(0,G88*C88),IF(N7="None",MAX(0.05,IFERROR(O34,0)+0.05),IF(N8="None",MAX(0,G88-J88),MAX(0,G88*C88))))</f>
        <v>35.469884098074978</v>
      </c>
      <c r="J88">
        <f ca="1">IF(AND(N7="None",N8="None"),MAX(0,G88-I88),IF(N8="None",MAX(0.05,IFERROR(O35,0)+0.05),IF(N7="None",MAX(0,G88-I88),MAX(0,G88-I88))))</f>
        <v>15.480115901925025</v>
      </c>
      <c r="K88">
        <f>P5</f>
        <v>637</v>
      </c>
      <c r="L88">
        <f ca="1">P6</f>
        <v>635.50072404782861</v>
      </c>
      <c r="M88">
        <f ca="1">P7</f>
        <v>623.0446335020365</v>
      </c>
      <c r="N88">
        <f ca="1">P8</f>
        <v>632.94163350203655</v>
      </c>
      <c r="O88">
        <f ca="1"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AE88)-(K31))))*(MAX($D$16,(AE88)-(K31))),0.000001)*MAX(((((G31)+(I31)*(MAX($D$16,(AE88)-(K31))))*(MAX($D$16,(AE88)-(K31))))/MAX((G31)+2*(MAX($D$16,(AE88)-(K31)))*SQRT(1+(I31)^2),0.000001))^(2/3),0.000001)))^2))/2)+(IF((ABS(F88)/MAX(((G31)+(I31)*(MAX($D$16,(AE88)-(K31))))*(MAX($D$16,(AE88)-(K31))),0.000001))&gt;(ABS(F88)/MAX(((F31)+(H31)*(MAX($D$16,(K88)-(J31))))*(MAX($D$16,(K88)-(J31))),0.000001)),$D$9*((((ABS(F88)/MAX(((G31)+(I31)*(MAX($D$16,(AE88)-(K31))))*(MAX($D$16,(AE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AE88)-(K31))))*(MAX($D$16,(AE88)-(K31))),0.000001))^2)/(2*$I$5)))))+($D$10*(ABS((X31)-(W31))/90)*MAX(((ABS(F88)/MAX(((F31)+(H31)*(MAX($D$16,(K88)-(J31))))*(MAX($D$16,(K88)-(J31))),0.000001))^2)/(2*$I$5),((ABS(F88)/MAX(((G31)+(I31)*(MAX($D$16,(AE88)-(K31))))*(MAX($D$16,(AE88)-(K31))),0.000001))^2)/(2*$I$5)))+(0)-((ABS(F88)/MAX(((G31)+(I31)*(MAX($D$16,(AE88)-(K31))))*(MAX($D$16,(AE88)-(K31))),0.000001))^2)/(2*$I$5)</f>
        <v>637.16616017342915</v>
      </c>
      <c r="P88">
        <f ca="1">AD88+((ABS(G88)/MAX(((G32)+(I32)*(MAX($D$16,(AD88)-(K32))))*(MAX($D$16,(AD88)-(K32))),0.000001))^2)/(2*$I$5)+((E32)*((((ABS(G88)*$D$6)/(MAX(((F32)+(H32)*(MAX($D$16,(AC88)-(J32))))*(MAX($D$16,(AC88)-(J32))),0.000001)*MAX(((((F32)+(H32)*(MAX($D$16,(AC88)-(J32))))*(MAX($D$16,(AC88)-(J32))))/MAX((F32)+2*(MAX($D$16,(AC88)-(J32)))*SQRT(1+(H32)^2),0.000001))^(2/3),0.000001)))^2)+(((ABS(G88)*$D$6)/(MAX(((G32)+(I32)*(MAX($D$16,(AD88)-(K32))))*(MAX($D$16,(AD88)-(K32))),0.000001)*MAX(((((G32)+(I32)*(MAX($D$16,(AD88)-(K32))))*(MAX($D$16,(AD88)-(K32))))/MAX((G32)+2*(MAX($D$16,(AD88)-(K32)))*SQRT(1+(I32)^2),0.000001))^(2/3),0.000001)))^2))/2)+(IF((ABS(G88)/MAX(((G32)+(I32)*(MAX($D$16,(AD88)-(K32))))*(MAX($D$16,(AD88)-(K32))),0.000001))&gt;(ABS(G88)/MAX(((F32)+(H32)*(MAX($D$16,(AC88)-(J32))))*(MAX($D$16,(AC88)-(J32))),0.000001)),$D$9*((((ABS(G88)/MAX(((G32)+(I32)*(MAX($D$16,(AD88)-(K32))))*(MAX($D$16,(AD88)-(K32))),0.000001))^2)/(2*$I$5))-(((ABS(G88)/MAX(((F32)+(H32)*(MAX($D$16,(AC88)-(J32))))*(MAX($D$16,(AC88)-(J32))),0.000001))^2)/(2*$I$5))),$D$8*((((ABS(G88)/MAX(((F32)+(H32)*(MAX($D$16,(AC88)-(J32))))*(MAX($D$16,(AC88)-(J32))),0.000001))^2)/(2*$I$5))-(((ABS(G88)/MAX(((G32)+(I32)*(MAX($D$16,(AD88)-(K32))))*(MAX($D$16,(AD88)-(K32))),0.000001))^2)/(2*$I$5)))))+($D$10*(ABS((X32)-(W32))/90)*MAX(((ABS(G88)/MAX(((F32)+(H32)*(MAX($D$16,(AC88)-(J32))))*(MAX($D$16,(AC88)-(J32))),0.000001))^2)/(2*$I$5),((ABS(G88)/MAX(((G32)+(I32)*(MAX($D$16,(AD88)-(K32))))*(MAX($D$16,(AD88)-(K32))),0.000001))^2)/(2*$I$5)))+(($D$11*0.13607488*(ABS(H88)/MAX(ABS(F88),0.000001))^2*MAX(((ABS(G88)/MAX(((F32)+(H32)*(MAX($D$16,(AC88)-(J32))))*(MAX($D$16,(AC88)-(J32))),0.000001))^2)/(2*$I$5),((ABS(G88)/MAX(((G32)+(I32)*(MAX($D$16,(AD88)-(K32))))*(MAX($D$16,(AD88)-(K32))),0.000001))^2)/(2*$I$5))))-((ABS(G88)/MAX(((F32)+(H32)*(MAX($D$16,(AC88)-(J32))))*(MAX($D$16,(AC88)-(J32))),0.000001))^2)/(2*$I$5)</f>
        <v>636.29118729470713</v>
      </c>
      <c r="Q88">
        <f ca="1">L88+((ABS(H88)/MAX(((G33)+(I33)*(MAX($D$16,(IF(N6="None",AC88,L88))-(K33))))*(MAX($D$16,(IF(N6="None",AC88,L88))-(K33))),0.000001))^2)/(2*$I$5)+((E33)*((((ABS(H88)*$D$6)/(MAX(((F33)+(H33)*(MAX($D$16,(AC88)-(J33))))*(MAX($D$16,(AC88)-(J33))),0.000001)*MAX(((((F33)+(H33)*(MAX($D$16,(AC88)-(J33))))*(MAX($D$16,(AC88)-(J33))))/MAX((F33)+2*(MAX($D$16,(AC88)-(J33)))*SQRT(1+(H33)^2),0.000001))^(2/3),0.000001)))^2)+(((ABS(H88)*$D$6)/(MAX(((G33)+(I33)*(MAX($D$16,(IF(N6="None",AC88,L88))-(K33))))*(MAX($D$16,(IF(N6="None",AC88,L88))-(K33))),0.000001)*MAX(((((G33)+(I33)*(MAX($D$16,(IF(N6="None",AC88,L88))-(K33))))*(MAX($D$16,(IF(N6="None",AC88,L88))-(K33))))/MAX((G33)+2*(MAX($D$16,(IF(N6="None",AC88,L88))-(K33)))*SQRT(1+(I33)^2),0.000001))^(2/3),0.000001)))^2))/2)+(IF((ABS(H88)/MAX(((G33)+(I33)*(MAX($D$16,(IF(N6="None",AC88,L88))-(K33))))*(MAX($D$16,(IF(N6="None",AC88,L88))-(K33))),0.000001))&gt;(ABS(H88)/MAX(((F33)+(H33)*(MAX($D$16,(AC88)-(J33))))*(MAX($D$16,(AC88)-(J33))),0.000001)),$D$9*((((ABS(H88)/MAX(((G33)+(I33)*(MAX($D$16,(IF(N6="None",AC88,L88))-(K33))))*(MAX($D$16,(IF(N6="None",AC88,L88))-(K33))),0.000001))^2)/(2*$I$5))-(((ABS(H88)/MAX(((F33)+(H33)*(MAX($D$16,(AC88)-(J33))))*(MAX($D$16,(AC88)-(J33))),0.000001))^2)/(2*$I$5))),$D$8*((((ABS(H88)/MAX(((F33)+(H33)*(MAX($D$16,(AC88)-(J33))))*(MAX($D$16,(AC88)-(J33))),0.000001))^2)/(2*$I$5))-(((ABS(H88)/MAX(((G33)+(I33)*(MAX($D$16,(IF(N6="None",AC88,L88))-(K33))))*(MAX($D$16,(IF(N6="None",AC88,L88))-(K33))),0.000001))^2)/(2*$I$5)))))+($D$10*(ABS((X33)-(W33))/90)*MAX(((ABS(H88)/MAX(((F33)+(H33)*(MAX($D$16,(AC88)-(J33))))*(MAX($D$16,(AC88)-(J33))),0.000001))^2)/(2*$I$5),((ABS(H88)/MAX(((G33)+(I33)*(MAX($D$16,(IF(N6="None",AC88,L88))-(K33))))*(MAX($D$16,(IF(N6="None",AC88,L88))-(K33))),0.000001))^2)/(2*$I$5)))+(($D$11*0.00000015*(ABS(G88)/MAX(ABS(F88),0.000001))^2*MAX(((ABS(H88)/MAX(((F33)+(H33)*(MAX($D$16,(AC88)-(J33))))*(MAX($D$16,(AC88)-(J33))),0.000001))^2)/(2*$I$5),((ABS(H88)/MAX(((G33)+(I33)*(MAX($D$16,(IF(N6="None",AC88,L88))-(K33))))*(MAX($D$16,(IF(N6="None",AC88,L88))-(K33))),0.000001))^2)/(2*$I$5))))-((ABS(H88)/MAX(((F33)+(H33)*(MAX($D$16,(AC88)-(J33))))*(MAX($D$16,(AC88)-(J33))),0.000001))^2)/(2*$I$5)</f>
        <v>635.50072422190067</v>
      </c>
      <c r="R88">
        <f ca="1">AE88+((ABS(G88)/MAX(((F32)+(H32)*(MAX($D$16,(AE88)-(J32))))*(MAX($D$16,(AE88)-(J32))),0.000001))^2)/(2*$I$5)-((E32)*((((ABS(G88)*$D$6)/(MAX(((F32)+(H32)*(MAX($D$16,(AE88)-(J32))))*(MAX($D$16,(AE88)-(J32))),0.000001)*MAX(((((F32)+(H32)*(MAX($D$16,(AE88)-(J32))))*(MAX($D$16,(AE88)-(J32))))/MAX((F32)+2*(MAX($D$16,(AE88)-(J32)))*SQRT(1+(H32)^2),0.000001))^(2/3),0.000001)))^2)+(((ABS(G88)*$D$6)/(MAX(((G32)+(I32)*(MAX($D$16,(AF88)-(K32))))*(MAX($D$16,(AF88)-(K32))),0.000001)*MAX(((((G32)+(I32)*(MAX($D$16,(AF88)-(K32))))*(MAX($D$16,(AF88)-(K32))))/MAX((G32)+2*(MAX($D$16,(AF88)-(K32)))*SQRT(1+(I32)^2),0.000001))^(2/3),0.000001)))^2))/2)+(IF((ABS(G88)/MAX(((G32)+(I32)*(MAX($D$16,(AF88)-(K32))))*(MAX($D$16,(AF88)-(K32))),0.000001))&gt;(ABS(G88)/MAX(((F32)+(H32)*(MAX($D$16,(AE88)-(J32))))*(MAX($D$16,(AE88)-(J32))),0.000001)),$D$9*((((ABS(G88)/MAX(((G32)+(I32)*(MAX($D$16,(AF88)-(K32))))*(MAX($D$16,(AF88)-(K32))),0.000001))^2)/(2*$I$5))-(((ABS(G88)/MAX(((F32)+(H32)*(MAX($D$16,(AE88)-(J32))))*(MAX($D$16,(AE88)-(J32))),0.000001))^2)/(2*$I$5))),$D$8*((((ABS(G88)/MAX(((F32)+(H32)*(MAX($D$16,(AE88)-(J32))))*(MAX($D$16,(AE88)-(J32))),0.000001))^2)/(2*$I$5))-(((ABS(G88)/MAX(((G32)+(I32)*(MAX($D$16,(AF88)-(K32))))*(MAX($D$16,(AF88)-(K32))),0.000001))^2)/(2*$I$5)))))+($D$10*(ABS((X32)-(W32))/90)*MAX(((ABS(G88)/MAX(((F32)+(H32)*(MAX($D$16,(AE88)-(J32))))*(MAX($D$16,(AE88)-(J32))),0.000001))^2)/(2*$I$5),((ABS(G88)/MAX(((G32)+(I32)*(MAX($D$16,(AF88)-(K32))))*(MAX($D$16,(AF88)-(K32))),0.000001))^2)/(2*$I$5)))+(($D$11*0.13607488*(ABS(H88)/MAX(ABS(F88),0.000001))^2*MAX(((ABS(G88)/MAX(((F32)+(H32)*(MAX($D$16,(AE88)-(J32))))*(MAX($D$16,(AE88)-(J32))),0.000001))^2)/(2*$I$5),((ABS(G88)/MAX(((G32)+(I32)*(MAX($D$16,(AF88)-(K32))))*(MAX($D$16,(AF88)-(K32))),0.000001))^2)/(2*$I$5))))-((ABS(G88)/MAX(((G32)+(I32)*(MAX($D$16,(AF88)-(K32))))*(MAX($D$16,(AF88)-(K32))),0.000001))^2)/(2*$I$5)</f>
        <v>636.94031462068904</v>
      </c>
      <c r="S88">
        <f ca="1">M88+((ABS(I88)/MAX(((G34)+(I34)*(MAX($D$16,(IF(N7="None",AD88,M88))-(K34))))*(MAX($D$16,(IF(N7="None",AD88,M88))-(K34))),0.000001))^2)/(2*$I$5)+((E34)*((((ABS(I88)*$D$6)/(MAX(((F34)+(H34)*(MAX($D$16,(AD88)-(J34))))*(MAX($D$16,(AD88)-(J34))),0.000001)*MAX(((((F34)+(H34)*(MAX($D$16,(AD88)-(J34))))*(MAX($D$16,(AD88)-(J34))))/MAX((F34)+2*(MAX($D$16,(AD88)-(J34)))*SQRT(1+(H34)^2),0.000001))^(2/3),0.000001)))^2)+(((ABS(I88)*$D$6)/(MAX(((G34)+(I34)*(MAX($D$16,(IF(N7="None",AD88,M88))-(K34))))*(MAX($D$16,(IF(N7="None",AD88,M88))-(K34))),0.000001)*MAX(((((G34)+(I34)*(MAX($D$16,(IF(N7="None",AD88,M88))-(K34))))*(MAX($D$16,(IF(N7="None",AD88,M88))-(K34))))/MAX((G34)+2*(MAX($D$16,(IF(N7="None",AD88,M88))-(K34)))*SQRT(1+(I34)^2),0.000001))^(2/3),0.000001)))^2))/2)+(IF((ABS(I88)/MAX(((G34)+(I34)*(MAX($D$16,(IF(N7="None",AD88,M88))-(K34))))*(MAX($D$16,(IF(N7="None",AD88,M88))-(K34))),0.000001))&gt;(ABS(I88)/MAX(((F34)+(H34)*(MAX($D$16,(AD88)-(J34))))*(MAX($D$16,(AD88)-(J34))),0.000001)),$D$9*((((ABS(I88)/MAX(((G34)+(I34)*(MAX($D$16,(IF(N7="None",AD88,M88))-(K34))))*(MAX($D$16,(IF(N7="None",AD88,M88))-(K34))),0.000001))^2)/(2*$I$5))-(((ABS(I88)/MAX(((F34)+(H34)*(MAX($D$16,(AD88)-(J34))))*(MAX($D$16,(AD88)-(J34))),0.000001))^2)/(2*$I$5))),$D$8*((((ABS(I88)/MAX(((F34)+(H34)*(MAX($D$16,(AD88)-(J34))))*(MAX($D$16,(AD88)-(J34))),0.000001))^2)/(2*$I$5))-(((ABS(I88)/MAX(((G34)+(I34)*(MAX($D$16,(IF(N7="None",AD88,M88))-(K34))))*(MAX($D$16,(IF(N7="None",AD88,M88))-(K34))),0.000001))^2)/(2*$I$5)))))+($D$10*(ABS((X34)-(W34))/90)*MAX(((ABS(I88)/MAX(((F34)+(H34)*(MAX($D$16,(AD88)-(J34))))*(MAX($D$16,(AD88)-(J34))),0.000001))^2)/(2*$I$5),((ABS(I88)/MAX(((G34)+(I34)*(MAX($D$16,(IF(N7="None",AD88,M88))-(K34))))*(MAX($D$16,(IF(N7="None",AD88,M88))-(K34))),0.000001))^2)/(2*$I$5)))+(0)-((ABS(I88)/MAX(((F34)+(H34)*(MAX($D$16,(AD88)-(J34))))*(MAX($D$16,(AD88)-(J34))),0.000001))^2)/(2*$I$5)</f>
        <v>625.55341926856477</v>
      </c>
      <c r="T88">
        <f ca="1">N88+((ABS(J88)/MAX(((G35)+(I35)*(MAX($D$16,(IF(N8="None",AD88,N88))-(K35))))*(MAX($D$16,(IF(N8="None",AD88,N88))-(K35))),0.000001))^2)/(2*$I$5)+((E35)*((((ABS(J88)*$D$6)/(MAX(((F35)+(H35)*(MAX($D$16,(AD88)-(J35))))*(MAX($D$16,(AD88)-(J35))),0.000001)*MAX(((((F35)+(H35)*(MAX($D$16,(AD88)-(J35))))*(MAX($D$16,(AD88)-(J35))))/MAX((F35)+2*(MAX($D$16,(AD88)-(J35)))*SQRT(1+(H35)^2),0.000001))^(2/3),0.000001)))^2)+(((ABS(J88)*$D$6)/(MAX(((G35)+(I35)*(MAX($D$16,(IF(N8="None",AD88,N88))-(K35))))*(MAX($D$16,(IF(N8="None",AD88,N88))-(K35))),0.000001)*MAX(((((G35)+(I35)*(MAX($D$16,(IF(N8="None",AD88,N88))-(K35))))*(MAX($D$16,(IF(N8="None",AD88,N88))-(K35))))/MAX((G35)+2*(MAX($D$16,(IF(N8="None",AD88,N88))-(K35)))*SQRT(1+(I35)^2),0.000001))^(2/3),0.000001)))^2))/2)+(IF((ABS(J88)/MAX(((G35)+(I35)*(MAX($D$16,(IF(N8="None",AD88,N88))-(K35))))*(MAX($D$16,(IF(N8="None",AD88,N88))-(K35))),0.000001))&gt;(ABS(J88)/MAX(((F35)+(H35)*(MAX($D$16,(AD88)-(J35))))*(MAX($D$16,(AD88)-(J35))),0.000001)),$D$9*((((ABS(J88)/MAX(((G35)+(I35)*(MAX($D$16,(IF(N8="None",AD88,N88))-(K35))))*(MAX($D$16,(IF(N8="None",AD88,N88))-(K35))),0.000001))^2)/(2*$I$5))-(((ABS(J88)/MAX(((F35)+(H35)*(MAX($D$16,(AD88)-(J35))))*(MAX($D$16,(AD88)-(J35))),0.000001))^2)/(2*$I$5))),$D$8*((((ABS(J88)/MAX(((F35)+(H35)*(MAX($D$16,(AD88)-(J35))))*(MAX($D$16,(AD88)-(J35))),0.000001))^2)/(2*$I$5))-(((ABS(J88)/MAX(((G35)+(I35)*(MAX($D$16,(IF(N8="None",AD88,N88))-(K35))))*(MAX($D$16,(IF(N8="None",AD88,N88))-(K35))),0.000001))^2)/(2*$I$5)))))+($D$10*(ABS((X35)-(W35))/90)*MAX(((ABS(J88)/MAX(((F35)+(H35)*(MAX($D$16,(AD88)-(J35))))*(MAX($D$16,(AD88)-(J35))),0.000001))^2)/(2*$I$5),((ABS(J88)/MAX(((G35)+(I35)*(MAX($D$16,(IF(N8="None",AD88,N88))-(K35))))*(MAX($D$16,(IF(N8="None",AD88,N88))-(K35))),0.000001))^2)/(2*$I$5)))+(($D$11*0.34699541*(ABS(I88)/MAX(ABS(G88),0.000001))^2*MAX(((ABS(J88)/MAX(((F35)+(H35)*(MAX($D$16,(AD88)-(J35))))*(MAX($D$16,(AD88)-(J35))),0.000001))^2)/(2*$I$5),((ABS(J88)/MAX(((G35)+(I35)*(MAX($D$16,(IF(N8="None",AD88,N88))-(K35))))*(MAX($D$16,(IF(N8="None",AD88,N88))-(K35))),0.000001))^2)/(2*$I$5))))-((ABS(J88)/MAX(((F35)+(H35)*(MAX($D$16,(AD88)-(J35))))*(MAX($D$16,(AD88)-(J35))),0.000001))^2)/(2*$I$5)</f>
        <v>633.49026641899013</v>
      </c>
      <c r="U88">
        <f t="shared" ca="1" si="20"/>
        <v>1.3732251657407035E-3</v>
      </c>
      <c r="V88">
        <f t="shared" ca="1" si="21"/>
        <v>5.4165840989654898E-3</v>
      </c>
      <c r="W88">
        <f t="shared" ca="1" si="22"/>
        <v>0.87517154497220417</v>
      </c>
      <c r="X88">
        <f t="shared" ca="1" si="23"/>
        <v>3.4514183520130928</v>
      </c>
      <c r="Y88">
        <f>IF($D$20=0,B88,IFERROR(IF(N6="None",1,MIN(0.98,MAX(0.02,B88+$D$14*((Q88-P88)/MAX(ABS(D88),1))))),B88))</f>
        <v>1</v>
      </c>
      <c r="Z88">
        <f ca="1">IF($D$20=0,C88,IFERROR(IF(AND(N7="None",N8="None"),C88,IF(N8="None",1,IF(N7="None",0,MIN(0.98,MAX(0.02,C88+$D$14*((T88-S88)/MAX(ABS(E88),1))))))),C88))</f>
        <v>0.69716731308648228</v>
      </c>
      <c r="AA88">
        <f t="shared" ca="1" si="24"/>
        <v>636.86009757362331</v>
      </c>
      <c r="AB88">
        <f t="shared" ca="1" si="25"/>
        <v>635.73400491921893</v>
      </c>
      <c r="AC88">
        <f ca="1">IF($D$20=0,D88,IF(AC88=0,(MAX(P88,Q88)),IF(ABS((MAX(P88,Q88))-AC88)&lt;$D$19,AC88,MAX((K31)+$D$16,AC88+$D$13*(((MAX(P88,Q88))-AC88))))))</f>
        <v>636.29132665094778</v>
      </c>
      <c r="AD88">
        <f ca="1">IF($D$20=0,E88,IF(AD88=0,(MAX(S88,T88)),IF(ABS((MAX(S88,T88))-AD88)&lt;$D$19,AD88,MAX((K32)+$D$16,AD88+$D$13*(((MAX(S88,T88))-AD88))))))</f>
        <v>633.49117090876234</v>
      </c>
      <c r="AE88">
        <f ca="1">IF($D$20=0,D88,IF(AE88=0,O88,IF(ABS(U88)&lt;$D$19,AE88,MAX((K31)+$D$16,AE88+($D$13*(((O88)-AE88)+($D$15*U88*MAX(ABS(AE88-(K31)),1))))))))</f>
        <v>637.16635711843821</v>
      </c>
      <c r="AF88">
        <f ca="1">IF($D$20=0,E88,IF(AF88=0,R88,IF(ABS(V88)&lt;$D$19,AF88,MAX((K32)+$D$16,AF88+($D$13*(((R88)-AF88)+($D$15*V88*MAX(ABS(AF88-(K32)),1))))))))</f>
        <v>636.9416868274543</v>
      </c>
      <c r="AG88">
        <f ca="1">((G31)*(MAX($D$16,(AC88)-(K31)))^2)/2+(I31)*(MAX($D$16,(AC88)-(K31)))^3/3+(ABS(F88)^2)/($I$5*MAX(((G31)+(I31)*(MAX($D$16,(AC88)-(K31))))*(MAX($D$16,(AC88)-(K31))),0.000001))</f>
        <v>33.31111718767243</v>
      </c>
      <c r="AH88">
        <f ca="1">((G31)*(MAX($D$16,(AE88)-(K31)))^2)/2+(I31)*(MAX($D$16,(AE88)-(K31)))^3/3+(ABS(F88)^2)/($I$5*MAX(((G31)+(I31)*(MAX($D$16,(AE88)-(K31))))*(MAX($D$16,(AE88)-(K31))),0.000001))</f>
        <v>41.072935456086611</v>
      </c>
      <c r="AI88">
        <f ca="1">((G32)*(MAX($D$16,(AD88)-(K32)))^2)/2+(I32)*(MAX($D$16,(AD88)-(K32)))^3/3+(ABS(G88)^2)/($I$5*MAX(((G32)+(I32)*(MAX($D$16,(AD88)-(K32))))*(MAX($D$16,(AD88)-(K32))),0.000001))</f>
        <v>29.371744097542489</v>
      </c>
      <c r="AJ88">
        <f ca="1">((G32)*(MAX($D$16,(AF88)-(K32)))^2)/2+(I32)*(MAX($D$16,(AF88)-(K32)))^3/3+(ABS(G88)^2)/($I$5*MAX(((G32)+(I32)*(MAX($D$16,(AF88)-(K32))))*(MAX($D$16,(AF88)-(K32))),0.000001))</f>
        <v>136.11800916133421</v>
      </c>
      <c r="AK88" t="str">
        <f t="shared" ca="1" si="26"/>
        <v>Supercritical</v>
      </c>
      <c r="AL88" t="str">
        <f t="shared" ca="1" si="27"/>
        <v>Supercritical</v>
      </c>
      <c r="AM88">
        <f t="shared" ca="1" si="28"/>
        <v>637.16635823724494</v>
      </c>
      <c r="AN88">
        <f t="shared" ca="1" si="29"/>
        <v>636.94168549076107</v>
      </c>
      <c r="AO88">
        <f t="shared" ca="1" si="30"/>
        <v>1.7212411194122978E-6</v>
      </c>
      <c r="AP88">
        <f t="shared" ca="1" si="31"/>
        <v>2.0564510805343161E-6</v>
      </c>
    </row>
    <row r="89" spans="1:42" x14ac:dyDescent="0.35">
      <c r="A89">
        <v>46</v>
      </c>
      <c r="B89">
        <f t="shared" si="32"/>
        <v>1</v>
      </c>
      <c r="C89">
        <f t="shared" ca="1" si="33"/>
        <v>0.69716731308648228</v>
      </c>
      <c r="D89">
        <f t="shared" ca="1" si="34"/>
        <v>637.16635823724494</v>
      </c>
      <c r="E89">
        <f t="shared" ca="1" si="35"/>
        <v>636.94168549076107</v>
      </c>
      <c r="F89">
        <f t="shared" si="19"/>
        <v>51</v>
      </c>
      <c r="G89">
        <f ca="1">IF(N6="None",MAX(0,F89-H89),MAX(0,F89*B89))</f>
        <v>50.95</v>
      </c>
      <c r="H89">
        <f ca="1">IF(N6="None",MAX(0.05,IFERROR(O33,0)+0.05),MAX(0,F89-G89))</f>
        <v>0.05</v>
      </c>
      <c r="I89">
        <f ca="1">IF(AND(N7="None",N8="None"),MAX(0,G89*C89),IF(N7="None",MAX(0.05,IFERROR(O34,0)+0.05),IF(N8="None",MAX(0,G89-J89),MAX(0,G89*C89))))</f>
        <v>35.520674601756276</v>
      </c>
      <c r="J89">
        <f ca="1">IF(AND(N7="None",N8="None"),MAX(0,G89-I89),IF(N8="None",MAX(0.05,IFERROR(O35,0)+0.05),IF(N7="None",MAX(0,G89-I89),MAX(0,G89-I89))))</f>
        <v>15.429325398243726</v>
      </c>
      <c r="K89">
        <f>P5</f>
        <v>637</v>
      </c>
      <c r="L89">
        <f ca="1">P6</f>
        <v>635.50072404782861</v>
      </c>
      <c r="M89">
        <f ca="1">P7</f>
        <v>623.0446335020365</v>
      </c>
      <c r="N89">
        <f ca="1">P8</f>
        <v>632.94163350203655</v>
      </c>
      <c r="O89">
        <f ca="1"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AE89)-(K31))))*(MAX($D$16,(AE89)-(K31))),0.000001)*MAX(((((G31)+(I31)*(MAX($D$16,(AE89)-(K31))))*(MAX($D$16,(AE89)-(K31))))/MAX((G31)+2*(MAX($D$16,(AE89)-(K31)))*SQRT(1+(I31)^2),0.000001))^(2/3),0.000001)))^2))/2)+(IF((ABS(F89)/MAX(((G31)+(I31)*(MAX($D$16,(AE89)-(K31))))*(MAX($D$16,(AE89)-(K31))),0.000001))&gt;(ABS(F89)/MAX(((F31)+(H31)*(MAX($D$16,(K89)-(J31))))*(MAX($D$16,(K89)-(J31))),0.000001)),$D$9*((((ABS(F89)/MAX(((G31)+(I31)*(MAX($D$16,(AE89)-(K31))))*(MAX($D$16,(AE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AE89)-(K31))))*(MAX($D$16,(AE89)-(K31))),0.000001))^2)/(2*$I$5)))))+($D$10*(ABS((X31)-(W31))/90)*MAX(((ABS(F89)/MAX(((F31)+(H31)*(MAX($D$16,(K89)-(J31))))*(MAX($D$16,(K89)-(J31))),0.000001))^2)/(2*$I$5),((ABS(F89)/MAX(((G31)+(I31)*(MAX($D$16,(AE89)-(K31))))*(MAX($D$16,(AE89)-(K31))),0.000001))^2)/(2*$I$5)))+(0)-((ABS(F89)/MAX(((G31)+(I31)*(MAX($D$16,(AE89)-(K31))))*(MAX($D$16,(AE89)-(K31))),0.000001))^2)/(2*$I$5)</f>
        <v>637.16615995921723</v>
      </c>
      <c r="P89">
        <f ca="1">AD89+((ABS(G89)/MAX(((G32)+(I32)*(MAX($D$16,(AD89)-(K32))))*(MAX($D$16,(AD89)-(K32))),0.000001))^2)/(2*$I$5)+((E32)*((((ABS(G89)*$D$6)/(MAX(((F32)+(H32)*(MAX($D$16,(AC89)-(J32))))*(MAX($D$16,(AC89)-(J32))),0.000001)*MAX(((((F32)+(H32)*(MAX($D$16,(AC89)-(J32))))*(MAX($D$16,(AC89)-(J32))))/MAX((F32)+2*(MAX($D$16,(AC89)-(J32)))*SQRT(1+(H32)^2),0.000001))^(2/3),0.000001)))^2)+(((ABS(G89)*$D$6)/(MAX(((G32)+(I32)*(MAX($D$16,(AD89)-(K32))))*(MAX($D$16,(AD89)-(K32))),0.000001)*MAX(((((G32)+(I32)*(MAX($D$16,(AD89)-(K32))))*(MAX($D$16,(AD89)-(K32))))/MAX((G32)+2*(MAX($D$16,(AD89)-(K32)))*SQRT(1+(I32)^2),0.000001))^(2/3),0.000001)))^2))/2)+(IF((ABS(G89)/MAX(((G32)+(I32)*(MAX($D$16,(AD89)-(K32))))*(MAX($D$16,(AD89)-(K32))),0.000001))&gt;(ABS(G89)/MAX(((F32)+(H32)*(MAX($D$16,(AC89)-(J32))))*(MAX($D$16,(AC89)-(J32))),0.000001)),$D$9*((((ABS(G89)/MAX(((G32)+(I32)*(MAX($D$16,(AD89)-(K32))))*(MAX($D$16,(AD89)-(K32))),0.000001))^2)/(2*$I$5))-(((ABS(G89)/MAX(((F32)+(H32)*(MAX($D$16,(AC89)-(J32))))*(MAX($D$16,(AC89)-(J32))),0.000001))^2)/(2*$I$5))),$D$8*((((ABS(G89)/MAX(((F32)+(H32)*(MAX($D$16,(AC89)-(J32))))*(MAX($D$16,(AC89)-(J32))),0.000001))^2)/(2*$I$5))-(((ABS(G89)/MAX(((G32)+(I32)*(MAX($D$16,(AD89)-(K32))))*(MAX($D$16,(AD89)-(K32))),0.000001))^2)/(2*$I$5)))))+($D$10*(ABS((X32)-(W32))/90)*MAX(((ABS(G89)/MAX(((F32)+(H32)*(MAX($D$16,(AC89)-(J32))))*(MAX($D$16,(AC89)-(J32))),0.000001))^2)/(2*$I$5),((ABS(G89)/MAX(((G32)+(I32)*(MAX($D$16,(AD89)-(K32))))*(MAX($D$16,(AD89)-(K32))),0.000001))^2)/(2*$I$5)))+(($D$11*0.13607488*(ABS(H89)/MAX(ABS(F89),0.000001))^2*MAX(((ABS(G89)/MAX(((F32)+(H32)*(MAX($D$16,(AC89)-(J32))))*(MAX($D$16,(AC89)-(J32))),0.000001))^2)/(2*$I$5),((ABS(G89)/MAX(((G32)+(I32)*(MAX($D$16,(AD89)-(K32))))*(MAX($D$16,(AD89)-(K32))),0.000001))^2)/(2*$I$5))))-((ABS(G89)/MAX(((F32)+(H32)*(MAX($D$16,(AC89)-(J32))))*(MAX($D$16,(AC89)-(J32))),0.000001))^2)/(2*$I$5)</f>
        <v>636.29299878920165</v>
      </c>
      <c r="Q89">
        <f ca="1">L89+((ABS(H89)/MAX(((G33)+(I33)*(MAX($D$16,(IF(N6="None",AC89,L89))-(K33))))*(MAX($D$16,(IF(N6="None",AC89,L89))-(K33))),0.000001))^2)/(2*$I$5)+((E33)*((((ABS(H89)*$D$6)/(MAX(((F33)+(H33)*(MAX($D$16,(AC89)-(J33))))*(MAX($D$16,(AC89)-(J33))),0.000001)*MAX(((((F33)+(H33)*(MAX($D$16,(AC89)-(J33))))*(MAX($D$16,(AC89)-(J33))))/MAX((F33)+2*(MAX($D$16,(AC89)-(J33)))*SQRT(1+(H33)^2),0.000001))^(2/3),0.000001)))^2)+(((ABS(H89)*$D$6)/(MAX(((G33)+(I33)*(MAX($D$16,(IF(N6="None",AC89,L89))-(K33))))*(MAX($D$16,(IF(N6="None",AC89,L89))-(K33))),0.000001)*MAX(((((G33)+(I33)*(MAX($D$16,(IF(N6="None",AC89,L89))-(K33))))*(MAX($D$16,(IF(N6="None",AC89,L89))-(K33))))/MAX((G33)+2*(MAX($D$16,(IF(N6="None",AC89,L89))-(K33)))*SQRT(1+(I33)^2),0.000001))^(2/3),0.000001)))^2))/2)+(IF((ABS(H89)/MAX(((G33)+(I33)*(MAX($D$16,(IF(N6="None",AC89,L89))-(K33))))*(MAX($D$16,(IF(N6="None",AC89,L89))-(K33))),0.000001))&gt;(ABS(H89)/MAX(((F33)+(H33)*(MAX($D$16,(AC89)-(J33))))*(MAX($D$16,(AC89)-(J33))),0.000001)),$D$9*((((ABS(H89)/MAX(((G33)+(I33)*(MAX($D$16,(IF(N6="None",AC89,L89))-(K33))))*(MAX($D$16,(IF(N6="None",AC89,L89))-(K33))),0.000001))^2)/(2*$I$5))-(((ABS(H89)/MAX(((F33)+(H33)*(MAX($D$16,(AC89)-(J33))))*(MAX($D$16,(AC89)-(J33))),0.000001))^2)/(2*$I$5))),$D$8*((((ABS(H89)/MAX(((F33)+(H33)*(MAX($D$16,(AC89)-(J33))))*(MAX($D$16,(AC89)-(J33))),0.000001))^2)/(2*$I$5))-(((ABS(H89)/MAX(((G33)+(I33)*(MAX($D$16,(IF(N6="None",AC89,L89))-(K33))))*(MAX($D$16,(IF(N6="None",AC89,L89))-(K33))),0.000001))^2)/(2*$I$5)))))+($D$10*(ABS((X33)-(W33))/90)*MAX(((ABS(H89)/MAX(((F33)+(H33)*(MAX($D$16,(AC89)-(J33))))*(MAX($D$16,(AC89)-(J33))),0.000001))^2)/(2*$I$5),((ABS(H89)/MAX(((G33)+(I33)*(MAX($D$16,(IF(N6="None",AC89,L89))-(K33))))*(MAX($D$16,(IF(N6="None",AC89,L89))-(K33))),0.000001))^2)/(2*$I$5)))+(($D$11*0.00000015*(ABS(G89)/MAX(ABS(F89),0.000001))^2*MAX(((ABS(H89)/MAX(((F33)+(H33)*(MAX($D$16,(AC89)-(J33))))*(MAX($D$16,(AC89)-(J33))),0.000001))^2)/(2*$I$5),((ABS(H89)/MAX(((G33)+(I33)*(MAX($D$16,(IF(N6="None",AC89,L89))-(K33))))*(MAX($D$16,(IF(N6="None",AC89,L89))-(K33))),0.000001))^2)/(2*$I$5))))-((ABS(H89)/MAX(((F33)+(H33)*(MAX($D$16,(AC89)-(J33))))*(MAX($D$16,(AC89)-(J33))),0.000001))^2)/(2*$I$5)</f>
        <v>635.50072422158848</v>
      </c>
      <c r="R89">
        <f ca="1">AE89+((ABS(G89)/MAX(((F32)+(H32)*(MAX($D$16,(AE89)-(J32))))*(MAX($D$16,(AE89)-(J32))),0.000001))^2)/(2*$I$5)-((E32)*((((ABS(G89)*$D$6)/(MAX(((F32)+(H32)*(MAX($D$16,(AE89)-(J32))))*(MAX($D$16,(AE89)-(J32))),0.000001)*MAX(((((F32)+(H32)*(MAX($D$16,(AE89)-(J32))))*(MAX($D$16,(AE89)-(J32))))/MAX((F32)+2*(MAX($D$16,(AE89)-(J32)))*SQRT(1+(H32)^2),0.000001))^(2/3),0.000001)))^2)+(((ABS(G89)*$D$6)/(MAX(((G32)+(I32)*(MAX($D$16,(AF89)-(K32))))*(MAX($D$16,(AF89)-(K32))),0.000001)*MAX(((((G32)+(I32)*(MAX($D$16,(AF89)-(K32))))*(MAX($D$16,(AF89)-(K32))))/MAX((G32)+2*(MAX($D$16,(AF89)-(K32)))*SQRT(1+(I32)^2),0.000001))^(2/3),0.000001)))^2))/2)+(IF((ABS(G89)/MAX(((G32)+(I32)*(MAX($D$16,(AF89)-(K32))))*(MAX($D$16,(AF89)-(K32))),0.000001))&gt;(ABS(G89)/MAX(((F32)+(H32)*(MAX($D$16,(AE89)-(J32))))*(MAX($D$16,(AE89)-(J32))),0.000001)),$D$9*((((ABS(G89)/MAX(((G32)+(I32)*(MAX($D$16,(AF89)-(K32))))*(MAX($D$16,(AF89)-(K32))),0.000001))^2)/(2*$I$5))-(((ABS(G89)/MAX(((F32)+(H32)*(MAX($D$16,(AE89)-(J32))))*(MAX($D$16,(AE89)-(J32))),0.000001))^2)/(2*$I$5))),$D$8*((((ABS(G89)/MAX(((F32)+(H32)*(MAX($D$16,(AE89)-(J32))))*(MAX($D$16,(AE89)-(J32))),0.000001))^2)/(2*$I$5))-(((ABS(G89)/MAX(((G32)+(I32)*(MAX($D$16,(AF89)-(K32))))*(MAX($D$16,(AF89)-(K32))),0.000001))^2)/(2*$I$5)))))+($D$10*(ABS((X32)-(W32))/90)*MAX(((ABS(G89)/MAX(((F32)+(H32)*(MAX($D$16,(AE89)-(J32))))*(MAX($D$16,(AE89)-(J32))),0.000001))^2)/(2*$I$5),((ABS(G89)/MAX(((G32)+(I32)*(MAX($D$16,(AF89)-(K32))))*(MAX($D$16,(AF89)-(K32))),0.000001))^2)/(2*$I$5)))+(($D$11*0.13607488*(ABS(H89)/MAX(ABS(F89),0.000001))^2*MAX(((ABS(G89)/MAX(((F32)+(H32)*(MAX($D$16,(AE89)-(J32))))*(MAX($D$16,(AE89)-(J32))),0.000001))^2)/(2*$I$5),((ABS(G89)/MAX(((G32)+(I32)*(MAX($D$16,(AF89)-(K32))))*(MAX($D$16,(AF89)-(K32))),0.000001))^2)/(2*$I$5))))-((ABS(G89)/MAX(((G32)+(I32)*(MAX($D$16,(AF89)-(K32))))*(MAX($D$16,(AF89)-(K32))),0.000001))^2)/(2*$I$5)</f>
        <v>636.94031387998552</v>
      </c>
      <c r="S89">
        <f ca="1">M89+((ABS(I89)/MAX(((G34)+(I34)*(MAX($D$16,(IF(N7="None",AD89,M89))-(K34))))*(MAX($D$16,(IF(N7="None",AD89,M89))-(K34))),0.000001))^2)/(2*$I$5)+((E34)*((((ABS(I89)*$D$6)/(MAX(((F34)+(H34)*(MAX($D$16,(AD89)-(J34))))*(MAX($D$16,(AD89)-(J34))),0.000001)*MAX(((((F34)+(H34)*(MAX($D$16,(AD89)-(J34))))*(MAX($D$16,(AD89)-(J34))))/MAX((F34)+2*(MAX($D$16,(AD89)-(J34)))*SQRT(1+(H34)^2),0.000001))^(2/3),0.000001)))^2)+(((ABS(I89)*$D$6)/(MAX(((G34)+(I34)*(MAX($D$16,(IF(N7="None",AD89,M89))-(K34))))*(MAX($D$16,(IF(N7="None",AD89,M89))-(K34))),0.000001)*MAX(((((G34)+(I34)*(MAX($D$16,(IF(N7="None",AD89,M89))-(K34))))*(MAX($D$16,(IF(N7="None",AD89,M89))-(K34))))/MAX((G34)+2*(MAX($D$16,(IF(N7="None",AD89,M89))-(K34)))*SQRT(1+(I34)^2),0.000001))^(2/3),0.000001)))^2))/2)+(IF((ABS(I89)/MAX(((G34)+(I34)*(MAX($D$16,(IF(N7="None",AD89,M89))-(K34))))*(MAX($D$16,(IF(N7="None",AD89,M89))-(K34))),0.000001))&gt;(ABS(I89)/MAX(((F34)+(H34)*(MAX($D$16,(AD89)-(J34))))*(MAX($D$16,(AD89)-(J34))),0.000001)),$D$9*((((ABS(I89)/MAX(((G34)+(I34)*(MAX($D$16,(IF(N7="None",AD89,M89))-(K34))))*(MAX($D$16,(IF(N7="None",AD89,M89))-(K34))),0.000001))^2)/(2*$I$5))-(((ABS(I89)/MAX(((F34)+(H34)*(MAX($D$16,(AD89)-(J34))))*(MAX($D$16,(AD89)-(J34))),0.000001))^2)/(2*$I$5))),$D$8*((((ABS(I89)/MAX(((F34)+(H34)*(MAX($D$16,(AD89)-(J34))))*(MAX($D$16,(AD89)-(J34))),0.000001))^2)/(2*$I$5))-(((ABS(I89)/MAX(((G34)+(I34)*(MAX($D$16,(IF(N7="None",AD89,M89))-(K34))))*(MAX($D$16,(IF(N7="None",AD89,M89))-(K34))),0.000001))^2)/(2*$I$5)))))+($D$10*(ABS((X34)-(W34))/90)*MAX(((ABS(I89)/MAX(((F34)+(H34)*(MAX($D$16,(AD89)-(J34))))*(MAX($D$16,(AD89)-(J34))),0.000001))^2)/(2*$I$5),((ABS(I89)/MAX(((G34)+(I34)*(MAX($D$16,(IF(N7="None",AD89,M89))-(K34))))*(MAX($D$16,(IF(N7="None",AD89,M89))-(K34))),0.000001))^2)/(2*$I$5)))+(0)-((ABS(I89)/MAX(((F34)+(H34)*(MAX($D$16,(AD89)-(J34))))*(MAX($D$16,(AD89)-(J34))),0.000001))^2)/(2*$I$5)</f>
        <v>625.5595616311158</v>
      </c>
      <c r="T89">
        <f ca="1">N89+((ABS(J89)/MAX(((G35)+(I35)*(MAX($D$16,(IF(N8="None",AD89,N89))-(K35))))*(MAX($D$16,(IF(N8="None",AD89,N89))-(K35))),0.000001))^2)/(2*$I$5)+((E35)*((((ABS(J89)*$D$6)/(MAX(((F35)+(H35)*(MAX($D$16,(AD89)-(J35))))*(MAX($D$16,(AD89)-(J35))),0.000001)*MAX(((((F35)+(H35)*(MAX($D$16,(AD89)-(J35))))*(MAX($D$16,(AD89)-(J35))))/MAX((F35)+2*(MAX($D$16,(AD89)-(J35)))*SQRT(1+(H35)^2),0.000001))^(2/3),0.000001)))^2)+(((ABS(J89)*$D$6)/(MAX(((G35)+(I35)*(MAX($D$16,(IF(N8="None",AD89,N89))-(K35))))*(MAX($D$16,(IF(N8="None",AD89,N89))-(K35))),0.000001)*MAX(((((G35)+(I35)*(MAX($D$16,(IF(N8="None",AD89,N89))-(K35))))*(MAX($D$16,(IF(N8="None",AD89,N89))-(K35))))/MAX((G35)+2*(MAX($D$16,(IF(N8="None",AD89,N89))-(K35)))*SQRT(1+(I35)^2),0.000001))^(2/3),0.000001)))^2))/2)+(IF((ABS(J89)/MAX(((G35)+(I35)*(MAX($D$16,(IF(N8="None",AD89,N89))-(K35))))*(MAX($D$16,(IF(N8="None",AD89,N89))-(K35))),0.000001))&gt;(ABS(J89)/MAX(((F35)+(H35)*(MAX($D$16,(AD89)-(J35))))*(MAX($D$16,(AD89)-(J35))),0.000001)),$D$9*((((ABS(J89)/MAX(((G35)+(I35)*(MAX($D$16,(IF(N8="None",AD89,N89))-(K35))))*(MAX($D$16,(IF(N8="None",AD89,N89))-(K35))),0.000001))^2)/(2*$I$5))-(((ABS(J89)/MAX(((F35)+(H35)*(MAX($D$16,(AD89)-(J35))))*(MAX($D$16,(AD89)-(J35))),0.000001))^2)/(2*$I$5))),$D$8*((((ABS(J89)/MAX(((F35)+(H35)*(MAX($D$16,(AD89)-(J35))))*(MAX($D$16,(AD89)-(J35))),0.000001))^2)/(2*$I$5))-(((ABS(J89)/MAX(((G35)+(I35)*(MAX($D$16,(IF(N8="None",AD89,N89))-(K35))))*(MAX($D$16,(IF(N8="None",AD89,N89))-(K35))),0.000001))^2)/(2*$I$5)))))+($D$10*(ABS((X35)-(W35))/90)*MAX(((ABS(J89)/MAX(((F35)+(H35)*(MAX($D$16,(AD89)-(J35))))*(MAX($D$16,(AD89)-(J35))),0.000001))^2)/(2*$I$5),((ABS(J89)/MAX(((G35)+(I35)*(MAX($D$16,(IF(N8="None",AD89,N89))-(K35))))*(MAX($D$16,(IF(N8="None",AD89,N89))-(K35))),0.000001))^2)/(2*$I$5)))+(($D$11*0.34699541*(ABS(I89)/MAX(ABS(G89),0.000001))^2*MAX(((ABS(J89)/MAX(((F35)+(H35)*(MAX($D$16,(AD89)-(J35))))*(MAX($D$16,(AD89)-(J35))),0.000001))^2)/(2*$I$5),((ABS(J89)/MAX(((G35)+(I35)*(MAX($D$16,(IF(N8="None",AD89,N89))-(K35))))*(MAX($D$16,(IF(N8="None",AD89,N89))-(K35))),0.000001))^2)/(2*$I$5))))-((ABS(J89)/MAX(((F35)+(H35)*(MAX($D$16,(AD89)-(J35))))*(MAX($D$16,(AD89)-(J35))),0.000001))^2)/(2*$I$5)</f>
        <v>633.4867084829848</v>
      </c>
      <c r="U89">
        <f t="shared" ca="1" si="20"/>
        <v>1.3703817829165143E-3</v>
      </c>
      <c r="V89">
        <f t="shared" ca="1" si="21"/>
        <v>5.4221688981460512E-3</v>
      </c>
      <c r="W89">
        <f t="shared" ca="1" si="22"/>
        <v>0.87335944804328847</v>
      </c>
      <c r="X89">
        <f t="shared" ca="1" si="23"/>
        <v>3.4549770077762787</v>
      </c>
      <c r="Y89">
        <f>IF($D$20=0,B89,IFERROR(IF(N6="None",1,MIN(0.98,MAX(0.02,B89+$D$14*((Q89-P89)/MAX(ABS(D89),1))))),B89))</f>
        <v>1</v>
      </c>
      <c r="Z89">
        <f ca="1">IF($D$20=0,C89,IFERROR(IF(AND(N7="None",N8="None"),C89,IF(N8="None",1,IF(N7="None",0,MIN(0.98,MAX(0.02,C89+$D$14*((T89-S89)/MAX(ABS(E89),1))))))),C89))</f>
        <v>0.69816296427809943</v>
      </c>
      <c r="AA89">
        <f t="shared" ca="1" si="24"/>
        <v>636.86071842894262</v>
      </c>
      <c r="AB89">
        <f t="shared" ca="1" si="25"/>
        <v>635.73276062381615</v>
      </c>
      <c r="AC89">
        <f ca="1">IF($D$20=0,D89,IF(AC89=0,(MAX(P89,Q89)),IF(ABS((MAX(P89,Q89))-AC89)&lt;$D$19,AC89,MAX((K31)+$D$16,AC89+$D$13*(((MAX(P89,Q89))-AC89))))))</f>
        <v>636.29310164209562</v>
      </c>
      <c r="AD89">
        <f ca="1">IF($D$20=0,E89,IF(AD89=0,(MAX(S89,T89)),IF(ABS((MAX(S89,T89))-AD89)&lt;$D$19,AD89,MAX((K32)+$D$16,AD89+$D$13*(((MAX(S89,T89))-AD89))))))</f>
        <v>633.48761444234708</v>
      </c>
      <c r="AE89">
        <f ca="1">IF($D$20=0,D89,IF(AE89=0,O89,IF(ABS(U89)&lt;$D$19,AE89,MAX((K31)+$D$16,AE89+($D$13*(((O89)-AE89)+($D$15*U89*MAX(ABS(AE89-(K31)),1))))))))</f>
        <v>637.16635649639181</v>
      </c>
      <c r="AF89">
        <f ca="1">IF($D$20=0,E89,IF(AF89=0,R89,IF(ABS(V89)&lt;$D$19,AF89,MAX((K32)+$D$16,AF89+($D$13*(((R89)-AF89)+($D$15*V89*MAX(ABS(AF89-(K32)),1))))))))</f>
        <v>636.94168750175504</v>
      </c>
      <c r="AG89">
        <f ca="1">((G31)*(MAX($D$16,(AC89)-(K31)))^2)/2+(I31)*(MAX($D$16,(AC89)-(K31)))^3/3+(ABS(F89)^2)/($I$5*MAX(((G31)+(I31)*(MAX($D$16,(AC89)-(K31))))*(MAX($D$16,(AC89)-(K31))),0.000001))</f>
        <v>33.316285799044451</v>
      </c>
      <c r="AH89">
        <f ca="1">((G31)*(MAX($D$16,(AE89)-(K31)))^2)/2+(I31)*(MAX($D$16,(AE89)-(K31)))^3/3+(ABS(F89)^2)/($I$5*MAX(((G31)+(I31)*(MAX($D$16,(AE89)-(K31))))*(MAX($D$16,(AE89)-(K31))),0.000001))</f>
        <v>41.07292681169335</v>
      </c>
      <c r="AI89">
        <f ca="1">((G32)*(MAX($D$16,(AD89)-(K32)))^2)/2+(I32)*(MAX($D$16,(AD89)-(K32)))^3/3+(ABS(G89)^2)/($I$5*MAX(((G32)+(I32)*(MAX($D$16,(AD89)-(K32))))*(MAX($D$16,(AD89)-(K32))),0.000001))</f>
        <v>29.34852656709516</v>
      </c>
      <c r="AJ89">
        <f ca="1">((G32)*(MAX($D$16,(AF89)-(K32)))^2)/2+(I32)*(MAX($D$16,(AF89)-(K32)))^3/3+(ABS(G89)^2)/($I$5*MAX(((G32)+(I32)*(MAX($D$16,(AF89)-(K32))))*(MAX($D$16,(AF89)-(K32))),0.000001))</f>
        <v>136.11804334880134</v>
      </c>
      <c r="AK89" t="str">
        <f t="shared" ca="1" si="26"/>
        <v>Supercritical</v>
      </c>
      <c r="AL89" t="str">
        <f t="shared" ca="1" si="27"/>
        <v>Supercritical</v>
      </c>
      <c r="AM89">
        <f t="shared" ca="1" si="28"/>
        <v>637.16635762794635</v>
      </c>
      <c r="AN89">
        <f t="shared" ca="1" si="29"/>
        <v>636.94168619460902</v>
      </c>
      <c r="AO89">
        <f t="shared" ca="1" si="30"/>
        <v>1.7408531221008161E-6</v>
      </c>
      <c r="AP89">
        <f t="shared" ca="1" si="31"/>
        <v>2.0109939669055166E-6</v>
      </c>
    </row>
    <row r="90" spans="1:42" x14ac:dyDescent="0.35">
      <c r="A90">
        <v>47</v>
      </c>
      <c r="B90">
        <f t="shared" si="32"/>
        <v>1</v>
      </c>
      <c r="C90">
        <f t="shared" ca="1" si="33"/>
        <v>0.69816296427809943</v>
      </c>
      <c r="D90">
        <f t="shared" ca="1" si="34"/>
        <v>637.16635762794635</v>
      </c>
      <c r="E90">
        <f t="shared" ca="1" si="35"/>
        <v>636.94168619460902</v>
      </c>
      <c r="F90">
        <f t="shared" si="19"/>
        <v>51</v>
      </c>
      <c r="G90">
        <f ca="1">IF(N6="None",MAX(0,F90-H90),MAX(0,F90*B90))</f>
        <v>50.95</v>
      </c>
      <c r="H90">
        <f ca="1">IF(N6="None",MAX(0.05,IFERROR(O33,0)+0.05),MAX(0,F90-G90))</f>
        <v>0.05</v>
      </c>
      <c r="I90">
        <f ca="1">IF(AND(N7="None",N8="None"),MAX(0,G90*C90),IF(N7="None",MAX(0.05,IFERROR(O34,0)+0.05),IF(N8="None",MAX(0,G90-J90),MAX(0,G90*C90))))</f>
        <v>35.571403029969169</v>
      </c>
      <c r="J90">
        <f ca="1">IF(AND(N7="None",N8="None"),MAX(0,G90-I90),IF(N8="None",MAX(0.05,IFERROR(O35,0)+0.05),IF(N7="None",MAX(0,G90-I90),MAX(0,G90-I90))))</f>
        <v>15.378596970030834</v>
      </c>
      <c r="K90">
        <f>P5</f>
        <v>637</v>
      </c>
      <c r="L90">
        <f ca="1">P6</f>
        <v>635.50072404782861</v>
      </c>
      <c r="M90">
        <f ca="1">P7</f>
        <v>623.0446335020365</v>
      </c>
      <c r="N90">
        <f ca="1">P8</f>
        <v>632.94163350203655</v>
      </c>
      <c r="O90">
        <f ca="1"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AE90)-(K31))))*(MAX($D$16,(AE90)-(K31))),0.000001)*MAX(((((G31)+(I31)*(MAX($D$16,(AE90)-(K31))))*(MAX($D$16,(AE90)-(K31))))/MAX((G31)+2*(MAX($D$16,(AE90)-(K31)))*SQRT(1+(I31)^2),0.000001))^(2/3),0.000001)))^2))/2)+(IF((ABS(F90)/MAX(((G31)+(I31)*(MAX($D$16,(AE90)-(K31))))*(MAX($D$16,(AE90)-(K31))),0.000001))&gt;(ABS(F90)/MAX(((F31)+(H31)*(MAX($D$16,(K90)-(J31))))*(MAX($D$16,(K90)-(J31))),0.000001)),$D$9*((((ABS(F90)/MAX(((G31)+(I31)*(MAX($D$16,(AE90)-(K31))))*(MAX($D$16,(AE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AE90)-(K31))))*(MAX($D$16,(AE90)-(K31))),0.000001))^2)/(2*$I$5)))))+($D$10*(ABS((X31)-(W31))/90)*MAX(((ABS(F90)/MAX(((F31)+(H31)*(MAX($D$16,(K90)-(J31))))*(MAX($D$16,(K90)-(J31))),0.000001))^2)/(2*$I$5),((ABS(F90)/MAX(((G31)+(I31)*(MAX($D$16,(AE90)-(K31))))*(MAX($D$16,(AE90)-(K31))),0.000001))^2)/(2*$I$5)))+(0)-((ABS(F90)/MAX(((G31)+(I31)*(MAX($D$16,(AE90)-(K31))))*(MAX($D$16,(AE90)-(K31))),0.000001))^2)/(2*$I$5)</f>
        <v>637.16615965846609</v>
      </c>
      <c r="P90">
        <f ca="1">AD90+((ABS(G90)/MAX(((G32)+(I32)*(MAX($D$16,(AD90)-(K32))))*(MAX($D$16,(AD90)-(K32))),0.000001))^2)/(2*$I$5)+((E32)*((((ABS(G90)*$D$6)/(MAX(((F32)+(H32)*(MAX($D$16,(AC90)-(J32))))*(MAX($D$16,(AC90)-(J32))),0.000001)*MAX(((((F32)+(H32)*(MAX($D$16,(AC90)-(J32))))*(MAX($D$16,(AC90)-(J32))))/MAX((F32)+2*(MAX($D$16,(AC90)-(J32)))*SQRT(1+(H32)^2),0.000001))^(2/3),0.000001)))^2)+(((ABS(G90)*$D$6)/(MAX(((G32)+(I32)*(MAX($D$16,(AD90)-(K32))))*(MAX($D$16,(AD90)-(K32))),0.000001)*MAX(((((G32)+(I32)*(MAX($D$16,(AD90)-(K32))))*(MAX($D$16,(AD90)-(K32))))/MAX((G32)+2*(MAX($D$16,(AD90)-(K32)))*SQRT(1+(I32)^2),0.000001))^(2/3),0.000001)))^2))/2)+(IF((ABS(G90)/MAX(((G32)+(I32)*(MAX($D$16,(AD90)-(K32))))*(MAX($D$16,(AD90)-(K32))),0.000001))&gt;(ABS(G90)/MAX(((F32)+(H32)*(MAX($D$16,(AC90)-(J32))))*(MAX($D$16,(AC90)-(J32))),0.000001)),$D$9*((((ABS(G90)/MAX(((G32)+(I32)*(MAX($D$16,(AD90)-(K32))))*(MAX($D$16,(AD90)-(K32))),0.000001))^2)/(2*$I$5))-(((ABS(G90)/MAX(((F32)+(H32)*(MAX($D$16,(AC90)-(J32))))*(MAX($D$16,(AC90)-(J32))),0.000001))^2)/(2*$I$5))),$D$8*((((ABS(G90)/MAX(((F32)+(H32)*(MAX($D$16,(AC90)-(J32))))*(MAX($D$16,(AC90)-(J32))),0.000001))^2)/(2*$I$5))-(((ABS(G90)/MAX(((G32)+(I32)*(MAX($D$16,(AD90)-(K32))))*(MAX($D$16,(AD90)-(K32))),0.000001))^2)/(2*$I$5)))))+($D$10*(ABS((X32)-(W32))/90)*MAX(((ABS(G90)/MAX(((F32)+(H32)*(MAX($D$16,(AC90)-(J32))))*(MAX($D$16,(AC90)-(J32))),0.000001))^2)/(2*$I$5),((ABS(G90)/MAX(((G32)+(I32)*(MAX($D$16,(AD90)-(K32))))*(MAX($D$16,(AD90)-(K32))),0.000001))^2)/(2*$I$5)))+(($D$11*0.13607488*(ABS(H90)/MAX(ABS(F90),0.000001))^2*MAX(((ABS(G90)/MAX(((F32)+(H32)*(MAX($D$16,(AC90)-(J32))))*(MAX($D$16,(AC90)-(J32))),0.000001))^2)/(2*$I$5),((ABS(G90)/MAX(((G32)+(I32)*(MAX($D$16,(AD90)-(K32))))*(MAX($D$16,(AD90)-(K32))),0.000001))^2)/(2*$I$5))))-((ABS(G90)/MAX(((F32)+(H32)*(MAX($D$16,(AC90)-(J32))))*(MAX($D$16,(AC90)-(J32))),0.000001))^2)/(2*$I$5)</f>
        <v>636.29554210630783</v>
      </c>
      <c r="Q90">
        <f ca="1">L90+((ABS(H90)/MAX(((G33)+(I33)*(MAX($D$16,(IF(N6="None",AC90,L90))-(K33))))*(MAX($D$16,(IF(N6="None",AC90,L90))-(K33))),0.000001))^2)/(2*$I$5)+((E33)*((((ABS(H90)*$D$6)/(MAX(((F33)+(H33)*(MAX($D$16,(AC90)-(J33))))*(MAX($D$16,(AC90)-(J33))),0.000001)*MAX(((((F33)+(H33)*(MAX($D$16,(AC90)-(J33))))*(MAX($D$16,(AC90)-(J33))))/MAX((F33)+2*(MAX($D$16,(AC90)-(J33)))*SQRT(1+(H33)^2),0.000001))^(2/3),0.000001)))^2)+(((ABS(H90)*$D$6)/(MAX(((G33)+(I33)*(MAX($D$16,(IF(N6="None",AC90,L90))-(K33))))*(MAX($D$16,(IF(N6="None",AC90,L90))-(K33))),0.000001)*MAX(((((G33)+(I33)*(MAX($D$16,(IF(N6="None",AC90,L90))-(K33))))*(MAX($D$16,(IF(N6="None",AC90,L90))-(K33))))/MAX((G33)+2*(MAX($D$16,(IF(N6="None",AC90,L90))-(K33)))*SQRT(1+(I33)^2),0.000001))^(2/3),0.000001)))^2))/2)+(IF((ABS(H90)/MAX(((G33)+(I33)*(MAX($D$16,(IF(N6="None",AC90,L90))-(K33))))*(MAX($D$16,(IF(N6="None",AC90,L90))-(K33))),0.000001))&gt;(ABS(H90)/MAX(((F33)+(H33)*(MAX($D$16,(AC90)-(J33))))*(MAX($D$16,(AC90)-(J33))),0.000001)),$D$9*((((ABS(H90)/MAX(((G33)+(I33)*(MAX($D$16,(IF(N6="None",AC90,L90))-(K33))))*(MAX($D$16,(IF(N6="None",AC90,L90))-(K33))),0.000001))^2)/(2*$I$5))-(((ABS(H90)/MAX(((F33)+(H33)*(MAX($D$16,(AC90)-(J33))))*(MAX($D$16,(AC90)-(J33))),0.000001))^2)/(2*$I$5))),$D$8*((((ABS(H90)/MAX(((F33)+(H33)*(MAX($D$16,(AC90)-(J33))))*(MAX($D$16,(AC90)-(J33))),0.000001))^2)/(2*$I$5))-(((ABS(H90)/MAX(((G33)+(I33)*(MAX($D$16,(IF(N6="None",AC90,L90))-(K33))))*(MAX($D$16,(IF(N6="None",AC90,L90))-(K33))),0.000001))^2)/(2*$I$5)))))+($D$10*(ABS((X33)-(W33))/90)*MAX(((ABS(H90)/MAX(((F33)+(H33)*(MAX($D$16,(AC90)-(J33))))*(MAX($D$16,(AC90)-(J33))),0.000001))^2)/(2*$I$5),((ABS(H90)/MAX(((G33)+(I33)*(MAX($D$16,(IF(N6="None",AC90,L90))-(K33))))*(MAX($D$16,(IF(N6="None",AC90,L90))-(K33))),0.000001))^2)/(2*$I$5)))+(($D$11*0.00000015*(ABS(G90)/MAX(ABS(F90),0.000001))^2*MAX(((ABS(H90)/MAX(((F33)+(H33)*(MAX($D$16,(AC90)-(J33))))*(MAX($D$16,(AC90)-(J33))),0.000001))^2)/(2*$I$5),((ABS(H90)/MAX(((G33)+(I33)*(MAX($D$16,(IF(N6="None",AC90,L90))-(K33))))*(MAX($D$16,(IF(N6="None",AC90,L90))-(K33))),0.000001))^2)/(2*$I$5))))-((ABS(H90)/MAX(((F33)+(H33)*(MAX($D$16,(AC90)-(J33))))*(MAX($D$16,(AC90)-(J33))),0.000001))^2)/(2*$I$5)</f>
        <v>635.5007242213336</v>
      </c>
      <c r="R90">
        <f ca="1">AE90+((ABS(G90)/MAX(((F32)+(H32)*(MAX($D$16,(AE90)-(J32))))*(MAX($D$16,(AE90)-(J32))),0.000001))^2)/(2*$I$5)-((E32)*((((ABS(G90)*$D$6)/(MAX(((F32)+(H32)*(MAX($D$16,(AE90)-(J32))))*(MAX($D$16,(AE90)-(J32))),0.000001)*MAX(((((F32)+(H32)*(MAX($D$16,(AE90)-(J32))))*(MAX($D$16,(AE90)-(J32))))/MAX((F32)+2*(MAX($D$16,(AE90)-(J32)))*SQRT(1+(H32)^2),0.000001))^(2/3),0.000001)))^2)+(((ABS(G90)*$D$6)/(MAX(((G32)+(I32)*(MAX($D$16,(AF90)-(K32))))*(MAX($D$16,(AF90)-(K32))),0.000001)*MAX(((((G32)+(I32)*(MAX($D$16,(AF90)-(K32))))*(MAX($D$16,(AF90)-(K32))))/MAX((G32)+2*(MAX($D$16,(AF90)-(K32)))*SQRT(1+(I32)^2),0.000001))^(2/3),0.000001)))^2))/2)+(IF((ABS(G90)/MAX(((G32)+(I32)*(MAX($D$16,(AF90)-(K32))))*(MAX($D$16,(AF90)-(K32))),0.000001))&gt;(ABS(G90)/MAX(((F32)+(H32)*(MAX($D$16,(AE90)-(J32))))*(MAX($D$16,(AE90)-(J32))),0.000001)),$D$9*((((ABS(G90)/MAX(((G32)+(I32)*(MAX($D$16,(AF90)-(K32))))*(MAX($D$16,(AF90)-(K32))),0.000001))^2)/(2*$I$5))-(((ABS(G90)/MAX(((F32)+(H32)*(MAX($D$16,(AE90)-(J32))))*(MAX($D$16,(AE90)-(J32))),0.000001))^2)/(2*$I$5))),$D$8*((((ABS(G90)/MAX(((F32)+(H32)*(MAX($D$16,(AE90)-(J32))))*(MAX($D$16,(AE90)-(J32))),0.000001))^2)/(2*$I$5))-(((ABS(G90)/MAX(((G32)+(I32)*(MAX($D$16,(AF90)-(K32))))*(MAX($D$16,(AF90)-(K32))),0.000001))^2)/(2*$I$5)))))+($D$10*(ABS((X32)-(W32))/90)*MAX(((ABS(G90)/MAX(((F32)+(H32)*(MAX($D$16,(AE90)-(J32))))*(MAX($D$16,(AE90)-(J32))),0.000001))^2)/(2*$I$5),((ABS(G90)/MAX(((G32)+(I32)*(MAX($D$16,(AF90)-(K32))))*(MAX($D$16,(AF90)-(K32))),0.000001))^2)/(2*$I$5)))+(($D$11*0.13607488*(ABS(H90)/MAX(ABS(F90),0.000001))^2*MAX(((ABS(G90)/MAX(((F32)+(H32)*(MAX($D$16,(AE90)-(J32))))*(MAX($D$16,(AE90)-(J32))),0.000001))^2)/(2*$I$5),((ABS(G90)/MAX(((G32)+(I32)*(MAX($D$16,(AF90)-(K32))))*(MAX($D$16,(AF90)-(K32))),0.000001))^2)/(2*$I$5))))-((ABS(G90)/MAX(((G32)+(I32)*(MAX($D$16,(AF90)-(K32))))*(MAX($D$16,(AF90)-(K32))),0.000001))^2)/(2*$I$5)</f>
        <v>636.94031281066702</v>
      </c>
      <c r="S90">
        <f ca="1">M90+((ABS(I90)/MAX(((G34)+(I34)*(MAX($D$16,(IF(N7="None",AD90,M90))-(K34))))*(MAX($D$16,(IF(N7="None",AD90,M90))-(K34))),0.000001))^2)/(2*$I$5)+((E34)*((((ABS(I90)*$D$6)/(MAX(((F34)+(H34)*(MAX($D$16,(AD90)-(J34))))*(MAX($D$16,(AD90)-(J34))),0.000001)*MAX(((((F34)+(H34)*(MAX($D$16,(AD90)-(J34))))*(MAX($D$16,(AD90)-(J34))))/MAX((F34)+2*(MAX($D$16,(AD90)-(J34)))*SQRT(1+(H34)^2),0.000001))^(2/3),0.000001)))^2)+(((ABS(I90)*$D$6)/(MAX(((G34)+(I34)*(MAX($D$16,(IF(N7="None",AD90,M90))-(K34))))*(MAX($D$16,(IF(N7="None",AD90,M90))-(K34))),0.000001)*MAX(((((G34)+(I34)*(MAX($D$16,(IF(N7="None",AD90,M90))-(K34))))*(MAX($D$16,(IF(N7="None",AD90,M90))-(K34))))/MAX((G34)+2*(MAX($D$16,(IF(N7="None",AD90,M90))-(K34)))*SQRT(1+(I34)^2),0.000001))^(2/3),0.000001)))^2))/2)+(IF((ABS(I90)/MAX(((G34)+(I34)*(MAX($D$16,(IF(N7="None",AD90,M90))-(K34))))*(MAX($D$16,(IF(N7="None",AD90,M90))-(K34))),0.000001))&gt;(ABS(I90)/MAX(((F34)+(H34)*(MAX($D$16,(AD90)-(J34))))*(MAX($D$16,(AD90)-(J34))),0.000001)),$D$9*((((ABS(I90)/MAX(((G34)+(I34)*(MAX($D$16,(IF(N7="None",AD90,M90))-(K34))))*(MAX($D$16,(IF(N7="None",AD90,M90))-(K34))),0.000001))^2)/(2*$I$5))-(((ABS(I90)/MAX(((F34)+(H34)*(MAX($D$16,(AD90)-(J34))))*(MAX($D$16,(AD90)-(J34))),0.000001))^2)/(2*$I$5))),$D$8*((((ABS(I90)/MAX(((F34)+(H34)*(MAX($D$16,(AD90)-(J34))))*(MAX($D$16,(AD90)-(J34))),0.000001))^2)/(2*$I$5))-(((ABS(I90)/MAX(((G34)+(I34)*(MAX($D$16,(IF(N7="None",AD90,M90))-(K34))))*(MAX($D$16,(IF(N7="None",AD90,M90))-(K34))),0.000001))^2)/(2*$I$5)))))+($D$10*(ABS((X34)-(W34))/90)*MAX(((ABS(I90)/MAX(((F34)+(H34)*(MAX($D$16,(AD90)-(J34))))*(MAX($D$16,(AD90)-(J34))),0.000001))^2)/(2*$I$5),((ABS(I90)/MAX(((G34)+(I34)*(MAX($D$16,(IF(N7="None",AD90,M90))-(K34))))*(MAX($D$16,(IF(N7="None",AD90,M90))-(K34))),0.000001))^2)/(2*$I$5)))+(0)-((ABS(I90)/MAX(((F34)+(H34)*(MAX($D$16,(AD90)-(J34))))*(MAX($D$16,(AD90)-(J34))),0.000001))^2)/(2*$I$5)</f>
        <v>625.56569742238378</v>
      </c>
      <c r="T90">
        <f ca="1">N90+((ABS(J90)/MAX(((G35)+(I35)*(MAX($D$16,(IF(N8="None",AD90,N90))-(K35))))*(MAX($D$16,(IF(N8="None",AD90,N90))-(K35))),0.000001))^2)/(2*$I$5)+((E35)*((((ABS(J90)*$D$6)/(MAX(((F35)+(H35)*(MAX($D$16,(AD90)-(J35))))*(MAX($D$16,(AD90)-(J35))),0.000001)*MAX(((((F35)+(H35)*(MAX($D$16,(AD90)-(J35))))*(MAX($D$16,(AD90)-(J35))))/MAX((F35)+2*(MAX($D$16,(AD90)-(J35)))*SQRT(1+(H35)^2),0.000001))^(2/3),0.000001)))^2)+(((ABS(J90)*$D$6)/(MAX(((G35)+(I35)*(MAX($D$16,(IF(N8="None",AD90,N90))-(K35))))*(MAX($D$16,(IF(N8="None",AD90,N90))-(K35))),0.000001)*MAX(((((G35)+(I35)*(MAX($D$16,(IF(N8="None",AD90,N90))-(K35))))*(MAX($D$16,(IF(N8="None",AD90,N90))-(K35))))/MAX((G35)+2*(MAX($D$16,(IF(N8="None",AD90,N90))-(K35)))*SQRT(1+(I35)^2),0.000001))^(2/3),0.000001)))^2))/2)+(IF((ABS(J90)/MAX(((G35)+(I35)*(MAX($D$16,(IF(N8="None",AD90,N90))-(K35))))*(MAX($D$16,(IF(N8="None",AD90,N90))-(K35))),0.000001))&gt;(ABS(J90)/MAX(((F35)+(H35)*(MAX($D$16,(AD90)-(J35))))*(MAX($D$16,(AD90)-(J35))),0.000001)),$D$9*((((ABS(J90)/MAX(((G35)+(I35)*(MAX($D$16,(IF(N8="None",AD90,N90))-(K35))))*(MAX($D$16,(IF(N8="None",AD90,N90))-(K35))),0.000001))^2)/(2*$I$5))-(((ABS(J90)/MAX(((F35)+(H35)*(MAX($D$16,(AD90)-(J35))))*(MAX($D$16,(AD90)-(J35))),0.000001))^2)/(2*$I$5))),$D$8*((((ABS(J90)/MAX(((F35)+(H35)*(MAX($D$16,(AD90)-(J35))))*(MAX($D$16,(AD90)-(J35))),0.000001))^2)/(2*$I$5))-(((ABS(J90)/MAX(((G35)+(I35)*(MAX($D$16,(IF(N8="None",AD90,N90))-(K35))))*(MAX($D$16,(IF(N8="None",AD90,N90))-(K35))),0.000001))^2)/(2*$I$5)))))+($D$10*(ABS((X35)-(W35))/90)*MAX(((ABS(J90)/MAX(((F35)+(H35)*(MAX($D$16,(AD90)-(J35))))*(MAX($D$16,(AD90)-(J35))),0.000001))^2)/(2*$I$5),((ABS(J90)/MAX(((G35)+(I35)*(MAX($D$16,(IF(N8="None",AD90,N90))-(K35))))*(MAX($D$16,(IF(N8="None",AD90,N90))-(K35))),0.000001))^2)/(2*$I$5)))+(($D$11*0.34699541*(ABS(I90)/MAX(ABS(G90),0.000001))^2*MAX(((ABS(J90)/MAX(((F35)+(H35)*(MAX($D$16,(AD90)-(J35))))*(MAX($D$16,(AD90)-(J35))),0.000001))^2)/(2*$I$5),((ABS(J90)/MAX(((G35)+(I35)*(MAX($D$16,(IF(N8="None",AD90,N90))-(K35))))*(MAX($D$16,(IF(N8="None",AD90,N90))-(K35))),0.000001))^2)/(2*$I$5))))-((ABS(J90)/MAX(((F35)+(H35)*(MAX($D$16,(AD90)-(J35))))*(MAX($D$16,(AD90)-(J35))),0.000001))^2)/(2*$I$5)</f>
        <v>633.48316619502077</v>
      </c>
      <c r="U90">
        <f t="shared" ca="1" si="20"/>
        <v>1.366389706134832E-3</v>
      </c>
      <c r="V90">
        <f t="shared" ca="1" si="21"/>
        <v>5.4277286140602312E-3</v>
      </c>
      <c r="W90">
        <f t="shared" ca="1" si="22"/>
        <v>0.87081552163851939</v>
      </c>
      <c r="X90">
        <f t="shared" ca="1" si="23"/>
        <v>3.4585199995882476</v>
      </c>
      <c r="Y90">
        <f>IF($D$20=0,B90,IFERROR(IF(N6="None",1,MIN(0.98,MAX(0.02,B90+$D$14*((Q90-P90)/MAX(ABS(D90),1))))),B90))</f>
        <v>1</v>
      </c>
      <c r="Z90">
        <f ca="1">IF($D$20=0,C90,IFERROR(IF(AND(N7="None",N8="None"),C90,IF(N8="None",1,IF(N7="None",0,MIN(0.98,MAX(0.02,C90+$D$14*((T90-S90)/MAX(ABS(E90),1))))))),C90))</f>
        <v>0.69915739989997738</v>
      </c>
      <c r="AA90">
        <f t="shared" ca="1" si="24"/>
        <v>636.86122622533571</v>
      </c>
      <c r="AB90">
        <f t="shared" ca="1" si="25"/>
        <v>635.73152179231636</v>
      </c>
      <c r="AC90">
        <f ca="1">IF($D$20=0,D90,IF(AC90=0,(MAX(P90,Q90)),IF(ABS((MAX(P90,Q90))-AC90)&lt;$D$19,AC90,MAX((K31)+$D$16,AC90+$D$13*(((MAX(P90,Q90))-AC90))))))</f>
        <v>636.29455362048736</v>
      </c>
      <c r="AD90">
        <f ca="1">IF($D$20=0,E90,IF(AD90=0,(MAX(S90,T90)),IF(ABS((MAX(S90,T90))-AD90)&lt;$D$19,AD90,MAX((K32)+$D$16,AD90+$D$13*(((MAX(S90,T90))-AD90))))))</f>
        <v>633.4840736166301</v>
      </c>
      <c r="AE90">
        <f ca="1">IF($D$20=0,D90,IF(AE90=0,O90,IF(ABS(U90)&lt;$D$19,AE90,MAX((K31)+$D$16,AE90+($D$13*(((O90)-AE90)+($D$15*U90*MAX(ABS(AE90-(K31)),1))))))))</f>
        <v>637.166355623046</v>
      </c>
      <c r="AF90">
        <f ca="1">IF($D$20=0,E90,IF(AF90=0,R90,IF(ABS(V90)&lt;$D$19,AF90,MAX((K32)+$D$16,AF90+($D$13*(((R90)-AF90)+($D$15*V90*MAX(ABS(AF90-(K32)),1))))))))</f>
        <v>636.94168784099577</v>
      </c>
      <c r="AG90">
        <f ca="1">((G31)*(MAX($D$16,(AC90)-(K31)))^2)/2+(I31)*(MAX($D$16,(AC90)-(K31)))^3/3+(ABS(F90)^2)/($I$5*MAX(((G31)+(I31)*(MAX($D$16,(AC90)-(K31))))*(MAX($D$16,(AC90)-(K31))),0.000001))</f>
        <v>33.320553048432487</v>
      </c>
      <c r="AH90">
        <f ca="1">((G31)*(MAX($D$16,(AE90)-(K31)))^2)/2+(I31)*(MAX($D$16,(AE90)-(K31)))^3/3+(ABS(F90)^2)/($I$5*MAX(((G31)+(I31)*(MAX($D$16,(AE90)-(K31))))*(MAX($D$16,(AE90)-(K31))),0.000001))</f>
        <v>41.072914675073662</v>
      </c>
      <c r="AI90">
        <f ca="1">((G32)*(MAX($D$16,(AD90)-(K32)))^2)/2+(I32)*(MAX($D$16,(AD90)-(K32)))^3/3+(ABS(G90)^2)/($I$5*MAX(((G32)+(I32)*(MAX($D$16,(AD90)-(K32))))*(MAX($D$16,(AD90)-(K32))),0.000001))</f>
        <v>29.325694752998615</v>
      </c>
      <c r="AJ90">
        <f ca="1">((G32)*(MAX($D$16,(AF90)-(K32)))^2)/2+(I32)*(MAX($D$16,(AF90)-(K32)))^3/3+(ABS(G90)^2)/($I$5*MAX(((G32)+(I32)*(MAX($D$16,(AF90)-(K32))))*(MAX($D$16,(AF90)-(K32))),0.000001))</f>
        <v>136.11806054851928</v>
      </c>
      <c r="AK90" t="str">
        <f t="shared" ca="1" si="26"/>
        <v>Supercritical</v>
      </c>
      <c r="AL90" t="str">
        <f t="shared" ca="1" si="27"/>
        <v>Supercritical</v>
      </c>
      <c r="AM90">
        <f t="shared" ca="1" si="28"/>
        <v>637.16635692623117</v>
      </c>
      <c r="AN90">
        <f t="shared" ca="1" si="29"/>
        <v>636.9416867708444</v>
      </c>
      <c r="AO90">
        <f t="shared" ca="1" si="30"/>
        <v>2.004900352403638E-6</v>
      </c>
      <c r="AP90">
        <f t="shared" ca="1" si="31"/>
        <v>1.6463867495986051E-6</v>
      </c>
    </row>
    <row r="91" spans="1:42" x14ac:dyDescent="0.35">
      <c r="A91">
        <v>48</v>
      </c>
      <c r="B91">
        <f t="shared" si="32"/>
        <v>1</v>
      </c>
      <c r="C91">
        <f t="shared" ca="1" si="33"/>
        <v>0.69915739989997738</v>
      </c>
      <c r="D91">
        <f t="shared" ca="1" si="34"/>
        <v>637.16635692623117</v>
      </c>
      <c r="E91">
        <f t="shared" ca="1" si="35"/>
        <v>636.9416867708444</v>
      </c>
      <c r="F91">
        <f t="shared" si="19"/>
        <v>51</v>
      </c>
      <c r="G91">
        <f ca="1">IF(N6="None",MAX(0,F91-H91),MAX(0,F91*B91))</f>
        <v>50.95</v>
      </c>
      <c r="H91">
        <f ca="1">IF(N6="None",MAX(0.05,IFERROR(O33,0)+0.05),MAX(0,F91-G91))</f>
        <v>0.05</v>
      </c>
      <c r="I91">
        <f ca="1">IF(AND(N7="None",N8="None"),MAX(0,G91*C91),IF(N7="None",MAX(0.05,IFERROR(O34,0)+0.05),IF(N8="None",MAX(0,G91-J91),MAX(0,G91*C91))))</f>
        <v>35.62206952490385</v>
      </c>
      <c r="J91">
        <f ca="1">IF(AND(N7="None",N8="None"),MAX(0,G91-I91),IF(N8="None",MAX(0.05,IFERROR(O35,0)+0.05),IF(N7="None",MAX(0,G91-I91),MAX(0,G91-I91))))</f>
        <v>15.327930475096153</v>
      </c>
      <c r="K91">
        <f>P5</f>
        <v>637</v>
      </c>
      <c r="L91">
        <f ca="1">P6</f>
        <v>635.50072404782861</v>
      </c>
      <c r="M91">
        <f ca="1">P7</f>
        <v>623.0446335020365</v>
      </c>
      <c r="N91">
        <f ca="1">P8</f>
        <v>632.94163350203655</v>
      </c>
      <c r="O91">
        <f ca="1"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AE91)-(K31))))*(MAX($D$16,(AE91)-(K31))),0.000001)*MAX(((((G31)+(I31)*(MAX($D$16,(AE91)-(K31))))*(MAX($D$16,(AE91)-(K31))))/MAX((G31)+2*(MAX($D$16,(AE91)-(K31)))*SQRT(1+(I31)^2),0.000001))^(2/3),0.000001)))^2))/2)+(IF((ABS(F91)/MAX(((G31)+(I31)*(MAX($D$16,(AE91)-(K31))))*(MAX($D$16,(AE91)-(K31))),0.000001))&gt;(ABS(F91)/MAX(((F31)+(H31)*(MAX($D$16,(K91)-(J31))))*(MAX($D$16,(K91)-(J31))),0.000001)),$D$9*((((ABS(F91)/MAX(((G31)+(I31)*(MAX($D$16,(AE91)-(K31))))*(MAX($D$16,(AE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AE91)-(K31))))*(MAX($D$16,(AE91)-(K31))),0.000001))^2)/(2*$I$5)))))+($D$10*(ABS((X31)-(W31))/90)*MAX(((ABS(F91)/MAX(((F31)+(H31)*(MAX($D$16,(K91)-(J31))))*(MAX($D$16,(K91)-(J31))),0.000001))^2)/(2*$I$5),((ABS(F91)/MAX(((G31)+(I31)*(MAX($D$16,(AE91)-(K31))))*(MAX($D$16,(AE91)-(K31))),0.000001))^2)/(2*$I$5)))+(0)-((ABS(F91)/MAX(((G31)+(I31)*(MAX($D$16,(AE91)-(K31))))*(MAX($D$16,(AE91)-(K31))),0.000001))^2)/(2*$I$5)</f>
        <v>637.16615947460707</v>
      </c>
      <c r="P91">
        <f ca="1">AD91+((ABS(G91)/MAX(((G32)+(I32)*(MAX($D$16,(AD91)-(K32))))*(MAX($D$16,(AD91)-(K32))),0.000001))^2)/(2*$I$5)+((E32)*((((ABS(G91)*$D$6)/(MAX(((F32)+(H32)*(MAX($D$16,(AC91)-(J32))))*(MAX($D$16,(AC91)-(J32))),0.000001)*MAX(((((F32)+(H32)*(MAX($D$16,(AC91)-(J32))))*(MAX($D$16,(AC91)-(J32))))/MAX((F32)+2*(MAX($D$16,(AC91)-(J32)))*SQRT(1+(H32)^2),0.000001))^(2/3),0.000001)))^2)+(((ABS(G91)*$D$6)/(MAX(((G32)+(I32)*(MAX($D$16,(AD91)-(K32))))*(MAX($D$16,(AD91)-(K32))),0.000001)*MAX(((((G32)+(I32)*(MAX($D$16,(AD91)-(K32))))*(MAX($D$16,(AD91)-(K32))))/MAX((G32)+2*(MAX($D$16,(AD91)-(K32)))*SQRT(1+(I32)^2),0.000001))^(2/3),0.000001)))^2))/2)+(IF((ABS(G91)/MAX(((G32)+(I32)*(MAX($D$16,(AD91)-(K32))))*(MAX($D$16,(AD91)-(K32))),0.000001))&gt;(ABS(G91)/MAX(((F32)+(H32)*(MAX($D$16,(AC91)-(J32))))*(MAX($D$16,(AC91)-(J32))),0.000001)),$D$9*((((ABS(G91)/MAX(((G32)+(I32)*(MAX($D$16,(AD91)-(K32))))*(MAX($D$16,(AD91)-(K32))),0.000001))^2)/(2*$I$5))-(((ABS(G91)/MAX(((F32)+(H32)*(MAX($D$16,(AC91)-(J32))))*(MAX($D$16,(AC91)-(J32))),0.000001))^2)/(2*$I$5))),$D$8*((((ABS(G91)/MAX(((F32)+(H32)*(MAX($D$16,(AC91)-(J32))))*(MAX($D$16,(AC91)-(J32))),0.000001))^2)/(2*$I$5))-(((ABS(G91)/MAX(((G32)+(I32)*(MAX($D$16,(AD91)-(K32))))*(MAX($D$16,(AD91)-(K32))),0.000001))^2)/(2*$I$5)))))+($D$10*(ABS((X32)-(W32))/90)*MAX(((ABS(G91)/MAX(((F32)+(H32)*(MAX($D$16,(AC91)-(J32))))*(MAX($D$16,(AC91)-(J32))),0.000001))^2)/(2*$I$5),((ABS(G91)/MAX(((G32)+(I32)*(MAX($D$16,(AD91)-(K32))))*(MAX($D$16,(AD91)-(K32))),0.000001))^2)/(2*$I$5)))+(($D$11*0.13607488*(ABS(H91)/MAX(ABS(F91),0.000001))^2*MAX(((ABS(G91)/MAX(((F32)+(H32)*(MAX($D$16,(AC91)-(J32))))*(MAX($D$16,(AC91)-(J32))),0.000001))^2)/(2*$I$5),((ABS(G91)/MAX(((G32)+(I32)*(MAX($D$16,(AD91)-(K32))))*(MAX($D$16,(AD91)-(K32))),0.000001))^2)/(2*$I$5))))-((ABS(G91)/MAX(((F32)+(H32)*(MAX($D$16,(AC91)-(J32))))*(MAX($D$16,(AC91)-(J32))),0.000001))^2)/(2*$I$5)</f>
        <v>636.29709692107951</v>
      </c>
      <c r="Q91">
        <f ca="1">L91+((ABS(H91)/MAX(((G33)+(I33)*(MAX($D$16,(IF(N6="None",AC91,L91))-(K33))))*(MAX($D$16,(IF(N6="None",AC91,L91))-(K33))),0.000001))^2)/(2*$I$5)+((E33)*((((ABS(H91)*$D$6)/(MAX(((F33)+(H33)*(MAX($D$16,(AC91)-(J33))))*(MAX($D$16,(AC91)-(J33))),0.000001)*MAX(((((F33)+(H33)*(MAX($D$16,(AC91)-(J33))))*(MAX($D$16,(AC91)-(J33))))/MAX((F33)+2*(MAX($D$16,(AC91)-(J33)))*SQRT(1+(H33)^2),0.000001))^(2/3),0.000001)))^2)+(((ABS(H91)*$D$6)/(MAX(((G33)+(I33)*(MAX($D$16,(IF(N6="None",AC91,L91))-(K33))))*(MAX($D$16,(IF(N6="None",AC91,L91))-(K33))),0.000001)*MAX(((((G33)+(I33)*(MAX($D$16,(IF(N6="None",AC91,L91))-(K33))))*(MAX($D$16,(IF(N6="None",AC91,L91))-(K33))))/MAX((G33)+2*(MAX($D$16,(IF(N6="None",AC91,L91))-(K33)))*SQRT(1+(I33)^2),0.000001))^(2/3),0.000001)))^2))/2)+(IF((ABS(H91)/MAX(((G33)+(I33)*(MAX($D$16,(IF(N6="None",AC91,L91))-(K33))))*(MAX($D$16,(IF(N6="None",AC91,L91))-(K33))),0.000001))&gt;(ABS(H91)/MAX(((F33)+(H33)*(MAX($D$16,(AC91)-(J33))))*(MAX($D$16,(AC91)-(J33))),0.000001)),$D$9*((((ABS(H91)/MAX(((G33)+(I33)*(MAX($D$16,(IF(N6="None",AC91,L91))-(K33))))*(MAX($D$16,(IF(N6="None",AC91,L91))-(K33))),0.000001))^2)/(2*$I$5))-(((ABS(H91)/MAX(((F33)+(H33)*(MAX($D$16,(AC91)-(J33))))*(MAX($D$16,(AC91)-(J33))),0.000001))^2)/(2*$I$5))),$D$8*((((ABS(H91)/MAX(((F33)+(H33)*(MAX($D$16,(AC91)-(J33))))*(MAX($D$16,(AC91)-(J33))),0.000001))^2)/(2*$I$5))-(((ABS(H91)/MAX(((G33)+(I33)*(MAX($D$16,(IF(N6="None",AC91,L91))-(K33))))*(MAX($D$16,(IF(N6="None",AC91,L91))-(K33))),0.000001))^2)/(2*$I$5)))))+($D$10*(ABS((X33)-(W33))/90)*MAX(((ABS(H91)/MAX(((F33)+(H33)*(MAX($D$16,(AC91)-(J33))))*(MAX($D$16,(AC91)-(J33))),0.000001))^2)/(2*$I$5),((ABS(H91)/MAX(((G33)+(I33)*(MAX($D$16,(IF(N6="None",AC91,L91))-(K33))))*(MAX($D$16,(IF(N6="None",AC91,L91))-(K33))),0.000001))^2)/(2*$I$5)))+(($D$11*0.00000015*(ABS(G91)/MAX(ABS(F91),0.000001))^2*MAX(((ABS(H91)/MAX(((F33)+(H33)*(MAX($D$16,(AC91)-(J33))))*(MAX($D$16,(AC91)-(J33))),0.000001))^2)/(2*$I$5),((ABS(H91)/MAX(((G33)+(I33)*(MAX($D$16,(IF(N6="None",AC91,L91))-(K33))))*(MAX($D$16,(IF(N6="None",AC91,L91))-(K33))),0.000001))^2)/(2*$I$5))))-((ABS(H91)/MAX(((F33)+(H33)*(MAX($D$16,(AC91)-(J33))))*(MAX($D$16,(AC91)-(J33))),0.000001))^2)/(2*$I$5)</f>
        <v>635.50072422098992</v>
      </c>
      <c r="R91">
        <f ca="1">AE91+((ABS(G91)/MAX(((F32)+(H32)*(MAX($D$16,(AE91)-(J32))))*(MAX($D$16,(AE91)-(J32))),0.000001))^2)/(2*$I$5)-((E32)*((((ABS(G91)*$D$6)/(MAX(((F32)+(H32)*(MAX($D$16,(AE91)-(J32))))*(MAX($D$16,(AE91)-(J32))),0.000001)*MAX(((((F32)+(H32)*(MAX($D$16,(AE91)-(J32))))*(MAX($D$16,(AE91)-(J32))))/MAX((F32)+2*(MAX($D$16,(AE91)-(J32)))*SQRT(1+(H32)^2),0.000001))^(2/3),0.000001)))^2)+(((ABS(G91)*$D$6)/(MAX(((G32)+(I32)*(MAX($D$16,(AF91)-(K32))))*(MAX($D$16,(AF91)-(K32))),0.000001)*MAX(((((G32)+(I32)*(MAX($D$16,(AF91)-(K32))))*(MAX($D$16,(AF91)-(K32))))/MAX((G32)+2*(MAX($D$16,(AF91)-(K32)))*SQRT(1+(I32)^2),0.000001))^(2/3),0.000001)))^2))/2)+(IF((ABS(G91)/MAX(((G32)+(I32)*(MAX($D$16,(AF91)-(K32))))*(MAX($D$16,(AF91)-(K32))),0.000001))&gt;(ABS(G91)/MAX(((F32)+(H32)*(MAX($D$16,(AE91)-(J32))))*(MAX($D$16,(AE91)-(J32))),0.000001)),$D$9*((((ABS(G91)/MAX(((G32)+(I32)*(MAX($D$16,(AF91)-(K32))))*(MAX($D$16,(AF91)-(K32))),0.000001))^2)/(2*$I$5))-(((ABS(G91)/MAX(((F32)+(H32)*(MAX($D$16,(AE91)-(J32))))*(MAX($D$16,(AE91)-(J32))),0.000001))^2)/(2*$I$5))),$D$8*((((ABS(G91)/MAX(((F32)+(H32)*(MAX($D$16,(AE91)-(J32))))*(MAX($D$16,(AE91)-(J32))),0.000001))^2)/(2*$I$5))-(((ABS(G91)/MAX(((G32)+(I32)*(MAX($D$16,(AF91)-(K32))))*(MAX($D$16,(AF91)-(K32))),0.000001))^2)/(2*$I$5)))))+($D$10*(ABS((X32)-(W32))/90)*MAX(((ABS(G91)/MAX(((F32)+(H32)*(MAX($D$16,(AE91)-(J32))))*(MAX($D$16,(AE91)-(J32))),0.000001))^2)/(2*$I$5),((ABS(G91)/MAX(((G32)+(I32)*(MAX($D$16,(AF91)-(K32))))*(MAX($D$16,(AF91)-(K32))),0.000001))^2)/(2*$I$5)))+(($D$11*0.13607488*(ABS(H91)/MAX(ABS(F91),0.000001))^2*MAX(((ABS(G91)/MAX(((F32)+(H32)*(MAX($D$16,(AE91)-(J32))))*(MAX($D$16,(AE91)-(J32))),0.000001))^2)/(2*$I$5),((ABS(G91)/MAX(((G32)+(I32)*(MAX($D$16,(AF91)-(K32))))*(MAX($D$16,(AF91)-(K32))),0.000001))^2)/(2*$I$5))))-((ABS(G91)/MAX(((G32)+(I32)*(MAX($D$16,(AF91)-(K32))))*(MAX($D$16,(AF91)-(K32))),0.000001))^2)/(2*$I$5)</f>
        <v>636.94031218447947</v>
      </c>
      <c r="S91">
        <f ca="1">M91+((ABS(I91)/MAX(((G34)+(I34)*(MAX($D$16,(IF(N7="None",AD91,M91))-(K34))))*(MAX($D$16,(IF(N7="None",AD91,M91))-(K34))),0.000001))^2)/(2*$I$5)+((E34)*((((ABS(I91)*$D$6)/(MAX(((F34)+(H34)*(MAX($D$16,(AD91)-(J34))))*(MAX($D$16,(AD91)-(J34))),0.000001)*MAX(((((F34)+(H34)*(MAX($D$16,(AD91)-(J34))))*(MAX($D$16,(AD91)-(J34))))/MAX((F34)+2*(MAX($D$16,(AD91)-(J34)))*SQRT(1+(H34)^2),0.000001))^(2/3),0.000001)))^2)+(((ABS(I91)*$D$6)/(MAX(((G34)+(I34)*(MAX($D$16,(IF(N7="None",AD91,M91))-(K34))))*(MAX($D$16,(IF(N7="None",AD91,M91))-(K34))),0.000001)*MAX(((((G34)+(I34)*(MAX($D$16,(IF(N7="None",AD91,M91))-(K34))))*(MAX($D$16,(IF(N7="None",AD91,M91))-(K34))))/MAX((G34)+2*(MAX($D$16,(IF(N7="None",AD91,M91))-(K34)))*SQRT(1+(I34)^2),0.000001))^(2/3),0.000001)))^2))/2)+(IF((ABS(I91)/MAX(((G34)+(I34)*(MAX($D$16,(IF(N7="None",AD91,M91))-(K34))))*(MAX($D$16,(IF(N7="None",AD91,M91))-(K34))),0.000001))&gt;(ABS(I91)/MAX(((F34)+(H34)*(MAX($D$16,(AD91)-(J34))))*(MAX($D$16,(AD91)-(J34))),0.000001)),$D$9*((((ABS(I91)/MAX(((G34)+(I34)*(MAX($D$16,(IF(N7="None",AD91,M91))-(K34))))*(MAX($D$16,(IF(N7="None",AD91,M91))-(K34))),0.000001))^2)/(2*$I$5))-(((ABS(I91)/MAX(((F34)+(H34)*(MAX($D$16,(AD91)-(J34))))*(MAX($D$16,(AD91)-(J34))),0.000001))^2)/(2*$I$5))),$D$8*((((ABS(I91)/MAX(((F34)+(H34)*(MAX($D$16,(AD91)-(J34))))*(MAX($D$16,(AD91)-(J34))),0.000001))^2)/(2*$I$5))-(((ABS(I91)/MAX(((G34)+(I34)*(MAX($D$16,(IF(N7="None",AD91,M91))-(K34))))*(MAX($D$16,(IF(N7="None",AD91,M91))-(K34))),0.000001))^2)/(2*$I$5)))))+($D$10*(ABS((X34)-(W34))/90)*MAX(((ABS(I91)/MAX(((F34)+(H34)*(MAX($D$16,(AD91)-(J34))))*(MAX($D$16,(AD91)-(J34))),0.000001))^2)/(2*$I$5),((ABS(I91)/MAX(((G34)+(I34)*(MAX($D$16,(IF(N7="None",AD91,M91))-(K34))))*(MAX($D$16,(IF(N7="None",AD91,M91))-(K34))),0.000001))^2)/(2*$I$5)))+(0)-((ABS(I91)/MAX(((F34)+(H34)*(MAX($D$16,(AD91)-(J34))))*(MAX($D$16,(AD91)-(J34))),0.000001))^2)/(2*$I$5)</f>
        <v>625.5718266234735</v>
      </c>
      <c r="T91">
        <f ca="1">N91+((ABS(J91)/MAX(((G35)+(I35)*(MAX($D$16,(IF(N8="None",AD91,N91))-(K35))))*(MAX($D$16,(IF(N8="None",AD91,N91))-(K35))),0.000001))^2)/(2*$I$5)+((E35)*((((ABS(J91)*$D$6)/(MAX(((F35)+(H35)*(MAX($D$16,(AD91)-(J35))))*(MAX($D$16,(AD91)-(J35))),0.000001)*MAX(((((F35)+(H35)*(MAX($D$16,(AD91)-(J35))))*(MAX($D$16,(AD91)-(J35))))/MAX((F35)+2*(MAX($D$16,(AD91)-(J35)))*SQRT(1+(H35)^2),0.000001))^(2/3),0.000001)))^2)+(((ABS(J91)*$D$6)/(MAX(((G35)+(I35)*(MAX($D$16,(IF(N8="None",AD91,N91))-(K35))))*(MAX($D$16,(IF(N8="None",AD91,N91))-(K35))),0.000001)*MAX(((((G35)+(I35)*(MAX($D$16,(IF(N8="None",AD91,N91))-(K35))))*(MAX($D$16,(IF(N8="None",AD91,N91))-(K35))))/MAX((G35)+2*(MAX($D$16,(IF(N8="None",AD91,N91))-(K35)))*SQRT(1+(I35)^2),0.000001))^(2/3),0.000001)))^2))/2)+(IF((ABS(J91)/MAX(((G35)+(I35)*(MAX($D$16,(IF(N8="None",AD91,N91))-(K35))))*(MAX($D$16,(IF(N8="None",AD91,N91))-(K35))),0.000001))&gt;(ABS(J91)/MAX(((F35)+(H35)*(MAX($D$16,(AD91)-(J35))))*(MAX($D$16,(AD91)-(J35))),0.000001)),$D$9*((((ABS(J91)/MAX(((G35)+(I35)*(MAX($D$16,(IF(N8="None",AD91,N91))-(K35))))*(MAX($D$16,(IF(N8="None",AD91,N91))-(K35))),0.000001))^2)/(2*$I$5))-(((ABS(J91)/MAX(((F35)+(H35)*(MAX($D$16,(AD91)-(J35))))*(MAX($D$16,(AD91)-(J35))),0.000001))^2)/(2*$I$5))),$D$8*((((ABS(J91)/MAX(((F35)+(H35)*(MAX($D$16,(AD91)-(J35))))*(MAX($D$16,(AD91)-(J35))),0.000001))^2)/(2*$I$5))-(((ABS(J91)/MAX(((G35)+(I35)*(MAX($D$16,(IF(N8="None",AD91,N91))-(K35))))*(MAX($D$16,(IF(N8="None",AD91,N91))-(K35))),0.000001))^2)/(2*$I$5)))))+($D$10*(ABS((X35)-(W35))/90)*MAX(((ABS(J91)/MAX(((F35)+(H35)*(MAX($D$16,(AD91)-(J35))))*(MAX($D$16,(AD91)-(J35))),0.000001))^2)/(2*$I$5),((ABS(J91)/MAX(((G35)+(I35)*(MAX($D$16,(IF(N8="None",AD91,N91))-(K35))))*(MAX($D$16,(IF(N8="None",AD91,N91))-(K35))),0.000001))^2)/(2*$I$5)))+(($D$11*0.34699541*(ABS(I91)/MAX(ABS(G91),0.000001))^2*MAX(((ABS(J91)/MAX(((F35)+(H35)*(MAX($D$16,(AD91)-(J35))))*(MAX($D$16,(AD91)-(J35))),0.000001))^2)/(2*$I$5),((ABS(J91)/MAX(((G35)+(I35)*(MAX($D$16,(IF(N8="None",AD91,N91))-(K35))))*(MAX($D$16,(IF(N8="None",AD91,N91))-(K35))),0.000001))^2)/(2*$I$5))))-((ABS(J91)/MAX(((F35)+(H35)*(MAX($D$16,(AD91)-(J35))))*(MAX($D$16,(AD91)-(J35))),0.000001))^2)/(2*$I$5)</f>
        <v>633.47963950798294</v>
      </c>
      <c r="U91">
        <f t="shared" ca="1" si="20"/>
        <v>1.3639492168419254E-3</v>
      </c>
      <c r="V91">
        <f t="shared" ca="1" si="21"/>
        <v>5.4332645332752288E-3</v>
      </c>
      <c r="W91">
        <f t="shared" ca="1" si="22"/>
        <v>0.86926000515165924</v>
      </c>
      <c r="X91">
        <f t="shared" ca="1" si="23"/>
        <v>3.4620472628614607</v>
      </c>
      <c r="Y91">
        <f>IF($D$20=0,B91,IFERROR(IF(N6="None",1,MIN(0.98,MAX(0.02,B91+$D$14*((Q91-P91)/MAX(ABS(D91),1))))),B91))</f>
        <v>1</v>
      </c>
      <c r="Z91">
        <f ca="1">IF($D$20=0,C91,IFERROR(IF(AND(N7="None",N8="None"),C91,IF(N8="None",1,IF(N7="None",0,MIN(0.98,MAX(0.02,C91+$D$14*((T91-S91)/MAX(ABS(E91),1))))))),C91))</f>
        <v>0.700150622739525</v>
      </c>
      <c r="AA91">
        <f t="shared" ca="1" si="24"/>
        <v>636.8619133356558</v>
      </c>
      <c r="AB91">
        <f t="shared" ca="1" si="25"/>
        <v>635.73028833562125</v>
      </c>
      <c r="AC91">
        <f ca="1">IF($D$20=0,D91,IF(AC91=0,(MAX(P91,Q91)),IF(ABS((MAX(P91,Q91))-AC91)&lt;$D$19,AC91,MAX((K31)+$D$16,AC91+$D$13*(((MAX(P91,Q91))-AC91))))))</f>
        <v>636.29651809601569</v>
      </c>
      <c r="AD91">
        <f ca="1">IF($D$20=0,E91,IF(AD91=0,(MAX(S91,T91)),IF(ABS((MAX(S91,T91))-AD91)&lt;$D$19,AD91,MAX((K32)+$D$16,AD91+$D$13*(((MAX(S91,T91))-AD91))))))</f>
        <v>633.48054838449252</v>
      </c>
      <c r="AE91">
        <f ca="1">IF($D$20=0,D91,IF(AE91=0,O91,IF(ABS(U91)&lt;$D$19,AE91,MAX((K31)+$D$16,AE91+($D$13*(((O91)-AE91)+($D$15*U91*MAX(ABS(AE91-(K31)),1))))))))</f>
        <v>637.16635508914101</v>
      </c>
      <c r="AF91">
        <f ca="1">IF($D$20=0,E91,IF(AF91=0,R91,IF(ABS(V91)&lt;$D$19,AF91,MAX((K32)+$D$16,AF91+($D$13*(((R91)-AF91)+($D$15*V91*MAX(ABS(AF91-(K32)),1))))))))</f>
        <v>636.94168861745788</v>
      </c>
      <c r="AG91">
        <f ca="1">((G31)*(MAX($D$16,(AC91)-(K31)))^2)/2+(I31)*(MAX($D$16,(AC91)-(K31)))^3/3+(ABS(F91)^2)/($I$5*MAX(((G31)+(I31)*(MAX($D$16,(AC91)-(K31))))*(MAX($D$16,(AC91)-(K31))),0.000001))</f>
        <v>33.326382578788554</v>
      </c>
      <c r="AH91">
        <f ca="1">((G31)*(MAX($D$16,(AE91)-(K31)))^2)/2+(I31)*(MAX($D$16,(AE91)-(K31)))^3/3+(ABS(F91)^2)/($I$5*MAX(((G31)+(I31)*(MAX($D$16,(AE91)-(K31))))*(MAX($D$16,(AE91)-(K31))),0.000001))</f>
        <v>41.07290725556296</v>
      </c>
      <c r="AI91">
        <f ca="1">((G32)*(MAX($D$16,(AD91)-(K32)))^2)/2+(I32)*(MAX($D$16,(AD91)-(K32)))^3/3+(ABS(G91)^2)/($I$5*MAX(((G32)+(I32)*(MAX($D$16,(AD91)-(K32))))*(MAX($D$16,(AD91)-(K32))),0.000001))</f>
        <v>29.303245625932142</v>
      </c>
      <c r="AJ91">
        <f ca="1">((G32)*(MAX($D$16,(AF91)-(K32)))^2)/2+(I32)*(MAX($D$16,(AF91)-(K32)))^3/3+(ABS(G91)^2)/($I$5*MAX(((G32)+(I32)*(MAX($D$16,(AF91)-(K32))))*(MAX($D$16,(AF91)-(K32))),0.000001))</f>
        <v>136.11809991564073</v>
      </c>
      <c r="AK91" t="str">
        <f t="shared" ca="1" si="26"/>
        <v>Supercritical</v>
      </c>
      <c r="AL91" t="str">
        <f t="shared" ca="1" si="27"/>
        <v>Supercritical</v>
      </c>
      <c r="AM91">
        <f t="shared" ca="1" si="28"/>
        <v>637.16635628324957</v>
      </c>
      <c r="AN91">
        <f t="shared" ca="1" si="29"/>
        <v>636.94168741715907</v>
      </c>
      <c r="AO91">
        <f t="shared" ca="1" si="30"/>
        <v>1.8370901671005413E-6</v>
      </c>
      <c r="AP91">
        <f t="shared" ca="1" si="31"/>
        <v>1.8466134861228056E-6</v>
      </c>
    </row>
    <row r="92" spans="1:42" x14ac:dyDescent="0.35">
      <c r="A92">
        <v>49</v>
      </c>
      <c r="B92">
        <f t="shared" si="32"/>
        <v>1</v>
      </c>
      <c r="C92">
        <f t="shared" ca="1" si="33"/>
        <v>0.700150622739525</v>
      </c>
      <c r="D92">
        <f t="shared" ca="1" si="34"/>
        <v>637.16635628324957</v>
      </c>
      <c r="E92">
        <f t="shared" ca="1" si="35"/>
        <v>636.94168741715907</v>
      </c>
      <c r="F92">
        <f t="shared" si="19"/>
        <v>51</v>
      </c>
      <c r="G92">
        <f ca="1">IF(N6="None",MAX(0,F92-H92),MAX(0,F92*B92))</f>
        <v>50.95</v>
      </c>
      <c r="H92">
        <f ca="1">IF(N6="None",MAX(0.05,IFERROR(O33,0)+0.05),MAX(0,F92-G92))</f>
        <v>0.05</v>
      </c>
      <c r="I92">
        <f ca="1">IF(AND(N7="None",N8="None"),MAX(0,G92*C92),IF(N7="None",MAX(0.05,IFERROR(O34,0)+0.05),IF(N8="None",MAX(0,G92-J92),MAX(0,G92*C92))))</f>
        <v>35.672674228578799</v>
      </c>
      <c r="J92">
        <f ca="1">IF(AND(N7="None",N8="None"),MAX(0,G92-I92),IF(N8="None",MAX(0.05,IFERROR(O35,0)+0.05),IF(N7="None",MAX(0,G92-I92),MAX(0,G92-I92))))</f>
        <v>15.277325771421204</v>
      </c>
      <c r="K92">
        <f>P5</f>
        <v>637</v>
      </c>
      <c r="L92">
        <f ca="1">P6</f>
        <v>635.50072404782861</v>
      </c>
      <c r="M92">
        <f ca="1">P7</f>
        <v>623.0446335020365</v>
      </c>
      <c r="N92">
        <f ca="1">P8</f>
        <v>632.94163350203655</v>
      </c>
      <c r="O92">
        <f ca="1"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AE92)-(K31))))*(MAX($D$16,(AE92)-(K31))),0.000001)*MAX(((((G31)+(I31)*(MAX($D$16,(AE92)-(K31))))*(MAX($D$16,(AE92)-(K31))))/MAX((G31)+2*(MAX($D$16,(AE92)-(K31)))*SQRT(1+(I31)^2),0.000001))^(2/3),0.000001)))^2))/2)+(IF((ABS(F92)/MAX(((G31)+(I31)*(MAX($D$16,(AE92)-(K31))))*(MAX($D$16,(AE92)-(K31))),0.000001))&gt;(ABS(F92)/MAX(((F31)+(H31)*(MAX($D$16,(K92)-(J31))))*(MAX($D$16,(K92)-(J31))),0.000001)),$D$9*((((ABS(F92)/MAX(((G31)+(I31)*(MAX($D$16,(AE92)-(K31))))*(MAX($D$16,(AE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AE92)-(K31))))*(MAX($D$16,(AE92)-(K31))),0.000001))^2)/(2*$I$5)))))+($D$10*(ABS((X31)-(W31))/90)*MAX(((ABS(F92)/MAX(((F31)+(H31)*(MAX($D$16,(K92)-(J31))))*(MAX($D$16,(K92)-(J31))),0.000001))^2)/(2*$I$5),((ABS(F92)/MAX(((G31)+(I31)*(MAX($D$16,(AE92)-(K31))))*(MAX($D$16,(AE92)-(K31))),0.000001))^2)/(2*$I$5)))+(0)-((ABS(F92)/MAX(((G31)+(I31)*(MAX($D$16,(AE92)-(K31))))*(MAX($D$16,(AE92)-(K31))),0.000001))^2)/(2*$I$5)</f>
        <v>637.16615928703084</v>
      </c>
      <c r="P92">
        <f ca="1">AD92+((ABS(G92)/MAX(((G32)+(I32)*(MAX($D$16,(AD92)-(K32))))*(MAX($D$16,(AD92)-(K32))),0.000001))^2)/(2*$I$5)+((E32)*((((ABS(G92)*$D$6)/(MAX(((F32)+(H32)*(MAX($D$16,(AC92)-(J32))))*(MAX($D$16,(AC92)-(J32))),0.000001)*MAX(((((F32)+(H32)*(MAX($D$16,(AC92)-(J32))))*(MAX($D$16,(AC92)-(J32))))/MAX((F32)+2*(MAX($D$16,(AC92)-(J32)))*SQRT(1+(H32)^2),0.000001))^(2/3),0.000001)))^2)+(((ABS(G92)*$D$6)/(MAX(((G32)+(I32)*(MAX($D$16,(AD92)-(K32))))*(MAX($D$16,(AD92)-(K32))),0.000001)*MAX(((((G32)+(I32)*(MAX($D$16,(AD92)-(K32))))*(MAX($D$16,(AD92)-(K32))))/MAX((G32)+2*(MAX($D$16,(AD92)-(K32)))*SQRT(1+(I32)^2),0.000001))^(2/3),0.000001)))^2))/2)+(IF((ABS(G92)/MAX(((G32)+(I32)*(MAX($D$16,(AD92)-(K32))))*(MAX($D$16,(AD92)-(K32))),0.000001))&gt;(ABS(G92)/MAX(((F32)+(H32)*(MAX($D$16,(AC92)-(J32))))*(MAX($D$16,(AC92)-(J32))),0.000001)),$D$9*((((ABS(G92)/MAX(((G32)+(I32)*(MAX($D$16,(AD92)-(K32))))*(MAX($D$16,(AD92)-(K32))),0.000001))^2)/(2*$I$5))-(((ABS(G92)/MAX(((F32)+(H32)*(MAX($D$16,(AC92)-(J32))))*(MAX($D$16,(AC92)-(J32))),0.000001))^2)/(2*$I$5))),$D$8*((((ABS(G92)/MAX(((F32)+(H32)*(MAX($D$16,(AC92)-(J32))))*(MAX($D$16,(AC92)-(J32))),0.000001))^2)/(2*$I$5))-(((ABS(G92)/MAX(((G32)+(I32)*(MAX($D$16,(AD92)-(K32))))*(MAX($D$16,(AD92)-(K32))),0.000001))^2)/(2*$I$5)))))+($D$10*(ABS((X32)-(W32))/90)*MAX(((ABS(G92)/MAX(((F32)+(H32)*(MAX($D$16,(AC92)-(J32))))*(MAX($D$16,(AC92)-(J32))),0.000001))^2)/(2*$I$5),((ABS(G92)/MAX(((G32)+(I32)*(MAX($D$16,(AD92)-(K32))))*(MAX($D$16,(AD92)-(K32))),0.000001))^2)/(2*$I$5)))+(($D$11*0.13607488*(ABS(H92)/MAX(ABS(F92),0.000001))^2*MAX(((ABS(G92)/MAX(((F32)+(H32)*(MAX($D$16,(AC92)-(J32))))*(MAX($D$16,(AC92)-(J32))),0.000001))^2)/(2*$I$5),((ABS(G92)/MAX(((G32)+(I32)*(MAX($D$16,(AD92)-(K32))))*(MAX($D$16,(AD92)-(K32))),0.000001))^2)/(2*$I$5))))-((ABS(G92)/MAX(((F32)+(H32)*(MAX($D$16,(AC92)-(J32))))*(MAX($D$16,(AC92)-(J32))),0.000001))^2)/(2*$I$5)</f>
        <v>636.29868316765669</v>
      </c>
      <c r="Q92">
        <f ca="1">L92+((ABS(H92)/MAX(((G33)+(I33)*(MAX($D$16,(IF(N6="None",AC92,L92))-(K33))))*(MAX($D$16,(IF(N6="None",AC92,L92))-(K33))),0.000001))^2)/(2*$I$5)+((E33)*((((ABS(H92)*$D$6)/(MAX(((F33)+(H33)*(MAX($D$16,(AC92)-(J33))))*(MAX($D$16,(AC92)-(J33))),0.000001)*MAX(((((F33)+(H33)*(MAX($D$16,(AC92)-(J33))))*(MAX($D$16,(AC92)-(J33))))/MAX((F33)+2*(MAX($D$16,(AC92)-(J33)))*SQRT(1+(H33)^2),0.000001))^(2/3),0.000001)))^2)+(((ABS(H92)*$D$6)/(MAX(((G33)+(I33)*(MAX($D$16,(IF(N6="None",AC92,L92))-(K33))))*(MAX($D$16,(IF(N6="None",AC92,L92))-(K33))),0.000001)*MAX(((((G33)+(I33)*(MAX($D$16,(IF(N6="None",AC92,L92))-(K33))))*(MAX($D$16,(IF(N6="None",AC92,L92))-(K33))))/MAX((G33)+2*(MAX($D$16,(IF(N6="None",AC92,L92))-(K33)))*SQRT(1+(I33)^2),0.000001))^(2/3),0.000001)))^2))/2)+(IF((ABS(H92)/MAX(((G33)+(I33)*(MAX($D$16,(IF(N6="None",AC92,L92))-(K33))))*(MAX($D$16,(IF(N6="None",AC92,L92))-(K33))),0.000001))&gt;(ABS(H92)/MAX(((F33)+(H33)*(MAX($D$16,(AC92)-(J33))))*(MAX($D$16,(AC92)-(J33))),0.000001)),$D$9*((((ABS(H92)/MAX(((G33)+(I33)*(MAX($D$16,(IF(N6="None",AC92,L92))-(K33))))*(MAX($D$16,(IF(N6="None",AC92,L92))-(K33))),0.000001))^2)/(2*$I$5))-(((ABS(H92)/MAX(((F33)+(H33)*(MAX($D$16,(AC92)-(J33))))*(MAX($D$16,(AC92)-(J33))),0.000001))^2)/(2*$I$5))),$D$8*((((ABS(H92)/MAX(((F33)+(H33)*(MAX($D$16,(AC92)-(J33))))*(MAX($D$16,(AC92)-(J33))),0.000001))^2)/(2*$I$5))-(((ABS(H92)/MAX(((G33)+(I33)*(MAX($D$16,(IF(N6="None",AC92,L92))-(K33))))*(MAX($D$16,(IF(N6="None",AC92,L92))-(K33))),0.000001))^2)/(2*$I$5)))))+($D$10*(ABS((X33)-(W33))/90)*MAX(((ABS(H92)/MAX(((F33)+(H33)*(MAX($D$16,(AC92)-(J33))))*(MAX($D$16,(AC92)-(J33))),0.000001))^2)/(2*$I$5),((ABS(H92)/MAX(((G33)+(I33)*(MAX($D$16,(IF(N6="None",AC92,L92))-(K33))))*(MAX($D$16,(IF(N6="None",AC92,L92))-(K33))),0.000001))^2)/(2*$I$5)))+(($D$11*0.00000015*(ABS(G92)/MAX(ABS(F92),0.000001))^2*MAX(((ABS(H92)/MAX(((F33)+(H33)*(MAX($D$16,(AC92)-(J33))))*(MAX($D$16,(AC92)-(J33))),0.000001))^2)/(2*$I$5),((ABS(H92)/MAX(((G33)+(I33)*(MAX($D$16,(IF(N6="None",AC92,L92))-(K33))))*(MAX($D$16,(IF(N6="None",AC92,L92))-(K33))),0.000001))^2)/(2*$I$5))))-((ABS(H92)/MAX(((F33)+(H33)*(MAX($D$16,(AC92)-(J33))))*(MAX($D$16,(AC92)-(J33))),0.000001))^2)/(2*$I$5)</f>
        <v>635.50072422064375</v>
      </c>
      <c r="R92">
        <f ca="1">AE92+((ABS(G92)/MAX(((F32)+(H32)*(MAX($D$16,(AE92)-(J32))))*(MAX($D$16,(AE92)-(J32))),0.000001))^2)/(2*$I$5)-((E32)*((((ABS(G92)*$D$6)/(MAX(((F32)+(H32)*(MAX($D$16,(AE92)-(J32))))*(MAX($D$16,(AE92)-(J32))),0.000001)*MAX(((((F32)+(H32)*(MAX($D$16,(AE92)-(J32))))*(MAX($D$16,(AE92)-(J32))))/MAX((F32)+2*(MAX($D$16,(AE92)-(J32)))*SQRT(1+(H32)^2),0.000001))^(2/3),0.000001)))^2)+(((ABS(G92)*$D$6)/(MAX(((G32)+(I32)*(MAX($D$16,(AF92)-(K32))))*(MAX($D$16,(AF92)-(K32))),0.000001)*MAX(((((G32)+(I32)*(MAX($D$16,(AF92)-(K32))))*(MAX($D$16,(AF92)-(K32))))/MAX((G32)+2*(MAX($D$16,(AF92)-(K32)))*SQRT(1+(I32)^2),0.000001))^(2/3),0.000001)))^2))/2)+(IF((ABS(G92)/MAX(((G32)+(I32)*(MAX($D$16,(AF92)-(K32))))*(MAX($D$16,(AF92)-(K32))),0.000001))&gt;(ABS(G92)/MAX(((F32)+(H32)*(MAX($D$16,(AE92)-(J32))))*(MAX($D$16,(AE92)-(J32))),0.000001)),$D$9*((((ABS(G92)/MAX(((G32)+(I32)*(MAX($D$16,(AF92)-(K32))))*(MAX($D$16,(AF92)-(K32))),0.000001))^2)/(2*$I$5))-(((ABS(G92)/MAX(((F32)+(H32)*(MAX($D$16,(AE92)-(J32))))*(MAX($D$16,(AE92)-(J32))),0.000001))^2)/(2*$I$5))),$D$8*((((ABS(G92)/MAX(((F32)+(H32)*(MAX($D$16,(AE92)-(J32))))*(MAX($D$16,(AE92)-(J32))),0.000001))^2)/(2*$I$5))-(((ABS(G92)/MAX(((G32)+(I32)*(MAX($D$16,(AF92)-(K32))))*(MAX($D$16,(AF92)-(K32))),0.000001))^2)/(2*$I$5)))))+($D$10*(ABS((X32)-(W32))/90)*MAX(((ABS(G92)/MAX(((F32)+(H32)*(MAX($D$16,(AE92)-(J32))))*(MAX($D$16,(AE92)-(J32))),0.000001))^2)/(2*$I$5),((ABS(G92)/MAX(((G32)+(I32)*(MAX($D$16,(AF92)-(K32))))*(MAX($D$16,(AF92)-(K32))),0.000001))^2)/(2*$I$5)))+(($D$11*0.13607488*(ABS(H92)/MAX(ABS(F92),0.000001))^2*MAX(((ABS(G92)/MAX(((F32)+(H32)*(MAX($D$16,(AE92)-(J32))))*(MAX($D$16,(AE92)-(J32))),0.000001))^2)/(2*$I$5),((ABS(G92)/MAX(((G32)+(I32)*(MAX($D$16,(AF92)-(K32))))*(MAX($D$16,(AF92)-(K32))),0.000001))^2)/(2*$I$5))))-((ABS(G92)/MAX(((G32)+(I32)*(MAX($D$16,(AF92)-(K32))))*(MAX($D$16,(AF92)-(K32))),0.000001))^2)/(2*$I$5)</f>
        <v>636.94031154387665</v>
      </c>
      <c r="S92">
        <f ca="1">M92+((ABS(I92)/MAX(((G34)+(I34)*(MAX($D$16,(IF(N7="None",AD92,M92))-(K34))))*(MAX($D$16,(IF(N7="None",AD92,M92))-(K34))),0.000001))^2)/(2*$I$5)+((E34)*((((ABS(I92)*$D$6)/(MAX(((F34)+(H34)*(MAX($D$16,(AD92)-(J34))))*(MAX($D$16,(AD92)-(J34))),0.000001)*MAX(((((F34)+(H34)*(MAX($D$16,(AD92)-(J34))))*(MAX($D$16,(AD92)-(J34))))/MAX((F34)+2*(MAX($D$16,(AD92)-(J34)))*SQRT(1+(H34)^2),0.000001))^(2/3),0.000001)))^2)+(((ABS(I92)*$D$6)/(MAX(((G34)+(I34)*(MAX($D$16,(IF(N7="None",AD92,M92))-(K34))))*(MAX($D$16,(IF(N7="None",AD92,M92))-(K34))),0.000001)*MAX(((((G34)+(I34)*(MAX($D$16,(IF(N7="None",AD92,M92))-(K34))))*(MAX($D$16,(IF(N7="None",AD92,M92))-(K34))))/MAX((G34)+2*(MAX($D$16,(IF(N7="None",AD92,M92))-(K34)))*SQRT(1+(I34)^2),0.000001))^(2/3),0.000001)))^2))/2)+(IF((ABS(I92)/MAX(((G34)+(I34)*(MAX($D$16,(IF(N7="None",AD92,M92))-(K34))))*(MAX($D$16,(IF(N7="None",AD92,M92))-(K34))),0.000001))&gt;(ABS(I92)/MAX(((F34)+(H34)*(MAX($D$16,(AD92)-(J34))))*(MAX($D$16,(AD92)-(J34))),0.000001)),$D$9*((((ABS(I92)/MAX(((G34)+(I34)*(MAX($D$16,(IF(N7="None",AD92,M92))-(K34))))*(MAX($D$16,(IF(N7="None",AD92,M92))-(K34))),0.000001))^2)/(2*$I$5))-(((ABS(I92)/MAX(((F34)+(H34)*(MAX($D$16,(AD92)-(J34))))*(MAX($D$16,(AD92)-(J34))),0.000001))^2)/(2*$I$5))),$D$8*((((ABS(I92)/MAX(((F34)+(H34)*(MAX($D$16,(AD92)-(J34))))*(MAX($D$16,(AD92)-(J34))),0.000001))^2)/(2*$I$5))-(((ABS(I92)/MAX(((G34)+(I34)*(MAX($D$16,(IF(N7="None",AD92,M92))-(K34))))*(MAX($D$16,(IF(N7="None",AD92,M92))-(K34))),0.000001))^2)/(2*$I$5)))))+($D$10*(ABS((X34)-(W34))/90)*MAX(((ABS(I92)/MAX(((F34)+(H34)*(MAX($D$16,(AD92)-(J34))))*(MAX($D$16,(AD92)-(J34))),0.000001))^2)/(2*$I$5),((ABS(I92)/MAX(((G34)+(I34)*(MAX($D$16,(IF(N7="None",AD92,M92))-(K34))))*(MAX($D$16,(IF(N7="None",AD92,M92))-(K34))),0.000001))^2)/(2*$I$5)))+(0)-((ABS(I92)/MAX(((F34)+(H34)*(MAX($D$16,(AD92)-(J34))))*(MAX($D$16,(AD92)-(J34))),0.000001))^2)/(2*$I$5)</f>
        <v>625.57794921605137</v>
      </c>
      <c r="T92">
        <f ca="1">N92+((ABS(J92)/MAX(((G35)+(I35)*(MAX($D$16,(IF(N8="None",AD92,N92))-(K35))))*(MAX($D$16,(IF(N8="None",AD92,N92))-(K35))),0.000001))^2)/(2*$I$5)+((E35)*((((ABS(J92)*$D$6)/(MAX(((F35)+(H35)*(MAX($D$16,(AD92)-(J35))))*(MAX($D$16,(AD92)-(J35))),0.000001)*MAX(((((F35)+(H35)*(MAX($D$16,(AD92)-(J35))))*(MAX($D$16,(AD92)-(J35))))/MAX((F35)+2*(MAX($D$16,(AD92)-(J35)))*SQRT(1+(H35)^2),0.000001))^(2/3),0.000001)))^2)+(((ABS(J92)*$D$6)/(MAX(((G35)+(I35)*(MAX($D$16,(IF(N8="None",AD92,N92))-(K35))))*(MAX($D$16,(IF(N8="None",AD92,N92))-(K35))),0.000001)*MAX(((((G35)+(I35)*(MAX($D$16,(IF(N8="None",AD92,N92))-(K35))))*(MAX($D$16,(IF(N8="None",AD92,N92))-(K35))))/MAX((G35)+2*(MAX($D$16,(IF(N8="None",AD92,N92))-(K35)))*SQRT(1+(I35)^2),0.000001))^(2/3),0.000001)))^2))/2)+(IF((ABS(J92)/MAX(((G35)+(I35)*(MAX($D$16,(IF(N8="None",AD92,N92))-(K35))))*(MAX($D$16,(IF(N8="None",AD92,N92))-(K35))),0.000001))&gt;(ABS(J92)/MAX(((F35)+(H35)*(MAX($D$16,(AD92)-(J35))))*(MAX($D$16,(AD92)-(J35))),0.000001)),$D$9*((((ABS(J92)/MAX(((G35)+(I35)*(MAX($D$16,(IF(N8="None",AD92,N92))-(K35))))*(MAX($D$16,(IF(N8="None",AD92,N92))-(K35))),0.000001))^2)/(2*$I$5))-(((ABS(J92)/MAX(((F35)+(H35)*(MAX($D$16,(AD92)-(J35))))*(MAX($D$16,(AD92)-(J35))),0.000001))^2)/(2*$I$5))),$D$8*((((ABS(J92)/MAX(((F35)+(H35)*(MAX($D$16,(AD92)-(J35))))*(MAX($D$16,(AD92)-(J35))),0.000001))^2)/(2*$I$5))-(((ABS(J92)/MAX(((G35)+(I35)*(MAX($D$16,(IF(N8="None",AD92,N92))-(K35))))*(MAX($D$16,(IF(N8="None",AD92,N92))-(K35))),0.000001))^2)/(2*$I$5)))))+($D$10*(ABS((X35)-(W35))/90)*MAX(((ABS(J92)/MAX(((F35)+(H35)*(MAX($D$16,(AD92)-(J35))))*(MAX($D$16,(AD92)-(J35))),0.000001))^2)/(2*$I$5),((ABS(J92)/MAX(((G35)+(I35)*(MAX($D$16,(IF(N8="None",AD92,N92))-(K35))))*(MAX($D$16,(IF(N8="None",AD92,N92))-(K35))),0.000001))^2)/(2*$I$5)))+(($D$11*0.34699541*(ABS(I92)/MAX(ABS(G92),0.000001))^2*MAX(((ABS(J92)/MAX(((F35)+(H35)*(MAX($D$16,(AD92)-(J35))))*(MAX($D$16,(AD92)-(J35))),0.000001))^2)/(2*$I$5),((ABS(J92)/MAX(((G35)+(I35)*(MAX($D$16,(IF(N8="None",AD92,N92))-(K35))))*(MAX($D$16,(IF(N8="None",AD92,N92))-(K35))),0.000001))^2)/(2*$I$5))))-((ABS(J92)/MAX(((F35)+(H35)*(MAX($D$16,(AD92)-(J35))))*(MAX($D$16,(AD92)-(J35))),0.000001))^2)/(2*$I$5)</f>
        <v>633.47612837489487</v>
      </c>
      <c r="U92">
        <f t="shared" ca="1" si="20"/>
        <v>1.3614593909734198E-3</v>
      </c>
      <c r="V92">
        <f t="shared" ca="1" si="21"/>
        <v>5.4387760095108073E-3</v>
      </c>
      <c r="W92">
        <f t="shared" ca="1" si="22"/>
        <v>0.86767311559287918</v>
      </c>
      <c r="X92">
        <f t="shared" ca="1" si="23"/>
        <v>3.4655590422642035</v>
      </c>
      <c r="Y92">
        <f>IF($D$20=0,B92,IFERROR(IF(N6="None",1,MIN(0.98,MAX(0.02,B92+$D$14*((Q92-P92)/MAX(ABS(D92),1))))),B92))</f>
        <v>1</v>
      </c>
      <c r="Z92">
        <f ca="1">IF($D$20=0,C92,IFERROR(IF(AND(N7="None",N8="None"),C92,IF(N8="None",1,IF(N7="None",0,MIN(0.98,MAX(0.02,C92+$D$14*((T92-S92)/MAX(ABS(E92),1))))))),C92))</f>
        <v>0.7011426355802447</v>
      </c>
      <c r="AA92">
        <f t="shared" ca="1" si="24"/>
        <v>636.86260707870201</v>
      </c>
      <c r="AB92">
        <f t="shared" ca="1" si="25"/>
        <v>635.7290603657882</v>
      </c>
      <c r="AC92">
        <f ca="1">IF($D$20=0,D92,IF(AC92=0,(MAX(P92,Q92)),IF(ABS((MAX(P92,Q92))-AC92)&lt;$D$19,AC92,MAX((K31)+$D$16,AC92+$D$13*(((MAX(P92,Q92))-AC92))))))</f>
        <v>636.29850141311363</v>
      </c>
      <c r="AD92">
        <f ca="1">IF($D$20=0,E92,IF(AD92=0,(MAX(S92,T92)),IF(ABS((MAX(S92,T92))-AD92)&lt;$D$19,AD92,MAX((K32)+$D$16,AD92+$D$13*(((MAX(S92,T92))-AD92))))))</f>
        <v>633.47703869895668</v>
      </c>
      <c r="AE92">
        <f ca="1">IF($D$20=0,D92,IF(AE92=0,O92,IF(ABS(U92)&lt;$D$19,AE92,MAX((K31)+$D$16,AE92+($D$13*(((O92)-AE92)+($D$15*U92*MAX(ABS(AE92-(K31)),1))))))))</f>
        <v>637.16635454444247</v>
      </c>
      <c r="AF92">
        <f ca="1">IF($D$20=0,E92,IF(AF92=0,R92,IF(ABS(V92)&lt;$D$19,AF92,MAX((K32)+$D$16,AF92+($D$13*(((R92)-AF92)+($D$15*V92*MAX(ABS(AF92-(K32)),1))))))))</f>
        <v>636.94168937330733</v>
      </c>
      <c r="AG92">
        <f ca="1">((G31)*(MAX($D$16,(AC92)-(K31)))^2)/2+(I31)*(MAX($D$16,(AC92)-(K31)))^3/3+(ABS(F92)^2)/($I$5*MAX(((G31)+(I31)*(MAX($D$16,(AC92)-(K31))))*(MAX($D$16,(AC92)-(K31))),0.000001))</f>
        <v>33.332333351557985</v>
      </c>
      <c r="AH92">
        <f ca="1">((G31)*(MAX($D$16,(AE92)-(K31)))^2)/2+(I31)*(MAX($D$16,(AE92)-(K31)))^3/3+(ABS(F92)^2)/($I$5*MAX(((G31)+(I31)*(MAX($D$16,(AE92)-(K31))))*(MAX($D$16,(AE92)-(K31))),0.000001))</f>
        <v>41.072899686060701</v>
      </c>
      <c r="AI92">
        <f ca="1">((G32)*(MAX($D$16,(AD92)-(K32)))^2)/2+(I32)*(MAX($D$16,(AD92)-(K32)))^3/3+(ABS(G92)^2)/($I$5*MAX(((G32)+(I32)*(MAX($D$16,(AD92)-(K32))))*(MAX($D$16,(AD92)-(K32))),0.000001))</f>
        <v>29.281176170953067</v>
      </c>
      <c r="AJ92">
        <f ca="1">((G32)*(MAX($D$16,(AF92)-(K32)))^2)/2+(I32)*(MAX($D$16,(AF92)-(K32)))^3/3+(ABS(G92)^2)/($I$5*MAX(((G32)+(I32)*(MAX($D$16,(AF92)-(K32))))*(MAX($D$16,(AF92)-(K32))),0.000001))</f>
        <v>136.11813823769268</v>
      </c>
      <c r="AK92" t="str">
        <f t="shared" ca="1" si="26"/>
        <v>Supercritical</v>
      </c>
      <c r="AL92" t="str">
        <f t="shared" ca="1" si="27"/>
        <v>Supercritical</v>
      </c>
      <c r="AM92">
        <f t="shared" ca="1" si="28"/>
        <v>637.1663556746671</v>
      </c>
      <c r="AN92">
        <f t="shared" ca="1" si="29"/>
        <v>636.941688101811</v>
      </c>
      <c r="AO92">
        <f t="shared" ca="1" si="30"/>
        <v>1.7388071000823402E-6</v>
      </c>
      <c r="AP92">
        <f t="shared" ca="1" si="31"/>
        <v>1.9561482531571528E-6</v>
      </c>
    </row>
    <row r="93" spans="1:42" x14ac:dyDescent="0.35">
      <c r="A93">
        <v>50</v>
      </c>
      <c r="B93">
        <f t="shared" si="32"/>
        <v>1</v>
      </c>
      <c r="C93">
        <f t="shared" ca="1" si="33"/>
        <v>0.7011426355802447</v>
      </c>
      <c r="D93">
        <f t="shared" ca="1" si="34"/>
        <v>637.1663556746671</v>
      </c>
      <c r="E93">
        <f t="shared" ca="1" si="35"/>
        <v>636.941688101811</v>
      </c>
      <c r="F93">
        <f t="shared" si="19"/>
        <v>51</v>
      </c>
      <c r="G93">
        <f ca="1">IF(N6="None",MAX(0,F93-H93),MAX(0,F93*B93))</f>
        <v>50.95</v>
      </c>
      <c r="H93">
        <f ca="1">IF(N6="None",MAX(0.05,IFERROR(O33,0)+0.05),MAX(0,F93-G93))</f>
        <v>0.05</v>
      </c>
      <c r="I93">
        <f ca="1">IF(AND(N7="None",N8="None"),MAX(0,G93*C93),IF(N7="None",MAX(0.05,IFERROR(O34,0)+0.05),IF(N8="None",MAX(0,G93-J93),MAX(0,G93*C93))))</f>
        <v>35.723217282813472</v>
      </c>
      <c r="J93">
        <f ca="1">IF(AND(N7="None",N8="None"),MAX(0,G93-I93),IF(N8="None",MAX(0.05,IFERROR(O35,0)+0.05),IF(N7="None",MAX(0,G93-I93),MAX(0,G93-I93))))</f>
        <v>15.226782717186531</v>
      </c>
      <c r="K93">
        <f>P5</f>
        <v>637</v>
      </c>
      <c r="L93">
        <f ca="1">P6</f>
        <v>635.50072404782861</v>
      </c>
      <c r="M93">
        <f ca="1">P7</f>
        <v>623.0446335020365</v>
      </c>
      <c r="N93">
        <f ca="1">P8</f>
        <v>632.94163350203655</v>
      </c>
      <c r="O93">
        <f ca="1"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AE93)-(K31))))*(MAX($D$16,(AE93)-(K31))),0.000001)*MAX(((((G31)+(I31)*(MAX($D$16,(AE93)-(K31))))*(MAX($D$16,(AE93)-(K31))))/MAX((G31)+2*(MAX($D$16,(AE93)-(K31)))*SQRT(1+(I31)^2),0.000001))^(2/3),0.000001)))^2))/2)+(IF((ABS(F93)/MAX(((G31)+(I31)*(MAX($D$16,(AE93)-(K31))))*(MAX($D$16,(AE93)-(K31))),0.000001))&gt;(ABS(F93)/MAX(((F31)+(H31)*(MAX($D$16,(K93)-(J31))))*(MAX($D$16,(K93)-(J31))),0.000001)),$D$9*((((ABS(F93)/MAX(((G31)+(I31)*(MAX($D$16,(AE93)-(K31))))*(MAX($D$16,(AE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AE93)-(K31))))*(MAX($D$16,(AE93)-(K31))),0.000001))^2)/(2*$I$5)))))+($D$10*(ABS((X31)-(W31))/90)*MAX(((ABS(F93)/MAX(((F31)+(H31)*(MAX($D$16,(K93)-(J31))))*(MAX($D$16,(K93)-(J31))),0.000001))^2)/(2*$I$5),((ABS(F93)/MAX(((G31)+(I31)*(MAX($D$16,(AE93)-(K31))))*(MAX($D$16,(AE93)-(K31))),0.000001))^2)/(2*$I$5)))+(0)-((ABS(F93)/MAX(((G31)+(I31)*(MAX($D$16,(AE93)-(K31))))*(MAX($D$16,(AE93)-(K31))),0.000001))^2)/(2*$I$5)</f>
        <v>637.16615909569543</v>
      </c>
      <c r="P93">
        <f ca="1">AD93+((ABS(G93)/MAX(((G32)+(I32)*(MAX($D$16,(AD93)-(K32))))*(MAX($D$16,(AD93)-(K32))),0.000001))^2)/(2*$I$5)+((E32)*((((ABS(G93)*$D$6)/(MAX(((F32)+(H32)*(MAX($D$16,(AC93)-(J32))))*(MAX($D$16,(AC93)-(J32))),0.000001)*MAX(((((F32)+(H32)*(MAX($D$16,(AC93)-(J32))))*(MAX($D$16,(AC93)-(J32))))/MAX((F32)+2*(MAX($D$16,(AC93)-(J32)))*SQRT(1+(H32)^2),0.000001))^(2/3),0.000001)))^2)+(((ABS(G93)*$D$6)/(MAX(((G32)+(I32)*(MAX($D$16,(AD93)-(K32))))*(MAX($D$16,(AD93)-(K32))),0.000001)*MAX(((((G32)+(I32)*(MAX($D$16,(AD93)-(K32))))*(MAX($D$16,(AD93)-(K32))))/MAX((G32)+2*(MAX($D$16,(AD93)-(K32)))*SQRT(1+(I32)^2),0.000001))^(2/3),0.000001)))^2))/2)+(IF((ABS(G93)/MAX(((G32)+(I32)*(MAX($D$16,(AD93)-(K32))))*(MAX($D$16,(AD93)-(K32))),0.000001))&gt;(ABS(G93)/MAX(((F32)+(H32)*(MAX($D$16,(AC93)-(J32))))*(MAX($D$16,(AC93)-(J32))),0.000001)),$D$9*((((ABS(G93)/MAX(((G32)+(I32)*(MAX($D$16,(AD93)-(K32))))*(MAX($D$16,(AD93)-(K32))),0.000001))^2)/(2*$I$5))-(((ABS(G93)/MAX(((F32)+(H32)*(MAX($D$16,(AC93)-(J32))))*(MAX($D$16,(AC93)-(J32))),0.000001))^2)/(2*$I$5))),$D$8*((((ABS(G93)/MAX(((F32)+(H32)*(MAX($D$16,(AC93)-(J32))))*(MAX($D$16,(AC93)-(J32))),0.000001))^2)/(2*$I$5))-(((ABS(G93)/MAX(((G32)+(I32)*(MAX($D$16,(AD93)-(K32))))*(MAX($D$16,(AD93)-(K32))),0.000001))^2)/(2*$I$5)))))+($D$10*(ABS((X32)-(W32))/90)*MAX(((ABS(G93)/MAX(((F32)+(H32)*(MAX($D$16,(AC93)-(J32))))*(MAX($D$16,(AC93)-(J32))),0.000001))^2)/(2*$I$5),((ABS(G93)/MAX(((G32)+(I32)*(MAX($D$16,(AD93)-(K32))))*(MAX($D$16,(AD93)-(K32))),0.000001))^2)/(2*$I$5)))+(($D$11*0.13607488*(ABS(H93)/MAX(ABS(F93),0.000001))^2*MAX(((ABS(G93)/MAX(((F32)+(H32)*(MAX($D$16,(AC93)-(J32))))*(MAX($D$16,(AC93)-(J32))),0.000001))^2)/(2*$I$5),((ABS(G93)/MAX(((G32)+(I32)*(MAX($D$16,(AD93)-(K32))))*(MAX($D$16,(AD93)-(K32))),0.000001))^2)/(2*$I$5))))-((ABS(G93)/MAX(((F32)+(H32)*(MAX($D$16,(AC93)-(J32))))*(MAX($D$16,(AC93)-(J32))),0.000001))^2)/(2*$I$5)</f>
        <v>636.30030120220601</v>
      </c>
      <c r="Q93">
        <f ca="1">L93+((ABS(H93)/MAX(((G33)+(I33)*(MAX($D$16,(IF(N6="None",AC93,L93))-(K33))))*(MAX($D$16,(IF(N6="None",AC93,L93))-(K33))),0.000001))^2)/(2*$I$5)+((E33)*((((ABS(H93)*$D$6)/(MAX(((F33)+(H33)*(MAX($D$16,(AC93)-(J33))))*(MAX($D$16,(AC93)-(J33))),0.000001)*MAX(((((F33)+(H33)*(MAX($D$16,(AC93)-(J33))))*(MAX($D$16,(AC93)-(J33))))/MAX((F33)+2*(MAX($D$16,(AC93)-(J33)))*SQRT(1+(H33)^2),0.000001))^(2/3),0.000001)))^2)+(((ABS(H93)*$D$6)/(MAX(((G33)+(I33)*(MAX($D$16,(IF(N6="None",AC93,L93))-(K33))))*(MAX($D$16,(IF(N6="None",AC93,L93))-(K33))),0.000001)*MAX(((((G33)+(I33)*(MAX($D$16,(IF(N6="None",AC93,L93))-(K33))))*(MAX($D$16,(IF(N6="None",AC93,L93))-(K33))))/MAX((G33)+2*(MAX($D$16,(IF(N6="None",AC93,L93))-(K33)))*SQRT(1+(I33)^2),0.000001))^(2/3),0.000001)))^2))/2)+(IF((ABS(H93)/MAX(((G33)+(I33)*(MAX($D$16,(IF(N6="None",AC93,L93))-(K33))))*(MAX($D$16,(IF(N6="None",AC93,L93))-(K33))),0.000001))&gt;(ABS(H93)/MAX(((F33)+(H33)*(MAX($D$16,(AC93)-(J33))))*(MAX($D$16,(AC93)-(J33))),0.000001)),$D$9*((((ABS(H93)/MAX(((G33)+(I33)*(MAX($D$16,(IF(N6="None",AC93,L93))-(K33))))*(MAX($D$16,(IF(N6="None",AC93,L93))-(K33))),0.000001))^2)/(2*$I$5))-(((ABS(H93)/MAX(((F33)+(H33)*(MAX($D$16,(AC93)-(J33))))*(MAX($D$16,(AC93)-(J33))),0.000001))^2)/(2*$I$5))),$D$8*((((ABS(H93)/MAX(((F33)+(H33)*(MAX($D$16,(AC93)-(J33))))*(MAX($D$16,(AC93)-(J33))),0.000001))^2)/(2*$I$5))-(((ABS(H93)/MAX(((G33)+(I33)*(MAX($D$16,(IF(N6="None",AC93,L93))-(K33))))*(MAX($D$16,(IF(N6="None",AC93,L93))-(K33))),0.000001))^2)/(2*$I$5)))))+($D$10*(ABS((X33)-(W33))/90)*MAX(((ABS(H93)/MAX(((F33)+(H33)*(MAX($D$16,(AC93)-(J33))))*(MAX($D$16,(AC93)-(J33))),0.000001))^2)/(2*$I$5),((ABS(H93)/MAX(((G33)+(I33)*(MAX($D$16,(IF(N6="None",AC93,L93))-(K33))))*(MAX($D$16,(IF(N6="None",AC93,L93))-(K33))),0.000001))^2)/(2*$I$5)))+(($D$11*0.00000015*(ABS(G93)/MAX(ABS(F93),0.000001))^2*MAX(((ABS(H93)/MAX(((F33)+(H33)*(MAX($D$16,(AC93)-(J33))))*(MAX($D$16,(AC93)-(J33))),0.000001))^2)/(2*$I$5),((ABS(H93)/MAX(((G33)+(I33)*(MAX($D$16,(IF(N6="None",AC93,L93))-(K33))))*(MAX($D$16,(IF(N6="None",AC93,L93))-(K33))),0.000001))^2)/(2*$I$5))))-((ABS(H93)/MAX(((F33)+(H33)*(MAX($D$16,(AC93)-(J33))))*(MAX($D$16,(AC93)-(J33))),0.000001))^2)/(2*$I$5)</f>
        <v>635.5007242202953</v>
      </c>
      <c r="R93">
        <f ca="1">AE93+((ABS(G93)/MAX(((F32)+(H32)*(MAX($D$16,(AE93)-(J32))))*(MAX($D$16,(AE93)-(J32))),0.000001))^2)/(2*$I$5)-((E32)*((((ABS(G93)*$D$6)/(MAX(((F32)+(H32)*(MAX($D$16,(AE93)-(J32))))*(MAX($D$16,(AE93)-(J32))),0.000001)*MAX(((((F32)+(H32)*(MAX($D$16,(AE93)-(J32))))*(MAX($D$16,(AE93)-(J32))))/MAX((F32)+2*(MAX($D$16,(AE93)-(J32)))*SQRT(1+(H32)^2),0.000001))^(2/3),0.000001)))^2)+(((ABS(G93)*$D$6)/(MAX(((G32)+(I32)*(MAX($D$16,(AF93)-(K32))))*(MAX($D$16,(AF93)-(K32))),0.000001)*MAX(((((G32)+(I32)*(MAX($D$16,(AF93)-(K32))))*(MAX($D$16,(AF93)-(K32))))/MAX((G32)+2*(MAX($D$16,(AF93)-(K32)))*SQRT(1+(I32)^2),0.000001))^(2/3),0.000001)))^2))/2)+(IF((ABS(G93)/MAX(((G32)+(I32)*(MAX($D$16,(AF93)-(K32))))*(MAX($D$16,(AF93)-(K32))),0.000001))&gt;(ABS(G93)/MAX(((F32)+(H32)*(MAX($D$16,(AE93)-(J32))))*(MAX($D$16,(AE93)-(J32))),0.000001)),$D$9*((((ABS(G93)/MAX(((G32)+(I32)*(MAX($D$16,(AF93)-(K32))))*(MAX($D$16,(AF93)-(K32))),0.000001))^2)/(2*$I$5))-(((ABS(G93)/MAX(((F32)+(H32)*(MAX($D$16,(AE93)-(J32))))*(MAX($D$16,(AE93)-(J32))),0.000001))^2)/(2*$I$5))),$D$8*((((ABS(G93)/MAX(((F32)+(H32)*(MAX($D$16,(AE93)-(J32))))*(MAX($D$16,(AE93)-(J32))),0.000001))^2)/(2*$I$5))-(((ABS(G93)/MAX(((G32)+(I32)*(MAX($D$16,(AF93)-(K32))))*(MAX($D$16,(AF93)-(K32))),0.000001))^2)/(2*$I$5)))))+($D$10*(ABS((X32)-(W32))/90)*MAX(((ABS(G93)/MAX(((F32)+(H32)*(MAX($D$16,(AE93)-(J32))))*(MAX($D$16,(AE93)-(J32))),0.000001))^2)/(2*$I$5),((ABS(G93)/MAX(((G32)+(I32)*(MAX($D$16,(AF93)-(K32))))*(MAX($D$16,(AF93)-(K32))),0.000001))^2)/(2*$I$5)))+(($D$11*0.13607488*(ABS(H93)/MAX(ABS(F93),0.000001))^2*MAX(((ABS(G93)/MAX(((F32)+(H32)*(MAX($D$16,(AE93)-(J32))))*(MAX($D$16,(AE93)-(J32))),0.000001))^2)/(2*$I$5),((ABS(G93)/MAX(((G32)+(I32)*(MAX($D$16,(AF93)-(K32))))*(MAX($D$16,(AF93)-(K32))),0.000001))^2)/(2*$I$5))))-((ABS(G93)/MAX(((G32)+(I32)*(MAX($D$16,(AF93)-(K32))))*(MAX($D$16,(AF93)-(K32))),0.000001))^2)/(2*$I$5)</f>
        <v>636.94031088869986</v>
      </c>
      <c r="S93">
        <f ca="1">M93+((ABS(I93)/MAX(((G34)+(I34)*(MAX($D$16,(IF(N7="None",AD93,M93))-(K34))))*(MAX($D$16,(IF(N7="None",AD93,M93))-(K34))),0.000001))^2)/(2*$I$5)+((E34)*((((ABS(I93)*$D$6)/(MAX(((F34)+(H34)*(MAX($D$16,(AD93)-(J34))))*(MAX($D$16,(AD93)-(J34))),0.000001)*MAX(((((F34)+(H34)*(MAX($D$16,(AD93)-(J34))))*(MAX($D$16,(AD93)-(J34))))/MAX((F34)+2*(MAX($D$16,(AD93)-(J34)))*SQRT(1+(H34)^2),0.000001))^(2/3),0.000001)))^2)+(((ABS(I93)*$D$6)/(MAX(((G34)+(I34)*(MAX($D$16,(IF(N7="None",AD93,M93))-(K34))))*(MAX($D$16,(IF(N7="None",AD93,M93))-(K34))),0.000001)*MAX(((((G34)+(I34)*(MAX($D$16,(IF(N7="None",AD93,M93))-(K34))))*(MAX($D$16,(IF(N7="None",AD93,M93))-(K34))))/MAX((G34)+2*(MAX($D$16,(IF(N7="None",AD93,M93))-(K34)))*SQRT(1+(I34)^2),0.000001))^(2/3),0.000001)))^2))/2)+(IF((ABS(I93)/MAX(((G34)+(I34)*(MAX($D$16,(IF(N7="None",AD93,M93))-(K34))))*(MAX($D$16,(IF(N7="None",AD93,M93))-(K34))),0.000001))&gt;(ABS(I93)/MAX(((F34)+(H34)*(MAX($D$16,(AD93)-(J34))))*(MAX($D$16,(AD93)-(J34))),0.000001)),$D$9*((((ABS(I93)/MAX(((G34)+(I34)*(MAX($D$16,(IF(N7="None",AD93,M93))-(K34))))*(MAX($D$16,(IF(N7="None",AD93,M93))-(K34))),0.000001))^2)/(2*$I$5))-(((ABS(I93)/MAX(((F34)+(H34)*(MAX($D$16,(AD93)-(J34))))*(MAX($D$16,(AD93)-(J34))),0.000001))^2)/(2*$I$5))),$D$8*((((ABS(I93)/MAX(((F34)+(H34)*(MAX($D$16,(AD93)-(J34))))*(MAX($D$16,(AD93)-(J34))),0.000001))^2)/(2*$I$5))-(((ABS(I93)/MAX(((G34)+(I34)*(MAX($D$16,(IF(N7="None",AD93,M93))-(K34))))*(MAX($D$16,(IF(N7="None",AD93,M93))-(K34))),0.000001))^2)/(2*$I$5)))))+($D$10*(ABS((X34)-(W34))/90)*MAX(((ABS(I93)/MAX(((F34)+(H34)*(MAX($D$16,(AD93)-(J34))))*(MAX($D$16,(AD93)-(J34))),0.000001))^2)/(2*$I$5),((ABS(I93)/MAX(((G34)+(I34)*(MAX($D$16,(IF(N7="None",AD93,M93))-(K34))))*(MAX($D$16,(IF(N7="None",AD93,M93))-(K34))),0.000001))^2)/(2*$I$5)))+(0)-((ABS(I93)/MAX(((F34)+(H34)*(MAX($D$16,(AD93)-(J34))))*(MAX($D$16,(AD93)-(J34))),0.000001))^2)/(2*$I$5)</f>
        <v>625.58406518234381</v>
      </c>
      <c r="T93">
        <f ca="1">N93+((ABS(J93)/MAX(((G35)+(I35)*(MAX($D$16,(IF(N8="None",AD93,N93))-(K35))))*(MAX($D$16,(IF(N8="None",AD93,N93))-(K35))),0.000001))^2)/(2*$I$5)+((E35)*((((ABS(J93)*$D$6)/(MAX(((F35)+(H35)*(MAX($D$16,(AD93)-(J35))))*(MAX($D$16,(AD93)-(J35))),0.000001)*MAX(((((F35)+(H35)*(MAX($D$16,(AD93)-(J35))))*(MAX($D$16,(AD93)-(J35))))/MAX((F35)+2*(MAX($D$16,(AD93)-(J35)))*SQRT(1+(H35)^2),0.000001))^(2/3),0.000001)))^2)+(((ABS(J93)*$D$6)/(MAX(((G35)+(I35)*(MAX($D$16,(IF(N8="None",AD93,N93))-(K35))))*(MAX($D$16,(IF(N8="None",AD93,N93))-(K35))),0.000001)*MAX(((((G35)+(I35)*(MAX($D$16,(IF(N8="None",AD93,N93))-(K35))))*(MAX($D$16,(IF(N8="None",AD93,N93))-(K35))))/MAX((G35)+2*(MAX($D$16,(IF(N8="None",AD93,N93))-(K35)))*SQRT(1+(I35)^2),0.000001))^(2/3),0.000001)))^2))/2)+(IF((ABS(J93)/MAX(((G35)+(I35)*(MAX($D$16,(IF(N8="None",AD93,N93))-(K35))))*(MAX($D$16,(IF(N8="None",AD93,N93))-(K35))),0.000001))&gt;(ABS(J93)/MAX(((F35)+(H35)*(MAX($D$16,(AD93)-(J35))))*(MAX($D$16,(AD93)-(J35))),0.000001)),$D$9*((((ABS(J93)/MAX(((G35)+(I35)*(MAX($D$16,(IF(N8="None",AD93,N93))-(K35))))*(MAX($D$16,(IF(N8="None",AD93,N93))-(K35))),0.000001))^2)/(2*$I$5))-(((ABS(J93)/MAX(((F35)+(H35)*(MAX($D$16,(AD93)-(J35))))*(MAX($D$16,(AD93)-(J35))),0.000001))^2)/(2*$I$5))),$D$8*((((ABS(J93)/MAX(((F35)+(H35)*(MAX($D$16,(AD93)-(J35))))*(MAX($D$16,(AD93)-(J35))),0.000001))^2)/(2*$I$5))-(((ABS(J93)/MAX(((G35)+(I35)*(MAX($D$16,(IF(N8="None",AD93,N93))-(K35))))*(MAX($D$16,(IF(N8="None",AD93,N93))-(K35))),0.000001))^2)/(2*$I$5)))))+($D$10*(ABS((X35)-(W35))/90)*MAX(((ABS(J93)/MAX(((F35)+(H35)*(MAX($D$16,(AD93)-(J35))))*(MAX($D$16,(AD93)-(J35))),0.000001))^2)/(2*$I$5),((ABS(J93)/MAX(((G35)+(I35)*(MAX($D$16,(IF(N8="None",AD93,N93))-(K35))))*(MAX($D$16,(IF(N8="None",AD93,N93))-(K35))),0.000001))^2)/(2*$I$5)))+(($D$11*0.34699541*(ABS(I93)/MAX(ABS(G93),0.000001))^2*MAX(((ABS(J93)/MAX(((F35)+(H35)*(MAX($D$16,(AD93)-(J35))))*(MAX($D$16,(AD93)-(J35))),0.000001))^2)/(2*$I$5),((ABS(J93)/MAX(((G35)+(I35)*(MAX($D$16,(IF(N8="None",AD93,N93))-(K35))))*(MAX($D$16,(IF(N8="None",AD93,N93))-(K35))),0.000001))^2)/(2*$I$5))))-((ABS(J93)/MAX(((F35)+(H35)*(MAX($D$16,(AD93)-(J35))))*(MAX($D$16,(AD93)-(J35))),0.000001))^2)/(2*$I$5)</f>
        <v>633.47263274892157</v>
      </c>
      <c r="U93">
        <f t="shared" ca="1" si="20"/>
        <v>1.358919669530575E-3</v>
      </c>
      <c r="V93">
        <f t="shared" ca="1" si="21"/>
        <v>5.4442631163184284E-3</v>
      </c>
      <c r="W93">
        <f t="shared" ca="1" si="22"/>
        <v>0.86605447246108724</v>
      </c>
      <c r="X93">
        <f t="shared" ca="1" si="23"/>
        <v>3.469055352889427</v>
      </c>
      <c r="Y93">
        <f>IF($D$20=0,B93,IFERROR(IF(N6="None",1,MIN(0.98,MAX(0.02,B93+$D$14*((Q93-P93)/MAX(ABS(D93),1))))),B93))</f>
        <v>1</v>
      </c>
      <c r="Z93">
        <f ca="1">IF($D$20=0,C93,IFERROR(IF(AND(N7="None",N8="None"),C93,IF(N8="None",1,IF(N7="None",0,MIN(0.98,MAX(0.02,C93+$D$14*((T93-S93)/MAX(ABS(E93),1))))))),C93))</f>
        <v>0.70213344120203869</v>
      </c>
      <c r="AA93">
        <f t="shared" ca="1" si="24"/>
        <v>636.86330742594237</v>
      </c>
      <c r="AB93">
        <f t="shared" ca="1" si="25"/>
        <v>635.72783784579178</v>
      </c>
      <c r="AC93">
        <f ca="1">IF($D$20=0,D93,IF(AC93=0,(MAX(P93,Q93)),IF(ABS((MAX(P93,Q93))-AC93)&lt;$D$19,AC93,MAX((K31)+$D$16,AC93+$D$13*(((MAX(P93,Q93))-AC93))))))</f>
        <v>636.30050353545357</v>
      </c>
      <c r="AD93">
        <f ca="1">IF($D$20=0,E93,IF(AD93=0,(MAX(S93,T93)),IF(ABS((MAX(S93,T93))-AD93)&lt;$D$19,AD93,MAX((K32)+$D$16,AD93+$D$13*(((MAX(S93,T93))-AD93))))))</f>
        <v>633.47354451318461</v>
      </c>
      <c r="AE93">
        <f ca="1">IF($D$20=0,D93,IF(AE93=0,O93,IF(ABS(U93)&lt;$D$19,AE93,MAX((K31)+$D$16,AE93+($D$13*(((O93)-AE93)+($D$15*U93*MAX(ABS(AE93-(K31)),1))))))))</f>
        <v>637.16635398882829</v>
      </c>
      <c r="AF93">
        <f ca="1">IF($D$20=0,E93,IF(AF93=0,R93,IF(ABS(V93)&lt;$D$19,AF93,MAX((K32)+$D$16,AF93+($D$13*(((R93)-AF93)+($D$15*V93*MAX(ABS(AF93-(K32)),1))))))))</f>
        <v>636.94169010840392</v>
      </c>
      <c r="AG93">
        <f ca="1">((G31)*(MAX($D$16,(AC93)-(K31)))^2)/2+(I31)*(MAX($D$16,(AC93)-(K31)))^3/3+(ABS(F93)^2)/($I$5*MAX(((G31)+(I31)*(MAX($D$16,(AC93)-(K31))))*(MAX($D$16,(AC93)-(K31))),0.000001))</f>
        <v>33.33840700665894</v>
      </c>
      <c r="AH93">
        <f ca="1">((G31)*(MAX($D$16,(AE93)-(K31)))^2)/2+(I31)*(MAX($D$16,(AE93)-(K31)))^3/3+(ABS(F93)^2)/($I$5*MAX(((G31)+(I31)*(MAX($D$16,(AE93)-(K31))))*(MAX($D$16,(AE93)-(K31))),0.000001))</f>
        <v>41.072891964870308</v>
      </c>
      <c r="AI93">
        <f ca="1">((G32)*(MAX($D$16,(AD93)-(K32)))^2)/2+(I32)*(MAX($D$16,(AD93)-(K32)))^3/3+(ABS(G93)^2)/($I$5*MAX(((G32)+(I32)*(MAX($D$16,(AD93)-(K32))))*(MAX($D$16,(AD93)-(K32))),0.000001))</f>
        <v>29.259483387402582</v>
      </c>
      <c r="AJ93">
        <f ca="1">((G32)*(MAX($D$16,(AF93)-(K32)))^2)/2+(I32)*(MAX($D$16,(AF93)-(K32)))^3/3+(ABS(G93)^2)/($I$5*MAX(((G32)+(I32)*(MAX($D$16,(AF93)-(K32))))*(MAX($D$16,(AF93)-(K32))),0.000001))</f>
        <v>136.1181755075676</v>
      </c>
      <c r="AK93" t="str">
        <f t="shared" ca="1" si="26"/>
        <v>Supercritical</v>
      </c>
      <c r="AL93" t="str">
        <f t="shared" ca="1" si="27"/>
        <v>Supercritical</v>
      </c>
      <c r="AM93">
        <f t="shared" ca="1" si="28"/>
        <v>637.16635508462355</v>
      </c>
      <c r="AN93">
        <f t="shared" ca="1" si="29"/>
        <v>636.94168880411848</v>
      </c>
      <c r="AO93">
        <f t="shared" ca="1" si="30"/>
        <v>1.6858388107721112E-6</v>
      </c>
      <c r="AP93">
        <f t="shared" ca="1" si="31"/>
        <v>2.0065929220436374E-6</v>
      </c>
    </row>
    <row r="94" spans="1:42" x14ac:dyDescent="0.35">
      <c r="A94">
        <v>51</v>
      </c>
      <c r="B94">
        <f t="shared" si="32"/>
        <v>1</v>
      </c>
      <c r="C94">
        <f t="shared" ca="1" si="33"/>
        <v>0.70213344120203869</v>
      </c>
      <c r="D94">
        <f t="shared" ca="1" si="34"/>
        <v>637.16635508462355</v>
      </c>
      <c r="E94">
        <f t="shared" ca="1" si="35"/>
        <v>636.94168880411848</v>
      </c>
      <c r="F94">
        <f t="shared" si="19"/>
        <v>51</v>
      </c>
      <c r="G94">
        <f ca="1">IF(N6="None",MAX(0,F94-H94),MAX(0,F94*B94))</f>
        <v>50.95</v>
      </c>
      <c r="H94">
        <f ca="1">IF(N6="None",MAX(0.05,IFERROR(O33,0)+0.05),MAX(0,F94-G94))</f>
        <v>0.05</v>
      </c>
      <c r="I94">
        <f ca="1">IF(AND(N7="None",N8="None"),MAX(0,G94*C94),IF(N7="None",MAX(0.05,IFERROR(O34,0)+0.05),IF(N8="None",MAX(0,G94-J94),MAX(0,G94*C94))))</f>
        <v>35.773698829243877</v>
      </c>
      <c r="J94">
        <f ca="1">IF(AND(N7="None",N8="None"),MAX(0,G94-I94),IF(N8="None",MAX(0.05,IFERROR(O35,0)+0.05),IF(N7="None",MAX(0,G94-I94),MAX(0,G94-I94))))</f>
        <v>15.176301170756126</v>
      </c>
      <c r="K94">
        <f>P5</f>
        <v>637</v>
      </c>
      <c r="L94">
        <f ca="1">P6</f>
        <v>635.50072404782861</v>
      </c>
      <c r="M94">
        <f ca="1">P7</f>
        <v>623.0446335020365</v>
      </c>
      <c r="N94">
        <f ca="1">P8</f>
        <v>632.94163350203655</v>
      </c>
      <c r="O94">
        <f ca="1"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AE94)-(K31))))*(MAX($D$16,(AE94)-(K31))),0.000001)*MAX(((((G31)+(I31)*(MAX($D$16,(AE94)-(K31))))*(MAX($D$16,(AE94)-(K31))))/MAX((G31)+2*(MAX($D$16,(AE94)-(K31)))*SQRT(1+(I31)^2),0.000001))^(2/3),0.000001)))^2))/2)+(IF((ABS(F94)/MAX(((G31)+(I31)*(MAX($D$16,(AE94)-(K31))))*(MAX($D$16,(AE94)-(K31))),0.000001))&gt;(ABS(F94)/MAX(((F31)+(H31)*(MAX($D$16,(K94)-(J31))))*(MAX($D$16,(K94)-(J31))),0.000001)),$D$9*((((ABS(F94)/MAX(((G31)+(I31)*(MAX($D$16,(AE94)-(K31))))*(MAX($D$16,(AE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AE94)-(K31))))*(MAX($D$16,(AE94)-(K31))),0.000001))^2)/(2*$I$5)))))+($D$10*(ABS((X31)-(W31))/90)*MAX(((ABS(F94)/MAX(((F31)+(H31)*(MAX($D$16,(K94)-(J31))))*(MAX($D$16,(K94)-(J31))),0.000001))^2)/(2*$I$5),((ABS(F94)/MAX(((G31)+(I31)*(MAX($D$16,(AE94)-(K31))))*(MAX($D$16,(AE94)-(K31))),0.000001))^2)/(2*$I$5)))+(0)-((ABS(F94)/MAX(((G31)+(I31)*(MAX($D$16,(AE94)-(K31))))*(MAX($D$16,(AE94)-(K31))),0.000001))^2)/(2*$I$5)</f>
        <v>637.16615890055937</v>
      </c>
      <c r="P94">
        <f ca="1">AD94+((ABS(G94)/MAX(((G32)+(I32)*(MAX($D$16,(AD94)-(K32))))*(MAX($D$16,(AD94)-(K32))),0.000001))^2)/(2*$I$5)+((E32)*((((ABS(G94)*$D$6)/(MAX(((F32)+(H32)*(MAX($D$16,(AC94)-(J32))))*(MAX($D$16,(AC94)-(J32))),0.000001)*MAX(((((F32)+(H32)*(MAX($D$16,(AC94)-(J32))))*(MAX($D$16,(AC94)-(J32))))/MAX((F32)+2*(MAX($D$16,(AC94)-(J32)))*SQRT(1+(H32)^2),0.000001))^(2/3),0.000001)))^2)+(((ABS(G94)*$D$6)/(MAX(((G32)+(I32)*(MAX($D$16,(AD94)-(K32))))*(MAX($D$16,(AD94)-(K32))),0.000001)*MAX(((((G32)+(I32)*(MAX($D$16,(AD94)-(K32))))*(MAX($D$16,(AD94)-(K32))))/MAX((G32)+2*(MAX($D$16,(AD94)-(K32)))*SQRT(1+(I32)^2),0.000001))^(2/3),0.000001)))^2))/2)+(IF((ABS(G94)/MAX(((G32)+(I32)*(MAX($D$16,(AD94)-(K32))))*(MAX($D$16,(AD94)-(K32))),0.000001))&gt;(ABS(G94)/MAX(((F32)+(H32)*(MAX($D$16,(AC94)-(J32))))*(MAX($D$16,(AC94)-(J32))),0.000001)),$D$9*((((ABS(G94)/MAX(((G32)+(I32)*(MAX($D$16,(AD94)-(K32))))*(MAX($D$16,(AD94)-(K32))),0.000001))^2)/(2*$I$5))-(((ABS(G94)/MAX(((F32)+(H32)*(MAX($D$16,(AC94)-(J32))))*(MAX($D$16,(AC94)-(J32))),0.000001))^2)/(2*$I$5))),$D$8*((((ABS(G94)/MAX(((F32)+(H32)*(MAX($D$16,(AC94)-(J32))))*(MAX($D$16,(AC94)-(J32))),0.000001))^2)/(2*$I$5))-(((ABS(G94)/MAX(((G32)+(I32)*(MAX($D$16,(AD94)-(K32))))*(MAX($D$16,(AD94)-(K32))),0.000001))^2)/(2*$I$5)))))+($D$10*(ABS((X32)-(W32))/90)*MAX(((ABS(G94)/MAX(((F32)+(H32)*(MAX($D$16,(AC94)-(J32))))*(MAX($D$16,(AC94)-(J32))),0.000001))^2)/(2*$I$5),((ABS(G94)/MAX(((G32)+(I32)*(MAX($D$16,(AD94)-(K32))))*(MAX($D$16,(AD94)-(K32))),0.000001))^2)/(2*$I$5)))+(($D$11*0.13607488*(ABS(H94)/MAX(ABS(F94),0.000001))^2*MAX(((ABS(G94)/MAX(((F32)+(H32)*(MAX($D$16,(AC94)-(J32))))*(MAX($D$16,(AC94)-(J32))),0.000001))^2)/(2*$I$5),((ABS(G94)/MAX(((G32)+(I32)*(MAX($D$16,(AD94)-(K32))))*(MAX($D$16,(AD94)-(K32))),0.000001))^2)/(2*$I$5))))-((ABS(G94)/MAX(((F32)+(H32)*(MAX($D$16,(AC94)-(J32))))*(MAX($D$16,(AC94)-(J32))),0.000001))^2)/(2*$I$5)</f>
        <v>636.30195137892872</v>
      </c>
      <c r="Q94">
        <f ca="1">L94+((ABS(H94)/MAX(((G33)+(I33)*(MAX($D$16,(IF(N6="None",AC94,L94))-(K33))))*(MAX($D$16,(IF(N6="None",AC94,L94))-(K33))),0.000001))^2)/(2*$I$5)+((E33)*((((ABS(H94)*$D$6)/(MAX(((F33)+(H33)*(MAX($D$16,(AC94)-(J33))))*(MAX($D$16,(AC94)-(J33))),0.000001)*MAX(((((F33)+(H33)*(MAX($D$16,(AC94)-(J33))))*(MAX($D$16,(AC94)-(J33))))/MAX((F33)+2*(MAX($D$16,(AC94)-(J33)))*SQRT(1+(H33)^2),0.000001))^(2/3),0.000001)))^2)+(((ABS(H94)*$D$6)/(MAX(((G33)+(I33)*(MAX($D$16,(IF(N6="None",AC94,L94))-(K33))))*(MAX($D$16,(IF(N6="None",AC94,L94))-(K33))),0.000001)*MAX(((((G33)+(I33)*(MAX($D$16,(IF(N6="None",AC94,L94))-(K33))))*(MAX($D$16,(IF(N6="None",AC94,L94))-(K33))))/MAX((G33)+2*(MAX($D$16,(IF(N6="None",AC94,L94))-(K33)))*SQRT(1+(I33)^2),0.000001))^(2/3),0.000001)))^2))/2)+(IF((ABS(H94)/MAX(((G33)+(I33)*(MAX($D$16,(IF(N6="None",AC94,L94))-(K33))))*(MAX($D$16,(IF(N6="None",AC94,L94))-(K33))),0.000001))&gt;(ABS(H94)/MAX(((F33)+(H33)*(MAX($D$16,(AC94)-(J33))))*(MAX($D$16,(AC94)-(J33))),0.000001)),$D$9*((((ABS(H94)/MAX(((G33)+(I33)*(MAX($D$16,(IF(N6="None",AC94,L94))-(K33))))*(MAX($D$16,(IF(N6="None",AC94,L94))-(K33))),0.000001))^2)/(2*$I$5))-(((ABS(H94)/MAX(((F33)+(H33)*(MAX($D$16,(AC94)-(J33))))*(MAX($D$16,(AC94)-(J33))),0.000001))^2)/(2*$I$5))),$D$8*((((ABS(H94)/MAX(((F33)+(H33)*(MAX($D$16,(AC94)-(J33))))*(MAX($D$16,(AC94)-(J33))),0.000001))^2)/(2*$I$5))-(((ABS(H94)/MAX(((G33)+(I33)*(MAX($D$16,(IF(N6="None",AC94,L94))-(K33))))*(MAX($D$16,(IF(N6="None",AC94,L94))-(K33))),0.000001))^2)/(2*$I$5)))))+($D$10*(ABS((X33)-(W33))/90)*MAX(((ABS(H94)/MAX(((F33)+(H33)*(MAX($D$16,(AC94)-(J33))))*(MAX($D$16,(AC94)-(J33))),0.000001))^2)/(2*$I$5),((ABS(H94)/MAX(((G33)+(I33)*(MAX($D$16,(IF(N6="None",AC94,L94))-(K33))))*(MAX($D$16,(IF(N6="None",AC94,L94))-(K33))),0.000001))^2)/(2*$I$5)))+(($D$11*0.00000015*(ABS(G94)/MAX(ABS(F94),0.000001))^2*MAX(((ABS(H94)/MAX(((F33)+(H33)*(MAX($D$16,(AC94)-(J33))))*(MAX($D$16,(AC94)-(J33))),0.000001))^2)/(2*$I$5),((ABS(H94)/MAX(((G33)+(I33)*(MAX($D$16,(IF(N6="None",AC94,L94))-(K33))))*(MAX($D$16,(IF(N6="None",AC94,L94))-(K33))),0.000001))^2)/(2*$I$5))))-((ABS(H94)/MAX(((F33)+(H33)*(MAX($D$16,(AC94)-(J33))))*(MAX($D$16,(AC94)-(J33))),0.000001))^2)/(2*$I$5)</f>
        <v>635.50072421994491</v>
      </c>
      <c r="R94">
        <f ca="1">AE94+((ABS(G94)/MAX(((F32)+(H32)*(MAX($D$16,(AE94)-(J32))))*(MAX($D$16,(AE94)-(J32))),0.000001))^2)/(2*$I$5)-((E32)*((((ABS(G94)*$D$6)/(MAX(((F32)+(H32)*(MAX($D$16,(AE94)-(J32))))*(MAX($D$16,(AE94)-(J32))),0.000001)*MAX(((((F32)+(H32)*(MAX($D$16,(AE94)-(J32))))*(MAX($D$16,(AE94)-(J32))))/MAX((F32)+2*(MAX($D$16,(AE94)-(J32)))*SQRT(1+(H32)^2),0.000001))^(2/3),0.000001)))^2)+(((ABS(G94)*$D$6)/(MAX(((G32)+(I32)*(MAX($D$16,(AF94)-(K32))))*(MAX($D$16,(AF94)-(K32))),0.000001)*MAX(((((G32)+(I32)*(MAX($D$16,(AF94)-(K32))))*(MAX($D$16,(AF94)-(K32))))/MAX((G32)+2*(MAX($D$16,(AF94)-(K32)))*SQRT(1+(I32)^2),0.000001))^(2/3),0.000001)))^2))/2)+(IF((ABS(G94)/MAX(((G32)+(I32)*(MAX($D$16,(AF94)-(K32))))*(MAX($D$16,(AF94)-(K32))),0.000001))&gt;(ABS(G94)/MAX(((F32)+(H32)*(MAX($D$16,(AE94)-(J32))))*(MAX($D$16,(AE94)-(J32))),0.000001)),$D$9*((((ABS(G94)/MAX(((G32)+(I32)*(MAX($D$16,(AF94)-(K32))))*(MAX($D$16,(AF94)-(K32))),0.000001))^2)/(2*$I$5))-(((ABS(G94)/MAX(((F32)+(H32)*(MAX($D$16,(AE94)-(J32))))*(MAX($D$16,(AE94)-(J32))),0.000001))^2)/(2*$I$5))),$D$8*((((ABS(G94)/MAX(((F32)+(H32)*(MAX($D$16,(AE94)-(J32))))*(MAX($D$16,(AE94)-(J32))),0.000001))^2)/(2*$I$5))-(((ABS(G94)/MAX(((G32)+(I32)*(MAX($D$16,(AF94)-(K32))))*(MAX($D$16,(AF94)-(K32))),0.000001))^2)/(2*$I$5)))))+($D$10*(ABS((X32)-(W32))/90)*MAX(((ABS(G94)/MAX(((F32)+(H32)*(MAX($D$16,(AE94)-(J32))))*(MAX($D$16,(AE94)-(J32))),0.000001))^2)/(2*$I$5),((ABS(G94)/MAX(((G32)+(I32)*(MAX($D$16,(AF94)-(K32))))*(MAX($D$16,(AF94)-(K32))),0.000001))^2)/(2*$I$5)))+(($D$11*0.13607488*(ABS(H94)/MAX(ABS(F94),0.000001))^2*MAX(((ABS(G94)/MAX(((F32)+(H32)*(MAX($D$16,(AE94)-(J32))))*(MAX($D$16,(AE94)-(J32))),0.000001))^2)/(2*$I$5),((ABS(G94)/MAX(((G32)+(I32)*(MAX($D$16,(AF94)-(K32))))*(MAX($D$16,(AF94)-(K32))),0.000001))^2)/(2*$I$5))))-((ABS(G94)/MAX(((G32)+(I32)*(MAX($D$16,(AF94)-(K32))))*(MAX($D$16,(AF94)-(K32))),0.000001))^2)/(2*$I$5)</f>
        <v>636.94031021879141</v>
      </c>
      <c r="S94">
        <f ca="1">M94+((ABS(I94)/MAX(((G34)+(I34)*(MAX($D$16,(IF(N7="None",AD94,M94))-(K34))))*(MAX($D$16,(IF(N7="None",AD94,M94))-(K34))),0.000001))^2)/(2*$I$5)+((E34)*((((ABS(I94)*$D$6)/(MAX(((F34)+(H34)*(MAX($D$16,(AD94)-(J34))))*(MAX($D$16,(AD94)-(J34))),0.000001)*MAX(((((F34)+(H34)*(MAX($D$16,(AD94)-(J34))))*(MAX($D$16,(AD94)-(J34))))/MAX((F34)+2*(MAX($D$16,(AD94)-(J34)))*SQRT(1+(H34)^2),0.000001))^(2/3),0.000001)))^2)+(((ABS(I94)*$D$6)/(MAX(((G34)+(I34)*(MAX($D$16,(IF(N7="None",AD94,M94))-(K34))))*(MAX($D$16,(IF(N7="None",AD94,M94))-(K34))),0.000001)*MAX(((((G34)+(I34)*(MAX($D$16,(IF(N7="None",AD94,M94))-(K34))))*(MAX($D$16,(IF(N7="None",AD94,M94))-(K34))))/MAX((G34)+2*(MAX($D$16,(IF(N7="None",AD94,M94))-(K34)))*SQRT(1+(I34)^2),0.000001))^(2/3),0.000001)))^2))/2)+(IF((ABS(I94)/MAX(((G34)+(I34)*(MAX($D$16,(IF(N7="None",AD94,M94))-(K34))))*(MAX($D$16,(IF(N7="None",AD94,M94))-(K34))),0.000001))&gt;(ABS(I94)/MAX(((F34)+(H34)*(MAX($D$16,(AD94)-(J34))))*(MAX($D$16,(AD94)-(J34))),0.000001)),$D$9*((((ABS(I94)/MAX(((G34)+(I34)*(MAX($D$16,(IF(N7="None",AD94,M94))-(K34))))*(MAX($D$16,(IF(N7="None",AD94,M94))-(K34))),0.000001))^2)/(2*$I$5))-(((ABS(I94)/MAX(((F34)+(H34)*(MAX($D$16,(AD94)-(J34))))*(MAX($D$16,(AD94)-(J34))),0.000001))^2)/(2*$I$5))),$D$8*((((ABS(I94)/MAX(((F34)+(H34)*(MAX($D$16,(AD94)-(J34))))*(MAX($D$16,(AD94)-(J34))),0.000001))^2)/(2*$I$5))-(((ABS(I94)/MAX(((G34)+(I34)*(MAX($D$16,(IF(N7="None",AD94,M94))-(K34))))*(MAX($D$16,(IF(N7="None",AD94,M94))-(K34))),0.000001))^2)/(2*$I$5)))))+($D$10*(ABS((X34)-(W34))/90)*MAX(((ABS(I94)/MAX(((F34)+(H34)*(MAX($D$16,(AD94)-(J34))))*(MAX($D$16,(AD94)-(J34))),0.000001))^2)/(2*$I$5),((ABS(I94)/MAX(((G34)+(I34)*(MAX($D$16,(IF(N7="None",AD94,M94))-(K34))))*(MAX($D$16,(IF(N7="None",AD94,M94))-(K34))),0.000001))^2)/(2*$I$5)))+(0)-((ABS(I94)/MAX(((F34)+(H34)*(MAX($D$16,(AD94)-(J34))))*(MAX($D$16,(AD94)-(J34))),0.000001))^2)/(2*$I$5)</f>
        <v>625.59017450514102</v>
      </c>
      <c r="T94">
        <f ca="1">N94+((ABS(J94)/MAX(((G35)+(I35)*(MAX($D$16,(IF(N8="None",AD94,N94))-(K35))))*(MAX($D$16,(IF(N8="None",AD94,N94))-(K35))),0.000001))^2)/(2*$I$5)+((E35)*((((ABS(J94)*$D$6)/(MAX(((F35)+(H35)*(MAX($D$16,(AD94)-(J35))))*(MAX($D$16,(AD94)-(J35))),0.000001)*MAX(((((F35)+(H35)*(MAX($D$16,(AD94)-(J35))))*(MAX($D$16,(AD94)-(J35))))/MAX((F35)+2*(MAX($D$16,(AD94)-(J35)))*SQRT(1+(H35)^2),0.000001))^(2/3),0.000001)))^2)+(((ABS(J94)*$D$6)/(MAX(((G35)+(I35)*(MAX($D$16,(IF(N8="None",AD94,N94))-(K35))))*(MAX($D$16,(IF(N8="None",AD94,N94))-(K35))),0.000001)*MAX(((((G35)+(I35)*(MAX($D$16,(IF(N8="None",AD94,N94))-(K35))))*(MAX($D$16,(IF(N8="None",AD94,N94))-(K35))))/MAX((G35)+2*(MAX($D$16,(IF(N8="None",AD94,N94))-(K35)))*SQRT(1+(I35)^2),0.000001))^(2/3),0.000001)))^2))/2)+(IF((ABS(J94)/MAX(((G35)+(I35)*(MAX($D$16,(IF(N8="None",AD94,N94))-(K35))))*(MAX($D$16,(IF(N8="None",AD94,N94))-(K35))),0.000001))&gt;(ABS(J94)/MAX(((F35)+(H35)*(MAX($D$16,(AD94)-(J35))))*(MAX($D$16,(AD94)-(J35))),0.000001)),$D$9*((((ABS(J94)/MAX(((G35)+(I35)*(MAX($D$16,(IF(N8="None",AD94,N94))-(K35))))*(MAX($D$16,(IF(N8="None",AD94,N94))-(K35))),0.000001))^2)/(2*$I$5))-(((ABS(J94)/MAX(((F35)+(H35)*(MAX($D$16,(AD94)-(J35))))*(MAX($D$16,(AD94)-(J35))),0.000001))^2)/(2*$I$5))),$D$8*((((ABS(J94)/MAX(((F35)+(H35)*(MAX($D$16,(AD94)-(J35))))*(MAX($D$16,(AD94)-(J35))),0.000001))^2)/(2*$I$5))-(((ABS(J94)/MAX(((G35)+(I35)*(MAX($D$16,(IF(N8="None",AD94,N94))-(K35))))*(MAX($D$16,(IF(N8="None",AD94,N94))-(K35))),0.000001))^2)/(2*$I$5)))))+($D$10*(ABS((X35)-(W35))/90)*MAX(((ABS(J94)/MAX(((F35)+(H35)*(MAX($D$16,(AD94)-(J35))))*(MAX($D$16,(AD94)-(J35))),0.000001))^2)/(2*$I$5),((ABS(J94)/MAX(((G35)+(I35)*(MAX($D$16,(IF(N8="None",AD94,N94))-(K35))))*(MAX($D$16,(IF(N8="None",AD94,N94))-(K35))),0.000001))^2)/(2*$I$5)))+(($D$11*0.34699541*(ABS(I94)/MAX(ABS(G94),0.000001))^2*MAX(((ABS(J94)/MAX(((F35)+(H35)*(MAX($D$16,(AD94)-(J35))))*(MAX($D$16,(AD94)-(J35))),0.000001))^2)/(2*$I$5),((ABS(J94)/MAX(((G35)+(I35)*(MAX($D$16,(IF(N8="None",AD94,N94))-(K35))))*(MAX($D$16,(IF(N8="None",AD94,N94))-(K35))),0.000001))^2)/(2*$I$5))))-((ABS(J94)/MAX(((F35)+(H35)*(MAX($D$16,(AD94)-(J35))))*(MAX($D$16,(AD94)-(J35))),0.000001))^2)/(2*$I$5)</f>
        <v>633.46915258336833</v>
      </c>
      <c r="U94">
        <f t="shared" ca="1" si="20"/>
        <v>1.3563294965815782E-3</v>
      </c>
      <c r="V94">
        <f t="shared" ca="1" si="21"/>
        <v>5.4497259269373766E-3</v>
      </c>
      <c r="W94">
        <f t="shared" ca="1" si="22"/>
        <v>0.86440370569482639</v>
      </c>
      <c r="X94">
        <f t="shared" ca="1" si="23"/>
        <v>3.4725362207501576</v>
      </c>
      <c r="Y94">
        <f>IF($D$20=0,B94,IFERROR(IF(N6="None",1,MIN(0.98,MAX(0.02,B94+$D$14*((Q94-P94)/MAX(ABS(D94),1))))),B94))</f>
        <v>1</v>
      </c>
      <c r="Z94">
        <f ca="1">IF($D$20=0,C94,IFERROR(IF(AND(N7="None",N8="None"),C94,IF(N8="None",1,IF(N7="None",0,MIN(0.98,MAX(0.02,C94+$D$14*((T94-S94)/MAX(ABS(E94),1))))))),C94))</f>
        <v>0.70312304238113821</v>
      </c>
      <c r="AA94">
        <f t="shared" ca="1" si="24"/>
        <v>636.86401435401092</v>
      </c>
      <c r="AB94">
        <f t="shared" ca="1" si="25"/>
        <v>635.72662074584446</v>
      </c>
      <c r="AC94">
        <f ca="1">IF($D$20=0,D94,IF(AC94=0,(MAX(P94,Q94)),IF(ABS((MAX(P94,Q94))-AC94)&lt;$D$19,AC94,MAX((K31)+$D$16,AC94+$D$13*(((MAX(P94,Q94))-AC94))))))</f>
        <v>636.30252442573033</v>
      </c>
      <c r="AD94">
        <f ca="1">IF($D$20=0,E94,IF(AD94=0,(MAX(S94,T94)),IF(ABS((MAX(S94,T94))-AD94)&lt;$D$19,AD94,MAX((K32)+$D$16,AD94+$D$13*(((MAX(S94,T94))-AD94))))))</f>
        <v>633.47006578047854</v>
      </c>
      <c r="AE94">
        <f ca="1">IF($D$20=0,D94,IF(AE94=0,O94,IF(ABS(U94)&lt;$D$19,AE94,MAX((K31)+$D$16,AE94+($D$13*(((O94)-AE94)+($D$15*U94*MAX(ABS(AE94-(K31)),1))))))))</f>
        <v>637.16635342217717</v>
      </c>
      <c r="AF94">
        <f ca="1">IF($D$20=0,E94,IF(AF94=0,R94,IF(ABS(V94)&lt;$D$19,AF94,MAX((K32)+$D$16,AF94+($D$13*(((R94)-AF94)+($D$15*V94*MAX(ABS(AF94-(K32)),1))))))))</f>
        <v>636.94169082260851</v>
      </c>
      <c r="AG94">
        <f ca="1">((G31)*(MAX($D$16,(AC94)-(K31)))^2)/2+(I31)*(MAX($D$16,(AC94)-(K31)))^3/3+(ABS(F94)^2)/($I$5*MAX(((G31)+(I31)*(MAX($D$16,(AC94)-(K31))))*(MAX($D$16,(AC94)-(K31))),0.000001))</f>
        <v>33.344605187535457</v>
      </c>
      <c r="AH94">
        <f ca="1">((G31)*(MAX($D$16,(AE94)-(K31)))^2)/2+(I31)*(MAX($D$16,(AE94)-(K31)))^3/3+(ABS(F94)^2)/($I$5*MAX(((G31)+(I31)*(MAX($D$16,(AE94)-(K31))))*(MAX($D$16,(AE94)-(K31))),0.000001))</f>
        <v>41.072884090306232</v>
      </c>
      <c r="AI94">
        <f ca="1">((G32)*(MAX($D$16,(AD94)-(K32)))^2)/2+(I32)*(MAX($D$16,(AD94)-(K32)))^3/3+(ABS(G94)^2)/($I$5*MAX(((G32)+(I32)*(MAX($D$16,(AD94)-(K32))))*(MAX($D$16,(AD94)-(K32))),0.000001))</f>
        <v>29.238164288824834</v>
      </c>
      <c r="AJ94">
        <f ca="1">((G32)*(MAX($D$16,(AF94)-(K32)))^2)/2+(I32)*(MAX($D$16,(AF94)-(K32)))^3/3+(ABS(G94)^2)/($I$5*MAX(((G32)+(I32)*(MAX($D$16,(AF94)-(K32))))*(MAX($D$16,(AF94)-(K32))),0.000001))</f>
        <v>136.11821171820989</v>
      </c>
      <c r="AK94" t="str">
        <f t="shared" ca="1" si="26"/>
        <v>Supercritical</v>
      </c>
      <c r="AL94" t="str">
        <f t="shared" ca="1" si="27"/>
        <v>Supercritical</v>
      </c>
      <c r="AM94">
        <f t="shared" ca="1" si="28"/>
        <v>637.16635450276726</v>
      </c>
      <c r="AN94">
        <f t="shared" ca="1" si="29"/>
        <v>636.94168951058998</v>
      </c>
      <c r="AO94">
        <f t="shared" ca="1" si="30"/>
        <v>1.662446379668836E-6</v>
      </c>
      <c r="AP94">
        <f t="shared" ca="1" si="31"/>
        <v>2.018490022237529E-6</v>
      </c>
    </row>
    <row r="95" spans="1:42" x14ac:dyDescent="0.35">
      <c r="A95">
        <v>52</v>
      </c>
      <c r="B95">
        <f t="shared" si="32"/>
        <v>1</v>
      </c>
      <c r="C95">
        <f t="shared" ca="1" si="33"/>
        <v>0.70312304238113821</v>
      </c>
      <c r="D95">
        <f t="shared" ca="1" si="34"/>
        <v>637.16635450276726</v>
      </c>
      <c r="E95">
        <f t="shared" ca="1" si="35"/>
        <v>636.94168951058998</v>
      </c>
      <c r="F95">
        <f t="shared" si="19"/>
        <v>51</v>
      </c>
      <c r="G95">
        <f ca="1">IF(N6="None",MAX(0,F95-H95),MAX(0,F95*B95))</f>
        <v>50.95</v>
      </c>
      <c r="H95">
        <f ca="1">IF(N6="None",MAX(0.05,IFERROR(O33,0)+0.05),MAX(0,F95-G95))</f>
        <v>0.05</v>
      </c>
      <c r="I95">
        <f ca="1">IF(AND(N7="None",N8="None"),MAX(0,G95*C95),IF(N7="None",MAX(0.05,IFERROR(O34,0)+0.05),IF(N8="None",MAX(0,G95-J95),MAX(0,G95*C95))))</f>
        <v>35.824119009318991</v>
      </c>
      <c r="J95">
        <f ca="1">IF(AND(N7="None",N8="None"),MAX(0,G95-I95),IF(N8="None",MAX(0.05,IFERROR(O35,0)+0.05),IF(N7="None",MAX(0,G95-I95),MAX(0,G95-I95))))</f>
        <v>15.125880990681011</v>
      </c>
      <c r="K95">
        <f>P5</f>
        <v>637</v>
      </c>
      <c r="L95">
        <f ca="1">P6</f>
        <v>635.50072404782861</v>
      </c>
      <c r="M95">
        <f ca="1">P7</f>
        <v>623.0446335020365</v>
      </c>
      <c r="N95">
        <f ca="1">P8</f>
        <v>632.94163350203655</v>
      </c>
      <c r="O95">
        <f ca="1"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AE95)-(K31))))*(MAX($D$16,(AE95)-(K31))),0.000001)*MAX(((((G31)+(I31)*(MAX($D$16,(AE95)-(K31))))*(MAX($D$16,(AE95)-(K31))))/MAX((G31)+2*(MAX($D$16,(AE95)-(K31)))*SQRT(1+(I31)^2),0.000001))^(2/3),0.000001)))^2))/2)+(IF((ABS(F95)/MAX(((G31)+(I31)*(MAX($D$16,(AE95)-(K31))))*(MAX($D$16,(AE95)-(K31))),0.000001))&gt;(ABS(F95)/MAX(((F31)+(H31)*(MAX($D$16,(K95)-(J31))))*(MAX($D$16,(K95)-(J31))),0.000001)),$D$9*((((ABS(F95)/MAX(((G31)+(I31)*(MAX($D$16,(AE95)-(K31))))*(MAX($D$16,(AE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AE95)-(K31))))*(MAX($D$16,(AE95)-(K31))),0.000001))^2)/(2*$I$5)))))+($D$10*(ABS((X31)-(W31))/90)*MAX(((ABS(F95)/MAX(((F31)+(H31)*(MAX($D$16,(K95)-(J31))))*(MAX($D$16,(K95)-(J31))),0.000001))^2)/(2*$I$5),((ABS(F95)/MAX(((G31)+(I31)*(MAX($D$16,(AE95)-(K31))))*(MAX($D$16,(AE95)-(K31))),0.000001))^2)/(2*$I$5)))+(0)-((ABS(F95)/MAX(((G31)+(I31)*(MAX($D$16,(AE95)-(K31))))*(MAX($D$16,(AE95)-(K31))),0.000001))^2)/(2*$I$5)</f>
        <v>637.16615870158046</v>
      </c>
      <c r="P95">
        <f ca="1">AD95+((ABS(G95)/MAX(((G32)+(I32)*(MAX($D$16,(AD95)-(K32))))*(MAX($D$16,(AD95)-(K32))),0.000001))^2)/(2*$I$5)+((E32)*((((ABS(G95)*$D$6)/(MAX(((F32)+(H32)*(MAX($D$16,(AC95)-(J32))))*(MAX($D$16,(AC95)-(J32))),0.000001)*MAX(((((F32)+(H32)*(MAX($D$16,(AC95)-(J32))))*(MAX($D$16,(AC95)-(J32))))/MAX((F32)+2*(MAX($D$16,(AC95)-(J32)))*SQRT(1+(H32)^2),0.000001))^(2/3),0.000001)))^2)+(((ABS(G95)*$D$6)/(MAX(((G32)+(I32)*(MAX($D$16,(AD95)-(K32))))*(MAX($D$16,(AD95)-(K32))),0.000001)*MAX(((((G32)+(I32)*(MAX($D$16,(AD95)-(K32))))*(MAX($D$16,(AD95)-(K32))))/MAX((G32)+2*(MAX($D$16,(AD95)-(K32)))*SQRT(1+(I32)^2),0.000001))^(2/3),0.000001)))^2))/2)+(IF((ABS(G95)/MAX(((G32)+(I32)*(MAX($D$16,(AD95)-(K32))))*(MAX($D$16,(AD95)-(K32))),0.000001))&gt;(ABS(G95)/MAX(((F32)+(H32)*(MAX($D$16,(AC95)-(J32))))*(MAX($D$16,(AC95)-(J32))),0.000001)),$D$9*((((ABS(G95)/MAX(((G32)+(I32)*(MAX($D$16,(AD95)-(K32))))*(MAX($D$16,(AD95)-(K32))),0.000001))^2)/(2*$I$5))-(((ABS(G95)/MAX(((F32)+(H32)*(MAX($D$16,(AC95)-(J32))))*(MAX($D$16,(AC95)-(J32))),0.000001))^2)/(2*$I$5))),$D$8*((((ABS(G95)/MAX(((F32)+(H32)*(MAX($D$16,(AC95)-(J32))))*(MAX($D$16,(AC95)-(J32))),0.000001))^2)/(2*$I$5))-(((ABS(G95)/MAX(((G32)+(I32)*(MAX($D$16,(AD95)-(K32))))*(MAX($D$16,(AD95)-(K32))),0.000001))^2)/(2*$I$5)))))+($D$10*(ABS((X32)-(W32))/90)*MAX(((ABS(G95)/MAX(((F32)+(H32)*(MAX($D$16,(AC95)-(J32))))*(MAX($D$16,(AC95)-(J32))),0.000001))^2)/(2*$I$5),((ABS(G95)/MAX(((G32)+(I32)*(MAX($D$16,(AD95)-(K32))))*(MAX($D$16,(AD95)-(K32))),0.000001))^2)/(2*$I$5)))+(($D$11*0.13607488*(ABS(H95)/MAX(ABS(F95),0.000001))^2*MAX(((ABS(G95)/MAX(((F32)+(H32)*(MAX($D$16,(AC95)-(J32))))*(MAX($D$16,(AC95)-(J32))),0.000001))^2)/(2*$I$5),((ABS(G95)/MAX(((G32)+(I32)*(MAX($D$16,(AD95)-(K32))))*(MAX($D$16,(AD95)-(K32))),0.000001))^2)/(2*$I$5))))-((ABS(G95)/MAX(((F32)+(H32)*(MAX($D$16,(AC95)-(J32))))*(MAX($D$16,(AC95)-(J32))),0.000001))^2)/(2*$I$5)</f>
        <v>636.30363404993091</v>
      </c>
      <c r="Q95">
        <f ca="1">L95+((ABS(H95)/MAX(((G33)+(I33)*(MAX($D$16,(IF(N6="None",AC95,L95))-(K33))))*(MAX($D$16,(IF(N6="None",AC95,L95))-(K33))),0.000001))^2)/(2*$I$5)+((E33)*((((ABS(H95)*$D$6)/(MAX(((F33)+(H33)*(MAX($D$16,(AC95)-(J33))))*(MAX($D$16,(AC95)-(J33))),0.000001)*MAX(((((F33)+(H33)*(MAX($D$16,(AC95)-(J33))))*(MAX($D$16,(AC95)-(J33))))/MAX((F33)+2*(MAX($D$16,(AC95)-(J33)))*SQRT(1+(H33)^2),0.000001))^(2/3),0.000001)))^2)+(((ABS(H95)*$D$6)/(MAX(((G33)+(I33)*(MAX($D$16,(IF(N6="None",AC95,L95))-(K33))))*(MAX($D$16,(IF(N6="None",AC95,L95))-(K33))),0.000001)*MAX(((((G33)+(I33)*(MAX($D$16,(IF(N6="None",AC95,L95))-(K33))))*(MAX($D$16,(IF(N6="None",AC95,L95))-(K33))))/MAX((G33)+2*(MAX($D$16,(IF(N6="None",AC95,L95))-(K33)))*SQRT(1+(I33)^2),0.000001))^(2/3),0.000001)))^2))/2)+(IF((ABS(H95)/MAX(((G33)+(I33)*(MAX($D$16,(IF(N6="None",AC95,L95))-(K33))))*(MAX($D$16,(IF(N6="None",AC95,L95))-(K33))),0.000001))&gt;(ABS(H95)/MAX(((F33)+(H33)*(MAX($D$16,(AC95)-(J33))))*(MAX($D$16,(AC95)-(J33))),0.000001)),$D$9*((((ABS(H95)/MAX(((G33)+(I33)*(MAX($D$16,(IF(N6="None",AC95,L95))-(K33))))*(MAX($D$16,(IF(N6="None",AC95,L95))-(K33))),0.000001))^2)/(2*$I$5))-(((ABS(H95)/MAX(((F33)+(H33)*(MAX($D$16,(AC95)-(J33))))*(MAX($D$16,(AC95)-(J33))),0.000001))^2)/(2*$I$5))),$D$8*((((ABS(H95)/MAX(((F33)+(H33)*(MAX($D$16,(AC95)-(J33))))*(MAX($D$16,(AC95)-(J33))),0.000001))^2)/(2*$I$5))-(((ABS(H95)/MAX(((G33)+(I33)*(MAX($D$16,(IF(N6="None",AC95,L95))-(K33))))*(MAX($D$16,(IF(N6="None",AC95,L95))-(K33))),0.000001))^2)/(2*$I$5)))))+($D$10*(ABS((X33)-(W33))/90)*MAX(((ABS(H95)/MAX(((F33)+(H33)*(MAX($D$16,(AC95)-(J33))))*(MAX($D$16,(AC95)-(J33))),0.000001))^2)/(2*$I$5),((ABS(H95)/MAX(((G33)+(I33)*(MAX($D$16,(IF(N6="None",AC95,L95))-(K33))))*(MAX($D$16,(IF(N6="None",AC95,L95))-(K33))),0.000001))^2)/(2*$I$5)))+(($D$11*0.00000015*(ABS(G95)/MAX(ABS(F95),0.000001))^2*MAX(((ABS(H95)/MAX(((F33)+(H33)*(MAX($D$16,(AC95)-(J33))))*(MAX($D$16,(AC95)-(J33))),0.000001))^2)/(2*$I$5),((ABS(H95)/MAX(((G33)+(I33)*(MAX($D$16,(IF(N6="None",AC95,L95))-(K33))))*(MAX($D$16,(IF(N6="None",AC95,L95))-(K33))),0.000001))^2)/(2*$I$5))))-((ABS(H95)/MAX(((F33)+(H33)*(MAX($D$16,(AC95)-(J33))))*(MAX($D$16,(AC95)-(J33))),0.000001))^2)/(2*$I$5)</f>
        <v>635.50072421959214</v>
      </c>
      <c r="R95">
        <f ca="1">AE95+((ABS(G95)/MAX(((F32)+(H32)*(MAX($D$16,(AE95)-(J32))))*(MAX($D$16,(AE95)-(J32))),0.000001))^2)/(2*$I$5)-((E32)*((((ABS(G95)*$D$6)/(MAX(((F32)+(H32)*(MAX($D$16,(AE95)-(J32))))*(MAX($D$16,(AE95)-(J32))),0.000001)*MAX(((((F32)+(H32)*(MAX($D$16,(AE95)-(J32))))*(MAX($D$16,(AE95)-(J32))))/MAX((F32)+2*(MAX($D$16,(AE95)-(J32)))*SQRT(1+(H32)^2),0.000001))^(2/3),0.000001)))^2)+(((ABS(G95)*$D$6)/(MAX(((G32)+(I32)*(MAX($D$16,(AF95)-(K32))))*(MAX($D$16,(AF95)-(K32))),0.000001)*MAX(((((G32)+(I32)*(MAX($D$16,(AF95)-(K32))))*(MAX($D$16,(AF95)-(K32))))/MAX((G32)+2*(MAX($D$16,(AF95)-(K32)))*SQRT(1+(I32)^2),0.000001))^(2/3),0.000001)))^2))/2)+(IF((ABS(G95)/MAX(((G32)+(I32)*(MAX($D$16,(AF95)-(K32))))*(MAX($D$16,(AF95)-(K32))),0.000001))&gt;(ABS(G95)/MAX(((F32)+(H32)*(MAX($D$16,(AE95)-(J32))))*(MAX($D$16,(AE95)-(J32))),0.000001)),$D$9*((((ABS(G95)/MAX(((G32)+(I32)*(MAX($D$16,(AF95)-(K32))))*(MAX($D$16,(AF95)-(K32))),0.000001))^2)/(2*$I$5))-(((ABS(G95)/MAX(((F32)+(H32)*(MAX($D$16,(AE95)-(J32))))*(MAX($D$16,(AE95)-(J32))),0.000001))^2)/(2*$I$5))),$D$8*((((ABS(G95)/MAX(((F32)+(H32)*(MAX($D$16,(AE95)-(J32))))*(MAX($D$16,(AE95)-(J32))),0.000001))^2)/(2*$I$5))-(((ABS(G95)/MAX(((G32)+(I32)*(MAX($D$16,(AF95)-(K32))))*(MAX($D$16,(AF95)-(K32))),0.000001))^2)/(2*$I$5)))))+($D$10*(ABS((X32)-(W32))/90)*MAX(((ABS(G95)/MAX(((F32)+(H32)*(MAX($D$16,(AE95)-(J32))))*(MAX($D$16,(AE95)-(J32))),0.000001))^2)/(2*$I$5),((ABS(G95)/MAX(((G32)+(I32)*(MAX($D$16,(AF95)-(K32))))*(MAX($D$16,(AF95)-(K32))),0.000001))^2)/(2*$I$5)))+(($D$11*0.13607488*(ABS(H95)/MAX(ABS(F95),0.000001))^2*MAX(((ABS(G95)/MAX(((F32)+(H32)*(MAX($D$16,(AE95)-(J32))))*(MAX($D$16,(AE95)-(J32))),0.000001))^2)/(2*$I$5),((ABS(G95)/MAX(((G32)+(I32)*(MAX($D$16,(AF95)-(K32))))*(MAX($D$16,(AF95)-(K32))),0.000001))^2)/(2*$I$5))))-((ABS(G95)/MAX(((G32)+(I32)*(MAX($D$16,(AF95)-(K32))))*(MAX($D$16,(AF95)-(K32))),0.000001))^2)/(2*$I$5)</f>
        <v>636.94030953399408</v>
      </c>
      <c r="S95">
        <f ca="1">M95+((ABS(I95)/MAX(((G34)+(I34)*(MAX($D$16,(IF(N7="None",AD95,M95))-(K34))))*(MAX($D$16,(IF(N7="None",AD95,M95))-(K34))),0.000001))^2)/(2*$I$5)+((E34)*((((ABS(I95)*$D$6)/(MAX(((F34)+(H34)*(MAX($D$16,(AD95)-(J34))))*(MAX($D$16,(AD95)-(J34))),0.000001)*MAX(((((F34)+(H34)*(MAX($D$16,(AD95)-(J34))))*(MAX($D$16,(AD95)-(J34))))/MAX((F34)+2*(MAX($D$16,(AD95)-(J34)))*SQRT(1+(H34)^2),0.000001))^(2/3),0.000001)))^2)+(((ABS(I95)*$D$6)/(MAX(((G34)+(I34)*(MAX($D$16,(IF(N7="None",AD95,M95))-(K34))))*(MAX($D$16,(IF(N7="None",AD95,M95))-(K34))),0.000001)*MAX(((((G34)+(I34)*(MAX($D$16,(IF(N7="None",AD95,M95))-(K34))))*(MAX($D$16,(IF(N7="None",AD95,M95))-(K34))))/MAX((G34)+2*(MAX($D$16,(IF(N7="None",AD95,M95))-(K34)))*SQRT(1+(I34)^2),0.000001))^(2/3),0.000001)))^2))/2)+(IF((ABS(I95)/MAX(((G34)+(I34)*(MAX($D$16,(IF(N7="None",AD95,M95))-(K34))))*(MAX($D$16,(IF(N7="None",AD95,M95))-(K34))),0.000001))&gt;(ABS(I95)/MAX(((F34)+(H34)*(MAX($D$16,(AD95)-(J34))))*(MAX($D$16,(AD95)-(J34))),0.000001)),$D$9*((((ABS(I95)/MAX(((G34)+(I34)*(MAX($D$16,(IF(N7="None",AD95,M95))-(K34))))*(MAX($D$16,(IF(N7="None",AD95,M95))-(K34))),0.000001))^2)/(2*$I$5))-(((ABS(I95)/MAX(((F34)+(H34)*(MAX($D$16,(AD95)-(J34))))*(MAX($D$16,(AD95)-(J34))),0.000001))^2)/(2*$I$5))),$D$8*((((ABS(I95)/MAX(((F34)+(H34)*(MAX($D$16,(AD95)-(J34))))*(MAX($D$16,(AD95)-(J34))),0.000001))^2)/(2*$I$5))-(((ABS(I95)/MAX(((G34)+(I34)*(MAX($D$16,(IF(N7="None",AD95,M95))-(K34))))*(MAX($D$16,(IF(N7="None",AD95,M95))-(K34))),0.000001))^2)/(2*$I$5)))))+($D$10*(ABS((X34)-(W34))/90)*MAX(((ABS(I95)/MAX(((F34)+(H34)*(MAX($D$16,(AD95)-(J34))))*(MAX($D$16,(AD95)-(J34))),0.000001))^2)/(2*$I$5),((ABS(I95)/MAX(((G34)+(I34)*(MAX($D$16,(IF(N7="None",AD95,M95))-(K34))))*(MAX($D$16,(IF(N7="None",AD95,M95))-(K34))),0.000001))^2)/(2*$I$5)))+(0)-((ABS(I95)/MAX(((F34)+(H34)*(MAX($D$16,(AD95)-(J34))))*(MAX($D$16,(AD95)-(J34))),0.000001))^2)/(2*$I$5)</f>
        <v>625.59627716779846</v>
      </c>
      <c r="T95">
        <f ca="1">N95+((ABS(J95)/MAX(((G35)+(I35)*(MAX($D$16,(IF(N8="None",AD95,N95))-(K35))))*(MAX($D$16,(IF(N8="None",AD95,N95))-(K35))),0.000001))^2)/(2*$I$5)+((E35)*((((ABS(J95)*$D$6)/(MAX(((F35)+(H35)*(MAX($D$16,(AD95)-(J35))))*(MAX($D$16,(AD95)-(J35))),0.000001)*MAX(((((F35)+(H35)*(MAX($D$16,(AD95)-(J35))))*(MAX($D$16,(AD95)-(J35))))/MAX((F35)+2*(MAX($D$16,(AD95)-(J35)))*SQRT(1+(H35)^2),0.000001))^(2/3),0.000001)))^2)+(((ABS(J95)*$D$6)/(MAX(((G35)+(I35)*(MAX($D$16,(IF(N8="None",AD95,N95))-(K35))))*(MAX($D$16,(IF(N8="None",AD95,N95))-(K35))),0.000001)*MAX(((((G35)+(I35)*(MAX($D$16,(IF(N8="None",AD95,N95))-(K35))))*(MAX($D$16,(IF(N8="None",AD95,N95))-(K35))))/MAX((G35)+2*(MAX($D$16,(IF(N8="None",AD95,N95))-(K35)))*SQRT(1+(I35)^2),0.000001))^(2/3),0.000001)))^2))/2)+(IF((ABS(J95)/MAX(((G35)+(I35)*(MAX($D$16,(IF(N8="None",AD95,N95))-(K35))))*(MAX($D$16,(IF(N8="None",AD95,N95))-(K35))),0.000001))&gt;(ABS(J95)/MAX(((F35)+(H35)*(MAX($D$16,(AD95)-(J35))))*(MAX($D$16,(AD95)-(J35))),0.000001)),$D$9*((((ABS(J95)/MAX(((G35)+(I35)*(MAX($D$16,(IF(N8="None",AD95,N95))-(K35))))*(MAX($D$16,(IF(N8="None",AD95,N95))-(K35))),0.000001))^2)/(2*$I$5))-(((ABS(J95)/MAX(((F35)+(H35)*(MAX($D$16,(AD95)-(J35))))*(MAX($D$16,(AD95)-(J35))),0.000001))^2)/(2*$I$5))),$D$8*((((ABS(J95)/MAX(((F35)+(H35)*(MAX($D$16,(AD95)-(J35))))*(MAX($D$16,(AD95)-(J35))),0.000001))^2)/(2*$I$5))-(((ABS(J95)/MAX(((G35)+(I35)*(MAX($D$16,(IF(N8="None",AD95,N95))-(K35))))*(MAX($D$16,(IF(N8="None",AD95,N95))-(K35))),0.000001))^2)/(2*$I$5)))))+($D$10*(ABS((X35)-(W35))/90)*MAX(((ABS(J95)/MAX(((F35)+(H35)*(MAX($D$16,(AD95)-(J35))))*(MAX($D$16,(AD95)-(J35))),0.000001))^2)/(2*$I$5),((ABS(J95)/MAX(((G35)+(I35)*(MAX($D$16,(IF(N8="None",AD95,N95))-(K35))))*(MAX($D$16,(IF(N8="None",AD95,N95))-(K35))),0.000001))^2)/(2*$I$5)))+(($D$11*0.34699541*(ABS(I95)/MAX(ABS(G95),0.000001))^2*MAX(((ABS(J95)/MAX(((F35)+(H35)*(MAX($D$16,(AD95)-(J35))))*(MAX($D$16,(AD95)-(J35))),0.000001))^2)/(2*$I$5),((ABS(J95)/MAX(((G35)+(I35)*(MAX($D$16,(IF(N8="None",AD95,N95))-(K35))))*(MAX($D$16,(IF(N8="None",AD95,N95))-(K35))),0.000001))^2)/(2*$I$5))))-((ABS(J95)/MAX(((F35)+(H35)*(MAX($D$16,(AD95)-(J35))))*(MAX($D$16,(AD95)-(J35))),0.000001))^2)/(2*$I$5)</f>
        <v>633.46568783167879</v>
      </c>
      <c r="U95">
        <f t="shared" ca="1" si="20"/>
        <v>1.3536883194698016E-3</v>
      </c>
      <c r="V95">
        <f t="shared" ca="1" si="21"/>
        <v>5.4551645143295635E-3</v>
      </c>
      <c r="W95">
        <f t="shared" ca="1" si="22"/>
        <v>0.86272045283635634</v>
      </c>
      <c r="X95">
        <f t="shared" ca="1" si="23"/>
        <v>3.4760016789111887</v>
      </c>
      <c r="Y95">
        <f>IF($D$20=0,B95,IFERROR(IF(N6="None",1,MIN(0.98,MAX(0.02,B95+$D$14*((Q95-P95)/MAX(ABS(D95),1))))),B95))</f>
        <v>1</v>
      </c>
      <c r="Z95">
        <f ca="1">IF($D$20=0,C95,IFERROR(IF(AND(N7="None",N8="None"),C95,IF(N8="None",1,IF(N7="None",0,MIN(0.98,MAX(0.02,C95+$D$14*((T95-S95)/MAX(ABS(E95),1))))))),C95))</f>
        <v>0.7041114418900386</v>
      </c>
      <c r="AA95">
        <f t="shared" ca="1" si="24"/>
        <v>636.86472784277805</v>
      </c>
      <c r="AB95">
        <f t="shared" ca="1" si="25"/>
        <v>635.72540904088135</v>
      </c>
      <c r="AC95">
        <f ca="1">IF($D$20=0,D95,IF(AC95=0,(MAX(P95,Q95)),IF(ABS((MAX(P95,Q95))-AC95)&lt;$D$19,AC95,MAX((K31)+$D$16,AC95+$D$13*(((MAX(P95,Q95))-AC95))))))</f>
        <v>636.3045640456553</v>
      </c>
      <c r="AD95">
        <f ca="1">IF($D$20=0,E95,IF(AD95=0,(MAX(S95,T95)),IF(ABS((MAX(S95,T95))-AD95)&lt;$D$19,AD95,MAX((K32)+$D$16,AD95+$D$13*(((MAX(S95,T95))-AD95))))))</f>
        <v>633.46660245427961</v>
      </c>
      <c r="AE95">
        <f ca="1">IF($D$20=0,D95,IF(AE95=0,O95,IF(ABS(U95)&lt;$D$19,AE95,MAX((K31)+$D$16,AE95+($D$13*(((O95)-AE95)+($D$15*U95*MAX(ABS(AE95-(K31)),1))))))))</f>
        <v>637.16635284436768</v>
      </c>
      <c r="AF95">
        <f ca="1">IF($D$20=0,E95,IF(AF95=0,R95,IF(ABS(V95)&lt;$D$19,AF95,MAX((K32)+$D$16,AF95+($D$13*(((R95)-AF95)+($D$15*V95*MAX(ABS(AF95-(K32)),1))))))))</f>
        <v>636.94169151578228</v>
      </c>
      <c r="AG95">
        <f ca="1">((G31)*(MAX($D$16,(AC95)-(K31)))^2)/2+(I31)*(MAX($D$16,(AC95)-(K31)))^3/3+(ABS(F95)^2)/($I$5*MAX(((G31)+(I31)*(MAX($D$16,(AC95)-(K31))))*(MAX($D$16,(AC95)-(K31))),0.000001))</f>
        <v>33.350929540765392</v>
      </c>
      <c r="AH95">
        <f ca="1">((G31)*(MAX($D$16,(AE95)-(K31)))^2)/2+(I31)*(MAX($D$16,(AE95)-(K31)))^3/3+(ABS(F95)^2)/($I$5*MAX(((G31)+(I31)*(MAX($D$16,(AE95)-(K31))))*(MAX($D$16,(AE95)-(K31))),0.000001))</f>
        <v>41.072876060681345</v>
      </c>
      <c r="AI95">
        <f ca="1">((G32)*(MAX($D$16,(AD95)-(K32)))^2)/2+(I32)*(MAX($D$16,(AD95)-(K32)))^3/3+(ABS(G95)^2)/($I$5*MAX(((G32)+(I32)*(MAX($D$16,(AD95)-(K32))))*(MAX($D$16,(AD95)-(K32))),0.000001))</f>
        <v>29.217215902876269</v>
      </c>
      <c r="AJ95">
        <f ca="1">((G32)*(MAX($D$16,(AF95)-(K32)))^2)/2+(I32)*(MAX($D$16,(AF95)-(K32)))^3/3+(ABS(G95)^2)/($I$5*MAX(((G32)+(I32)*(MAX($D$16,(AF95)-(K32))))*(MAX($D$16,(AF95)-(K32))),0.000001))</f>
        <v>136.11824686258123</v>
      </c>
      <c r="AK95" t="str">
        <f t="shared" ca="1" si="26"/>
        <v>Supercritical</v>
      </c>
      <c r="AL95" t="str">
        <f t="shared" ca="1" si="27"/>
        <v>Supercritical</v>
      </c>
      <c r="AM95">
        <f t="shared" ca="1" si="28"/>
        <v>637.1663539223274</v>
      </c>
      <c r="AN95">
        <f t="shared" ca="1" si="29"/>
        <v>636.94169021240725</v>
      </c>
      <c r="AO95">
        <f t="shared" ca="1" si="30"/>
        <v>1.6583995829932974E-6</v>
      </c>
      <c r="AP95">
        <f t="shared" ca="1" si="31"/>
        <v>2.0051923002029071E-6</v>
      </c>
    </row>
    <row r="96" spans="1:42" x14ac:dyDescent="0.35">
      <c r="A96">
        <v>53</v>
      </c>
      <c r="B96">
        <f t="shared" si="32"/>
        <v>1</v>
      </c>
      <c r="C96">
        <f t="shared" ca="1" si="33"/>
        <v>0.7041114418900386</v>
      </c>
      <c r="D96">
        <f t="shared" ca="1" si="34"/>
        <v>637.1663539223274</v>
      </c>
      <c r="E96">
        <f t="shared" ca="1" si="35"/>
        <v>636.94169021240725</v>
      </c>
      <c r="F96">
        <f t="shared" si="19"/>
        <v>51</v>
      </c>
      <c r="G96">
        <f ca="1">IF(N6="None",MAX(0,F96-H96),MAX(0,F96*B96))</f>
        <v>50.95</v>
      </c>
      <c r="H96">
        <f ca="1">IF(N6="None",MAX(0.05,IFERROR(O33,0)+0.05),MAX(0,F96-G96))</f>
        <v>0.05</v>
      </c>
      <c r="I96">
        <f ca="1">IF(AND(N7="None",N8="None"),MAX(0,G96*C96),IF(N7="None",MAX(0.05,IFERROR(O34,0)+0.05),IF(N8="None",MAX(0,G96-J96),MAX(0,G96*C96))))</f>
        <v>35.874477964297469</v>
      </c>
      <c r="J96">
        <f ca="1">IF(AND(N7="None",N8="None"),MAX(0,G96-I96),IF(N8="None",MAX(0.05,IFERROR(O35,0)+0.05),IF(N7="None",MAX(0,G96-I96),MAX(0,G96-I96))))</f>
        <v>15.075522035702534</v>
      </c>
      <c r="K96">
        <f>P5</f>
        <v>637</v>
      </c>
      <c r="L96">
        <f ca="1">P6</f>
        <v>635.50072404782861</v>
      </c>
      <c r="M96">
        <f ca="1">P7</f>
        <v>623.0446335020365</v>
      </c>
      <c r="N96">
        <f ca="1">P8</f>
        <v>632.94163350203655</v>
      </c>
      <c r="O96">
        <f ca="1"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AE96)-(K31))))*(MAX($D$16,(AE96)-(K31))),0.000001)*MAX(((((G31)+(I31)*(MAX($D$16,(AE96)-(K31))))*(MAX($D$16,(AE96)-(K31))))/MAX((G31)+2*(MAX($D$16,(AE96)-(K31)))*SQRT(1+(I31)^2),0.000001))^(2/3),0.000001)))^2))/2)+(IF((ABS(F96)/MAX(((G31)+(I31)*(MAX($D$16,(AE96)-(K31))))*(MAX($D$16,(AE96)-(K31))),0.000001))&gt;(ABS(F96)/MAX(((F31)+(H31)*(MAX($D$16,(K96)-(J31))))*(MAX($D$16,(K96)-(J31))),0.000001)),$D$9*((((ABS(F96)/MAX(((G31)+(I31)*(MAX($D$16,(AE96)-(K31))))*(MAX($D$16,(AE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AE96)-(K31))))*(MAX($D$16,(AE96)-(K31))),0.000001))^2)/(2*$I$5)))))+($D$10*(ABS((X31)-(W31))/90)*MAX(((ABS(F96)/MAX(((F31)+(H31)*(MAX($D$16,(K96)-(J31))))*(MAX($D$16,(K96)-(J31))),0.000001))^2)/(2*$I$5),((ABS(F96)/MAX(((G31)+(I31)*(MAX($D$16,(AE96)-(K31))))*(MAX($D$16,(AE96)-(K31))),0.000001))^2)/(2*$I$5)))+(0)-((ABS(F96)/MAX(((G31)+(I31)*(MAX($D$16,(AE96)-(K31))))*(MAX($D$16,(AE96)-(K31))),0.000001))^2)/(2*$I$5)</f>
        <v>637.16615839291876</v>
      </c>
      <c r="P96">
        <f ca="1">AD96+((ABS(G96)/MAX(((G32)+(I32)*(MAX($D$16,(AD96)-(K32))))*(MAX($D$16,(AD96)-(K32))),0.000001))^2)/(2*$I$5)+((E32)*((((ABS(G96)*$D$6)/(MAX(((F32)+(H32)*(MAX($D$16,(AC96)-(J32))))*(MAX($D$16,(AC96)-(J32))),0.000001)*MAX(((((F32)+(H32)*(MAX($D$16,(AC96)-(J32))))*(MAX($D$16,(AC96)-(J32))))/MAX((F32)+2*(MAX($D$16,(AC96)-(J32)))*SQRT(1+(H32)^2),0.000001))^(2/3),0.000001)))^2)+(((ABS(G96)*$D$6)/(MAX(((G32)+(I32)*(MAX($D$16,(AD96)-(K32))))*(MAX($D$16,(AD96)-(K32))),0.000001)*MAX(((((G32)+(I32)*(MAX($D$16,(AD96)-(K32))))*(MAX($D$16,(AD96)-(K32))))/MAX((G32)+2*(MAX($D$16,(AD96)-(K32)))*SQRT(1+(I32)^2),0.000001))^(2/3),0.000001)))^2))/2)+(IF((ABS(G96)/MAX(((G32)+(I32)*(MAX($D$16,(AD96)-(K32))))*(MAX($D$16,(AD96)-(K32))),0.000001))&gt;(ABS(G96)/MAX(((F32)+(H32)*(MAX($D$16,(AC96)-(J32))))*(MAX($D$16,(AC96)-(J32))),0.000001)),$D$9*((((ABS(G96)/MAX(((G32)+(I32)*(MAX($D$16,(AD96)-(K32))))*(MAX($D$16,(AD96)-(K32))),0.000001))^2)/(2*$I$5))-(((ABS(G96)/MAX(((F32)+(H32)*(MAX($D$16,(AC96)-(J32))))*(MAX($D$16,(AC96)-(J32))),0.000001))^2)/(2*$I$5))),$D$8*((((ABS(G96)/MAX(((F32)+(H32)*(MAX($D$16,(AC96)-(J32))))*(MAX($D$16,(AC96)-(J32))),0.000001))^2)/(2*$I$5))-(((ABS(G96)/MAX(((G32)+(I32)*(MAX($D$16,(AD96)-(K32))))*(MAX($D$16,(AD96)-(K32))),0.000001))^2)/(2*$I$5)))))+($D$10*(ABS((X32)-(W32))/90)*MAX(((ABS(G96)/MAX(((F32)+(H32)*(MAX($D$16,(AC96)-(J32))))*(MAX($D$16,(AC96)-(J32))),0.000001))^2)/(2*$I$5),((ABS(G96)/MAX(((G32)+(I32)*(MAX($D$16,(AD96)-(K32))))*(MAX($D$16,(AD96)-(K32))),0.000001))^2)/(2*$I$5)))+(($D$11*0.13607488*(ABS(H96)/MAX(ABS(F96),0.000001))^2*MAX(((ABS(G96)/MAX(((F32)+(H32)*(MAX($D$16,(AC96)-(J32))))*(MAX($D$16,(AC96)-(J32))),0.000001))^2)/(2*$I$5),((ABS(G96)/MAX(((G32)+(I32)*(MAX($D$16,(AD96)-(K32))))*(MAX($D$16,(AD96)-(K32))),0.000001))^2)/(2*$I$5))))-((ABS(G96)/MAX(((F32)+(H32)*(MAX($D$16,(AC96)-(J32))))*(MAX($D$16,(AC96)-(J32))),0.000001))^2)/(2*$I$5)</f>
        <v>636.30624425368376</v>
      </c>
      <c r="Q96">
        <f ca="1">L96+((ABS(H96)/MAX(((G33)+(I33)*(MAX($D$16,(IF(N6="None",AC96,L96))-(K33))))*(MAX($D$16,(IF(N6="None",AC96,L96))-(K33))),0.000001))^2)/(2*$I$5)+((E33)*((((ABS(H96)*$D$6)/(MAX(((F33)+(H33)*(MAX($D$16,(AC96)-(J33))))*(MAX($D$16,(AC96)-(J33))),0.000001)*MAX(((((F33)+(H33)*(MAX($D$16,(AC96)-(J33))))*(MAX($D$16,(AC96)-(J33))))/MAX((F33)+2*(MAX($D$16,(AC96)-(J33)))*SQRT(1+(H33)^2),0.000001))^(2/3),0.000001)))^2)+(((ABS(H96)*$D$6)/(MAX(((G33)+(I33)*(MAX($D$16,(IF(N6="None",AC96,L96))-(K33))))*(MAX($D$16,(IF(N6="None",AC96,L96))-(K33))),0.000001)*MAX(((((G33)+(I33)*(MAX($D$16,(IF(N6="None",AC96,L96))-(K33))))*(MAX($D$16,(IF(N6="None",AC96,L96))-(K33))))/MAX((G33)+2*(MAX($D$16,(IF(N6="None",AC96,L96))-(K33)))*SQRT(1+(I33)^2),0.000001))^(2/3),0.000001)))^2))/2)+(IF((ABS(H96)/MAX(((G33)+(I33)*(MAX($D$16,(IF(N6="None",AC96,L96))-(K33))))*(MAX($D$16,(IF(N6="None",AC96,L96))-(K33))),0.000001))&gt;(ABS(H96)/MAX(((F33)+(H33)*(MAX($D$16,(AC96)-(J33))))*(MAX($D$16,(AC96)-(J33))),0.000001)),$D$9*((((ABS(H96)/MAX(((G33)+(I33)*(MAX($D$16,(IF(N6="None",AC96,L96))-(K33))))*(MAX($D$16,(IF(N6="None",AC96,L96))-(K33))),0.000001))^2)/(2*$I$5))-(((ABS(H96)/MAX(((F33)+(H33)*(MAX($D$16,(AC96)-(J33))))*(MAX($D$16,(AC96)-(J33))),0.000001))^2)/(2*$I$5))),$D$8*((((ABS(H96)/MAX(((F33)+(H33)*(MAX($D$16,(AC96)-(J33))))*(MAX($D$16,(AC96)-(J33))),0.000001))^2)/(2*$I$5))-(((ABS(H96)/MAX(((G33)+(I33)*(MAX($D$16,(IF(N6="None",AC96,L96))-(K33))))*(MAX($D$16,(IF(N6="None",AC96,L96))-(K33))),0.000001))^2)/(2*$I$5)))))+($D$10*(ABS((X33)-(W33))/90)*MAX(((ABS(H96)/MAX(((F33)+(H33)*(MAX($D$16,(AC96)-(J33))))*(MAX($D$16,(AC96)-(J33))),0.000001))^2)/(2*$I$5),((ABS(H96)/MAX(((G33)+(I33)*(MAX($D$16,(IF(N6="None",AC96,L96))-(K33))))*(MAX($D$16,(IF(N6="None",AC96,L96))-(K33))),0.000001))^2)/(2*$I$5)))+(($D$11*0.00000015*(ABS(G96)/MAX(ABS(F96),0.000001))^2*MAX(((ABS(H96)/MAX(((F33)+(H33)*(MAX($D$16,(AC96)-(J33))))*(MAX($D$16,(AC96)-(J33))),0.000001))^2)/(2*$I$5),((ABS(H96)/MAX(((G33)+(I33)*(MAX($D$16,(IF(N6="None",AC96,L96))-(K33))))*(MAX($D$16,(IF(N6="None",AC96,L96))-(K33))),0.000001))^2)/(2*$I$5))))-((ABS(H96)/MAX(((F33)+(H33)*(MAX($D$16,(AC96)-(J33))))*(MAX($D$16,(AC96)-(J33))),0.000001))^2)/(2*$I$5)</f>
        <v>635.50072421931395</v>
      </c>
      <c r="R96">
        <f ca="1">AE96+((ABS(G96)/MAX(((F32)+(H32)*(MAX($D$16,(AE96)-(J32))))*(MAX($D$16,(AE96)-(J32))),0.000001))^2)/(2*$I$5)-((E32)*((((ABS(G96)*$D$6)/(MAX(((F32)+(H32)*(MAX($D$16,(AE96)-(J32))))*(MAX($D$16,(AE96)-(J32))),0.000001)*MAX(((((F32)+(H32)*(MAX($D$16,(AE96)-(J32))))*(MAX($D$16,(AE96)-(J32))))/MAX((F32)+2*(MAX($D$16,(AE96)-(J32)))*SQRT(1+(H32)^2),0.000001))^(2/3),0.000001)))^2)+(((ABS(G96)*$D$6)/(MAX(((G32)+(I32)*(MAX($D$16,(AF96)-(K32))))*(MAX($D$16,(AF96)-(K32))),0.000001)*MAX(((((G32)+(I32)*(MAX($D$16,(AF96)-(K32))))*(MAX($D$16,(AF96)-(K32))))/MAX((G32)+2*(MAX($D$16,(AF96)-(K32)))*SQRT(1+(I32)^2),0.000001))^(2/3),0.000001)))^2))/2)+(IF((ABS(G96)/MAX(((G32)+(I32)*(MAX($D$16,(AF96)-(K32))))*(MAX($D$16,(AF96)-(K32))),0.000001))&gt;(ABS(G96)/MAX(((F32)+(H32)*(MAX($D$16,(AE96)-(J32))))*(MAX($D$16,(AE96)-(J32))),0.000001)),$D$9*((((ABS(G96)/MAX(((G32)+(I32)*(MAX($D$16,(AF96)-(K32))))*(MAX($D$16,(AF96)-(K32))),0.000001))^2)/(2*$I$5))-(((ABS(G96)/MAX(((F32)+(H32)*(MAX($D$16,(AE96)-(J32))))*(MAX($D$16,(AE96)-(J32))),0.000001))^2)/(2*$I$5))),$D$8*((((ABS(G96)/MAX(((F32)+(H32)*(MAX($D$16,(AE96)-(J32))))*(MAX($D$16,(AE96)-(J32))),0.000001))^2)/(2*$I$5))-(((ABS(G96)/MAX(((G32)+(I32)*(MAX($D$16,(AF96)-(K32))))*(MAX($D$16,(AF96)-(K32))),0.000001))^2)/(2*$I$5)))))+($D$10*(ABS((X32)-(W32))/90)*MAX(((ABS(G96)/MAX(((F32)+(H32)*(MAX($D$16,(AE96)-(J32))))*(MAX($D$16,(AE96)-(J32))),0.000001))^2)/(2*$I$5),((ABS(G96)/MAX(((G32)+(I32)*(MAX($D$16,(AF96)-(K32))))*(MAX($D$16,(AF96)-(K32))),0.000001))^2)/(2*$I$5)))+(($D$11*0.13607488*(ABS(H96)/MAX(ABS(F96),0.000001))^2*MAX(((ABS(G96)/MAX(((F32)+(H32)*(MAX($D$16,(AE96)-(J32))))*(MAX($D$16,(AE96)-(J32))),0.000001))^2)/(2*$I$5),((ABS(G96)/MAX(((G32)+(I32)*(MAX($D$16,(AF96)-(K32))))*(MAX($D$16,(AF96)-(K32))),0.000001))^2)/(2*$I$5))))-((ABS(G96)/MAX(((G32)+(I32)*(MAX($D$16,(AF96)-(K32))))*(MAX($D$16,(AF96)-(K32))),0.000001))^2)/(2*$I$5)</f>
        <v>636.94030843279052</v>
      </c>
      <c r="S96">
        <f ca="1">M96+((ABS(I96)/MAX(((G34)+(I34)*(MAX($D$16,(IF(N7="None",AD96,M96))-(K34))))*(MAX($D$16,(IF(N7="None",AD96,M96))-(K34))),0.000001))^2)/(2*$I$5)+((E34)*((((ABS(I96)*$D$6)/(MAX(((F34)+(H34)*(MAX($D$16,(AD96)-(J34))))*(MAX($D$16,(AD96)-(J34))),0.000001)*MAX(((((F34)+(H34)*(MAX($D$16,(AD96)-(J34))))*(MAX($D$16,(AD96)-(J34))))/MAX((F34)+2*(MAX($D$16,(AD96)-(J34)))*SQRT(1+(H34)^2),0.000001))^(2/3),0.000001)))^2)+(((ABS(I96)*$D$6)/(MAX(((G34)+(I34)*(MAX($D$16,(IF(N7="None",AD96,M96))-(K34))))*(MAX($D$16,(IF(N7="None",AD96,M96))-(K34))),0.000001)*MAX(((((G34)+(I34)*(MAX($D$16,(IF(N7="None",AD96,M96))-(K34))))*(MAX($D$16,(IF(N7="None",AD96,M96))-(K34))))/MAX((G34)+2*(MAX($D$16,(IF(N7="None",AD96,M96))-(K34)))*SQRT(1+(I34)^2),0.000001))^(2/3),0.000001)))^2))/2)+(IF((ABS(I96)/MAX(((G34)+(I34)*(MAX($D$16,(IF(N7="None",AD96,M96))-(K34))))*(MAX($D$16,(IF(N7="None",AD96,M96))-(K34))),0.000001))&gt;(ABS(I96)/MAX(((F34)+(H34)*(MAX($D$16,(AD96)-(J34))))*(MAX($D$16,(AD96)-(J34))),0.000001)),$D$9*((((ABS(I96)/MAX(((G34)+(I34)*(MAX($D$16,(IF(N7="None",AD96,M96))-(K34))))*(MAX($D$16,(IF(N7="None",AD96,M96))-(K34))),0.000001))^2)/(2*$I$5))-(((ABS(I96)/MAX(((F34)+(H34)*(MAX($D$16,(AD96)-(J34))))*(MAX($D$16,(AD96)-(J34))),0.000001))^2)/(2*$I$5))),$D$8*((((ABS(I96)/MAX(((F34)+(H34)*(MAX($D$16,(AD96)-(J34))))*(MAX($D$16,(AD96)-(J34))),0.000001))^2)/(2*$I$5))-(((ABS(I96)/MAX(((G34)+(I34)*(MAX($D$16,(IF(N7="None",AD96,M96))-(K34))))*(MAX($D$16,(IF(N7="None",AD96,M96))-(K34))),0.000001))^2)/(2*$I$5)))))+($D$10*(ABS((X34)-(W34))/90)*MAX(((ABS(I96)/MAX(((F34)+(H34)*(MAX($D$16,(AD96)-(J34))))*(MAX($D$16,(AD96)-(J34))),0.000001))^2)/(2*$I$5),((ABS(I96)/MAX(((G34)+(I34)*(MAX($D$16,(IF(N7="None",AD96,M96))-(K34))))*(MAX($D$16,(IF(N7="None",AD96,M96))-(K34))),0.000001))^2)/(2*$I$5)))+(0)-((ABS(I96)/MAX(((F34)+(H34)*(MAX($D$16,(AD96)-(J34))))*(MAX($D$16,(AD96)-(J34))),0.000001))^2)/(2*$I$5)</f>
        <v>625.6023731542399</v>
      </c>
      <c r="T96">
        <f ca="1">N96+((ABS(J96)/MAX(((G35)+(I35)*(MAX($D$16,(IF(N8="None",AD96,N96))-(K35))))*(MAX($D$16,(IF(N8="None",AD96,N96))-(K35))),0.000001))^2)/(2*$I$5)+((E35)*((((ABS(J96)*$D$6)/(MAX(((F35)+(H35)*(MAX($D$16,(AD96)-(J35))))*(MAX($D$16,(AD96)-(J35))),0.000001)*MAX(((((F35)+(H35)*(MAX($D$16,(AD96)-(J35))))*(MAX($D$16,(AD96)-(J35))))/MAX((F35)+2*(MAX($D$16,(AD96)-(J35)))*SQRT(1+(H35)^2),0.000001))^(2/3),0.000001)))^2)+(((ABS(J96)*$D$6)/(MAX(((G35)+(I35)*(MAX($D$16,(IF(N8="None",AD96,N96))-(K35))))*(MAX($D$16,(IF(N8="None",AD96,N96))-(K35))),0.000001)*MAX(((((G35)+(I35)*(MAX($D$16,(IF(N8="None",AD96,N96))-(K35))))*(MAX($D$16,(IF(N8="None",AD96,N96))-(K35))))/MAX((G35)+2*(MAX($D$16,(IF(N8="None",AD96,N96))-(K35)))*SQRT(1+(I35)^2),0.000001))^(2/3),0.000001)))^2))/2)+(IF((ABS(J96)/MAX(((G35)+(I35)*(MAX($D$16,(IF(N8="None",AD96,N96))-(K35))))*(MAX($D$16,(IF(N8="None",AD96,N96))-(K35))),0.000001))&gt;(ABS(J96)/MAX(((F35)+(H35)*(MAX($D$16,(AD96)-(J35))))*(MAX($D$16,(AD96)-(J35))),0.000001)),$D$9*((((ABS(J96)/MAX(((G35)+(I35)*(MAX($D$16,(IF(N8="None",AD96,N96))-(K35))))*(MAX($D$16,(IF(N8="None",AD96,N96))-(K35))),0.000001))^2)/(2*$I$5))-(((ABS(J96)/MAX(((F35)+(H35)*(MAX($D$16,(AD96)-(J35))))*(MAX($D$16,(AD96)-(J35))),0.000001))^2)/(2*$I$5))),$D$8*((((ABS(J96)/MAX(((F35)+(H35)*(MAX($D$16,(AD96)-(J35))))*(MAX($D$16,(AD96)-(J35))),0.000001))^2)/(2*$I$5))-(((ABS(J96)/MAX(((G35)+(I35)*(MAX($D$16,(IF(N8="None",AD96,N96))-(K35))))*(MAX($D$16,(IF(N8="None",AD96,N96))-(K35))),0.000001))^2)/(2*$I$5)))))+($D$10*(ABS((X35)-(W35))/90)*MAX(((ABS(J96)/MAX(((F35)+(H35)*(MAX($D$16,(AD96)-(J35))))*(MAX($D$16,(AD96)-(J35))),0.000001))^2)/(2*$I$5),((ABS(J96)/MAX(((G35)+(I35)*(MAX($D$16,(IF(N8="None",AD96,N96))-(K35))))*(MAX($D$16,(IF(N8="None",AD96,N96))-(K35))),0.000001))^2)/(2*$I$5)))+(($D$11*0.34699541*(ABS(I96)/MAX(ABS(G96),0.000001))^2*MAX(((ABS(J96)/MAX(((F35)+(H35)*(MAX($D$16,(AD96)-(J35))))*(MAX($D$16,(AD96)-(J35))),0.000001))^2)/(2*$I$5),((ABS(J96)/MAX(((G35)+(I35)*(MAX($D$16,(IF(N8="None",AD96,N96))-(K35))))*(MAX($D$16,(IF(N8="None",AD96,N96))-(K35))),0.000001))^2)/(2*$I$5))))-((ABS(J96)/MAX(((F35)+(H35)*(MAX($D$16,(AD96)-(J35))))*(MAX($D$16,(AD96)-(J35))),0.000001))^2)/(2*$I$5)</f>
        <v>633.46223844743611</v>
      </c>
      <c r="U96">
        <f t="shared" ca="1" si="20"/>
        <v>1.349591255001874E-3</v>
      </c>
      <c r="V96">
        <f t="shared" ca="1" si="21"/>
        <v>5.4605783210619216E-3</v>
      </c>
      <c r="W96">
        <f t="shared" ca="1" si="22"/>
        <v>0.86010966864364491</v>
      </c>
      <c r="X96">
        <f t="shared" ca="1" si="23"/>
        <v>3.4794517649711452</v>
      </c>
      <c r="Y96">
        <f>IF($D$20=0,B96,IFERROR(IF(N6="None",1,MIN(0.98,MAX(0.02,B96+$D$14*((Q96-P96)/MAX(ABS(D96),1))))),B96))</f>
        <v>1</v>
      </c>
      <c r="Z96">
        <f ca="1">IF($D$20=0,C96,IFERROR(IF(AND(N7="None",N8="None"),C96,IF(N8="None",1,IF(N7="None",0,MIN(0.98,MAX(0.02,C96+$D$14*((T96-S96)/MAX(ABS(E96),1))))))),C96))</f>
        <v>0.70509864249743803</v>
      </c>
      <c r="AA96">
        <f t="shared" ca="1" si="24"/>
        <v>636.86529195721505</v>
      </c>
      <c r="AB96">
        <f t="shared" ca="1" si="25"/>
        <v>635.72420270892371</v>
      </c>
      <c r="AC96">
        <f ca="1">IF($D$20=0,D96,IF(AC96=0,(MAX(P96,Q96)),IF(ABS((MAX(P96,Q96))-AC96)&lt;$D$19,AC96,MAX((K31)+$D$16,AC96+$D$13*(((MAX(P96,Q96))-AC96))))))</f>
        <v>636.30617687914912</v>
      </c>
      <c r="AD96">
        <f ca="1">IF($D$20=0,E96,IF(AD96=0,(MAX(S96,T96)),IF(ABS((MAX(S96,T96))-AD96)&lt;$D$19,AD96,MAX((K32)+$D$16,AD96+$D$13*(((MAX(S96,T96))-AD96))))))</f>
        <v>633.46315448816858</v>
      </c>
      <c r="AE96">
        <f ca="1">IF($D$20=0,D96,IF(AE96=0,O96,IF(ABS(U96)&lt;$D$19,AE96,MAX((K31)+$D$16,AE96+($D$13*(((O96)-AE96)+($D$15*U96*MAX(ABS(AE96-(K31)),1))))))))</f>
        <v>637.16635194805417</v>
      </c>
      <c r="AF96">
        <f ca="1">IF($D$20=0,E96,IF(AF96=0,R96,IF(ABS(V96)&lt;$D$19,AF96,MAX((K32)+$D$16,AF96+($D$13*(((R96)-AF96)+($D$15*V96*MAX(ABS(AF96-(K32)),1))))))))</f>
        <v>636.94169178615698</v>
      </c>
      <c r="AG96">
        <f ca="1">((G31)*(MAX($D$16,(AC96)-(K31)))^2)/2+(I31)*(MAX($D$16,(AC96)-(K31)))^3/3+(ABS(F96)^2)/($I$5*MAX(((G31)+(I31)*(MAX($D$16,(AC96)-(K31))))*(MAX($D$16,(AC96)-(K31))),0.000001))</f>
        <v>33.355979336987303</v>
      </c>
      <c r="AH96">
        <f ca="1">((G31)*(MAX($D$16,(AE96)-(K31)))^2)/2+(I31)*(MAX($D$16,(AE96)-(K31)))^3/3+(ABS(F96)^2)/($I$5*MAX(((G31)+(I31)*(MAX($D$16,(AE96)-(K31))))*(MAX($D$16,(AE96)-(K31))),0.000001))</f>
        <v>41.072863604919377</v>
      </c>
      <c r="AI96">
        <f ca="1">((G32)*(MAX($D$16,(AD96)-(K32)))^2)/2+(I32)*(MAX($D$16,(AD96)-(K32)))^3/3+(ABS(G96)^2)/($I$5*MAX(((G32)+(I32)*(MAX($D$16,(AD96)-(K32))))*(MAX($D$16,(AD96)-(K32))),0.000001))</f>
        <v>29.196635271247782</v>
      </c>
      <c r="AJ96">
        <f ca="1">((G32)*(MAX($D$16,(AF96)-(K32)))^2)/2+(I32)*(MAX($D$16,(AF96)-(K32)))^3/3+(ABS(G96)^2)/($I$5*MAX(((G32)+(I32)*(MAX($D$16,(AF96)-(K32))))*(MAX($D$16,(AF96)-(K32))),0.000001))</f>
        <v>136.11826057075965</v>
      </c>
      <c r="AK96" t="str">
        <f t="shared" ca="1" si="26"/>
        <v>Supercritical</v>
      </c>
      <c r="AL96" t="str">
        <f t="shared" ca="1" si="27"/>
        <v>Supercritical</v>
      </c>
      <c r="AM96">
        <f t="shared" ca="1" si="28"/>
        <v>637.16635323133175</v>
      </c>
      <c r="AN96">
        <f t="shared" ca="1" si="29"/>
        <v>636.94169076321964</v>
      </c>
      <c r="AO96">
        <f t="shared" ca="1" si="30"/>
        <v>1.9742732320082723E-6</v>
      </c>
      <c r="AP96">
        <f t="shared" ca="1" si="31"/>
        <v>1.5737497278678347E-6</v>
      </c>
    </row>
    <row r="97" spans="1:42" x14ac:dyDescent="0.35">
      <c r="A97">
        <v>54</v>
      </c>
      <c r="B97">
        <f t="shared" si="32"/>
        <v>1</v>
      </c>
      <c r="C97">
        <f t="shared" ca="1" si="33"/>
        <v>0.70509864249743803</v>
      </c>
      <c r="D97">
        <f t="shared" ca="1" si="34"/>
        <v>637.16635323133175</v>
      </c>
      <c r="E97">
        <f t="shared" ca="1" si="35"/>
        <v>636.94169076321964</v>
      </c>
      <c r="F97">
        <f t="shared" si="19"/>
        <v>51</v>
      </c>
      <c r="G97">
        <f ca="1">IF(N6="None",MAX(0,F97-H97),MAX(0,F97*B97))</f>
        <v>50.95</v>
      </c>
      <c r="H97">
        <f ca="1">IF(N6="None",MAX(0.05,IFERROR(O33,0)+0.05),MAX(0,F97-G97))</f>
        <v>0.05</v>
      </c>
      <c r="I97">
        <f ca="1">IF(AND(N7="None",N8="None"),MAX(0,G97*C97),IF(N7="None",MAX(0.05,IFERROR(O34,0)+0.05),IF(N8="None",MAX(0,G97-J97),MAX(0,G97*C97))))</f>
        <v>35.924775835244468</v>
      </c>
      <c r="J97">
        <f ca="1">IF(AND(N7="None",N8="None"),MAX(0,G97-I97),IF(N8="None",MAX(0.05,IFERROR(O35,0)+0.05),IF(N7="None",MAX(0,G97-I97),MAX(0,G97-I97))))</f>
        <v>15.025224164755535</v>
      </c>
      <c r="K97">
        <f>P5</f>
        <v>637</v>
      </c>
      <c r="L97">
        <f ca="1">P6</f>
        <v>635.50072404782861</v>
      </c>
      <c r="M97">
        <f ca="1">P7</f>
        <v>623.0446335020365</v>
      </c>
      <c r="N97">
        <f ca="1">P8</f>
        <v>632.94163350203655</v>
      </c>
      <c r="O97">
        <f ca="1"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AE97)-(K31))))*(MAX($D$16,(AE97)-(K31))),0.000001)*MAX(((((G31)+(I31)*(MAX($D$16,(AE97)-(K31))))*(MAX($D$16,(AE97)-(K31))))/MAX((G31)+2*(MAX($D$16,(AE97)-(K31)))*SQRT(1+(I31)^2),0.000001))^(2/3),0.000001)))^2))/2)+(IF((ABS(F97)/MAX(((G31)+(I31)*(MAX($D$16,(AE97)-(K31))))*(MAX($D$16,(AE97)-(K31))),0.000001))&gt;(ABS(F97)/MAX(((F31)+(H31)*(MAX($D$16,(K97)-(J31))))*(MAX($D$16,(K97)-(J31))),0.000001)),$D$9*((((ABS(F97)/MAX(((G31)+(I31)*(MAX($D$16,(AE97)-(K31))))*(MAX($D$16,(AE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AE97)-(K31))))*(MAX($D$16,(AE97)-(K31))),0.000001))^2)/(2*$I$5)))))+($D$10*(ABS((X31)-(W31))/90)*MAX(((ABS(F97)/MAX(((F31)+(H31)*(MAX($D$16,(K97)-(J31))))*(MAX($D$16,(K97)-(J31))),0.000001))^2)/(2*$I$5),((ABS(F97)/MAX(((G31)+(I31)*(MAX($D$16,(AE97)-(K31))))*(MAX($D$16,(AE97)-(K31))),0.000001))^2)/(2*$I$5)))+(0)-((ABS(F97)/MAX(((G31)+(I31)*(MAX($D$16,(AE97)-(K31))))*(MAX($D$16,(AE97)-(K31))),0.000001))^2)/(2*$I$5)</f>
        <v>637.16615815939838</v>
      </c>
      <c r="P97">
        <f ca="1">AD97+((ABS(G97)/MAX(((G32)+(I32)*(MAX($D$16,(AD97)-(K32))))*(MAX($D$16,(AD97)-(K32))),0.000001))^2)/(2*$I$5)+((E32)*((((ABS(G97)*$D$6)/(MAX(((F32)+(H32)*(MAX($D$16,(AC97)-(J32))))*(MAX($D$16,(AC97)-(J32))),0.000001)*MAX(((((F32)+(H32)*(MAX($D$16,(AC97)-(J32))))*(MAX($D$16,(AC97)-(J32))))/MAX((F32)+2*(MAX($D$16,(AC97)-(J32)))*SQRT(1+(H32)^2),0.000001))^(2/3),0.000001)))^2)+(((ABS(G97)*$D$6)/(MAX(((G32)+(I32)*(MAX($D$16,(AD97)-(K32))))*(MAX($D$16,(AD97)-(K32))),0.000001)*MAX(((((G32)+(I32)*(MAX($D$16,(AD97)-(K32))))*(MAX($D$16,(AD97)-(K32))))/MAX((G32)+2*(MAX($D$16,(AD97)-(K32)))*SQRT(1+(I32)^2),0.000001))^(2/3),0.000001)))^2))/2)+(IF((ABS(G97)/MAX(((G32)+(I32)*(MAX($D$16,(AD97)-(K32))))*(MAX($D$16,(AD97)-(K32))),0.000001))&gt;(ABS(G97)/MAX(((F32)+(H32)*(MAX($D$16,(AC97)-(J32))))*(MAX($D$16,(AC97)-(J32))),0.000001)),$D$9*((((ABS(G97)/MAX(((G32)+(I32)*(MAX($D$16,(AD97)-(K32))))*(MAX($D$16,(AD97)-(K32))),0.000001))^2)/(2*$I$5))-(((ABS(G97)/MAX(((F32)+(H32)*(MAX($D$16,(AC97)-(J32))))*(MAX($D$16,(AC97)-(J32))),0.000001))^2)/(2*$I$5))),$D$8*((((ABS(G97)/MAX(((F32)+(H32)*(MAX($D$16,(AC97)-(J32))))*(MAX($D$16,(AC97)-(J32))),0.000001))^2)/(2*$I$5))-(((ABS(G97)/MAX(((G32)+(I32)*(MAX($D$16,(AD97)-(K32))))*(MAX($D$16,(AD97)-(K32))),0.000001))^2)/(2*$I$5)))))+($D$10*(ABS((X32)-(W32))/90)*MAX(((ABS(G97)/MAX(((F32)+(H32)*(MAX($D$16,(AC97)-(J32))))*(MAX($D$16,(AC97)-(J32))),0.000001))^2)/(2*$I$5),((ABS(G97)/MAX(((G32)+(I32)*(MAX($D$16,(AD97)-(K32))))*(MAX($D$16,(AD97)-(K32))),0.000001))^2)/(2*$I$5)))+(($D$11*0.13607488*(ABS(H97)/MAX(ABS(F97),0.000001))^2*MAX(((ABS(G97)/MAX(((F32)+(H32)*(MAX($D$16,(AC97)-(J32))))*(MAX($D$16,(AC97)-(J32))),0.000001))^2)/(2*$I$5),((ABS(G97)/MAX(((G32)+(I32)*(MAX($D$16,(AD97)-(K32))))*(MAX($D$16,(AD97)-(K32))),0.000001))^2)/(2*$I$5))))-((ABS(G97)/MAX(((F32)+(H32)*(MAX($D$16,(AC97)-(J32))))*(MAX($D$16,(AC97)-(J32))),0.000001))^2)/(2*$I$5)</f>
        <v>636.30821902370383</v>
      </c>
      <c r="Q97">
        <f ca="1">L97+((ABS(H97)/MAX(((G33)+(I33)*(MAX($D$16,(IF(N6="None",AC97,L97))-(K33))))*(MAX($D$16,(IF(N6="None",AC97,L97))-(K33))),0.000001))^2)/(2*$I$5)+((E33)*((((ABS(H97)*$D$6)/(MAX(((F33)+(H33)*(MAX($D$16,(AC97)-(J33))))*(MAX($D$16,(AC97)-(J33))),0.000001)*MAX(((((F33)+(H33)*(MAX($D$16,(AC97)-(J33))))*(MAX($D$16,(AC97)-(J33))))/MAX((F33)+2*(MAX($D$16,(AC97)-(J33)))*SQRT(1+(H33)^2),0.000001))^(2/3),0.000001)))^2)+(((ABS(H97)*$D$6)/(MAX(((G33)+(I33)*(MAX($D$16,(IF(N6="None",AC97,L97))-(K33))))*(MAX($D$16,(IF(N6="None",AC97,L97))-(K33))),0.000001)*MAX(((((G33)+(I33)*(MAX($D$16,(IF(N6="None",AC97,L97))-(K33))))*(MAX($D$16,(IF(N6="None",AC97,L97))-(K33))))/MAX((G33)+2*(MAX($D$16,(IF(N6="None",AC97,L97))-(K33)))*SQRT(1+(I33)^2),0.000001))^(2/3),0.000001)))^2))/2)+(IF((ABS(H97)/MAX(((G33)+(I33)*(MAX($D$16,(IF(N6="None",AC97,L97))-(K33))))*(MAX($D$16,(IF(N6="None",AC97,L97))-(K33))),0.000001))&gt;(ABS(H97)/MAX(((F33)+(H33)*(MAX($D$16,(AC97)-(J33))))*(MAX($D$16,(AC97)-(J33))),0.000001)),$D$9*((((ABS(H97)/MAX(((G33)+(I33)*(MAX($D$16,(IF(N6="None",AC97,L97))-(K33))))*(MAX($D$16,(IF(N6="None",AC97,L97))-(K33))),0.000001))^2)/(2*$I$5))-(((ABS(H97)/MAX(((F33)+(H33)*(MAX($D$16,(AC97)-(J33))))*(MAX($D$16,(AC97)-(J33))),0.000001))^2)/(2*$I$5))),$D$8*((((ABS(H97)/MAX(((F33)+(H33)*(MAX($D$16,(AC97)-(J33))))*(MAX($D$16,(AC97)-(J33))),0.000001))^2)/(2*$I$5))-(((ABS(H97)/MAX(((G33)+(I33)*(MAX($D$16,(IF(N6="None",AC97,L97))-(K33))))*(MAX($D$16,(IF(N6="None",AC97,L97))-(K33))),0.000001))^2)/(2*$I$5)))))+($D$10*(ABS((X33)-(W33))/90)*MAX(((ABS(H97)/MAX(((F33)+(H33)*(MAX($D$16,(AC97)-(J33))))*(MAX($D$16,(AC97)-(J33))),0.000001))^2)/(2*$I$5),((ABS(H97)/MAX(((G33)+(I33)*(MAX($D$16,(IF(N6="None",AC97,L97))-(K33))))*(MAX($D$16,(IF(N6="None",AC97,L97))-(K33))),0.000001))^2)/(2*$I$5)))+(($D$11*0.00000015*(ABS(G97)/MAX(ABS(F97),0.000001))^2*MAX(((ABS(H97)/MAX(((F33)+(H33)*(MAX($D$16,(AC97)-(J33))))*(MAX($D$16,(AC97)-(J33))),0.000001))^2)/(2*$I$5),((ABS(H97)/MAX(((G33)+(I33)*(MAX($D$16,(IF(N6="None",AC97,L97))-(K33))))*(MAX($D$16,(IF(N6="None",AC97,L97))-(K33))),0.000001))^2)/(2*$I$5))))-((ABS(H97)/MAX(((F33)+(H33)*(MAX($D$16,(AC97)-(J33))))*(MAX($D$16,(AC97)-(J33))),0.000001))^2)/(2*$I$5)</f>
        <v>635.50072421897653</v>
      </c>
      <c r="R97">
        <f ca="1">AE97+((ABS(G97)/MAX(((F32)+(H32)*(MAX($D$16,(AE97)-(J32))))*(MAX($D$16,(AE97)-(J32))),0.000001))^2)/(2*$I$5)-((E32)*((((ABS(G97)*$D$6)/(MAX(((F32)+(H32)*(MAX($D$16,(AE97)-(J32))))*(MAX($D$16,(AE97)-(J32))),0.000001)*MAX(((((F32)+(H32)*(MAX($D$16,(AE97)-(J32))))*(MAX($D$16,(AE97)-(J32))))/MAX((F32)+2*(MAX($D$16,(AE97)-(J32)))*SQRT(1+(H32)^2),0.000001))^(2/3),0.000001)))^2)+(((ABS(G97)*$D$6)/(MAX(((G32)+(I32)*(MAX($D$16,(AF97)-(K32))))*(MAX($D$16,(AF97)-(K32))),0.000001)*MAX(((((G32)+(I32)*(MAX($D$16,(AF97)-(K32))))*(MAX($D$16,(AF97)-(K32))))/MAX((G32)+2*(MAX($D$16,(AF97)-(K32)))*SQRT(1+(I32)^2),0.000001))^(2/3),0.000001)))^2))/2)+(IF((ABS(G97)/MAX(((G32)+(I32)*(MAX($D$16,(AF97)-(K32))))*(MAX($D$16,(AF97)-(K32))),0.000001))&gt;(ABS(G97)/MAX(((F32)+(H32)*(MAX($D$16,(AE97)-(J32))))*(MAX($D$16,(AE97)-(J32))),0.000001)),$D$9*((((ABS(G97)/MAX(((G32)+(I32)*(MAX($D$16,(AF97)-(K32))))*(MAX($D$16,(AF97)-(K32))),0.000001))^2)/(2*$I$5))-(((ABS(G97)/MAX(((F32)+(H32)*(MAX($D$16,(AE97)-(J32))))*(MAX($D$16,(AE97)-(J32))),0.000001))^2)/(2*$I$5))),$D$8*((((ABS(G97)/MAX(((F32)+(H32)*(MAX($D$16,(AE97)-(J32))))*(MAX($D$16,(AE97)-(J32))),0.000001))^2)/(2*$I$5))-(((ABS(G97)/MAX(((G32)+(I32)*(MAX($D$16,(AF97)-(K32))))*(MAX($D$16,(AF97)-(K32))),0.000001))^2)/(2*$I$5)))))+($D$10*(ABS((X32)-(W32))/90)*MAX(((ABS(G97)/MAX(((F32)+(H32)*(MAX($D$16,(AE97)-(J32))))*(MAX($D$16,(AE97)-(J32))),0.000001))^2)/(2*$I$5),((ABS(G97)/MAX(((G32)+(I32)*(MAX($D$16,(AF97)-(K32))))*(MAX($D$16,(AF97)-(K32))),0.000001))^2)/(2*$I$5)))+(($D$11*0.13607488*(ABS(H97)/MAX(ABS(F97),0.000001))^2*MAX(((ABS(G97)/MAX(((F32)+(H32)*(MAX($D$16,(AE97)-(J32))))*(MAX($D$16,(AE97)-(J32))),0.000001))^2)/(2*$I$5),((ABS(G97)/MAX(((G32)+(I32)*(MAX($D$16,(AF97)-(K32))))*(MAX($D$16,(AF97)-(K32))),0.000001))^2)/(2*$I$5))))-((ABS(G97)/MAX(((G32)+(I32)*(MAX($D$16,(AF97)-(K32))))*(MAX($D$16,(AF97)-(K32))),0.000001))^2)/(2*$I$5)</f>
        <v>636.94030761633564</v>
      </c>
      <c r="S97">
        <f ca="1">M97+((ABS(I97)/MAX(((G34)+(I34)*(MAX($D$16,(IF(N7="None",AD97,M97))-(K34))))*(MAX($D$16,(IF(N7="None",AD97,M97))-(K34))),0.000001))^2)/(2*$I$5)+((E34)*((((ABS(I97)*$D$6)/(MAX(((F34)+(H34)*(MAX($D$16,(AD97)-(J34))))*(MAX($D$16,(AD97)-(J34))),0.000001)*MAX(((((F34)+(H34)*(MAX($D$16,(AD97)-(J34))))*(MAX($D$16,(AD97)-(J34))))/MAX((F34)+2*(MAX($D$16,(AD97)-(J34)))*SQRT(1+(H34)^2),0.000001))^(2/3),0.000001)))^2)+(((ABS(I97)*$D$6)/(MAX(((G34)+(I34)*(MAX($D$16,(IF(N7="None",AD97,M97))-(K34))))*(MAX($D$16,(IF(N7="None",AD97,M97))-(K34))),0.000001)*MAX(((((G34)+(I34)*(MAX($D$16,(IF(N7="None",AD97,M97))-(K34))))*(MAX($D$16,(IF(N7="None",AD97,M97))-(K34))))/MAX((G34)+2*(MAX($D$16,(IF(N7="None",AD97,M97))-(K34)))*SQRT(1+(I34)^2),0.000001))^(2/3),0.000001)))^2))/2)+(IF((ABS(I97)/MAX(((G34)+(I34)*(MAX($D$16,(IF(N7="None",AD97,M97))-(K34))))*(MAX($D$16,(IF(N7="None",AD97,M97))-(K34))),0.000001))&gt;(ABS(I97)/MAX(((F34)+(H34)*(MAX($D$16,(AD97)-(J34))))*(MAX($D$16,(AD97)-(J34))),0.000001)),$D$9*((((ABS(I97)/MAX(((G34)+(I34)*(MAX($D$16,(IF(N7="None",AD97,M97))-(K34))))*(MAX($D$16,(IF(N7="None",AD97,M97))-(K34))),0.000001))^2)/(2*$I$5))-(((ABS(I97)/MAX(((F34)+(H34)*(MAX($D$16,(AD97)-(J34))))*(MAX($D$16,(AD97)-(J34))),0.000001))^2)/(2*$I$5))),$D$8*((((ABS(I97)/MAX(((F34)+(H34)*(MAX($D$16,(AD97)-(J34))))*(MAX($D$16,(AD97)-(J34))),0.000001))^2)/(2*$I$5))-(((ABS(I97)/MAX(((G34)+(I34)*(MAX($D$16,(IF(N7="None",AD97,M97))-(K34))))*(MAX($D$16,(IF(N7="None",AD97,M97))-(K34))),0.000001))^2)/(2*$I$5)))))+($D$10*(ABS((X34)-(W34))/90)*MAX(((ABS(I97)/MAX(((F34)+(H34)*(MAX($D$16,(AD97)-(J34))))*(MAX($D$16,(AD97)-(J34))),0.000001))^2)/(2*$I$5),((ABS(I97)/MAX(((G34)+(I34)*(MAX($D$16,(IF(N7="None",AD97,M97))-(K34))))*(MAX($D$16,(IF(N7="None",AD97,M97))-(K34))),0.000001))^2)/(2*$I$5)))+(0)-((ABS(I97)/MAX(((F34)+(H34)*(MAX($D$16,(AD97)-(J34))))*(MAX($D$16,(AD97)-(J34))),0.000001))^2)/(2*$I$5)</f>
        <v>625.60846244895674</v>
      </c>
      <c r="T97">
        <f ca="1">N97+((ABS(J97)/MAX(((G35)+(I35)*(MAX($D$16,(IF(N8="None",AD97,N97))-(K35))))*(MAX($D$16,(IF(N8="None",AD97,N97))-(K35))),0.000001))^2)/(2*$I$5)+((E35)*((((ABS(J97)*$D$6)/(MAX(((F35)+(H35)*(MAX($D$16,(AD97)-(J35))))*(MAX($D$16,(AD97)-(J35))),0.000001)*MAX(((((F35)+(H35)*(MAX($D$16,(AD97)-(J35))))*(MAX($D$16,(AD97)-(J35))))/MAX((F35)+2*(MAX($D$16,(AD97)-(J35)))*SQRT(1+(H35)^2),0.000001))^(2/3),0.000001)))^2)+(((ABS(J97)*$D$6)/(MAX(((G35)+(I35)*(MAX($D$16,(IF(N8="None",AD97,N97))-(K35))))*(MAX($D$16,(IF(N8="None",AD97,N97))-(K35))),0.000001)*MAX(((((G35)+(I35)*(MAX($D$16,(IF(N8="None",AD97,N97))-(K35))))*(MAX($D$16,(IF(N8="None",AD97,N97))-(K35))))/MAX((G35)+2*(MAX($D$16,(IF(N8="None",AD97,N97))-(K35)))*SQRT(1+(I35)^2),0.000001))^(2/3),0.000001)))^2))/2)+(IF((ABS(J97)/MAX(((G35)+(I35)*(MAX($D$16,(IF(N8="None",AD97,N97))-(K35))))*(MAX($D$16,(IF(N8="None",AD97,N97))-(K35))),0.000001))&gt;(ABS(J97)/MAX(((F35)+(H35)*(MAX($D$16,(AD97)-(J35))))*(MAX($D$16,(AD97)-(J35))),0.000001)),$D$9*((((ABS(J97)/MAX(((G35)+(I35)*(MAX($D$16,(IF(N8="None",AD97,N97))-(K35))))*(MAX($D$16,(IF(N8="None",AD97,N97))-(K35))),0.000001))^2)/(2*$I$5))-(((ABS(J97)/MAX(((F35)+(H35)*(MAX($D$16,(AD97)-(J35))))*(MAX($D$16,(AD97)-(J35))),0.000001))^2)/(2*$I$5))),$D$8*((((ABS(J97)/MAX(((F35)+(H35)*(MAX($D$16,(AD97)-(J35))))*(MAX($D$16,(AD97)-(J35))),0.000001))^2)/(2*$I$5))-(((ABS(J97)/MAX(((G35)+(I35)*(MAX($D$16,(IF(N8="None",AD97,N97))-(K35))))*(MAX($D$16,(IF(N8="None",AD97,N97))-(K35))),0.000001))^2)/(2*$I$5)))))+($D$10*(ABS((X35)-(W35))/90)*MAX(((ABS(J97)/MAX(((F35)+(H35)*(MAX($D$16,(AD97)-(J35))))*(MAX($D$16,(AD97)-(J35))),0.000001))^2)/(2*$I$5),((ABS(J97)/MAX(((G35)+(I35)*(MAX($D$16,(IF(N8="None",AD97,N97))-(K35))))*(MAX($D$16,(IF(N8="None",AD97,N97))-(K35))),0.000001))^2)/(2*$I$5)))+(($D$11*0.34699541*(ABS(I97)/MAX(ABS(G97),0.000001))^2*MAX(((ABS(J97)/MAX(((F35)+(H35)*(MAX($D$16,(AD97)-(J35))))*(MAX($D$16,(AD97)-(J35))),0.000001))^2)/(2*$I$5),((ABS(J97)/MAX(((G35)+(I35)*(MAX($D$16,(IF(N8="None",AD97,N97))-(K35))))*(MAX($D$16,(IF(N8="None",AD97,N97))-(K35))),0.000001))^2)/(2*$I$5))))-((ABS(J97)/MAX(((F35)+(H35)*(MAX($D$16,(AD97)-(J35))))*(MAX($D$16,(AD97)-(J35))),0.000001))^2)/(2*$I$5)</f>
        <v>633.45880438436234</v>
      </c>
      <c r="U97">
        <f t="shared" ca="1" si="20"/>
        <v>1.3464915894312211E-3</v>
      </c>
      <c r="V97">
        <f t="shared" ca="1" si="21"/>
        <v>5.4659685218619806E-3</v>
      </c>
      <c r="W97">
        <f t="shared" ca="1" si="22"/>
        <v>0.85813420762792703</v>
      </c>
      <c r="X97">
        <f t="shared" ca="1" si="23"/>
        <v>3.4828863788573017</v>
      </c>
      <c r="Y97">
        <f>IF($D$20=0,B97,IFERROR(IF(N6="None",1,MIN(0.98,MAX(0.02,B97+$D$14*((Q97-P97)/MAX(ABS(D97),1))))),B97))</f>
        <v>1</v>
      </c>
      <c r="Z97">
        <f ca="1">IF($D$20=0,C97,IFERROR(IF(AND(N7="None",N8="None"),C97,IF(N8="None",1,IF(N7="None",0,MIN(0.98,MAX(0.02,C97+$D$14*((T97-S97)/MAX(ABS(E97),1))))))),C97))</f>
        <v>0.70608464696839657</v>
      </c>
      <c r="AA97">
        <f t="shared" ca="1" si="24"/>
        <v>636.86597823314412</v>
      </c>
      <c r="AB97">
        <f t="shared" ca="1" si="25"/>
        <v>635.72300163864554</v>
      </c>
      <c r="AC97">
        <f ca="1">IF($D$20=0,D97,IF(AC97=0,(MAX(P97,Q97)),IF(ABS((MAX(P97,Q97))-AC97)&lt;$D$19,AC97,MAX((K31)+$D$16,AC97+$D$13*(((MAX(P97,Q97))-AC97))))))</f>
        <v>636.30813895079564</v>
      </c>
      <c r="AD97">
        <f ca="1">IF($D$20=0,E97,IF(AD97=0,(MAX(S97,T97)),IF(ABS((MAX(S97,T97))-AD97)&lt;$D$19,AD97,MAX((K32)+$D$16,AD97+$D$13*(((MAX(S97,T97))-AD97))))))</f>
        <v>633.45972183586514</v>
      </c>
      <c r="AE97">
        <f ca="1">IF($D$20=0,D97,IF(AE97=0,O97,IF(ABS(U97)&lt;$D$19,AE97,MAX((K31)+$D$16,AE97+($D$13*(((O97)-AE97)+($D$15*U97*MAX(ABS(AE97-(K31)),1))))))))</f>
        <v>637.16635126994152</v>
      </c>
      <c r="AF97">
        <f ca="1">IF($D$20=0,E97,IF(AF97=0,R97,IF(ABS(V97)&lt;$D$19,AF97,MAX((K32)+$D$16,AF97+($D$13*(((R97)-AF97)+($D$15*V97*MAX(ABS(AF97-(K32)),1))))))))</f>
        <v>636.9416923353765</v>
      </c>
      <c r="AG97">
        <f ca="1">((G31)*(MAX($D$16,(AC97)-(K31)))^2)/2+(I31)*(MAX($D$16,(AC97)-(K31)))^3/3+(ABS(F97)^2)/($I$5*MAX(((G31)+(I31)*(MAX($D$16,(AC97)-(K31))))*(MAX($D$16,(AC97)-(K31))),0.000001))</f>
        <v>33.362180611138768</v>
      </c>
      <c r="AH97">
        <f ca="1">((G31)*(MAX($D$16,(AE97)-(K31)))^2)/2+(I31)*(MAX($D$16,(AE97)-(K31)))^3/3+(ABS(F97)^2)/($I$5*MAX(((G31)+(I31)*(MAX($D$16,(AE97)-(K31))))*(MAX($D$16,(AE97)-(K31))),0.000001))</f>
        <v>41.072854181425285</v>
      </c>
      <c r="AI97">
        <f ca="1">((G32)*(MAX($D$16,(AD97)-(K32)))^2)/2+(I32)*(MAX($D$16,(AD97)-(K32)))^3/3+(ABS(G97)^2)/($I$5*MAX(((G32)+(I32)*(MAX($D$16,(AD97)-(K32))))*(MAX($D$16,(AD97)-(K32))),0.000001))</f>
        <v>29.176419449579264</v>
      </c>
      <c r="AJ97">
        <f ca="1">((G32)*(MAX($D$16,(AF97)-(K32)))^2)/2+(I32)*(MAX($D$16,(AF97)-(K32)))^3/3+(ABS(G97)^2)/($I$5*MAX(((G32)+(I32)*(MAX($D$16,(AF97)-(K32))))*(MAX($D$16,(AF97)-(K32))),0.000001))</f>
        <v>136.11828841655984</v>
      </c>
      <c r="AK97" t="str">
        <f t="shared" ca="1" si="26"/>
        <v>Supercritical</v>
      </c>
      <c r="AL97" t="str">
        <f t="shared" ca="1" si="27"/>
        <v>Supercritical</v>
      </c>
      <c r="AM97">
        <f t="shared" ca="1" si="28"/>
        <v>637.16635254484515</v>
      </c>
      <c r="AN97">
        <f t="shared" ca="1" si="29"/>
        <v>636.94169131347451</v>
      </c>
      <c r="AO97">
        <f t="shared" ca="1" si="30"/>
        <v>1.9613902395576588E-6</v>
      </c>
      <c r="AP97">
        <f t="shared" ca="1" si="31"/>
        <v>1.5721568615845172E-6</v>
      </c>
    </row>
    <row r="98" spans="1:42" x14ac:dyDescent="0.35">
      <c r="A98">
        <v>55</v>
      </c>
      <c r="B98">
        <f t="shared" si="32"/>
        <v>1</v>
      </c>
      <c r="C98">
        <f t="shared" ca="1" si="33"/>
        <v>0.70608464696839657</v>
      </c>
      <c r="D98">
        <f t="shared" ca="1" si="34"/>
        <v>637.16635254484515</v>
      </c>
      <c r="E98">
        <f t="shared" ca="1" si="35"/>
        <v>636.94169131347451</v>
      </c>
      <c r="F98">
        <f t="shared" si="19"/>
        <v>51</v>
      </c>
      <c r="G98">
        <f ca="1">IF(N6="None",MAX(0,F98-H98),MAX(0,F98*B98))</f>
        <v>50.95</v>
      </c>
      <c r="H98">
        <f ca="1">IF(N6="None",MAX(0.05,IFERROR(O33,0)+0.05),MAX(0,F98-G98))</f>
        <v>0.05</v>
      </c>
      <c r="I98">
        <f ca="1">IF(AND(N7="None",N8="None"),MAX(0,G98*C98),IF(N7="None",MAX(0.05,IFERROR(O34,0)+0.05),IF(N8="None",MAX(0,G98-J98),MAX(0,G98*C98))))</f>
        <v>35.975012763039807</v>
      </c>
      <c r="J98">
        <f ca="1">IF(AND(N7="None",N8="None"),MAX(0,G98-I98),IF(N8="None",MAX(0.05,IFERROR(O35,0)+0.05),IF(N7="None",MAX(0,G98-I98),MAX(0,G98-I98))))</f>
        <v>14.974987236960196</v>
      </c>
      <c r="K98">
        <f>P5</f>
        <v>637</v>
      </c>
      <c r="L98">
        <f ca="1">P6</f>
        <v>635.50072404782861</v>
      </c>
      <c r="M98">
        <f ca="1">P7</f>
        <v>623.0446335020365</v>
      </c>
      <c r="N98">
        <f ca="1">P8</f>
        <v>632.94163350203655</v>
      </c>
      <c r="O98">
        <f ca="1"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AE98)-(K31))))*(MAX($D$16,(AE98)-(K31))),0.000001)*MAX(((((G31)+(I31)*(MAX($D$16,(AE98)-(K31))))*(MAX($D$16,(AE98)-(K31))))/MAX((G31)+2*(MAX($D$16,(AE98)-(K31)))*SQRT(1+(I31)^2),0.000001))^(2/3),0.000001)))^2))/2)+(IF((ABS(F98)/MAX(((G31)+(I31)*(MAX($D$16,(AE98)-(K31))))*(MAX($D$16,(AE98)-(K31))),0.000001))&gt;(ABS(F98)/MAX(((F31)+(H31)*(MAX($D$16,(K98)-(J31))))*(MAX($D$16,(K98)-(J31))),0.000001)),$D$9*((((ABS(F98)/MAX(((G31)+(I31)*(MAX($D$16,(AE98)-(K31))))*(MAX($D$16,(AE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AE98)-(K31))))*(MAX($D$16,(AE98)-(K31))),0.000001))^2)/(2*$I$5)))))+($D$10*(ABS((X31)-(W31))/90)*MAX(((ABS(F98)/MAX(((F31)+(H31)*(MAX($D$16,(K98)-(J31))))*(MAX($D$16,(K98)-(J31))),0.000001))^2)/(2*$I$5),((ABS(F98)/MAX(((G31)+(I31)*(MAX($D$16,(AE98)-(K31))))*(MAX($D$16,(AE98)-(K31))),0.000001))^2)/(2*$I$5)))+(0)-((ABS(F98)/MAX(((G31)+(I31)*(MAX($D$16,(AE98)-(K31))))*(MAX($D$16,(AE98)-(K31))),0.000001))^2)/(2*$I$5)</f>
        <v>637.16615792337291</v>
      </c>
      <c r="P98">
        <f ca="1">AD98+((ABS(G98)/MAX(((G32)+(I32)*(MAX($D$16,(AD98)-(K32))))*(MAX($D$16,(AD98)-(K32))),0.000001))^2)/(2*$I$5)+((E32)*((((ABS(G98)*$D$6)/(MAX(((F32)+(H32)*(MAX($D$16,(AC98)-(J32))))*(MAX($D$16,(AC98)-(J32))),0.000001)*MAX(((((F32)+(H32)*(MAX($D$16,(AC98)-(J32))))*(MAX($D$16,(AC98)-(J32))))/MAX((F32)+2*(MAX($D$16,(AC98)-(J32)))*SQRT(1+(H32)^2),0.000001))^(2/3),0.000001)))^2)+(((ABS(G98)*$D$6)/(MAX(((G32)+(I32)*(MAX($D$16,(AD98)-(K32))))*(MAX($D$16,(AD98)-(K32))),0.000001)*MAX(((((G32)+(I32)*(MAX($D$16,(AD98)-(K32))))*(MAX($D$16,(AD98)-(K32))))/MAX((G32)+2*(MAX($D$16,(AD98)-(K32)))*SQRT(1+(I32)^2),0.000001))^(2/3),0.000001)))^2))/2)+(IF((ABS(G98)/MAX(((G32)+(I32)*(MAX($D$16,(AD98)-(K32))))*(MAX($D$16,(AD98)-(K32))),0.000001))&gt;(ABS(G98)/MAX(((F32)+(H32)*(MAX($D$16,(AC98)-(J32))))*(MAX($D$16,(AC98)-(J32))),0.000001)),$D$9*((((ABS(G98)/MAX(((G32)+(I32)*(MAX($D$16,(AD98)-(K32))))*(MAX($D$16,(AD98)-(K32))),0.000001))^2)/(2*$I$5))-(((ABS(G98)/MAX(((F32)+(H32)*(MAX($D$16,(AC98)-(J32))))*(MAX($D$16,(AC98)-(J32))),0.000001))^2)/(2*$I$5))),$D$8*((((ABS(G98)/MAX(((F32)+(H32)*(MAX($D$16,(AC98)-(J32))))*(MAX($D$16,(AC98)-(J32))),0.000001))^2)/(2*$I$5))-(((ABS(G98)/MAX(((G32)+(I32)*(MAX($D$16,(AD98)-(K32))))*(MAX($D$16,(AD98)-(K32))),0.000001))^2)/(2*$I$5)))))+($D$10*(ABS((X32)-(W32))/90)*MAX(((ABS(G98)/MAX(((F32)+(H32)*(MAX($D$16,(AC98)-(J32))))*(MAX($D$16,(AC98)-(J32))),0.000001))^2)/(2*$I$5),((ABS(G98)/MAX(((G32)+(I32)*(MAX($D$16,(AD98)-(K32))))*(MAX($D$16,(AD98)-(K32))),0.000001))^2)/(2*$I$5)))+(($D$11*0.13607488*(ABS(H98)/MAX(ABS(F98),0.000001))^2*MAX(((ABS(G98)/MAX(((F32)+(H32)*(MAX($D$16,(AC98)-(J32))))*(MAX($D$16,(AC98)-(J32))),0.000001))^2)/(2*$I$5),((ABS(G98)/MAX(((G32)+(I32)*(MAX($D$16,(AD98)-(K32))))*(MAX($D$16,(AD98)-(K32))),0.000001))^2)/(2*$I$5))))-((ABS(G98)/MAX(((F32)+(H32)*(MAX($D$16,(AC98)-(J32))))*(MAX($D$16,(AC98)-(J32))),0.000001))^2)/(2*$I$5)</f>
        <v>636.31021497695031</v>
      </c>
      <c r="Q98">
        <f ca="1">L98+((ABS(H98)/MAX(((G33)+(I33)*(MAX($D$16,(IF(N6="None",AC98,L98))-(K33))))*(MAX($D$16,(IF(N6="None",AC98,L98))-(K33))),0.000001))^2)/(2*$I$5)+((E33)*((((ABS(H98)*$D$6)/(MAX(((F33)+(H33)*(MAX($D$16,(AC98)-(J33))))*(MAX($D$16,(AC98)-(J33))),0.000001)*MAX(((((F33)+(H33)*(MAX($D$16,(AC98)-(J33))))*(MAX($D$16,(AC98)-(J33))))/MAX((F33)+2*(MAX($D$16,(AC98)-(J33)))*SQRT(1+(H33)^2),0.000001))^(2/3),0.000001)))^2)+(((ABS(H98)*$D$6)/(MAX(((G33)+(I33)*(MAX($D$16,(IF(N6="None",AC98,L98))-(K33))))*(MAX($D$16,(IF(N6="None",AC98,L98))-(K33))),0.000001)*MAX(((((G33)+(I33)*(MAX($D$16,(IF(N6="None",AC98,L98))-(K33))))*(MAX($D$16,(IF(N6="None",AC98,L98))-(K33))))/MAX((G33)+2*(MAX($D$16,(IF(N6="None",AC98,L98))-(K33)))*SQRT(1+(I33)^2),0.000001))^(2/3),0.000001)))^2))/2)+(IF((ABS(H98)/MAX(((G33)+(I33)*(MAX($D$16,(IF(N6="None",AC98,L98))-(K33))))*(MAX($D$16,(IF(N6="None",AC98,L98))-(K33))),0.000001))&gt;(ABS(H98)/MAX(((F33)+(H33)*(MAX($D$16,(AC98)-(J33))))*(MAX($D$16,(AC98)-(J33))),0.000001)),$D$9*((((ABS(H98)/MAX(((G33)+(I33)*(MAX($D$16,(IF(N6="None",AC98,L98))-(K33))))*(MAX($D$16,(IF(N6="None",AC98,L98))-(K33))),0.000001))^2)/(2*$I$5))-(((ABS(H98)/MAX(((F33)+(H33)*(MAX($D$16,(AC98)-(J33))))*(MAX($D$16,(AC98)-(J33))),0.000001))^2)/(2*$I$5))),$D$8*((((ABS(H98)/MAX(((F33)+(H33)*(MAX($D$16,(AC98)-(J33))))*(MAX($D$16,(AC98)-(J33))),0.000001))^2)/(2*$I$5))-(((ABS(H98)/MAX(((G33)+(I33)*(MAX($D$16,(IF(N6="None",AC98,L98))-(K33))))*(MAX($D$16,(IF(N6="None",AC98,L98))-(K33))),0.000001))^2)/(2*$I$5)))))+($D$10*(ABS((X33)-(W33))/90)*MAX(((ABS(H98)/MAX(((F33)+(H33)*(MAX($D$16,(AC98)-(J33))))*(MAX($D$16,(AC98)-(J33))),0.000001))^2)/(2*$I$5),((ABS(H98)/MAX(((G33)+(I33)*(MAX($D$16,(IF(N6="None",AC98,L98))-(K33))))*(MAX($D$16,(IF(N6="None",AC98,L98))-(K33))),0.000001))^2)/(2*$I$5)))+(($D$11*0.00000015*(ABS(G98)/MAX(ABS(F98),0.000001))^2*MAX(((ABS(H98)/MAX(((F33)+(H33)*(MAX($D$16,(AC98)-(J33))))*(MAX($D$16,(AC98)-(J33))),0.000001))^2)/(2*$I$5),((ABS(H98)/MAX(((G33)+(I33)*(MAX($D$16,(IF(N6="None",AC98,L98))-(K33))))*(MAX($D$16,(IF(N6="None",AC98,L98))-(K33))),0.000001))^2)/(2*$I$5))))-((ABS(H98)/MAX(((F33)+(H33)*(MAX($D$16,(AC98)-(J33))))*(MAX($D$16,(AC98)-(J33))),0.000001))^2)/(2*$I$5)</f>
        <v>635.50072421863604</v>
      </c>
      <c r="R98">
        <f ca="1">AE98+((ABS(G98)/MAX(((F32)+(H32)*(MAX($D$16,(AE98)-(J32))))*(MAX($D$16,(AE98)-(J32))),0.000001))^2)/(2*$I$5)-((E32)*((((ABS(G98)*$D$6)/(MAX(((F32)+(H32)*(MAX($D$16,(AE98)-(J32))))*(MAX($D$16,(AE98)-(J32))),0.000001)*MAX(((((F32)+(H32)*(MAX($D$16,(AE98)-(J32))))*(MAX($D$16,(AE98)-(J32))))/MAX((F32)+2*(MAX($D$16,(AE98)-(J32)))*SQRT(1+(H32)^2),0.000001))^(2/3),0.000001)))^2)+(((ABS(G98)*$D$6)/(MAX(((G32)+(I32)*(MAX($D$16,(AF98)-(K32))))*(MAX($D$16,(AF98)-(K32))),0.000001)*MAX(((((G32)+(I32)*(MAX($D$16,(AF98)-(K32))))*(MAX($D$16,(AF98)-(K32))))/MAX((G32)+2*(MAX($D$16,(AF98)-(K32)))*SQRT(1+(I32)^2),0.000001))^(2/3),0.000001)))^2))/2)+(IF((ABS(G98)/MAX(((G32)+(I32)*(MAX($D$16,(AF98)-(K32))))*(MAX($D$16,(AF98)-(K32))),0.000001))&gt;(ABS(G98)/MAX(((F32)+(H32)*(MAX($D$16,(AE98)-(J32))))*(MAX($D$16,(AE98)-(J32))),0.000001)),$D$9*((((ABS(G98)/MAX(((G32)+(I32)*(MAX($D$16,(AF98)-(K32))))*(MAX($D$16,(AF98)-(K32))),0.000001))^2)/(2*$I$5))-(((ABS(G98)/MAX(((F32)+(H32)*(MAX($D$16,(AE98)-(J32))))*(MAX($D$16,(AE98)-(J32))),0.000001))^2)/(2*$I$5))),$D$8*((((ABS(G98)/MAX(((F32)+(H32)*(MAX($D$16,(AE98)-(J32))))*(MAX($D$16,(AE98)-(J32))),0.000001))^2)/(2*$I$5))-(((ABS(G98)/MAX(((G32)+(I32)*(MAX($D$16,(AF98)-(K32))))*(MAX($D$16,(AF98)-(K32))),0.000001))^2)/(2*$I$5)))))+($D$10*(ABS((X32)-(W32))/90)*MAX(((ABS(G98)/MAX(((F32)+(H32)*(MAX($D$16,(AE98)-(J32))))*(MAX($D$16,(AE98)-(J32))),0.000001))^2)/(2*$I$5),((ABS(G98)/MAX(((G32)+(I32)*(MAX($D$16,(AF98)-(K32))))*(MAX($D$16,(AF98)-(K32))),0.000001))^2)/(2*$I$5)))+(($D$11*0.13607488*(ABS(H98)/MAX(ABS(F98),0.000001))^2*MAX(((ABS(G98)/MAX(((F32)+(H32)*(MAX($D$16,(AE98)-(J32))))*(MAX($D$16,(AE98)-(J32))),0.000001))^2)/(2*$I$5),((ABS(G98)/MAX(((G32)+(I32)*(MAX($D$16,(AF98)-(K32))))*(MAX($D$16,(AF98)-(K32))),0.000001))^2)/(2*$I$5))))-((ABS(G98)/MAX(((G32)+(I32)*(MAX($D$16,(AF98)-(K32))))*(MAX($D$16,(AF98)-(K32))),0.000001))^2)/(2*$I$5)</f>
        <v>636.94030679006914</v>
      </c>
      <c r="S98">
        <f ca="1">M98+((ABS(I98)/MAX(((G34)+(I34)*(MAX($D$16,(IF(N7="None",AD98,M98))-(K34))))*(MAX($D$16,(IF(N7="None",AD98,M98))-(K34))),0.000001))^2)/(2*$I$5)+((E34)*((((ABS(I98)*$D$6)/(MAX(((F34)+(H34)*(MAX($D$16,(AD98)-(J34))))*(MAX($D$16,(AD98)-(J34))),0.000001)*MAX(((((F34)+(H34)*(MAX($D$16,(AD98)-(J34))))*(MAX($D$16,(AD98)-(J34))))/MAX((F34)+2*(MAX($D$16,(AD98)-(J34)))*SQRT(1+(H34)^2),0.000001))^(2/3),0.000001)))^2)+(((ABS(I98)*$D$6)/(MAX(((G34)+(I34)*(MAX($D$16,(IF(N7="None",AD98,M98))-(K34))))*(MAX($D$16,(IF(N7="None",AD98,M98))-(K34))),0.000001)*MAX(((((G34)+(I34)*(MAX($D$16,(IF(N7="None",AD98,M98))-(K34))))*(MAX($D$16,(IF(N7="None",AD98,M98))-(K34))))/MAX((G34)+2*(MAX($D$16,(IF(N7="None",AD98,M98))-(K34)))*SQRT(1+(I34)^2),0.000001))^(2/3),0.000001)))^2))/2)+(IF((ABS(I98)/MAX(((G34)+(I34)*(MAX($D$16,(IF(N7="None",AD98,M98))-(K34))))*(MAX($D$16,(IF(N7="None",AD98,M98))-(K34))),0.000001))&gt;(ABS(I98)/MAX(((F34)+(H34)*(MAX($D$16,(AD98)-(J34))))*(MAX($D$16,(AD98)-(J34))),0.000001)),$D$9*((((ABS(I98)/MAX(((G34)+(I34)*(MAX($D$16,(IF(N7="None",AD98,M98))-(K34))))*(MAX($D$16,(IF(N7="None",AD98,M98))-(K34))),0.000001))^2)/(2*$I$5))-(((ABS(I98)/MAX(((F34)+(H34)*(MAX($D$16,(AD98)-(J34))))*(MAX($D$16,(AD98)-(J34))),0.000001))^2)/(2*$I$5))),$D$8*((((ABS(I98)/MAX(((F34)+(H34)*(MAX($D$16,(AD98)-(J34))))*(MAX($D$16,(AD98)-(J34))),0.000001))^2)/(2*$I$5))-(((ABS(I98)/MAX(((G34)+(I34)*(MAX($D$16,(IF(N7="None",AD98,M98))-(K34))))*(MAX($D$16,(IF(N7="None",AD98,M98))-(K34))),0.000001))^2)/(2*$I$5)))))+($D$10*(ABS((X34)-(W34))/90)*MAX(((ABS(I98)/MAX(((F34)+(H34)*(MAX($D$16,(AD98)-(J34))))*(MAX($D$16,(AD98)-(J34))),0.000001))^2)/(2*$I$5),((ABS(I98)/MAX(((G34)+(I34)*(MAX($D$16,(IF(N7="None",AD98,M98))-(K34))))*(MAX($D$16,(IF(N7="None",AD98,M98))-(K34))),0.000001))^2)/(2*$I$5)))+(0)-((ABS(I98)/MAX(((F34)+(H34)*(MAX($D$16,(AD98)-(J34))))*(MAX($D$16,(AD98)-(J34))),0.000001))^2)/(2*$I$5)</f>
        <v>625.61454503701259</v>
      </c>
      <c r="T98">
        <f ca="1">N98+((ABS(J98)/MAX(((G35)+(I35)*(MAX($D$16,(IF(N8="None",AD98,N98))-(K35))))*(MAX($D$16,(IF(N8="None",AD98,N98))-(K35))),0.000001))^2)/(2*$I$5)+((E35)*((((ABS(J98)*$D$6)/(MAX(((F35)+(H35)*(MAX($D$16,(AD98)-(J35))))*(MAX($D$16,(AD98)-(J35))),0.000001)*MAX(((((F35)+(H35)*(MAX($D$16,(AD98)-(J35))))*(MAX($D$16,(AD98)-(J35))))/MAX((F35)+2*(MAX($D$16,(AD98)-(J35)))*SQRT(1+(H35)^2),0.000001))^(2/3),0.000001)))^2)+(((ABS(J98)*$D$6)/(MAX(((G35)+(I35)*(MAX($D$16,(IF(N8="None",AD98,N98))-(K35))))*(MAX($D$16,(IF(N8="None",AD98,N98))-(K35))),0.000001)*MAX(((((G35)+(I35)*(MAX($D$16,(IF(N8="None",AD98,N98))-(K35))))*(MAX($D$16,(IF(N8="None",AD98,N98))-(K35))))/MAX((G35)+2*(MAX($D$16,(IF(N8="None",AD98,N98))-(K35)))*SQRT(1+(I35)^2),0.000001))^(2/3),0.000001)))^2))/2)+(IF((ABS(J98)/MAX(((G35)+(I35)*(MAX($D$16,(IF(N8="None",AD98,N98))-(K35))))*(MAX($D$16,(IF(N8="None",AD98,N98))-(K35))),0.000001))&gt;(ABS(J98)/MAX(((F35)+(H35)*(MAX($D$16,(AD98)-(J35))))*(MAX($D$16,(AD98)-(J35))),0.000001)),$D$9*((((ABS(J98)/MAX(((G35)+(I35)*(MAX($D$16,(IF(N8="None",AD98,N98))-(K35))))*(MAX($D$16,(IF(N8="None",AD98,N98))-(K35))),0.000001))^2)/(2*$I$5))-(((ABS(J98)/MAX(((F35)+(H35)*(MAX($D$16,(AD98)-(J35))))*(MAX($D$16,(AD98)-(J35))),0.000001))^2)/(2*$I$5))),$D$8*((((ABS(J98)/MAX(((F35)+(H35)*(MAX($D$16,(AD98)-(J35))))*(MAX($D$16,(AD98)-(J35))),0.000001))^2)/(2*$I$5))-(((ABS(J98)/MAX(((G35)+(I35)*(MAX($D$16,(IF(N8="None",AD98,N98))-(K35))))*(MAX($D$16,(IF(N8="None",AD98,N98))-(K35))),0.000001))^2)/(2*$I$5)))))+($D$10*(ABS((X35)-(W35))/90)*MAX(((ABS(J98)/MAX(((F35)+(H35)*(MAX($D$16,(AD98)-(J35))))*(MAX($D$16,(AD98)-(J35))),0.000001))^2)/(2*$I$5),((ABS(J98)/MAX(((G35)+(I35)*(MAX($D$16,(IF(N8="None",AD98,N98))-(K35))))*(MAX($D$16,(IF(N8="None",AD98,N98))-(K35))),0.000001))^2)/(2*$I$5)))+(($D$11*0.34699541*(ABS(I98)/MAX(ABS(G98),0.000001))^2*MAX(((ABS(J98)/MAX(((F35)+(H35)*(MAX($D$16,(AD98)-(J35))))*(MAX($D$16,(AD98)-(J35))),0.000001))^2)/(2*$I$5),((ABS(J98)/MAX(((G35)+(I35)*(MAX($D$16,(IF(N8="None",AD98,N98))-(K35))))*(MAX($D$16,(IF(N8="None",AD98,N98))-(K35))),0.000001))^2)/(2*$I$5))))-((ABS(J98)/MAX(((F35)+(H35)*(MAX($D$16,(AD98)-(J35))))*(MAX($D$16,(AD98)-(J35))),0.000001))^2)/(2*$I$5)</f>
        <v>633.45538559631666</v>
      </c>
      <c r="U98">
        <f t="shared" ca="1" si="20"/>
        <v>1.3433586739223778E-3</v>
      </c>
      <c r="V98">
        <f t="shared" ca="1" si="21"/>
        <v>5.4713347254220796E-3</v>
      </c>
      <c r="W98">
        <f t="shared" ca="1" si="22"/>
        <v>0.85613756789484796</v>
      </c>
      <c r="X98">
        <f t="shared" ca="1" si="23"/>
        <v>3.4863057171578475</v>
      </c>
      <c r="Y98">
        <f>IF($D$20=0,B98,IFERROR(IF(N6="None",1,MIN(0.98,MAX(0.02,B98+$D$14*((Q98-P98)/MAX(ABS(D98),1))))),B98))</f>
        <v>1</v>
      </c>
      <c r="Z98">
        <f ca="1">IF($D$20=0,C98,IFERROR(IF(AND(N7="None",N8="None"),C98,IF(N8="None",1,IF(N7="None",0,MIN(0.98,MAX(0.02,C98+$D$14*((T98-S98)/MAX(ABS(E98),1))))))),C98))</f>
        <v>0.7070694580638216</v>
      </c>
      <c r="AA98">
        <f t="shared" ca="1" si="24"/>
        <v>636.86667285375756</v>
      </c>
      <c r="AB98">
        <f t="shared" ca="1" si="25"/>
        <v>635.72180591168797</v>
      </c>
      <c r="AC98">
        <f ca="1">IF($D$20=0,D98,IF(AC98=0,(MAX(P98,Q98)),IF(ABS((MAX(P98,Q98))-AC98)&lt;$D$19,AC98,MAX((K31)+$D$16,AC98+$D$13*(((MAX(P98,Q98))-AC98))))))</f>
        <v>636.31012485602332</v>
      </c>
      <c r="AD98">
        <f ca="1">IF($D$20=0,E98,IF(AD98=0,(MAX(S98,T98)),IF(ABS((MAX(S98,T98))-AD98)&lt;$D$19,AD98,MAX((K32)+$D$16,AD98+$D$13*(((MAX(S98,T98))-AD98))))))</f>
        <v>633.4563044512272</v>
      </c>
      <c r="AE98">
        <f ca="1">IF($D$20=0,D98,IF(AE98=0,O98,IF(ABS(U98)&lt;$D$19,AE98,MAX((K31)+$D$16,AE98+($D$13*(((O98)-AE98)+($D$15*U98*MAX(ABS(AE98-(K31)),1))))))))</f>
        <v>637.16635058455495</v>
      </c>
      <c r="AF98">
        <f ca="1">IF($D$20=0,E98,IF(AF98=0,R98,IF(ABS(V98)&lt;$D$19,AF98,MAX((K32)+$D$16,AF98+($D$13*(((R98)-AF98)+($D$15*V98*MAX(ABS(AF98-(K32)),1))))))))</f>
        <v>636.94169286870101</v>
      </c>
      <c r="AG98">
        <f ca="1">((G31)*(MAX($D$16,(AC98)-(K31)))^2)/2+(I31)*(MAX($D$16,(AC98)-(K31)))^3/3+(ABS(F98)^2)/($I$5*MAX(((G31)+(I31)*(MAX($D$16,(AC98)-(K31))))*(MAX($D$16,(AC98)-(K31))),0.000001))</f>
        <v>33.368521947119781</v>
      </c>
      <c r="AH98">
        <f ca="1">((G31)*(MAX($D$16,(AE98)-(K31)))^2)/2+(I31)*(MAX($D$16,(AE98)-(K31)))^3/3+(ABS(F98)^2)/($I$5*MAX(((G31)+(I31)*(MAX($D$16,(AE98)-(K31))))*(MAX($D$16,(AE98)-(K31))),0.000001))</f>
        <v>41.072844656852865</v>
      </c>
      <c r="AI98">
        <f ca="1">((G32)*(MAX($D$16,(AD98)-(K32)))^2)/2+(I32)*(MAX($D$16,(AD98)-(K32)))^3/3+(ABS(G98)^2)/($I$5*MAX(((G32)+(I32)*(MAX($D$16,(AD98)-(K32))))*(MAX($D$16,(AD98)-(K32))),0.000001))</f>
        <v>29.156565507375252</v>
      </c>
      <c r="AJ98">
        <f ca="1">((G32)*(MAX($D$16,(AF98)-(K32)))^2)/2+(I32)*(MAX($D$16,(AF98)-(K32)))^3/3+(ABS(G98)^2)/($I$5*MAX(((G32)+(I32)*(MAX($D$16,(AF98)-(K32))))*(MAX($D$16,(AF98)-(K32))),0.000001))</f>
        <v>136.11831545647527</v>
      </c>
      <c r="AK98" t="str">
        <f t="shared" ca="1" si="26"/>
        <v>Supercritical</v>
      </c>
      <c r="AL98" t="str">
        <f t="shared" ca="1" si="27"/>
        <v>Supercritical</v>
      </c>
      <c r="AM98">
        <f t="shared" ca="1" si="28"/>
        <v>637.16635185874361</v>
      </c>
      <c r="AN98">
        <f t="shared" ca="1" si="29"/>
        <v>636.94169185780379</v>
      </c>
      <c r="AO98">
        <f t="shared" ca="1" si="30"/>
        <v>1.9602902057158644E-6</v>
      </c>
      <c r="AP98">
        <f t="shared" ca="1" si="31"/>
        <v>1.5552265040241764E-6</v>
      </c>
    </row>
    <row r="99" spans="1:42" x14ac:dyDescent="0.35">
      <c r="A99">
        <v>56</v>
      </c>
      <c r="B99">
        <f t="shared" si="32"/>
        <v>1</v>
      </c>
      <c r="C99">
        <f t="shared" ca="1" si="33"/>
        <v>0.7070694580638216</v>
      </c>
      <c r="D99">
        <f t="shared" ca="1" si="34"/>
        <v>637.16635185874361</v>
      </c>
      <c r="E99">
        <f t="shared" ca="1" si="35"/>
        <v>636.94169185780379</v>
      </c>
      <c r="F99">
        <f t="shared" si="19"/>
        <v>51</v>
      </c>
      <c r="G99">
        <f ca="1">IF(N6="None",MAX(0,F99-H99),MAX(0,F99*B99))</f>
        <v>50.95</v>
      </c>
      <c r="H99">
        <f ca="1">IF(N6="None",MAX(0.05,IFERROR(O33,0)+0.05),MAX(0,F99-G99))</f>
        <v>0.05</v>
      </c>
      <c r="I99">
        <f ca="1">IF(AND(N7="None",N8="None"),MAX(0,G99*C99),IF(N7="None",MAX(0.05,IFERROR(O34,0)+0.05),IF(N8="None",MAX(0,G99-J99),MAX(0,G99*C99))))</f>
        <v>36.025188888351714</v>
      </c>
      <c r="J99">
        <f ca="1">IF(AND(N7="None",N8="None"),MAX(0,G99-I99),IF(N8="None",MAX(0.05,IFERROR(O35,0)+0.05),IF(N7="None",MAX(0,G99-I99),MAX(0,G99-I99))))</f>
        <v>14.924811111648289</v>
      </c>
      <c r="K99">
        <f>P5</f>
        <v>637</v>
      </c>
      <c r="L99">
        <f ca="1">P6</f>
        <v>635.50072404782861</v>
      </c>
      <c r="M99">
        <f ca="1">P7</f>
        <v>623.0446335020365</v>
      </c>
      <c r="N99">
        <f ca="1">P8</f>
        <v>632.94163350203655</v>
      </c>
      <c r="O99">
        <f ca="1"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AE99)-(K31))))*(MAX($D$16,(AE99)-(K31))),0.000001)*MAX(((((G31)+(I31)*(MAX($D$16,(AE99)-(K31))))*(MAX($D$16,(AE99)-(K31))))/MAX((G31)+2*(MAX($D$16,(AE99)-(K31)))*SQRT(1+(I31)^2),0.000001))^(2/3),0.000001)))^2))/2)+(IF((ABS(F99)/MAX(((G31)+(I31)*(MAX($D$16,(AE99)-(K31))))*(MAX($D$16,(AE99)-(K31))),0.000001))&gt;(ABS(F99)/MAX(((F31)+(H31)*(MAX($D$16,(K99)-(J31))))*(MAX($D$16,(K99)-(J31))),0.000001)),$D$9*((((ABS(F99)/MAX(((G31)+(I31)*(MAX($D$16,(AE99)-(K31))))*(MAX($D$16,(AE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AE99)-(K31))))*(MAX($D$16,(AE99)-(K31))),0.000001))^2)/(2*$I$5)))))+($D$10*(ABS((X31)-(W31))/90)*MAX(((ABS(F99)/MAX(((F31)+(H31)*(MAX($D$16,(K99)-(J31))))*(MAX($D$16,(K99)-(J31))),0.000001))^2)/(2*$I$5),((ABS(F99)/MAX(((G31)+(I31)*(MAX($D$16,(AE99)-(K31))))*(MAX($D$16,(AE99)-(K31))),0.000001))^2)/(2*$I$5)))+(0)-((ABS(F99)/MAX(((G31)+(I31)*(MAX($D$16,(AE99)-(K31))))*(MAX($D$16,(AE99)-(K31))),0.000001))^2)/(2*$I$5)</f>
        <v>637.1661576848195</v>
      </c>
      <c r="P99">
        <f ca="1">AD99+((ABS(G99)/MAX(((G32)+(I32)*(MAX($D$16,(AD99)-(K32))))*(MAX($D$16,(AD99)-(K32))),0.000001))^2)/(2*$I$5)+((E32)*((((ABS(G99)*$D$6)/(MAX(((F32)+(H32)*(MAX($D$16,(AC99)-(J32))))*(MAX($D$16,(AC99)-(J32))),0.000001)*MAX(((((F32)+(H32)*(MAX($D$16,(AC99)-(J32))))*(MAX($D$16,(AC99)-(J32))))/MAX((F32)+2*(MAX($D$16,(AC99)-(J32)))*SQRT(1+(H32)^2),0.000001))^(2/3),0.000001)))^2)+(((ABS(G99)*$D$6)/(MAX(((G32)+(I32)*(MAX($D$16,(AD99)-(K32))))*(MAX($D$16,(AD99)-(K32))),0.000001)*MAX(((((G32)+(I32)*(MAX($D$16,(AD99)-(K32))))*(MAX($D$16,(AD99)-(K32))))/MAX((G32)+2*(MAX($D$16,(AD99)-(K32)))*SQRT(1+(I32)^2),0.000001))^(2/3),0.000001)))^2))/2)+(IF((ABS(G99)/MAX(((G32)+(I32)*(MAX($D$16,(AD99)-(K32))))*(MAX($D$16,(AD99)-(K32))),0.000001))&gt;(ABS(G99)/MAX(((F32)+(H32)*(MAX($D$16,(AC99)-(J32))))*(MAX($D$16,(AC99)-(J32))),0.000001)),$D$9*((((ABS(G99)/MAX(((G32)+(I32)*(MAX($D$16,(AD99)-(K32))))*(MAX($D$16,(AD99)-(K32))),0.000001))^2)/(2*$I$5))-(((ABS(G99)/MAX(((F32)+(H32)*(MAX($D$16,(AC99)-(J32))))*(MAX($D$16,(AC99)-(J32))),0.000001))^2)/(2*$I$5))),$D$8*((((ABS(G99)/MAX(((F32)+(H32)*(MAX($D$16,(AC99)-(J32))))*(MAX($D$16,(AC99)-(J32))),0.000001))^2)/(2*$I$5))-(((ABS(G99)/MAX(((G32)+(I32)*(MAX($D$16,(AD99)-(K32))))*(MAX($D$16,(AD99)-(K32))),0.000001))^2)/(2*$I$5)))))+($D$10*(ABS((X32)-(W32))/90)*MAX(((ABS(G99)/MAX(((F32)+(H32)*(MAX($D$16,(AC99)-(J32))))*(MAX($D$16,(AC99)-(J32))),0.000001))^2)/(2*$I$5),((ABS(G99)/MAX(((G32)+(I32)*(MAX($D$16,(AD99)-(K32))))*(MAX($D$16,(AD99)-(K32))),0.000001))^2)/(2*$I$5)))+(($D$11*0.13607488*(ABS(H99)/MAX(ABS(F99),0.000001))^2*MAX(((ABS(G99)/MAX(((F32)+(H32)*(MAX($D$16,(AC99)-(J32))))*(MAX($D$16,(AC99)-(J32))),0.000001))^2)/(2*$I$5),((ABS(G99)/MAX(((G32)+(I32)*(MAX($D$16,(AD99)-(K32))))*(MAX($D$16,(AD99)-(K32))),0.000001))^2)/(2*$I$5))))-((ABS(G99)/MAX(((F32)+(H32)*(MAX($D$16,(AC99)-(J32))))*(MAX($D$16,(AC99)-(J32))),0.000001))^2)/(2*$I$5)</f>
        <v>636.31223230669207</v>
      </c>
      <c r="Q99">
        <f ca="1">L99+((ABS(H99)/MAX(((G33)+(I33)*(MAX($D$16,(IF(N6="None",AC99,L99))-(K33))))*(MAX($D$16,(IF(N6="None",AC99,L99))-(K33))),0.000001))^2)/(2*$I$5)+((E33)*((((ABS(H99)*$D$6)/(MAX(((F33)+(H33)*(MAX($D$16,(AC99)-(J33))))*(MAX($D$16,(AC99)-(J33))),0.000001)*MAX(((((F33)+(H33)*(MAX($D$16,(AC99)-(J33))))*(MAX($D$16,(AC99)-(J33))))/MAX((F33)+2*(MAX($D$16,(AC99)-(J33)))*SQRT(1+(H33)^2),0.000001))^(2/3),0.000001)))^2)+(((ABS(H99)*$D$6)/(MAX(((G33)+(I33)*(MAX($D$16,(IF(N6="None",AC99,L99))-(K33))))*(MAX($D$16,(IF(N6="None",AC99,L99))-(K33))),0.000001)*MAX(((((G33)+(I33)*(MAX($D$16,(IF(N6="None",AC99,L99))-(K33))))*(MAX($D$16,(IF(N6="None",AC99,L99))-(K33))))/MAX((G33)+2*(MAX($D$16,(IF(N6="None",AC99,L99))-(K33)))*SQRT(1+(I33)^2),0.000001))^(2/3),0.000001)))^2))/2)+(IF((ABS(H99)/MAX(((G33)+(I33)*(MAX($D$16,(IF(N6="None",AC99,L99))-(K33))))*(MAX($D$16,(IF(N6="None",AC99,L99))-(K33))),0.000001))&gt;(ABS(H99)/MAX(((F33)+(H33)*(MAX($D$16,(AC99)-(J33))))*(MAX($D$16,(AC99)-(J33))),0.000001)),$D$9*((((ABS(H99)/MAX(((G33)+(I33)*(MAX($D$16,(IF(N6="None",AC99,L99))-(K33))))*(MAX($D$16,(IF(N6="None",AC99,L99))-(K33))),0.000001))^2)/(2*$I$5))-(((ABS(H99)/MAX(((F33)+(H33)*(MAX($D$16,(AC99)-(J33))))*(MAX($D$16,(AC99)-(J33))),0.000001))^2)/(2*$I$5))),$D$8*((((ABS(H99)/MAX(((F33)+(H33)*(MAX($D$16,(AC99)-(J33))))*(MAX($D$16,(AC99)-(J33))),0.000001))^2)/(2*$I$5))-(((ABS(H99)/MAX(((G33)+(I33)*(MAX($D$16,(IF(N6="None",AC99,L99))-(K33))))*(MAX($D$16,(IF(N6="None",AC99,L99))-(K33))),0.000001))^2)/(2*$I$5)))))+($D$10*(ABS((X33)-(W33))/90)*MAX(((ABS(H99)/MAX(((F33)+(H33)*(MAX($D$16,(AC99)-(J33))))*(MAX($D$16,(AC99)-(J33))),0.000001))^2)/(2*$I$5),((ABS(H99)/MAX(((G33)+(I33)*(MAX($D$16,(IF(N6="None",AC99,L99))-(K33))))*(MAX($D$16,(IF(N6="None",AC99,L99))-(K33))),0.000001))^2)/(2*$I$5)))+(($D$11*0.00000015*(ABS(G99)/MAX(ABS(F99),0.000001))^2*MAX(((ABS(H99)/MAX(((F33)+(H33)*(MAX($D$16,(AC99)-(J33))))*(MAX($D$16,(AC99)-(J33))),0.000001))^2)/(2*$I$5),((ABS(H99)/MAX(((G33)+(I33)*(MAX($D$16,(IF(N6="None",AC99,L99))-(K33))))*(MAX($D$16,(IF(N6="None",AC99,L99))-(K33))),0.000001))^2)/(2*$I$5))))-((ABS(H99)/MAX(((F33)+(H33)*(MAX($D$16,(AC99)-(J33))))*(MAX($D$16,(AC99)-(J33))),0.000001))^2)/(2*$I$5)</f>
        <v>635.50072421829236</v>
      </c>
      <c r="R99">
        <f ca="1">AE99+((ABS(G99)/MAX(((F32)+(H32)*(MAX($D$16,(AE99)-(J32))))*(MAX($D$16,(AE99)-(J32))),0.000001))^2)/(2*$I$5)-((E32)*((((ABS(G99)*$D$6)/(MAX(((F32)+(H32)*(MAX($D$16,(AE99)-(J32))))*(MAX($D$16,(AE99)-(J32))),0.000001)*MAX(((((F32)+(H32)*(MAX($D$16,(AE99)-(J32))))*(MAX($D$16,(AE99)-(J32))))/MAX((F32)+2*(MAX($D$16,(AE99)-(J32)))*SQRT(1+(H32)^2),0.000001))^(2/3),0.000001)))^2)+(((ABS(G99)*$D$6)/(MAX(((G32)+(I32)*(MAX($D$16,(AF99)-(K32))))*(MAX($D$16,(AF99)-(K32))),0.000001)*MAX(((((G32)+(I32)*(MAX($D$16,(AF99)-(K32))))*(MAX($D$16,(AF99)-(K32))))/MAX((G32)+2*(MAX($D$16,(AF99)-(K32)))*SQRT(1+(I32)^2),0.000001))^(2/3),0.000001)))^2))/2)+(IF((ABS(G99)/MAX(((G32)+(I32)*(MAX($D$16,(AF99)-(K32))))*(MAX($D$16,(AF99)-(K32))),0.000001))&gt;(ABS(G99)/MAX(((F32)+(H32)*(MAX($D$16,(AE99)-(J32))))*(MAX($D$16,(AE99)-(J32))),0.000001)),$D$9*((((ABS(G99)/MAX(((G32)+(I32)*(MAX($D$16,(AF99)-(K32))))*(MAX($D$16,(AF99)-(K32))),0.000001))^2)/(2*$I$5))-(((ABS(G99)/MAX(((F32)+(H32)*(MAX($D$16,(AE99)-(J32))))*(MAX($D$16,(AE99)-(J32))),0.000001))^2)/(2*$I$5))),$D$8*((((ABS(G99)/MAX(((F32)+(H32)*(MAX($D$16,(AE99)-(J32))))*(MAX($D$16,(AE99)-(J32))),0.000001))^2)/(2*$I$5))-(((ABS(G99)/MAX(((G32)+(I32)*(MAX($D$16,(AF99)-(K32))))*(MAX($D$16,(AF99)-(K32))),0.000001))^2)/(2*$I$5)))))+($D$10*(ABS((X32)-(W32))/90)*MAX(((ABS(G99)/MAX(((F32)+(H32)*(MAX($D$16,(AE99)-(J32))))*(MAX($D$16,(AE99)-(J32))),0.000001))^2)/(2*$I$5),((ABS(G99)/MAX(((G32)+(I32)*(MAX($D$16,(AF99)-(K32))))*(MAX($D$16,(AF99)-(K32))),0.000001))^2)/(2*$I$5)))+(($D$11*0.13607488*(ABS(H99)/MAX(ABS(F99),0.000001))^2*MAX(((ABS(G99)/MAX(((F32)+(H32)*(MAX($D$16,(AE99)-(J32))))*(MAX($D$16,(AE99)-(J32))),0.000001))^2)/(2*$I$5),((ABS(G99)/MAX(((G32)+(I32)*(MAX($D$16,(AF99)-(K32))))*(MAX($D$16,(AF99)-(K32))),0.000001))^2)/(2*$I$5))))-((ABS(G99)/MAX(((G32)+(I32)*(MAX($D$16,(AF99)-(K32))))*(MAX($D$16,(AF99)-(K32))),0.000001))^2)/(2*$I$5)</f>
        <v>636.94030595390507</v>
      </c>
      <c r="S99">
        <f ca="1">M99+((ABS(I99)/MAX(((G34)+(I34)*(MAX($D$16,(IF(N7="None",AD99,M99))-(K34))))*(MAX($D$16,(IF(N7="None",AD99,M99))-(K34))),0.000001))^2)/(2*$I$5)+((E34)*((((ABS(I99)*$D$6)/(MAX(((F34)+(H34)*(MAX($D$16,(AD99)-(J34))))*(MAX($D$16,(AD99)-(J34))),0.000001)*MAX(((((F34)+(H34)*(MAX($D$16,(AD99)-(J34))))*(MAX($D$16,(AD99)-(J34))))/MAX((F34)+2*(MAX($D$16,(AD99)-(J34)))*SQRT(1+(H34)^2),0.000001))^(2/3),0.000001)))^2)+(((ABS(I99)*$D$6)/(MAX(((G34)+(I34)*(MAX($D$16,(IF(N7="None",AD99,M99))-(K34))))*(MAX($D$16,(IF(N7="None",AD99,M99))-(K34))),0.000001)*MAX(((((G34)+(I34)*(MAX($D$16,(IF(N7="None",AD99,M99))-(K34))))*(MAX($D$16,(IF(N7="None",AD99,M99))-(K34))))/MAX((G34)+2*(MAX($D$16,(IF(N7="None",AD99,M99))-(K34)))*SQRT(1+(I34)^2),0.000001))^(2/3),0.000001)))^2))/2)+(IF((ABS(I99)/MAX(((G34)+(I34)*(MAX($D$16,(IF(N7="None",AD99,M99))-(K34))))*(MAX($D$16,(IF(N7="None",AD99,M99))-(K34))),0.000001))&gt;(ABS(I99)/MAX(((F34)+(H34)*(MAX($D$16,(AD99)-(J34))))*(MAX($D$16,(AD99)-(J34))),0.000001)),$D$9*((((ABS(I99)/MAX(((G34)+(I34)*(MAX($D$16,(IF(N7="None",AD99,M99))-(K34))))*(MAX($D$16,(IF(N7="None",AD99,M99))-(K34))),0.000001))^2)/(2*$I$5))-(((ABS(I99)/MAX(((F34)+(H34)*(MAX($D$16,(AD99)-(J34))))*(MAX($D$16,(AD99)-(J34))),0.000001))^2)/(2*$I$5))),$D$8*((((ABS(I99)/MAX(((F34)+(H34)*(MAX($D$16,(AD99)-(J34))))*(MAX($D$16,(AD99)-(J34))),0.000001))^2)/(2*$I$5))-(((ABS(I99)/MAX(((G34)+(I34)*(MAX($D$16,(IF(N7="None",AD99,M99))-(K34))))*(MAX($D$16,(IF(N7="None",AD99,M99))-(K34))),0.000001))^2)/(2*$I$5)))))+($D$10*(ABS((X34)-(W34))/90)*MAX(((ABS(I99)/MAX(((F34)+(H34)*(MAX($D$16,(AD99)-(J34))))*(MAX($D$16,(AD99)-(J34))),0.000001))^2)/(2*$I$5),((ABS(I99)/MAX(((G34)+(I34)*(MAX($D$16,(IF(N7="None",AD99,M99))-(K34))))*(MAX($D$16,(IF(N7="None",AD99,M99))-(K34))),0.000001))^2)/(2*$I$5)))+(0)-((ABS(I99)/MAX(((F34)+(H34)*(MAX($D$16,(AD99)-(J34))))*(MAX($D$16,(AD99)-(J34))),0.000001))^2)/(2*$I$5)</f>
        <v>625.62062090404152</v>
      </c>
      <c r="T99">
        <f ca="1">N99+((ABS(J99)/MAX(((G35)+(I35)*(MAX($D$16,(IF(N8="None",AD99,N99))-(K35))))*(MAX($D$16,(IF(N8="None",AD99,N99))-(K35))),0.000001))^2)/(2*$I$5)+((E35)*((((ABS(J99)*$D$6)/(MAX(((F35)+(H35)*(MAX($D$16,(AD99)-(J35))))*(MAX($D$16,(AD99)-(J35))),0.000001)*MAX(((((F35)+(H35)*(MAX($D$16,(AD99)-(J35))))*(MAX($D$16,(AD99)-(J35))))/MAX((F35)+2*(MAX($D$16,(AD99)-(J35)))*SQRT(1+(H35)^2),0.000001))^(2/3),0.000001)))^2)+(((ABS(J99)*$D$6)/(MAX(((G35)+(I35)*(MAX($D$16,(IF(N8="None",AD99,N99))-(K35))))*(MAX($D$16,(IF(N8="None",AD99,N99))-(K35))),0.000001)*MAX(((((G35)+(I35)*(MAX($D$16,(IF(N8="None",AD99,N99))-(K35))))*(MAX($D$16,(IF(N8="None",AD99,N99))-(K35))))/MAX((G35)+2*(MAX($D$16,(IF(N8="None",AD99,N99))-(K35)))*SQRT(1+(I35)^2),0.000001))^(2/3),0.000001)))^2))/2)+(IF((ABS(J99)/MAX(((G35)+(I35)*(MAX($D$16,(IF(N8="None",AD99,N99))-(K35))))*(MAX($D$16,(IF(N8="None",AD99,N99))-(K35))),0.000001))&gt;(ABS(J99)/MAX(((F35)+(H35)*(MAX($D$16,(AD99)-(J35))))*(MAX($D$16,(AD99)-(J35))),0.000001)),$D$9*((((ABS(J99)/MAX(((G35)+(I35)*(MAX($D$16,(IF(N8="None",AD99,N99))-(K35))))*(MAX($D$16,(IF(N8="None",AD99,N99))-(K35))),0.000001))^2)/(2*$I$5))-(((ABS(J99)/MAX(((F35)+(H35)*(MAX($D$16,(AD99)-(J35))))*(MAX($D$16,(AD99)-(J35))),0.000001))^2)/(2*$I$5))),$D$8*((((ABS(J99)/MAX(((F35)+(H35)*(MAX($D$16,(AD99)-(J35))))*(MAX($D$16,(AD99)-(J35))),0.000001))^2)/(2*$I$5))-(((ABS(J99)/MAX(((G35)+(I35)*(MAX($D$16,(IF(N8="None",AD99,N99))-(K35))))*(MAX($D$16,(IF(N8="None",AD99,N99))-(K35))),0.000001))^2)/(2*$I$5)))))+($D$10*(ABS((X35)-(W35))/90)*MAX(((ABS(J99)/MAX(((F35)+(H35)*(MAX($D$16,(AD99)-(J35))))*(MAX($D$16,(AD99)-(J35))),0.000001))^2)/(2*$I$5),((ABS(J99)/MAX(((G35)+(I35)*(MAX($D$16,(IF(N8="None",AD99,N99))-(K35))))*(MAX($D$16,(IF(N8="None",AD99,N99))-(K35))),0.000001))^2)/(2*$I$5)))+(($D$11*0.34699541*(ABS(I99)/MAX(ABS(G99),0.000001))^2*MAX(((ABS(J99)/MAX(((F35)+(H35)*(MAX($D$16,(AD99)-(J35))))*(MAX($D$16,(AD99)-(J35))),0.000001))^2)/(2*$I$5),((ABS(J99)/MAX(((G35)+(I35)*(MAX($D$16,(IF(N8="None",AD99,N99))-(K35))))*(MAX($D$16,(IF(N8="None",AD99,N99))-(K35))),0.000001))^2)/(2*$I$5))))-((ABS(J99)/MAX(((F35)+(H35)*(MAX($D$16,(AD99)-(J35))))*(MAX($D$16,(AD99)-(J35))),0.000001))^2)/(2*$I$5)</f>
        <v>633.45198203729763</v>
      </c>
      <c r="U99">
        <f t="shared" ca="1" si="20"/>
        <v>1.3401922051225E-3</v>
      </c>
      <c r="V99">
        <f t="shared" ca="1" si="21"/>
        <v>5.4766770038758971E-3</v>
      </c>
      <c r="W99">
        <f t="shared" ca="1" si="22"/>
        <v>0.854119552051543</v>
      </c>
      <c r="X99">
        <f t="shared" ca="1" si="23"/>
        <v>3.4897098205061639</v>
      </c>
      <c r="Y99">
        <f>IF($D$20=0,B99,IFERROR(IF(N6="None",1,MIN(0.98,MAX(0.02,B99+$D$14*((Q99-P99)/MAX(ABS(D99),1))))),B99))</f>
        <v>1</v>
      </c>
      <c r="Z99">
        <f ca="1">IF($D$20=0,C99,IFERROR(IF(AND(N7="None",N8="None"),C99,IF(N8="None",1,IF(N7="None",0,MIN(0.98,MAX(0.02,C99+$D$14*((T99-S99)/MAX(ABS(E99),1))))))),C99))</f>
        <v>0.70805307854065536</v>
      </c>
      <c r="AA99">
        <f t="shared" ca="1" si="24"/>
        <v>636.86737584870093</v>
      </c>
      <c r="AB99">
        <f t="shared" ca="1" si="25"/>
        <v>635.72061550846036</v>
      </c>
      <c r="AC99">
        <f ca="1">IF($D$20=0,D99,IF(AC99=0,(MAX(P99,Q99)),IF(ABS((MAX(P99,Q99))-AC99)&lt;$D$19,AC99,MAX((K31)+$D$16,AC99+$D$13*(((MAX(P99,Q99))-AC99))))))</f>
        <v>636.31213468719295</v>
      </c>
      <c r="AD99">
        <f ca="1">IF($D$20=0,E99,IF(AD99=0,(MAX(S99,T99)),IF(ABS((MAX(S99,T99))-AD99)&lt;$D$19,AD99,MAX((K32)+$D$16,AD99+$D$13*(((MAX(S99,T99))-AD99))))))</f>
        <v>633.45290228825104</v>
      </c>
      <c r="AE99">
        <f ca="1">IF($D$20=0,D99,IF(AE99=0,O99,IF(ABS(U99)&lt;$D$19,AE99,MAX((K31)+$D$16,AE99+($D$13*(((O99)-AE99)+($D$15*U99*MAX(ABS(AE99-(K31)),1))))))))</f>
        <v>637.16634989182796</v>
      </c>
      <c r="AF99">
        <f ca="1">IF($D$20=0,E99,IF(AF99=0,R99,IF(ABS(V99)&lt;$D$19,AF99,MAX((K32)+$D$16,AF99+($D$13*(((R99)-AF99)+($D$15*V99*MAX(ABS(AF99-(K32)),1))))))))</f>
        <v>636.94169338606287</v>
      </c>
      <c r="AG99">
        <f ca="1">((G31)*(MAX($D$16,(AC99)-(K31)))^2)/2+(I31)*(MAX($D$16,(AC99)-(K31)))^3/3+(ABS(F99)^2)/($I$5*MAX(((G31)+(I31)*(MAX($D$16,(AC99)-(K31))))*(MAX($D$16,(AC99)-(K31))),0.000001))</f>
        <v>33.375005870952464</v>
      </c>
      <c r="AH99">
        <f ca="1">((G31)*(MAX($D$16,(AE99)-(K31)))^2)/2+(I31)*(MAX($D$16,(AE99)-(K31)))^3/3+(ABS(F99)^2)/($I$5*MAX(((G31)+(I31)*(MAX($D$16,(AE99)-(K31))))*(MAX($D$16,(AE99)-(K31))),0.000001))</f>
        <v>41.072835030278036</v>
      </c>
      <c r="AI99">
        <f ca="1">((G32)*(MAX($D$16,(AD99)-(K32)))^2)/2+(I32)*(MAX($D$16,(AD99)-(K32)))^3/3+(ABS(G99)^2)/($I$5*MAX(((G32)+(I32)*(MAX($D$16,(AD99)-(K32))))*(MAX($D$16,(AD99)-(K32))),0.000001))</f>
        <v>29.137070527926113</v>
      </c>
      <c r="AJ99">
        <f ca="1">((G32)*(MAX($D$16,(AF99)-(K32)))^2)/2+(I32)*(MAX($D$16,(AF99)-(K32)))^3/3+(ABS(G99)^2)/($I$5*MAX(((G32)+(I32)*(MAX($D$16,(AF99)-(K32))))*(MAX($D$16,(AF99)-(K32))),0.000001))</f>
        <v>136.11834168707614</v>
      </c>
      <c r="AK99" t="str">
        <f t="shared" ca="1" si="26"/>
        <v>Supercritical</v>
      </c>
      <c r="AL99" t="str">
        <f t="shared" ca="1" si="27"/>
        <v>Supercritical</v>
      </c>
      <c r="AM99">
        <f t="shared" ca="1" si="28"/>
        <v>637.16635117032308</v>
      </c>
      <c r="AN99">
        <f t="shared" ca="1" si="29"/>
        <v>636.94169239269445</v>
      </c>
      <c r="AO99">
        <f t="shared" ca="1" si="30"/>
        <v>1.9669156472446048E-6</v>
      </c>
      <c r="AP99">
        <f t="shared" ca="1" si="31"/>
        <v>1.5282590766219073E-6</v>
      </c>
    </row>
    <row r="100" spans="1:42" x14ac:dyDescent="0.35">
      <c r="A100">
        <v>57</v>
      </c>
      <c r="B100">
        <f t="shared" si="32"/>
        <v>1</v>
      </c>
      <c r="C100">
        <f t="shared" ca="1" si="33"/>
        <v>0.70805307854065536</v>
      </c>
      <c r="D100">
        <f t="shared" ca="1" si="34"/>
        <v>637.16635117032308</v>
      </c>
      <c r="E100">
        <f t="shared" ca="1" si="35"/>
        <v>636.94169239269445</v>
      </c>
      <c r="F100">
        <f t="shared" si="19"/>
        <v>51</v>
      </c>
      <c r="G100">
        <f ca="1">IF(N6="None",MAX(0,F100-H100),MAX(0,F100*B100))</f>
        <v>50.95</v>
      </c>
      <c r="H100">
        <f ca="1">IF(N6="None",MAX(0.05,IFERROR(O33,0)+0.05),MAX(0,F100-G100))</f>
        <v>0.05</v>
      </c>
      <c r="I100">
        <f ca="1">IF(AND(N7="None",N8="None"),MAX(0,G100*C100),IF(N7="None",MAX(0.05,IFERROR(O34,0)+0.05),IF(N8="None",MAX(0,G100-J100),MAX(0,G100*C100))))</f>
        <v>36.075304351646395</v>
      </c>
      <c r="J100">
        <f ca="1">IF(AND(N7="None",N8="None"),MAX(0,G100-I100),IF(N8="None",MAX(0.05,IFERROR(O35,0)+0.05),IF(N7="None",MAX(0,G100-I100),MAX(0,G100-I100))))</f>
        <v>14.874695648353608</v>
      </c>
      <c r="K100">
        <f>P5</f>
        <v>637</v>
      </c>
      <c r="L100">
        <f ca="1">P6</f>
        <v>635.50072404782861</v>
      </c>
      <c r="M100">
        <f ca="1">P7</f>
        <v>623.0446335020365</v>
      </c>
      <c r="N100">
        <f ca="1">P8</f>
        <v>632.94163350203655</v>
      </c>
      <c r="O100">
        <f ca="1"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AE100)-(K31))))*(MAX($D$16,(AE100)-(K31))),0.000001)*MAX(((((G31)+(I31)*(MAX($D$16,(AE100)-(K31))))*(MAX($D$16,(AE100)-(K31))))/MAX((G31)+2*(MAX($D$16,(AE100)-(K31)))*SQRT(1+(I31)^2),0.000001))^(2/3),0.000001)))^2))/2)+(IF((ABS(F100)/MAX(((G31)+(I31)*(MAX($D$16,(AE100)-(K31))))*(MAX($D$16,(AE100)-(K31))),0.000001))&gt;(ABS(F100)/MAX(((F31)+(H31)*(MAX($D$16,(K100)-(J31))))*(MAX($D$16,(K100)-(J31))),0.000001)),$D$9*((((ABS(F100)/MAX(((G31)+(I31)*(MAX($D$16,(AE100)-(K31))))*(MAX($D$16,(AE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AE100)-(K31))))*(MAX($D$16,(AE100)-(K31))),0.000001))^2)/(2*$I$5)))))+($D$10*(ABS((X31)-(W31))/90)*MAX(((ABS(F100)/MAX(((F31)+(H31)*(MAX($D$16,(K100)-(J31))))*(MAX($D$16,(K100)-(J31))),0.000001))^2)/(2*$I$5),((ABS(F100)/MAX(((G31)+(I31)*(MAX($D$16,(AE100)-(K31))))*(MAX($D$16,(AE100)-(K31))),0.000001))^2)/(2*$I$5)))+(0)-((ABS(F100)/MAX(((G31)+(I31)*(MAX($D$16,(AE100)-(K31))))*(MAX($D$16,(AE100)-(K31))),0.000001))^2)/(2*$I$5)</f>
        <v>637.16615744371438</v>
      </c>
      <c r="P100">
        <f ca="1">AD100+((ABS(G100)/MAX(((G32)+(I32)*(MAX($D$16,(AD100)-(K32))))*(MAX($D$16,(AD100)-(K32))),0.000001))^2)/(2*$I$5)+((E32)*((((ABS(G100)*$D$6)/(MAX(((F32)+(H32)*(MAX($D$16,(AC100)-(J32))))*(MAX($D$16,(AC100)-(J32))),0.000001)*MAX(((((F32)+(H32)*(MAX($D$16,(AC100)-(J32))))*(MAX($D$16,(AC100)-(J32))))/MAX((F32)+2*(MAX($D$16,(AC100)-(J32)))*SQRT(1+(H32)^2),0.000001))^(2/3),0.000001)))^2)+(((ABS(G100)*$D$6)/(MAX(((G32)+(I32)*(MAX($D$16,(AD100)-(K32))))*(MAX($D$16,(AD100)-(K32))),0.000001)*MAX(((((G32)+(I32)*(MAX($D$16,(AD100)-(K32))))*(MAX($D$16,(AD100)-(K32))))/MAX((G32)+2*(MAX($D$16,(AD100)-(K32)))*SQRT(1+(I32)^2),0.000001))^(2/3),0.000001)))^2))/2)+(IF((ABS(G100)/MAX(((G32)+(I32)*(MAX($D$16,(AD100)-(K32))))*(MAX($D$16,(AD100)-(K32))),0.000001))&gt;(ABS(G100)/MAX(((F32)+(H32)*(MAX($D$16,(AC100)-(J32))))*(MAX($D$16,(AC100)-(J32))),0.000001)),$D$9*((((ABS(G100)/MAX(((G32)+(I32)*(MAX($D$16,(AD100)-(K32))))*(MAX($D$16,(AD100)-(K32))),0.000001))^2)/(2*$I$5))-(((ABS(G100)/MAX(((F32)+(H32)*(MAX($D$16,(AC100)-(J32))))*(MAX($D$16,(AC100)-(J32))),0.000001))^2)/(2*$I$5))),$D$8*((((ABS(G100)/MAX(((F32)+(H32)*(MAX($D$16,(AC100)-(J32))))*(MAX($D$16,(AC100)-(J32))),0.000001))^2)/(2*$I$5))-(((ABS(G100)/MAX(((G32)+(I32)*(MAX($D$16,(AD100)-(K32))))*(MAX($D$16,(AD100)-(K32))),0.000001))^2)/(2*$I$5)))))+($D$10*(ABS((X32)-(W32))/90)*MAX(((ABS(G100)/MAX(((F32)+(H32)*(MAX($D$16,(AC100)-(J32))))*(MAX($D$16,(AC100)-(J32))),0.000001))^2)/(2*$I$5),((ABS(G100)/MAX(((G32)+(I32)*(MAX($D$16,(AD100)-(K32))))*(MAX($D$16,(AD100)-(K32))),0.000001))^2)/(2*$I$5)))+(($D$11*0.13607488*(ABS(H100)/MAX(ABS(F100),0.000001))^2*MAX(((ABS(G100)/MAX(((F32)+(H32)*(MAX($D$16,(AC100)-(J32))))*(MAX($D$16,(AC100)-(J32))),0.000001))^2)/(2*$I$5),((ABS(G100)/MAX(((G32)+(I32)*(MAX($D$16,(AD100)-(K32))))*(MAX($D$16,(AD100)-(K32))),0.000001))^2)/(2*$I$5))))-((ABS(G100)/MAX(((F32)+(H32)*(MAX($D$16,(AC100)-(J32))))*(MAX($D$16,(AC100)-(J32))),0.000001))^2)/(2*$I$5)</f>
        <v>636.31427121098659</v>
      </c>
      <c r="Q100">
        <f ca="1">L100+((ABS(H100)/MAX(((G33)+(I33)*(MAX($D$16,(IF(N6="None",AC100,L100))-(K33))))*(MAX($D$16,(IF(N6="None",AC100,L100))-(K33))),0.000001))^2)/(2*$I$5)+((E33)*((((ABS(H100)*$D$6)/(MAX(((F33)+(H33)*(MAX($D$16,(AC100)-(J33))))*(MAX($D$16,(AC100)-(J33))),0.000001)*MAX(((((F33)+(H33)*(MAX($D$16,(AC100)-(J33))))*(MAX($D$16,(AC100)-(J33))))/MAX((F33)+2*(MAX($D$16,(AC100)-(J33)))*SQRT(1+(H33)^2),0.000001))^(2/3),0.000001)))^2)+(((ABS(H100)*$D$6)/(MAX(((G33)+(I33)*(MAX($D$16,(IF(N6="None",AC100,L100))-(K33))))*(MAX($D$16,(IF(N6="None",AC100,L100))-(K33))),0.000001)*MAX(((((G33)+(I33)*(MAX($D$16,(IF(N6="None",AC100,L100))-(K33))))*(MAX($D$16,(IF(N6="None",AC100,L100))-(K33))))/MAX((G33)+2*(MAX($D$16,(IF(N6="None",AC100,L100))-(K33)))*SQRT(1+(I33)^2),0.000001))^(2/3),0.000001)))^2))/2)+(IF((ABS(H100)/MAX(((G33)+(I33)*(MAX($D$16,(IF(N6="None",AC100,L100))-(K33))))*(MAX($D$16,(IF(N6="None",AC100,L100))-(K33))),0.000001))&gt;(ABS(H100)/MAX(((F33)+(H33)*(MAX($D$16,(AC100)-(J33))))*(MAX($D$16,(AC100)-(J33))),0.000001)),$D$9*((((ABS(H100)/MAX(((G33)+(I33)*(MAX($D$16,(IF(N6="None",AC100,L100))-(K33))))*(MAX($D$16,(IF(N6="None",AC100,L100))-(K33))),0.000001))^2)/(2*$I$5))-(((ABS(H100)/MAX(((F33)+(H33)*(MAX($D$16,(AC100)-(J33))))*(MAX($D$16,(AC100)-(J33))),0.000001))^2)/(2*$I$5))),$D$8*((((ABS(H100)/MAX(((F33)+(H33)*(MAX($D$16,(AC100)-(J33))))*(MAX($D$16,(AC100)-(J33))),0.000001))^2)/(2*$I$5))-(((ABS(H100)/MAX(((G33)+(I33)*(MAX($D$16,(IF(N6="None",AC100,L100))-(K33))))*(MAX($D$16,(IF(N6="None",AC100,L100))-(K33))),0.000001))^2)/(2*$I$5)))))+($D$10*(ABS((X33)-(W33))/90)*MAX(((ABS(H100)/MAX(((F33)+(H33)*(MAX($D$16,(AC100)-(J33))))*(MAX($D$16,(AC100)-(J33))),0.000001))^2)/(2*$I$5),((ABS(H100)/MAX(((G33)+(I33)*(MAX($D$16,(IF(N6="None",AC100,L100))-(K33))))*(MAX($D$16,(IF(N6="None",AC100,L100))-(K33))),0.000001))^2)/(2*$I$5)))+(($D$11*0.00000015*(ABS(G100)/MAX(ABS(F100),0.000001))^2*MAX(((ABS(H100)/MAX(((F33)+(H33)*(MAX($D$16,(AC100)-(J33))))*(MAX($D$16,(AC100)-(J33))),0.000001))^2)/(2*$I$5),((ABS(H100)/MAX(((G33)+(I33)*(MAX($D$16,(IF(N6="None",AC100,L100))-(K33))))*(MAX($D$16,(IF(N6="None",AC100,L100))-(K33))),0.000001))^2)/(2*$I$5))))-((ABS(H100)/MAX(((F33)+(H33)*(MAX($D$16,(AC100)-(J33))))*(MAX($D$16,(AC100)-(J33))),0.000001))^2)/(2*$I$5)</f>
        <v>635.50072421794584</v>
      </c>
      <c r="R100">
        <f ca="1">AE100+((ABS(G100)/MAX(((F32)+(H32)*(MAX($D$16,(AE100)-(J32))))*(MAX($D$16,(AE100)-(J32))),0.000001))^2)/(2*$I$5)-((E32)*((((ABS(G100)*$D$6)/(MAX(((F32)+(H32)*(MAX($D$16,(AE100)-(J32))))*(MAX($D$16,(AE100)-(J32))),0.000001)*MAX(((((F32)+(H32)*(MAX($D$16,(AE100)-(J32))))*(MAX($D$16,(AE100)-(J32))))/MAX((F32)+2*(MAX($D$16,(AE100)-(J32)))*SQRT(1+(H32)^2),0.000001))^(2/3),0.000001)))^2)+(((ABS(G100)*$D$6)/(MAX(((G32)+(I32)*(MAX($D$16,(AF100)-(K32))))*(MAX($D$16,(AF100)-(K32))),0.000001)*MAX(((((G32)+(I32)*(MAX($D$16,(AF100)-(K32))))*(MAX($D$16,(AF100)-(K32))))/MAX((G32)+2*(MAX($D$16,(AF100)-(K32)))*SQRT(1+(I32)^2),0.000001))^(2/3),0.000001)))^2))/2)+(IF((ABS(G100)/MAX(((G32)+(I32)*(MAX($D$16,(AF100)-(K32))))*(MAX($D$16,(AF100)-(K32))),0.000001))&gt;(ABS(G100)/MAX(((F32)+(H32)*(MAX($D$16,(AE100)-(J32))))*(MAX($D$16,(AE100)-(J32))),0.000001)),$D$9*((((ABS(G100)/MAX(((G32)+(I32)*(MAX($D$16,(AF100)-(K32))))*(MAX($D$16,(AF100)-(K32))),0.000001))^2)/(2*$I$5))-(((ABS(G100)/MAX(((F32)+(H32)*(MAX($D$16,(AE100)-(J32))))*(MAX($D$16,(AE100)-(J32))),0.000001))^2)/(2*$I$5))),$D$8*((((ABS(G100)/MAX(((F32)+(H32)*(MAX($D$16,(AE100)-(J32))))*(MAX($D$16,(AE100)-(J32))),0.000001))^2)/(2*$I$5))-(((ABS(G100)/MAX(((G32)+(I32)*(MAX($D$16,(AF100)-(K32))))*(MAX($D$16,(AF100)-(K32))),0.000001))^2)/(2*$I$5)))))+($D$10*(ABS((X32)-(W32))/90)*MAX(((ABS(G100)/MAX(((F32)+(H32)*(MAX($D$16,(AE100)-(J32))))*(MAX($D$16,(AE100)-(J32))),0.000001))^2)/(2*$I$5),((ABS(G100)/MAX(((G32)+(I32)*(MAX($D$16,(AF100)-(K32))))*(MAX($D$16,(AF100)-(K32))),0.000001))^2)/(2*$I$5)))+(($D$11*0.13607488*(ABS(H100)/MAX(ABS(F100),0.000001))^2*MAX(((ABS(G100)/MAX(((F32)+(H32)*(MAX($D$16,(AE100)-(J32))))*(MAX($D$16,(AE100)-(J32))),0.000001))^2)/(2*$I$5),((ABS(G100)/MAX(((G32)+(I32)*(MAX($D$16,(AF100)-(K32))))*(MAX($D$16,(AF100)-(K32))),0.000001))^2)/(2*$I$5))))-((ABS(G100)/MAX(((G32)+(I32)*(MAX($D$16,(AF100)-(K32))))*(MAX($D$16,(AF100)-(K32))),0.000001))^2)/(2*$I$5)</f>
        <v>636.94030510775451</v>
      </c>
      <c r="S100">
        <f ca="1">M100+((ABS(I100)/MAX(((G34)+(I34)*(MAX($D$16,(IF(N7="None",AD100,M100))-(K34))))*(MAX($D$16,(IF(N7="None",AD100,M100))-(K34))),0.000001))^2)/(2*$I$5)+((E34)*((((ABS(I100)*$D$6)/(MAX(((F34)+(H34)*(MAX($D$16,(AD100)-(J34))))*(MAX($D$16,(AD100)-(J34))),0.000001)*MAX(((((F34)+(H34)*(MAX($D$16,(AD100)-(J34))))*(MAX($D$16,(AD100)-(J34))))/MAX((F34)+2*(MAX($D$16,(AD100)-(J34)))*SQRT(1+(H34)^2),0.000001))^(2/3),0.000001)))^2)+(((ABS(I100)*$D$6)/(MAX(((G34)+(I34)*(MAX($D$16,(IF(N7="None",AD100,M100))-(K34))))*(MAX($D$16,(IF(N7="None",AD100,M100))-(K34))),0.000001)*MAX(((((G34)+(I34)*(MAX($D$16,(IF(N7="None",AD100,M100))-(K34))))*(MAX($D$16,(IF(N7="None",AD100,M100))-(K34))))/MAX((G34)+2*(MAX($D$16,(IF(N7="None",AD100,M100))-(K34)))*SQRT(1+(I34)^2),0.000001))^(2/3),0.000001)))^2))/2)+(IF((ABS(I100)/MAX(((G34)+(I34)*(MAX($D$16,(IF(N7="None",AD100,M100))-(K34))))*(MAX($D$16,(IF(N7="None",AD100,M100))-(K34))),0.000001))&gt;(ABS(I100)/MAX(((F34)+(H34)*(MAX($D$16,(AD100)-(J34))))*(MAX($D$16,(AD100)-(J34))),0.000001)),$D$9*((((ABS(I100)/MAX(((G34)+(I34)*(MAX($D$16,(IF(N7="None",AD100,M100))-(K34))))*(MAX($D$16,(IF(N7="None",AD100,M100))-(K34))),0.000001))^2)/(2*$I$5))-(((ABS(I100)/MAX(((F34)+(H34)*(MAX($D$16,(AD100)-(J34))))*(MAX($D$16,(AD100)-(J34))),0.000001))^2)/(2*$I$5))),$D$8*((((ABS(I100)/MAX(((F34)+(H34)*(MAX($D$16,(AD100)-(J34))))*(MAX($D$16,(AD100)-(J34))),0.000001))^2)/(2*$I$5))-(((ABS(I100)/MAX(((G34)+(I34)*(MAX($D$16,(IF(N7="None",AD100,M100))-(K34))))*(MAX($D$16,(IF(N7="None",AD100,M100))-(K34))),0.000001))^2)/(2*$I$5)))))+($D$10*(ABS((X34)-(W34))/90)*MAX(((ABS(I100)/MAX(((F34)+(H34)*(MAX($D$16,(AD100)-(J34))))*(MAX($D$16,(AD100)-(J34))),0.000001))^2)/(2*$I$5),((ABS(I100)/MAX(((G34)+(I34)*(MAX($D$16,(IF(N7="None",AD100,M100))-(K34))))*(MAX($D$16,(IF(N7="None",AD100,M100))-(K34))),0.000001))^2)/(2*$I$5)))+(0)-((ABS(I100)/MAX(((F34)+(H34)*(MAX($D$16,(AD100)-(J34))))*(MAX($D$16,(AD100)-(J34))),0.000001))^2)/(2*$I$5)</f>
        <v>625.62669003625047</v>
      </c>
      <c r="T100">
        <f ca="1">N100+((ABS(J100)/MAX(((G35)+(I35)*(MAX($D$16,(IF(N8="None",AD100,N100))-(K35))))*(MAX($D$16,(IF(N8="None",AD100,N100))-(K35))),0.000001))^2)/(2*$I$5)+((E35)*((((ABS(J100)*$D$6)/(MAX(((F35)+(H35)*(MAX($D$16,(AD100)-(J35))))*(MAX($D$16,(AD100)-(J35))),0.000001)*MAX(((((F35)+(H35)*(MAX($D$16,(AD100)-(J35))))*(MAX($D$16,(AD100)-(J35))))/MAX((F35)+2*(MAX($D$16,(AD100)-(J35)))*SQRT(1+(H35)^2),0.000001))^(2/3),0.000001)))^2)+(((ABS(J100)*$D$6)/(MAX(((G35)+(I35)*(MAX($D$16,(IF(N8="None",AD100,N100))-(K35))))*(MAX($D$16,(IF(N8="None",AD100,N100))-(K35))),0.000001)*MAX(((((G35)+(I35)*(MAX($D$16,(IF(N8="None",AD100,N100))-(K35))))*(MAX($D$16,(IF(N8="None",AD100,N100))-(K35))))/MAX((G35)+2*(MAX($D$16,(IF(N8="None",AD100,N100))-(K35)))*SQRT(1+(I35)^2),0.000001))^(2/3),0.000001)))^2))/2)+(IF((ABS(J100)/MAX(((G35)+(I35)*(MAX($D$16,(IF(N8="None",AD100,N100))-(K35))))*(MAX($D$16,(IF(N8="None",AD100,N100))-(K35))),0.000001))&gt;(ABS(J100)/MAX(((F35)+(H35)*(MAX($D$16,(AD100)-(J35))))*(MAX($D$16,(AD100)-(J35))),0.000001)),$D$9*((((ABS(J100)/MAX(((G35)+(I35)*(MAX($D$16,(IF(N8="None",AD100,N100))-(K35))))*(MAX($D$16,(IF(N8="None",AD100,N100))-(K35))),0.000001))^2)/(2*$I$5))-(((ABS(J100)/MAX(((F35)+(H35)*(MAX($D$16,(AD100)-(J35))))*(MAX($D$16,(AD100)-(J35))),0.000001))^2)/(2*$I$5))),$D$8*((((ABS(J100)/MAX(((F35)+(H35)*(MAX($D$16,(AD100)-(J35))))*(MAX($D$16,(AD100)-(J35))),0.000001))^2)/(2*$I$5))-(((ABS(J100)/MAX(((G35)+(I35)*(MAX($D$16,(IF(N8="None",AD100,N100))-(K35))))*(MAX($D$16,(IF(N8="None",AD100,N100))-(K35))),0.000001))^2)/(2*$I$5)))))+($D$10*(ABS((X35)-(W35))/90)*MAX(((ABS(J100)/MAX(((F35)+(H35)*(MAX($D$16,(AD100)-(J35))))*(MAX($D$16,(AD100)-(J35))),0.000001))^2)/(2*$I$5),((ABS(J100)/MAX(((G35)+(I35)*(MAX($D$16,(IF(N8="None",AD100,N100))-(K35))))*(MAX($D$16,(IF(N8="None",AD100,N100))-(K35))),0.000001))^2)/(2*$I$5)))+(($D$11*0.34699541*(ABS(I100)/MAX(ABS(G100),0.000001))^2*MAX(((ABS(J100)/MAX(((F35)+(H35)*(MAX($D$16,(AD100)-(J35))))*(MAX($D$16,(AD100)-(J35))),0.000001))^2)/(2*$I$5),((ABS(J100)/MAX(((G35)+(I35)*(MAX($D$16,(IF(N8="None",AD100,N100))-(K35))))*(MAX($D$16,(IF(N8="None",AD100,N100))-(K35))),0.000001))^2)/(2*$I$5))))-((ABS(J100)/MAX(((F35)+(H35)*(MAX($D$16,(AD100)-(J35))))*(MAX($D$16,(AD100)-(J35))),0.000001))^2)/(2*$I$5)</f>
        <v>633.44859366144135</v>
      </c>
      <c r="U100">
        <f t="shared" ca="1" si="20"/>
        <v>1.3369918721587864E-3</v>
      </c>
      <c r="V100">
        <f t="shared" ca="1" si="21"/>
        <v>5.4819954291207111E-3</v>
      </c>
      <c r="W100">
        <f t="shared" ca="1" si="22"/>
        <v>0.85207995933649272</v>
      </c>
      <c r="X100">
        <f t="shared" ca="1" si="23"/>
        <v>3.4930987312530988</v>
      </c>
      <c r="Y100">
        <f>IF($D$20=0,B100,IFERROR(IF(N6="None",1,MIN(0.98,MAX(0.02,B100+$D$14*((Q100-P100)/MAX(ABS(D100),1))))),B100))</f>
        <v>1</v>
      </c>
      <c r="Z100">
        <f ca="1">IF($D$20=0,C100,IFERROR(IF(AND(N7="None",N8="None"),C100,IF(N8="None",1,IF(N7="None",0,MIN(0.98,MAX(0.02,C100+$D$14*((T100-S100)/MAX(ABS(E100),1))))))),C100))</f>
        <v>0.70903551115181729</v>
      </c>
      <c r="AA100">
        <f t="shared" ca="1" si="24"/>
        <v>636.86808724797595</v>
      </c>
      <c r="AB100">
        <f t="shared" ca="1" si="25"/>
        <v>635.71943041062616</v>
      </c>
      <c r="AC100">
        <f ca="1">IF($D$20=0,D100,IF(AC100=0,(MAX(P100,Q100)),IF(ABS((MAX(P100,Q100))-AC100)&lt;$D$19,AC100,MAX((K31)+$D$16,AC100+$D$13*(((MAX(P100,Q100))-AC100))))))</f>
        <v>636.3141685350455</v>
      </c>
      <c r="AD100">
        <f ca="1">IF($D$20=0,E100,IF(AD100=0,(MAX(S100,T100)),IF(ABS((MAX(S100,T100))-AD100)&lt;$D$19,AD100,MAX((K32)+$D$16,AD100+$D$13*(((MAX(S100,T100))-AD100))))))</f>
        <v>633.44951530107085</v>
      </c>
      <c r="AE100">
        <f ca="1">IF($D$20=0,D100,IF(AE100=0,O100,IF(ABS(U100)&lt;$D$19,AE100,MAX((K31)+$D$16,AE100+($D$13*(((O100)-AE100)+($D$15*U100*MAX(ABS(AE100-(K31)),1))))))))</f>
        <v>637.16634919169223</v>
      </c>
      <c r="AF100">
        <f ca="1">IF($D$20=0,E100,IF(AF100=0,R100,IF(ABS(V100)&lt;$D$19,AF100,MAX((K32)+$D$16,AF100+($D$13*(((R100)-AF100)+($D$15*V100*MAX(ABS(AF100-(K32)),1))))))))</f>
        <v>636.94169388739124</v>
      </c>
      <c r="AG100">
        <f ca="1">((G31)*(MAX($D$16,(AC100)-(K31)))^2)/2+(I31)*(MAX($D$16,(AC100)-(K31)))^3/3+(ABS(F100)^2)/($I$5*MAX(((G31)+(I31)*(MAX($D$16,(AC100)-(K31))))*(MAX($D$16,(AC100)-(K31))),0.000001))</f>
        <v>33.381634935815924</v>
      </c>
      <c r="AH100">
        <f ca="1">((G31)*(MAX($D$16,(AE100)-(K31)))^2)/2+(I31)*(MAX($D$16,(AE100)-(K31)))^3/3+(ABS(F100)^2)/($I$5*MAX(((G31)+(I31)*(MAX($D$16,(AE100)-(K31))))*(MAX($D$16,(AE100)-(K31))),0.000001))</f>
        <v>41.072825300751468</v>
      </c>
      <c r="AI100">
        <f ca="1">((G32)*(MAX($D$16,(AD100)-(K32)))^2)/2+(I32)*(MAX($D$16,(AD100)-(K32)))^3/3+(ABS(G100)^2)/($I$5*MAX(((G32)+(I32)*(MAX($D$16,(AD100)-(K32))))*(MAX($D$16,(AD100)-(K32))),0.000001))</f>
        <v>29.117931608226741</v>
      </c>
      <c r="AJ100">
        <f ca="1">((G32)*(MAX($D$16,(AF100)-(K32)))^2)/2+(I32)*(MAX($D$16,(AF100)-(K32)))^3/3+(ABS(G100)^2)/($I$5*MAX(((G32)+(I32)*(MAX($D$16,(AF100)-(K32))))*(MAX($D$16,(AF100)-(K32))),0.000001))</f>
        <v>136.11836710477112</v>
      </c>
      <c r="AK100" t="str">
        <f t="shared" ca="1" si="26"/>
        <v>Supercritical</v>
      </c>
      <c r="AL100" t="str">
        <f t="shared" ca="1" si="27"/>
        <v>Supercritical</v>
      </c>
      <c r="AM100">
        <f t="shared" ca="1" si="28"/>
        <v>637.16635047780233</v>
      </c>
      <c r="AN100">
        <f t="shared" ca="1" si="29"/>
        <v>636.9416929158383</v>
      </c>
      <c r="AO100">
        <f t="shared" ca="1" si="30"/>
        <v>1.9786308484981419E-6</v>
      </c>
      <c r="AP100">
        <f t="shared" ca="1" si="31"/>
        <v>1.494696789450245E-6</v>
      </c>
    </row>
    <row r="101" spans="1:42" x14ac:dyDescent="0.35">
      <c r="A101">
        <v>58</v>
      </c>
      <c r="B101">
        <f t="shared" si="32"/>
        <v>1</v>
      </c>
      <c r="C101">
        <f t="shared" ca="1" si="33"/>
        <v>0.70903551115181729</v>
      </c>
      <c r="D101">
        <f t="shared" ca="1" si="34"/>
        <v>637.16635047780233</v>
      </c>
      <c r="E101">
        <f t="shared" ca="1" si="35"/>
        <v>636.9416929158383</v>
      </c>
      <c r="F101">
        <f t="shared" si="19"/>
        <v>51</v>
      </c>
      <c r="G101">
        <f ca="1">IF(N6="None",MAX(0,F101-H101),MAX(0,F101*B101))</f>
        <v>50.95</v>
      </c>
      <c r="H101">
        <f ca="1">IF(N6="None",MAX(0.05,IFERROR(O33,0)+0.05),MAX(0,F101-G101))</f>
        <v>0.05</v>
      </c>
      <c r="I101">
        <f ca="1">IF(AND(N7="None",N8="None"),MAX(0,G101*C101),IF(N7="None",MAX(0.05,IFERROR(O34,0)+0.05),IF(N8="None",MAX(0,G101-J101),MAX(0,G101*C101))))</f>
        <v>36.125359293185092</v>
      </c>
      <c r="J101">
        <f ca="1">IF(AND(N7="None",N8="None"),MAX(0,G101-I101),IF(N8="None",MAX(0.05,IFERROR(O35,0)+0.05),IF(N7="None",MAX(0,G101-I101),MAX(0,G101-I101))))</f>
        <v>14.824640706814911</v>
      </c>
      <c r="K101">
        <f>P5</f>
        <v>637</v>
      </c>
      <c r="L101">
        <f ca="1">P6</f>
        <v>635.50072404782861</v>
      </c>
      <c r="M101">
        <f ca="1">P7</f>
        <v>623.0446335020365</v>
      </c>
      <c r="N101">
        <f ca="1">P8</f>
        <v>632.94163350203655</v>
      </c>
      <c r="O101">
        <f ca="1"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AE101)-(K31))))*(MAX($D$16,(AE101)-(K31))),0.000001)*MAX(((((G31)+(I31)*(MAX($D$16,(AE101)-(K31))))*(MAX($D$16,(AE101)-(K31))))/MAX((G31)+2*(MAX($D$16,(AE101)-(K31)))*SQRT(1+(I31)^2),0.000001))^(2/3),0.000001)))^2))/2)+(IF((ABS(F101)/MAX(((G31)+(I31)*(MAX($D$16,(AE101)-(K31))))*(MAX($D$16,(AE101)-(K31))),0.000001))&gt;(ABS(F101)/MAX(((F31)+(H31)*(MAX($D$16,(K101)-(J31))))*(MAX($D$16,(K101)-(J31))),0.000001)),$D$9*((((ABS(F101)/MAX(((G31)+(I31)*(MAX($D$16,(AE101)-(K31))))*(MAX($D$16,(AE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AE101)-(K31))))*(MAX($D$16,(AE101)-(K31))),0.000001))^2)/(2*$I$5)))))+($D$10*(ABS((X31)-(W31))/90)*MAX(((ABS(F101)/MAX(((F31)+(H31)*(MAX($D$16,(K101)-(J31))))*(MAX($D$16,(K101)-(J31))),0.000001))^2)/(2*$I$5),((ABS(F101)/MAX(((G31)+(I31)*(MAX($D$16,(AE101)-(K31))))*(MAX($D$16,(AE101)-(K31))),0.000001))^2)/(2*$I$5)))+(0)-((ABS(F101)/MAX(((G31)+(I31)*(MAX($D$16,(AE101)-(K31))))*(MAX($D$16,(AE101)-(K31))),0.000001))^2)/(2*$I$5)</f>
        <v>637.16615720003438</v>
      </c>
      <c r="P101">
        <f ca="1">AD101+((ABS(G101)/MAX(((G32)+(I32)*(MAX($D$16,(AD101)-(K32))))*(MAX($D$16,(AD101)-(K32))),0.000001))^2)/(2*$I$5)+((E32)*((((ABS(G101)*$D$6)/(MAX(((F32)+(H32)*(MAX($D$16,(AC101)-(J32))))*(MAX($D$16,(AC101)-(J32))),0.000001)*MAX(((((F32)+(H32)*(MAX($D$16,(AC101)-(J32))))*(MAX($D$16,(AC101)-(J32))))/MAX((F32)+2*(MAX($D$16,(AC101)-(J32)))*SQRT(1+(H32)^2),0.000001))^(2/3),0.000001)))^2)+(((ABS(G101)*$D$6)/(MAX(((G32)+(I32)*(MAX($D$16,(AD101)-(K32))))*(MAX($D$16,(AD101)-(K32))),0.000001)*MAX(((((G32)+(I32)*(MAX($D$16,(AD101)-(K32))))*(MAX($D$16,(AD101)-(K32))))/MAX((G32)+2*(MAX($D$16,(AD101)-(K32)))*SQRT(1+(I32)^2),0.000001))^(2/3),0.000001)))^2))/2)+(IF((ABS(G101)/MAX(((G32)+(I32)*(MAX($D$16,(AD101)-(K32))))*(MAX($D$16,(AD101)-(K32))),0.000001))&gt;(ABS(G101)/MAX(((F32)+(H32)*(MAX($D$16,(AC101)-(J32))))*(MAX($D$16,(AC101)-(J32))),0.000001)),$D$9*((((ABS(G101)/MAX(((G32)+(I32)*(MAX($D$16,(AD101)-(K32))))*(MAX($D$16,(AD101)-(K32))),0.000001))^2)/(2*$I$5))-(((ABS(G101)/MAX(((F32)+(H32)*(MAX($D$16,(AC101)-(J32))))*(MAX($D$16,(AC101)-(J32))),0.000001))^2)/(2*$I$5))),$D$8*((((ABS(G101)/MAX(((F32)+(H32)*(MAX($D$16,(AC101)-(J32))))*(MAX($D$16,(AC101)-(J32))),0.000001))^2)/(2*$I$5))-(((ABS(G101)/MAX(((G32)+(I32)*(MAX($D$16,(AD101)-(K32))))*(MAX($D$16,(AD101)-(K32))),0.000001))^2)/(2*$I$5)))))+($D$10*(ABS((X32)-(W32))/90)*MAX(((ABS(G101)/MAX(((F32)+(H32)*(MAX($D$16,(AC101)-(J32))))*(MAX($D$16,(AC101)-(J32))),0.000001))^2)/(2*$I$5),((ABS(G101)/MAX(((G32)+(I32)*(MAX($D$16,(AD101)-(K32))))*(MAX($D$16,(AD101)-(K32))),0.000001))^2)/(2*$I$5)))+(($D$11*0.13607488*(ABS(H101)/MAX(ABS(F101),0.000001))^2*MAX(((ABS(G101)/MAX(((F32)+(H32)*(MAX($D$16,(AC101)-(J32))))*(MAX($D$16,(AC101)-(J32))),0.000001))^2)/(2*$I$5),((ABS(G101)/MAX(((G32)+(I32)*(MAX($D$16,(AD101)-(K32))))*(MAX($D$16,(AD101)-(K32))),0.000001))^2)/(2*$I$5))))-((ABS(G101)/MAX(((F32)+(H32)*(MAX($D$16,(AC101)-(J32))))*(MAX($D$16,(AC101)-(J32))),0.000001))^2)/(2*$I$5)</f>
        <v>636.31633189261584</v>
      </c>
      <c r="Q101">
        <f ca="1">L101+((ABS(H101)/MAX(((G33)+(I33)*(MAX($D$16,(IF(N6="None",AC101,L101))-(K33))))*(MAX($D$16,(IF(N6="None",AC101,L101))-(K33))),0.000001))^2)/(2*$I$5)+((E33)*((((ABS(H101)*$D$6)/(MAX(((F33)+(H33)*(MAX($D$16,(AC101)-(J33))))*(MAX($D$16,(AC101)-(J33))),0.000001)*MAX(((((F33)+(H33)*(MAX($D$16,(AC101)-(J33))))*(MAX($D$16,(AC101)-(J33))))/MAX((F33)+2*(MAX($D$16,(AC101)-(J33)))*SQRT(1+(H33)^2),0.000001))^(2/3),0.000001)))^2)+(((ABS(H101)*$D$6)/(MAX(((G33)+(I33)*(MAX($D$16,(IF(N6="None",AC101,L101))-(K33))))*(MAX($D$16,(IF(N6="None",AC101,L101))-(K33))),0.000001)*MAX(((((G33)+(I33)*(MAX($D$16,(IF(N6="None",AC101,L101))-(K33))))*(MAX($D$16,(IF(N6="None",AC101,L101))-(K33))))/MAX((G33)+2*(MAX($D$16,(IF(N6="None",AC101,L101))-(K33)))*SQRT(1+(I33)^2),0.000001))^(2/3),0.000001)))^2))/2)+(IF((ABS(H101)/MAX(((G33)+(I33)*(MAX($D$16,(IF(N6="None",AC101,L101))-(K33))))*(MAX($D$16,(IF(N6="None",AC101,L101))-(K33))),0.000001))&gt;(ABS(H101)/MAX(((F33)+(H33)*(MAX($D$16,(AC101)-(J33))))*(MAX($D$16,(AC101)-(J33))),0.000001)),$D$9*((((ABS(H101)/MAX(((G33)+(I33)*(MAX($D$16,(IF(N6="None",AC101,L101))-(K33))))*(MAX($D$16,(IF(N6="None",AC101,L101))-(K33))),0.000001))^2)/(2*$I$5))-(((ABS(H101)/MAX(((F33)+(H33)*(MAX($D$16,(AC101)-(J33))))*(MAX($D$16,(AC101)-(J33))),0.000001))^2)/(2*$I$5))),$D$8*((((ABS(H101)/MAX(((F33)+(H33)*(MAX($D$16,(AC101)-(J33))))*(MAX($D$16,(AC101)-(J33))),0.000001))^2)/(2*$I$5))-(((ABS(H101)/MAX(((G33)+(I33)*(MAX($D$16,(IF(N6="None",AC101,L101))-(K33))))*(MAX($D$16,(IF(N6="None",AC101,L101))-(K33))),0.000001))^2)/(2*$I$5)))))+($D$10*(ABS((X33)-(W33))/90)*MAX(((ABS(H101)/MAX(((F33)+(H33)*(MAX($D$16,(AC101)-(J33))))*(MAX($D$16,(AC101)-(J33))),0.000001))^2)/(2*$I$5),((ABS(H101)/MAX(((G33)+(I33)*(MAX($D$16,(IF(N6="None",AC101,L101))-(K33))))*(MAX($D$16,(IF(N6="None",AC101,L101))-(K33))),0.000001))^2)/(2*$I$5)))+(($D$11*0.00000015*(ABS(G101)/MAX(ABS(F101),0.000001))^2*MAX(((ABS(H101)/MAX(((F33)+(H33)*(MAX($D$16,(AC101)-(J33))))*(MAX($D$16,(AC101)-(J33))),0.000001))^2)/(2*$I$5),((ABS(H101)/MAX(((G33)+(I33)*(MAX($D$16,(IF(N6="None",AC101,L101))-(K33))))*(MAX($D$16,(IF(N6="None",AC101,L101))-(K33))),0.000001))^2)/(2*$I$5))))-((ABS(H101)/MAX(((F33)+(H33)*(MAX($D$16,(AC101)-(J33))))*(MAX($D$16,(AC101)-(J33))),0.000001))^2)/(2*$I$5)</f>
        <v>635.50072421759614</v>
      </c>
      <c r="R101">
        <f ca="1">AE101+((ABS(G101)/MAX(((F32)+(H32)*(MAX($D$16,(AE101)-(J32))))*(MAX($D$16,(AE101)-(J32))),0.000001))^2)/(2*$I$5)-((E32)*((((ABS(G101)*$D$6)/(MAX(((F32)+(H32)*(MAX($D$16,(AE101)-(J32))))*(MAX($D$16,(AE101)-(J32))),0.000001)*MAX(((((F32)+(H32)*(MAX($D$16,(AE101)-(J32))))*(MAX($D$16,(AE101)-(J32))))/MAX((F32)+2*(MAX($D$16,(AE101)-(J32)))*SQRT(1+(H32)^2),0.000001))^(2/3),0.000001)))^2)+(((ABS(G101)*$D$6)/(MAX(((G32)+(I32)*(MAX($D$16,(AF101)-(K32))))*(MAX($D$16,(AF101)-(K32))),0.000001)*MAX(((((G32)+(I32)*(MAX($D$16,(AF101)-(K32))))*(MAX($D$16,(AF101)-(K32))))/MAX((G32)+2*(MAX($D$16,(AF101)-(K32)))*SQRT(1+(I32)^2),0.000001))^(2/3),0.000001)))^2))/2)+(IF((ABS(G101)/MAX(((G32)+(I32)*(MAX($D$16,(AF101)-(K32))))*(MAX($D$16,(AF101)-(K32))),0.000001))&gt;(ABS(G101)/MAX(((F32)+(H32)*(MAX($D$16,(AE101)-(J32))))*(MAX($D$16,(AE101)-(J32))),0.000001)),$D$9*((((ABS(G101)/MAX(((G32)+(I32)*(MAX($D$16,(AF101)-(K32))))*(MAX($D$16,(AF101)-(K32))),0.000001))^2)/(2*$I$5))-(((ABS(G101)/MAX(((F32)+(H32)*(MAX($D$16,(AE101)-(J32))))*(MAX($D$16,(AE101)-(J32))),0.000001))^2)/(2*$I$5))),$D$8*((((ABS(G101)/MAX(((F32)+(H32)*(MAX($D$16,(AE101)-(J32))))*(MAX($D$16,(AE101)-(J32))),0.000001))^2)/(2*$I$5))-(((ABS(G101)/MAX(((G32)+(I32)*(MAX($D$16,(AF101)-(K32))))*(MAX($D$16,(AF101)-(K32))),0.000001))^2)/(2*$I$5)))))+($D$10*(ABS((X32)-(W32))/90)*MAX(((ABS(G101)/MAX(((F32)+(H32)*(MAX($D$16,(AE101)-(J32))))*(MAX($D$16,(AE101)-(J32))),0.000001))^2)/(2*$I$5),((ABS(G101)/MAX(((G32)+(I32)*(MAX($D$16,(AF101)-(K32))))*(MAX($D$16,(AF101)-(K32))),0.000001))^2)/(2*$I$5)))+(($D$11*0.13607488*(ABS(H101)/MAX(ABS(F101),0.000001))^2*MAX(((ABS(G101)/MAX(((F32)+(H32)*(MAX($D$16,(AE101)-(J32))))*(MAX($D$16,(AE101)-(J32))),0.000001))^2)/(2*$I$5),((ABS(G101)/MAX(((G32)+(I32)*(MAX($D$16,(AF101)-(K32))))*(MAX($D$16,(AF101)-(K32))),0.000001))^2)/(2*$I$5))))-((ABS(G101)/MAX(((G32)+(I32)*(MAX($D$16,(AF101)-(K32))))*(MAX($D$16,(AF101)-(K32))),0.000001))^2)/(2*$I$5)</f>
        <v>636.94030425152937</v>
      </c>
      <c r="S101">
        <f ca="1">M101+((ABS(I101)/MAX(((G34)+(I34)*(MAX($D$16,(IF(N7="None",AD101,M101))-(K34))))*(MAX($D$16,(IF(N7="None",AD101,M101))-(K34))),0.000001))^2)/(2*$I$5)+((E34)*((((ABS(I101)*$D$6)/(MAX(((F34)+(H34)*(MAX($D$16,(AD101)-(J34))))*(MAX($D$16,(AD101)-(J34))),0.000001)*MAX(((((F34)+(H34)*(MAX($D$16,(AD101)-(J34))))*(MAX($D$16,(AD101)-(J34))))/MAX((F34)+2*(MAX($D$16,(AD101)-(J34)))*SQRT(1+(H34)^2),0.000001))^(2/3),0.000001)))^2)+(((ABS(I101)*$D$6)/(MAX(((G34)+(I34)*(MAX($D$16,(IF(N7="None",AD101,M101))-(K34))))*(MAX($D$16,(IF(N7="None",AD101,M101))-(K34))),0.000001)*MAX(((((G34)+(I34)*(MAX($D$16,(IF(N7="None",AD101,M101))-(K34))))*(MAX($D$16,(IF(N7="None",AD101,M101))-(K34))))/MAX((G34)+2*(MAX($D$16,(IF(N7="None",AD101,M101))-(K34)))*SQRT(1+(I34)^2),0.000001))^(2/3),0.000001)))^2))/2)+(IF((ABS(I101)/MAX(((G34)+(I34)*(MAX($D$16,(IF(N7="None",AD101,M101))-(K34))))*(MAX($D$16,(IF(N7="None",AD101,M101))-(K34))),0.000001))&gt;(ABS(I101)/MAX(((F34)+(H34)*(MAX($D$16,(AD101)-(J34))))*(MAX($D$16,(AD101)-(J34))),0.000001)),$D$9*((((ABS(I101)/MAX(((G34)+(I34)*(MAX($D$16,(IF(N7="None",AD101,M101))-(K34))))*(MAX($D$16,(IF(N7="None",AD101,M101))-(K34))),0.000001))^2)/(2*$I$5))-(((ABS(I101)/MAX(((F34)+(H34)*(MAX($D$16,(AD101)-(J34))))*(MAX($D$16,(AD101)-(J34))),0.000001))^2)/(2*$I$5))),$D$8*((((ABS(I101)/MAX(((F34)+(H34)*(MAX($D$16,(AD101)-(J34))))*(MAX($D$16,(AD101)-(J34))),0.000001))^2)/(2*$I$5))-(((ABS(I101)/MAX(((G34)+(I34)*(MAX($D$16,(IF(N7="None",AD101,M101))-(K34))))*(MAX($D$16,(IF(N7="None",AD101,M101))-(K34))),0.000001))^2)/(2*$I$5)))))+($D$10*(ABS((X34)-(W34))/90)*MAX(((ABS(I101)/MAX(((F34)+(H34)*(MAX($D$16,(AD101)-(J34))))*(MAX($D$16,(AD101)-(J34))),0.000001))^2)/(2*$I$5),((ABS(I101)/MAX(((G34)+(I34)*(MAX($D$16,(IF(N7="None",AD101,M101))-(K34))))*(MAX($D$16,(IF(N7="None",AD101,M101))-(K34))),0.000001))^2)/(2*$I$5)))+(0)-((ABS(I101)/MAX(((F34)+(H34)*(MAX($D$16,(AD101)-(J34))))*(MAX($D$16,(AD101)-(J34))),0.000001))^2)/(2*$I$5)</f>
        <v>625.63275242042153</v>
      </c>
      <c r="T101">
        <f ca="1">N101+((ABS(J101)/MAX(((G35)+(I35)*(MAX($D$16,(IF(N8="None",AD101,N101))-(K35))))*(MAX($D$16,(IF(N8="None",AD101,N101))-(K35))),0.000001))^2)/(2*$I$5)+((E35)*((((ABS(J101)*$D$6)/(MAX(((F35)+(H35)*(MAX($D$16,(AD101)-(J35))))*(MAX($D$16,(AD101)-(J35))),0.000001)*MAX(((((F35)+(H35)*(MAX($D$16,(AD101)-(J35))))*(MAX($D$16,(AD101)-(J35))))/MAX((F35)+2*(MAX($D$16,(AD101)-(J35)))*SQRT(1+(H35)^2),0.000001))^(2/3),0.000001)))^2)+(((ABS(J101)*$D$6)/(MAX(((G35)+(I35)*(MAX($D$16,(IF(N8="None",AD101,N101))-(K35))))*(MAX($D$16,(IF(N8="None",AD101,N101))-(K35))),0.000001)*MAX(((((G35)+(I35)*(MAX($D$16,(IF(N8="None",AD101,N101))-(K35))))*(MAX($D$16,(IF(N8="None",AD101,N101))-(K35))))/MAX((G35)+2*(MAX($D$16,(IF(N8="None",AD101,N101))-(K35)))*SQRT(1+(I35)^2),0.000001))^(2/3),0.000001)))^2))/2)+(IF((ABS(J101)/MAX(((G35)+(I35)*(MAX($D$16,(IF(N8="None",AD101,N101))-(K35))))*(MAX($D$16,(IF(N8="None",AD101,N101))-(K35))),0.000001))&gt;(ABS(J101)/MAX(((F35)+(H35)*(MAX($D$16,(AD101)-(J35))))*(MAX($D$16,(AD101)-(J35))),0.000001)),$D$9*((((ABS(J101)/MAX(((G35)+(I35)*(MAX($D$16,(IF(N8="None",AD101,N101))-(K35))))*(MAX($D$16,(IF(N8="None",AD101,N101))-(K35))),0.000001))^2)/(2*$I$5))-(((ABS(J101)/MAX(((F35)+(H35)*(MAX($D$16,(AD101)-(J35))))*(MAX($D$16,(AD101)-(J35))),0.000001))^2)/(2*$I$5))),$D$8*((((ABS(J101)/MAX(((F35)+(H35)*(MAX($D$16,(AD101)-(J35))))*(MAX($D$16,(AD101)-(J35))),0.000001))^2)/(2*$I$5))-(((ABS(J101)/MAX(((G35)+(I35)*(MAX($D$16,(IF(N8="None",AD101,N101))-(K35))))*(MAX($D$16,(IF(N8="None",AD101,N101))-(K35))),0.000001))^2)/(2*$I$5)))))+($D$10*(ABS((X35)-(W35))/90)*MAX(((ABS(J101)/MAX(((F35)+(H35)*(MAX($D$16,(AD101)-(J35))))*(MAX($D$16,(AD101)-(J35))),0.000001))^2)/(2*$I$5),((ABS(J101)/MAX(((G35)+(I35)*(MAX($D$16,(IF(N8="None",AD101,N101))-(K35))))*(MAX($D$16,(IF(N8="None",AD101,N101))-(K35))),0.000001))^2)/(2*$I$5)))+(($D$11*0.34699541*(ABS(I101)/MAX(ABS(G101),0.000001))^2*MAX(((ABS(J101)/MAX(((F35)+(H35)*(MAX($D$16,(AD101)-(J35))))*(MAX($D$16,(AD101)-(J35))),0.000001))^2)/(2*$I$5),((ABS(J101)/MAX(((G35)+(I35)*(MAX($D$16,(IF(N8="None",AD101,N101))-(K35))))*(MAX($D$16,(IF(N8="None",AD101,N101))-(K35))),0.000001))^2)/(2*$I$5))))-((ABS(J101)/MAX(((F35)+(H35)*(MAX($D$16,(AD101)-(J35))))*(MAX($D$16,(AD101)-(J35))),0.000001))^2)/(2*$I$5)</f>
        <v>633.44522042302185</v>
      </c>
      <c r="U101">
        <f t="shared" ca="1" si="20"/>
        <v>1.3337573567425037E-3</v>
      </c>
      <c r="V101">
        <f t="shared" ca="1" si="21"/>
        <v>5.4872900728282796E-3</v>
      </c>
      <c r="W101">
        <f t="shared" ca="1" si="22"/>
        <v>0.85001858518648987</v>
      </c>
      <c r="X101">
        <f t="shared" ca="1" si="23"/>
        <v>3.4964724928164514</v>
      </c>
      <c r="Y101">
        <f>IF($D$20=0,B101,IFERROR(IF(N6="None",1,MIN(0.98,MAX(0.02,B101+$D$14*((Q101-P101)/MAX(ABS(D101),1))))),B101))</f>
        <v>1</v>
      </c>
      <c r="Z101">
        <f ca="1">IF($D$20=0,C101,IFERROR(IF(AND(N7="None",N8="None"),C101,IF(N8="None",1,IF(N7="None",0,MIN(0.98,MAX(0.02,C101+$D$14*((T101-S101)/MAX(ABS(E101),1))))))),C101))</f>
        <v>0.71001675864614733</v>
      </c>
      <c r="AA101">
        <f t="shared" ca="1" si="24"/>
        <v>636.86880708160027</v>
      </c>
      <c r="AB101">
        <f t="shared" ca="1" si="25"/>
        <v>635.71825060068034</v>
      </c>
      <c r="AC101">
        <f ca="1">IF($D$20=0,D101,IF(AC101=0,(MAX(P101,Q101)),IF(ABS((MAX(P101,Q101))-AC101)&lt;$D$19,AC101,MAX((K31)+$D$16,AC101+$D$13*(((MAX(P101,Q101))-AC101))))))</f>
        <v>636.31622648865368</v>
      </c>
      <c r="AD101">
        <f ca="1">IF($D$20=0,E101,IF(AD101=0,(MAX(S101,T101)),IF(ABS((MAX(S101,T101))-AD101)&lt;$D$19,AD101,MAX((K32)+$D$16,AD101+$D$13*(((MAX(S101,T101))-AD101))))))</f>
        <v>633.44614344395836</v>
      </c>
      <c r="AE101">
        <f ca="1">IF($D$20=0,D101,IF(AE101=0,O101,IF(ABS(U101)&lt;$D$19,AE101,MAX((K31)+$D$16,AE101+($D$13*(((O101)-AE101)+($D$15*U101*MAX(ABS(AE101-(K31)),1))))))))</f>
        <v>637.16634848407909</v>
      </c>
      <c r="AF101">
        <f ca="1">IF($D$20=0,E101,IF(AF101=0,R101,IF(ABS(V101)&lt;$D$19,AF101,MAX((K32)+$D$16,AF101+($D$13*(((R101)-AF101)+($D$15*V101*MAX(ABS(AF101-(K32)),1))))))))</f>
        <v>636.9416943726161</v>
      </c>
      <c r="AG101">
        <f ca="1">((G31)*(MAX($D$16,(AC101)-(K31)))^2)/2+(I31)*(MAX($D$16,(AC101)-(K31)))^3/3+(ABS(F101)^2)/($I$5*MAX(((G31)+(I31)*(MAX($D$16,(AC101)-(K31))))*(MAX($D$16,(AC101)-(K31))),0.000001))</f>
        <v>33.388411721720907</v>
      </c>
      <c r="AH101">
        <f ca="1">((G31)*(MAX($D$16,(AE101)-(K31)))^2)/2+(I31)*(MAX($D$16,(AE101)-(K31)))^3/3+(ABS(F101)^2)/($I$5*MAX(((G31)+(I31)*(MAX($D$16,(AE101)-(K31))))*(MAX($D$16,(AE101)-(K31))),0.000001))</f>
        <v>41.07281546731906</v>
      </c>
      <c r="AI101">
        <f ca="1">((G32)*(MAX($D$16,(AD101)-(K32)))^2)/2+(I32)*(MAX($D$16,(AD101)-(K32)))^3/3+(ABS(G101)^2)/($I$5*MAX(((G32)+(I32)*(MAX($D$16,(AD101)-(K32))))*(MAX($D$16,(AD101)-(K32))),0.000001))</f>
        <v>29.09914585889679</v>
      </c>
      <c r="AJ101">
        <f ca="1">((G32)*(MAX($D$16,(AF101)-(K32)))^2)/2+(I32)*(MAX($D$16,(AF101)-(K32)))^3/3+(ABS(G101)^2)/($I$5*MAX(((G32)+(I32)*(MAX($D$16,(AF101)-(K32))))*(MAX($D$16,(AF101)-(K32))),0.000001))</f>
        <v>136.11839170600942</v>
      </c>
      <c r="AK101" t="str">
        <f t="shared" ca="1" si="26"/>
        <v>Supercritical</v>
      </c>
      <c r="AL101" t="str">
        <f t="shared" ca="1" si="27"/>
        <v>Supercritical</v>
      </c>
      <c r="AM101">
        <f t="shared" ca="1" si="28"/>
        <v>637.16634977999922</v>
      </c>
      <c r="AN101">
        <f t="shared" ca="1" si="29"/>
        <v>636.94169342571058</v>
      </c>
      <c r="AO101">
        <f t="shared" ca="1" si="30"/>
        <v>1.9937232309530373E-6</v>
      </c>
      <c r="AP101">
        <f t="shared" ca="1" si="31"/>
        <v>1.4567777952834149E-6</v>
      </c>
    </row>
    <row r="102" spans="1:42" x14ac:dyDescent="0.35">
      <c r="A102">
        <v>59</v>
      </c>
      <c r="B102">
        <f t="shared" si="32"/>
        <v>1</v>
      </c>
      <c r="C102">
        <f t="shared" ca="1" si="33"/>
        <v>0.71001675864614733</v>
      </c>
      <c r="D102">
        <f t="shared" ca="1" si="34"/>
        <v>637.16634977999922</v>
      </c>
      <c r="E102">
        <f t="shared" ca="1" si="35"/>
        <v>636.94169342571058</v>
      </c>
      <c r="F102">
        <f t="shared" si="19"/>
        <v>51</v>
      </c>
      <c r="G102">
        <f ca="1">IF(N6="None",MAX(0,F102-H102),MAX(0,F102*B102))</f>
        <v>50.95</v>
      </c>
      <c r="H102">
        <f ca="1">IF(N6="None",MAX(0.05,IFERROR(O33,0)+0.05),MAX(0,F102-G102))</f>
        <v>0.05</v>
      </c>
      <c r="I102">
        <f ca="1">IF(AND(N7="None",N8="None"),MAX(0,G102*C102),IF(N7="None",MAX(0.05,IFERROR(O34,0)+0.05),IF(N8="None",MAX(0,G102-J102),MAX(0,G102*C102))))</f>
        <v>36.175353853021207</v>
      </c>
      <c r="J102">
        <f ca="1">IF(AND(N7="None",N8="None"),MAX(0,G102-I102),IF(N8="None",MAX(0.05,IFERROR(O35,0)+0.05),IF(N7="None",MAX(0,G102-I102),MAX(0,G102-I102))))</f>
        <v>14.774646146978796</v>
      </c>
      <c r="K102">
        <f>P5</f>
        <v>637</v>
      </c>
      <c r="L102">
        <f ca="1">P6</f>
        <v>635.50072404782861</v>
      </c>
      <c r="M102">
        <f ca="1">P7</f>
        <v>623.0446335020365</v>
      </c>
      <c r="N102">
        <f ca="1">P8</f>
        <v>632.94163350203655</v>
      </c>
      <c r="O102">
        <f ca="1"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AE102)-(K31))))*(MAX($D$16,(AE102)-(K31))),0.000001)*MAX(((((G31)+(I31)*(MAX($D$16,(AE102)-(K31))))*(MAX($D$16,(AE102)-(K31))))/MAX((G31)+2*(MAX($D$16,(AE102)-(K31)))*SQRT(1+(I31)^2),0.000001))^(2/3),0.000001)))^2))/2)+(IF((ABS(F102)/MAX(((G31)+(I31)*(MAX($D$16,(AE102)-(K31))))*(MAX($D$16,(AE102)-(K31))),0.000001))&gt;(ABS(F102)/MAX(((F31)+(H31)*(MAX($D$16,(K102)-(J31))))*(MAX($D$16,(K102)-(J31))),0.000001)),$D$9*((((ABS(F102)/MAX(((G31)+(I31)*(MAX($D$16,(AE102)-(K31))))*(MAX($D$16,(AE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AE102)-(K31))))*(MAX($D$16,(AE102)-(K31))),0.000001))^2)/(2*$I$5)))))+($D$10*(ABS((X31)-(W31))/90)*MAX(((ABS(F102)/MAX(((F31)+(H31)*(MAX($D$16,(K102)-(J31))))*(MAX($D$16,(K102)-(J31))),0.000001))^2)/(2*$I$5),((ABS(F102)/MAX(((G31)+(I31)*(MAX($D$16,(AE102)-(K31))))*(MAX($D$16,(AE102)-(K31))),0.000001))^2)/(2*$I$5)))+(0)-((ABS(F102)/MAX(((G31)+(I31)*(MAX($D$16,(AE102)-(K31))))*(MAX($D$16,(AE102)-(K31))),0.000001))^2)/(2*$I$5)</f>
        <v>637.1661569537539</v>
      </c>
      <c r="P102">
        <f ca="1">AD102+((ABS(G102)/MAX(((G32)+(I32)*(MAX($D$16,(AD102)-(K32))))*(MAX($D$16,(AD102)-(K32))),0.000001))^2)/(2*$I$5)+((E32)*((((ABS(G102)*$D$6)/(MAX(((F32)+(H32)*(MAX($D$16,(AC102)-(J32))))*(MAX($D$16,(AC102)-(J32))),0.000001)*MAX(((((F32)+(H32)*(MAX($D$16,(AC102)-(J32))))*(MAX($D$16,(AC102)-(J32))))/MAX((F32)+2*(MAX($D$16,(AC102)-(J32)))*SQRT(1+(H32)^2),0.000001))^(2/3),0.000001)))^2)+(((ABS(G102)*$D$6)/(MAX(((G32)+(I32)*(MAX($D$16,(AD102)-(K32))))*(MAX($D$16,(AD102)-(K32))),0.000001)*MAX(((((G32)+(I32)*(MAX($D$16,(AD102)-(K32))))*(MAX($D$16,(AD102)-(K32))))/MAX((G32)+2*(MAX($D$16,(AD102)-(K32)))*SQRT(1+(I32)^2),0.000001))^(2/3),0.000001)))^2))/2)+(IF((ABS(G102)/MAX(((G32)+(I32)*(MAX($D$16,(AD102)-(K32))))*(MAX($D$16,(AD102)-(K32))),0.000001))&gt;(ABS(G102)/MAX(((F32)+(H32)*(MAX($D$16,(AC102)-(J32))))*(MAX($D$16,(AC102)-(J32))),0.000001)),$D$9*((((ABS(G102)/MAX(((G32)+(I32)*(MAX($D$16,(AD102)-(K32))))*(MAX($D$16,(AD102)-(K32))),0.000001))^2)/(2*$I$5))-(((ABS(G102)/MAX(((F32)+(H32)*(MAX($D$16,(AC102)-(J32))))*(MAX($D$16,(AC102)-(J32))),0.000001))^2)/(2*$I$5))),$D$8*((((ABS(G102)/MAX(((F32)+(H32)*(MAX($D$16,(AC102)-(J32))))*(MAX($D$16,(AC102)-(J32))),0.000001))^2)/(2*$I$5))-(((ABS(G102)/MAX(((G32)+(I32)*(MAX($D$16,(AD102)-(K32))))*(MAX($D$16,(AD102)-(K32))),0.000001))^2)/(2*$I$5)))))+($D$10*(ABS((X32)-(W32))/90)*MAX(((ABS(G102)/MAX(((F32)+(H32)*(MAX($D$16,(AC102)-(J32))))*(MAX($D$16,(AC102)-(J32))),0.000001))^2)/(2*$I$5),((ABS(G102)/MAX(((G32)+(I32)*(MAX($D$16,(AD102)-(K32))))*(MAX($D$16,(AD102)-(K32))),0.000001))^2)/(2*$I$5)))+(($D$11*0.13607488*(ABS(H102)/MAX(ABS(F102),0.000001))^2*MAX(((ABS(G102)/MAX(((F32)+(H32)*(MAX($D$16,(AC102)-(J32))))*(MAX($D$16,(AC102)-(J32))),0.000001))^2)/(2*$I$5),((ABS(G102)/MAX(((G32)+(I32)*(MAX($D$16,(AD102)-(K32))))*(MAX($D$16,(AD102)-(K32))),0.000001))^2)/(2*$I$5))))-((ABS(G102)/MAX(((F32)+(H32)*(MAX($D$16,(AC102)-(J32))))*(MAX($D$16,(AC102)-(J32))),0.000001))^2)/(2*$I$5)</f>
        <v>636.31841455901861</v>
      </c>
      <c r="Q102">
        <f ca="1">L102+((ABS(H102)/MAX(((G33)+(I33)*(MAX($D$16,(IF(N6="None",AC102,L102))-(K33))))*(MAX($D$16,(IF(N6="None",AC102,L102))-(K33))),0.000001))^2)/(2*$I$5)+((E33)*((((ABS(H102)*$D$6)/(MAX(((F33)+(H33)*(MAX($D$16,(AC102)-(J33))))*(MAX($D$16,(AC102)-(J33))),0.000001)*MAX(((((F33)+(H33)*(MAX($D$16,(AC102)-(J33))))*(MAX($D$16,(AC102)-(J33))))/MAX((F33)+2*(MAX($D$16,(AC102)-(J33)))*SQRT(1+(H33)^2),0.000001))^(2/3),0.000001)))^2)+(((ABS(H102)*$D$6)/(MAX(((G33)+(I33)*(MAX($D$16,(IF(N6="None",AC102,L102))-(K33))))*(MAX($D$16,(IF(N6="None",AC102,L102))-(K33))),0.000001)*MAX(((((G33)+(I33)*(MAX($D$16,(IF(N6="None",AC102,L102))-(K33))))*(MAX($D$16,(IF(N6="None",AC102,L102))-(K33))))/MAX((G33)+2*(MAX($D$16,(IF(N6="None",AC102,L102))-(K33)))*SQRT(1+(I33)^2),0.000001))^(2/3),0.000001)))^2))/2)+(IF((ABS(H102)/MAX(((G33)+(I33)*(MAX($D$16,(IF(N6="None",AC102,L102))-(K33))))*(MAX($D$16,(IF(N6="None",AC102,L102))-(K33))),0.000001))&gt;(ABS(H102)/MAX(((F33)+(H33)*(MAX($D$16,(AC102)-(J33))))*(MAX($D$16,(AC102)-(J33))),0.000001)),$D$9*((((ABS(H102)/MAX(((G33)+(I33)*(MAX($D$16,(IF(N6="None",AC102,L102))-(K33))))*(MAX($D$16,(IF(N6="None",AC102,L102))-(K33))),0.000001))^2)/(2*$I$5))-(((ABS(H102)/MAX(((F33)+(H33)*(MAX($D$16,(AC102)-(J33))))*(MAX($D$16,(AC102)-(J33))),0.000001))^2)/(2*$I$5))),$D$8*((((ABS(H102)/MAX(((F33)+(H33)*(MAX($D$16,(AC102)-(J33))))*(MAX($D$16,(AC102)-(J33))),0.000001))^2)/(2*$I$5))-(((ABS(H102)/MAX(((G33)+(I33)*(MAX($D$16,(IF(N6="None",AC102,L102))-(K33))))*(MAX($D$16,(IF(N6="None",AC102,L102))-(K33))),0.000001))^2)/(2*$I$5)))))+($D$10*(ABS((X33)-(W33))/90)*MAX(((ABS(H102)/MAX(((F33)+(H33)*(MAX($D$16,(AC102)-(J33))))*(MAX($D$16,(AC102)-(J33))),0.000001))^2)/(2*$I$5),((ABS(H102)/MAX(((G33)+(I33)*(MAX($D$16,(IF(N6="None",AC102,L102))-(K33))))*(MAX($D$16,(IF(N6="None",AC102,L102))-(K33))),0.000001))^2)/(2*$I$5)))+(($D$11*0.00000015*(ABS(G102)/MAX(ABS(F102),0.000001))^2*MAX(((ABS(H102)/MAX(((F33)+(H33)*(MAX($D$16,(AC102)-(J33))))*(MAX($D$16,(AC102)-(J33))),0.000001))^2)/(2*$I$5),((ABS(H102)/MAX(((G33)+(I33)*(MAX($D$16,(IF(N6="None",AC102,L102))-(K33))))*(MAX($D$16,(IF(N6="None",AC102,L102))-(K33))),0.000001))^2)/(2*$I$5))))-((ABS(H102)/MAX(((F33)+(H33)*(MAX($D$16,(AC102)-(J33))))*(MAX($D$16,(AC102)-(J33))),0.000001))^2)/(2*$I$5)</f>
        <v>635.5007242172436</v>
      </c>
      <c r="R102">
        <f ca="1">AE102+((ABS(G102)/MAX(((F32)+(H32)*(MAX($D$16,(AE102)-(J32))))*(MAX($D$16,(AE102)-(J32))),0.000001))^2)/(2*$I$5)-((E32)*((((ABS(G102)*$D$6)/(MAX(((F32)+(H32)*(MAX($D$16,(AE102)-(J32))))*(MAX($D$16,(AE102)-(J32))),0.000001)*MAX(((((F32)+(H32)*(MAX($D$16,(AE102)-(J32))))*(MAX($D$16,(AE102)-(J32))))/MAX((F32)+2*(MAX($D$16,(AE102)-(J32)))*SQRT(1+(H32)^2),0.000001))^(2/3),0.000001)))^2)+(((ABS(G102)*$D$6)/(MAX(((G32)+(I32)*(MAX($D$16,(AF102)-(K32))))*(MAX($D$16,(AF102)-(K32))),0.000001)*MAX(((((G32)+(I32)*(MAX($D$16,(AF102)-(K32))))*(MAX($D$16,(AF102)-(K32))))/MAX((G32)+2*(MAX($D$16,(AF102)-(K32)))*SQRT(1+(I32)^2),0.000001))^(2/3),0.000001)))^2))/2)+(IF((ABS(G102)/MAX(((G32)+(I32)*(MAX($D$16,(AF102)-(K32))))*(MAX($D$16,(AF102)-(K32))),0.000001))&gt;(ABS(G102)/MAX(((F32)+(H32)*(MAX($D$16,(AE102)-(J32))))*(MAX($D$16,(AE102)-(J32))),0.000001)),$D$9*((((ABS(G102)/MAX(((G32)+(I32)*(MAX($D$16,(AF102)-(K32))))*(MAX($D$16,(AF102)-(K32))),0.000001))^2)/(2*$I$5))-(((ABS(G102)/MAX(((F32)+(H32)*(MAX($D$16,(AE102)-(J32))))*(MAX($D$16,(AE102)-(J32))),0.000001))^2)/(2*$I$5))),$D$8*((((ABS(G102)/MAX(((F32)+(H32)*(MAX($D$16,(AE102)-(J32))))*(MAX($D$16,(AE102)-(J32))),0.000001))^2)/(2*$I$5))-(((ABS(G102)/MAX(((G32)+(I32)*(MAX($D$16,(AF102)-(K32))))*(MAX($D$16,(AF102)-(K32))),0.000001))^2)/(2*$I$5)))))+($D$10*(ABS((X32)-(W32))/90)*MAX(((ABS(G102)/MAX(((F32)+(H32)*(MAX($D$16,(AE102)-(J32))))*(MAX($D$16,(AE102)-(J32))),0.000001))^2)/(2*$I$5),((ABS(G102)/MAX(((G32)+(I32)*(MAX($D$16,(AF102)-(K32))))*(MAX($D$16,(AF102)-(K32))),0.000001))^2)/(2*$I$5)))+(($D$11*0.13607488*(ABS(H102)/MAX(ABS(F102),0.000001))^2*MAX(((ABS(G102)/MAX(((F32)+(H32)*(MAX($D$16,(AE102)-(J32))))*(MAX($D$16,(AE102)-(J32))),0.000001))^2)/(2*$I$5),((ABS(G102)/MAX(((G32)+(I32)*(MAX($D$16,(AF102)-(K32))))*(MAX($D$16,(AF102)-(K32))),0.000001))^2)/(2*$I$5))))-((ABS(G102)/MAX(((G32)+(I32)*(MAX($D$16,(AF102)-(K32))))*(MAX($D$16,(AF102)-(K32))),0.000001))^2)/(2*$I$5)</f>
        <v>636.94030338513562</v>
      </c>
      <c r="S102">
        <f ca="1">M102+((ABS(I102)/MAX(((G34)+(I34)*(MAX($D$16,(IF(N7="None",AD102,M102))-(K34))))*(MAX($D$16,(IF(N7="None",AD102,M102))-(K34))),0.000001))^2)/(2*$I$5)+((E34)*((((ABS(I102)*$D$6)/(MAX(((F34)+(H34)*(MAX($D$16,(AD102)-(J34))))*(MAX($D$16,(AD102)-(J34))),0.000001)*MAX(((((F34)+(H34)*(MAX($D$16,(AD102)-(J34))))*(MAX($D$16,(AD102)-(J34))))/MAX((F34)+2*(MAX($D$16,(AD102)-(J34)))*SQRT(1+(H34)^2),0.000001))^(2/3),0.000001)))^2)+(((ABS(I102)*$D$6)/(MAX(((G34)+(I34)*(MAX($D$16,(IF(N7="None",AD102,M102))-(K34))))*(MAX($D$16,(IF(N7="None",AD102,M102))-(K34))),0.000001)*MAX(((((G34)+(I34)*(MAX($D$16,(IF(N7="None",AD102,M102))-(K34))))*(MAX($D$16,(IF(N7="None",AD102,M102))-(K34))))/MAX((G34)+2*(MAX($D$16,(IF(N7="None",AD102,M102))-(K34)))*SQRT(1+(I34)^2),0.000001))^(2/3),0.000001)))^2))/2)+(IF((ABS(I102)/MAX(((G34)+(I34)*(MAX($D$16,(IF(N7="None",AD102,M102))-(K34))))*(MAX($D$16,(IF(N7="None",AD102,M102))-(K34))),0.000001))&gt;(ABS(I102)/MAX(((F34)+(H34)*(MAX($D$16,(AD102)-(J34))))*(MAX($D$16,(AD102)-(J34))),0.000001)),$D$9*((((ABS(I102)/MAX(((G34)+(I34)*(MAX($D$16,(IF(N7="None",AD102,M102))-(K34))))*(MAX($D$16,(IF(N7="None",AD102,M102))-(K34))),0.000001))^2)/(2*$I$5))-(((ABS(I102)/MAX(((F34)+(H34)*(MAX($D$16,(AD102)-(J34))))*(MAX($D$16,(AD102)-(J34))),0.000001))^2)/(2*$I$5))),$D$8*((((ABS(I102)/MAX(((F34)+(H34)*(MAX($D$16,(AD102)-(J34))))*(MAX($D$16,(AD102)-(J34))),0.000001))^2)/(2*$I$5))-(((ABS(I102)/MAX(((G34)+(I34)*(MAX($D$16,(IF(N7="None",AD102,M102))-(K34))))*(MAX($D$16,(IF(N7="None",AD102,M102))-(K34))),0.000001))^2)/(2*$I$5)))))+($D$10*(ABS((X34)-(W34))/90)*MAX(((ABS(I102)/MAX(((F34)+(H34)*(MAX($D$16,(AD102)-(J34))))*(MAX($D$16,(AD102)-(J34))),0.000001))^2)/(2*$I$5),((ABS(I102)/MAX(((G34)+(I34)*(MAX($D$16,(IF(N7="None",AD102,M102))-(K34))))*(MAX($D$16,(IF(N7="None",AD102,M102))-(K34))),0.000001))^2)/(2*$I$5)))+(0)-((ABS(I102)/MAX(((F34)+(H34)*(MAX($D$16,(AD102)-(J34))))*(MAX($D$16,(AD102)-(J34))),0.000001))^2)/(2*$I$5)</f>
        <v>625.63880804391317</v>
      </c>
      <c r="T102">
        <f ca="1">N102+((ABS(J102)/MAX(((G35)+(I35)*(MAX($D$16,(IF(N8="None",AD102,N102))-(K35))))*(MAX($D$16,(IF(N8="None",AD102,N102))-(K35))),0.000001))^2)/(2*$I$5)+((E35)*((((ABS(J102)*$D$6)/(MAX(((F35)+(H35)*(MAX($D$16,(AD102)-(J35))))*(MAX($D$16,(AD102)-(J35))),0.000001)*MAX(((((F35)+(H35)*(MAX($D$16,(AD102)-(J35))))*(MAX($D$16,(AD102)-(J35))))/MAX((F35)+2*(MAX($D$16,(AD102)-(J35)))*SQRT(1+(H35)^2),0.000001))^(2/3),0.000001)))^2)+(((ABS(J102)*$D$6)/(MAX(((G35)+(I35)*(MAX($D$16,(IF(N8="None",AD102,N102))-(K35))))*(MAX($D$16,(IF(N8="None",AD102,N102))-(K35))),0.000001)*MAX(((((G35)+(I35)*(MAX($D$16,(IF(N8="None",AD102,N102))-(K35))))*(MAX($D$16,(IF(N8="None",AD102,N102))-(K35))))/MAX((G35)+2*(MAX($D$16,(IF(N8="None",AD102,N102))-(K35)))*SQRT(1+(I35)^2),0.000001))^(2/3),0.000001)))^2))/2)+(IF((ABS(J102)/MAX(((G35)+(I35)*(MAX($D$16,(IF(N8="None",AD102,N102))-(K35))))*(MAX($D$16,(IF(N8="None",AD102,N102))-(K35))),0.000001))&gt;(ABS(J102)/MAX(((F35)+(H35)*(MAX($D$16,(AD102)-(J35))))*(MAX($D$16,(AD102)-(J35))),0.000001)),$D$9*((((ABS(J102)/MAX(((G35)+(I35)*(MAX($D$16,(IF(N8="None",AD102,N102))-(K35))))*(MAX($D$16,(IF(N8="None",AD102,N102))-(K35))),0.000001))^2)/(2*$I$5))-(((ABS(J102)/MAX(((F35)+(H35)*(MAX($D$16,(AD102)-(J35))))*(MAX($D$16,(AD102)-(J35))),0.000001))^2)/(2*$I$5))),$D$8*((((ABS(J102)/MAX(((F35)+(H35)*(MAX($D$16,(AD102)-(J35))))*(MAX($D$16,(AD102)-(J35))),0.000001))^2)/(2*$I$5))-(((ABS(J102)/MAX(((G35)+(I35)*(MAX($D$16,(IF(N8="None",AD102,N102))-(K35))))*(MAX($D$16,(IF(N8="None",AD102,N102))-(K35))),0.000001))^2)/(2*$I$5)))))+($D$10*(ABS((X35)-(W35))/90)*MAX(((ABS(J102)/MAX(((F35)+(H35)*(MAX($D$16,(AD102)-(J35))))*(MAX($D$16,(AD102)-(J35))),0.000001))^2)/(2*$I$5),((ABS(J102)/MAX(((G35)+(I35)*(MAX($D$16,(IF(N8="None",AD102,N102))-(K35))))*(MAX($D$16,(IF(N8="None",AD102,N102))-(K35))),0.000001))^2)/(2*$I$5)))+(($D$11*0.34699541*(ABS(I102)/MAX(ABS(G102),0.000001))^2*MAX(((ABS(J102)/MAX(((F35)+(H35)*(MAX($D$16,(AD102)-(J35))))*(MAX($D$16,(AD102)-(J35))),0.000001))^2)/(2*$I$5),((ABS(J102)/MAX(((G35)+(I35)*(MAX($D$16,(IF(N8="None",AD102,N102))-(K35))))*(MAX($D$16,(IF(N8="None",AD102,N102))-(K35))),0.000001))^2)/(2*$I$5))))-((ABS(J102)/MAX(((F35)+(H35)*(MAX($D$16,(AD102)-(J35))))*(MAX($D$16,(AD102)-(J35))),0.000001))^2)/(2*$I$5)</f>
        <v>633.44186227644991</v>
      </c>
      <c r="U102">
        <f t="shared" ca="1" si="20"/>
        <v>1.3304883332712098E-3</v>
      </c>
      <c r="V102">
        <f t="shared" ca="1" si="21"/>
        <v>5.4925610064396734E-3</v>
      </c>
      <c r="W102">
        <f t="shared" ca="1" si="22"/>
        <v>0.84793522098061658</v>
      </c>
      <c r="X102">
        <f t="shared" ca="1" si="23"/>
        <v>3.4998311492606717</v>
      </c>
      <c r="Y102">
        <f>IF($D$20=0,B102,IFERROR(IF(N6="None",1,MIN(0.98,MAX(0.02,B102+$D$14*((Q102-P102)/MAX(ABS(D102),1))))),B102))</f>
        <v>1</v>
      </c>
      <c r="Z102">
        <f ca="1">IF($D$20=0,C102,IFERROR(IF(AND(N7="None",N8="None"),C102,IF(N8="None",1,IF(N7="None",0,MIN(0.98,MAX(0.02,C102+$D$14*((T102-S102)/MAX(ABS(E102),1))))))),C102))</f>
        <v>0.7109968237683495</v>
      </c>
      <c r="AA102">
        <f t="shared" ca="1" si="24"/>
        <v>636.86953537938018</v>
      </c>
      <c r="AB102">
        <f t="shared" ca="1" si="25"/>
        <v>635.7170760616749</v>
      </c>
      <c r="AC102">
        <f ca="1">IF($D$20=0,D102,IF(AC102=0,(MAX(P102,Q102)),IF(ABS((MAX(P102,Q102))-AC102)&lt;$D$19,AC102,MAX((K31)+$D$16,AC102+$D$13*(((MAX(P102,Q102))-AC102))))))</f>
        <v>636.31830863537346</v>
      </c>
      <c r="AD102">
        <f ca="1">IF($D$20=0,E102,IF(AD102=0,(MAX(S102,T102)),IF(ABS((MAX(S102,T102))-AD102)&lt;$D$19,AD102,MAX((K32)+$D$16,AD102+$D$13*(((MAX(S102,T102))-AD102))))))</f>
        <v>633.44278667132278</v>
      </c>
      <c r="AE102">
        <f ca="1">IF($D$20=0,D102,IF(AE102=0,O102,IF(ABS(U102)&lt;$D$19,AE102,MAX((K31)+$D$16,AE102+($D$13*(((O102)-AE102)+($D$15*U102*MAX(ABS(AE102-(K31)),1))))))))</f>
        <v>637.16634776891613</v>
      </c>
      <c r="AF102">
        <f ca="1">IF($D$20=0,E102,IF(AF102=0,R102,IF(ABS(V102)&lt;$D$19,AF102,MAX((K32)+$D$16,AF102+($D$13*(((R102)-AF102)+($D$15*V102*MAX(ABS(AF102-(K32)),1))))))))</f>
        <v>636.94169484166162</v>
      </c>
      <c r="AG102">
        <f ca="1">((G31)*(MAX($D$16,(AC102)-(K31)))^2)/2+(I31)*(MAX($D$16,(AC102)-(K31)))^3/3+(ABS(F102)^2)/($I$5*MAX(((G31)+(I31)*(MAX($D$16,(AC102)-(K31))))*(MAX($D$16,(AC102)-(K31))),0.000001))</f>
        <v>33.395338835163429</v>
      </c>
      <c r="AH102">
        <f ca="1">((G31)*(MAX($D$16,(AE102)-(K31)))^2)/2+(I31)*(MAX($D$16,(AE102)-(K31)))^3/3+(ABS(F102)^2)/($I$5*MAX(((G31)+(I31)*(MAX($D$16,(AE102)-(K31))))*(MAX($D$16,(AE102)-(K31))),0.000001))</f>
        <v>41.072805528974612</v>
      </c>
      <c r="AI102">
        <f ca="1">((G32)*(MAX($D$16,(AD102)-(K32)))^2)/2+(I32)*(MAX($D$16,(AD102)-(K32)))^3/3+(ABS(G102)^2)/($I$5*MAX(((G32)+(I32)*(MAX($D$16,(AD102)-(K32))))*(MAX($D$16,(AD102)-(K32))),0.000001))</f>
        <v>29.080710404103055</v>
      </c>
      <c r="AJ102">
        <f ca="1">((G32)*(MAX($D$16,(AF102)-(K32)))^2)/2+(I32)*(MAX($D$16,(AF102)-(K32)))^3/3+(ABS(G102)^2)/($I$5*MAX(((G32)+(I32)*(MAX($D$16,(AF102)-(K32))))*(MAX($D$16,(AF102)-(K32))),0.000001))</f>
        <v>136.11841548694616</v>
      </c>
      <c r="AK102" t="str">
        <f t="shared" ca="1" si="26"/>
        <v>Supercritical</v>
      </c>
      <c r="AL102" t="str">
        <f t="shared" ca="1" si="27"/>
        <v>Supercritical</v>
      </c>
      <c r="AM102">
        <f t="shared" ca="1" si="28"/>
        <v>637.16634907612013</v>
      </c>
      <c r="AN102">
        <f t="shared" ca="1" si="29"/>
        <v>636.94169392129345</v>
      </c>
      <c r="AO102">
        <f t="shared" ca="1" si="30"/>
        <v>2.0110830973862903E-6</v>
      </c>
      <c r="AP102">
        <f t="shared" ca="1" si="31"/>
        <v>1.415951032868179E-6</v>
      </c>
    </row>
    <row r="103" spans="1:42" x14ac:dyDescent="0.35">
      <c r="A103">
        <v>60</v>
      </c>
      <c r="B103">
        <f t="shared" si="32"/>
        <v>1</v>
      </c>
      <c r="C103">
        <f t="shared" ca="1" si="33"/>
        <v>0.7109968237683495</v>
      </c>
      <c r="D103">
        <f t="shared" ca="1" si="34"/>
        <v>637.16634907612013</v>
      </c>
      <c r="E103">
        <f t="shared" ca="1" si="35"/>
        <v>636.94169392129345</v>
      </c>
      <c r="F103">
        <f t="shared" si="19"/>
        <v>51</v>
      </c>
      <c r="G103">
        <f ca="1">IF(N6="None",MAX(0,F103-H103),MAX(0,F103*B103))</f>
        <v>50.95</v>
      </c>
      <c r="H103">
        <f ca="1">IF(N6="None",MAX(0.05,IFERROR(O33,0)+0.05),MAX(0,F103-G103))</f>
        <v>0.05</v>
      </c>
      <c r="I103">
        <f ca="1">IF(AND(N7="None",N8="None"),MAX(0,G103*C103),IF(N7="None",MAX(0.05,IFERROR(O34,0)+0.05),IF(N8="None",MAX(0,G103-J103),MAX(0,G103*C103))))</f>
        <v>36.225288170997409</v>
      </c>
      <c r="J103">
        <f ca="1">IF(AND(N7="None",N8="None"),MAX(0,G103-I103),IF(N8="None",MAX(0.05,IFERROR(O35,0)+0.05),IF(N7="None",MAX(0,G103-I103),MAX(0,G103-I103))))</f>
        <v>14.724711829002594</v>
      </c>
      <c r="K103">
        <f>P5</f>
        <v>637</v>
      </c>
      <c r="L103">
        <f ca="1">P6</f>
        <v>635.50072404782861</v>
      </c>
      <c r="M103">
        <f ca="1">P7</f>
        <v>623.0446335020365</v>
      </c>
      <c r="N103">
        <f ca="1">P8</f>
        <v>632.94163350203655</v>
      </c>
      <c r="O103">
        <f ca="1"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AE103)-(K31))))*(MAX($D$16,(AE103)-(K31))),0.000001)*MAX(((((G31)+(I31)*(MAX($D$16,(AE103)-(K31))))*(MAX($D$16,(AE103)-(K31))))/MAX((G31)+2*(MAX($D$16,(AE103)-(K31)))*SQRT(1+(I31)^2),0.000001))^(2/3),0.000001)))^2))/2)+(IF((ABS(F103)/MAX(((G31)+(I31)*(MAX($D$16,(AE103)-(K31))))*(MAX($D$16,(AE103)-(K31))),0.000001))&gt;(ABS(F103)/MAX(((F31)+(H31)*(MAX($D$16,(K103)-(J31))))*(MAX($D$16,(K103)-(J31))),0.000001)),$D$9*((((ABS(F103)/MAX(((G31)+(I31)*(MAX($D$16,(AE103)-(K31))))*(MAX($D$16,(AE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AE103)-(K31))))*(MAX($D$16,(AE103)-(K31))),0.000001))^2)/(2*$I$5)))))+($D$10*(ABS((X31)-(W31))/90)*MAX(((ABS(F103)/MAX(((F31)+(H31)*(MAX($D$16,(K103)-(J31))))*(MAX($D$16,(K103)-(J31))),0.000001))^2)/(2*$I$5),((ABS(F103)/MAX(((G31)+(I31)*(MAX($D$16,(AE103)-(K31))))*(MAX($D$16,(AE103)-(K31))),0.000001))^2)/(2*$I$5)))+(0)-((ABS(F103)/MAX(((G31)+(I31)*(MAX($D$16,(AE103)-(K31))))*(MAX($D$16,(AE103)-(K31))),0.000001))^2)/(2*$I$5)</f>
        <v>637.16615670484873</v>
      </c>
      <c r="P103">
        <f ca="1">AD103+((ABS(G103)/MAX(((G32)+(I32)*(MAX($D$16,(AD103)-(K32))))*(MAX($D$16,(AD103)-(K32))),0.000001))^2)/(2*$I$5)+((E32)*((((ABS(G103)*$D$6)/(MAX(((F32)+(H32)*(MAX($D$16,(AC103)-(J32))))*(MAX($D$16,(AC103)-(J32))),0.000001)*MAX(((((F32)+(H32)*(MAX($D$16,(AC103)-(J32))))*(MAX($D$16,(AC103)-(J32))))/MAX((F32)+2*(MAX($D$16,(AC103)-(J32)))*SQRT(1+(H32)^2),0.000001))^(2/3),0.000001)))^2)+(((ABS(G103)*$D$6)/(MAX(((G32)+(I32)*(MAX($D$16,(AD103)-(K32))))*(MAX($D$16,(AD103)-(K32))),0.000001)*MAX(((((G32)+(I32)*(MAX($D$16,(AD103)-(K32))))*(MAX($D$16,(AD103)-(K32))))/MAX((G32)+2*(MAX($D$16,(AD103)-(K32)))*SQRT(1+(I32)^2),0.000001))^(2/3),0.000001)))^2))/2)+(IF((ABS(G103)/MAX(((G32)+(I32)*(MAX($D$16,(AD103)-(K32))))*(MAX($D$16,(AD103)-(K32))),0.000001))&gt;(ABS(G103)/MAX(((F32)+(H32)*(MAX($D$16,(AC103)-(J32))))*(MAX($D$16,(AC103)-(J32))),0.000001)),$D$9*((((ABS(G103)/MAX(((G32)+(I32)*(MAX($D$16,(AD103)-(K32))))*(MAX($D$16,(AD103)-(K32))),0.000001))^2)/(2*$I$5))-(((ABS(G103)/MAX(((F32)+(H32)*(MAX($D$16,(AC103)-(J32))))*(MAX($D$16,(AC103)-(J32))),0.000001))^2)/(2*$I$5))),$D$8*((((ABS(G103)/MAX(((F32)+(H32)*(MAX($D$16,(AC103)-(J32))))*(MAX($D$16,(AC103)-(J32))),0.000001))^2)/(2*$I$5))-(((ABS(G103)/MAX(((G32)+(I32)*(MAX($D$16,(AD103)-(K32))))*(MAX($D$16,(AD103)-(K32))),0.000001))^2)/(2*$I$5)))))+($D$10*(ABS((X32)-(W32))/90)*MAX(((ABS(G103)/MAX(((F32)+(H32)*(MAX($D$16,(AC103)-(J32))))*(MAX($D$16,(AC103)-(J32))),0.000001))^2)/(2*$I$5),((ABS(G103)/MAX(((G32)+(I32)*(MAX($D$16,(AD103)-(K32))))*(MAX($D$16,(AD103)-(K32))),0.000001))^2)/(2*$I$5)))+(($D$11*0.13607488*(ABS(H103)/MAX(ABS(F103),0.000001))^2*MAX(((ABS(G103)/MAX(((F32)+(H32)*(MAX($D$16,(AC103)-(J32))))*(MAX($D$16,(AC103)-(J32))),0.000001))^2)/(2*$I$5),((ABS(G103)/MAX(((G32)+(I32)*(MAX($D$16,(AD103)-(K32))))*(MAX($D$16,(AD103)-(K32))),0.000001))^2)/(2*$I$5))))-((ABS(G103)/MAX(((F32)+(H32)*(MAX($D$16,(AC103)-(J32))))*(MAX($D$16,(AC103)-(J32))),0.000001))^2)/(2*$I$5)</f>
        <v>636.32051942221472</v>
      </c>
      <c r="Q103">
        <f ca="1">L103+((ABS(H103)/MAX(((G33)+(I33)*(MAX($D$16,(IF(N6="None",AC103,L103))-(K33))))*(MAX($D$16,(IF(N6="None",AC103,L103))-(K33))),0.000001))^2)/(2*$I$5)+((E33)*((((ABS(H103)*$D$6)/(MAX(((F33)+(H33)*(MAX($D$16,(AC103)-(J33))))*(MAX($D$16,(AC103)-(J33))),0.000001)*MAX(((((F33)+(H33)*(MAX($D$16,(AC103)-(J33))))*(MAX($D$16,(AC103)-(J33))))/MAX((F33)+2*(MAX($D$16,(AC103)-(J33)))*SQRT(1+(H33)^2),0.000001))^(2/3),0.000001)))^2)+(((ABS(H103)*$D$6)/(MAX(((G33)+(I33)*(MAX($D$16,(IF(N6="None",AC103,L103))-(K33))))*(MAX($D$16,(IF(N6="None",AC103,L103))-(K33))),0.000001)*MAX(((((G33)+(I33)*(MAX($D$16,(IF(N6="None",AC103,L103))-(K33))))*(MAX($D$16,(IF(N6="None",AC103,L103))-(K33))))/MAX((G33)+2*(MAX($D$16,(IF(N6="None",AC103,L103))-(K33)))*SQRT(1+(I33)^2),0.000001))^(2/3),0.000001)))^2))/2)+(IF((ABS(H103)/MAX(((G33)+(I33)*(MAX($D$16,(IF(N6="None",AC103,L103))-(K33))))*(MAX($D$16,(IF(N6="None",AC103,L103))-(K33))),0.000001))&gt;(ABS(H103)/MAX(((F33)+(H33)*(MAX($D$16,(AC103)-(J33))))*(MAX($D$16,(AC103)-(J33))),0.000001)),$D$9*((((ABS(H103)/MAX(((G33)+(I33)*(MAX($D$16,(IF(N6="None",AC103,L103))-(K33))))*(MAX($D$16,(IF(N6="None",AC103,L103))-(K33))),0.000001))^2)/(2*$I$5))-(((ABS(H103)/MAX(((F33)+(H33)*(MAX($D$16,(AC103)-(J33))))*(MAX($D$16,(AC103)-(J33))),0.000001))^2)/(2*$I$5))),$D$8*((((ABS(H103)/MAX(((F33)+(H33)*(MAX($D$16,(AC103)-(J33))))*(MAX($D$16,(AC103)-(J33))),0.000001))^2)/(2*$I$5))-(((ABS(H103)/MAX(((G33)+(I33)*(MAX($D$16,(IF(N6="None",AC103,L103))-(K33))))*(MAX($D$16,(IF(N6="None",AC103,L103))-(K33))),0.000001))^2)/(2*$I$5)))))+($D$10*(ABS((X33)-(W33))/90)*MAX(((ABS(H103)/MAX(((F33)+(H33)*(MAX($D$16,(AC103)-(J33))))*(MAX($D$16,(AC103)-(J33))),0.000001))^2)/(2*$I$5),((ABS(H103)/MAX(((G33)+(I33)*(MAX($D$16,(IF(N6="None",AC103,L103))-(K33))))*(MAX($D$16,(IF(N6="None",AC103,L103))-(K33))),0.000001))^2)/(2*$I$5)))+(($D$11*0.00000015*(ABS(G103)/MAX(ABS(F103),0.000001))^2*MAX(((ABS(H103)/MAX(((F33)+(H33)*(MAX($D$16,(AC103)-(J33))))*(MAX($D$16,(AC103)-(J33))),0.000001))^2)/(2*$I$5),((ABS(H103)/MAX(((G33)+(I33)*(MAX($D$16,(IF(N6="None",AC103,L103))-(K33))))*(MAX($D$16,(IF(N6="None",AC103,L103))-(K33))),0.000001))^2)/(2*$I$5))))-((ABS(H103)/MAX(((F33)+(H33)*(MAX($D$16,(AC103)-(J33))))*(MAX($D$16,(AC103)-(J33))),0.000001))^2)/(2*$I$5)</f>
        <v>635.50072421688787</v>
      </c>
      <c r="R103">
        <f ca="1">AE103+((ABS(G103)/MAX(((F32)+(H32)*(MAX($D$16,(AE103)-(J32))))*(MAX($D$16,(AE103)-(J32))),0.000001))^2)/(2*$I$5)-((E32)*((((ABS(G103)*$D$6)/(MAX(((F32)+(H32)*(MAX($D$16,(AE103)-(J32))))*(MAX($D$16,(AE103)-(J32))),0.000001)*MAX(((((F32)+(H32)*(MAX($D$16,(AE103)-(J32))))*(MAX($D$16,(AE103)-(J32))))/MAX((F32)+2*(MAX($D$16,(AE103)-(J32)))*SQRT(1+(H32)^2),0.000001))^(2/3),0.000001)))^2)+(((ABS(G103)*$D$6)/(MAX(((G32)+(I32)*(MAX($D$16,(AF103)-(K32))))*(MAX($D$16,(AF103)-(K32))),0.000001)*MAX(((((G32)+(I32)*(MAX($D$16,(AF103)-(K32))))*(MAX($D$16,(AF103)-(K32))))/MAX((G32)+2*(MAX($D$16,(AF103)-(K32)))*SQRT(1+(I32)^2),0.000001))^(2/3),0.000001)))^2))/2)+(IF((ABS(G103)/MAX(((G32)+(I32)*(MAX($D$16,(AF103)-(K32))))*(MAX($D$16,(AF103)-(K32))),0.000001))&gt;(ABS(G103)/MAX(((F32)+(H32)*(MAX($D$16,(AE103)-(J32))))*(MAX($D$16,(AE103)-(J32))),0.000001)),$D$9*((((ABS(G103)/MAX(((G32)+(I32)*(MAX($D$16,(AF103)-(K32))))*(MAX($D$16,(AF103)-(K32))),0.000001))^2)/(2*$I$5))-(((ABS(G103)/MAX(((F32)+(H32)*(MAX($D$16,(AE103)-(J32))))*(MAX($D$16,(AE103)-(J32))),0.000001))^2)/(2*$I$5))),$D$8*((((ABS(G103)/MAX(((F32)+(H32)*(MAX($D$16,(AE103)-(J32))))*(MAX($D$16,(AE103)-(J32))),0.000001))^2)/(2*$I$5))-(((ABS(G103)/MAX(((G32)+(I32)*(MAX($D$16,(AF103)-(K32))))*(MAX($D$16,(AF103)-(K32))),0.000001))^2)/(2*$I$5)))))+($D$10*(ABS((X32)-(W32))/90)*MAX(((ABS(G103)/MAX(((F32)+(H32)*(MAX($D$16,(AE103)-(J32))))*(MAX($D$16,(AE103)-(J32))),0.000001))^2)/(2*$I$5),((ABS(G103)/MAX(((G32)+(I32)*(MAX($D$16,(AF103)-(K32))))*(MAX($D$16,(AF103)-(K32))),0.000001))^2)/(2*$I$5)))+(($D$11*0.13607488*(ABS(H103)/MAX(ABS(F103),0.000001))^2*MAX(((ABS(G103)/MAX(((F32)+(H32)*(MAX($D$16,(AE103)-(J32))))*(MAX($D$16,(AE103)-(J32))),0.000001))^2)/(2*$I$5),((ABS(G103)/MAX(((G32)+(I32)*(MAX($D$16,(AF103)-(K32))))*(MAX($D$16,(AF103)-(K32))),0.000001))^2)/(2*$I$5))))-((ABS(G103)/MAX(((G32)+(I32)*(MAX($D$16,(AF103)-(K32))))*(MAX($D$16,(AF103)-(K32))),0.000001))^2)/(2*$I$5)</f>
        <v>636.94030250848039</v>
      </c>
      <c r="S103">
        <f ca="1">M103+((ABS(I103)/MAX(((G34)+(I34)*(MAX($D$16,(IF(N7="None",AD103,M103))-(K34))))*(MAX($D$16,(IF(N7="None",AD103,M103))-(K34))),0.000001))^2)/(2*$I$5)+((E34)*((((ABS(I103)*$D$6)/(MAX(((F34)+(H34)*(MAX($D$16,(AD103)-(J34))))*(MAX($D$16,(AD103)-(J34))),0.000001)*MAX(((((F34)+(H34)*(MAX($D$16,(AD103)-(J34))))*(MAX($D$16,(AD103)-(J34))))/MAX((F34)+2*(MAX($D$16,(AD103)-(J34)))*SQRT(1+(H34)^2),0.000001))^(2/3),0.000001)))^2)+(((ABS(I103)*$D$6)/(MAX(((G34)+(I34)*(MAX($D$16,(IF(N7="None",AD103,M103))-(K34))))*(MAX($D$16,(IF(N7="None",AD103,M103))-(K34))),0.000001)*MAX(((((G34)+(I34)*(MAX($D$16,(IF(N7="None",AD103,M103))-(K34))))*(MAX($D$16,(IF(N7="None",AD103,M103))-(K34))))/MAX((G34)+2*(MAX($D$16,(IF(N7="None",AD103,M103))-(K34)))*SQRT(1+(I34)^2),0.000001))^(2/3),0.000001)))^2))/2)+(IF((ABS(I103)/MAX(((G34)+(I34)*(MAX($D$16,(IF(N7="None",AD103,M103))-(K34))))*(MAX($D$16,(IF(N7="None",AD103,M103))-(K34))),0.000001))&gt;(ABS(I103)/MAX(((F34)+(H34)*(MAX($D$16,(AD103)-(J34))))*(MAX($D$16,(AD103)-(J34))),0.000001)),$D$9*((((ABS(I103)/MAX(((G34)+(I34)*(MAX($D$16,(IF(N7="None",AD103,M103))-(K34))))*(MAX($D$16,(IF(N7="None",AD103,M103))-(K34))),0.000001))^2)/(2*$I$5))-(((ABS(I103)/MAX(((F34)+(H34)*(MAX($D$16,(AD103)-(J34))))*(MAX($D$16,(AD103)-(J34))),0.000001))^2)/(2*$I$5))),$D$8*((((ABS(I103)/MAX(((F34)+(H34)*(MAX($D$16,(AD103)-(J34))))*(MAX($D$16,(AD103)-(J34))),0.000001))^2)/(2*$I$5))-(((ABS(I103)/MAX(((G34)+(I34)*(MAX($D$16,(IF(N7="None",AD103,M103))-(K34))))*(MAX($D$16,(IF(N7="None",AD103,M103))-(K34))),0.000001))^2)/(2*$I$5)))))+($D$10*(ABS((X34)-(W34))/90)*MAX(((ABS(I103)/MAX(((F34)+(H34)*(MAX($D$16,(AD103)-(J34))))*(MAX($D$16,(AD103)-(J34))),0.000001))^2)/(2*$I$5),((ABS(I103)/MAX(((G34)+(I34)*(MAX($D$16,(IF(N7="None",AD103,M103))-(K34))))*(MAX($D$16,(IF(N7="None",AD103,M103))-(K34))),0.000001))^2)/(2*$I$5)))+(0)-((ABS(I103)/MAX(((F34)+(H34)*(MAX($D$16,(AD103)-(J34))))*(MAX($D$16,(AD103)-(J34))),0.000001))^2)/(2*$I$5)</f>
        <v>625.6448568946613</v>
      </c>
      <c r="T103">
        <f ca="1">N103+((ABS(J103)/MAX(((G35)+(I35)*(MAX($D$16,(IF(N8="None",AD103,N103))-(K35))))*(MAX($D$16,(IF(N8="None",AD103,N103))-(K35))),0.000001))^2)/(2*$I$5)+((E35)*((((ABS(J103)*$D$6)/(MAX(((F35)+(H35)*(MAX($D$16,(AD103)-(J35))))*(MAX($D$16,(AD103)-(J35))),0.000001)*MAX(((((F35)+(H35)*(MAX($D$16,(AD103)-(J35))))*(MAX($D$16,(AD103)-(J35))))/MAX((F35)+2*(MAX($D$16,(AD103)-(J35)))*SQRT(1+(H35)^2),0.000001))^(2/3),0.000001)))^2)+(((ABS(J103)*$D$6)/(MAX(((G35)+(I35)*(MAX($D$16,(IF(N8="None",AD103,N103))-(K35))))*(MAX($D$16,(IF(N8="None",AD103,N103))-(K35))),0.000001)*MAX(((((G35)+(I35)*(MAX($D$16,(IF(N8="None",AD103,N103))-(K35))))*(MAX($D$16,(IF(N8="None",AD103,N103))-(K35))))/MAX((G35)+2*(MAX($D$16,(IF(N8="None",AD103,N103))-(K35)))*SQRT(1+(I35)^2),0.000001))^(2/3),0.000001)))^2))/2)+(IF((ABS(J103)/MAX(((G35)+(I35)*(MAX($D$16,(IF(N8="None",AD103,N103))-(K35))))*(MAX($D$16,(IF(N8="None",AD103,N103))-(K35))),0.000001))&gt;(ABS(J103)/MAX(((F35)+(H35)*(MAX($D$16,(AD103)-(J35))))*(MAX($D$16,(AD103)-(J35))),0.000001)),$D$9*((((ABS(J103)/MAX(((G35)+(I35)*(MAX($D$16,(IF(N8="None",AD103,N103))-(K35))))*(MAX($D$16,(IF(N8="None",AD103,N103))-(K35))),0.000001))^2)/(2*$I$5))-(((ABS(J103)/MAX(((F35)+(H35)*(MAX($D$16,(AD103)-(J35))))*(MAX($D$16,(AD103)-(J35))),0.000001))^2)/(2*$I$5))),$D$8*((((ABS(J103)/MAX(((F35)+(H35)*(MAX($D$16,(AD103)-(J35))))*(MAX($D$16,(AD103)-(J35))),0.000001))^2)/(2*$I$5))-(((ABS(J103)/MAX(((G35)+(I35)*(MAX($D$16,(IF(N8="None",AD103,N103))-(K35))))*(MAX($D$16,(IF(N8="None",AD103,N103))-(K35))),0.000001))^2)/(2*$I$5)))))+($D$10*(ABS((X35)-(W35))/90)*MAX(((ABS(J103)/MAX(((F35)+(H35)*(MAX($D$16,(AD103)-(J35))))*(MAX($D$16,(AD103)-(J35))),0.000001))^2)/(2*$I$5),((ABS(J103)/MAX(((G35)+(I35)*(MAX($D$16,(IF(N8="None",AD103,N103))-(K35))))*(MAX($D$16,(IF(N8="None",AD103,N103))-(K35))),0.000001))^2)/(2*$I$5)))+(($D$11*0.34699541*(ABS(I103)/MAX(ABS(G103),0.000001))^2*MAX(((ABS(J103)/MAX(((F35)+(H35)*(MAX($D$16,(AD103)-(J35))))*(MAX($D$16,(AD103)-(J35))),0.000001))^2)/(2*$I$5),((ABS(J103)/MAX(((G35)+(I35)*(MAX($D$16,(IF(N8="None",AD103,N103))-(K35))))*(MAX($D$16,(IF(N8="None",AD103,N103))-(K35))),0.000001))^2)/(2*$I$5))))-((ABS(J103)/MAX(((F35)+(H35)*(MAX($D$16,(AD103)-(J35))))*(MAX($D$16,(AD103)-(J35))),0.000001))^2)/(2*$I$5)</f>
        <v>633.43851917627342</v>
      </c>
      <c r="U103">
        <f t="shared" ca="1" si="20"/>
        <v>1.327184468954104E-3</v>
      </c>
      <c r="V103">
        <f t="shared" ca="1" si="21"/>
        <v>5.4978083011781647E-3</v>
      </c>
      <c r="W103">
        <f t="shared" ca="1" si="22"/>
        <v>0.84582965390541176</v>
      </c>
      <c r="X103">
        <f t="shared" ca="1" si="23"/>
        <v>3.5031747450200328</v>
      </c>
      <c r="Y103">
        <f>IF($D$20=0,B103,IFERROR(IF(N6="None",1,MIN(0.98,MAX(0.02,B103+$D$14*((Q103-P103)/MAX(ABS(D103),1))))),B103))</f>
        <v>1</v>
      </c>
      <c r="Z103">
        <f ca="1">IF($D$20=0,C103,IFERROR(IF(AND(N7="None",N8="None"),C103,IF(N8="None",1,IF(N7="None",0,MIN(0.98,MAX(0.02,C103+$D$14*((T103-S103)/MAX(ABS(E103),1))))))),C103))</f>
        <v>0.71197570925893572</v>
      </c>
      <c r="AA103">
        <f t="shared" ca="1" si="24"/>
        <v>636.87027217075695</v>
      </c>
      <c r="AB103">
        <f t="shared" ca="1" si="25"/>
        <v>635.71590677703932</v>
      </c>
      <c r="AC103">
        <f ca="1">IF($D$20=0,D103,IF(AC103=0,(MAX(P103,Q103)),IF(ABS((MAX(P103,Q103))-AC103)&lt;$D$19,AC103,MAX((K31)+$D$16,AC103+$D$13*(((MAX(P103,Q103))-AC103))))))</f>
        <v>636.32041506079668</v>
      </c>
      <c r="AD103">
        <f ca="1">IF($D$20=0,E103,IF(AD103=0,(MAX(S103,T103)),IF(ABS((MAX(S103,T103))-AD103)&lt;$D$19,AD103,MAX((K32)+$D$16,AD103+$D$13*(((MAX(S103,T103))-AD103))))))</f>
        <v>633.43944493771016</v>
      </c>
      <c r="AE103">
        <f ca="1">IF($D$20=0,D103,IF(AE103=0,O103,IF(ABS(U103)&lt;$D$19,AE103,MAX((K31)+$D$16,AE103+($D$13*(((O103)-AE103)+($D$15*U103*MAX(ABS(AE103-(K31)),1))))))))</f>
        <v>637.16634704613136</v>
      </c>
      <c r="AF103">
        <f ca="1">IF($D$20=0,E103,IF(AF103=0,R103,IF(ABS(V103)&lt;$D$19,AF103,MAX((K32)+$D$16,AF103+($D$13*(((R103)-AF103)+($D$15*V103*MAX(ABS(AF103-(K32)),1))))))))</f>
        <v>636.94169529445298</v>
      </c>
      <c r="AG103">
        <f ca="1">((G31)*(MAX($D$16,(AC103)-(K31)))^2)/2+(I31)*(MAX($D$16,(AC103)-(K31)))^3/3+(ABS(F103)^2)/($I$5*MAX(((G31)+(I31)*(MAX($D$16,(AC103)-(K31))))*(MAX($D$16,(AC103)-(K31))),0.000001))</f>
        <v>33.402418908761859</v>
      </c>
      <c r="AH103">
        <f ca="1">((G31)*(MAX($D$16,(AE103)-(K31)))^2)/2+(I31)*(MAX($D$16,(AE103)-(K31)))^3/3+(ABS(F103)^2)/($I$5*MAX(((G31)+(I31)*(MAX($D$16,(AE103)-(K31))))*(MAX($D$16,(AE103)-(K31))),0.000001))</f>
        <v>41.072795484718227</v>
      </c>
      <c r="AI103">
        <f ca="1">((G32)*(MAX($D$16,(AD103)-(K32)))^2)/2+(I32)*(MAX($D$16,(AD103)-(K32)))^3/3+(ABS(G103)^2)/($I$5*MAX(((G32)+(I32)*(MAX($D$16,(AD103)-(K32))))*(MAX($D$16,(AD103)-(K32))),0.000001))</f>
        <v>29.062622381480157</v>
      </c>
      <c r="AJ103">
        <f ca="1">((G32)*(MAX($D$16,(AF103)-(K32)))^2)/2+(I32)*(MAX($D$16,(AF103)-(K32)))^3/3+(ABS(G103)^2)/($I$5*MAX(((G32)+(I32)*(MAX($D$16,(AF103)-(K32))))*(MAX($D$16,(AF103)-(K32))),0.000001))</f>
        <v>136.11843844378842</v>
      </c>
      <c r="AK103" t="str">
        <f t="shared" ca="1" si="26"/>
        <v>Supercritical</v>
      </c>
      <c r="AL103" t="str">
        <f t="shared" ca="1" si="27"/>
        <v>Supercritical</v>
      </c>
      <c r="AM103">
        <f t="shared" ca="1" si="28"/>
        <v>637.16634836562412</v>
      </c>
      <c r="AN103">
        <f t="shared" ca="1" si="29"/>
        <v>636.94169440189933</v>
      </c>
      <c r="AO103">
        <f t="shared" ca="1" si="30"/>
        <v>2.0299887637520442E-6</v>
      </c>
      <c r="AP103">
        <f t="shared" ca="1" si="31"/>
        <v>1.3731595345234382E-6</v>
      </c>
    </row>
    <row r="104" spans="1:42" x14ac:dyDescent="0.35">
      <c r="A104">
        <v>61</v>
      </c>
      <c r="B104">
        <f t="shared" si="32"/>
        <v>1</v>
      </c>
      <c r="C104">
        <f t="shared" ca="1" si="33"/>
        <v>0.71197570925893572</v>
      </c>
      <c r="D104">
        <f t="shared" ca="1" si="34"/>
        <v>637.16634836562412</v>
      </c>
      <c r="E104">
        <f t="shared" ca="1" si="35"/>
        <v>636.94169440189933</v>
      </c>
      <c r="F104">
        <f t="shared" si="19"/>
        <v>51</v>
      </c>
      <c r="G104">
        <f ca="1">IF(N6="None",MAX(0,F104-H104),MAX(0,F104*B104))</f>
        <v>50.95</v>
      </c>
      <c r="H104">
        <f ca="1">IF(N6="None",MAX(0.05,IFERROR(O33,0)+0.05),MAX(0,F104-G104))</f>
        <v>0.05</v>
      </c>
      <c r="I104">
        <f ca="1">IF(AND(N7="None",N8="None"),MAX(0,G104*C104),IF(N7="None",MAX(0.05,IFERROR(O34,0)+0.05),IF(N8="None",MAX(0,G104-J104),MAX(0,G104*C104))))</f>
        <v>36.275162386742778</v>
      </c>
      <c r="J104">
        <f ca="1">IF(AND(N7="None",N8="None"),MAX(0,G104-I104),IF(N8="None",MAX(0.05,IFERROR(O35,0)+0.05),IF(N7="None",MAX(0,G104-I104),MAX(0,G104-I104))))</f>
        <v>14.674837613257225</v>
      </c>
      <c r="K104">
        <f>P5</f>
        <v>637</v>
      </c>
      <c r="L104">
        <f ca="1">P6</f>
        <v>635.50072404782861</v>
      </c>
      <c r="M104">
        <f ca="1">P7</f>
        <v>623.0446335020365</v>
      </c>
      <c r="N104">
        <f ca="1">P8</f>
        <v>632.94163350203655</v>
      </c>
      <c r="O104">
        <f ca="1"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AE104)-(K31))))*(MAX($D$16,(AE104)-(K31))),0.000001)*MAX(((((G31)+(I31)*(MAX($D$16,(AE104)-(K31))))*(MAX($D$16,(AE104)-(K31))))/MAX((G31)+2*(MAX($D$16,(AE104)-(K31)))*SQRT(1+(I31)^2),0.000001))^(2/3),0.000001)))^2))/2)+(IF((ABS(F104)/MAX(((G31)+(I31)*(MAX($D$16,(AE104)-(K31))))*(MAX($D$16,(AE104)-(K31))),0.000001))&gt;(ABS(F104)/MAX(((F31)+(H31)*(MAX($D$16,(K104)-(J31))))*(MAX($D$16,(K104)-(J31))),0.000001)),$D$9*((((ABS(F104)/MAX(((G31)+(I31)*(MAX($D$16,(AE104)-(K31))))*(MAX($D$16,(AE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AE104)-(K31))))*(MAX($D$16,(AE104)-(K31))),0.000001))^2)/(2*$I$5)))))+($D$10*(ABS((X31)-(W31))/90)*MAX(((ABS(F104)/MAX(((F31)+(H31)*(MAX($D$16,(K104)-(J31))))*(MAX($D$16,(K104)-(J31))),0.000001))^2)/(2*$I$5),((ABS(F104)/MAX(((G31)+(I31)*(MAX($D$16,(AE104)-(K31))))*(MAX($D$16,(AE104)-(K31))),0.000001))^2)/(2*$I$5)))+(0)-((ABS(F104)/MAX(((G31)+(I31)*(MAX($D$16,(AE104)-(K31))))*(MAX($D$16,(AE104)-(K31))),0.000001))^2)/(2*$I$5)</f>
        <v>637.16615645329318</v>
      </c>
      <c r="P104">
        <f ca="1">AD104+((ABS(G104)/MAX(((G32)+(I32)*(MAX($D$16,(AD104)-(K32))))*(MAX($D$16,(AD104)-(K32))),0.000001))^2)/(2*$I$5)+((E32)*((((ABS(G104)*$D$6)/(MAX(((F32)+(H32)*(MAX($D$16,(AC104)-(J32))))*(MAX($D$16,(AC104)-(J32))),0.000001)*MAX(((((F32)+(H32)*(MAX($D$16,(AC104)-(J32))))*(MAX($D$16,(AC104)-(J32))))/MAX((F32)+2*(MAX($D$16,(AC104)-(J32)))*SQRT(1+(H32)^2),0.000001))^(2/3),0.000001)))^2)+(((ABS(G104)*$D$6)/(MAX(((G32)+(I32)*(MAX($D$16,(AD104)-(K32))))*(MAX($D$16,(AD104)-(K32))),0.000001)*MAX(((((G32)+(I32)*(MAX($D$16,(AD104)-(K32))))*(MAX($D$16,(AD104)-(K32))))/MAX((G32)+2*(MAX($D$16,(AD104)-(K32)))*SQRT(1+(I32)^2),0.000001))^(2/3),0.000001)))^2))/2)+(IF((ABS(G104)/MAX(((G32)+(I32)*(MAX($D$16,(AD104)-(K32))))*(MAX($D$16,(AD104)-(K32))),0.000001))&gt;(ABS(G104)/MAX(((F32)+(H32)*(MAX($D$16,(AC104)-(J32))))*(MAX($D$16,(AC104)-(J32))),0.000001)),$D$9*((((ABS(G104)/MAX(((G32)+(I32)*(MAX($D$16,(AD104)-(K32))))*(MAX($D$16,(AD104)-(K32))),0.000001))^2)/(2*$I$5))-(((ABS(G104)/MAX(((F32)+(H32)*(MAX($D$16,(AC104)-(J32))))*(MAX($D$16,(AC104)-(J32))),0.000001))^2)/(2*$I$5))),$D$8*((((ABS(G104)/MAX(((F32)+(H32)*(MAX($D$16,(AC104)-(J32))))*(MAX($D$16,(AC104)-(J32))),0.000001))^2)/(2*$I$5))-(((ABS(G104)/MAX(((G32)+(I32)*(MAX($D$16,(AD104)-(K32))))*(MAX($D$16,(AD104)-(K32))),0.000001))^2)/(2*$I$5)))))+($D$10*(ABS((X32)-(W32))/90)*MAX(((ABS(G104)/MAX(((F32)+(H32)*(MAX($D$16,(AC104)-(J32))))*(MAX($D$16,(AC104)-(J32))),0.000001))^2)/(2*$I$5),((ABS(G104)/MAX(((G32)+(I32)*(MAX($D$16,(AD104)-(K32))))*(MAX($D$16,(AD104)-(K32))),0.000001))^2)/(2*$I$5)))+(($D$11*0.13607488*(ABS(H104)/MAX(ABS(F104),0.000001))^2*MAX(((ABS(G104)/MAX(((F32)+(H32)*(MAX($D$16,(AC104)-(J32))))*(MAX($D$16,(AC104)-(J32))),0.000001))^2)/(2*$I$5),((ABS(G104)/MAX(((G32)+(I32)*(MAX($D$16,(AD104)-(K32))))*(MAX($D$16,(AD104)-(K32))),0.000001))^2)/(2*$I$5))))-((ABS(G104)/MAX(((F32)+(H32)*(MAX($D$16,(AC104)-(J32))))*(MAX($D$16,(AC104)-(J32))),0.000001))^2)/(2*$I$5)</f>
        <v>636.32264669872438</v>
      </c>
      <c r="Q104">
        <f ca="1">L104+((ABS(H104)/MAX(((G33)+(I33)*(MAX($D$16,(IF(N6="None",AC104,L104))-(K33))))*(MAX($D$16,(IF(N6="None",AC104,L104))-(K33))),0.000001))^2)/(2*$I$5)+((E33)*((((ABS(H104)*$D$6)/(MAX(((F33)+(H33)*(MAX($D$16,(AC104)-(J33))))*(MAX($D$16,(AC104)-(J33))),0.000001)*MAX(((((F33)+(H33)*(MAX($D$16,(AC104)-(J33))))*(MAX($D$16,(AC104)-(J33))))/MAX((F33)+2*(MAX($D$16,(AC104)-(J33)))*SQRT(1+(H33)^2),0.000001))^(2/3),0.000001)))^2)+(((ABS(H104)*$D$6)/(MAX(((G33)+(I33)*(MAX($D$16,(IF(N6="None",AC104,L104))-(K33))))*(MAX($D$16,(IF(N6="None",AC104,L104))-(K33))),0.000001)*MAX(((((G33)+(I33)*(MAX($D$16,(IF(N6="None",AC104,L104))-(K33))))*(MAX($D$16,(IF(N6="None",AC104,L104))-(K33))))/MAX((G33)+2*(MAX($D$16,(IF(N6="None",AC104,L104))-(K33)))*SQRT(1+(I33)^2),0.000001))^(2/3),0.000001)))^2))/2)+(IF((ABS(H104)/MAX(((G33)+(I33)*(MAX($D$16,(IF(N6="None",AC104,L104))-(K33))))*(MAX($D$16,(IF(N6="None",AC104,L104))-(K33))),0.000001))&gt;(ABS(H104)/MAX(((F33)+(H33)*(MAX($D$16,(AC104)-(J33))))*(MAX($D$16,(AC104)-(J33))),0.000001)),$D$9*((((ABS(H104)/MAX(((G33)+(I33)*(MAX($D$16,(IF(N6="None",AC104,L104))-(K33))))*(MAX($D$16,(IF(N6="None",AC104,L104))-(K33))),0.000001))^2)/(2*$I$5))-(((ABS(H104)/MAX(((F33)+(H33)*(MAX($D$16,(AC104)-(J33))))*(MAX($D$16,(AC104)-(J33))),0.000001))^2)/(2*$I$5))),$D$8*((((ABS(H104)/MAX(((F33)+(H33)*(MAX($D$16,(AC104)-(J33))))*(MAX($D$16,(AC104)-(J33))),0.000001))^2)/(2*$I$5))-(((ABS(H104)/MAX(((G33)+(I33)*(MAX($D$16,(IF(N6="None",AC104,L104))-(K33))))*(MAX($D$16,(IF(N6="None",AC104,L104))-(K33))),0.000001))^2)/(2*$I$5)))))+($D$10*(ABS((X33)-(W33))/90)*MAX(((ABS(H104)/MAX(((F33)+(H33)*(MAX($D$16,(AC104)-(J33))))*(MAX($D$16,(AC104)-(J33))),0.000001))^2)/(2*$I$5),((ABS(H104)/MAX(((G33)+(I33)*(MAX($D$16,(IF(N6="None",AC104,L104))-(K33))))*(MAX($D$16,(IF(N6="None",AC104,L104))-(K33))),0.000001))^2)/(2*$I$5)))+(($D$11*0.00000015*(ABS(G104)/MAX(ABS(F104),0.000001))^2*MAX(((ABS(H104)/MAX(((F33)+(H33)*(MAX($D$16,(AC104)-(J33))))*(MAX($D$16,(AC104)-(J33))),0.000001))^2)/(2*$I$5),((ABS(H104)/MAX(((G33)+(I33)*(MAX($D$16,(IF(N6="None",AC104,L104))-(K33))))*(MAX($D$16,(IF(N6="None",AC104,L104))-(K33))),0.000001))^2)/(2*$I$5))))-((ABS(H104)/MAX(((F33)+(H33)*(MAX($D$16,(AC104)-(J33))))*(MAX($D$16,(AC104)-(J33))),0.000001))^2)/(2*$I$5)</f>
        <v>635.50072421652931</v>
      </c>
      <c r="R104">
        <f ca="1">AE104+((ABS(G104)/MAX(((F32)+(H32)*(MAX($D$16,(AE104)-(J32))))*(MAX($D$16,(AE104)-(J32))),0.000001))^2)/(2*$I$5)-((E32)*((((ABS(G104)*$D$6)/(MAX(((F32)+(H32)*(MAX($D$16,(AE104)-(J32))))*(MAX($D$16,(AE104)-(J32))),0.000001)*MAX(((((F32)+(H32)*(MAX($D$16,(AE104)-(J32))))*(MAX($D$16,(AE104)-(J32))))/MAX((F32)+2*(MAX($D$16,(AE104)-(J32)))*SQRT(1+(H32)^2),0.000001))^(2/3),0.000001)))^2)+(((ABS(G104)*$D$6)/(MAX(((G32)+(I32)*(MAX($D$16,(AF104)-(K32))))*(MAX($D$16,(AF104)-(K32))),0.000001)*MAX(((((G32)+(I32)*(MAX($D$16,(AF104)-(K32))))*(MAX($D$16,(AF104)-(K32))))/MAX((G32)+2*(MAX($D$16,(AF104)-(K32)))*SQRT(1+(I32)^2),0.000001))^(2/3),0.000001)))^2))/2)+(IF((ABS(G104)/MAX(((G32)+(I32)*(MAX($D$16,(AF104)-(K32))))*(MAX($D$16,(AF104)-(K32))),0.000001))&gt;(ABS(G104)/MAX(((F32)+(H32)*(MAX($D$16,(AE104)-(J32))))*(MAX($D$16,(AE104)-(J32))),0.000001)),$D$9*((((ABS(G104)/MAX(((G32)+(I32)*(MAX($D$16,(AF104)-(K32))))*(MAX($D$16,(AF104)-(K32))),0.000001))^2)/(2*$I$5))-(((ABS(G104)/MAX(((F32)+(H32)*(MAX($D$16,(AE104)-(J32))))*(MAX($D$16,(AE104)-(J32))),0.000001))^2)/(2*$I$5))),$D$8*((((ABS(G104)/MAX(((F32)+(H32)*(MAX($D$16,(AE104)-(J32))))*(MAX($D$16,(AE104)-(J32))),0.000001))^2)/(2*$I$5))-(((ABS(G104)/MAX(((G32)+(I32)*(MAX($D$16,(AF104)-(K32))))*(MAX($D$16,(AF104)-(K32))),0.000001))^2)/(2*$I$5)))))+($D$10*(ABS((X32)-(W32))/90)*MAX(((ABS(G104)/MAX(((F32)+(H32)*(MAX($D$16,(AE104)-(J32))))*(MAX($D$16,(AE104)-(J32))),0.000001))^2)/(2*$I$5),((ABS(G104)/MAX(((G32)+(I32)*(MAX($D$16,(AF104)-(K32))))*(MAX($D$16,(AF104)-(K32))),0.000001))^2)/(2*$I$5)))+(($D$11*0.13607488*(ABS(H104)/MAX(ABS(F104),0.000001))^2*MAX(((ABS(G104)/MAX(((F32)+(H32)*(MAX($D$16,(AE104)-(J32))))*(MAX($D$16,(AE104)-(J32))),0.000001))^2)/(2*$I$5),((ABS(G104)/MAX(((G32)+(I32)*(MAX($D$16,(AF104)-(K32))))*(MAX($D$16,(AF104)-(K32))),0.000001))^2)/(2*$I$5))))-((ABS(G104)/MAX(((G32)+(I32)*(MAX($D$16,(AF104)-(K32))))*(MAX($D$16,(AF104)-(K32))),0.000001))^2)/(2*$I$5)</f>
        <v>636.94030162146726</v>
      </c>
      <c r="S104">
        <f ca="1">M104+((ABS(I104)/MAX(((G34)+(I34)*(MAX($D$16,(IF(N7="None",AD104,M104))-(K34))))*(MAX($D$16,(IF(N7="None",AD104,M104))-(K34))),0.000001))^2)/(2*$I$5)+((E34)*((((ABS(I104)*$D$6)/(MAX(((F34)+(H34)*(MAX($D$16,(AD104)-(J34))))*(MAX($D$16,(AD104)-(J34))),0.000001)*MAX(((((F34)+(H34)*(MAX($D$16,(AD104)-(J34))))*(MAX($D$16,(AD104)-(J34))))/MAX((F34)+2*(MAX($D$16,(AD104)-(J34)))*SQRT(1+(H34)^2),0.000001))^(2/3),0.000001)))^2)+(((ABS(I104)*$D$6)/(MAX(((G34)+(I34)*(MAX($D$16,(IF(N7="None",AD104,M104))-(K34))))*(MAX($D$16,(IF(N7="None",AD104,M104))-(K34))),0.000001)*MAX(((((G34)+(I34)*(MAX($D$16,(IF(N7="None",AD104,M104))-(K34))))*(MAX($D$16,(IF(N7="None",AD104,M104))-(K34))))/MAX((G34)+2*(MAX($D$16,(IF(N7="None",AD104,M104))-(K34)))*SQRT(1+(I34)^2),0.000001))^(2/3),0.000001)))^2))/2)+(IF((ABS(I104)/MAX(((G34)+(I34)*(MAX($D$16,(IF(N7="None",AD104,M104))-(K34))))*(MAX($D$16,(IF(N7="None",AD104,M104))-(K34))),0.000001))&gt;(ABS(I104)/MAX(((F34)+(H34)*(MAX($D$16,(AD104)-(J34))))*(MAX($D$16,(AD104)-(J34))),0.000001)),$D$9*((((ABS(I104)/MAX(((G34)+(I34)*(MAX($D$16,(IF(N7="None",AD104,M104))-(K34))))*(MAX($D$16,(IF(N7="None",AD104,M104))-(K34))),0.000001))^2)/(2*$I$5))-(((ABS(I104)/MAX(((F34)+(H34)*(MAX($D$16,(AD104)-(J34))))*(MAX($D$16,(AD104)-(J34))),0.000001))^2)/(2*$I$5))),$D$8*((((ABS(I104)/MAX(((F34)+(H34)*(MAX($D$16,(AD104)-(J34))))*(MAX($D$16,(AD104)-(J34))),0.000001))^2)/(2*$I$5))-(((ABS(I104)/MAX(((G34)+(I34)*(MAX($D$16,(IF(N7="None",AD104,M104))-(K34))))*(MAX($D$16,(IF(N7="None",AD104,M104))-(K34))),0.000001))^2)/(2*$I$5)))))+($D$10*(ABS((X34)-(W34))/90)*MAX(((ABS(I104)/MAX(((F34)+(H34)*(MAX($D$16,(AD104)-(J34))))*(MAX($D$16,(AD104)-(J34))),0.000001))^2)/(2*$I$5),((ABS(I104)/MAX(((G34)+(I34)*(MAX($D$16,(IF(N7="None",AD104,M104))-(K34))))*(MAX($D$16,(IF(N7="None",AD104,M104))-(K34))),0.000001))^2)/(2*$I$5)))+(0)-((ABS(I104)/MAX(((F34)+(H34)*(MAX($D$16,(AD104)-(J34))))*(MAX($D$16,(AD104)-(J34))),0.000001))^2)/(2*$I$5)</f>
        <v>625.65089896118138</v>
      </c>
      <c r="T104">
        <f ca="1">N104+((ABS(J104)/MAX(((G35)+(I35)*(MAX($D$16,(IF(N8="None",AD104,N104))-(K35))))*(MAX($D$16,(IF(N8="None",AD104,N104))-(K35))),0.000001))^2)/(2*$I$5)+((E35)*((((ABS(J104)*$D$6)/(MAX(((F35)+(H35)*(MAX($D$16,(AD104)-(J35))))*(MAX($D$16,(AD104)-(J35))),0.000001)*MAX(((((F35)+(H35)*(MAX($D$16,(AD104)-(J35))))*(MAX($D$16,(AD104)-(J35))))/MAX((F35)+2*(MAX($D$16,(AD104)-(J35)))*SQRT(1+(H35)^2),0.000001))^(2/3),0.000001)))^2)+(((ABS(J104)*$D$6)/(MAX(((G35)+(I35)*(MAX($D$16,(IF(N8="None",AD104,N104))-(K35))))*(MAX($D$16,(IF(N8="None",AD104,N104))-(K35))),0.000001)*MAX(((((G35)+(I35)*(MAX($D$16,(IF(N8="None",AD104,N104))-(K35))))*(MAX($D$16,(IF(N8="None",AD104,N104))-(K35))))/MAX((G35)+2*(MAX($D$16,(IF(N8="None",AD104,N104))-(K35)))*SQRT(1+(I35)^2),0.000001))^(2/3),0.000001)))^2))/2)+(IF((ABS(J104)/MAX(((G35)+(I35)*(MAX($D$16,(IF(N8="None",AD104,N104))-(K35))))*(MAX($D$16,(IF(N8="None",AD104,N104))-(K35))),0.000001))&gt;(ABS(J104)/MAX(((F35)+(H35)*(MAX($D$16,(AD104)-(J35))))*(MAX($D$16,(AD104)-(J35))),0.000001)),$D$9*((((ABS(J104)/MAX(((G35)+(I35)*(MAX($D$16,(IF(N8="None",AD104,N104))-(K35))))*(MAX($D$16,(IF(N8="None",AD104,N104))-(K35))),0.000001))^2)/(2*$I$5))-(((ABS(J104)/MAX(((F35)+(H35)*(MAX($D$16,(AD104)-(J35))))*(MAX($D$16,(AD104)-(J35))),0.000001))^2)/(2*$I$5))),$D$8*((((ABS(J104)/MAX(((F35)+(H35)*(MAX($D$16,(AD104)-(J35))))*(MAX($D$16,(AD104)-(J35))),0.000001))^2)/(2*$I$5))-(((ABS(J104)/MAX(((G35)+(I35)*(MAX($D$16,(IF(N8="None",AD104,N104))-(K35))))*(MAX($D$16,(IF(N8="None",AD104,N104))-(K35))),0.000001))^2)/(2*$I$5)))))+($D$10*(ABS((X35)-(W35))/90)*MAX(((ABS(J104)/MAX(((F35)+(H35)*(MAX($D$16,(AD104)-(J35))))*(MAX($D$16,(AD104)-(J35))),0.000001))^2)/(2*$I$5),((ABS(J104)/MAX(((G35)+(I35)*(MAX($D$16,(IF(N8="None",AD104,N104))-(K35))))*(MAX($D$16,(IF(N8="None",AD104,N104))-(K35))),0.000001))^2)/(2*$I$5)))+(($D$11*0.34699541*(ABS(I104)/MAX(ABS(G104),0.000001))^2*MAX(((ABS(J104)/MAX(((F35)+(H35)*(MAX($D$16,(AD104)-(J35))))*(MAX($D$16,(AD104)-(J35))),0.000001))^2)/(2*$I$5),((ABS(J104)/MAX(((G35)+(I35)*(MAX($D$16,(IF(N8="None",AD104,N104))-(K35))))*(MAX($D$16,(IF(N8="None",AD104,N104))-(K35))),0.000001))^2)/(2*$I$5))))-((ABS(J104)/MAX(((F35)+(H35)*(MAX($D$16,(AD104)-(J35))))*(MAX($D$16,(AD104)-(J35))),0.000001))^2)/(2*$I$5)</f>
        <v>633.43519107717714</v>
      </c>
      <c r="U104">
        <f t="shared" ca="1" si="20"/>
        <v>1.3238454239343628E-3</v>
      </c>
      <c r="V104">
        <f t="shared" ca="1" si="21"/>
        <v>5.5030320280437693E-3</v>
      </c>
      <c r="W104">
        <f t="shared" ca="1" si="22"/>
        <v>0.84370166689973303</v>
      </c>
      <c r="X104">
        <f t="shared" ca="1" si="23"/>
        <v>3.5065033247221891</v>
      </c>
      <c r="Y104">
        <f>IF($D$20=0,B104,IFERROR(IF(N6="None",1,MIN(0.98,MAX(0.02,B104+$D$14*((Q104-P104)/MAX(ABS(D104),1))))),B104))</f>
        <v>1</v>
      </c>
      <c r="Z104">
        <f ca="1">IF($D$20=0,C104,IFERROR(IF(AND(N7="None",N8="None"),C104,IF(N8="None",1,IF(N7="None",0,MIN(0.98,MAX(0.02,C104+$D$14*((T104-S104)/MAX(ABS(E104),1))))))),C104))</f>
        <v>0.71295341785416977</v>
      </c>
      <c r="AA104">
        <f t="shared" ca="1" si="24"/>
        <v>636.87101748470195</v>
      </c>
      <c r="AB104">
        <f t="shared" ca="1" si="25"/>
        <v>635.71474273046567</v>
      </c>
      <c r="AC104">
        <f ca="1">IF($D$20=0,D104,IF(AC104=0,(MAX(P104,Q104)),IF(ABS((MAX(P104,Q104))-AC104)&lt;$D$19,AC104,MAX((K31)+$D$16,AC104+$D$13*(((MAX(P104,Q104))-AC104))))))</f>
        <v>636.32254584870373</v>
      </c>
      <c r="AD104">
        <f ca="1">IF($D$20=0,E104,IF(AD104=0,(MAX(S104,T104)),IF(ABS((MAX(S104,T104))-AD104)&lt;$D$19,AD104,MAX((K32)+$D$16,AD104+$D$13*(((MAX(S104,T104))-AD104))))))</f>
        <v>633.43611819780324</v>
      </c>
      <c r="AE104">
        <f ca="1">IF($D$20=0,D104,IF(AE104=0,O104,IF(ABS(U104)&lt;$D$19,AE104,MAX((K31)+$D$16,AE104+($D$13*(((O104)-AE104)+($D$15*U104*MAX(ABS(AE104-(K31)),1))))))))</f>
        <v>637.16634631565046</v>
      </c>
      <c r="AF104">
        <f ca="1">IF($D$20=0,E104,IF(AF104=0,R104,IF(ABS(V104)&lt;$D$19,AF104,MAX((K32)+$D$16,AF104+($D$13*(((R104)-AF104)+($D$15*V104*MAX(ABS(AF104-(K32)),1))))))))</f>
        <v>636.94169573091153</v>
      </c>
      <c r="AG104">
        <f ca="1">((G31)*(MAX($D$16,(AC104)-(K31)))^2)/2+(I31)*(MAX($D$16,(AC104)-(K31)))^3/3+(ABS(F104)^2)/($I$5*MAX(((G31)+(I31)*(MAX($D$16,(AC104)-(K31))))*(MAX($D$16,(AC104)-(K31))),0.000001))</f>
        <v>33.409654600872734</v>
      </c>
      <c r="AH104">
        <f ca="1">((G31)*(MAX($D$16,(AE104)-(K31)))^2)/2+(I31)*(MAX($D$16,(AE104)-(K31)))^3/3+(ABS(F104)^2)/($I$5*MAX(((G31)+(I31)*(MAX($D$16,(AE104)-(K31))))*(MAX($D$16,(AE104)-(K31))),0.000001))</f>
        <v>41.072785333516848</v>
      </c>
      <c r="AI104">
        <f ca="1">((G32)*(MAX($D$16,(AD104)-(K32)))^2)/2+(I32)*(MAX($D$16,(AD104)-(K32)))^3/3+(ABS(G104)^2)/($I$5*MAX(((G32)+(I32)*(MAX($D$16,(AD104)-(K32))))*(MAX($D$16,(AD104)-(K32))),0.000001))</f>
        <v>29.044878942054005</v>
      </c>
      <c r="AJ104">
        <f ca="1">((G32)*(MAX($D$16,(AF104)-(K32)))^2)/2+(I32)*(MAX($D$16,(AF104)-(K32)))^3/3+(ABS(G104)^2)/($I$5*MAX(((G32)+(I32)*(MAX($D$16,(AF104)-(K32))))*(MAX($D$16,(AF104)-(K32))),0.000001))</f>
        <v>136.11846057254726</v>
      </c>
      <c r="AK104" t="str">
        <f t="shared" ca="1" si="26"/>
        <v>Supercritical</v>
      </c>
      <c r="AL104" t="str">
        <f t="shared" ca="1" si="27"/>
        <v>Supercritical</v>
      </c>
      <c r="AM104">
        <f t="shared" ca="1" si="28"/>
        <v>637.1663476481333</v>
      </c>
      <c r="AN104">
        <f t="shared" ca="1" si="29"/>
        <v>636.94169486705357</v>
      </c>
      <c r="AO104">
        <f t="shared" ca="1" si="30"/>
        <v>2.0499736592682893E-6</v>
      </c>
      <c r="AP104">
        <f t="shared" ca="1" si="31"/>
        <v>1.3290122069520294E-6</v>
      </c>
    </row>
    <row r="105" spans="1:42" x14ac:dyDescent="0.35">
      <c r="A105">
        <v>62</v>
      </c>
      <c r="B105">
        <f t="shared" si="32"/>
        <v>1</v>
      </c>
      <c r="C105">
        <f t="shared" ca="1" si="33"/>
        <v>0.71295341785416977</v>
      </c>
      <c r="D105">
        <f t="shared" ca="1" si="34"/>
        <v>637.1663476481333</v>
      </c>
      <c r="E105">
        <f t="shared" ca="1" si="35"/>
        <v>636.94169486705357</v>
      </c>
      <c r="F105">
        <f t="shared" si="19"/>
        <v>51</v>
      </c>
      <c r="G105">
        <f ca="1">IF(N6="None",MAX(0,F105-H105),MAX(0,F105*B105))</f>
        <v>50.95</v>
      </c>
      <c r="H105">
        <f ca="1">IF(N6="None",MAX(0.05,IFERROR(O33,0)+0.05),MAX(0,F105-G105))</f>
        <v>0.05</v>
      </c>
      <c r="I105">
        <f ca="1">IF(AND(N7="None",N8="None"),MAX(0,G105*C105),IF(N7="None",MAX(0.05,IFERROR(O34,0)+0.05),IF(N8="None",MAX(0,G105-J105),MAX(0,G105*C105))))</f>
        <v>36.324976639669948</v>
      </c>
      <c r="J105">
        <f ca="1">IF(AND(N7="None",N8="None"),MAX(0,G105-I105),IF(N8="None",MAX(0.05,IFERROR(O35,0)+0.05),IF(N7="None",MAX(0,G105-I105),MAX(0,G105-I105))))</f>
        <v>14.625023360330054</v>
      </c>
      <c r="K105">
        <f>P5</f>
        <v>637</v>
      </c>
      <c r="L105">
        <f ca="1">P6</f>
        <v>635.50072404782861</v>
      </c>
      <c r="M105">
        <f ca="1">P7</f>
        <v>623.0446335020365</v>
      </c>
      <c r="N105">
        <f ca="1">P8</f>
        <v>632.94163350203655</v>
      </c>
      <c r="O105">
        <f ca="1"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AE105)-(K31))))*(MAX($D$16,(AE105)-(K31))),0.000001)*MAX(((((G31)+(I31)*(MAX($D$16,(AE105)-(K31))))*(MAX($D$16,(AE105)-(K31))))/MAX((G31)+2*(MAX($D$16,(AE105)-(K31)))*SQRT(1+(I31)^2),0.000001))^(2/3),0.000001)))^2))/2)+(IF((ABS(F105)/MAX(((G31)+(I31)*(MAX($D$16,(AE105)-(K31))))*(MAX($D$16,(AE105)-(K31))),0.000001))&gt;(ABS(F105)/MAX(((F31)+(H31)*(MAX($D$16,(K105)-(J31))))*(MAX($D$16,(K105)-(J31))),0.000001)),$D$9*((((ABS(F105)/MAX(((G31)+(I31)*(MAX($D$16,(AE105)-(K31))))*(MAX($D$16,(AE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AE105)-(K31))))*(MAX($D$16,(AE105)-(K31))),0.000001))^2)/(2*$I$5)))))+($D$10*(ABS((X31)-(W31))/90)*MAX(((ABS(F105)/MAX(((F31)+(H31)*(MAX($D$16,(K105)-(J31))))*(MAX($D$16,(K105)-(J31))),0.000001))^2)/(2*$I$5),((ABS(F105)/MAX(((G31)+(I31)*(MAX($D$16,(AE105)-(K31))))*(MAX($D$16,(AE105)-(K31))),0.000001))^2)/(2*$I$5)))+(0)-((ABS(F105)/MAX(((G31)+(I31)*(MAX($D$16,(AE105)-(K31))))*(MAX($D$16,(AE105)-(K31))),0.000001))^2)/(2*$I$5)</f>
        <v>637.16615619906065</v>
      </c>
      <c r="P105">
        <f ca="1">AD105+((ABS(G105)/MAX(((G32)+(I32)*(MAX($D$16,(AD105)-(K32))))*(MAX($D$16,(AD105)-(K32))),0.000001))^2)/(2*$I$5)+((E32)*((((ABS(G105)*$D$6)/(MAX(((F32)+(H32)*(MAX($D$16,(AC105)-(J32))))*(MAX($D$16,(AC105)-(J32))),0.000001)*MAX(((((F32)+(H32)*(MAX($D$16,(AC105)-(J32))))*(MAX($D$16,(AC105)-(J32))))/MAX((F32)+2*(MAX($D$16,(AC105)-(J32)))*SQRT(1+(H32)^2),0.000001))^(2/3),0.000001)))^2)+(((ABS(G105)*$D$6)/(MAX(((G32)+(I32)*(MAX($D$16,(AD105)-(K32))))*(MAX($D$16,(AD105)-(K32))),0.000001)*MAX(((((G32)+(I32)*(MAX($D$16,(AD105)-(K32))))*(MAX($D$16,(AD105)-(K32))))/MAX((G32)+2*(MAX($D$16,(AD105)-(K32)))*SQRT(1+(I32)^2),0.000001))^(2/3),0.000001)))^2))/2)+(IF((ABS(G105)/MAX(((G32)+(I32)*(MAX($D$16,(AD105)-(K32))))*(MAX($D$16,(AD105)-(K32))),0.000001))&gt;(ABS(G105)/MAX(((F32)+(H32)*(MAX($D$16,(AC105)-(J32))))*(MAX($D$16,(AC105)-(J32))),0.000001)),$D$9*((((ABS(G105)/MAX(((G32)+(I32)*(MAX($D$16,(AD105)-(K32))))*(MAX($D$16,(AD105)-(K32))),0.000001))^2)/(2*$I$5))-(((ABS(G105)/MAX(((F32)+(H32)*(MAX($D$16,(AC105)-(J32))))*(MAX($D$16,(AC105)-(J32))),0.000001))^2)/(2*$I$5))),$D$8*((((ABS(G105)/MAX(((F32)+(H32)*(MAX($D$16,(AC105)-(J32))))*(MAX($D$16,(AC105)-(J32))),0.000001))^2)/(2*$I$5))-(((ABS(G105)/MAX(((G32)+(I32)*(MAX($D$16,(AD105)-(K32))))*(MAX($D$16,(AD105)-(K32))),0.000001))^2)/(2*$I$5)))))+($D$10*(ABS((X32)-(W32))/90)*MAX(((ABS(G105)/MAX(((F32)+(H32)*(MAX($D$16,(AC105)-(J32))))*(MAX($D$16,(AC105)-(J32))),0.000001))^2)/(2*$I$5),((ABS(G105)/MAX(((G32)+(I32)*(MAX($D$16,(AD105)-(K32))))*(MAX($D$16,(AD105)-(K32))),0.000001))^2)/(2*$I$5)))+(($D$11*0.13607488*(ABS(H105)/MAX(ABS(F105),0.000001))^2*MAX(((ABS(G105)/MAX(((F32)+(H32)*(MAX($D$16,(AC105)-(J32))))*(MAX($D$16,(AC105)-(J32))),0.000001))^2)/(2*$I$5),((ABS(G105)/MAX(((G32)+(I32)*(MAX($D$16,(AD105)-(K32))))*(MAX($D$16,(AD105)-(K32))),0.000001))^2)/(2*$I$5))))-((ABS(G105)/MAX(((F32)+(H32)*(MAX($D$16,(AC105)-(J32))))*(MAX($D$16,(AC105)-(J32))),0.000001))^2)/(2*$I$5)</f>
        <v>636.32479660948377</v>
      </c>
      <c r="Q105">
        <f ca="1">L105+((ABS(H105)/MAX(((G33)+(I33)*(MAX($D$16,(IF(N6="None",AC105,L105))-(K33))))*(MAX($D$16,(IF(N6="None",AC105,L105))-(K33))),0.000001))^2)/(2*$I$5)+((E33)*((((ABS(H105)*$D$6)/(MAX(((F33)+(H33)*(MAX($D$16,(AC105)-(J33))))*(MAX($D$16,(AC105)-(J33))),0.000001)*MAX(((((F33)+(H33)*(MAX($D$16,(AC105)-(J33))))*(MAX($D$16,(AC105)-(J33))))/MAX((F33)+2*(MAX($D$16,(AC105)-(J33)))*SQRT(1+(H33)^2),0.000001))^(2/3),0.000001)))^2)+(((ABS(H105)*$D$6)/(MAX(((G33)+(I33)*(MAX($D$16,(IF(N6="None",AC105,L105))-(K33))))*(MAX($D$16,(IF(N6="None",AC105,L105))-(K33))),0.000001)*MAX(((((G33)+(I33)*(MAX($D$16,(IF(N6="None",AC105,L105))-(K33))))*(MAX($D$16,(IF(N6="None",AC105,L105))-(K33))))/MAX((G33)+2*(MAX($D$16,(IF(N6="None",AC105,L105))-(K33)))*SQRT(1+(I33)^2),0.000001))^(2/3),0.000001)))^2))/2)+(IF((ABS(H105)/MAX(((G33)+(I33)*(MAX($D$16,(IF(N6="None",AC105,L105))-(K33))))*(MAX($D$16,(IF(N6="None",AC105,L105))-(K33))),0.000001))&gt;(ABS(H105)/MAX(((F33)+(H33)*(MAX($D$16,(AC105)-(J33))))*(MAX($D$16,(AC105)-(J33))),0.000001)),$D$9*((((ABS(H105)/MAX(((G33)+(I33)*(MAX($D$16,(IF(N6="None",AC105,L105))-(K33))))*(MAX($D$16,(IF(N6="None",AC105,L105))-(K33))),0.000001))^2)/(2*$I$5))-(((ABS(H105)/MAX(((F33)+(H33)*(MAX($D$16,(AC105)-(J33))))*(MAX($D$16,(AC105)-(J33))),0.000001))^2)/(2*$I$5))),$D$8*((((ABS(H105)/MAX(((F33)+(H33)*(MAX($D$16,(AC105)-(J33))))*(MAX($D$16,(AC105)-(J33))),0.000001))^2)/(2*$I$5))-(((ABS(H105)/MAX(((G33)+(I33)*(MAX($D$16,(IF(N6="None",AC105,L105))-(K33))))*(MAX($D$16,(IF(N6="None",AC105,L105))-(K33))),0.000001))^2)/(2*$I$5)))))+($D$10*(ABS((X33)-(W33))/90)*MAX(((ABS(H105)/MAX(((F33)+(H33)*(MAX($D$16,(AC105)-(J33))))*(MAX($D$16,(AC105)-(J33))),0.000001))^2)/(2*$I$5),((ABS(H105)/MAX(((G33)+(I33)*(MAX($D$16,(IF(N6="None",AC105,L105))-(K33))))*(MAX($D$16,(IF(N6="None",AC105,L105))-(K33))),0.000001))^2)/(2*$I$5)))+(($D$11*0.00000015*(ABS(G105)/MAX(ABS(F105),0.000001))^2*MAX(((ABS(H105)/MAX(((F33)+(H33)*(MAX($D$16,(AC105)-(J33))))*(MAX($D$16,(AC105)-(J33))),0.000001))^2)/(2*$I$5),((ABS(H105)/MAX(((G33)+(I33)*(MAX($D$16,(IF(N6="None",AC105,L105))-(K33))))*(MAX($D$16,(IF(N6="None",AC105,L105))-(K33))),0.000001))^2)/(2*$I$5))))-((ABS(H105)/MAX(((F33)+(H33)*(MAX($D$16,(AC105)-(J33))))*(MAX($D$16,(AC105)-(J33))),0.000001))^2)/(2*$I$5)</f>
        <v>635.50072421616767</v>
      </c>
      <c r="R105">
        <f ca="1">AE105+((ABS(G105)/MAX(((F32)+(H32)*(MAX($D$16,(AE105)-(J32))))*(MAX($D$16,(AE105)-(J32))),0.000001))^2)/(2*$I$5)-((E32)*((((ABS(G105)*$D$6)/(MAX(((F32)+(H32)*(MAX($D$16,(AE105)-(J32))))*(MAX($D$16,(AE105)-(J32))),0.000001)*MAX(((((F32)+(H32)*(MAX($D$16,(AE105)-(J32))))*(MAX($D$16,(AE105)-(J32))))/MAX((F32)+2*(MAX($D$16,(AE105)-(J32)))*SQRT(1+(H32)^2),0.000001))^(2/3),0.000001)))^2)+(((ABS(G105)*$D$6)/(MAX(((G32)+(I32)*(MAX($D$16,(AF105)-(K32))))*(MAX($D$16,(AF105)-(K32))),0.000001)*MAX(((((G32)+(I32)*(MAX($D$16,(AF105)-(K32))))*(MAX($D$16,(AF105)-(K32))))/MAX((G32)+2*(MAX($D$16,(AF105)-(K32)))*SQRT(1+(I32)^2),0.000001))^(2/3),0.000001)))^2))/2)+(IF((ABS(G105)/MAX(((G32)+(I32)*(MAX($D$16,(AF105)-(K32))))*(MAX($D$16,(AF105)-(K32))),0.000001))&gt;(ABS(G105)/MAX(((F32)+(H32)*(MAX($D$16,(AE105)-(J32))))*(MAX($D$16,(AE105)-(J32))),0.000001)),$D$9*((((ABS(G105)/MAX(((G32)+(I32)*(MAX($D$16,(AF105)-(K32))))*(MAX($D$16,(AF105)-(K32))),0.000001))^2)/(2*$I$5))-(((ABS(G105)/MAX(((F32)+(H32)*(MAX($D$16,(AE105)-(J32))))*(MAX($D$16,(AE105)-(J32))),0.000001))^2)/(2*$I$5))),$D$8*((((ABS(G105)/MAX(((F32)+(H32)*(MAX($D$16,(AE105)-(J32))))*(MAX($D$16,(AE105)-(J32))),0.000001))^2)/(2*$I$5))-(((ABS(G105)/MAX(((G32)+(I32)*(MAX($D$16,(AF105)-(K32))))*(MAX($D$16,(AF105)-(K32))),0.000001))^2)/(2*$I$5)))))+($D$10*(ABS((X32)-(W32))/90)*MAX(((ABS(G105)/MAX(((F32)+(H32)*(MAX($D$16,(AE105)-(J32))))*(MAX($D$16,(AE105)-(J32))),0.000001))^2)/(2*$I$5),((ABS(G105)/MAX(((G32)+(I32)*(MAX($D$16,(AF105)-(K32))))*(MAX($D$16,(AF105)-(K32))),0.000001))^2)/(2*$I$5)))+(($D$11*0.13607488*(ABS(H105)/MAX(ABS(F105),0.000001))^2*MAX(((ABS(G105)/MAX(((F32)+(H32)*(MAX($D$16,(AE105)-(J32))))*(MAX($D$16,(AE105)-(J32))),0.000001))^2)/(2*$I$5),((ABS(G105)/MAX(((G32)+(I32)*(MAX($D$16,(AF105)-(K32))))*(MAX($D$16,(AF105)-(K32))),0.000001))^2)/(2*$I$5))))-((ABS(G105)/MAX(((G32)+(I32)*(MAX($D$16,(AF105)-(K32))))*(MAX($D$16,(AF105)-(K32))),0.000001))^2)/(2*$I$5)</f>
        <v>636.94030072399767</v>
      </c>
      <c r="S105">
        <f ca="1">M105+((ABS(I105)/MAX(((G34)+(I34)*(MAX($D$16,(IF(N7="None",AD105,M105))-(K34))))*(MAX($D$16,(IF(N7="None",AD105,M105))-(K34))),0.000001))^2)/(2*$I$5)+((E34)*((((ABS(I105)*$D$6)/(MAX(((F34)+(H34)*(MAX($D$16,(AD105)-(J34))))*(MAX($D$16,(AD105)-(J34))),0.000001)*MAX(((((F34)+(H34)*(MAX($D$16,(AD105)-(J34))))*(MAX($D$16,(AD105)-(J34))))/MAX((F34)+2*(MAX($D$16,(AD105)-(J34)))*SQRT(1+(H34)^2),0.000001))^(2/3),0.000001)))^2)+(((ABS(I105)*$D$6)/(MAX(((G34)+(I34)*(MAX($D$16,(IF(N7="None",AD105,M105))-(K34))))*(MAX($D$16,(IF(N7="None",AD105,M105))-(K34))),0.000001)*MAX(((((G34)+(I34)*(MAX($D$16,(IF(N7="None",AD105,M105))-(K34))))*(MAX($D$16,(IF(N7="None",AD105,M105))-(K34))))/MAX((G34)+2*(MAX($D$16,(IF(N7="None",AD105,M105))-(K34)))*SQRT(1+(I34)^2),0.000001))^(2/3),0.000001)))^2))/2)+(IF((ABS(I105)/MAX(((G34)+(I34)*(MAX($D$16,(IF(N7="None",AD105,M105))-(K34))))*(MAX($D$16,(IF(N7="None",AD105,M105))-(K34))),0.000001))&gt;(ABS(I105)/MAX(((F34)+(H34)*(MAX($D$16,(AD105)-(J34))))*(MAX($D$16,(AD105)-(J34))),0.000001)),$D$9*((((ABS(I105)/MAX(((G34)+(I34)*(MAX($D$16,(IF(N7="None",AD105,M105))-(K34))))*(MAX($D$16,(IF(N7="None",AD105,M105))-(K34))),0.000001))^2)/(2*$I$5))-(((ABS(I105)/MAX(((F34)+(H34)*(MAX($D$16,(AD105)-(J34))))*(MAX($D$16,(AD105)-(J34))),0.000001))^2)/(2*$I$5))),$D$8*((((ABS(I105)/MAX(((F34)+(H34)*(MAX($D$16,(AD105)-(J34))))*(MAX($D$16,(AD105)-(J34))),0.000001))^2)/(2*$I$5))-(((ABS(I105)/MAX(((G34)+(I34)*(MAX($D$16,(IF(N7="None",AD105,M105))-(K34))))*(MAX($D$16,(IF(N7="None",AD105,M105))-(K34))),0.000001))^2)/(2*$I$5)))))+($D$10*(ABS((X34)-(W34))/90)*MAX(((ABS(I105)/MAX(((F34)+(H34)*(MAX($D$16,(AD105)-(J34))))*(MAX($D$16,(AD105)-(J34))),0.000001))^2)/(2*$I$5),((ABS(I105)/MAX(((G34)+(I34)*(MAX($D$16,(IF(N7="None",AD105,M105))-(K34))))*(MAX($D$16,(IF(N7="None",AD105,M105))-(K34))),0.000001))^2)/(2*$I$5)))+(0)-((ABS(I105)/MAX(((F34)+(H34)*(MAX($D$16,(AD105)-(J34))))*(MAX($D$16,(AD105)-(J34))),0.000001))^2)/(2*$I$5)</f>
        <v>625.6569342325688</v>
      </c>
      <c r="T105">
        <f ca="1">N105+((ABS(J105)/MAX(((G35)+(I35)*(MAX($D$16,(IF(N8="None",AD105,N105))-(K35))))*(MAX($D$16,(IF(N8="None",AD105,N105))-(K35))),0.000001))^2)/(2*$I$5)+((E35)*((((ABS(J105)*$D$6)/(MAX(((F35)+(H35)*(MAX($D$16,(AD105)-(J35))))*(MAX($D$16,(AD105)-(J35))),0.000001)*MAX(((((F35)+(H35)*(MAX($D$16,(AD105)-(J35))))*(MAX($D$16,(AD105)-(J35))))/MAX((F35)+2*(MAX($D$16,(AD105)-(J35)))*SQRT(1+(H35)^2),0.000001))^(2/3),0.000001)))^2)+(((ABS(J105)*$D$6)/(MAX(((G35)+(I35)*(MAX($D$16,(IF(N8="None",AD105,N105))-(K35))))*(MAX($D$16,(IF(N8="None",AD105,N105))-(K35))),0.000001)*MAX(((((G35)+(I35)*(MAX($D$16,(IF(N8="None",AD105,N105))-(K35))))*(MAX($D$16,(IF(N8="None",AD105,N105))-(K35))))/MAX((G35)+2*(MAX($D$16,(IF(N8="None",AD105,N105))-(K35)))*SQRT(1+(I35)^2),0.000001))^(2/3),0.000001)))^2))/2)+(IF((ABS(J105)/MAX(((G35)+(I35)*(MAX($D$16,(IF(N8="None",AD105,N105))-(K35))))*(MAX($D$16,(IF(N8="None",AD105,N105))-(K35))),0.000001))&gt;(ABS(J105)/MAX(((F35)+(H35)*(MAX($D$16,(AD105)-(J35))))*(MAX($D$16,(AD105)-(J35))),0.000001)),$D$9*((((ABS(J105)/MAX(((G35)+(I35)*(MAX($D$16,(IF(N8="None",AD105,N105))-(K35))))*(MAX($D$16,(IF(N8="None",AD105,N105))-(K35))),0.000001))^2)/(2*$I$5))-(((ABS(J105)/MAX(((F35)+(H35)*(MAX($D$16,(AD105)-(J35))))*(MAX($D$16,(AD105)-(J35))),0.000001))^2)/(2*$I$5))),$D$8*((((ABS(J105)/MAX(((F35)+(H35)*(MAX($D$16,(AD105)-(J35))))*(MAX($D$16,(AD105)-(J35))),0.000001))^2)/(2*$I$5))-(((ABS(J105)/MAX(((G35)+(I35)*(MAX($D$16,(IF(N8="None",AD105,N105))-(K35))))*(MAX($D$16,(IF(N8="None",AD105,N105))-(K35))),0.000001))^2)/(2*$I$5)))))+($D$10*(ABS((X35)-(W35))/90)*MAX(((ABS(J105)/MAX(((F35)+(H35)*(MAX($D$16,(AD105)-(J35))))*(MAX($D$16,(AD105)-(J35))),0.000001))^2)/(2*$I$5),((ABS(J105)/MAX(((G35)+(I35)*(MAX($D$16,(IF(N8="None",AD105,N105))-(K35))))*(MAX($D$16,(IF(N8="None",AD105,N105))-(K35))),0.000001))^2)/(2*$I$5)))+(($D$11*0.34699541*(ABS(I105)/MAX(ABS(G105),0.000001))^2*MAX(((ABS(J105)/MAX(((F35)+(H35)*(MAX($D$16,(AD105)-(J35))))*(MAX($D$16,(AD105)-(J35))),0.000001))^2)/(2*$I$5),((ABS(J105)/MAX(((G35)+(I35)*(MAX($D$16,(IF(N8="None",AD105,N105))-(K35))))*(MAX($D$16,(IF(N8="None",AD105,N105))-(K35))),0.000001))^2)/(2*$I$5))))-((ABS(J105)/MAX(((F35)+(H35)*(MAX($D$16,(AD105)-(J35))))*(MAX($D$16,(AD105)-(J35))),0.000001))^2)/(2*$I$5)</f>
        <v>633.43187793398181</v>
      </c>
      <c r="U105">
        <f t="shared" ca="1" si="20"/>
        <v>1.3204708514227934E-3</v>
      </c>
      <c r="V105">
        <f t="shared" ca="1" si="21"/>
        <v>5.5082322578178158E-3</v>
      </c>
      <c r="W105">
        <f t="shared" ca="1" si="22"/>
        <v>0.84155103864952707</v>
      </c>
      <c r="X105">
        <f t="shared" ca="1" si="23"/>
        <v>3.509816933071761</v>
      </c>
      <c r="Y105">
        <f>IF($D$20=0,B105,IFERROR(IF(N6="None",1,MIN(0.98,MAX(0.02,B105+$D$14*((Q105-P105)/MAX(ABS(D105),1))))),B105))</f>
        <v>1</v>
      </c>
      <c r="Z105">
        <f ca="1">IF($D$20=0,C105,IFERROR(IF(AND(N7="None",N8="None"),C105,IF(N8="None",1,IF(N7="None",0,MIN(0.98,MAX(0.02,C105+$D$14*((T105-S105)/MAX(ABS(E105),1))))))),C105))</f>
        <v>0.71392995228601108</v>
      </c>
      <c r="AA105">
        <f t="shared" ca="1" si="24"/>
        <v>636.87177134964202</v>
      </c>
      <c r="AB105">
        <f t="shared" ca="1" si="25"/>
        <v>635.71358390583225</v>
      </c>
      <c r="AC105">
        <f ca="1">IF($D$20=0,D105,IF(AC105=0,(MAX(P105,Q105)),IF(ABS((MAX(P105,Q105))-AC105)&lt;$D$19,AC105,MAX((K31)+$D$16,AC105+$D$13*(((MAX(P105,Q105))-AC105))))))</f>
        <v>636.32470108101541</v>
      </c>
      <c r="AD105">
        <f ca="1">IF($D$20=0,E105,IF(AD105=0,(MAX(S105,T105)),IF(ABS((MAX(S105,T105))-AD105)&lt;$D$19,AD105,MAX((K32)+$D$16,AD105+$D$13*(((MAX(S105,T105))-AD105))))))</f>
        <v>633.43280640642126</v>
      </c>
      <c r="AE105">
        <f ca="1">IF($D$20=0,D105,IF(AE105=0,O105,IF(ABS(U105)&lt;$D$19,AE105,MAX((K31)+$D$16,AE105+($D$13*(((O105)-AE105)+($D$15*U105*MAX(ABS(AE105-(K31)),1))))))))</f>
        <v>637.16634557739712</v>
      </c>
      <c r="AF105">
        <f ca="1">IF($D$20=0,E105,IF(AF105=0,R105,IF(ABS(V105)&lt;$D$19,AF105,MAX((K32)+$D$16,AF105+($D$13*(((R105)-AF105)+($D$15*V105*MAX(ABS(AF105-(K32)),1))))))))</f>
        <v>636.94169615095677</v>
      </c>
      <c r="AG105">
        <f ca="1">((G31)*(MAX($D$16,(AC105)-(K31)))^2)/2+(I31)*(MAX($D$16,(AC105)-(K31)))^3/3+(ABS(F105)^2)/($I$5*MAX(((G31)+(I31)*(MAX($D$16,(AC105)-(K31))))*(MAX($D$16,(AC105)-(K31))),0.000001))</f>
        <v>33.417048595182877</v>
      </c>
      <c r="AH105">
        <f ca="1">((G31)*(MAX($D$16,(AE105)-(K31)))^2)/2+(I31)*(MAX($D$16,(AE105)-(K31)))^3/3+(ABS(F105)^2)/($I$5*MAX(((G31)+(I31)*(MAX($D$16,(AE105)-(K31))))*(MAX($D$16,(AE105)-(K31))),0.000001))</f>
        <v>41.072775074310556</v>
      </c>
      <c r="AI105">
        <f ca="1">((G32)*(MAX($D$16,(AD105)-(K32)))^2)/2+(I32)*(MAX($D$16,(AD105)-(K32)))^3/3+(ABS(G105)^2)/($I$5*MAX(((G32)+(I32)*(MAX($D$16,(AD105)-(K32))))*(MAX($D$16,(AD105)-(K32))),0.000001))</f>
        <v>29.02747725016669</v>
      </c>
      <c r="AJ105">
        <f ca="1">((G32)*(MAX($D$16,(AF105)-(K32)))^2)/2+(I32)*(MAX($D$16,(AF105)-(K32)))^3/3+(ABS(G105)^2)/($I$5*MAX(((G32)+(I32)*(MAX($D$16,(AF105)-(K32))))*(MAX($D$16,(AF105)-(K32))),0.000001))</f>
        <v>136.1184818691415</v>
      </c>
      <c r="AK105" t="str">
        <f t="shared" ca="1" si="26"/>
        <v>Supercritical</v>
      </c>
      <c r="AL105" t="str">
        <f t="shared" ca="1" si="27"/>
        <v>Supercritical</v>
      </c>
      <c r="AM105">
        <f t="shared" ca="1" si="28"/>
        <v>637.16634692337561</v>
      </c>
      <c r="AN105">
        <f t="shared" ca="1" si="29"/>
        <v>636.94169531641967</v>
      </c>
      <c r="AO105">
        <f t="shared" ca="1" si="30"/>
        <v>2.0707361727545504E-6</v>
      </c>
      <c r="AP105">
        <f t="shared" ca="1" si="31"/>
        <v>1.2839032024203334E-6</v>
      </c>
    </row>
    <row r="106" spans="1:42" x14ac:dyDescent="0.35">
      <c r="A106">
        <v>63</v>
      </c>
      <c r="B106">
        <f t="shared" si="32"/>
        <v>1</v>
      </c>
      <c r="C106">
        <f t="shared" ca="1" si="33"/>
        <v>0.71392995228601108</v>
      </c>
      <c r="D106">
        <f t="shared" ca="1" si="34"/>
        <v>637.16634692337561</v>
      </c>
      <c r="E106">
        <f t="shared" ca="1" si="35"/>
        <v>636.94169531641967</v>
      </c>
      <c r="F106">
        <f t="shared" si="19"/>
        <v>51</v>
      </c>
      <c r="G106">
        <f ca="1">IF(N6="None",MAX(0,F106-H106),MAX(0,F106*B106))</f>
        <v>50.95</v>
      </c>
      <c r="H106">
        <f ca="1">IF(N6="None",MAX(0.05,IFERROR(O33,0)+0.05),MAX(0,F106-G106))</f>
        <v>0.05</v>
      </c>
      <c r="I106">
        <f ca="1">IF(AND(N7="None",N8="None"),MAX(0,G106*C106),IF(N7="None",MAX(0.05,IFERROR(O34,0)+0.05),IF(N8="None",MAX(0,G106-J106),MAX(0,G106*C106))))</f>
        <v>36.374731068972267</v>
      </c>
      <c r="J106">
        <f ca="1">IF(AND(N7="None",N8="None"),MAX(0,G106-I106),IF(N8="None",MAX(0.05,IFERROR(O35,0)+0.05),IF(N7="None",MAX(0,G106-I106),MAX(0,G106-I106))))</f>
        <v>14.575268931027736</v>
      </c>
      <c r="K106">
        <f>P5</f>
        <v>637</v>
      </c>
      <c r="L106">
        <f ca="1">P6</f>
        <v>635.50072404782861</v>
      </c>
      <c r="M106">
        <f ca="1">P7</f>
        <v>623.0446335020365</v>
      </c>
      <c r="N106">
        <f ca="1">P8</f>
        <v>632.94163350203655</v>
      </c>
      <c r="O106">
        <f ca="1"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AE106)-(K31))))*(MAX($D$16,(AE106)-(K31))),0.000001)*MAX(((((G31)+(I31)*(MAX($D$16,(AE106)-(K31))))*(MAX($D$16,(AE106)-(K31))))/MAX((G31)+2*(MAX($D$16,(AE106)-(K31)))*SQRT(1+(I31)^2),0.000001))^(2/3),0.000001)))^2))/2)+(IF((ABS(F106)/MAX(((G31)+(I31)*(MAX($D$16,(AE106)-(K31))))*(MAX($D$16,(AE106)-(K31))),0.000001))&gt;(ABS(F106)/MAX(((F31)+(H31)*(MAX($D$16,(K106)-(J31))))*(MAX($D$16,(K106)-(J31))),0.000001)),$D$9*((((ABS(F106)/MAX(((G31)+(I31)*(MAX($D$16,(AE106)-(K31))))*(MAX($D$16,(AE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AE106)-(K31))))*(MAX($D$16,(AE106)-(K31))),0.000001))^2)/(2*$I$5)))))+($D$10*(ABS((X31)-(W31))/90)*MAX(((ABS(F106)/MAX(((F31)+(H31)*(MAX($D$16,(K106)-(J31))))*(MAX($D$16,(K106)-(J31))),0.000001))^2)/(2*$I$5),((ABS(F106)/MAX(((G31)+(I31)*(MAX($D$16,(AE106)-(K31))))*(MAX($D$16,(AE106)-(K31))),0.000001))^2)/(2*$I$5)))+(0)-((ABS(F106)/MAX(((G31)+(I31)*(MAX($D$16,(AE106)-(K31))))*(MAX($D$16,(AE106)-(K31))),0.000001))^2)/(2*$I$5)</f>
        <v>637.16615594212476</v>
      </c>
      <c r="P106">
        <f ca="1">AD106+((ABS(G106)/MAX(((G32)+(I32)*(MAX($D$16,(AD106)-(K32))))*(MAX($D$16,(AD106)-(K32))),0.000001))^2)/(2*$I$5)+((E32)*((((ABS(G106)*$D$6)/(MAX(((F32)+(H32)*(MAX($D$16,(AC106)-(J32))))*(MAX($D$16,(AC106)-(J32))),0.000001)*MAX(((((F32)+(H32)*(MAX($D$16,(AC106)-(J32))))*(MAX($D$16,(AC106)-(J32))))/MAX((F32)+2*(MAX($D$16,(AC106)-(J32)))*SQRT(1+(H32)^2),0.000001))^(2/3),0.000001)))^2)+(((ABS(G106)*$D$6)/(MAX(((G32)+(I32)*(MAX($D$16,(AD106)-(K32))))*(MAX($D$16,(AD106)-(K32))),0.000001)*MAX(((((G32)+(I32)*(MAX($D$16,(AD106)-(K32))))*(MAX($D$16,(AD106)-(K32))))/MAX((G32)+2*(MAX($D$16,(AD106)-(K32)))*SQRT(1+(I32)^2),0.000001))^(2/3),0.000001)))^2))/2)+(IF((ABS(G106)/MAX(((G32)+(I32)*(MAX($D$16,(AD106)-(K32))))*(MAX($D$16,(AD106)-(K32))),0.000001))&gt;(ABS(G106)/MAX(((F32)+(H32)*(MAX($D$16,(AC106)-(J32))))*(MAX($D$16,(AC106)-(J32))),0.000001)),$D$9*((((ABS(G106)/MAX(((G32)+(I32)*(MAX($D$16,(AD106)-(K32))))*(MAX($D$16,(AD106)-(K32))),0.000001))^2)/(2*$I$5))-(((ABS(G106)/MAX(((F32)+(H32)*(MAX($D$16,(AC106)-(J32))))*(MAX($D$16,(AC106)-(J32))),0.000001))^2)/(2*$I$5))),$D$8*((((ABS(G106)/MAX(((F32)+(H32)*(MAX($D$16,(AC106)-(J32))))*(MAX($D$16,(AC106)-(J32))),0.000001))^2)/(2*$I$5))-(((ABS(G106)/MAX(((G32)+(I32)*(MAX($D$16,(AD106)-(K32))))*(MAX($D$16,(AD106)-(K32))),0.000001))^2)/(2*$I$5)))))+($D$10*(ABS((X32)-(W32))/90)*MAX(((ABS(G106)/MAX(((F32)+(H32)*(MAX($D$16,(AC106)-(J32))))*(MAX($D$16,(AC106)-(J32))),0.000001))^2)/(2*$I$5),((ABS(G106)/MAX(((G32)+(I32)*(MAX($D$16,(AD106)-(K32))))*(MAX($D$16,(AD106)-(K32))),0.000001))^2)/(2*$I$5)))+(($D$11*0.13607488*(ABS(H106)/MAX(ABS(F106),0.000001))^2*MAX(((ABS(G106)/MAX(((F32)+(H32)*(MAX($D$16,(AC106)-(J32))))*(MAX($D$16,(AC106)-(J32))),0.000001))^2)/(2*$I$5),((ABS(G106)/MAX(((G32)+(I32)*(MAX($D$16,(AD106)-(K32))))*(MAX($D$16,(AD106)-(K32))),0.000001))^2)/(2*$I$5))))-((ABS(G106)/MAX(((F32)+(H32)*(MAX($D$16,(AC106)-(J32))))*(MAX($D$16,(AC106)-(J32))),0.000001))^2)/(2*$I$5)</f>
        <v>636.32696937975254</v>
      </c>
      <c r="Q106">
        <f ca="1">L106+((ABS(H106)/MAX(((G33)+(I33)*(MAX($D$16,(IF(N6="None",AC106,L106))-(K33))))*(MAX($D$16,(IF(N6="None",AC106,L106))-(K33))),0.000001))^2)/(2*$I$5)+((E33)*((((ABS(H106)*$D$6)/(MAX(((F33)+(H33)*(MAX($D$16,(AC106)-(J33))))*(MAX($D$16,(AC106)-(J33))),0.000001)*MAX(((((F33)+(H33)*(MAX($D$16,(AC106)-(J33))))*(MAX($D$16,(AC106)-(J33))))/MAX((F33)+2*(MAX($D$16,(AC106)-(J33)))*SQRT(1+(H33)^2),0.000001))^(2/3),0.000001)))^2)+(((ABS(H106)*$D$6)/(MAX(((G33)+(I33)*(MAX($D$16,(IF(N6="None",AC106,L106))-(K33))))*(MAX($D$16,(IF(N6="None",AC106,L106))-(K33))),0.000001)*MAX(((((G33)+(I33)*(MAX($D$16,(IF(N6="None",AC106,L106))-(K33))))*(MAX($D$16,(IF(N6="None",AC106,L106))-(K33))))/MAX((G33)+2*(MAX($D$16,(IF(N6="None",AC106,L106))-(K33)))*SQRT(1+(I33)^2),0.000001))^(2/3),0.000001)))^2))/2)+(IF((ABS(H106)/MAX(((G33)+(I33)*(MAX($D$16,(IF(N6="None",AC106,L106))-(K33))))*(MAX($D$16,(IF(N6="None",AC106,L106))-(K33))),0.000001))&gt;(ABS(H106)/MAX(((F33)+(H33)*(MAX($D$16,(AC106)-(J33))))*(MAX($D$16,(AC106)-(J33))),0.000001)),$D$9*((((ABS(H106)/MAX(((G33)+(I33)*(MAX($D$16,(IF(N6="None",AC106,L106))-(K33))))*(MAX($D$16,(IF(N6="None",AC106,L106))-(K33))),0.000001))^2)/(2*$I$5))-(((ABS(H106)/MAX(((F33)+(H33)*(MAX($D$16,(AC106)-(J33))))*(MAX($D$16,(AC106)-(J33))),0.000001))^2)/(2*$I$5))),$D$8*((((ABS(H106)/MAX(((F33)+(H33)*(MAX($D$16,(AC106)-(J33))))*(MAX($D$16,(AC106)-(J33))),0.000001))^2)/(2*$I$5))-(((ABS(H106)/MAX(((G33)+(I33)*(MAX($D$16,(IF(N6="None",AC106,L106))-(K33))))*(MAX($D$16,(IF(N6="None",AC106,L106))-(K33))),0.000001))^2)/(2*$I$5)))))+($D$10*(ABS((X33)-(W33))/90)*MAX(((ABS(H106)/MAX(((F33)+(H33)*(MAX($D$16,(AC106)-(J33))))*(MAX($D$16,(AC106)-(J33))),0.000001))^2)/(2*$I$5),((ABS(H106)/MAX(((G33)+(I33)*(MAX($D$16,(IF(N6="None",AC106,L106))-(K33))))*(MAX($D$16,(IF(N6="None",AC106,L106))-(K33))),0.000001))^2)/(2*$I$5)))+(($D$11*0.00000015*(ABS(G106)/MAX(ABS(F106),0.000001))^2*MAX(((ABS(H106)/MAX(((F33)+(H33)*(MAX($D$16,(AC106)-(J33))))*(MAX($D$16,(AC106)-(J33))),0.000001))^2)/(2*$I$5),((ABS(H106)/MAX(((G33)+(I33)*(MAX($D$16,(IF(N6="None",AC106,L106))-(K33))))*(MAX($D$16,(IF(N6="None",AC106,L106))-(K33))),0.000001))^2)/(2*$I$5))))-((ABS(H106)/MAX(((F33)+(H33)*(MAX($D$16,(AC106)-(J33))))*(MAX($D$16,(AC106)-(J33))),0.000001))^2)/(2*$I$5)</f>
        <v>635.50072421580319</v>
      </c>
      <c r="R106">
        <f ca="1">AE106+((ABS(G106)/MAX(((F32)+(H32)*(MAX($D$16,(AE106)-(J32))))*(MAX($D$16,(AE106)-(J32))),0.000001))^2)/(2*$I$5)-((E32)*((((ABS(G106)*$D$6)/(MAX(((F32)+(H32)*(MAX($D$16,(AE106)-(J32))))*(MAX($D$16,(AE106)-(J32))),0.000001)*MAX(((((F32)+(H32)*(MAX($D$16,(AE106)-(J32))))*(MAX($D$16,(AE106)-(J32))))/MAX((F32)+2*(MAX($D$16,(AE106)-(J32)))*SQRT(1+(H32)^2),0.000001))^(2/3),0.000001)))^2)+(((ABS(G106)*$D$6)/(MAX(((G32)+(I32)*(MAX($D$16,(AF106)-(K32))))*(MAX($D$16,(AF106)-(K32))),0.000001)*MAX(((((G32)+(I32)*(MAX($D$16,(AF106)-(K32))))*(MAX($D$16,(AF106)-(K32))))/MAX((G32)+2*(MAX($D$16,(AF106)-(K32)))*SQRT(1+(I32)^2),0.000001))^(2/3),0.000001)))^2))/2)+(IF((ABS(G106)/MAX(((G32)+(I32)*(MAX($D$16,(AF106)-(K32))))*(MAX($D$16,(AF106)-(K32))),0.000001))&gt;(ABS(G106)/MAX(((F32)+(H32)*(MAX($D$16,(AE106)-(J32))))*(MAX($D$16,(AE106)-(J32))),0.000001)),$D$9*((((ABS(G106)/MAX(((G32)+(I32)*(MAX($D$16,(AF106)-(K32))))*(MAX($D$16,(AF106)-(K32))),0.000001))^2)/(2*$I$5))-(((ABS(G106)/MAX(((F32)+(H32)*(MAX($D$16,(AE106)-(J32))))*(MAX($D$16,(AE106)-(J32))),0.000001))^2)/(2*$I$5))),$D$8*((((ABS(G106)/MAX(((F32)+(H32)*(MAX($D$16,(AE106)-(J32))))*(MAX($D$16,(AE106)-(J32))),0.000001))^2)/(2*$I$5))-(((ABS(G106)/MAX(((G32)+(I32)*(MAX($D$16,(AF106)-(K32))))*(MAX($D$16,(AF106)-(K32))),0.000001))^2)/(2*$I$5)))))+($D$10*(ABS((X32)-(W32))/90)*MAX(((ABS(G106)/MAX(((F32)+(H32)*(MAX($D$16,(AE106)-(J32))))*(MAX($D$16,(AE106)-(J32))),0.000001))^2)/(2*$I$5),((ABS(G106)/MAX(((G32)+(I32)*(MAX($D$16,(AF106)-(K32))))*(MAX($D$16,(AF106)-(K32))),0.000001))^2)/(2*$I$5)))+(($D$11*0.13607488*(ABS(H106)/MAX(ABS(F106),0.000001))^2*MAX(((ABS(G106)/MAX(((F32)+(H32)*(MAX($D$16,(AE106)-(J32))))*(MAX($D$16,(AE106)-(J32))),0.000001))^2)/(2*$I$5),((ABS(G106)/MAX(((G32)+(I32)*(MAX($D$16,(AF106)-(K32))))*(MAX($D$16,(AF106)-(K32))),0.000001))^2)/(2*$I$5))))-((ABS(G106)/MAX(((G32)+(I32)*(MAX($D$16,(AF106)-(K32))))*(MAX($D$16,(AF106)-(K32))),0.000001))^2)/(2*$I$5)</f>
        <v>636.940299815971</v>
      </c>
      <c r="S106">
        <f ca="1">M106+((ABS(I106)/MAX(((G34)+(I34)*(MAX($D$16,(IF(N7="None",AD106,M106))-(K34))))*(MAX($D$16,(IF(N7="None",AD106,M106))-(K34))),0.000001))^2)/(2*$I$5)+((E34)*((((ABS(I106)*$D$6)/(MAX(((F34)+(H34)*(MAX($D$16,(AD106)-(J34))))*(MAX($D$16,(AD106)-(J34))),0.000001)*MAX(((((F34)+(H34)*(MAX($D$16,(AD106)-(J34))))*(MAX($D$16,(AD106)-(J34))))/MAX((F34)+2*(MAX($D$16,(AD106)-(J34)))*SQRT(1+(H34)^2),0.000001))^(2/3),0.000001)))^2)+(((ABS(I106)*$D$6)/(MAX(((G34)+(I34)*(MAX($D$16,(IF(N7="None",AD106,M106))-(K34))))*(MAX($D$16,(IF(N7="None",AD106,M106))-(K34))),0.000001)*MAX(((((G34)+(I34)*(MAX($D$16,(IF(N7="None",AD106,M106))-(K34))))*(MAX($D$16,(IF(N7="None",AD106,M106))-(K34))))/MAX((G34)+2*(MAX($D$16,(IF(N7="None",AD106,M106))-(K34)))*SQRT(1+(I34)^2),0.000001))^(2/3),0.000001)))^2))/2)+(IF((ABS(I106)/MAX(((G34)+(I34)*(MAX($D$16,(IF(N7="None",AD106,M106))-(K34))))*(MAX($D$16,(IF(N7="None",AD106,M106))-(K34))),0.000001))&gt;(ABS(I106)/MAX(((F34)+(H34)*(MAX($D$16,(AD106)-(J34))))*(MAX($D$16,(AD106)-(J34))),0.000001)),$D$9*((((ABS(I106)/MAX(((G34)+(I34)*(MAX($D$16,(IF(N7="None",AD106,M106))-(K34))))*(MAX($D$16,(IF(N7="None",AD106,M106))-(K34))),0.000001))^2)/(2*$I$5))-(((ABS(I106)/MAX(((F34)+(H34)*(MAX($D$16,(AD106)-(J34))))*(MAX($D$16,(AD106)-(J34))),0.000001))^2)/(2*$I$5))),$D$8*((((ABS(I106)/MAX(((F34)+(H34)*(MAX($D$16,(AD106)-(J34))))*(MAX($D$16,(AD106)-(J34))),0.000001))^2)/(2*$I$5))-(((ABS(I106)/MAX(((G34)+(I34)*(MAX($D$16,(IF(N7="None",AD106,M106))-(K34))))*(MAX($D$16,(IF(N7="None",AD106,M106))-(K34))),0.000001))^2)/(2*$I$5)))))+($D$10*(ABS((X34)-(W34))/90)*MAX(((ABS(I106)/MAX(((F34)+(H34)*(MAX($D$16,(AD106)-(J34))))*(MAX($D$16,(AD106)-(J34))),0.000001))^2)/(2*$I$5),((ABS(I106)/MAX(((G34)+(I34)*(MAX($D$16,(IF(N7="None",AD106,M106))-(K34))))*(MAX($D$16,(IF(N7="None",AD106,M106))-(K34))),0.000001))^2)/(2*$I$5)))+(0)-((ABS(I106)/MAX(((F34)+(H34)*(MAX($D$16,(AD106)-(J34))))*(MAX($D$16,(AD106)-(J34))),0.000001))^2)/(2*$I$5)</f>
        <v>625.66296269850136</v>
      </c>
      <c r="T106">
        <f ca="1">N106+((ABS(J106)/MAX(((G35)+(I35)*(MAX($D$16,(IF(N8="None",AD106,N106))-(K35))))*(MAX($D$16,(IF(N8="None",AD106,N106))-(K35))),0.000001))^2)/(2*$I$5)+((E35)*((((ABS(J106)*$D$6)/(MAX(((F35)+(H35)*(MAX($D$16,(AD106)-(J35))))*(MAX($D$16,(AD106)-(J35))),0.000001)*MAX(((((F35)+(H35)*(MAX($D$16,(AD106)-(J35))))*(MAX($D$16,(AD106)-(J35))))/MAX((F35)+2*(MAX($D$16,(AD106)-(J35)))*SQRT(1+(H35)^2),0.000001))^(2/3),0.000001)))^2)+(((ABS(J106)*$D$6)/(MAX(((G35)+(I35)*(MAX($D$16,(IF(N8="None",AD106,N106))-(K35))))*(MAX($D$16,(IF(N8="None",AD106,N106))-(K35))),0.000001)*MAX(((((G35)+(I35)*(MAX($D$16,(IF(N8="None",AD106,N106))-(K35))))*(MAX($D$16,(IF(N8="None",AD106,N106))-(K35))))/MAX((G35)+2*(MAX($D$16,(IF(N8="None",AD106,N106))-(K35)))*SQRT(1+(I35)^2),0.000001))^(2/3),0.000001)))^2))/2)+(IF((ABS(J106)/MAX(((G35)+(I35)*(MAX($D$16,(IF(N8="None",AD106,N106))-(K35))))*(MAX($D$16,(IF(N8="None",AD106,N106))-(K35))),0.000001))&gt;(ABS(J106)/MAX(((F35)+(H35)*(MAX($D$16,(AD106)-(J35))))*(MAX($D$16,(AD106)-(J35))),0.000001)),$D$9*((((ABS(J106)/MAX(((G35)+(I35)*(MAX($D$16,(IF(N8="None",AD106,N106))-(K35))))*(MAX($D$16,(IF(N8="None",AD106,N106))-(K35))),0.000001))^2)/(2*$I$5))-(((ABS(J106)/MAX(((F35)+(H35)*(MAX($D$16,(AD106)-(J35))))*(MAX($D$16,(AD106)-(J35))),0.000001))^2)/(2*$I$5))),$D$8*((((ABS(J106)/MAX(((F35)+(H35)*(MAX($D$16,(AD106)-(J35))))*(MAX($D$16,(AD106)-(J35))),0.000001))^2)/(2*$I$5))-(((ABS(J106)/MAX(((G35)+(I35)*(MAX($D$16,(IF(N8="None",AD106,N106))-(K35))))*(MAX($D$16,(IF(N8="None",AD106,N106))-(K35))),0.000001))^2)/(2*$I$5)))))+($D$10*(ABS((X35)-(W35))/90)*MAX(((ABS(J106)/MAX(((F35)+(H35)*(MAX($D$16,(AD106)-(J35))))*(MAX($D$16,(AD106)-(J35))),0.000001))^2)/(2*$I$5),((ABS(J106)/MAX(((G35)+(I35)*(MAX($D$16,(IF(N8="None",AD106,N106))-(K35))))*(MAX($D$16,(IF(N8="None",AD106,N106))-(K35))),0.000001))^2)/(2*$I$5)))+(($D$11*0.34699541*(ABS(I106)/MAX(ABS(G106),0.000001))^2*MAX(((ABS(J106)/MAX(((F35)+(H35)*(MAX($D$16,(AD106)-(J35))))*(MAX($D$16,(AD106)-(J35))),0.000001))^2)/(2*$I$5),((ABS(J106)/MAX(((G35)+(I35)*(MAX($D$16,(IF(N8="None",AD106,N106))-(K35))))*(MAX($D$16,(IF(N8="None",AD106,N106))-(K35))),0.000001))^2)/(2*$I$5))))-((ABS(J106)/MAX(((F35)+(H35)*(MAX($D$16,(AD106)-(J35))))*(MAX($D$16,(AD106)-(J35))),0.000001))^2)/(2*$I$5)</f>
        <v>633.42857970164448</v>
      </c>
      <c r="U106">
        <f t="shared" ca="1" si="20"/>
        <v>1.317060397844801E-3</v>
      </c>
      <c r="V106">
        <f t="shared" ca="1" si="21"/>
        <v>5.5134090610632278E-3</v>
      </c>
      <c r="W106">
        <f t="shared" ca="1" si="22"/>
        <v>0.8393775436230726</v>
      </c>
      <c r="X106">
        <f t="shared" ca="1" si="23"/>
        <v>3.5131156147751881</v>
      </c>
      <c r="Y106">
        <f>IF($D$20=0,B106,IFERROR(IF(N6="None",1,MIN(0.98,MAX(0.02,B106+$D$14*((Q106-P106)/MAX(ABS(D106),1))))),B106))</f>
        <v>1</v>
      </c>
      <c r="Z106">
        <f ca="1">IF($D$20=0,C106,IFERROR(IF(AND(N7="None",N8="None"),C106,IF(N8="None",1,IF(N7="None",0,MIN(0.98,MAX(0.02,C106+$D$14*((T106-S106)/MAX(ABS(E106),1))))))),C106))</f>
        <v>0.7149053152820587</v>
      </c>
      <c r="AA106">
        <f t="shared" ca="1" si="24"/>
        <v>636.87253379340586</v>
      </c>
      <c r="AB106">
        <f t="shared" ca="1" si="25"/>
        <v>635.71243028715469</v>
      </c>
      <c r="AC106">
        <f ca="1">IF($D$20=0,D106,IF(AC106=0,(MAX(P106,Q106)),IF(ABS((MAX(P106,Q106))-AC106)&lt;$D$19,AC106,MAX((K31)+$D$16,AC106+$D$13*(((MAX(P106,Q106))-AC106))))))</f>
        <v>636.32688083774769</v>
      </c>
      <c r="AD106">
        <f ca="1">IF($D$20=0,E106,IF(AD106=0,(MAX(S106,T106)),IF(ABS((MAX(S106,T106))-AD106)&lt;$D$19,AD106,MAX((K32)+$D$16,AD106+$D$13*(((MAX(S106,T106))-AD106))))))</f>
        <v>633.42950951851981</v>
      </c>
      <c r="AE106">
        <f ca="1">IF($D$20=0,D106,IF(AE106=0,O106,IF(ABS(U106)&lt;$D$19,AE106,MAX((K31)+$D$16,AE106+($D$13*(((O106)-AE106)+($D$15*U106*MAX(ABS(AE106-(K31)),1))))))))</f>
        <v>637.16634483129405</v>
      </c>
      <c r="AF106">
        <f ca="1">IF($D$20=0,E106,IF(AF106=0,R106,IF(ABS(V106)&lt;$D$19,AF106,MAX((K32)+$D$16,AF106+($D$13*(((R106)-AF106)+($D$15*V106*MAX(ABS(AF106-(K32)),1))))))))</f>
        <v>636.94169655450582</v>
      </c>
      <c r="AG106">
        <f ca="1">((G31)*(MAX($D$16,(AC106)-(K31)))^2)/2+(I31)*(MAX($D$16,(AC106)-(K31)))^3/3+(ABS(F106)^2)/($I$5*MAX(((G31)+(I31)*(MAX($D$16,(AC106)-(K31))))*(MAX($D$16,(AC106)-(K31))),0.000001))</f>
        <v>33.42460360029002</v>
      </c>
      <c r="AH106">
        <f ca="1">((G31)*(MAX($D$16,(AE106)-(K31)))^2)/2+(I31)*(MAX($D$16,(AE106)-(K31)))^3/3+(ABS(F106)^2)/($I$5*MAX(((G31)+(I31)*(MAX($D$16,(AE106)-(K31))))*(MAX($D$16,(AE106)-(K31))),0.000001))</f>
        <v>41.072764706025218</v>
      </c>
      <c r="AI106">
        <f ca="1">((G32)*(MAX($D$16,(AD106)-(K32)))^2)/2+(I32)*(MAX($D$16,(AD106)-(K32)))^3/3+(ABS(G106)^2)/($I$5*MAX(((G32)+(I32)*(MAX($D$16,(AD106)-(K32))))*(MAX($D$16,(AD106)-(K32))),0.000001))</f>
        <v>29.010414483401515</v>
      </c>
      <c r="AJ106">
        <f ca="1">((G32)*(MAX($D$16,(AF106)-(K32)))^2)/2+(I32)*(MAX($D$16,(AF106)-(K32)))^3/3+(ABS(G106)^2)/($I$5*MAX(((G32)+(I32)*(MAX($D$16,(AF106)-(K32))))*(MAX($D$16,(AF106)-(K32))),0.000001))</f>
        <v>136.11850232936899</v>
      </c>
      <c r="AK106" t="str">
        <f t="shared" ca="1" si="26"/>
        <v>Supercritical</v>
      </c>
      <c r="AL106" t="str">
        <f t="shared" ca="1" si="27"/>
        <v>Supercritical</v>
      </c>
      <c r="AM106">
        <f t="shared" ca="1" si="28"/>
        <v>637.16634619114711</v>
      </c>
      <c r="AN106">
        <f t="shared" ca="1" si="29"/>
        <v>636.94169574974978</v>
      </c>
      <c r="AO106">
        <f t="shared" ca="1" si="30"/>
        <v>2.0920815586578101E-6</v>
      </c>
      <c r="AP106">
        <f t="shared" ca="1" si="31"/>
        <v>1.2380861562633072E-6</v>
      </c>
    </row>
    <row r="107" spans="1:42" x14ac:dyDescent="0.35">
      <c r="A107">
        <v>64</v>
      </c>
      <c r="B107">
        <f t="shared" si="32"/>
        <v>1</v>
      </c>
      <c r="C107">
        <f t="shared" ca="1" si="33"/>
        <v>0.7149053152820587</v>
      </c>
      <c r="D107">
        <f t="shared" ca="1" si="34"/>
        <v>637.16634619114711</v>
      </c>
      <c r="E107">
        <f t="shared" ca="1" si="35"/>
        <v>636.94169574974978</v>
      </c>
      <c r="F107">
        <f t="shared" ref="F107:F122" si="36">$D$5</f>
        <v>51</v>
      </c>
      <c r="G107">
        <f ca="1">IF(N6="None",MAX(0,F107-H107),MAX(0,F107*B107))</f>
        <v>50.95</v>
      </c>
      <c r="H107">
        <f ca="1">IF(N6="None",MAX(0.05,IFERROR(O33,0)+0.05),MAX(0,F107-G107))</f>
        <v>0.05</v>
      </c>
      <c r="I107">
        <f ca="1">IF(AND(N7="None",N8="None"),MAX(0,G107*C107),IF(N7="None",MAX(0.05,IFERROR(O34,0)+0.05),IF(N8="None",MAX(0,G107-J107),MAX(0,G107*C107))))</f>
        <v>36.424425813620893</v>
      </c>
      <c r="J107">
        <f ca="1">IF(AND(N7="None",N8="None"),MAX(0,G107-I107),IF(N8="None",MAX(0.05,IFERROR(O35,0)+0.05),IF(N7="None",MAX(0,G107-I107),MAX(0,G107-I107))))</f>
        <v>14.52557418637911</v>
      </c>
      <c r="K107">
        <f>P5</f>
        <v>637</v>
      </c>
      <c r="L107">
        <f ca="1">P6</f>
        <v>635.50072404782861</v>
      </c>
      <c r="M107">
        <f ca="1">P7</f>
        <v>623.0446335020365</v>
      </c>
      <c r="N107">
        <f ca="1">P8</f>
        <v>632.94163350203655</v>
      </c>
      <c r="O107">
        <f ca="1"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AE107)-(K31))))*(MAX($D$16,(AE107)-(K31))),0.000001)*MAX(((((G31)+(I31)*(MAX($D$16,(AE107)-(K31))))*(MAX($D$16,(AE107)-(K31))))/MAX((G31)+2*(MAX($D$16,(AE107)-(K31)))*SQRT(1+(I31)^2),0.000001))^(2/3),0.000001)))^2))/2)+(IF((ABS(F107)/MAX(((G31)+(I31)*(MAX($D$16,(AE107)-(K31))))*(MAX($D$16,(AE107)-(K31))),0.000001))&gt;(ABS(F107)/MAX(((F31)+(H31)*(MAX($D$16,(K107)-(J31))))*(MAX($D$16,(K107)-(J31))),0.000001)),$D$9*((((ABS(F107)/MAX(((G31)+(I31)*(MAX($D$16,(AE107)-(K31))))*(MAX($D$16,(AE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AE107)-(K31))))*(MAX($D$16,(AE107)-(K31))),0.000001))^2)/(2*$I$5)))))+($D$10*(ABS((X31)-(W31))/90)*MAX(((ABS(F107)/MAX(((F31)+(H31)*(MAX($D$16,(K107)-(J31))))*(MAX($D$16,(K107)-(J31))),0.000001))^2)/(2*$I$5),((ABS(F107)/MAX(((G31)+(I31)*(MAX($D$16,(AE107)-(K31))))*(MAX($D$16,(AE107)-(K31))),0.000001))^2)/(2*$I$5)))+(0)-((ABS(F107)/MAX(((G31)+(I31)*(MAX($D$16,(AE107)-(K31))))*(MAX($D$16,(AE107)-(K31))),0.000001))^2)/(2*$I$5)</f>
        <v>637.16615568245834</v>
      </c>
      <c r="P107">
        <f ca="1">AD107+((ABS(G107)/MAX(((G32)+(I32)*(MAX($D$16,(AD107)-(K32))))*(MAX($D$16,(AD107)-(K32))),0.000001))^2)/(2*$I$5)+((E32)*((((ABS(G107)*$D$6)/(MAX(((F32)+(H32)*(MAX($D$16,(AC107)-(J32))))*(MAX($D$16,(AC107)-(J32))),0.000001)*MAX(((((F32)+(H32)*(MAX($D$16,(AC107)-(J32))))*(MAX($D$16,(AC107)-(J32))))/MAX((F32)+2*(MAX($D$16,(AC107)-(J32)))*SQRT(1+(H32)^2),0.000001))^(2/3),0.000001)))^2)+(((ABS(G107)*$D$6)/(MAX(((G32)+(I32)*(MAX($D$16,(AD107)-(K32))))*(MAX($D$16,(AD107)-(K32))),0.000001)*MAX(((((G32)+(I32)*(MAX($D$16,(AD107)-(K32))))*(MAX($D$16,(AD107)-(K32))))/MAX((G32)+2*(MAX($D$16,(AD107)-(K32)))*SQRT(1+(I32)^2),0.000001))^(2/3),0.000001)))^2))/2)+(IF((ABS(G107)/MAX(((G32)+(I32)*(MAX($D$16,(AD107)-(K32))))*(MAX($D$16,(AD107)-(K32))),0.000001))&gt;(ABS(G107)/MAX(((F32)+(H32)*(MAX($D$16,(AC107)-(J32))))*(MAX($D$16,(AC107)-(J32))),0.000001)),$D$9*((((ABS(G107)/MAX(((G32)+(I32)*(MAX($D$16,(AD107)-(K32))))*(MAX($D$16,(AD107)-(K32))),0.000001))^2)/(2*$I$5))-(((ABS(G107)/MAX(((F32)+(H32)*(MAX($D$16,(AC107)-(J32))))*(MAX($D$16,(AC107)-(J32))),0.000001))^2)/(2*$I$5))),$D$8*((((ABS(G107)/MAX(((F32)+(H32)*(MAX($D$16,(AC107)-(J32))))*(MAX($D$16,(AC107)-(J32))),0.000001))^2)/(2*$I$5))-(((ABS(G107)/MAX(((G32)+(I32)*(MAX($D$16,(AD107)-(K32))))*(MAX($D$16,(AD107)-(K32))),0.000001))^2)/(2*$I$5)))))+($D$10*(ABS((X32)-(W32))/90)*MAX(((ABS(G107)/MAX(((F32)+(H32)*(MAX($D$16,(AC107)-(J32))))*(MAX($D$16,(AC107)-(J32))),0.000001))^2)/(2*$I$5),((ABS(G107)/MAX(((G32)+(I32)*(MAX($D$16,(AD107)-(K32))))*(MAX($D$16,(AD107)-(K32))),0.000001))^2)/(2*$I$5)))+(($D$11*0.13607488*(ABS(H107)/MAX(ABS(F107),0.000001))^2*MAX(((ABS(G107)/MAX(((F32)+(H32)*(MAX($D$16,(AC107)-(J32))))*(MAX($D$16,(AC107)-(J32))),0.000001))^2)/(2*$I$5),((ABS(G107)/MAX(((G32)+(I32)*(MAX($D$16,(AD107)-(K32))))*(MAX($D$16,(AD107)-(K32))),0.000001))^2)/(2*$I$5))))-((ABS(G107)/MAX(((F32)+(H32)*(MAX($D$16,(AC107)-(J32))))*(MAX($D$16,(AC107)-(J32))),0.000001))^2)/(2*$I$5)</f>
        <v>636.32916523901804</v>
      </c>
      <c r="Q107">
        <f ca="1">L107+((ABS(H107)/MAX(((G33)+(I33)*(MAX($D$16,(IF(N6="None",AC107,L107))-(K33))))*(MAX($D$16,(IF(N6="None",AC107,L107))-(K33))),0.000001))^2)/(2*$I$5)+((E33)*((((ABS(H107)*$D$6)/(MAX(((F33)+(H33)*(MAX($D$16,(AC107)-(J33))))*(MAX($D$16,(AC107)-(J33))),0.000001)*MAX(((((F33)+(H33)*(MAX($D$16,(AC107)-(J33))))*(MAX($D$16,(AC107)-(J33))))/MAX((F33)+2*(MAX($D$16,(AC107)-(J33)))*SQRT(1+(H33)^2),0.000001))^(2/3),0.000001)))^2)+(((ABS(H107)*$D$6)/(MAX(((G33)+(I33)*(MAX($D$16,(IF(N6="None",AC107,L107))-(K33))))*(MAX($D$16,(IF(N6="None",AC107,L107))-(K33))),0.000001)*MAX(((((G33)+(I33)*(MAX($D$16,(IF(N6="None",AC107,L107))-(K33))))*(MAX($D$16,(IF(N6="None",AC107,L107))-(K33))))/MAX((G33)+2*(MAX($D$16,(IF(N6="None",AC107,L107))-(K33)))*SQRT(1+(I33)^2),0.000001))^(2/3),0.000001)))^2))/2)+(IF((ABS(H107)/MAX(((G33)+(I33)*(MAX($D$16,(IF(N6="None",AC107,L107))-(K33))))*(MAX($D$16,(IF(N6="None",AC107,L107))-(K33))),0.000001))&gt;(ABS(H107)/MAX(((F33)+(H33)*(MAX($D$16,(AC107)-(J33))))*(MAX($D$16,(AC107)-(J33))),0.000001)),$D$9*((((ABS(H107)/MAX(((G33)+(I33)*(MAX($D$16,(IF(N6="None",AC107,L107))-(K33))))*(MAX($D$16,(IF(N6="None",AC107,L107))-(K33))),0.000001))^2)/(2*$I$5))-(((ABS(H107)/MAX(((F33)+(H33)*(MAX($D$16,(AC107)-(J33))))*(MAX($D$16,(AC107)-(J33))),0.000001))^2)/(2*$I$5))),$D$8*((((ABS(H107)/MAX(((F33)+(H33)*(MAX($D$16,(AC107)-(J33))))*(MAX($D$16,(AC107)-(J33))),0.000001))^2)/(2*$I$5))-(((ABS(H107)/MAX(((G33)+(I33)*(MAX($D$16,(IF(N6="None",AC107,L107))-(K33))))*(MAX($D$16,(IF(N6="None",AC107,L107))-(K33))),0.000001))^2)/(2*$I$5)))))+($D$10*(ABS((X33)-(W33))/90)*MAX(((ABS(H107)/MAX(((F33)+(H33)*(MAX($D$16,(AC107)-(J33))))*(MAX($D$16,(AC107)-(J33))),0.000001))^2)/(2*$I$5),((ABS(H107)/MAX(((G33)+(I33)*(MAX($D$16,(IF(N6="None",AC107,L107))-(K33))))*(MAX($D$16,(IF(N6="None",AC107,L107))-(K33))),0.000001))^2)/(2*$I$5)))+(($D$11*0.00000015*(ABS(G107)/MAX(ABS(F107),0.000001))^2*MAX(((ABS(H107)/MAX(((F33)+(H33)*(MAX($D$16,(AC107)-(J33))))*(MAX($D$16,(AC107)-(J33))),0.000001))^2)/(2*$I$5),((ABS(H107)/MAX(((G33)+(I33)*(MAX($D$16,(IF(N6="None",AC107,L107))-(K33))))*(MAX($D$16,(IF(N6="None",AC107,L107))-(K33))),0.000001))^2)/(2*$I$5))))-((ABS(H107)/MAX(((F33)+(H33)*(MAX($D$16,(AC107)-(J33))))*(MAX($D$16,(AC107)-(J33))),0.000001))^2)/(2*$I$5)</f>
        <v>635.50072421543575</v>
      </c>
      <c r="R107">
        <f ca="1">AE107+((ABS(G107)/MAX(((F32)+(H32)*(MAX($D$16,(AE107)-(J32))))*(MAX($D$16,(AE107)-(J32))),0.000001))^2)/(2*$I$5)-((E32)*((((ABS(G107)*$D$6)/(MAX(((F32)+(H32)*(MAX($D$16,(AE107)-(J32))))*(MAX($D$16,(AE107)-(J32))),0.000001)*MAX(((((F32)+(H32)*(MAX($D$16,(AE107)-(J32))))*(MAX($D$16,(AE107)-(J32))))/MAX((F32)+2*(MAX($D$16,(AE107)-(J32)))*SQRT(1+(H32)^2),0.000001))^(2/3),0.000001)))^2)+(((ABS(G107)*$D$6)/(MAX(((G32)+(I32)*(MAX($D$16,(AF107)-(K32))))*(MAX($D$16,(AF107)-(K32))),0.000001)*MAX(((((G32)+(I32)*(MAX($D$16,(AF107)-(K32))))*(MAX($D$16,(AF107)-(K32))))/MAX((G32)+2*(MAX($D$16,(AF107)-(K32)))*SQRT(1+(I32)^2),0.000001))^(2/3),0.000001)))^2))/2)+(IF((ABS(G107)/MAX(((G32)+(I32)*(MAX($D$16,(AF107)-(K32))))*(MAX($D$16,(AF107)-(K32))),0.000001))&gt;(ABS(G107)/MAX(((F32)+(H32)*(MAX($D$16,(AE107)-(J32))))*(MAX($D$16,(AE107)-(J32))),0.000001)),$D$9*((((ABS(G107)/MAX(((G32)+(I32)*(MAX($D$16,(AF107)-(K32))))*(MAX($D$16,(AF107)-(K32))),0.000001))^2)/(2*$I$5))-(((ABS(G107)/MAX(((F32)+(H32)*(MAX($D$16,(AE107)-(J32))))*(MAX($D$16,(AE107)-(J32))),0.000001))^2)/(2*$I$5))),$D$8*((((ABS(G107)/MAX(((F32)+(H32)*(MAX($D$16,(AE107)-(J32))))*(MAX($D$16,(AE107)-(J32))),0.000001))^2)/(2*$I$5))-(((ABS(G107)/MAX(((G32)+(I32)*(MAX($D$16,(AF107)-(K32))))*(MAX($D$16,(AF107)-(K32))),0.000001))^2)/(2*$I$5)))))+($D$10*(ABS((X32)-(W32))/90)*MAX(((ABS(G107)/MAX(((F32)+(H32)*(MAX($D$16,(AE107)-(J32))))*(MAX($D$16,(AE107)-(J32))),0.000001))^2)/(2*$I$5),((ABS(G107)/MAX(((G32)+(I32)*(MAX($D$16,(AF107)-(K32))))*(MAX($D$16,(AF107)-(K32))),0.000001))^2)/(2*$I$5)))+(($D$11*0.13607488*(ABS(H107)/MAX(ABS(F107),0.000001))^2*MAX(((ABS(G107)/MAX(((F32)+(H32)*(MAX($D$16,(AE107)-(J32))))*(MAX($D$16,(AE107)-(J32))),0.000001))^2)/(2*$I$5),((ABS(G107)/MAX(((G32)+(I32)*(MAX($D$16,(AF107)-(K32))))*(MAX($D$16,(AF107)-(K32))),0.000001))^2)/(2*$I$5))))-((ABS(G107)/MAX(((G32)+(I32)*(MAX($D$16,(AF107)-(K32))))*(MAX($D$16,(AF107)-(K32))),0.000001))^2)/(2*$I$5)</f>
        <v>636.94029889728631</v>
      </c>
      <c r="S107">
        <f ca="1">M107+((ABS(I107)/MAX(((G34)+(I34)*(MAX($D$16,(IF(N7="None",AD107,M107))-(K34))))*(MAX($D$16,(IF(N7="None",AD107,M107))-(K34))),0.000001))^2)/(2*$I$5)+((E34)*((((ABS(I107)*$D$6)/(MAX(((F34)+(H34)*(MAX($D$16,(AD107)-(J34))))*(MAX($D$16,(AD107)-(J34))),0.000001)*MAX(((((F34)+(H34)*(MAX($D$16,(AD107)-(J34))))*(MAX($D$16,(AD107)-(J34))))/MAX((F34)+2*(MAX($D$16,(AD107)-(J34)))*SQRT(1+(H34)^2),0.000001))^(2/3),0.000001)))^2)+(((ABS(I107)*$D$6)/(MAX(((G34)+(I34)*(MAX($D$16,(IF(N7="None",AD107,M107))-(K34))))*(MAX($D$16,(IF(N7="None",AD107,M107))-(K34))),0.000001)*MAX(((((G34)+(I34)*(MAX($D$16,(IF(N7="None",AD107,M107))-(K34))))*(MAX($D$16,(IF(N7="None",AD107,M107))-(K34))))/MAX((G34)+2*(MAX($D$16,(IF(N7="None",AD107,M107))-(K34)))*SQRT(1+(I34)^2),0.000001))^(2/3),0.000001)))^2))/2)+(IF((ABS(I107)/MAX(((G34)+(I34)*(MAX($D$16,(IF(N7="None",AD107,M107))-(K34))))*(MAX($D$16,(IF(N7="None",AD107,M107))-(K34))),0.000001))&gt;(ABS(I107)/MAX(((F34)+(H34)*(MAX($D$16,(AD107)-(J34))))*(MAX($D$16,(AD107)-(J34))),0.000001)),$D$9*((((ABS(I107)/MAX(((G34)+(I34)*(MAX($D$16,(IF(N7="None",AD107,M107))-(K34))))*(MAX($D$16,(IF(N7="None",AD107,M107))-(K34))),0.000001))^2)/(2*$I$5))-(((ABS(I107)/MAX(((F34)+(H34)*(MAX($D$16,(AD107)-(J34))))*(MAX($D$16,(AD107)-(J34))),0.000001))^2)/(2*$I$5))),$D$8*((((ABS(I107)/MAX(((F34)+(H34)*(MAX($D$16,(AD107)-(J34))))*(MAX($D$16,(AD107)-(J34))),0.000001))^2)/(2*$I$5))-(((ABS(I107)/MAX(((G34)+(I34)*(MAX($D$16,(IF(N7="None",AD107,M107))-(K34))))*(MAX($D$16,(IF(N7="None",AD107,M107))-(K34))),0.000001))^2)/(2*$I$5)))))+($D$10*(ABS((X34)-(W34))/90)*MAX(((ABS(I107)/MAX(((F34)+(H34)*(MAX($D$16,(AD107)-(J34))))*(MAX($D$16,(AD107)-(J34))),0.000001))^2)/(2*$I$5),((ABS(I107)/MAX(((G34)+(I34)*(MAX($D$16,(IF(N7="None",AD107,M107))-(K34))))*(MAX($D$16,(IF(N7="None",AD107,M107))-(K34))),0.000001))^2)/(2*$I$5)))+(0)-((ABS(I107)/MAX(((F34)+(H34)*(MAX($D$16,(AD107)-(J34))))*(MAX($D$16,(AD107)-(J34))),0.000001))^2)/(2*$I$5)</f>
        <v>625.66898434923996</v>
      </c>
      <c r="T107">
        <f ca="1">N107+((ABS(J107)/MAX(((G35)+(I35)*(MAX($D$16,(IF(N8="None",AD107,N107))-(K35))))*(MAX($D$16,(IF(N8="None",AD107,N107))-(K35))),0.000001))^2)/(2*$I$5)+((E35)*((((ABS(J107)*$D$6)/(MAX(((F35)+(H35)*(MAX($D$16,(AD107)-(J35))))*(MAX($D$16,(AD107)-(J35))),0.000001)*MAX(((((F35)+(H35)*(MAX($D$16,(AD107)-(J35))))*(MAX($D$16,(AD107)-(J35))))/MAX((F35)+2*(MAX($D$16,(AD107)-(J35)))*SQRT(1+(H35)^2),0.000001))^(2/3),0.000001)))^2)+(((ABS(J107)*$D$6)/(MAX(((G35)+(I35)*(MAX($D$16,(IF(N8="None",AD107,N107))-(K35))))*(MAX($D$16,(IF(N8="None",AD107,N107))-(K35))),0.000001)*MAX(((((G35)+(I35)*(MAX($D$16,(IF(N8="None",AD107,N107))-(K35))))*(MAX($D$16,(IF(N8="None",AD107,N107))-(K35))))/MAX((G35)+2*(MAX($D$16,(IF(N8="None",AD107,N107))-(K35)))*SQRT(1+(I35)^2),0.000001))^(2/3),0.000001)))^2))/2)+(IF((ABS(J107)/MAX(((G35)+(I35)*(MAX($D$16,(IF(N8="None",AD107,N107))-(K35))))*(MAX($D$16,(IF(N8="None",AD107,N107))-(K35))),0.000001))&gt;(ABS(J107)/MAX(((F35)+(H35)*(MAX($D$16,(AD107)-(J35))))*(MAX($D$16,(AD107)-(J35))),0.000001)),$D$9*((((ABS(J107)/MAX(((G35)+(I35)*(MAX($D$16,(IF(N8="None",AD107,N107))-(K35))))*(MAX($D$16,(IF(N8="None",AD107,N107))-(K35))),0.000001))^2)/(2*$I$5))-(((ABS(J107)/MAX(((F35)+(H35)*(MAX($D$16,(AD107)-(J35))))*(MAX($D$16,(AD107)-(J35))),0.000001))^2)/(2*$I$5))),$D$8*((((ABS(J107)/MAX(((F35)+(H35)*(MAX($D$16,(AD107)-(J35))))*(MAX($D$16,(AD107)-(J35))),0.000001))^2)/(2*$I$5))-(((ABS(J107)/MAX(((G35)+(I35)*(MAX($D$16,(IF(N8="None",AD107,N107))-(K35))))*(MAX($D$16,(IF(N8="None",AD107,N107))-(K35))),0.000001))^2)/(2*$I$5)))))+($D$10*(ABS((X35)-(W35))/90)*MAX(((ABS(J107)/MAX(((F35)+(H35)*(MAX($D$16,(AD107)-(J35))))*(MAX($D$16,(AD107)-(J35))),0.000001))^2)/(2*$I$5),((ABS(J107)/MAX(((G35)+(I35)*(MAX($D$16,(IF(N8="None",AD107,N107))-(K35))))*(MAX($D$16,(IF(N8="None",AD107,N107))-(K35))),0.000001))^2)/(2*$I$5)))+(($D$11*0.34699541*(ABS(I107)/MAX(ABS(G107),0.000001))^2*MAX(((ABS(J107)/MAX(((F35)+(H35)*(MAX($D$16,(AD107)-(J35))))*(MAX($D$16,(AD107)-(J35))),0.000001))^2)/(2*$I$5),((ABS(J107)/MAX(((G35)+(I35)*(MAX($D$16,(IF(N8="None",AD107,N107))-(K35))))*(MAX($D$16,(IF(N8="None",AD107,N107))-(K35))),0.000001))^2)/(2*$I$5))))-((ABS(J107)/MAX(((F35)+(H35)*(MAX($D$16,(AD107)-(J35))))*(MAX($D$16,(AD107)-(J35))),0.000001))^2)/(2*$I$5)</f>
        <v>633.42529633525805</v>
      </c>
      <c r="U107">
        <f t="shared" ref="U107:U122" ca="1" si="37">IFERROR(((O107)-(MAX(P107,Q107)))/MAX(ABS(D107),1),0)</f>
        <v>1.3136137029892759E-3</v>
      </c>
      <c r="V107">
        <f t="shared" ref="V107:V122" ca="1" si="38">IFERROR(((R107)-(MAX(S107,T107)))/MAX(ABS(E107),1),0)</f>
        <v>5.5185625081283409E-3</v>
      </c>
      <c r="W107">
        <f t="shared" ref="W107:W122" ca="1" si="39">ABS((MAX(P107,Q107))-D107)</f>
        <v>0.83718095212907429</v>
      </c>
      <c r="X107">
        <f t="shared" ref="X107:X122" ca="1" si="40">ABS((MAX(S107,T107))-E107)</f>
        <v>3.5163994144917297</v>
      </c>
      <c r="Y107">
        <f>IF($D$20=0,B107,IFERROR(IF(N6="None",1,MIN(0.98,MAX(0.02,B107+$D$14*((Q107-P107)/MAX(ABS(D107),1))))),B107))</f>
        <v>1</v>
      </c>
      <c r="Z107">
        <f ca="1">IF($D$20=0,C107,IFERROR(IF(AND(N7="None",N8="None"),C107,IF(N8="None",1,IF(N7="None",0,MIN(0.98,MAX(0.02,C107+$D$14*((T107-S107)/MAX(ABS(E107),1))))))),C107))</f>
        <v>0.71587950956549473</v>
      </c>
      <c r="AA107">
        <f t="shared" ref="AA107:AA122" ca="1" si="41">IF($D$20=0,D107,IFERROR(D107+$D$13*(AC107-D107),D107))</f>
        <v>636.87330484318318</v>
      </c>
      <c r="AB107">
        <f t="shared" ref="AB107:AB122" ca="1" si="42">IF($D$20=0,E107,IFERROR(E107+$D$13*(AD107-E107),E107))</f>
        <v>635.71128185855389</v>
      </c>
      <c r="AC107">
        <f ca="1">IF($D$20=0,D107,IF(AC107=0,(MAX(P107,Q107)),IF(ABS((MAX(P107,Q107))-AC107)&lt;$D$19,AC107,MAX((K31)+$D$16,AC107+$D$13*(((MAX(P107,Q107))-AC107))))))</f>
        <v>636.32908519696457</v>
      </c>
      <c r="AD107">
        <f ca="1">IF($D$20=0,E107,IF(AD107=0,(MAX(S107,T107)),IF(ABS((MAX(S107,T107))-AD107)&lt;$D$19,AD107,MAX((K32)+$D$16,AD107+$D$13*(((MAX(S107,T107))-AD107))))))</f>
        <v>633.42622748918996</v>
      </c>
      <c r="AE107">
        <f ca="1">IF($D$20=0,D107,IF(AE107=0,O107,IF(ABS(U107)&lt;$D$19,AE107,MAX((K31)+$D$16,AE107+($D$13*(((O107)-AE107)+($D$15*U107*MAX(ABS(AE107-(K31)),1))))))))</f>
        <v>637.16634407726269</v>
      </c>
      <c r="AF107">
        <f ca="1">IF($D$20=0,E107,IF(AF107=0,R107,IF(ABS(V107)&lt;$D$19,AF107,MAX((K32)+$D$16,AF107+($D$13*(((R107)-AF107)+($D$15*V107*MAX(ABS(AF107-(K32)),1))))))))</f>
        <v>636.94169694147547</v>
      </c>
      <c r="AG107">
        <f ca="1">((G31)*(MAX($D$16,(AC107)-(K31)))^2)/2+(I31)*(MAX($D$16,(AC107)-(K31)))^3/3+(ABS(F107)^2)/($I$5*MAX(((G31)+(I31)*(MAX($D$16,(AC107)-(K31))))*(MAX($D$16,(AC107)-(K31))),0.000001))</f>
        <v>33.432322349255152</v>
      </c>
      <c r="AH107">
        <f ca="1">((G31)*(MAX($D$16,(AE107)-(K31)))^2)/2+(I31)*(MAX($D$16,(AE107)-(K31)))^3/3+(ABS(F107)^2)/($I$5*MAX(((G31)+(I31)*(MAX($D$16,(AE107)-(K31))))*(MAX($D$16,(AE107)-(K31))),0.000001))</f>
        <v>41.07275422756932</v>
      </c>
      <c r="AI107">
        <f ca="1">((G32)*(MAX($D$16,(AD107)-(K32)))^2)/2+(I32)*(MAX($D$16,(AD107)-(K32)))^3/3+(ABS(G107)^2)/($I$5*MAX(((G32)+(I32)*(MAX($D$16,(AD107)-(K32))))*(MAX($D$16,(AD107)-(K32))),0.000001))</f>
        <v>28.993687832505984</v>
      </c>
      <c r="AJ107">
        <f ca="1">((G32)*(MAX($D$16,(AF107)-(K32)))^2)/2+(I32)*(MAX($D$16,(AF107)-(K32)))^3/3+(ABS(G107)^2)/($I$5*MAX(((G32)+(I32)*(MAX($D$16,(AF107)-(K32))))*(MAX($D$16,(AF107)-(K32))),0.000001))</f>
        <v>136.11852194901027</v>
      </c>
      <c r="AK107" t="str">
        <f t="shared" ref="AK107:AK122" ca="1" si="43">IF(AH107&gt;=AG107,"Supercritical","Subcritical")</f>
        <v>Supercritical</v>
      </c>
      <c r="AL107" t="str">
        <f t="shared" ref="AL107:AL122" ca="1" si="44">IF(AJ107&gt;=AI107,"Supercritical","Subcritical")</f>
        <v>Supercritical</v>
      </c>
      <c r="AM107">
        <f t="shared" ref="AM107:AM122" ca="1" si="45">IF($D$20=0,D107,IFERROR(D107+$D$13*(IF(AK107="Supercritical",AE107,AC107)-D107),D107))</f>
        <v>637.16634545128761</v>
      </c>
      <c r="AN107">
        <f t="shared" ref="AN107:AN122" ca="1" si="46">IF($D$20=0,E107,IFERROR(E107+$D$13*(IF(AL107="Supercritical",AF107,AD107)-E107),E107))</f>
        <v>636.94169616685372</v>
      </c>
      <c r="AO107">
        <f t="shared" ref="AO107:AO122" ca="1" si="47">IF($D$20=0,0,IFERROR(ABS(IF(AK107="Supercritical",AE107,AC107)-D107),0))</f>
        <v>2.1138844203960616E-6</v>
      </c>
      <c r="AP107">
        <f t="shared" ref="AP107:AP122" ca="1" si="48">IF($D$20=0,0,IFERROR(ABS(IF(AL107="Supercritical",AF107,AD107)-E107),0))</f>
        <v>1.1917256870219717E-6</v>
      </c>
    </row>
    <row r="108" spans="1:42" x14ac:dyDescent="0.35">
      <c r="A108">
        <v>65</v>
      </c>
      <c r="B108">
        <f t="shared" ref="B108:B122" si="49">Y107</f>
        <v>1</v>
      </c>
      <c r="C108">
        <f t="shared" ref="C108:C122" ca="1" si="50">Z107</f>
        <v>0.71587950956549473</v>
      </c>
      <c r="D108">
        <f t="shared" ref="D108:D122" ca="1" si="51">AM107</f>
        <v>637.16634545128761</v>
      </c>
      <c r="E108">
        <f t="shared" ref="E108:E122" ca="1" si="52">AN107</f>
        <v>636.94169616685372</v>
      </c>
      <c r="F108">
        <f t="shared" si="36"/>
        <v>51</v>
      </c>
      <c r="G108">
        <f ca="1">IF(N6="None",MAX(0,F108-H108),MAX(0,F108*B108))</f>
        <v>50.95</v>
      </c>
      <c r="H108">
        <f ca="1">IF(N6="None",MAX(0.05,IFERROR(O33,0)+0.05),MAX(0,F108-G108))</f>
        <v>0.05</v>
      </c>
      <c r="I108">
        <f ca="1">IF(AND(N7="None",N8="None"),MAX(0,G108*C108),IF(N7="None",MAX(0.05,IFERROR(O34,0)+0.05),IF(N8="None",MAX(0,G108-J108),MAX(0,G108*C108))))</f>
        <v>36.474061012361958</v>
      </c>
      <c r="J108">
        <f ca="1">IF(AND(N7="None",N8="None"),MAX(0,G108-I108),IF(N8="None",MAX(0.05,IFERROR(O35,0)+0.05),IF(N7="None",MAX(0,G108-I108),MAX(0,G108-I108))))</f>
        <v>14.475938987638045</v>
      </c>
      <c r="K108">
        <f>P5</f>
        <v>637</v>
      </c>
      <c r="L108">
        <f ca="1">P6</f>
        <v>635.50072404782861</v>
      </c>
      <c r="M108">
        <f ca="1">P7</f>
        <v>623.0446335020365</v>
      </c>
      <c r="N108">
        <f ca="1">P8</f>
        <v>632.94163350203655</v>
      </c>
      <c r="O108">
        <f ca="1"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AE108)-(K31))))*(MAX($D$16,(AE108)-(K31))),0.000001)*MAX(((((G31)+(I31)*(MAX($D$16,(AE108)-(K31))))*(MAX($D$16,(AE108)-(K31))))/MAX((G31)+2*(MAX($D$16,(AE108)-(K31)))*SQRT(1+(I31)^2),0.000001))^(2/3),0.000001)))^2))/2)+(IF((ABS(F108)/MAX(((G31)+(I31)*(MAX($D$16,(AE108)-(K31))))*(MAX($D$16,(AE108)-(K31))),0.000001))&gt;(ABS(F108)/MAX(((F31)+(H31)*(MAX($D$16,(K108)-(J31))))*(MAX($D$16,(K108)-(J31))),0.000001)),$D$9*((((ABS(F108)/MAX(((G31)+(I31)*(MAX($D$16,(AE108)-(K31))))*(MAX($D$16,(AE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AE108)-(K31))))*(MAX($D$16,(AE108)-(K31))),0.000001))^2)/(2*$I$5)))))+($D$10*(ABS((X31)-(W31))/90)*MAX(((ABS(F108)/MAX(((F31)+(H31)*(MAX($D$16,(K108)-(J31))))*(MAX($D$16,(K108)-(J31))),0.000001))^2)/(2*$I$5),((ABS(F108)/MAX(((G31)+(I31)*(MAX($D$16,(AE108)-(K31))))*(MAX($D$16,(AE108)-(K31))),0.000001))^2)/(2*$I$5)))+(0)-((ABS(F108)/MAX(((G31)+(I31)*(MAX($D$16,(AE108)-(K31))))*(MAX($D$16,(AE108)-(K31))),0.000001))^2)/(2*$I$5)</f>
        <v>637.16615542003399</v>
      </c>
      <c r="P108">
        <f ca="1">AD108+((ABS(G108)/MAX(((G32)+(I32)*(MAX($D$16,(AD108)-(K32))))*(MAX($D$16,(AD108)-(K32))),0.000001))^2)/(2*$I$5)+((E32)*((((ABS(G108)*$D$6)/(MAX(((F32)+(H32)*(MAX($D$16,(AC108)-(J32))))*(MAX($D$16,(AC108)-(J32))),0.000001)*MAX(((((F32)+(H32)*(MAX($D$16,(AC108)-(J32))))*(MAX($D$16,(AC108)-(J32))))/MAX((F32)+2*(MAX($D$16,(AC108)-(J32)))*SQRT(1+(H32)^2),0.000001))^(2/3),0.000001)))^2)+(((ABS(G108)*$D$6)/(MAX(((G32)+(I32)*(MAX($D$16,(AD108)-(K32))))*(MAX($D$16,(AD108)-(K32))),0.000001)*MAX(((((G32)+(I32)*(MAX($D$16,(AD108)-(K32))))*(MAX($D$16,(AD108)-(K32))))/MAX((G32)+2*(MAX($D$16,(AD108)-(K32)))*SQRT(1+(I32)^2),0.000001))^(2/3),0.000001)))^2))/2)+(IF((ABS(G108)/MAX(((G32)+(I32)*(MAX($D$16,(AD108)-(K32))))*(MAX($D$16,(AD108)-(K32))),0.000001))&gt;(ABS(G108)/MAX(((F32)+(H32)*(MAX($D$16,(AC108)-(J32))))*(MAX($D$16,(AC108)-(J32))),0.000001)),$D$9*((((ABS(G108)/MAX(((G32)+(I32)*(MAX($D$16,(AD108)-(K32))))*(MAX($D$16,(AD108)-(K32))),0.000001))^2)/(2*$I$5))-(((ABS(G108)/MAX(((F32)+(H32)*(MAX($D$16,(AC108)-(J32))))*(MAX($D$16,(AC108)-(J32))),0.000001))^2)/(2*$I$5))),$D$8*((((ABS(G108)/MAX(((F32)+(H32)*(MAX($D$16,(AC108)-(J32))))*(MAX($D$16,(AC108)-(J32))),0.000001))^2)/(2*$I$5))-(((ABS(G108)/MAX(((G32)+(I32)*(MAX($D$16,(AD108)-(K32))))*(MAX($D$16,(AD108)-(K32))),0.000001))^2)/(2*$I$5)))))+($D$10*(ABS((X32)-(W32))/90)*MAX(((ABS(G108)/MAX(((F32)+(H32)*(MAX($D$16,(AC108)-(J32))))*(MAX($D$16,(AC108)-(J32))),0.000001))^2)/(2*$I$5),((ABS(G108)/MAX(((G32)+(I32)*(MAX($D$16,(AD108)-(K32))))*(MAX($D$16,(AD108)-(K32))),0.000001))^2)/(2*$I$5)))+(($D$11*0.13607488*(ABS(H108)/MAX(ABS(F108),0.000001))^2*MAX(((ABS(G108)/MAX(((F32)+(H32)*(MAX($D$16,(AC108)-(J32))))*(MAX($D$16,(AC108)-(J32))),0.000001))^2)/(2*$I$5),((ABS(G108)/MAX(((G32)+(I32)*(MAX($D$16,(AD108)-(K32))))*(MAX($D$16,(AD108)-(K32))),0.000001))^2)/(2*$I$5))))-((ABS(G108)/MAX(((F32)+(H32)*(MAX($D$16,(AC108)-(J32))))*(MAX($D$16,(AC108)-(J32))),0.000001))^2)/(2*$I$5)</f>
        <v>636.33138442089296</v>
      </c>
      <c r="Q108">
        <f ca="1">L108+((ABS(H108)/MAX(((G33)+(I33)*(MAX($D$16,(IF(N6="None",AC108,L108))-(K33))))*(MAX($D$16,(IF(N6="None",AC108,L108))-(K33))),0.000001))^2)/(2*$I$5)+((E33)*((((ABS(H108)*$D$6)/(MAX(((F33)+(H33)*(MAX($D$16,(AC108)-(J33))))*(MAX($D$16,(AC108)-(J33))),0.000001)*MAX(((((F33)+(H33)*(MAX($D$16,(AC108)-(J33))))*(MAX($D$16,(AC108)-(J33))))/MAX((F33)+2*(MAX($D$16,(AC108)-(J33)))*SQRT(1+(H33)^2),0.000001))^(2/3),0.000001)))^2)+(((ABS(H108)*$D$6)/(MAX(((G33)+(I33)*(MAX($D$16,(IF(N6="None",AC108,L108))-(K33))))*(MAX($D$16,(IF(N6="None",AC108,L108))-(K33))),0.000001)*MAX(((((G33)+(I33)*(MAX($D$16,(IF(N6="None",AC108,L108))-(K33))))*(MAX($D$16,(IF(N6="None",AC108,L108))-(K33))))/MAX((G33)+2*(MAX($D$16,(IF(N6="None",AC108,L108))-(K33)))*SQRT(1+(I33)^2),0.000001))^(2/3),0.000001)))^2))/2)+(IF((ABS(H108)/MAX(((G33)+(I33)*(MAX($D$16,(IF(N6="None",AC108,L108))-(K33))))*(MAX($D$16,(IF(N6="None",AC108,L108))-(K33))),0.000001))&gt;(ABS(H108)/MAX(((F33)+(H33)*(MAX($D$16,(AC108)-(J33))))*(MAX($D$16,(AC108)-(J33))),0.000001)),$D$9*((((ABS(H108)/MAX(((G33)+(I33)*(MAX($D$16,(IF(N6="None",AC108,L108))-(K33))))*(MAX($D$16,(IF(N6="None",AC108,L108))-(K33))),0.000001))^2)/(2*$I$5))-(((ABS(H108)/MAX(((F33)+(H33)*(MAX($D$16,(AC108)-(J33))))*(MAX($D$16,(AC108)-(J33))),0.000001))^2)/(2*$I$5))),$D$8*((((ABS(H108)/MAX(((F33)+(H33)*(MAX($D$16,(AC108)-(J33))))*(MAX($D$16,(AC108)-(J33))),0.000001))^2)/(2*$I$5))-(((ABS(H108)/MAX(((G33)+(I33)*(MAX($D$16,(IF(N6="None",AC108,L108))-(K33))))*(MAX($D$16,(IF(N6="None",AC108,L108))-(K33))),0.000001))^2)/(2*$I$5)))))+($D$10*(ABS((X33)-(W33))/90)*MAX(((ABS(H108)/MAX(((F33)+(H33)*(MAX($D$16,(AC108)-(J33))))*(MAX($D$16,(AC108)-(J33))),0.000001))^2)/(2*$I$5),((ABS(H108)/MAX(((G33)+(I33)*(MAX($D$16,(IF(N6="None",AC108,L108))-(K33))))*(MAX($D$16,(IF(N6="None",AC108,L108))-(K33))),0.000001))^2)/(2*$I$5)))+(($D$11*0.00000015*(ABS(G108)/MAX(ABS(F108),0.000001))^2*MAX(((ABS(H108)/MAX(((F33)+(H33)*(MAX($D$16,(AC108)-(J33))))*(MAX($D$16,(AC108)-(J33))),0.000001))^2)/(2*$I$5),((ABS(H108)/MAX(((G33)+(I33)*(MAX($D$16,(IF(N6="None",AC108,L108))-(K33))))*(MAX($D$16,(IF(N6="None",AC108,L108))-(K33))),0.000001))^2)/(2*$I$5))))-((ABS(H108)/MAX(((F33)+(H33)*(MAX($D$16,(AC108)-(J33))))*(MAX($D$16,(AC108)-(J33))),0.000001))^2)/(2*$I$5)</f>
        <v>635.50072421506547</v>
      </c>
      <c r="R108">
        <f ca="1">AE108+((ABS(G108)/MAX(((F32)+(H32)*(MAX($D$16,(AE108)-(J32))))*(MAX($D$16,(AE108)-(J32))),0.000001))^2)/(2*$I$5)-((E32)*((((ABS(G108)*$D$6)/(MAX(((F32)+(H32)*(MAX($D$16,(AE108)-(J32))))*(MAX($D$16,(AE108)-(J32))),0.000001)*MAX(((((F32)+(H32)*(MAX($D$16,(AE108)-(J32))))*(MAX($D$16,(AE108)-(J32))))/MAX((F32)+2*(MAX($D$16,(AE108)-(J32)))*SQRT(1+(H32)^2),0.000001))^(2/3),0.000001)))^2)+(((ABS(G108)*$D$6)/(MAX(((G32)+(I32)*(MAX($D$16,(AF108)-(K32))))*(MAX($D$16,(AF108)-(K32))),0.000001)*MAX(((((G32)+(I32)*(MAX($D$16,(AF108)-(K32))))*(MAX($D$16,(AF108)-(K32))))/MAX((G32)+2*(MAX($D$16,(AF108)-(K32)))*SQRT(1+(I32)^2),0.000001))^(2/3),0.000001)))^2))/2)+(IF((ABS(G108)/MAX(((G32)+(I32)*(MAX($D$16,(AF108)-(K32))))*(MAX($D$16,(AF108)-(K32))),0.000001))&gt;(ABS(G108)/MAX(((F32)+(H32)*(MAX($D$16,(AE108)-(J32))))*(MAX($D$16,(AE108)-(J32))),0.000001)),$D$9*((((ABS(G108)/MAX(((G32)+(I32)*(MAX($D$16,(AF108)-(K32))))*(MAX($D$16,(AF108)-(K32))),0.000001))^2)/(2*$I$5))-(((ABS(G108)/MAX(((F32)+(H32)*(MAX($D$16,(AE108)-(J32))))*(MAX($D$16,(AE108)-(J32))),0.000001))^2)/(2*$I$5))),$D$8*((((ABS(G108)/MAX(((F32)+(H32)*(MAX($D$16,(AE108)-(J32))))*(MAX($D$16,(AE108)-(J32))),0.000001))^2)/(2*$I$5))-(((ABS(G108)/MAX(((G32)+(I32)*(MAX($D$16,(AF108)-(K32))))*(MAX($D$16,(AF108)-(K32))),0.000001))^2)/(2*$I$5)))))+($D$10*(ABS((X32)-(W32))/90)*MAX(((ABS(G108)/MAX(((F32)+(H32)*(MAX($D$16,(AE108)-(J32))))*(MAX($D$16,(AE108)-(J32))),0.000001))^2)/(2*$I$5),((ABS(G108)/MAX(((G32)+(I32)*(MAX($D$16,(AF108)-(K32))))*(MAX($D$16,(AF108)-(K32))),0.000001))^2)/(2*$I$5)))+(($D$11*0.13607488*(ABS(H108)/MAX(ABS(F108),0.000001))^2*MAX(((ABS(G108)/MAX(((F32)+(H32)*(MAX($D$16,(AE108)-(J32))))*(MAX($D$16,(AE108)-(J32))),0.000001))^2)/(2*$I$5),((ABS(G108)/MAX(((G32)+(I32)*(MAX($D$16,(AF108)-(K32))))*(MAX($D$16,(AF108)-(K32))),0.000001))^2)/(2*$I$5))))-((ABS(G108)/MAX(((G32)+(I32)*(MAX($D$16,(AF108)-(K32))))*(MAX($D$16,(AF108)-(K32))),0.000001))^2)/(2*$I$5)</f>
        <v>636.94029796783911</v>
      </c>
      <c r="S108">
        <f ca="1">M108+((ABS(I108)/MAX(((G34)+(I34)*(MAX($D$16,(IF(N7="None",AD108,M108))-(K34))))*(MAX($D$16,(IF(N7="None",AD108,M108))-(K34))),0.000001))^2)/(2*$I$5)+((E34)*((((ABS(I108)*$D$6)/(MAX(((F34)+(H34)*(MAX($D$16,(AD108)-(J34))))*(MAX($D$16,(AD108)-(J34))),0.000001)*MAX(((((F34)+(H34)*(MAX($D$16,(AD108)-(J34))))*(MAX($D$16,(AD108)-(J34))))/MAX((F34)+2*(MAX($D$16,(AD108)-(J34)))*SQRT(1+(H34)^2),0.000001))^(2/3),0.000001)))^2)+(((ABS(I108)*$D$6)/(MAX(((G34)+(I34)*(MAX($D$16,(IF(N7="None",AD108,M108))-(K34))))*(MAX($D$16,(IF(N7="None",AD108,M108))-(K34))),0.000001)*MAX(((((G34)+(I34)*(MAX($D$16,(IF(N7="None",AD108,M108))-(K34))))*(MAX($D$16,(IF(N7="None",AD108,M108))-(K34))))/MAX((G34)+2*(MAX($D$16,(IF(N7="None",AD108,M108))-(K34)))*SQRT(1+(I34)^2),0.000001))^(2/3),0.000001)))^2))/2)+(IF((ABS(I108)/MAX(((G34)+(I34)*(MAX($D$16,(IF(N7="None",AD108,M108))-(K34))))*(MAX($D$16,(IF(N7="None",AD108,M108))-(K34))),0.000001))&gt;(ABS(I108)/MAX(((F34)+(H34)*(MAX($D$16,(AD108)-(J34))))*(MAX($D$16,(AD108)-(J34))),0.000001)),$D$9*((((ABS(I108)/MAX(((G34)+(I34)*(MAX($D$16,(IF(N7="None",AD108,M108))-(K34))))*(MAX($D$16,(IF(N7="None",AD108,M108))-(K34))),0.000001))^2)/(2*$I$5))-(((ABS(I108)/MAX(((F34)+(H34)*(MAX($D$16,(AD108)-(J34))))*(MAX($D$16,(AD108)-(J34))),0.000001))^2)/(2*$I$5))),$D$8*((((ABS(I108)/MAX(((F34)+(H34)*(MAX($D$16,(AD108)-(J34))))*(MAX($D$16,(AD108)-(J34))),0.000001))^2)/(2*$I$5))-(((ABS(I108)/MAX(((G34)+(I34)*(MAX($D$16,(IF(N7="None",AD108,M108))-(K34))))*(MAX($D$16,(IF(N7="None",AD108,M108))-(K34))),0.000001))^2)/(2*$I$5)))))+($D$10*(ABS((X34)-(W34))/90)*MAX(((ABS(I108)/MAX(((F34)+(H34)*(MAX($D$16,(AD108)-(J34))))*(MAX($D$16,(AD108)-(J34))),0.000001))^2)/(2*$I$5),((ABS(I108)/MAX(((G34)+(I34)*(MAX($D$16,(IF(N7="None",AD108,M108))-(K34))))*(MAX($D$16,(IF(N7="None",AD108,M108))-(K34))),0.000001))^2)/(2*$I$5)))+(0)-((ABS(I108)/MAX(((F34)+(H34)*(MAX($D$16,(AD108)-(J34))))*(MAX($D$16,(AD108)-(J34))),0.000001))^2)/(2*$I$5)</f>
        <v>625.67499917562952</v>
      </c>
      <c r="T108">
        <f ca="1">N108+((ABS(J108)/MAX(((G35)+(I35)*(MAX($D$16,(IF(N8="None",AD108,N108))-(K35))))*(MAX($D$16,(IF(N8="None",AD108,N108))-(K35))),0.000001))^2)/(2*$I$5)+((E35)*((((ABS(J108)*$D$6)/(MAX(((F35)+(H35)*(MAX($D$16,(AD108)-(J35))))*(MAX($D$16,(AD108)-(J35))),0.000001)*MAX(((((F35)+(H35)*(MAX($D$16,(AD108)-(J35))))*(MAX($D$16,(AD108)-(J35))))/MAX((F35)+2*(MAX($D$16,(AD108)-(J35)))*SQRT(1+(H35)^2),0.000001))^(2/3),0.000001)))^2)+(((ABS(J108)*$D$6)/(MAX(((G35)+(I35)*(MAX($D$16,(IF(N8="None",AD108,N108))-(K35))))*(MAX($D$16,(IF(N8="None",AD108,N108))-(K35))),0.000001)*MAX(((((G35)+(I35)*(MAX($D$16,(IF(N8="None",AD108,N108))-(K35))))*(MAX($D$16,(IF(N8="None",AD108,N108))-(K35))))/MAX((G35)+2*(MAX($D$16,(IF(N8="None",AD108,N108))-(K35)))*SQRT(1+(I35)^2),0.000001))^(2/3),0.000001)))^2))/2)+(IF((ABS(J108)/MAX(((G35)+(I35)*(MAX($D$16,(IF(N8="None",AD108,N108))-(K35))))*(MAX($D$16,(IF(N8="None",AD108,N108))-(K35))),0.000001))&gt;(ABS(J108)/MAX(((F35)+(H35)*(MAX($D$16,(AD108)-(J35))))*(MAX($D$16,(AD108)-(J35))),0.000001)),$D$9*((((ABS(J108)/MAX(((G35)+(I35)*(MAX($D$16,(IF(N8="None",AD108,N108))-(K35))))*(MAX($D$16,(IF(N8="None",AD108,N108))-(K35))),0.000001))^2)/(2*$I$5))-(((ABS(J108)/MAX(((F35)+(H35)*(MAX($D$16,(AD108)-(J35))))*(MAX($D$16,(AD108)-(J35))),0.000001))^2)/(2*$I$5))),$D$8*((((ABS(J108)/MAX(((F35)+(H35)*(MAX($D$16,(AD108)-(J35))))*(MAX($D$16,(AD108)-(J35))),0.000001))^2)/(2*$I$5))-(((ABS(J108)/MAX(((G35)+(I35)*(MAX($D$16,(IF(N8="None",AD108,N108))-(K35))))*(MAX($D$16,(IF(N8="None",AD108,N108))-(K35))),0.000001))^2)/(2*$I$5)))))+($D$10*(ABS((X35)-(W35))/90)*MAX(((ABS(J108)/MAX(((F35)+(H35)*(MAX($D$16,(AD108)-(J35))))*(MAX($D$16,(AD108)-(J35))),0.000001))^2)/(2*$I$5),((ABS(J108)/MAX(((G35)+(I35)*(MAX($D$16,(IF(N8="None",AD108,N108))-(K35))))*(MAX($D$16,(IF(N8="None",AD108,N108))-(K35))),0.000001))^2)/(2*$I$5)))+(($D$11*0.34699541*(ABS(I108)/MAX(ABS(G108),0.000001))^2*MAX(((ABS(J108)/MAX(((F35)+(H35)*(MAX($D$16,(AD108)-(J35))))*(MAX($D$16,(AD108)-(J35))),0.000001))^2)/(2*$I$5),((ABS(J108)/MAX(((G35)+(I35)*(MAX($D$16,(IF(N8="None",AD108,N108))-(K35))))*(MAX($D$16,(IF(N8="None",AD108,N108))-(K35))),0.000001))^2)/(2*$I$5))))-((ABS(J108)/MAX(((F35)+(H35)*(MAX($D$16,(AD108)-(J35))))*(MAX($D$16,(AD108)-(J35))),0.000001))^2)/(2*$I$5)</f>
        <v>633.42202779005049</v>
      </c>
      <c r="U108">
        <f t="shared" ca="1" si="37"/>
        <v>1.31013040017012E-3</v>
      </c>
      <c r="V108">
        <f t="shared" ca="1" si="38"/>
        <v>5.5236926691434153E-3</v>
      </c>
      <c r="W108">
        <f t="shared" ca="1" si="39"/>
        <v>0.83496103039465197</v>
      </c>
      <c r="X108">
        <f t="shared" ca="1" si="40"/>
        <v>3.5196683768032244</v>
      </c>
      <c r="Y108">
        <f>IF($D$20=0,B108,IFERROR(IF(N6="None",1,MIN(0.98,MAX(0.02,B108+$D$14*((Q108-P108)/MAX(ABS(D108),1))))),B108))</f>
        <v>1</v>
      </c>
      <c r="Z108">
        <f ca="1">IF($D$20=0,C108,IFERROR(IF(AND(N7="None",N8="None"),C108,IF(N8="None",1,IF(N7="None",0,MIN(0.98,MAX(0.02,C108+$D$14*((T108-S108)/MAX(ABS(E108),1))))))),C108))</f>
        <v>0.716852537855028</v>
      </c>
      <c r="AA108">
        <f t="shared" ca="1" si="41"/>
        <v>636.87408452549334</v>
      </c>
      <c r="AB108">
        <f t="shared" ca="1" si="42"/>
        <v>635.71013860423534</v>
      </c>
      <c r="AC108">
        <f ca="1">IF($D$20=0,D108,IF(AC108=0,(MAX(P108,Q108)),IF(ABS((MAX(P108,Q108))-AC108)&lt;$D$19,AC108,MAX((K31)+$D$16,AC108+$D$13*(((MAX(P108,Q108))-AC108))))))</f>
        <v>636.33131423473264</v>
      </c>
      <c r="AD108">
        <f ca="1">IF($D$20=0,E108,IF(AD108=0,(MAX(S108,T108)),IF(ABS((MAX(S108,T108))-AD108)&lt;$D$19,AD108,MAX((K32)+$D$16,AD108+$D$13*(((MAX(S108,T108))-AD108))))))</f>
        <v>633.42296027365842</v>
      </c>
      <c r="AE108">
        <f ca="1">IF($D$20=0,D108,IF(AE108=0,O108,IF(ABS(U108)&lt;$D$19,AE108,MAX((K31)+$D$16,AE108+($D$13*(((O108)-AE108)+($D$15*U108*MAX(ABS(AE108-(K31)),1))))))))</f>
        <v>637.16634331522289</v>
      </c>
      <c r="AF108">
        <f ca="1">IF($D$20=0,E108,IF(AF108=0,R108,IF(ABS(V108)&lt;$D$19,AF108,MAX((K32)+$D$16,AF108+($D$13*(((R108)-AF108)+($D$15*V108*MAX(ABS(AF108-(K32)),1))))))))</f>
        <v>636.94169731177908</v>
      </c>
      <c r="AG108">
        <f ca="1">((G31)*(MAX($D$16,(AC108)-(K31)))^2)/2+(I31)*(MAX($D$16,(AC108)-(K31)))^3/3+(ABS(F108)^2)/($I$5*MAX(((G31)+(I31)*(MAX($D$16,(AC108)-(K31))))*(MAX($D$16,(AC108)-(K31))),0.000001))</f>
        <v>33.440207599139434</v>
      </c>
      <c r="AH108">
        <f ca="1">((G31)*(MAX($D$16,(AE108)-(K31)))^2)/2+(I31)*(MAX($D$16,(AE108)-(K31)))^3/3+(ABS(F108)^2)/($I$5*MAX(((G31)+(I31)*(MAX($D$16,(AE108)-(K31))))*(MAX($D$16,(AE108)-(K31))),0.000001))</f>
        <v>41.072743637829255</v>
      </c>
      <c r="AI108">
        <f ca="1">((G32)*(MAX($D$16,(AD108)-(K32)))^2)/2+(I32)*(MAX($D$16,(AD108)-(K32)))^3/3+(ABS(G108)^2)/($I$5*MAX(((G32)+(I32)*(MAX($D$16,(AD108)-(K32))))*(MAX($D$16,(AD108)-(K32))),0.000001))</f>
        <v>28.977294501320387</v>
      </c>
      <c r="AJ108">
        <f ca="1">((G32)*(MAX($D$16,(AF108)-(K32)))^2)/2+(I32)*(MAX($D$16,(AF108)-(K32)))^3/3+(ABS(G108)^2)/($I$5*MAX(((G32)+(I32)*(MAX($D$16,(AF108)-(K32))))*(MAX($D$16,(AF108)-(K32))),0.000001))</f>
        <v>136.11854072367296</v>
      </c>
      <c r="AK108" t="str">
        <f t="shared" ca="1" si="43"/>
        <v>Supercritical</v>
      </c>
      <c r="AL108" t="str">
        <f t="shared" ca="1" si="44"/>
        <v>Supercritical</v>
      </c>
      <c r="AM108">
        <f t="shared" ca="1" si="45"/>
        <v>637.166344703665</v>
      </c>
      <c r="AN108">
        <f t="shared" ca="1" si="46"/>
        <v>636.94169656757754</v>
      </c>
      <c r="AO108">
        <f t="shared" ca="1" si="47"/>
        <v>2.1360647224355489E-6</v>
      </c>
      <c r="AP108">
        <f t="shared" ca="1" si="48"/>
        <v>1.1449253634054912E-6</v>
      </c>
    </row>
    <row r="109" spans="1:42" x14ac:dyDescent="0.35">
      <c r="A109">
        <v>66</v>
      </c>
      <c r="B109">
        <f t="shared" si="49"/>
        <v>1</v>
      </c>
      <c r="C109">
        <f t="shared" ca="1" si="50"/>
        <v>0.716852537855028</v>
      </c>
      <c r="D109">
        <f t="shared" ca="1" si="51"/>
        <v>637.166344703665</v>
      </c>
      <c r="E109">
        <f t="shared" ca="1" si="52"/>
        <v>636.94169656757754</v>
      </c>
      <c r="F109">
        <f t="shared" si="36"/>
        <v>51</v>
      </c>
      <c r="G109">
        <f ca="1">IF(N6="None",MAX(0,F109-H109),MAX(0,F109*B109))</f>
        <v>50.95</v>
      </c>
      <c r="H109">
        <f ca="1">IF(N6="None",MAX(0.05,IFERROR(O33,0)+0.05),MAX(0,F109-G109))</f>
        <v>0.05</v>
      </c>
      <c r="I109">
        <f ca="1">IF(AND(N7="None",N8="None"),MAX(0,G109*C109),IF(N7="None",MAX(0.05,IFERROR(O34,0)+0.05),IF(N8="None",MAX(0,G109-J109),MAX(0,G109*C109))))</f>
        <v>36.523636803713678</v>
      </c>
      <c r="J109">
        <f ca="1">IF(AND(N7="None",N8="None"),MAX(0,G109-I109),IF(N8="None",MAX(0.05,IFERROR(O35,0)+0.05),IF(N7="None",MAX(0,G109-I109),MAX(0,G109-I109))))</f>
        <v>14.426363196286324</v>
      </c>
      <c r="K109">
        <f>P5</f>
        <v>637</v>
      </c>
      <c r="L109">
        <f ca="1">P6</f>
        <v>635.50072404782861</v>
      </c>
      <c r="M109">
        <f ca="1">P7</f>
        <v>623.0446335020365</v>
      </c>
      <c r="N109">
        <f ca="1">P8</f>
        <v>632.94163350203655</v>
      </c>
      <c r="O109">
        <f ca="1"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AE109)-(K31))))*(MAX($D$16,(AE109)-(K31))),0.000001)*MAX(((((G31)+(I31)*(MAX($D$16,(AE109)-(K31))))*(MAX($D$16,(AE109)-(K31))))/MAX((G31)+2*(MAX($D$16,(AE109)-(K31)))*SQRT(1+(I31)^2),0.000001))^(2/3),0.000001)))^2))/2)+(IF((ABS(F109)/MAX(((G31)+(I31)*(MAX($D$16,(AE109)-(K31))))*(MAX($D$16,(AE109)-(K31))),0.000001))&gt;(ABS(F109)/MAX(((F31)+(H31)*(MAX($D$16,(K109)-(J31))))*(MAX($D$16,(K109)-(J31))),0.000001)),$D$9*((((ABS(F109)/MAX(((G31)+(I31)*(MAX($D$16,(AE109)-(K31))))*(MAX($D$16,(AE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AE109)-(K31))))*(MAX($D$16,(AE109)-(K31))),0.000001))^2)/(2*$I$5)))))+($D$10*(ABS((X31)-(W31))/90)*MAX(((ABS(F109)/MAX(((F31)+(H31)*(MAX($D$16,(K109)-(J31))))*(MAX($D$16,(K109)-(J31))),0.000001))^2)/(2*$I$5),((ABS(F109)/MAX(((G31)+(I31)*(MAX($D$16,(AE109)-(K31))))*(MAX($D$16,(AE109)-(K31))),0.000001))^2)/(2*$I$5)))+(0)-((ABS(F109)/MAX(((G31)+(I31)*(MAX($D$16,(AE109)-(K31))))*(MAX($D$16,(AE109)-(K31))),0.000001))^2)/(2*$I$5)</f>
        <v>637.16615515482306</v>
      </c>
      <c r="P109">
        <f ca="1">AD109+((ABS(G109)/MAX(((G32)+(I32)*(MAX($D$16,(AD109)-(K32))))*(MAX($D$16,(AD109)-(K32))),0.000001))^2)/(2*$I$5)+((E32)*((((ABS(G109)*$D$6)/(MAX(((F32)+(H32)*(MAX($D$16,(AC109)-(J32))))*(MAX($D$16,(AC109)-(J32))),0.000001)*MAX(((((F32)+(H32)*(MAX($D$16,(AC109)-(J32))))*(MAX($D$16,(AC109)-(J32))))/MAX((F32)+2*(MAX($D$16,(AC109)-(J32)))*SQRT(1+(H32)^2),0.000001))^(2/3),0.000001)))^2)+(((ABS(G109)*$D$6)/(MAX(((G32)+(I32)*(MAX($D$16,(AD109)-(K32))))*(MAX($D$16,(AD109)-(K32))),0.000001)*MAX(((((G32)+(I32)*(MAX($D$16,(AD109)-(K32))))*(MAX($D$16,(AD109)-(K32))))/MAX((G32)+2*(MAX($D$16,(AD109)-(K32)))*SQRT(1+(I32)^2),0.000001))^(2/3),0.000001)))^2))/2)+(IF((ABS(G109)/MAX(((G32)+(I32)*(MAX($D$16,(AD109)-(K32))))*(MAX($D$16,(AD109)-(K32))),0.000001))&gt;(ABS(G109)/MAX(((F32)+(H32)*(MAX($D$16,(AC109)-(J32))))*(MAX($D$16,(AC109)-(J32))),0.000001)),$D$9*((((ABS(G109)/MAX(((G32)+(I32)*(MAX($D$16,(AD109)-(K32))))*(MAX($D$16,(AD109)-(K32))),0.000001))^2)/(2*$I$5))-(((ABS(G109)/MAX(((F32)+(H32)*(MAX($D$16,(AC109)-(J32))))*(MAX($D$16,(AC109)-(J32))),0.000001))^2)/(2*$I$5))),$D$8*((((ABS(G109)/MAX(((F32)+(H32)*(MAX($D$16,(AC109)-(J32))))*(MAX($D$16,(AC109)-(J32))),0.000001))^2)/(2*$I$5))-(((ABS(G109)/MAX(((G32)+(I32)*(MAX($D$16,(AD109)-(K32))))*(MAX($D$16,(AD109)-(K32))),0.000001))^2)/(2*$I$5)))))+($D$10*(ABS((X32)-(W32))/90)*MAX(((ABS(G109)/MAX(((F32)+(H32)*(MAX($D$16,(AC109)-(J32))))*(MAX($D$16,(AC109)-(J32))),0.000001))^2)/(2*$I$5),((ABS(G109)/MAX(((G32)+(I32)*(MAX($D$16,(AD109)-(K32))))*(MAX($D$16,(AD109)-(K32))),0.000001))^2)/(2*$I$5)))+(($D$11*0.13607488*(ABS(H109)/MAX(ABS(F109),0.000001))^2*MAX(((ABS(G109)/MAX(((F32)+(H32)*(MAX($D$16,(AC109)-(J32))))*(MAX($D$16,(AC109)-(J32))),0.000001))^2)/(2*$I$5),((ABS(G109)/MAX(((G32)+(I32)*(MAX($D$16,(AD109)-(K32))))*(MAX($D$16,(AD109)-(K32))),0.000001))^2)/(2*$I$5))))-((ABS(G109)/MAX(((F32)+(H32)*(MAX($D$16,(AC109)-(J32))))*(MAX($D$16,(AC109)-(J32))),0.000001))^2)/(2*$I$5)</f>
        <v>636.33362716300803</v>
      </c>
      <c r="Q109">
        <f ca="1">L109+((ABS(H109)/MAX(((G33)+(I33)*(MAX($D$16,(IF(N6="None",AC109,L109))-(K33))))*(MAX($D$16,(IF(N6="None",AC109,L109))-(K33))),0.000001))^2)/(2*$I$5)+((E33)*((((ABS(H109)*$D$6)/(MAX(((F33)+(H33)*(MAX($D$16,(AC109)-(J33))))*(MAX($D$16,(AC109)-(J33))),0.000001)*MAX(((((F33)+(H33)*(MAX($D$16,(AC109)-(J33))))*(MAX($D$16,(AC109)-(J33))))/MAX((F33)+2*(MAX($D$16,(AC109)-(J33)))*SQRT(1+(H33)^2),0.000001))^(2/3),0.000001)))^2)+(((ABS(H109)*$D$6)/(MAX(((G33)+(I33)*(MAX($D$16,(IF(N6="None",AC109,L109))-(K33))))*(MAX($D$16,(IF(N6="None",AC109,L109))-(K33))),0.000001)*MAX(((((G33)+(I33)*(MAX($D$16,(IF(N6="None",AC109,L109))-(K33))))*(MAX($D$16,(IF(N6="None",AC109,L109))-(K33))))/MAX((G33)+2*(MAX($D$16,(IF(N6="None",AC109,L109))-(K33)))*SQRT(1+(I33)^2),0.000001))^(2/3),0.000001)))^2))/2)+(IF((ABS(H109)/MAX(((G33)+(I33)*(MAX($D$16,(IF(N6="None",AC109,L109))-(K33))))*(MAX($D$16,(IF(N6="None",AC109,L109))-(K33))),0.000001))&gt;(ABS(H109)/MAX(((F33)+(H33)*(MAX($D$16,(AC109)-(J33))))*(MAX($D$16,(AC109)-(J33))),0.000001)),$D$9*((((ABS(H109)/MAX(((G33)+(I33)*(MAX($D$16,(IF(N6="None",AC109,L109))-(K33))))*(MAX($D$16,(IF(N6="None",AC109,L109))-(K33))),0.000001))^2)/(2*$I$5))-(((ABS(H109)/MAX(((F33)+(H33)*(MAX($D$16,(AC109)-(J33))))*(MAX($D$16,(AC109)-(J33))),0.000001))^2)/(2*$I$5))),$D$8*((((ABS(H109)/MAX(((F33)+(H33)*(MAX($D$16,(AC109)-(J33))))*(MAX($D$16,(AC109)-(J33))),0.000001))^2)/(2*$I$5))-(((ABS(H109)/MAX(((G33)+(I33)*(MAX($D$16,(IF(N6="None",AC109,L109))-(K33))))*(MAX($D$16,(IF(N6="None",AC109,L109))-(K33))),0.000001))^2)/(2*$I$5)))))+($D$10*(ABS((X33)-(W33))/90)*MAX(((ABS(H109)/MAX(((F33)+(H33)*(MAX($D$16,(AC109)-(J33))))*(MAX($D$16,(AC109)-(J33))),0.000001))^2)/(2*$I$5),((ABS(H109)/MAX(((G33)+(I33)*(MAX($D$16,(IF(N6="None",AC109,L109))-(K33))))*(MAX($D$16,(IF(N6="None",AC109,L109))-(K33))),0.000001))^2)/(2*$I$5)))+(($D$11*0.00000015*(ABS(G109)/MAX(ABS(F109),0.000001))^2*MAX(((ABS(H109)/MAX(((F33)+(H33)*(MAX($D$16,(AC109)-(J33))))*(MAX($D$16,(AC109)-(J33))),0.000001))^2)/(2*$I$5),((ABS(H109)/MAX(((G33)+(I33)*(MAX($D$16,(IF(N6="None",AC109,L109))-(K33))))*(MAX($D$16,(IF(N6="None",AC109,L109))-(K33))),0.000001))^2)/(2*$I$5))))-((ABS(H109)/MAX(((F33)+(H33)*(MAX($D$16,(AC109)-(J33))))*(MAX($D$16,(AC109)-(J33))),0.000001))^2)/(2*$I$5)</f>
        <v>635.50072421469235</v>
      </c>
      <c r="R109">
        <f ca="1">AE109+((ABS(G109)/MAX(((F32)+(H32)*(MAX($D$16,(AE109)-(J32))))*(MAX($D$16,(AE109)-(J32))),0.000001))^2)/(2*$I$5)-((E32)*((((ABS(G109)*$D$6)/(MAX(((F32)+(H32)*(MAX($D$16,(AE109)-(J32))))*(MAX($D$16,(AE109)-(J32))),0.000001)*MAX(((((F32)+(H32)*(MAX($D$16,(AE109)-(J32))))*(MAX($D$16,(AE109)-(J32))))/MAX((F32)+2*(MAX($D$16,(AE109)-(J32)))*SQRT(1+(H32)^2),0.000001))^(2/3),0.000001)))^2)+(((ABS(G109)*$D$6)/(MAX(((G32)+(I32)*(MAX($D$16,(AF109)-(K32))))*(MAX($D$16,(AF109)-(K32))),0.000001)*MAX(((((G32)+(I32)*(MAX($D$16,(AF109)-(K32))))*(MAX($D$16,(AF109)-(K32))))/MAX((G32)+2*(MAX($D$16,(AF109)-(K32)))*SQRT(1+(I32)^2),0.000001))^(2/3),0.000001)))^2))/2)+(IF((ABS(G109)/MAX(((G32)+(I32)*(MAX($D$16,(AF109)-(K32))))*(MAX($D$16,(AF109)-(K32))),0.000001))&gt;(ABS(G109)/MAX(((F32)+(H32)*(MAX($D$16,(AE109)-(J32))))*(MAX($D$16,(AE109)-(J32))),0.000001)),$D$9*((((ABS(G109)/MAX(((G32)+(I32)*(MAX($D$16,(AF109)-(K32))))*(MAX($D$16,(AF109)-(K32))),0.000001))^2)/(2*$I$5))-(((ABS(G109)/MAX(((F32)+(H32)*(MAX($D$16,(AE109)-(J32))))*(MAX($D$16,(AE109)-(J32))),0.000001))^2)/(2*$I$5))),$D$8*((((ABS(G109)/MAX(((F32)+(H32)*(MAX($D$16,(AE109)-(J32))))*(MAX($D$16,(AE109)-(J32))),0.000001))^2)/(2*$I$5))-(((ABS(G109)/MAX(((G32)+(I32)*(MAX($D$16,(AF109)-(K32))))*(MAX($D$16,(AF109)-(K32))),0.000001))^2)/(2*$I$5)))))+($D$10*(ABS((X32)-(W32))/90)*MAX(((ABS(G109)/MAX(((F32)+(H32)*(MAX($D$16,(AE109)-(J32))))*(MAX($D$16,(AE109)-(J32))),0.000001))^2)/(2*$I$5),((ABS(G109)/MAX(((G32)+(I32)*(MAX($D$16,(AF109)-(K32))))*(MAX($D$16,(AF109)-(K32))),0.000001))^2)/(2*$I$5)))+(($D$11*0.13607488*(ABS(H109)/MAX(ABS(F109),0.000001))^2*MAX(((ABS(G109)/MAX(((F32)+(H32)*(MAX($D$16,(AE109)-(J32))))*(MAX($D$16,(AE109)-(J32))),0.000001))^2)/(2*$I$5),((ABS(G109)/MAX(((G32)+(I32)*(MAX($D$16,(AF109)-(K32))))*(MAX($D$16,(AF109)-(K32))),0.000001))^2)/(2*$I$5))))-((ABS(G109)/MAX(((G32)+(I32)*(MAX($D$16,(AF109)-(K32))))*(MAX($D$16,(AF109)-(K32))),0.000001))^2)/(2*$I$5)</f>
        <v>636.94029702752334</v>
      </c>
      <c r="S109">
        <f ca="1">M109+((ABS(I109)/MAX(((G34)+(I34)*(MAX($D$16,(IF(N7="None",AD109,M109))-(K34))))*(MAX($D$16,(IF(N7="None",AD109,M109))-(K34))),0.000001))^2)/(2*$I$5)+((E34)*((((ABS(I109)*$D$6)/(MAX(((F34)+(H34)*(MAX($D$16,(AD109)-(J34))))*(MAX($D$16,(AD109)-(J34))),0.000001)*MAX(((((F34)+(H34)*(MAX($D$16,(AD109)-(J34))))*(MAX($D$16,(AD109)-(J34))))/MAX((F34)+2*(MAX($D$16,(AD109)-(J34)))*SQRT(1+(H34)^2),0.000001))^(2/3),0.000001)))^2)+(((ABS(I109)*$D$6)/(MAX(((G34)+(I34)*(MAX($D$16,(IF(N7="None",AD109,M109))-(K34))))*(MAX($D$16,(IF(N7="None",AD109,M109))-(K34))),0.000001)*MAX(((((G34)+(I34)*(MAX($D$16,(IF(N7="None",AD109,M109))-(K34))))*(MAX($D$16,(IF(N7="None",AD109,M109))-(K34))))/MAX((G34)+2*(MAX($D$16,(IF(N7="None",AD109,M109))-(K34)))*SQRT(1+(I34)^2),0.000001))^(2/3),0.000001)))^2))/2)+(IF((ABS(I109)/MAX(((G34)+(I34)*(MAX($D$16,(IF(N7="None",AD109,M109))-(K34))))*(MAX($D$16,(IF(N7="None",AD109,M109))-(K34))),0.000001))&gt;(ABS(I109)/MAX(((F34)+(H34)*(MAX($D$16,(AD109)-(J34))))*(MAX($D$16,(AD109)-(J34))),0.000001)),$D$9*((((ABS(I109)/MAX(((G34)+(I34)*(MAX($D$16,(IF(N7="None",AD109,M109))-(K34))))*(MAX($D$16,(IF(N7="None",AD109,M109))-(K34))),0.000001))^2)/(2*$I$5))-(((ABS(I109)/MAX(((F34)+(H34)*(MAX($D$16,(AD109)-(J34))))*(MAX($D$16,(AD109)-(J34))),0.000001))^2)/(2*$I$5))),$D$8*((((ABS(I109)/MAX(((F34)+(H34)*(MAX($D$16,(AD109)-(J34))))*(MAX($D$16,(AD109)-(J34))),0.000001))^2)/(2*$I$5))-(((ABS(I109)/MAX(((G34)+(I34)*(MAX($D$16,(IF(N7="None",AD109,M109))-(K34))))*(MAX($D$16,(IF(N7="None",AD109,M109))-(K34))),0.000001))^2)/(2*$I$5)))))+($D$10*(ABS((X34)-(W34))/90)*MAX(((ABS(I109)/MAX(((F34)+(H34)*(MAX($D$16,(AD109)-(J34))))*(MAX($D$16,(AD109)-(J34))),0.000001))^2)/(2*$I$5),((ABS(I109)/MAX(((G34)+(I34)*(MAX($D$16,(IF(N7="None",AD109,M109))-(K34))))*(MAX($D$16,(IF(N7="None",AD109,M109))-(K34))),0.000001))^2)/(2*$I$5)))+(0)-((ABS(I109)/MAX(((F34)+(H34)*(MAX($D$16,(AD109)-(J34))))*(MAX($D$16,(AD109)-(J34))),0.000001))^2)/(2*$I$5)</f>
        <v>625.68100716910112</v>
      </c>
      <c r="T109">
        <f ca="1">N109+((ABS(J109)/MAX(((G35)+(I35)*(MAX($D$16,(IF(N8="None",AD109,N109))-(K35))))*(MAX($D$16,(IF(N8="None",AD109,N109))-(K35))),0.000001))^2)/(2*$I$5)+((E35)*((((ABS(J109)*$D$6)/(MAX(((F35)+(H35)*(MAX($D$16,(AD109)-(J35))))*(MAX($D$16,(AD109)-(J35))),0.000001)*MAX(((((F35)+(H35)*(MAX($D$16,(AD109)-(J35))))*(MAX($D$16,(AD109)-(J35))))/MAX((F35)+2*(MAX($D$16,(AD109)-(J35)))*SQRT(1+(H35)^2),0.000001))^(2/3),0.000001)))^2)+(((ABS(J109)*$D$6)/(MAX(((G35)+(I35)*(MAX($D$16,(IF(N8="None",AD109,N109))-(K35))))*(MAX($D$16,(IF(N8="None",AD109,N109))-(K35))),0.000001)*MAX(((((G35)+(I35)*(MAX($D$16,(IF(N8="None",AD109,N109))-(K35))))*(MAX($D$16,(IF(N8="None",AD109,N109))-(K35))))/MAX((G35)+2*(MAX($D$16,(IF(N8="None",AD109,N109))-(K35)))*SQRT(1+(I35)^2),0.000001))^(2/3),0.000001)))^2))/2)+(IF((ABS(J109)/MAX(((G35)+(I35)*(MAX($D$16,(IF(N8="None",AD109,N109))-(K35))))*(MAX($D$16,(IF(N8="None",AD109,N109))-(K35))),0.000001))&gt;(ABS(J109)/MAX(((F35)+(H35)*(MAX($D$16,(AD109)-(J35))))*(MAX($D$16,(AD109)-(J35))),0.000001)),$D$9*((((ABS(J109)/MAX(((G35)+(I35)*(MAX($D$16,(IF(N8="None",AD109,N109))-(K35))))*(MAX($D$16,(IF(N8="None",AD109,N109))-(K35))),0.000001))^2)/(2*$I$5))-(((ABS(J109)/MAX(((F35)+(H35)*(MAX($D$16,(AD109)-(J35))))*(MAX($D$16,(AD109)-(J35))),0.000001))^2)/(2*$I$5))),$D$8*((((ABS(J109)/MAX(((F35)+(H35)*(MAX($D$16,(AD109)-(J35))))*(MAX($D$16,(AD109)-(J35))),0.000001))^2)/(2*$I$5))-(((ABS(J109)/MAX(((G35)+(I35)*(MAX($D$16,(IF(N8="None",AD109,N109))-(K35))))*(MAX($D$16,(IF(N8="None",AD109,N109))-(K35))),0.000001))^2)/(2*$I$5)))))+($D$10*(ABS((X35)-(W35))/90)*MAX(((ABS(J109)/MAX(((F35)+(H35)*(MAX($D$16,(AD109)-(J35))))*(MAX($D$16,(AD109)-(J35))),0.000001))^2)/(2*$I$5),((ABS(J109)/MAX(((G35)+(I35)*(MAX($D$16,(IF(N8="None",AD109,N109))-(K35))))*(MAX($D$16,(IF(N8="None",AD109,N109))-(K35))),0.000001))^2)/(2*$I$5)))+(($D$11*0.34699541*(ABS(I109)/MAX(ABS(G109),0.000001))^2*MAX(((ABS(J109)/MAX(((F35)+(H35)*(MAX($D$16,(AD109)-(J35))))*(MAX($D$16,(AD109)-(J35))),0.000001))^2)/(2*$I$5),((ABS(J109)/MAX(((G35)+(I35)*(MAX($D$16,(IF(N8="None",AD109,N109))-(K35))))*(MAX($D$16,(IF(N8="None",AD109,N109))-(K35))),0.000001))^2)/(2*$I$5))))-((ABS(J109)/MAX(((F35)+(H35)*(MAX($D$16,(AD109)-(J35))))*(MAX($D$16,(AD109)-(J35))),0.000001))^2)/(2*$I$5)</f>
        <v>633.41877402138562</v>
      </c>
      <c r="U109">
        <f t="shared" ca="1" si="37"/>
        <v>1.3066101163931086E-3</v>
      </c>
      <c r="V109">
        <f t="shared" ca="1" si="38"/>
        <v>5.5287996140226071E-3</v>
      </c>
      <c r="W109">
        <f t="shared" ca="1" si="39"/>
        <v>0.83271754065697223</v>
      </c>
      <c r="X109">
        <f t="shared" ca="1" si="40"/>
        <v>3.5229225461919214</v>
      </c>
      <c r="Y109">
        <f>IF($D$20=0,B109,IFERROR(IF(N6="None",1,MIN(0.98,MAX(0.02,B109+$D$14*((Q109-P109)/MAX(ABS(D109),1))))),B109))</f>
        <v>1</v>
      </c>
      <c r="Z109">
        <f ca="1">IF($D$20=0,C109,IFERROR(IF(AND(N7="None",N8="None"),C109,IF(N8="None",1,IF(N7="None",0,MIN(0.98,MAX(0.02,C109+$D$14*((T109-S109)/MAX(ABS(E109),1))))))),C109))</f>
        <v>0.71782440286483751</v>
      </c>
      <c r="AA109">
        <f t="shared" ca="1" si="41"/>
        <v>636.87487286615874</v>
      </c>
      <c r="AB109">
        <f t="shared" ca="1" si="42"/>
        <v>635.70900050847604</v>
      </c>
      <c r="AC109">
        <f ca="1">IF($D$20=0,D109,IF(AC109=0,(MAX(P109,Q109)),IF(ABS((MAX(P109,Q109))-AC109)&lt;$D$19,AC109,MAX((K31)+$D$16,AC109+$D$13*(((MAX(P109,Q109))-AC109))))))</f>
        <v>636.33356802507558</v>
      </c>
      <c r="AD109">
        <f ca="1">IF($D$20=0,E109,IF(AD109=0,(MAX(S109,T109)),IF(ABS((MAX(S109,T109))-AD109)&lt;$D$19,AD109,MAX((K32)+$D$16,AD109+$D$13*(((MAX(S109,T109))-AD109))))))</f>
        <v>633.41970782728743</v>
      </c>
      <c r="AE109">
        <f ca="1">IF($D$20=0,D109,IF(AE109=0,O109,IF(ABS(U109)&lt;$D$19,AE109,MAX((K31)+$D$16,AE109+($D$13*(((O109)-AE109)+($D$15*U109*MAX(ABS(AE109-(K31)),1))))))))</f>
        <v>637.16634254509245</v>
      </c>
      <c r="AF109">
        <f ca="1">IF($D$20=0,E109,IF(AF109=0,R109,IF(ABS(V109)&lt;$D$19,AF109,MAX((K32)+$D$16,AF109+($D$13*(((R109)-AF109)+($D$15*V109*MAX(ABS(AF109-(K32)),1))))))))</f>
        <v>636.94169766532832</v>
      </c>
      <c r="AG109">
        <f ca="1">((G31)*(MAX($D$16,(AC109)-(K31)))^2)/2+(I31)*(MAX($D$16,(AC109)-(K31)))^3/3+(ABS(F109)^2)/($I$5*MAX(((G31)+(I31)*(MAX($D$16,(AC109)-(K31))))*(MAX($D$16,(AC109)-(K31))),0.000001))</f>
        <v>33.448262130518501</v>
      </c>
      <c r="AH109">
        <f ca="1">((G31)*(MAX($D$16,(AE109)-(K31)))^2)/2+(I31)*(MAX($D$16,(AE109)-(K31)))^3/3+(ABS(F109)^2)/($I$5*MAX(((G31)+(I31)*(MAX($D$16,(AE109)-(K31))))*(MAX($D$16,(AE109)-(K31))),0.000001))</f>
        <v>41.072732935662962</v>
      </c>
      <c r="AI109">
        <f ca="1">((G32)*(MAX($D$16,(AD109)-(K32)))^2)/2+(I32)*(MAX($D$16,(AD109)-(K32)))^3/3+(ABS(G109)^2)/($I$5*MAX(((G32)+(I32)*(MAX($D$16,(AD109)-(K32))))*(MAX($D$16,(AD109)-(K32))),0.000001))</f>
        <v>28.961231706705888</v>
      </c>
      <c r="AJ109">
        <f ca="1">((G32)*(MAX($D$16,(AF109)-(K32)))^2)/2+(I32)*(MAX($D$16,(AF109)-(K32)))^3/3+(ABS(G109)^2)/($I$5*MAX(((G32)+(I32)*(MAX($D$16,(AF109)-(K32))))*(MAX($D$16,(AF109)-(K32))),0.000001))</f>
        <v>136.11855864887821</v>
      </c>
      <c r="AK109" t="str">
        <f t="shared" ca="1" si="43"/>
        <v>Supercritical</v>
      </c>
      <c r="AL109" t="str">
        <f t="shared" ca="1" si="44"/>
        <v>Supercritical</v>
      </c>
      <c r="AM109">
        <f t="shared" ca="1" si="45"/>
        <v>637.16634394816458</v>
      </c>
      <c r="AN109">
        <f t="shared" ca="1" si="46"/>
        <v>636.94169695179028</v>
      </c>
      <c r="AO109">
        <f t="shared" ca="1" si="47"/>
        <v>2.1585725562545122E-6</v>
      </c>
      <c r="AP109">
        <f t="shared" ca="1" si="48"/>
        <v>1.0977507827192312E-6</v>
      </c>
    </row>
    <row r="110" spans="1:42" x14ac:dyDescent="0.35">
      <c r="A110">
        <v>67</v>
      </c>
      <c r="B110">
        <f t="shared" si="49"/>
        <v>1</v>
      </c>
      <c r="C110">
        <f t="shared" ca="1" si="50"/>
        <v>0.71782440286483751</v>
      </c>
      <c r="D110">
        <f t="shared" ca="1" si="51"/>
        <v>637.16634394816458</v>
      </c>
      <c r="E110">
        <f t="shared" ca="1" si="52"/>
        <v>636.94169695179028</v>
      </c>
      <c r="F110">
        <f t="shared" si="36"/>
        <v>51</v>
      </c>
      <c r="G110">
        <f ca="1">IF(N6="None",MAX(0,F110-H110),MAX(0,F110*B110))</f>
        <v>50.95</v>
      </c>
      <c r="H110">
        <f ca="1">IF(N6="None",MAX(0.05,IFERROR(O33,0)+0.05),MAX(0,F110-G110))</f>
        <v>0.05</v>
      </c>
      <c r="I110">
        <f ca="1">IF(AND(N7="None",N8="None"),MAX(0,G110*C110),IF(N7="None",MAX(0.05,IFERROR(O34,0)+0.05),IF(N8="None",MAX(0,G110-J110),MAX(0,G110*C110))))</f>
        <v>36.573153325963474</v>
      </c>
      <c r="J110">
        <f ca="1">IF(AND(N7="None",N8="None"),MAX(0,G110-I110),IF(N8="None",MAX(0.05,IFERROR(O35,0)+0.05),IF(N7="None",MAX(0,G110-I110),MAX(0,G110-I110))))</f>
        <v>14.376846674036528</v>
      </c>
      <c r="K110">
        <f>P5</f>
        <v>637</v>
      </c>
      <c r="L110">
        <f ca="1">P6</f>
        <v>635.50072404782861</v>
      </c>
      <c r="M110">
        <f ca="1">P7</f>
        <v>623.0446335020365</v>
      </c>
      <c r="N110">
        <f ca="1">P8</f>
        <v>632.94163350203655</v>
      </c>
      <c r="O110">
        <f ca="1"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AE110)-(K31))))*(MAX($D$16,(AE110)-(K31))),0.000001)*MAX(((((G31)+(I31)*(MAX($D$16,(AE110)-(K31))))*(MAX($D$16,(AE110)-(K31))))/MAX((G31)+2*(MAX($D$16,(AE110)-(K31)))*SQRT(1+(I31)^2),0.000001))^(2/3),0.000001)))^2))/2)+(IF((ABS(F110)/MAX(((G31)+(I31)*(MAX($D$16,(AE110)-(K31))))*(MAX($D$16,(AE110)-(K31))),0.000001))&gt;(ABS(F110)/MAX(((F31)+(H31)*(MAX($D$16,(K110)-(J31))))*(MAX($D$16,(K110)-(J31))),0.000001)),$D$9*((((ABS(F110)/MAX(((G31)+(I31)*(MAX($D$16,(AE110)-(K31))))*(MAX($D$16,(AE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AE110)-(K31))))*(MAX($D$16,(AE110)-(K31))),0.000001))^2)/(2*$I$5)))))+($D$10*(ABS((X31)-(W31))/90)*MAX(((ABS(F110)/MAX(((F31)+(H31)*(MAX($D$16,(K110)-(J31))))*(MAX($D$16,(K110)-(J31))),0.000001))^2)/(2*$I$5),((ABS(F110)/MAX(((G31)+(I31)*(MAX($D$16,(AE110)-(K31))))*(MAX($D$16,(AE110)-(K31))),0.000001))^2)/(2*$I$5)))+(0)-((ABS(F110)/MAX(((G31)+(I31)*(MAX($D$16,(AE110)-(K31))))*(MAX($D$16,(AE110)-(K31))),0.000001))^2)/(2*$I$5)</f>
        <v>637.1661548867977</v>
      </c>
      <c r="P110">
        <f ca="1">AD110+((ABS(G110)/MAX(((G32)+(I32)*(MAX($D$16,(AD110)-(K32))))*(MAX($D$16,(AD110)-(K32))),0.000001))^2)/(2*$I$5)+((E32)*((((ABS(G110)*$D$6)/(MAX(((F32)+(H32)*(MAX($D$16,(AC110)-(J32))))*(MAX($D$16,(AC110)-(J32))),0.000001)*MAX(((((F32)+(H32)*(MAX($D$16,(AC110)-(J32))))*(MAX($D$16,(AC110)-(J32))))/MAX((F32)+2*(MAX($D$16,(AC110)-(J32)))*SQRT(1+(H32)^2),0.000001))^(2/3),0.000001)))^2)+(((ABS(G110)*$D$6)/(MAX(((G32)+(I32)*(MAX($D$16,(AD110)-(K32))))*(MAX($D$16,(AD110)-(K32))),0.000001)*MAX(((((G32)+(I32)*(MAX($D$16,(AD110)-(K32))))*(MAX($D$16,(AD110)-(K32))))/MAX((G32)+2*(MAX($D$16,(AD110)-(K32)))*SQRT(1+(I32)^2),0.000001))^(2/3),0.000001)))^2))/2)+(IF((ABS(G110)/MAX(((G32)+(I32)*(MAX($D$16,(AD110)-(K32))))*(MAX($D$16,(AD110)-(K32))),0.000001))&gt;(ABS(G110)/MAX(((F32)+(H32)*(MAX($D$16,(AC110)-(J32))))*(MAX($D$16,(AC110)-(J32))),0.000001)),$D$9*((((ABS(G110)/MAX(((G32)+(I32)*(MAX($D$16,(AD110)-(K32))))*(MAX($D$16,(AD110)-(K32))),0.000001))^2)/(2*$I$5))-(((ABS(G110)/MAX(((F32)+(H32)*(MAX($D$16,(AC110)-(J32))))*(MAX($D$16,(AC110)-(J32))),0.000001))^2)/(2*$I$5))),$D$8*((((ABS(G110)/MAX(((F32)+(H32)*(MAX($D$16,(AC110)-(J32))))*(MAX($D$16,(AC110)-(J32))),0.000001))^2)/(2*$I$5))-(((ABS(G110)/MAX(((G32)+(I32)*(MAX($D$16,(AD110)-(K32))))*(MAX($D$16,(AD110)-(K32))),0.000001))^2)/(2*$I$5)))))+($D$10*(ABS((X32)-(W32))/90)*MAX(((ABS(G110)/MAX(((F32)+(H32)*(MAX($D$16,(AC110)-(J32))))*(MAX($D$16,(AC110)-(J32))),0.000001))^2)/(2*$I$5),((ABS(G110)/MAX(((G32)+(I32)*(MAX($D$16,(AD110)-(K32))))*(MAX($D$16,(AD110)-(K32))),0.000001))^2)/(2*$I$5)))+(($D$11*0.13607488*(ABS(H110)/MAX(ABS(F110),0.000001))^2*MAX(((ABS(G110)/MAX(((F32)+(H32)*(MAX($D$16,(AC110)-(J32))))*(MAX($D$16,(AC110)-(J32))),0.000001))^2)/(2*$I$5),((ABS(G110)/MAX(((G32)+(I32)*(MAX($D$16,(AD110)-(K32))))*(MAX($D$16,(AD110)-(K32))),0.000001))^2)/(2*$I$5))))-((ABS(G110)/MAX(((F32)+(H32)*(MAX($D$16,(AC110)-(J32))))*(MAX($D$16,(AC110)-(J32))),0.000001))^2)/(2*$I$5)</f>
        <v>636.33589370689958</v>
      </c>
      <c r="Q110">
        <f ca="1">L110+((ABS(H110)/MAX(((G33)+(I33)*(MAX($D$16,(IF(N6="None",AC110,L110))-(K33))))*(MAX($D$16,(IF(N6="None",AC110,L110))-(K33))),0.000001))^2)/(2*$I$5)+((E33)*((((ABS(H110)*$D$6)/(MAX(((F33)+(H33)*(MAX($D$16,(AC110)-(J33))))*(MAX($D$16,(AC110)-(J33))),0.000001)*MAX(((((F33)+(H33)*(MAX($D$16,(AC110)-(J33))))*(MAX($D$16,(AC110)-(J33))))/MAX((F33)+2*(MAX($D$16,(AC110)-(J33)))*SQRT(1+(H33)^2),0.000001))^(2/3),0.000001)))^2)+(((ABS(H110)*$D$6)/(MAX(((G33)+(I33)*(MAX($D$16,(IF(N6="None",AC110,L110))-(K33))))*(MAX($D$16,(IF(N6="None",AC110,L110))-(K33))),0.000001)*MAX(((((G33)+(I33)*(MAX($D$16,(IF(N6="None",AC110,L110))-(K33))))*(MAX($D$16,(IF(N6="None",AC110,L110))-(K33))))/MAX((G33)+2*(MAX($D$16,(IF(N6="None",AC110,L110))-(K33)))*SQRT(1+(I33)^2),0.000001))^(2/3),0.000001)))^2))/2)+(IF((ABS(H110)/MAX(((G33)+(I33)*(MAX($D$16,(IF(N6="None",AC110,L110))-(K33))))*(MAX($D$16,(IF(N6="None",AC110,L110))-(K33))),0.000001))&gt;(ABS(H110)/MAX(((F33)+(H33)*(MAX($D$16,(AC110)-(J33))))*(MAX($D$16,(AC110)-(J33))),0.000001)),$D$9*((((ABS(H110)/MAX(((G33)+(I33)*(MAX($D$16,(IF(N6="None",AC110,L110))-(K33))))*(MAX($D$16,(IF(N6="None",AC110,L110))-(K33))),0.000001))^2)/(2*$I$5))-(((ABS(H110)/MAX(((F33)+(H33)*(MAX($D$16,(AC110)-(J33))))*(MAX($D$16,(AC110)-(J33))),0.000001))^2)/(2*$I$5))),$D$8*((((ABS(H110)/MAX(((F33)+(H33)*(MAX($D$16,(AC110)-(J33))))*(MAX($D$16,(AC110)-(J33))),0.000001))^2)/(2*$I$5))-(((ABS(H110)/MAX(((G33)+(I33)*(MAX($D$16,(IF(N6="None",AC110,L110))-(K33))))*(MAX($D$16,(IF(N6="None",AC110,L110))-(K33))),0.000001))^2)/(2*$I$5)))))+($D$10*(ABS((X33)-(W33))/90)*MAX(((ABS(H110)/MAX(((F33)+(H33)*(MAX($D$16,(AC110)-(J33))))*(MAX($D$16,(AC110)-(J33))),0.000001))^2)/(2*$I$5),((ABS(H110)/MAX(((G33)+(I33)*(MAX($D$16,(IF(N6="None",AC110,L110))-(K33))))*(MAX($D$16,(IF(N6="None",AC110,L110))-(K33))),0.000001))^2)/(2*$I$5)))+(($D$11*0.00000015*(ABS(G110)/MAX(ABS(F110),0.000001))^2*MAX(((ABS(H110)/MAX(((F33)+(H33)*(MAX($D$16,(AC110)-(J33))))*(MAX($D$16,(AC110)-(J33))),0.000001))^2)/(2*$I$5),((ABS(H110)/MAX(((G33)+(I33)*(MAX($D$16,(IF(N6="None",AC110,L110))-(K33))))*(MAX($D$16,(IF(N6="None",AC110,L110))-(K33))),0.000001))^2)/(2*$I$5))))-((ABS(H110)/MAX(((F33)+(H33)*(MAX($D$16,(AC110)-(J33))))*(MAX($D$16,(AC110)-(J33))),0.000001))^2)/(2*$I$5)</f>
        <v>635.50072421431651</v>
      </c>
      <c r="R110">
        <f ca="1">AE110+((ABS(G110)/MAX(((F32)+(H32)*(MAX($D$16,(AE110)-(J32))))*(MAX($D$16,(AE110)-(J32))),0.000001))^2)/(2*$I$5)-((E32)*((((ABS(G110)*$D$6)/(MAX(((F32)+(H32)*(MAX($D$16,(AE110)-(J32))))*(MAX($D$16,(AE110)-(J32))),0.000001)*MAX(((((F32)+(H32)*(MAX($D$16,(AE110)-(J32))))*(MAX($D$16,(AE110)-(J32))))/MAX((F32)+2*(MAX($D$16,(AE110)-(J32)))*SQRT(1+(H32)^2),0.000001))^(2/3),0.000001)))^2)+(((ABS(G110)*$D$6)/(MAX(((G32)+(I32)*(MAX($D$16,(AF110)-(K32))))*(MAX($D$16,(AF110)-(K32))),0.000001)*MAX(((((G32)+(I32)*(MAX($D$16,(AF110)-(K32))))*(MAX($D$16,(AF110)-(K32))))/MAX((G32)+2*(MAX($D$16,(AF110)-(K32)))*SQRT(1+(I32)^2),0.000001))^(2/3),0.000001)))^2))/2)+(IF((ABS(G110)/MAX(((G32)+(I32)*(MAX($D$16,(AF110)-(K32))))*(MAX($D$16,(AF110)-(K32))),0.000001))&gt;(ABS(G110)/MAX(((F32)+(H32)*(MAX($D$16,(AE110)-(J32))))*(MAX($D$16,(AE110)-(J32))),0.000001)),$D$9*((((ABS(G110)/MAX(((G32)+(I32)*(MAX($D$16,(AF110)-(K32))))*(MAX($D$16,(AF110)-(K32))),0.000001))^2)/(2*$I$5))-(((ABS(G110)/MAX(((F32)+(H32)*(MAX($D$16,(AE110)-(J32))))*(MAX($D$16,(AE110)-(J32))),0.000001))^2)/(2*$I$5))),$D$8*((((ABS(G110)/MAX(((F32)+(H32)*(MAX($D$16,(AE110)-(J32))))*(MAX($D$16,(AE110)-(J32))),0.000001))^2)/(2*$I$5))-(((ABS(G110)/MAX(((G32)+(I32)*(MAX($D$16,(AF110)-(K32))))*(MAX($D$16,(AF110)-(K32))),0.000001))^2)/(2*$I$5)))))+($D$10*(ABS((X32)-(W32))/90)*MAX(((ABS(G110)/MAX(((F32)+(H32)*(MAX($D$16,(AE110)-(J32))))*(MAX($D$16,(AE110)-(J32))),0.000001))^2)/(2*$I$5),((ABS(G110)/MAX(((G32)+(I32)*(MAX($D$16,(AF110)-(K32))))*(MAX($D$16,(AF110)-(K32))),0.000001))^2)/(2*$I$5)))+(($D$11*0.13607488*(ABS(H110)/MAX(ABS(F110),0.000001))^2*MAX(((ABS(G110)/MAX(((F32)+(H32)*(MAX($D$16,(AE110)-(J32))))*(MAX($D$16,(AE110)-(J32))),0.000001))^2)/(2*$I$5),((ABS(G110)/MAX(((G32)+(I32)*(MAX($D$16,(AF110)-(K32))))*(MAX($D$16,(AF110)-(K32))),0.000001))^2)/(2*$I$5))))-((ABS(G110)/MAX(((G32)+(I32)*(MAX($D$16,(AF110)-(K32))))*(MAX($D$16,(AF110)-(K32))),0.000001))^2)/(2*$I$5)</f>
        <v>636.94029607623258</v>
      </c>
      <c r="S110">
        <f ca="1">M110+((ABS(I110)/MAX(((G34)+(I34)*(MAX($D$16,(IF(N7="None",AD110,M110))-(K34))))*(MAX($D$16,(IF(N7="None",AD110,M110))-(K34))),0.000001))^2)/(2*$I$5)+((E34)*((((ABS(I110)*$D$6)/(MAX(((F34)+(H34)*(MAX($D$16,(AD110)-(J34))))*(MAX($D$16,(AD110)-(J34))),0.000001)*MAX(((((F34)+(H34)*(MAX($D$16,(AD110)-(J34))))*(MAX($D$16,(AD110)-(J34))))/MAX((F34)+2*(MAX($D$16,(AD110)-(J34)))*SQRT(1+(H34)^2),0.000001))^(2/3),0.000001)))^2)+(((ABS(I110)*$D$6)/(MAX(((G34)+(I34)*(MAX($D$16,(IF(N7="None",AD110,M110))-(K34))))*(MAX($D$16,(IF(N7="None",AD110,M110))-(K34))),0.000001)*MAX(((((G34)+(I34)*(MAX($D$16,(IF(N7="None",AD110,M110))-(K34))))*(MAX($D$16,(IF(N7="None",AD110,M110))-(K34))))/MAX((G34)+2*(MAX($D$16,(IF(N7="None",AD110,M110))-(K34)))*SQRT(1+(I34)^2),0.000001))^(2/3),0.000001)))^2))/2)+(IF((ABS(I110)/MAX(((G34)+(I34)*(MAX($D$16,(IF(N7="None",AD110,M110))-(K34))))*(MAX($D$16,(IF(N7="None",AD110,M110))-(K34))),0.000001))&gt;(ABS(I110)/MAX(((F34)+(H34)*(MAX($D$16,(AD110)-(J34))))*(MAX($D$16,(AD110)-(J34))),0.000001)),$D$9*((((ABS(I110)/MAX(((G34)+(I34)*(MAX($D$16,(IF(N7="None",AD110,M110))-(K34))))*(MAX($D$16,(IF(N7="None",AD110,M110))-(K34))),0.000001))^2)/(2*$I$5))-(((ABS(I110)/MAX(((F34)+(H34)*(MAX($D$16,(AD110)-(J34))))*(MAX($D$16,(AD110)-(J34))),0.000001))^2)/(2*$I$5))),$D$8*((((ABS(I110)/MAX(((F34)+(H34)*(MAX($D$16,(AD110)-(J34))))*(MAX($D$16,(AD110)-(J34))),0.000001))^2)/(2*$I$5))-(((ABS(I110)/MAX(((G34)+(I34)*(MAX($D$16,(IF(N7="None",AD110,M110))-(K34))))*(MAX($D$16,(IF(N7="None",AD110,M110))-(K34))),0.000001))^2)/(2*$I$5)))))+($D$10*(ABS((X34)-(W34))/90)*MAX(((ABS(I110)/MAX(((F34)+(H34)*(MAX($D$16,(AD110)-(J34))))*(MAX($D$16,(AD110)-(J34))),0.000001))^2)/(2*$I$5),((ABS(I110)/MAX(((G34)+(I34)*(MAX($D$16,(IF(N7="None",AD110,M110))-(K34))))*(MAX($D$16,(IF(N7="None",AD110,M110))-(K34))),0.000001))^2)/(2*$I$5)))+(0)-((ABS(I110)/MAX(((F34)+(H34)*(MAX($D$16,(AD110)-(J34))))*(MAX($D$16,(AD110)-(J34))),0.000001))^2)/(2*$I$5)</f>
        <v>625.68700832167247</v>
      </c>
      <c r="T110">
        <f ca="1">N110+((ABS(J110)/MAX(((G35)+(I35)*(MAX($D$16,(IF(N8="None",AD110,N110))-(K35))))*(MAX($D$16,(IF(N8="None",AD110,N110))-(K35))),0.000001))^2)/(2*$I$5)+((E35)*((((ABS(J110)*$D$6)/(MAX(((F35)+(H35)*(MAX($D$16,(AD110)-(J35))))*(MAX($D$16,(AD110)-(J35))),0.000001)*MAX(((((F35)+(H35)*(MAX($D$16,(AD110)-(J35))))*(MAX($D$16,(AD110)-(J35))))/MAX((F35)+2*(MAX($D$16,(AD110)-(J35)))*SQRT(1+(H35)^2),0.000001))^(2/3),0.000001)))^2)+(((ABS(J110)*$D$6)/(MAX(((G35)+(I35)*(MAX($D$16,(IF(N8="None",AD110,N110))-(K35))))*(MAX($D$16,(IF(N8="None",AD110,N110))-(K35))),0.000001)*MAX(((((G35)+(I35)*(MAX($D$16,(IF(N8="None",AD110,N110))-(K35))))*(MAX($D$16,(IF(N8="None",AD110,N110))-(K35))))/MAX((G35)+2*(MAX($D$16,(IF(N8="None",AD110,N110))-(K35)))*SQRT(1+(I35)^2),0.000001))^(2/3),0.000001)))^2))/2)+(IF((ABS(J110)/MAX(((G35)+(I35)*(MAX($D$16,(IF(N8="None",AD110,N110))-(K35))))*(MAX($D$16,(IF(N8="None",AD110,N110))-(K35))),0.000001))&gt;(ABS(J110)/MAX(((F35)+(H35)*(MAX($D$16,(AD110)-(J35))))*(MAX($D$16,(AD110)-(J35))),0.000001)),$D$9*((((ABS(J110)/MAX(((G35)+(I35)*(MAX($D$16,(IF(N8="None",AD110,N110))-(K35))))*(MAX($D$16,(IF(N8="None",AD110,N110))-(K35))),0.000001))^2)/(2*$I$5))-(((ABS(J110)/MAX(((F35)+(H35)*(MAX($D$16,(AD110)-(J35))))*(MAX($D$16,(AD110)-(J35))),0.000001))^2)/(2*$I$5))),$D$8*((((ABS(J110)/MAX(((F35)+(H35)*(MAX($D$16,(AD110)-(J35))))*(MAX($D$16,(AD110)-(J35))),0.000001))^2)/(2*$I$5))-(((ABS(J110)/MAX(((G35)+(I35)*(MAX($D$16,(IF(N8="None",AD110,N110))-(K35))))*(MAX($D$16,(IF(N8="None",AD110,N110))-(K35))),0.000001))^2)/(2*$I$5)))))+($D$10*(ABS((X35)-(W35))/90)*MAX(((ABS(J110)/MAX(((F35)+(H35)*(MAX($D$16,(AD110)-(J35))))*(MAX($D$16,(AD110)-(J35))),0.000001))^2)/(2*$I$5),((ABS(J110)/MAX(((G35)+(I35)*(MAX($D$16,(IF(N8="None",AD110,N110))-(K35))))*(MAX($D$16,(IF(N8="None",AD110,N110))-(K35))),0.000001))^2)/(2*$I$5)))+(($D$11*0.34699541*(ABS(I110)/MAX(ABS(G110),0.000001))^2*MAX(((ABS(J110)/MAX(((F35)+(H35)*(MAX($D$16,(AD110)-(J35))))*(MAX($D$16,(AD110)-(J35))),0.000001))^2)/(2*$I$5),((ABS(J110)/MAX(((G35)+(I35)*(MAX($D$16,(IF(N8="None",AD110,N110))-(K35))))*(MAX($D$16,(IF(N8="None",AD110,N110))-(K35))),0.000001))^2)/(2*$I$5))))-((ABS(J110)/MAX(((F35)+(H35)*(MAX($D$16,(AD110)-(J35))))*(MAX($D$16,(AD110)-(J35))),0.000001))^2)/(2*$I$5)</f>
        <v>633.41553498476173</v>
      </c>
      <c r="U110">
        <f t="shared" ca="1" si="37"/>
        <v>1.3030524725355869E-3</v>
      </c>
      <c r="V110">
        <f t="shared" ca="1" si="38"/>
        <v>5.5338834124681862E-3</v>
      </c>
      <c r="W110">
        <f t="shared" ca="1" si="39"/>
        <v>0.83045024126499811</v>
      </c>
      <c r="X110">
        <f t="shared" ca="1" si="40"/>
        <v>3.5261619670285427</v>
      </c>
      <c r="Y110">
        <f>IF($D$20=0,B110,IFERROR(IF(N6="None",1,MIN(0.98,MAX(0.02,B110+$D$14*((Q110-P110)/MAX(ABS(D110),1))))),B110))</f>
        <v>1</v>
      </c>
      <c r="Z110">
        <f ca="1">IF($D$20=0,C110,IFERROR(IF(AND(N7="None",N8="None"),C110,IF(N8="None",1,IF(N7="None",0,MIN(0.98,MAX(0.02,C110+$D$14*((T110-S110)/MAX(ABS(E110),1))))))),C110))</f>
        <v>0.71879510730451546</v>
      </c>
      <c r="AA110">
        <f t="shared" ca="1" si="41"/>
        <v>636.87566989028232</v>
      </c>
      <c r="AB110">
        <f t="shared" ca="1" si="42"/>
        <v>635.7078675556146</v>
      </c>
      <c r="AC110">
        <f ca="1">IF($D$20=0,D110,IF(AC110=0,(MAX(P110,Q110)),IF(ABS((MAX(P110,Q110))-AC110)&lt;$D$19,AC110,MAX((K31)+$D$16,AC110+$D$13*(((MAX(P110,Q110))-AC110))))))</f>
        <v>636.33584663992963</v>
      </c>
      <c r="AD110">
        <f ca="1">IF($D$20=0,E110,IF(AD110=0,(MAX(S110,T110)),IF(ABS((MAX(S110,T110))-AD110)&lt;$D$19,AD110,MAX((K32)+$D$16,AD110+$D$13*(((MAX(S110,T110))-AD110))))))</f>
        <v>633.41647010557392</v>
      </c>
      <c r="AE110">
        <f ca="1">IF($D$20=0,D110,IF(AE110=0,O110,IF(ABS(U110)&lt;$D$19,AE110,MAX((K31)+$D$16,AE110+($D$13*(((O110)-AE110)+($D$15*U110*MAX(ABS(AE110-(K31)),1))))))))</f>
        <v>637.1663417667894</v>
      </c>
      <c r="AF110">
        <f ca="1">IF($D$20=0,E110,IF(AF110=0,R110,IF(ABS(V110)&lt;$D$19,AF110,MAX((K32)+$D$16,AF110+($D$13*(((R110)-AF110)+($D$15*V110*MAX(ABS(AF110-(K32)),1))))))))</f>
        <v>636.94169800203417</v>
      </c>
      <c r="AG110">
        <f ca="1">((G31)*(MAX($D$16,(AC110)-(K31)))^2)/2+(I31)*(MAX($D$16,(AC110)-(K31)))^3/3+(ABS(F110)^2)/($I$5*MAX(((G31)+(I31)*(MAX($D$16,(AC110)-(K31))))*(MAX($D$16,(AC110)-(K31))),0.000001))</f>
        <v>33.456488746978792</v>
      </c>
      <c r="AH110">
        <f ca="1">((G31)*(MAX($D$16,(AE110)-(K31)))^2)/2+(I31)*(MAX($D$16,(AE110)-(K31)))^3/3+(ABS(F110)^2)/($I$5*MAX(((G31)+(I31)*(MAX($D$16,(AE110)-(K31))))*(MAX($D$16,(AE110)-(K31))),0.000001))</f>
        <v>41.072722119931555</v>
      </c>
      <c r="AI110">
        <f ca="1">((G32)*(MAX($D$16,(AD110)-(K32)))^2)/2+(I32)*(MAX($D$16,(AD110)-(K32)))^3/3+(ABS(G110)^2)/($I$5*MAX(((G32)+(I32)*(MAX($D$16,(AD110)-(K32))))*(MAX($D$16,(AD110)-(K32))),0.000001))</f>
        <v>28.945496678470086</v>
      </c>
      <c r="AJ110">
        <f ca="1">((G32)*(MAX($D$16,(AF110)-(K32)))^2)/2+(I32)*(MAX($D$16,(AF110)-(K32)))^3/3+(ABS(G110)^2)/($I$5*MAX(((G32)+(I32)*(MAX($D$16,(AF110)-(K32))))*(MAX($D$16,(AF110)-(K32))),0.000001))</f>
        <v>136.11857572011266</v>
      </c>
      <c r="AK110" t="str">
        <f t="shared" ca="1" si="43"/>
        <v>Supercritical</v>
      </c>
      <c r="AL110" t="str">
        <f t="shared" ca="1" si="44"/>
        <v>Supercritical</v>
      </c>
      <c r="AM110">
        <f t="shared" ca="1" si="45"/>
        <v>637.16634318468323</v>
      </c>
      <c r="AN110">
        <f t="shared" ca="1" si="46"/>
        <v>636.94169731937563</v>
      </c>
      <c r="AO110">
        <f t="shared" ca="1" si="47"/>
        <v>2.1813751800436876E-6</v>
      </c>
      <c r="AP110">
        <f t="shared" ca="1" si="48"/>
        <v>1.0502438954063109E-6</v>
      </c>
    </row>
    <row r="111" spans="1:42" x14ac:dyDescent="0.35">
      <c r="A111">
        <v>68</v>
      </c>
      <c r="B111">
        <f t="shared" si="49"/>
        <v>1</v>
      </c>
      <c r="C111">
        <f t="shared" ca="1" si="50"/>
        <v>0.71879510730451546</v>
      </c>
      <c r="D111">
        <f t="shared" ca="1" si="51"/>
        <v>637.16634318468323</v>
      </c>
      <c r="E111">
        <f t="shared" ca="1" si="52"/>
        <v>636.94169731937563</v>
      </c>
      <c r="F111">
        <f t="shared" si="36"/>
        <v>51</v>
      </c>
      <c r="G111">
        <f ca="1">IF(N6="None",MAX(0,F111-H111),MAX(0,F111*B111))</f>
        <v>50.95</v>
      </c>
      <c r="H111">
        <f ca="1">IF(N6="None",MAX(0.05,IFERROR(O33,0)+0.05),MAX(0,F111-G111))</f>
        <v>0.05</v>
      </c>
      <c r="I111">
        <f ca="1">IF(AND(N7="None",N8="None"),MAX(0,G111*C111),IF(N7="None",MAX(0.05,IFERROR(O34,0)+0.05),IF(N8="None",MAX(0,G111-J111),MAX(0,G111*C111))))</f>
        <v>36.622610717165067</v>
      </c>
      <c r="J111">
        <f ca="1">IF(AND(N7="None",N8="None"),MAX(0,G111-I111),IF(N8="None",MAX(0.05,IFERROR(O35,0)+0.05),IF(N7="None",MAX(0,G111-I111),MAX(0,G111-I111))))</f>
        <v>14.327389282834936</v>
      </c>
      <c r="K111">
        <f>P5</f>
        <v>637</v>
      </c>
      <c r="L111">
        <f ca="1">P6</f>
        <v>635.50072404782861</v>
      </c>
      <c r="M111">
        <f ca="1">P7</f>
        <v>623.0446335020365</v>
      </c>
      <c r="N111">
        <f ca="1">P8</f>
        <v>632.94163350203655</v>
      </c>
      <c r="O111">
        <f ca="1"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AE111)-(K31))))*(MAX($D$16,(AE111)-(K31))),0.000001)*MAX(((((G31)+(I31)*(MAX($D$16,(AE111)-(K31))))*(MAX($D$16,(AE111)-(K31))))/MAX((G31)+2*(MAX($D$16,(AE111)-(K31)))*SQRT(1+(I31)^2),0.000001))^(2/3),0.000001)))^2))/2)+(IF((ABS(F111)/MAX(((G31)+(I31)*(MAX($D$16,(AE111)-(K31))))*(MAX($D$16,(AE111)-(K31))),0.000001))&gt;(ABS(F111)/MAX(((F31)+(H31)*(MAX($D$16,(K111)-(J31))))*(MAX($D$16,(K111)-(J31))),0.000001)),$D$9*((((ABS(F111)/MAX(((G31)+(I31)*(MAX($D$16,(AE111)-(K31))))*(MAX($D$16,(AE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AE111)-(K31))))*(MAX($D$16,(AE111)-(K31))),0.000001))^2)/(2*$I$5)))))+($D$10*(ABS((X31)-(W31))/90)*MAX(((ABS(F111)/MAX(((F31)+(H31)*(MAX($D$16,(K111)-(J31))))*(MAX($D$16,(K111)-(J31))),0.000001))^2)/(2*$I$5),((ABS(F111)/MAX(((G31)+(I31)*(MAX($D$16,(AE111)-(K31))))*(MAX($D$16,(AE111)-(K31))),0.000001))^2)/(2*$I$5)))+(0)-((ABS(F111)/MAX(((G31)+(I31)*(MAX($D$16,(AE111)-(K31))))*(MAX($D$16,(AE111)-(K31))),0.000001))^2)/(2*$I$5)</f>
        <v>637.16615461592573</v>
      </c>
      <c r="P111">
        <f ca="1">AD111+((ABS(G111)/MAX(((G32)+(I32)*(MAX($D$16,(AD111)-(K32))))*(MAX($D$16,(AD111)-(K32))),0.000001))^2)/(2*$I$5)+((E32)*((((ABS(G111)*$D$6)/(MAX(((F32)+(H32)*(MAX($D$16,(AC111)-(J32))))*(MAX($D$16,(AC111)-(J32))),0.000001)*MAX(((((F32)+(H32)*(MAX($D$16,(AC111)-(J32))))*(MAX($D$16,(AC111)-(J32))))/MAX((F32)+2*(MAX($D$16,(AC111)-(J32)))*SQRT(1+(H32)^2),0.000001))^(2/3),0.000001)))^2)+(((ABS(G111)*$D$6)/(MAX(((G32)+(I32)*(MAX($D$16,(AD111)-(K32))))*(MAX($D$16,(AD111)-(K32))),0.000001)*MAX(((((G32)+(I32)*(MAX($D$16,(AD111)-(K32))))*(MAX($D$16,(AD111)-(K32))))/MAX((G32)+2*(MAX($D$16,(AD111)-(K32)))*SQRT(1+(I32)^2),0.000001))^(2/3),0.000001)))^2))/2)+(IF((ABS(G111)/MAX(((G32)+(I32)*(MAX($D$16,(AD111)-(K32))))*(MAX($D$16,(AD111)-(K32))),0.000001))&gt;(ABS(G111)/MAX(((F32)+(H32)*(MAX($D$16,(AC111)-(J32))))*(MAX($D$16,(AC111)-(J32))),0.000001)),$D$9*((((ABS(G111)/MAX(((G32)+(I32)*(MAX($D$16,(AD111)-(K32))))*(MAX($D$16,(AD111)-(K32))),0.000001))^2)/(2*$I$5))-(((ABS(G111)/MAX(((F32)+(H32)*(MAX($D$16,(AC111)-(J32))))*(MAX($D$16,(AC111)-(J32))),0.000001))^2)/(2*$I$5))),$D$8*((((ABS(G111)/MAX(((F32)+(H32)*(MAX($D$16,(AC111)-(J32))))*(MAX($D$16,(AC111)-(J32))),0.000001))^2)/(2*$I$5))-(((ABS(G111)/MAX(((G32)+(I32)*(MAX($D$16,(AD111)-(K32))))*(MAX($D$16,(AD111)-(K32))),0.000001))^2)/(2*$I$5)))))+($D$10*(ABS((X32)-(W32))/90)*MAX(((ABS(G111)/MAX(((F32)+(H32)*(MAX($D$16,(AC111)-(J32))))*(MAX($D$16,(AC111)-(J32))),0.000001))^2)/(2*$I$5),((ABS(G111)/MAX(((G32)+(I32)*(MAX($D$16,(AD111)-(K32))))*(MAX($D$16,(AD111)-(K32))),0.000001))^2)/(2*$I$5)))+(($D$11*0.13607488*(ABS(H111)/MAX(ABS(F111),0.000001))^2*MAX(((ABS(G111)/MAX(((F32)+(H32)*(MAX($D$16,(AC111)-(J32))))*(MAX($D$16,(AC111)-(J32))),0.000001))^2)/(2*$I$5),((ABS(G111)/MAX(((G32)+(I32)*(MAX($D$16,(AD111)-(K32))))*(MAX($D$16,(AD111)-(K32))),0.000001))^2)/(2*$I$5))))-((ABS(G111)/MAX(((F32)+(H32)*(MAX($D$16,(AC111)-(J32))))*(MAX($D$16,(AC111)-(J32))),0.000001))^2)/(2*$I$5)</f>
        <v>636.33818431846612</v>
      </c>
      <c r="Q111">
        <f ca="1">L111+((ABS(H111)/MAX(((G33)+(I33)*(MAX($D$16,(IF(N6="None",AC111,L111))-(K33))))*(MAX($D$16,(IF(N6="None",AC111,L111))-(K33))),0.000001))^2)/(2*$I$5)+((E33)*((((ABS(H111)*$D$6)/(MAX(((F33)+(H33)*(MAX($D$16,(AC111)-(J33))))*(MAX($D$16,(AC111)-(J33))),0.000001)*MAX(((((F33)+(H33)*(MAX($D$16,(AC111)-(J33))))*(MAX($D$16,(AC111)-(J33))))/MAX((F33)+2*(MAX($D$16,(AC111)-(J33)))*SQRT(1+(H33)^2),0.000001))^(2/3),0.000001)))^2)+(((ABS(H111)*$D$6)/(MAX(((G33)+(I33)*(MAX($D$16,(IF(N6="None",AC111,L111))-(K33))))*(MAX($D$16,(IF(N6="None",AC111,L111))-(K33))),0.000001)*MAX(((((G33)+(I33)*(MAX($D$16,(IF(N6="None",AC111,L111))-(K33))))*(MAX($D$16,(IF(N6="None",AC111,L111))-(K33))))/MAX((G33)+2*(MAX($D$16,(IF(N6="None",AC111,L111))-(K33)))*SQRT(1+(I33)^2),0.000001))^(2/3),0.000001)))^2))/2)+(IF((ABS(H111)/MAX(((G33)+(I33)*(MAX($D$16,(IF(N6="None",AC111,L111))-(K33))))*(MAX($D$16,(IF(N6="None",AC111,L111))-(K33))),0.000001))&gt;(ABS(H111)/MAX(((F33)+(H33)*(MAX($D$16,(AC111)-(J33))))*(MAX($D$16,(AC111)-(J33))),0.000001)),$D$9*((((ABS(H111)/MAX(((G33)+(I33)*(MAX($D$16,(IF(N6="None",AC111,L111))-(K33))))*(MAX($D$16,(IF(N6="None",AC111,L111))-(K33))),0.000001))^2)/(2*$I$5))-(((ABS(H111)/MAX(((F33)+(H33)*(MAX($D$16,(AC111)-(J33))))*(MAX($D$16,(AC111)-(J33))),0.000001))^2)/(2*$I$5))),$D$8*((((ABS(H111)/MAX(((F33)+(H33)*(MAX($D$16,(AC111)-(J33))))*(MAX($D$16,(AC111)-(J33))),0.000001))^2)/(2*$I$5))-(((ABS(H111)/MAX(((G33)+(I33)*(MAX($D$16,(IF(N6="None",AC111,L111))-(K33))))*(MAX($D$16,(IF(N6="None",AC111,L111))-(K33))),0.000001))^2)/(2*$I$5)))))+($D$10*(ABS((X33)-(W33))/90)*MAX(((ABS(H111)/MAX(((F33)+(H33)*(MAX($D$16,(AC111)-(J33))))*(MAX($D$16,(AC111)-(J33))),0.000001))^2)/(2*$I$5),((ABS(H111)/MAX(((G33)+(I33)*(MAX($D$16,(IF(N6="None",AC111,L111))-(K33))))*(MAX($D$16,(IF(N6="None",AC111,L111))-(K33))),0.000001))^2)/(2*$I$5)))+(($D$11*0.00000015*(ABS(G111)/MAX(ABS(F111),0.000001))^2*MAX(((ABS(H111)/MAX(((F33)+(H33)*(MAX($D$16,(AC111)-(J33))))*(MAX($D$16,(AC111)-(J33))),0.000001))^2)/(2*$I$5),((ABS(H111)/MAX(((G33)+(I33)*(MAX($D$16,(IF(N6="None",AC111,L111))-(K33))))*(MAX($D$16,(IF(N6="None",AC111,L111))-(K33))),0.000001))^2)/(2*$I$5))))-((ABS(H111)/MAX(((F33)+(H33)*(MAX($D$16,(AC111)-(J33))))*(MAX($D$16,(AC111)-(J33))),0.000001))^2)/(2*$I$5)</f>
        <v>635.5007242139377</v>
      </c>
      <c r="R111">
        <f ca="1">AE111+((ABS(G111)/MAX(((F32)+(H32)*(MAX($D$16,(AE111)-(J32))))*(MAX($D$16,(AE111)-(J32))),0.000001))^2)/(2*$I$5)-((E32)*((((ABS(G111)*$D$6)/(MAX(((F32)+(H32)*(MAX($D$16,(AE111)-(J32))))*(MAX($D$16,(AE111)-(J32))),0.000001)*MAX(((((F32)+(H32)*(MAX($D$16,(AE111)-(J32))))*(MAX($D$16,(AE111)-(J32))))/MAX((F32)+2*(MAX($D$16,(AE111)-(J32)))*SQRT(1+(H32)^2),0.000001))^(2/3),0.000001)))^2)+(((ABS(G111)*$D$6)/(MAX(((G32)+(I32)*(MAX($D$16,(AF111)-(K32))))*(MAX($D$16,(AF111)-(K32))),0.000001)*MAX(((((G32)+(I32)*(MAX($D$16,(AF111)-(K32))))*(MAX($D$16,(AF111)-(K32))))/MAX((G32)+2*(MAX($D$16,(AF111)-(K32)))*SQRT(1+(I32)^2),0.000001))^(2/3),0.000001)))^2))/2)+(IF((ABS(G111)/MAX(((G32)+(I32)*(MAX($D$16,(AF111)-(K32))))*(MAX($D$16,(AF111)-(K32))),0.000001))&gt;(ABS(G111)/MAX(((F32)+(H32)*(MAX($D$16,(AE111)-(J32))))*(MAX($D$16,(AE111)-(J32))),0.000001)),$D$9*((((ABS(G111)/MAX(((G32)+(I32)*(MAX($D$16,(AF111)-(K32))))*(MAX($D$16,(AF111)-(K32))),0.000001))^2)/(2*$I$5))-(((ABS(G111)/MAX(((F32)+(H32)*(MAX($D$16,(AE111)-(J32))))*(MAX($D$16,(AE111)-(J32))),0.000001))^2)/(2*$I$5))),$D$8*((((ABS(G111)/MAX(((F32)+(H32)*(MAX($D$16,(AE111)-(J32))))*(MAX($D$16,(AE111)-(J32))),0.000001))^2)/(2*$I$5))-(((ABS(G111)/MAX(((G32)+(I32)*(MAX($D$16,(AF111)-(K32))))*(MAX($D$16,(AF111)-(K32))),0.000001))^2)/(2*$I$5)))))+($D$10*(ABS((X32)-(W32))/90)*MAX(((ABS(G111)/MAX(((F32)+(H32)*(MAX($D$16,(AE111)-(J32))))*(MAX($D$16,(AE111)-(J32))),0.000001))^2)/(2*$I$5),((ABS(G111)/MAX(((G32)+(I32)*(MAX($D$16,(AF111)-(K32))))*(MAX($D$16,(AF111)-(K32))),0.000001))^2)/(2*$I$5)))+(($D$11*0.13607488*(ABS(H111)/MAX(ABS(F111),0.000001))^2*MAX(((ABS(G111)/MAX(((F32)+(H32)*(MAX($D$16,(AE111)-(J32))))*(MAX($D$16,(AE111)-(J32))),0.000001))^2)/(2*$I$5),((ABS(G111)/MAX(((G32)+(I32)*(MAX($D$16,(AF111)-(K32))))*(MAX($D$16,(AF111)-(K32))),0.000001))^2)/(2*$I$5))))-((ABS(G111)/MAX(((G32)+(I32)*(MAX($D$16,(AF111)-(K32))))*(MAX($D$16,(AF111)-(K32))),0.000001))^2)/(2*$I$5)</f>
        <v>636.94029511384758</v>
      </c>
      <c r="S111">
        <f ca="1">M111+((ABS(I111)/MAX(((G34)+(I34)*(MAX($D$16,(IF(N7="None",AD111,M111))-(K34))))*(MAX($D$16,(IF(N7="None",AD111,M111))-(K34))),0.000001))^2)/(2*$I$5)+((E34)*((((ABS(I111)*$D$6)/(MAX(((F34)+(H34)*(MAX($D$16,(AD111)-(J34))))*(MAX($D$16,(AD111)-(J34))),0.000001)*MAX(((((F34)+(H34)*(MAX($D$16,(AD111)-(J34))))*(MAX($D$16,(AD111)-(J34))))/MAX((F34)+2*(MAX($D$16,(AD111)-(J34)))*SQRT(1+(H34)^2),0.000001))^(2/3),0.000001)))^2)+(((ABS(I111)*$D$6)/(MAX(((G34)+(I34)*(MAX($D$16,(IF(N7="None",AD111,M111))-(K34))))*(MAX($D$16,(IF(N7="None",AD111,M111))-(K34))),0.000001)*MAX(((((G34)+(I34)*(MAX($D$16,(IF(N7="None",AD111,M111))-(K34))))*(MAX($D$16,(IF(N7="None",AD111,M111))-(K34))))/MAX((G34)+2*(MAX($D$16,(IF(N7="None",AD111,M111))-(K34)))*SQRT(1+(I34)^2),0.000001))^(2/3),0.000001)))^2))/2)+(IF((ABS(I111)/MAX(((G34)+(I34)*(MAX($D$16,(IF(N7="None",AD111,M111))-(K34))))*(MAX($D$16,(IF(N7="None",AD111,M111))-(K34))),0.000001))&gt;(ABS(I111)/MAX(((F34)+(H34)*(MAX($D$16,(AD111)-(J34))))*(MAX($D$16,(AD111)-(J34))),0.000001)),$D$9*((((ABS(I111)/MAX(((G34)+(I34)*(MAX($D$16,(IF(N7="None",AD111,M111))-(K34))))*(MAX($D$16,(IF(N7="None",AD111,M111))-(K34))),0.000001))^2)/(2*$I$5))-(((ABS(I111)/MAX(((F34)+(H34)*(MAX($D$16,(AD111)-(J34))))*(MAX($D$16,(AD111)-(J34))),0.000001))^2)/(2*$I$5))),$D$8*((((ABS(I111)/MAX(((F34)+(H34)*(MAX($D$16,(AD111)-(J34))))*(MAX($D$16,(AD111)-(J34))),0.000001))^2)/(2*$I$5))-(((ABS(I111)/MAX(((G34)+(I34)*(MAX($D$16,(IF(N7="None",AD111,M111))-(K34))))*(MAX($D$16,(IF(N7="None",AD111,M111))-(K34))),0.000001))^2)/(2*$I$5)))))+($D$10*(ABS((X34)-(W34))/90)*MAX(((ABS(I111)/MAX(((F34)+(H34)*(MAX($D$16,(AD111)-(J34))))*(MAX($D$16,(AD111)-(J34))),0.000001))^2)/(2*$I$5),((ABS(I111)/MAX(((G34)+(I34)*(MAX($D$16,(IF(N7="None",AD111,M111))-(K34))))*(MAX($D$16,(IF(N7="None",AD111,M111))-(K34))),0.000001))^2)/(2*$I$5)))+(0)-((ABS(I111)/MAX(((F34)+(H34)*(MAX($D$16,(AD111)-(J34))))*(MAX($D$16,(AD111)-(J34))),0.000001))^2)/(2*$I$5)</f>
        <v>625.69300262594959</v>
      </c>
      <c r="T111">
        <f ca="1">N111+((ABS(J111)/MAX(((G35)+(I35)*(MAX($D$16,(IF(N8="None",AD111,N111))-(K35))))*(MAX($D$16,(IF(N8="None",AD111,N111))-(K35))),0.000001))^2)/(2*$I$5)+((E35)*((((ABS(J111)*$D$6)/(MAX(((F35)+(H35)*(MAX($D$16,(AD111)-(J35))))*(MAX($D$16,(AD111)-(J35))),0.000001)*MAX(((((F35)+(H35)*(MAX($D$16,(AD111)-(J35))))*(MAX($D$16,(AD111)-(J35))))/MAX((F35)+2*(MAX($D$16,(AD111)-(J35)))*SQRT(1+(H35)^2),0.000001))^(2/3),0.000001)))^2)+(((ABS(J111)*$D$6)/(MAX(((G35)+(I35)*(MAX($D$16,(IF(N8="None",AD111,N111))-(K35))))*(MAX($D$16,(IF(N8="None",AD111,N111))-(K35))),0.000001)*MAX(((((G35)+(I35)*(MAX($D$16,(IF(N8="None",AD111,N111))-(K35))))*(MAX($D$16,(IF(N8="None",AD111,N111))-(K35))))/MAX((G35)+2*(MAX($D$16,(IF(N8="None",AD111,N111))-(K35)))*SQRT(1+(I35)^2),0.000001))^(2/3),0.000001)))^2))/2)+(IF((ABS(J111)/MAX(((G35)+(I35)*(MAX($D$16,(IF(N8="None",AD111,N111))-(K35))))*(MAX($D$16,(IF(N8="None",AD111,N111))-(K35))),0.000001))&gt;(ABS(J111)/MAX(((F35)+(H35)*(MAX($D$16,(AD111)-(J35))))*(MAX($D$16,(AD111)-(J35))),0.000001)),$D$9*((((ABS(J111)/MAX(((G35)+(I35)*(MAX($D$16,(IF(N8="None",AD111,N111))-(K35))))*(MAX($D$16,(IF(N8="None",AD111,N111))-(K35))),0.000001))^2)/(2*$I$5))-(((ABS(J111)/MAX(((F35)+(H35)*(MAX($D$16,(AD111)-(J35))))*(MAX($D$16,(AD111)-(J35))),0.000001))^2)/(2*$I$5))),$D$8*((((ABS(J111)/MAX(((F35)+(H35)*(MAX($D$16,(AD111)-(J35))))*(MAX($D$16,(AD111)-(J35))),0.000001))^2)/(2*$I$5))-(((ABS(J111)/MAX(((G35)+(I35)*(MAX($D$16,(IF(N8="None",AD111,N111))-(K35))))*(MAX($D$16,(IF(N8="None",AD111,N111))-(K35))),0.000001))^2)/(2*$I$5)))))+($D$10*(ABS((X35)-(W35))/90)*MAX(((ABS(J111)/MAX(((F35)+(H35)*(MAX($D$16,(AD111)-(J35))))*(MAX($D$16,(AD111)-(J35))),0.000001))^2)/(2*$I$5),((ABS(J111)/MAX(((G35)+(I35)*(MAX($D$16,(IF(N8="None",AD111,N111))-(K35))))*(MAX($D$16,(IF(N8="None",AD111,N111))-(K35))),0.000001))^2)/(2*$I$5)))+(($D$11*0.34699541*(ABS(I111)/MAX(ABS(G111),0.000001))^2*MAX(((ABS(J111)/MAX(((F35)+(H35)*(MAX($D$16,(AD111)-(J35))))*(MAX($D$16,(AD111)-(J35))),0.000001))^2)/(2*$I$5),((ABS(J111)/MAX(((G35)+(I35)*(MAX($D$16,(IF(N8="None",AD111,N111))-(K35))))*(MAX($D$16,(IF(N8="None",AD111,N111))-(K35))),0.000001))^2)/(2*$I$5))))-((ABS(J111)/MAX(((F35)+(H35)*(MAX($D$16,(AD111)-(J35))))*(MAX($D$16,(AD111)-(J35))),0.000001))^2)/(2*$I$5)</f>
        <v>633.41231063581245</v>
      </c>
      <c r="U111">
        <f t="shared" ca="1" si="37"/>
        <v>1.2994570512328942E-3</v>
      </c>
      <c r="V111">
        <f t="shared" ca="1" si="38"/>
        <v>5.5389441339497251E-3</v>
      </c>
      <c r="W111">
        <f t="shared" ca="1" si="39"/>
        <v>0.82815886621710888</v>
      </c>
      <c r="X111">
        <f t="shared" ca="1" si="40"/>
        <v>3.5293866835631889</v>
      </c>
      <c r="Y111">
        <f>IF($D$20=0,B111,IFERROR(IF(N6="None",1,MIN(0.98,MAX(0.02,B111+$D$14*((Q111-P111)/MAX(ABS(D111),1))))),B111))</f>
        <v>1</v>
      </c>
      <c r="Z111">
        <f ca="1">IF($D$20=0,C111,IFERROR(IF(AND(N7="None",N8="None"),C111,IF(N8="None",1,IF(N7="None",0,MIN(0.98,MAX(0.02,C111+$D$14*((T111-S111)/MAX(ABS(E111),1))))))),C111))</f>
        <v>0.71976465387901045</v>
      </c>
      <c r="AA111">
        <f t="shared" ca="1" si="41"/>
        <v>636.87647561840242</v>
      </c>
      <c r="AB111">
        <f t="shared" ca="1" si="42"/>
        <v>635.70673973004659</v>
      </c>
      <c r="AC111">
        <f ca="1">IF($D$20=0,D111,IF(AC111=0,(MAX(P111,Q111)),IF(ABS((MAX(P111,Q111))-AC111)&lt;$D$19,AC111,MAX((K31)+$D$16,AC111+$D$13*(((MAX(P111,Q111))-AC111))))))</f>
        <v>636.33815013816672</v>
      </c>
      <c r="AD111">
        <f ca="1">IF($D$20=0,E111,IF(AD111=0,(MAX(S111,T111)),IF(ABS((MAX(S111,T111))-AD111)&lt;$D$19,AD111,MAX((K32)+$D$16,AD111+$D$13*(((MAX(S111,T111))-AD111))))))</f>
        <v>633.4132470641498</v>
      </c>
      <c r="AE111">
        <f ca="1">IF($D$20=0,D111,IF(AE111=0,O111,IF(ABS(U111)&lt;$D$19,AE111,MAX((K31)+$D$16,AE111+($D$13*(((O111)-AE111)+($D$15*U111*MAX(ABS(AE111-(K31)),1))))))))</f>
        <v>637.16634098022143</v>
      </c>
      <c r="AF111">
        <f ca="1">IF($D$20=0,E111,IF(AF111=0,R111,IF(ABS(V111)&lt;$D$19,AF111,MAX((K32)+$D$16,AF111+($D$13*(((R111)-AF111)+($D$15*V111*MAX(ABS(AF111-(K32)),1))))))))</f>
        <v>636.94169832179512</v>
      </c>
      <c r="AG111">
        <f ca="1">((G31)*(MAX($D$16,(AC111)-(K31)))^2)/2+(I31)*(MAX($D$16,(AC111)-(K31)))^3/3+(ABS(F111)^2)/($I$5*MAX(((G31)+(I31)*(MAX($D$16,(AC111)-(K31))))*(MAX($D$16,(AC111)-(K31))),0.000001))</f>
        <v>33.464890234515394</v>
      </c>
      <c r="AH111">
        <f ca="1">((G31)*(MAX($D$16,(AE111)-(K31)))^2)/2+(I31)*(MAX($D$16,(AE111)-(K31)))^3/3+(ABS(F111)^2)/($I$5*MAX(((G31)+(I31)*(MAX($D$16,(AE111)-(K31))))*(MAX($D$16,(AE111)-(K31))),0.000001))</f>
        <v>41.072711189352376</v>
      </c>
      <c r="AI111">
        <f ca="1">((G32)*(MAX($D$16,(AD111)-(K32)))^2)/2+(I32)*(MAX($D$16,(AD111)-(K32)))^3/3+(ABS(G111)^2)/($I$5*MAX(((G32)+(I32)*(MAX($D$16,(AD111)-(K32))))*(MAX($D$16,(AD111)-(K32))),0.000001))</f>
        <v>28.930086659298468</v>
      </c>
      <c r="AJ111">
        <f ca="1">((G32)*(MAX($D$16,(AF111)-(K32)))^2)/2+(I32)*(MAX($D$16,(AF111)-(K32)))^3/3+(ABS(G111)^2)/($I$5*MAX(((G32)+(I32)*(MAX($D$16,(AF111)-(K32))))*(MAX($D$16,(AF111)-(K32))),0.000001))</f>
        <v>136.11859193222884</v>
      </c>
      <c r="AK111" t="str">
        <f t="shared" ca="1" si="43"/>
        <v>Supercritical</v>
      </c>
      <c r="AL111" t="str">
        <f t="shared" ca="1" si="44"/>
        <v>Supercritical</v>
      </c>
      <c r="AM111">
        <f t="shared" ca="1" si="45"/>
        <v>637.16634241312158</v>
      </c>
      <c r="AN111">
        <f t="shared" ca="1" si="46"/>
        <v>636.94169767022242</v>
      </c>
      <c r="AO111">
        <f t="shared" ca="1" si="47"/>
        <v>2.2044617935534916E-6</v>
      </c>
      <c r="AP111">
        <f t="shared" ca="1" si="48"/>
        <v>1.0024194807556341E-6</v>
      </c>
    </row>
    <row r="112" spans="1:42" x14ac:dyDescent="0.35">
      <c r="A112">
        <v>69</v>
      </c>
      <c r="B112">
        <f t="shared" si="49"/>
        <v>1</v>
      </c>
      <c r="C112">
        <f t="shared" ca="1" si="50"/>
        <v>0.71976465387901045</v>
      </c>
      <c r="D112">
        <f t="shared" ca="1" si="51"/>
        <v>637.16634241312158</v>
      </c>
      <c r="E112">
        <f t="shared" ca="1" si="52"/>
        <v>636.94169767022242</v>
      </c>
      <c r="F112">
        <f t="shared" si="36"/>
        <v>51</v>
      </c>
      <c r="G112">
        <f ca="1">IF(N6="None",MAX(0,F112-H112),MAX(0,F112*B112))</f>
        <v>50.95</v>
      </c>
      <c r="H112">
        <f ca="1">IF(N6="None",MAX(0.05,IFERROR(O33,0)+0.05),MAX(0,F112-G112))</f>
        <v>0.05</v>
      </c>
      <c r="I112">
        <f ca="1">IF(AND(N7="None",N8="None"),MAX(0,G112*C112),IF(N7="None",MAX(0.05,IFERROR(O34,0)+0.05),IF(N8="None",MAX(0,G112-J112),MAX(0,G112*C112))))</f>
        <v>36.672009115135587</v>
      </c>
      <c r="J112">
        <f ca="1">IF(AND(N7="None",N8="None"),MAX(0,G112-I112),IF(N8="None",MAX(0.05,IFERROR(O35,0)+0.05),IF(N7="None",MAX(0,G112-I112),MAX(0,G112-I112))))</f>
        <v>14.277990884864415</v>
      </c>
      <c r="K112">
        <f>P5</f>
        <v>637</v>
      </c>
      <c r="L112">
        <f ca="1">P6</f>
        <v>635.50072404782861</v>
      </c>
      <c r="M112">
        <f ca="1">P7</f>
        <v>623.0446335020365</v>
      </c>
      <c r="N112">
        <f ca="1">P8</f>
        <v>632.94163350203655</v>
      </c>
      <c r="O112">
        <f ca="1"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AE112)-(K31))))*(MAX($D$16,(AE112)-(K31))),0.000001)*MAX(((((G31)+(I31)*(MAX($D$16,(AE112)-(K31))))*(MAX($D$16,(AE112)-(K31))))/MAX((G31)+2*(MAX($D$16,(AE112)-(K31)))*SQRT(1+(I31)^2),0.000001))^(2/3),0.000001)))^2))/2)+(IF((ABS(F112)/MAX(((G31)+(I31)*(MAX($D$16,(AE112)-(K31))))*(MAX($D$16,(AE112)-(K31))),0.000001))&gt;(ABS(F112)/MAX(((F31)+(H31)*(MAX($D$16,(K112)-(J31))))*(MAX($D$16,(K112)-(J31))),0.000001)),$D$9*((((ABS(F112)/MAX(((G31)+(I31)*(MAX($D$16,(AE112)-(K31))))*(MAX($D$16,(AE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AE112)-(K31))))*(MAX($D$16,(AE112)-(K31))),0.000001))^2)/(2*$I$5)))))+($D$10*(ABS((X31)-(W31))/90)*MAX(((ABS(F112)/MAX(((F31)+(H31)*(MAX($D$16,(K112)-(J31))))*(MAX($D$16,(K112)-(J31))),0.000001))^2)/(2*$I$5),((ABS(F112)/MAX(((G31)+(I31)*(MAX($D$16,(AE112)-(K31))))*(MAX($D$16,(AE112)-(K31))),0.000001))^2)/(2*$I$5)))+(0)-((ABS(F112)/MAX(((G31)+(I31)*(MAX($D$16,(AE112)-(K31))))*(MAX($D$16,(AE112)-(K31))),0.000001))^2)/(2*$I$5)</f>
        <v>637.1661543421842</v>
      </c>
      <c r="P112">
        <f ca="1">AD112+((ABS(G112)/MAX(((G32)+(I32)*(MAX($D$16,(AD112)-(K32))))*(MAX($D$16,(AD112)-(K32))),0.000001))^2)/(2*$I$5)+((E32)*((((ABS(G112)*$D$6)/(MAX(((F32)+(H32)*(MAX($D$16,(AC112)-(J32))))*(MAX($D$16,(AC112)-(J32))),0.000001)*MAX(((((F32)+(H32)*(MAX($D$16,(AC112)-(J32))))*(MAX($D$16,(AC112)-(J32))))/MAX((F32)+2*(MAX($D$16,(AC112)-(J32)))*SQRT(1+(H32)^2),0.000001))^(2/3),0.000001)))^2)+(((ABS(G112)*$D$6)/(MAX(((G32)+(I32)*(MAX($D$16,(AD112)-(K32))))*(MAX($D$16,(AD112)-(K32))),0.000001)*MAX(((((G32)+(I32)*(MAX($D$16,(AD112)-(K32))))*(MAX($D$16,(AD112)-(K32))))/MAX((G32)+2*(MAX($D$16,(AD112)-(K32)))*SQRT(1+(I32)^2),0.000001))^(2/3),0.000001)))^2))/2)+(IF((ABS(G112)/MAX(((G32)+(I32)*(MAX($D$16,(AD112)-(K32))))*(MAX($D$16,(AD112)-(K32))),0.000001))&gt;(ABS(G112)/MAX(((F32)+(H32)*(MAX($D$16,(AC112)-(J32))))*(MAX($D$16,(AC112)-(J32))),0.000001)),$D$9*((((ABS(G112)/MAX(((G32)+(I32)*(MAX($D$16,(AD112)-(K32))))*(MAX($D$16,(AD112)-(K32))),0.000001))^2)/(2*$I$5))-(((ABS(G112)/MAX(((F32)+(H32)*(MAX($D$16,(AC112)-(J32))))*(MAX($D$16,(AC112)-(J32))),0.000001))^2)/(2*$I$5))),$D$8*((((ABS(G112)/MAX(((F32)+(H32)*(MAX($D$16,(AC112)-(J32))))*(MAX($D$16,(AC112)-(J32))),0.000001))^2)/(2*$I$5))-(((ABS(G112)/MAX(((G32)+(I32)*(MAX($D$16,(AD112)-(K32))))*(MAX($D$16,(AD112)-(K32))),0.000001))^2)/(2*$I$5)))))+($D$10*(ABS((X32)-(W32))/90)*MAX(((ABS(G112)/MAX(((F32)+(H32)*(MAX($D$16,(AC112)-(J32))))*(MAX($D$16,(AC112)-(J32))),0.000001))^2)/(2*$I$5),((ABS(G112)/MAX(((G32)+(I32)*(MAX($D$16,(AD112)-(K32))))*(MAX($D$16,(AD112)-(K32))),0.000001))^2)/(2*$I$5)))+(($D$11*0.13607488*(ABS(H112)/MAX(ABS(F112),0.000001))^2*MAX(((ABS(G112)/MAX(((F32)+(H32)*(MAX($D$16,(AC112)-(J32))))*(MAX($D$16,(AC112)-(J32))),0.000001))^2)/(2*$I$5),((ABS(G112)/MAX(((G32)+(I32)*(MAX($D$16,(AD112)-(K32))))*(MAX($D$16,(AD112)-(K32))),0.000001))^2)/(2*$I$5))))-((ABS(G112)/MAX(((F32)+(H32)*(MAX($D$16,(AC112)-(J32))))*(MAX($D$16,(AC112)-(J32))),0.000001))^2)/(2*$I$5)</f>
        <v>636.34049919602694</v>
      </c>
      <c r="Q112">
        <f ca="1">L112+((ABS(H112)/MAX(((G33)+(I33)*(MAX($D$16,(IF(N6="None",AC112,L112))-(K33))))*(MAX($D$16,(IF(N6="None",AC112,L112))-(K33))),0.000001))^2)/(2*$I$5)+((E33)*((((ABS(H112)*$D$6)/(MAX(((F33)+(H33)*(MAX($D$16,(AC112)-(J33))))*(MAX($D$16,(AC112)-(J33))),0.000001)*MAX(((((F33)+(H33)*(MAX($D$16,(AC112)-(J33))))*(MAX($D$16,(AC112)-(J33))))/MAX((F33)+2*(MAX($D$16,(AC112)-(J33)))*SQRT(1+(H33)^2),0.000001))^(2/3),0.000001)))^2)+(((ABS(H112)*$D$6)/(MAX(((G33)+(I33)*(MAX($D$16,(IF(N6="None",AC112,L112))-(K33))))*(MAX($D$16,(IF(N6="None",AC112,L112))-(K33))),0.000001)*MAX(((((G33)+(I33)*(MAX($D$16,(IF(N6="None",AC112,L112))-(K33))))*(MAX($D$16,(IF(N6="None",AC112,L112))-(K33))))/MAX((G33)+2*(MAX($D$16,(IF(N6="None",AC112,L112))-(K33)))*SQRT(1+(I33)^2),0.000001))^(2/3),0.000001)))^2))/2)+(IF((ABS(H112)/MAX(((G33)+(I33)*(MAX($D$16,(IF(N6="None",AC112,L112))-(K33))))*(MAX($D$16,(IF(N6="None",AC112,L112))-(K33))),0.000001))&gt;(ABS(H112)/MAX(((F33)+(H33)*(MAX($D$16,(AC112)-(J33))))*(MAX($D$16,(AC112)-(J33))),0.000001)),$D$9*((((ABS(H112)/MAX(((G33)+(I33)*(MAX($D$16,(IF(N6="None",AC112,L112))-(K33))))*(MAX($D$16,(IF(N6="None",AC112,L112))-(K33))),0.000001))^2)/(2*$I$5))-(((ABS(H112)/MAX(((F33)+(H33)*(MAX($D$16,(AC112)-(J33))))*(MAX($D$16,(AC112)-(J33))),0.000001))^2)/(2*$I$5))),$D$8*((((ABS(H112)/MAX(((F33)+(H33)*(MAX($D$16,(AC112)-(J33))))*(MAX($D$16,(AC112)-(J33))),0.000001))^2)/(2*$I$5))-(((ABS(H112)/MAX(((G33)+(I33)*(MAX($D$16,(IF(N6="None",AC112,L112))-(K33))))*(MAX($D$16,(IF(N6="None",AC112,L112))-(K33))),0.000001))^2)/(2*$I$5)))))+($D$10*(ABS((X33)-(W33))/90)*MAX(((ABS(H112)/MAX(((F33)+(H33)*(MAX($D$16,(AC112)-(J33))))*(MAX($D$16,(AC112)-(J33))),0.000001))^2)/(2*$I$5),((ABS(H112)/MAX(((G33)+(I33)*(MAX($D$16,(IF(N6="None",AC112,L112))-(K33))))*(MAX($D$16,(IF(N6="None",AC112,L112))-(K33))),0.000001))^2)/(2*$I$5)))+(($D$11*0.00000015*(ABS(G112)/MAX(ABS(F112),0.000001))^2*MAX(((ABS(H112)/MAX(((F33)+(H33)*(MAX($D$16,(AC112)-(J33))))*(MAX($D$16,(AC112)-(J33))),0.000001))^2)/(2*$I$5),((ABS(H112)/MAX(((G33)+(I33)*(MAX($D$16,(IF(N6="None",AC112,L112))-(K33))))*(MAX($D$16,(IF(N6="None",AC112,L112))-(K33))),0.000001))^2)/(2*$I$5))))-((ABS(H112)/MAX(((F33)+(H33)*(MAX($D$16,(AC112)-(J33))))*(MAX($D$16,(AC112)-(J33))),0.000001))^2)/(2*$I$5)</f>
        <v>635.50072421355617</v>
      </c>
      <c r="R112">
        <f ca="1">AE112+((ABS(G112)/MAX(((F32)+(H32)*(MAX($D$16,(AE112)-(J32))))*(MAX($D$16,(AE112)-(J32))),0.000001))^2)/(2*$I$5)-((E32)*((((ABS(G112)*$D$6)/(MAX(((F32)+(H32)*(MAX($D$16,(AE112)-(J32))))*(MAX($D$16,(AE112)-(J32))),0.000001)*MAX(((((F32)+(H32)*(MAX($D$16,(AE112)-(J32))))*(MAX($D$16,(AE112)-(J32))))/MAX((F32)+2*(MAX($D$16,(AE112)-(J32)))*SQRT(1+(H32)^2),0.000001))^(2/3),0.000001)))^2)+(((ABS(G112)*$D$6)/(MAX(((G32)+(I32)*(MAX($D$16,(AF112)-(K32))))*(MAX($D$16,(AF112)-(K32))),0.000001)*MAX(((((G32)+(I32)*(MAX($D$16,(AF112)-(K32))))*(MAX($D$16,(AF112)-(K32))))/MAX((G32)+2*(MAX($D$16,(AF112)-(K32)))*SQRT(1+(I32)^2),0.000001))^(2/3),0.000001)))^2))/2)+(IF((ABS(G112)/MAX(((G32)+(I32)*(MAX($D$16,(AF112)-(K32))))*(MAX($D$16,(AF112)-(K32))),0.000001))&gt;(ABS(G112)/MAX(((F32)+(H32)*(MAX($D$16,(AE112)-(J32))))*(MAX($D$16,(AE112)-(J32))),0.000001)),$D$9*((((ABS(G112)/MAX(((G32)+(I32)*(MAX($D$16,(AF112)-(K32))))*(MAX($D$16,(AF112)-(K32))),0.000001))^2)/(2*$I$5))-(((ABS(G112)/MAX(((F32)+(H32)*(MAX($D$16,(AE112)-(J32))))*(MAX($D$16,(AE112)-(J32))),0.000001))^2)/(2*$I$5))),$D$8*((((ABS(G112)/MAX(((F32)+(H32)*(MAX($D$16,(AE112)-(J32))))*(MAX($D$16,(AE112)-(J32))),0.000001))^2)/(2*$I$5))-(((ABS(G112)/MAX(((G32)+(I32)*(MAX($D$16,(AF112)-(K32))))*(MAX($D$16,(AF112)-(K32))),0.000001))^2)/(2*$I$5)))))+($D$10*(ABS((X32)-(W32))/90)*MAX(((ABS(G112)/MAX(((F32)+(H32)*(MAX($D$16,(AE112)-(J32))))*(MAX($D$16,(AE112)-(J32))),0.000001))^2)/(2*$I$5),((ABS(G112)/MAX(((G32)+(I32)*(MAX($D$16,(AF112)-(K32))))*(MAX($D$16,(AF112)-(K32))),0.000001))^2)/(2*$I$5)))+(($D$11*0.13607488*(ABS(H112)/MAX(ABS(F112),0.000001))^2*MAX(((ABS(G112)/MAX(((F32)+(H32)*(MAX($D$16,(AE112)-(J32))))*(MAX($D$16,(AE112)-(J32))),0.000001))^2)/(2*$I$5),((ABS(G112)/MAX(((G32)+(I32)*(MAX($D$16,(AF112)-(K32))))*(MAX($D$16,(AF112)-(K32))),0.000001))^2)/(2*$I$5))))-((ABS(G112)/MAX(((G32)+(I32)*(MAX($D$16,(AF112)-(K32))))*(MAX($D$16,(AF112)-(K32))),0.000001))^2)/(2*$I$5)</f>
        <v>636.94029414028012</v>
      </c>
      <c r="S112">
        <f ca="1">M112+((ABS(I112)/MAX(((G34)+(I34)*(MAX($D$16,(IF(N7="None",AD112,M112))-(K34))))*(MAX($D$16,(IF(N7="None",AD112,M112))-(K34))),0.000001))^2)/(2*$I$5)+((E34)*((((ABS(I112)*$D$6)/(MAX(((F34)+(H34)*(MAX($D$16,(AD112)-(J34))))*(MAX($D$16,(AD112)-(J34))),0.000001)*MAX(((((F34)+(H34)*(MAX($D$16,(AD112)-(J34))))*(MAX($D$16,(AD112)-(J34))))/MAX((F34)+2*(MAX($D$16,(AD112)-(J34)))*SQRT(1+(H34)^2),0.000001))^(2/3),0.000001)))^2)+(((ABS(I112)*$D$6)/(MAX(((G34)+(I34)*(MAX($D$16,(IF(N7="None",AD112,M112))-(K34))))*(MAX($D$16,(IF(N7="None",AD112,M112))-(K34))),0.000001)*MAX(((((G34)+(I34)*(MAX($D$16,(IF(N7="None",AD112,M112))-(K34))))*(MAX($D$16,(IF(N7="None",AD112,M112))-(K34))))/MAX((G34)+2*(MAX($D$16,(IF(N7="None",AD112,M112))-(K34)))*SQRT(1+(I34)^2),0.000001))^(2/3),0.000001)))^2))/2)+(IF((ABS(I112)/MAX(((G34)+(I34)*(MAX($D$16,(IF(N7="None",AD112,M112))-(K34))))*(MAX($D$16,(IF(N7="None",AD112,M112))-(K34))),0.000001))&gt;(ABS(I112)/MAX(((F34)+(H34)*(MAX($D$16,(AD112)-(J34))))*(MAX($D$16,(AD112)-(J34))),0.000001)),$D$9*((((ABS(I112)/MAX(((G34)+(I34)*(MAX($D$16,(IF(N7="None",AD112,M112))-(K34))))*(MAX($D$16,(IF(N7="None",AD112,M112))-(K34))),0.000001))^2)/(2*$I$5))-(((ABS(I112)/MAX(((F34)+(H34)*(MAX($D$16,(AD112)-(J34))))*(MAX($D$16,(AD112)-(J34))),0.000001))^2)/(2*$I$5))),$D$8*((((ABS(I112)/MAX(((F34)+(H34)*(MAX($D$16,(AD112)-(J34))))*(MAX($D$16,(AD112)-(J34))),0.000001))^2)/(2*$I$5))-(((ABS(I112)/MAX(((G34)+(I34)*(MAX($D$16,(IF(N7="None",AD112,M112))-(K34))))*(MAX($D$16,(IF(N7="None",AD112,M112))-(K34))),0.000001))^2)/(2*$I$5)))))+($D$10*(ABS((X34)-(W34))/90)*MAX(((ABS(I112)/MAX(((F34)+(H34)*(MAX($D$16,(AD112)-(J34))))*(MAX($D$16,(AD112)-(J34))),0.000001))^2)/(2*$I$5),((ABS(I112)/MAX(((G34)+(I34)*(MAX($D$16,(IF(N7="None",AD112,M112))-(K34))))*(MAX($D$16,(IF(N7="None",AD112,M112))-(K34))),0.000001))^2)/(2*$I$5)))+(0)-((ABS(I112)/MAX(((F34)+(H34)*(MAX($D$16,(AD112)-(J34))))*(MAX($D$16,(AD112)-(J34))),0.000001))^2)/(2*$I$5)</f>
        <v>625.6989900751272</v>
      </c>
      <c r="T112">
        <f ca="1">N112+((ABS(J112)/MAX(((G35)+(I35)*(MAX($D$16,(IF(N8="None",AD112,N112))-(K35))))*(MAX($D$16,(IF(N8="None",AD112,N112))-(K35))),0.000001))^2)/(2*$I$5)+((E35)*((((ABS(J112)*$D$6)/(MAX(((F35)+(H35)*(MAX($D$16,(AD112)-(J35))))*(MAX($D$16,(AD112)-(J35))),0.000001)*MAX(((((F35)+(H35)*(MAX($D$16,(AD112)-(J35))))*(MAX($D$16,(AD112)-(J35))))/MAX((F35)+2*(MAX($D$16,(AD112)-(J35)))*SQRT(1+(H35)^2),0.000001))^(2/3),0.000001)))^2)+(((ABS(J112)*$D$6)/(MAX(((G35)+(I35)*(MAX($D$16,(IF(N8="None",AD112,N112))-(K35))))*(MAX($D$16,(IF(N8="None",AD112,N112))-(K35))),0.000001)*MAX(((((G35)+(I35)*(MAX($D$16,(IF(N8="None",AD112,N112))-(K35))))*(MAX($D$16,(IF(N8="None",AD112,N112))-(K35))))/MAX((G35)+2*(MAX($D$16,(IF(N8="None",AD112,N112))-(K35)))*SQRT(1+(I35)^2),0.000001))^(2/3),0.000001)))^2))/2)+(IF((ABS(J112)/MAX(((G35)+(I35)*(MAX($D$16,(IF(N8="None",AD112,N112))-(K35))))*(MAX($D$16,(IF(N8="None",AD112,N112))-(K35))),0.000001))&gt;(ABS(J112)/MAX(((F35)+(H35)*(MAX($D$16,(AD112)-(J35))))*(MAX($D$16,(AD112)-(J35))),0.000001)),$D$9*((((ABS(J112)/MAX(((G35)+(I35)*(MAX($D$16,(IF(N8="None",AD112,N112))-(K35))))*(MAX($D$16,(IF(N8="None",AD112,N112))-(K35))),0.000001))^2)/(2*$I$5))-(((ABS(J112)/MAX(((F35)+(H35)*(MAX($D$16,(AD112)-(J35))))*(MAX($D$16,(AD112)-(J35))),0.000001))^2)/(2*$I$5))),$D$8*((((ABS(J112)/MAX(((F35)+(H35)*(MAX($D$16,(AD112)-(J35))))*(MAX($D$16,(AD112)-(J35))),0.000001))^2)/(2*$I$5))-(((ABS(J112)/MAX(((G35)+(I35)*(MAX($D$16,(IF(N8="None",AD112,N112))-(K35))))*(MAX($D$16,(IF(N8="None",AD112,N112))-(K35))),0.000001))^2)/(2*$I$5)))))+($D$10*(ABS((X35)-(W35))/90)*MAX(((ABS(J112)/MAX(((F35)+(H35)*(MAX($D$16,(AD112)-(J35))))*(MAX($D$16,(AD112)-(J35))),0.000001))^2)/(2*$I$5),((ABS(J112)/MAX(((G35)+(I35)*(MAX($D$16,(IF(N8="None",AD112,N112))-(K35))))*(MAX($D$16,(IF(N8="None",AD112,N112))-(K35))),0.000001))^2)/(2*$I$5)))+(($D$11*0.34699541*(ABS(I112)/MAX(ABS(G112),0.000001))^2*MAX(((ABS(J112)/MAX(((F35)+(H35)*(MAX($D$16,(AD112)-(J35))))*(MAX($D$16,(AD112)-(J35))),0.000001))^2)/(2*$I$5),((ABS(J112)/MAX(((G35)+(I35)*(MAX($D$16,(IF(N8="None",AD112,N112))-(K35))))*(MAX($D$16,(IF(N8="None",AD112,N112))-(K35))),0.000001))^2)/(2*$I$5))))-((ABS(J112)/MAX(((F35)+(H35)*(MAX($D$16,(AD112)-(J35))))*(MAX($D$16,(AD112)-(J35))),0.000001))^2)/(2*$I$5)</f>
        <v>633.40910093030459</v>
      </c>
      <c r="U112">
        <f t="shared" ca="1" si="37"/>
        <v>1.2958235411969191E-3</v>
      </c>
      <c r="V112">
        <f t="shared" ca="1" si="38"/>
        <v>5.5439818477762901E-3</v>
      </c>
      <c r="W112">
        <f t="shared" ca="1" si="39"/>
        <v>0.82584321709464348</v>
      </c>
      <c r="X112">
        <f t="shared" ca="1" si="40"/>
        <v>3.5325967399178353</v>
      </c>
      <c r="Y112">
        <f>IF($D$20=0,B112,IFERROR(IF(N6="None",1,MIN(0.98,MAX(0.02,B112+$D$14*((Q112-P112)/MAX(ABS(D112),1))))),B112))</f>
        <v>1</v>
      </c>
      <c r="Z112">
        <f ca="1">IF($D$20=0,C112,IFERROR(IF(AND(N7="None",N8="None"),C112,IF(N8="None",1,IF(N7="None",0,MIN(0.98,MAX(0.02,C112+$D$14*((T112-S112)/MAX(ABS(E112),1))))))),C112))</f>
        <v>0.72073304528857007</v>
      </c>
      <c r="AA112">
        <f t="shared" ca="1" si="41"/>
        <v>636.87729008353767</v>
      </c>
      <c r="AB112">
        <f t="shared" ca="1" si="42"/>
        <v>635.70561701621807</v>
      </c>
      <c r="AC112">
        <f ca="1">IF($D$20=0,D112,IF(AC112=0,(MAX(P112,Q112)),IF(ABS((MAX(P112,Q112))-AC112)&lt;$D$19,AC112,MAX((K31)+$D$16,AC112+$D$13*(((MAX(P112,Q112))-AC112))))))</f>
        <v>636.34047861431031</v>
      </c>
      <c r="AD112">
        <f ca="1">IF($D$20=0,E112,IF(AD112=0,(MAX(S112,T112)),IF(ABS((MAX(S112,T112))-AD112)&lt;$D$19,AD112,MAX((K32)+$D$16,AD112+$D$13*(((MAX(S112,T112))-AD112))))))</f>
        <v>633.41003865878145</v>
      </c>
      <c r="AE112">
        <f ca="1">IF($D$20=0,D112,IF(AE112=0,O112,IF(ABS(U112)&lt;$D$19,AE112,MAX((K31)+$D$16,AE112+($D$13*(((O112)-AE112)+($D$15*U112*MAX(ABS(AE112-(K31)),1))))))))</f>
        <v>637.16634018532113</v>
      </c>
      <c r="AF112">
        <f ca="1">IF($D$20=0,E112,IF(AF112=0,R112,IF(ABS(V112)&lt;$D$19,AF112,MAX((K32)+$D$16,AF112+($D$13*(((R112)-AF112)+($D$15*V112*MAX(ABS(AF112-(K32)),1))))))))</f>
        <v>636.94169862454032</v>
      </c>
      <c r="AG112">
        <f ca="1">((G31)*(MAX($D$16,(AC112)-(K31)))^2)/2+(I31)*(MAX($D$16,(AC112)-(K31)))^3/3+(ABS(F112)^2)/($I$5*MAX(((G31)+(I31)*(MAX($D$16,(AC112)-(K31))))*(MAX($D$16,(AC112)-(K31))),0.000001))</f>
        <v>33.473469539509047</v>
      </c>
      <c r="AH112">
        <f ca="1">((G31)*(MAX($D$16,(AE112)-(K31)))^2)/2+(I31)*(MAX($D$16,(AE112)-(K31)))^3/3+(ABS(F112)^2)/($I$5*MAX(((G31)+(I31)*(MAX($D$16,(AE112)-(K31))))*(MAX($D$16,(AE112)-(K31))),0.000001))</f>
        <v>41.072700142988779</v>
      </c>
      <c r="AI112">
        <f ca="1">((G32)*(MAX($D$16,(AD112)-(K32)))^2)/2+(I32)*(MAX($D$16,(AD112)-(K32)))^3/3+(ABS(G112)^2)/($I$5*MAX(((G32)+(I32)*(MAX($D$16,(AD112)-(K32))))*(MAX($D$16,(AD112)-(K32))),0.000001))</f>
        <v>28.914998904683273</v>
      </c>
      <c r="AJ112">
        <f ca="1">((G32)*(MAX($D$16,(AF112)-(K32)))^2)/2+(I32)*(MAX($D$16,(AF112)-(K32)))^3/3+(ABS(G112)^2)/($I$5*MAX(((G32)+(I32)*(MAX($D$16,(AF112)-(K32))))*(MAX($D$16,(AF112)-(K32))),0.000001))</f>
        <v>136.1186072816356</v>
      </c>
      <c r="AK112" t="str">
        <f t="shared" ca="1" si="43"/>
        <v>Supercritical</v>
      </c>
      <c r="AL112" t="str">
        <f t="shared" ca="1" si="44"/>
        <v>Supercritical</v>
      </c>
      <c r="AM112">
        <f t="shared" ca="1" si="45"/>
        <v>637.16634163339143</v>
      </c>
      <c r="AN112">
        <f t="shared" ca="1" si="46"/>
        <v>636.94169800423367</v>
      </c>
      <c r="AO112">
        <f t="shared" ca="1" si="47"/>
        <v>2.2278004507825244E-6</v>
      </c>
      <c r="AP112">
        <f t="shared" ca="1" si="48"/>
        <v>9.5431789759459207E-7</v>
      </c>
    </row>
    <row r="113" spans="1:42" x14ac:dyDescent="0.35">
      <c r="A113">
        <v>70</v>
      </c>
      <c r="B113">
        <f t="shared" si="49"/>
        <v>1</v>
      </c>
      <c r="C113">
        <f t="shared" ca="1" si="50"/>
        <v>0.72073304528857007</v>
      </c>
      <c r="D113">
        <f t="shared" ca="1" si="51"/>
        <v>637.16634163339143</v>
      </c>
      <c r="E113">
        <f t="shared" ca="1" si="52"/>
        <v>636.94169800423367</v>
      </c>
      <c r="F113">
        <f t="shared" si="36"/>
        <v>51</v>
      </c>
      <c r="G113">
        <f ca="1">IF(N6="None",MAX(0,F113-H113),MAX(0,F113*B113))</f>
        <v>50.95</v>
      </c>
      <c r="H113">
        <f ca="1">IF(N6="None",MAX(0.05,IFERROR(O33,0)+0.05),MAX(0,F113-G113))</f>
        <v>0.05</v>
      </c>
      <c r="I113">
        <f ca="1">IF(AND(N7="None",N8="None"),MAX(0,G113*C113),IF(N7="None",MAX(0.05,IFERROR(O34,0)+0.05),IF(N8="None",MAX(0,G113-J113),MAX(0,G113*C113))))</f>
        <v>36.721348657452644</v>
      </c>
      <c r="J113">
        <f ca="1">IF(AND(N7="None",N8="None"),MAX(0,G113-I113),IF(N8="None",MAX(0.05,IFERROR(O35,0)+0.05),IF(N7="None",MAX(0,G113-I113),MAX(0,G113-I113))))</f>
        <v>14.228651342547359</v>
      </c>
      <c r="K113">
        <f>P5</f>
        <v>637</v>
      </c>
      <c r="L113">
        <f ca="1">P6</f>
        <v>635.50072404782861</v>
      </c>
      <c r="M113">
        <f ca="1">P7</f>
        <v>623.0446335020365</v>
      </c>
      <c r="N113">
        <f ca="1">P8</f>
        <v>632.94163350203655</v>
      </c>
      <c r="O113">
        <f ca="1"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AE113)-(K31))))*(MAX($D$16,(AE113)-(K31))),0.000001)*MAX(((((G31)+(I31)*(MAX($D$16,(AE113)-(K31))))*(MAX($D$16,(AE113)-(K31))))/MAX((G31)+2*(MAX($D$16,(AE113)-(K31)))*SQRT(1+(I31)^2),0.000001))^(2/3),0.000001)))^2))/2)+(IF((ABS(F113)/MAX(((G31)+(I31)*(MAX($D$16,(AE113)-(K31))))*(MAX($D$16,(AE113)-(K31))),0.000001))&gt;(ABS(F113)/MAX(((F31)+(H31)*(MAX($D$16,(K113)-(J31))))*(MAX($D$16,(K113)-(J31))),0.000001)),$D$9*((((ABS(F113)/MAX(((G31)+(I31)*(MAX($D$16,(AE113)-(K31))))*(MAX($D$16,(AE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AE113)-(K31))))*(MAX($D$16,(AE113)-(K31))),0.000001))^2)/(2*$I$5)))))+($D$10*(ABS((X31)-(W31))/90)*MAX(((ABS(F113)/MAX(((F31)+(H31)*(MAX($D$16,(K113)-(J31))))*(MAX($D$16,(K113)-(J31))),0.000001))^2)/(2*$I$5),((ABS(F113)/MAX(((G31)+(I31)*(MAX($D$16,(AE113)-(K31))))*(MAX($D$16,(AE113)-(K31))),0.000001))^2)/(2*$I$5)))+(0)-((ABS(F113)/MAX(((G31)+(I31)*(MAX($D$16,(AE113)-(K31))))*(MAX($D$16,(AE113)-(K31))),0.000001))^2)/(2*$I$5)</f>
        <v>637.16615406553967</v>
      </c>
      <c r="P113">
        <f ca="1">AD113+((ABS(G113)/MAX(((G32)+(I32)*(MAX($D$16,(AD113)-(K32))))*(MAX($D$16,(AD113)-(K32))),0.000001))^2)/(2*$I$5)+((E32)*((((ABS(G113)*$D$6)/(MAX(((F32)+(H32)*(MAX($D$16,(AC113)-(J32))))*(MAX($D$16,(AC113)-(J32))),0.000001)*MAX(((((F32)+(H32)*(MAX($D$16,(AC113)-(J32))))*(MAX($D$16,(AC113)-(J32))))/MAX((F32)+2*(MAX($D$16,(AC113)-(J32)))*SQRT(1+(H32)^2),0.000001))^(2/3),0.000001)))^2)+(((ABS(G113)*$D$6)/(MAX(((G32)+(I32)*(MAX($D$16,(AD113)-(K32))))*(MAX($D$16,(AD113)-(K32))),0.000001)*MAX(((((G32)+(I32)*(MAX($D$16,(AD113)-(K32))))*(MAX($D$16,(AD113)-(K32))))/MAX((G32)+2*(MAX($D$16,(AD113)-(K32)))*SQRT(1+(I32)^2),0.000001))^(2/3),0.000001)))^2))/2)+(IF((ABS(G113)/MAX(((G32)+(I32)*(MAX($D$16,(AD113)-(K32))))*(MAX($D$16,(AD113)-(K32))),0.000001))&gt;(ABS(G113)/MAX(((F32)+(H32)*(MAX($D$16,(AC113)-(J32))))*(MAX($D$16,(AC113)-(J32))),0.000001)),$D$9*((((ABS(G113)/MAX(((G32)+(I32)*(MAX($D$16,(AD113)-(K32))))*(MAX($D$16,(AD113)-(K32))),0.000001))^2)/(2*$I$5))-(((ABS(G113)/MAX(((F32)+(H32)*(MAX($D$16,(AC113)-(J32))))*(MAX($D$16,(AC113)-(J32))),0.000001))^2)/(2*$I$5))),$D$8*((((ABS(G113)/MAX(((F32)+(H32)*(MAX($D$16,(AC113)-(J32))))*(MAX($D$16,(AC113)-(J32))),0.000001))^2)/(2*$I$5))-(((ABS(G113)/MAX(((G32)+(I32)*(MAX($D$16,(AD113)-(K32))))*(MAX($D$16,(AD113)-(K32))),0.000001))^2)/(2*$I$5)))))+($D$10*(ABS((X32)-(W32))/90)*MAX(((ABS(G113)/MAX(((F32)+(H32)*(MAX($D$16,(AC113)-(J32))))*(MAX($D$16,(AC113)-(J32))),0.000001))^2)/(2*$I$5),((ABS(G113)/MAX(((G32)+(I32)*(MAX($D$16,(AD113)-(K32))))*(MAX($D$16,(AD113)-(K32))),0.000001))^2)/(2*$I$5)))+(($D$11*0.13607488*(ABS(H113)/MAX(ABS(F113),0.000001))^2*MAX(((ABS(G113)/MAX(((F32)+(H32)*(MAX($D$16,(AC113)-(J32))))*(MAX($D$16,(AC113)-(J32))),0.000001))^2)/(2*$I$5),((ABS(G113)/MAX(((G32)+(I32)*(MAX($D$16,(AD113)-(K32))))*(MAX($D$16,(AD113)-(K32))),0.000001))^2)/(2*$I$5))))-((ABS(G113)/MAX(((F32)+(H32)*(MAX($D$16,(AC113)-(J32))))*(MAX($D$16,(AC113)-(J32))),0.000001))^2)/(2*$I$5)</f>
        <v>636.34283862186351</v>
      </c>
      <c r="Q113">
        <f ca="1">L113+((ABS(H113)/MAX(((G33)+(I33)*(MAX($D$16,(IF(N6="None",AC113,L113))-(K33))))*(MAX($D$16,(IF(N6="None",AC113,L113))-(K33))),0.000001))^2)/(2*$I$5)+((E33)*((((ABS(H113)*$D$6)/(MAX(((F33)+(H33)*(MAX($D$16,(AC113)-(J33))))*(MAX($D$16,(AC113)-(J33))),0.000001)*MAX(((((F33)+(H33)*(MAX($D$16,(AC113)-(J33))))*(MAX($D$16,(AC113)-(J33))))/MAX((F33)+2*(MAX($D$16,(AC113)-(J33)))*SQRT(1+(H33)^2),0.000001))^(2/3),0.000001)))^2)+(((ABS(H113)*$D$6)/(MAX(((G33)+(I33)*(MAX($D$16,(IF(N6="None",AC113,L113))-(K33))))*(MAX($D$16,(IF(N6="None",AC113,L113))-(K33))),0.000001)*MAX(((((G33)+(I33)*(MAX($D$16,(IF(N6="None",AC113,L113))-(K33))))*(MAX($D$16,(IF(N6="None",AC113,L113))-(K33))))/MAX((G33)+2*(MAX($D$16,(IF(N6="None",AC113,L113))-(K33)))*SQRT(1+(I33)^2),0.000001))^(2/3),0.000001)))^2))/2)+(IF((ABS(H113)/MAX(((G33)+(I33)*(MAX($D$16,(IF(N6="None",AC113,L113))-(K33))))*(MAX($D$16,(IF(N6="None",AC113,L113))-(K33))),0.000001))&gt;(ABS(H113)/MAX(((F33)+(H33)*(MAX($D$16,(AC113)-(J33))))*(MAX($D$16,(AC113)-(J33))),0.000001)),$D$9*((((ABS(H113)/MAX(((G33)+(I33)*(MAX($D$16,(IF(N6="None",AC113,L113))-(K33))))*(MAX($D$16,(IF(N6="None",AC113,L113))-(K33))),0.000001))^2)/(2*$I$5))-(((ABS(H113)/MAX(((F33)+(H33)*(MAX($D$16,(AC113)-(J33))))*(MAX($D$16,(AC113)-(J33))),0.000001))^2)/(2*$I$5))),$D$8*((((ABS(H113)/MAX(((F33)+(H33)*(MAX($D$16,(AC113)-(J33))))*(MAX($D$16,(AC113)-(J33))),0.000001))^2)/(2*$I$5))-(((ABS(H113)/MAX(((G33)+(I33)*(MAX($D$16,(IF(N6="None",AC113,L113))-(K33))))*(MAX($D$16,(IF(N6="None",AC113,L113))-(K33))),0.000001))^2)/(2*$I$5)))))+($D$10*(ABS((X33)-(W33))/90)*MAX(((ABS(H113)/MAX(((F33)+(H33)*(MAX($D$16,(AC113)-(J33))))*(MAX($D$16,(AC113)-(J33))),0.000001))^2)/(2*$I$5),((ABS(H113)/MAX(((G33)+(I33)*(MAX($D$16,(IF(N6="None",AC113,L113))-(K33))))*(MAX($D$16,(IF(N6="None",AC113,L113))-(K33))),0.000001))^2)/(2*$I$5)))+(($D$11*0.00000015*(ABS(G113)/MAX(ABS(F113),0.000001))^2*MAX(((ABS(H113)/MAX(((F33)+(H33)*(MAX($D$16,(AC113)-(J33))))*(MAX($D$16,(AC113)-(J33))),0.000001))^2)/(2*$I$5),((ABS(H113)/MAX(((G33)+(I33)*(MAX($D$16,(IF(N6="None",AC113,L113))-(K33))))*(MAX($D$16,(IF(N6="None",AC113,L113))-(K33))),0.000001))^2)/(2*$I$5))))-((ABS(H113)/MAX(((F33)+(H33)*(MAX($D$16,(AC113)-(J33))))*(MAX($D$16,(AC113)-(J33))),0.000001))^2)/(2*$I$5)</f>
        <v>635.50072421317179</v>
      </c>
      <c r="R113">
        <f ca="1">AE113+((ABS(G113)/MAX(((F32)+(H32)*(MAX($D$16,(AE113)-(J32))))*(MAX($D$16,(AE113)-(J32))),0.000001))^2)/(2*$I$5)-((E32)*((((ABS(G113)*$D$6)/(MAX(((F32)+(H32)*(MAX($D$16,(AE113)-(J32))))*(MAX($D$16,(AE113)-(J32))),0.000001)*MAX(((((F32)+(H32)*(MAX($D$16,(AE113)-(J32))))*(MAX($D$16,(AE113)-(J32))))/MAX((F32)+2*(MAX($D$16,(AE113)-(J32)))*SQRT(1+(H32)^2),0.000001))^(2/3),0.000001)))^2)+(((ABS(G113)*$D$6)/(MAX(((G32)+(I32)*(MAX($D$16,(AF113)-(K32))))*(MAX($D$16,(AF113)-(K32))),0.000001)*MAX(((((G32)+(I32)*(MAX($D$16,(AF113)-(K32))))*(MAX($D$16,(AF113)-(K32))))/MAX((G32)+2*(MAX($D$16,(AF113)-(K32)))*SQRT(1+(I32)^2),0.000001))^(2/3),0.000001)))^2))/2)+(IF((ABS(G113)/MAX(((G32)+(I32)*(MAX($D$16,(AF113)-(K32))))*(MAX($D$16,(AF113)-(K32))),0.000001))&gt;(ABS(G113)/MAX(((F32)+(H32)*(MAX($D$16,(AE113)-(J32))))*(MAX($D$16,(AE113)-(J32))),0.000001)),$D$9*((((ABS(G113)/MAX(((G32)+(I32)*(MAX($D$16,(AF113)-(K32))))*(MAX($D$16,(AF113)-(K32))),0.000001))^2)/(2*$I$5))-(((ABS(G113)/MAX(((F32)+(H32)*(MAX($D$16,(AE113)-(J32))))*(MAX($D$16,(AE113)-(J32))),0.000001))^2)/(2*$I$5))),$D$8*((((ABS(G113)/MAX(((F32)+(H32)*(MAX($D$16,(AE113)-(J32))))*(MAX($D$16,(AE113)-(J32))),0.000001))^2)/(2*$I$5))-(((ABS(G113)/MAX(((G32)+(I32)*(MAX($D$16,(AF113)-(K32))))*(MAX($D$16,(AF113)-(K32))),0.000001))^2)/(2*$I$5)))))+($D$10*(ABS((X32)-(W32))/90)*MAX(((ABS(G113)/MAX(((F32)+(H32)*(MAX($D$16,(AE113)-(J32))))*(MAX($D$16,(AE113)-(J32))),0.000001))^2)/(2*$I$5),((ABS(G113)/MAX(((G32)+(I32)*(MAX($D$16,(AF113)-(K32))))*(MAX($D$16,(AF113)-(K32))),0.000001))^2)/(2*$I$5)))+(($D$11*0.13607488*(ABS(H113)/MAX(ABS(F113),0.000001))^2*MAX(((ABS(G113)/MAX(((F32)+(H32)*(MAX($D$16,(AE113)-(J32))))*(MAX($D$16,(AE113)-(J32))),0.000001))^2)/(2*$I$5),((ABS(G113)/MAX(((G32)+(I32)*(MAX($D$16,(AF113)-(K32))))*(MAX($D$16,(AF113)-(K32))),0.000001))^2)/(2*$I$5))))-((ABS(G113)/MAX(((G32)+(I32)*(MAX($D$16,(AF113)-(K32))))*(MAX($D$16,(AF113)-(K32))),0.000001))^2)/(2*$I$5)</f>
        <v>636.94029315540547</v>
      </c>
      <c r="S113">
        <f ca="1">M113+((ABS(I113)/MAX(((G34)+(I34)*(MAX($D$16,(IF(N7="None",AD113,M113))-(K34))))*(MAX($D$16,(IF(N7="None",AD113,M113))-(K34))),0.000001))^2)/(2*$I$5)+((E34)*((((ABS(I113)*$D$6)/(MAX(((F34)+(H34)*(MAX($D$16,(AD113)-(J34))))*(MAX($D$16,(AD113)-(J34))),0.000001)*MAX(((((F34)+(H34)*(MAX($D$16,(AD113)-(J34))))*(MAX($D$16,(AD113)-(J34))))/MAX((F34)+2*(MAX($D$16,(AD113)-(J34)))*SQRT(1+(H34)^2),0.000001))^(2/3),0.000001)))^2)+(((ABS(I113)*$D$6)/(MAX(((G34)+(I34)*(MAX($D$16,(IF(N7="None",AD113,M113))-(K34))))*(MAX($D$16,(IF(N7="None",AD113,M113))-(K34))),0.000001)*MAX(((((G34)+(I34)*(MAX($D$16,(IF(N7="None",AD113,M113))-(K34))))*(MAX($D$16,(IF(N7="None",AD113,M113))-(K34))))/MAX((G34)+2*(MAX($D$16,(IF(N7="None",AD113,M113))-(K34)))*SQRT(1+(I34)^2),0.000001))^(2/3),0.000001)))^2))/2)+(IF((ABS(I113)/MAX(((G34)+(I34)*(MAX($D$16,(IF(N7="None",AD113,M113))-(K34))))*(MAX($D$16,(IF(N7="None",AD113,M113))-(K34))),0.000001))&gt;(ABS(I113)/MAX(((F34)+(H34)*(MAX($D$16,(AD113)-(J34))))*(MAX($D$16,(AD113)-(J34))),0.000001)),$D$9*((((ABS(I113)/MAX(((G34)+(I34)*(MAX($D$16,(IF(N7="None",AD113,M113))-(K34))))*(MAX($D$16,(IF(N7="None",AD113,M113))-(K34))),0.000001))^2)/(2*$I$5))-(((ABS(I113)/MAX(((F34)+(H34)*(MAX($D$16,(AD113)-(J34))))*(MAX($D$16,(AD113)-(J34))),0.000001))^2)/(2*$I$5))),$D$8*((((ABS(I113)/MAX(((F34)+(H34)*(MAX($D$16,(AD113)-(J34))))*(MAX($D$16,(AD113)-(J34))),0.000001))^2)/(2*$I$5))-(((ABS(I113)/MAX(((G34)+(I34)*(MAX($D$16,(IF(N7="None",AD113,M113))-(K34))))*(MAX($D$16,(IF(N7="None",AD113,M113))-(K34))),0.000001))^2)/(2*$I$5)))))+($D$10*(ABS((X34)-(W34))/90)*MAX(((ABS(I113)/MAX(((F34)+(H34)*(MAX($D$16,(AD113)-(J34))))*(MAX($D$16,(AD113)-(J34))),0.000001))^2)/(2*$I$5),((ABS(I113)/MAX(((G34)+(I34)*(MAX($D$16,(IF(N7="None",AD113,M113))-(K34))))*(MAX($D$16,(IF(N7="None",AD113,M113))-(K34))),0.000001))^2)/(2*$I$5)))+(0)-((ABS(I113)/MAX(((F34)+(H34)*(MAX($D$16,(AD113)-(J34))))*(MAX($D$16,(AD113)-(J34))),0.000001))^2)/(2*$I$5)</f>
        <v>625.70497066299117</v>
      </c>
      <c r="T113">
        <f ca="1">N113+((ABS(J113)/MAX(((G35)+(I35)*(MAX($D$16,(IF(N8="None",AD113,N113))-(K35))))*(MAX($D$16,(IF(N8="None",AD113,N113))-(K35))),0.000001))^2)/(2*$I$5)+((E35)*((((ABS(J113)*$D$6)/(MAX(((F35)+(H35)*(MAX($D$16,(AD113)-(J35))))*(MAX($D$16,(AD113)-(J35))),0.000001)*MAX(((((F35)+(H35)*(MAX($D$16,(AD113)-(J35))))*(MAX($D$16,(AD113)-(J35))))/MAX((F35)+2*(MAX($D$16,(AD113)-(J35)))*SQRT(1+(H35)^2),0.000001))^(2/3),0.000001)))^2)+(((ABS(J113)*$D$6)/(MAX(((G35)+(I35)*(MAX($D$16,(IF(N8="None",AD113,N113))-(K35))))*(MAX($D$16,(IF(N8="None",AD113,N113))-(K35))),0.000001)*MAX(((((G35)+(I35)*(MAX($D$16,(IF(N8="None",AD113,N113))-(K35))))*(MAX($D$16,(IF(N8="None",AD113,N113))-(K35))))/MAX((G35)+2*(MAX($D$16,(IF(N8="None",AD113,N113))-(K35)))*SQRT(1+(I35)^2),0.000001))^(2/3),0.000001)))^2))/2)+(IF((ABS(J113)/MAX(((G35)+(I35)*(MAX($D$16,(IF(N8="None",AD113,N113))-(K35))))*(MAX($D$16,(IF(N8="None",AD113,N113))-(K35))),0.000001))&gt;(ABS(J113)/MAX(((F35)+(H35)*(MAX($D$16,(AD113)-(J35))))*(MAX($D$16,(AD113)-(J35))),0.000001)),$D$9*((((ABS(J113)/MAX(((G35)+(I35)*(MAX($D$16,(IF(N8="None",AD113,N113))-(K35))))*(MAX($D$16,(IF(N8="None",AD113,N113))-(K35))),0.000001))^2)/(2*$I$5))-(((ABS(J113)/MAX(((F35)+(H35)*(MAX($D$16,(AD113)-(J35))))*(MAX($D$16,(AD113)-(J35))),0.000001))^2)/(2*$I$5))),$D$8*((((ABS(J113)/MAX(((F35)+(H35)*(MAX($D$16,(AD113)-(J35))))*(MAX($D$16,(AD113)-(J35))),0.000001))^2)/(2*$I$5))-(((ABS(J113)/MAX(((G35)+(I35)*(MAX($D$16,(IF(N8="None",AD113,N113))-(K35))))*(MAX($D$16,(IF(N8="None",AD113,N113))-(K35))),0.000001))^2)/(2*$I$5)))))+($D$10*(ABS((X35)-(W35))/90)*MAX(((ABS(J113)/MAX(((F35)+(H35)*(MAX($D$16,(AD113)-(J35))))*(MAX($D$16,(AD113)-(J35))),0.000001))^2)/(2*$I$5),((ABS(J113)/MAX(((G35)+(I35)*(MAX($D$16,(IF(N8="None",AD113,N113))-(K35))))*(MAX($D$16,(IF(N8="None",AD113,N113))-(K35))),0.000001))^2)/(2*$I$5)))+(($D$11*0.34699541*(ABS(I113)/MAX(ABS(G113),0.000001))^2*MAX(((ABS(J113)/MAX(((F35)+(H35)*(MAX($D$16,(AD113)-(J35))))*(MAX($D$16,(AD113)-(J35))),0.000001))^2)/(2*$I$5),((ABS(J113)/MAX(((G35)+(I35)*(MAX($D$16,(IF(N8="None",AD113,N113))-(K35))))*(MAX($D$16,(IF(N8="None",AD113,N113))-(K35))),0.000001))^2)/(2*$I$5))))-((ABS(J113)/MAX(((F35)+(H35)*(MAX($D$16,(AD113)-(J35))))*(MAX($D$16,(AD113)-(J35))),0.000001))^2)/(2*$I$5)</f>
        <v>633.40590582414029</v>
      </c>
      <c r="U113">
        <f t="shared" ca="1" si="37"/>
        <v>1.2921514993487822E-3</v>
      </c>
      <c r="V113">
        <f t="shared" ca="1" si="38"/>
        <v>5.5489966229871276E-3</v>
      </c>
      <c r="W113">
        <f t="shared" ca="1" si="39"/>
        <v>0.82350301152791872</v>
      </c>
      <c r="X113">
        <f t="shared" ca="1" si="40"/>
        <v>3.5357921800933809</v>
      </c>
      <c r="Y113">
        <f>IF($D$20=0,B113,IFERROR(IF(N6="None",1,MIN(0.98,MAX(0.02,B113+$D$14*((Q113-P113)/MAX(ABS(D113),1))))),B113))</f>
        <v>1</v>
      </c>
      <c r="Z113">
        <f ca="1">IF($D$20=0,C113,IFERROR(IF(AND(N7="None",N8="None"),C113,IF(N8="None",1,IF(N7="None",0,MIN(0.98,MAX(0.02,C113+$D$14*((T113-S113)/MAX(ABS(E113),1))))))),C113))</f>
        <v>0.72170028422868393</v>
      </c>
      <c r="AA113">
        <f t="shared" ca="1" si="41"/>
        <v>636.87811330301724</v>
      </c>
      <c r="AB113">
        <f t="shared" ca="1" si="42"/>
        <v>635.70449939863113</v>
      </c>
      <c r="AC113">
        <f ca="1">IF($D$20=0,D113,IF(AC113=0,(MAX(P113,Q113)),IF(ABS((MAX(P113,Q113))-AC113)&lt;$D$19,AC113,MAX((K31)+$D$16,AC113+$D$13*(((MAX(P113,Q113))-AC113))))))</f>
        <v>636.34283211803677</v>
      </c>
      <c r="AD113">
        <f ca="1">IF($D$20=0,E113,IF(AD113=0,(MAX(S113,T113)),IF(ABS((MAX(S113,T113))-AD113)&lt;$D$19,AD113,MAX((K32)+$D$16,AD113+$D$13*(((MAX(S113,T113))-AD113))))))</f>
        <v>633.40684484536928</v>
      </c>
      <c r="AE113">
        <f ca="1">IF($D$20=0,D113,IF(AE113=0,O113,IF(ABS(U113)&lt;$D$19,AE113,MAX((K31)+$D$16,AE113+($D$13*(((O113)-AE113)+($D$15*U113*MAX(ABS(AE113-(K31)),1))))))))</f>
        <v>637.16633938199141</v>
      </c>
      <c r="AF113">
        <f ca="1">IF($D$20=0,E113,IF(AF113=0,R113,IF(ABS(V113)&lt;$D$19,AF113,MAX((K32)+$D$16,AF113+($D$13*(((R113)-AF113)+($D$15*V113*MAX(ABS(AF113-(K32)),1))))))))</f>
        <v>636.9416989101627</v>
      </c>
      <c r="AG113">
        <f ca="1">((G31)*(MAX($D$16,(AC113)-(K31)))^2)/2+(I31)*(MAX($D$16,(AC113)-(K31)))^3/3+(ABS(F113)^2)/($I$5*MAX(((G31)+(I31)*(MAX($D$16,(AC113)-(K31))))*(MAX($D$16,(AC113)-(K31))),0.000001))</f>
        <v>33.482229474282057</v>
      </c>
      <c r="AH113">
        <f ca="1">((G31)*(MAX($D$16,(AE113)-(K31)))^2)/2+(I31)*(MAX($D$16,(AE113)-(K31)))^3/3+(ABS(F113)^2)/($I$5*MAX(((G31)+(I31)*(MAX($D$16,(AE113)-(K31))))*(MAX($D$16,(AE113)-(K31))),0.000001))</f>
        <v>41.072688979491758</v>
      </c>
      <c r="AI113">
        <f ca="1">((G32)*(MAX($D$16,(AD113)-(K32)))^2)/2+(I32)*(MAX($D$16,(AD113)-(K32)))^3/3+(ABS(G113)^2)/($I$5*MAX(((G32)+(I32)*(MAX($D$16,(AD113)-(K32))))*(MAX($D$16,(AD113)-(K32))),0.000001))</f>
        <v>28.90023068285322</v>
      </c>
      <c r="AJ113">
        <f ca="1">((G32)*(MAX($D$16,(AF113)-(K32)))^2)/2+(I32)*(MAX($D$16,(AF113)-(K32)))^3/3+(ABS(G113)^2)/($I$5*MAX(((G32)+(I32)*(MAX($D$16,(AF113)-(K32))))*(MAX($D$16,(AF113)-(K32))),0.000001))</f>
        <v>136.1186217629031</v>
      </c>
      <c r="AK113" t="str">
        <f t="shared" ca="1" si="43"/>
        <v>Supercritical</v>
      </c>
      <c r="AL113" t="str">
        <f t="shared" ca="1" si="44"/>
        <v>Supercritical</v>
      </c>
      <c r="AM113">
        <f t="shared" ca="1" si="45"/>
        <v>637.16634084540146</v>
      </c>
      <c r="AN113">
        <f t="shared" ca="1" si="46"/>
        <v>636.94169832130888</v>
      </c>
      <c r="AO113">
        <f t="shared" ca="1" si="47"/>
        <v>2.2514000193041284E-6</v>
      </c>
      <c r="AP113">
        <f t="shared" ca="1" si="48"/>
        <v>9.0592902779462747E-7</v>
      </c>
    </row>
    <row r="114" spans="1:42" x14ac:dyDescent="0.35">
      <c r="A114">
        <v>71</v>
      </c>
      <c r="B114">
        <f t="shared" si="49"/>
        <v>1</v>
      </c>
      <c r="C114">
        <f t="shared" ca="1" si="50"/>
        <v>0.72170028422868393</v>
      </c>
      <c r="D114">
        <f t="shared" ca="1" si="51"/>
        <v>637.16634084540146</v>
      </c>
      <c r="E114">
        <f t="shared" ca="1" si="52"/>
        <v>636.94169832130888</v>
      </c>
      <c r="F114">
        <f t="shared" si="36"/>
        <v>51</v>
      </c>
      <c r="G114">
        <f ca="1">IF(N6="None",MAX(0,F114-H114),MAX(0,F114*B114))</f>
        <v>50.95</v>
      </c>
      <c r="H114">
        <f ca="1">IF(N6="None",MAX(0.05,IFERROR(O33,0)+0.05),MAX(0,F114-G114))</f>
        <v>0.05</v>
      </c>
      <c r="I114">
        <f ca="1">IF(AND(N7="None",N8="None"),MAX(0,G114*C114),IF(N7="None",MAX(0.05,IFERROR(O34,0)+0.05),IF(N8="None",MAX(0,G114-J114),MAX(0,G114*C114))))</f>
        <v>36.770629481451451</v>
      </c>
      <c r="J114">
        <f ca="1">IF(AND(N7="None",N8="None"),MAX(0,G114-I114),IF(N8="None",MAX(0.05,IFERROR(O35,0)+0.05),IF(N7="None",MAX(0,G114-I114),MAX(0,G114-I114))))</f>
        <v>14.179370518548552</v>
      </c>
      <c r="K114">
        <f>P5</f>
        <v>637</v>
      </c>
      <c r="L114">
        <f ca="1">P6</f>
        <v>635.50072404782861</v>
      </c>
      <c r="M114">
        <f ca="1">P7</f>
        <v>623.0446335020365</v>
      </c>
      <c r="N114">
        <f ca="1">P8</f>
        <v>632.94163350203655</v>
      </c>
      <c r="O114">
        <f ca="1"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AE114)-(K31))))*(MAX($D$16,(AE114)-(K31))),0.000001)*MAX(((((G31)+(I31)*(MAX($D$16,(AE114)-(K31))))*(MAX($D$16,(AE114)-(K31))))/MAX((G31)+2*(MAX($D$16,(AE114)-(K31)))*SQRT(1+(I31)^2),0.000001))^(2/3),0.000001)))^2))/2)+(IF((ABS(F114)/MAX(((G31)+(I31)*(MAX($D$16,(AE114)-(K31))))*(MAX($D$16,(AE114)-(K31))),0.000001))&gt;(ABS(F114)/MAX(((F31)+(H31)*(MAX($D$16,(K114)-(J31))))*(MAX($D$16,(K114)-(J31))),0.000001)),$D$9*((((ABS(F114)/MAX(((G31)+(I31)*(MAX($D$16,(AE114)-(K31))))*(MAX($D$16,(AE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AE114)-(K31))))*(MAX($D$16,(AE114)-(K31))),0.000001))^2)/(2*$I$5)))))+($D$10*(ABS((X31)-(W31))/90)*MAX(((ABS(F114)/MAX(((F31)+(H31)*(MAX($D$16,(K114)-(J31))))*(MAX($D$16,(K114)-(J31))),0.000001))^2)/(2*$I$5),((ABS(F114)/MAX(((G31)+(I31)*(MAX($D$16,(AE114)-(K31))))*(MAX($D$16,(AE114)-(K31))),0.000001))^2)/(2*$I$5)))+(0)-((ABS(F114)/MAX(((G31)+(I31)*(MAX($D$16,(AE114)-(K31))))*(MAX($D$16,(AE114)-(K31))),0.000001))^2)/(2*$I$5)</f>
        <v>637.16615378596146</v>
      </c>
      <c r="P114">
        <f ca="1">AD114+((ABS(G114)/MAX(((G32)+(I32)*(MAX($D$16,(AD114)-(K32))))*(MAX($D$16,(AD114)-(K32))),0.000001))^2)/(2*$I$5)+((E32)*((((ABS(G114)*$D$6)/(MAX(((F32)+(H32)*(MAX($D$16,(AC114)-(J32))))*(MAX($D$16,(AC114)-(J32))),0.000001)*MAX(((((F32)+(H32)*(MAX($D$16,(AC114)-(J32))))*(MAX($D$16,(AC114)-(J32))))/MAX((F32)+2*(MAX($D$16,(AC114)-(J32)))*SQRT(1+(H32)^2),0.000001))^(2/3),0.000001)))^2)+(((ABS(G114)*$D$6)/(MAX(((G32)+(I32)*(MAX($D$16,(AD114)-(K32))))*(MAX($D$16,(AD114)-(K32))),0.000001)*MAX(((((G32)+(I32)*(MAX($D$16,(AD114)-(K32))))*(MAX($D$16,(AD114)-(K32))))/MAX((G32)+2*(MAX($D$16,(AD114)-(K32)))*SQRT(1+(I32)^2),0.000001))^(2/3),0.000001)))^2))/2)+(IF((ABS(G114)/MAX(((G32)+(I32)*(MAX($D$16,(AD114)-(K32))))*(MAX($D$16,(AD114)-(K32))),0.000001))&gt;(ABS(G114)/MAX(((F32)+(H32)*(MAX($D$16,(AC114)-(J32))))*(MAX($D$16,(AC114)-(J32))),0.000001)),$D$9*((((ABS(G114)/MAX(((G32)+(I32)*(MAX($D$16,(AD114)-(K32))))*(MAX($D$16,(AD114)-(K32))),0.000001))^2)/(2*$I$5))-(((ABS(G114)/MAX(((F32)+(H32)*(MAX($D$16,(AC114)-(J32))))*(MAX($D$16,(AC114)-(J32))),0.000001))^2)/(2*$I$5))),$D$8*((((ABS(G114)/MAX(((F32)+(H32)*(MAX($D$16,(AC114)-(J32))))*(MAX($D$16,(AC114)-(J32))),0.000001))^2)/(2*$I$5))-(((ABS(G114)/MAX(((G32)+(I32)*(MAX($D$16,(AD114)-(K32))))*(MAX($D$16,(AD114)-(K32))),0.000001))^2)/(2*$I$5)))))+($D$10*(ABS((X32)-(W32))/90)*MAX(((ABS(G114)/MAX(((F32)+(H32)*(MAX($D$16,(AC114)-(J32))))*(MAX($D$16,(AC114)-(J32))),0.000001))^2)/(2*$I$5),((ABS(G114)/MAX(((G32)+(I32)*(MAX($D$16,(AD114)-(K32))))*(MAX($D$16,(AD114)-(K32))),0.000001))^2)/(2*$I$5)))+(($D$11*0.13607488*(ABS(H114)/MAX(ABS(F114),0.000001))^2*MAX(((ABS(G114)/MAX(((F32)+(H32)*(MAX($D$16,(AC114)-(J32))))*(MAX($D$16,(AC114)-(J32))),0.000001))^2)/(2*$I$5),((ABS(G114)/MAX(((G32)+(I32)*(MAX($D$16,(AD114)-(K32))))*(MAX($D$16,(AD114)-(K32))),0.000001))^2)/(2*$I$5))))-((ABS(G114)/MAX(((F32)+(H32)*(MAX($D$16,(AC114)-(J32))))*(MAX($D$16,(AC114)-(J32))),0.000001))^2)/(2*$I$5)</f>
        <v>636.34520285190035</v>
      </c>
      <c r="Q114">
        <f ca="1">L114+((ABS(H114)/MAX(((G33)+(I33)*(MAX($D$16,(IF(N6="None",AC114,L114))-(K33))))*(MAX($D$16,(IF(N6="None",AC114,L114))-(K33))),0.000001))^2)/(2*$I$5)+((E33)*((((ABS(H114)*$D$6)/(MAX(((F33)+(H33)*(MAX($D$16,(AC114)-(J33))))*(MAX($D$16,(AC114)-(J33))),0.000001)*MAX(((((F33)+(H33)*(MAX($D$16,(AC114)-(J33))))*(MAX($D$16,(AC114)-(J33))))/MAX((F33)+2*(MAX($D$16,(AC114)-(J33)))*SQRT(1+(H33)^2),0.000001))^(2/3),0.000001)))^2)+(((ABS(H114)*$D$6)/(MAX(((G33)+(I33)*(MAX($D$16,(IF(N6="None",AC114,L114))-(K33))))*(MAX($D$16,(IF(N6="None",AC114,L114))-(K33))),0.000001)*MAX(((((G33)+(I33)*(MAX($D$16,(IF(N6="None",AC114,L114))-(K33))))*(MAX($D$16,(IF(N6="None",AC114,L114))-(K33))))/MAX((G33)+2*(MAX($D$16,(IF(N6="None",AC114,L114))-(K33)))*SQRT(1+(I33)^2),0.000001))^(2/3),0.000001)))^2))/2)+(IF((ABS(H114)/MAX(((G33)+(I33)*(MAX($D$16,(IF(N6="None",AC114,L114))-(K33))))*(MAX($D$16,(IF(N6="None",AC114,L114))-(K33))),0.000001))&gt;(ABS(H114)/MAX(((F33)+(H33)*(MAX($D$16,(AC114)-(J33))))*(MAX($D$16,(AC114)-(J33))),0.000001)),$D$9*((((ABS(H114)/MAX(((G33)+(I33)*(MAX($D$16,(IF(N6="None",AC114,L114))-(K33))))*(MAX($D$16,(IF(N6="None",AC114,L114))-(K33))),0.000001))^2)/(2*$I$5))-(((ABS(H114)/MAX(((F33)+(H33)*(MAX($D$16,(AC114)-(J33))))*(MAX($D$16,(AC114)-(J33))),0.000001))^2)/(2*$I$5))),$D$8*((((ABS(H114)/MAX(((F33)+(H33)*(MAX($D$16,(AC114)-(J33))))*(MAX($D$16,(AC114)-(J33))),0.000001))^2)/(2*$I$5))-(((ABS(H114)/MAX(((G33)+(I33)*(MAX($D$16,(IF(N6="None",AC114,L114))-(K33))))*(MAX($D$16,(IF(N6="None",AC114,L114))-(K33))),0.000001))^2)/(2*$I$5)))))+($D$10*(ABS((X33)-(W33))/90)*MAX(((ABS(H114)/MAX(((F33)+(H33)*(MAX($D$16,(AC114)-(J33))))*(MAX($D$16,(AC114)-(J33))),0.000001))^2)/(2*$I$5),((ABS(H114)/MAX(((G33)+(I33)*(MAX($D$16,(IF(N6="None",AC114,L114))-(K33))))*(MAX($D$16,(IF(N6="None",AC114,L114))-(K33))),0.000001))^2)/(2*$I$5)))+(($D$11*0.00000015*(ABS(G114)/MAX(ABS(F114),0.000001))^2*MAX(((ABS(H114)/MAX(((F33)+(H33)*(MAX($D$16,(AC114)-(J33))))*(MAX($D$16,(AC114)-(J33))),0.000001))^2)/(2*$I$5),((ABS(H114)/MAX(((G33)+(I33)*(MAX($D$16,(IF(N6="None",AC114,L114))-(K33))))*(MAX($D$16,(IF(N6="None",AC114,L114))-(K33))),0.000001))^2)/(2*$I$5))))-((ABS(H114)/MAX(((F33)+(H33)*(MAX($D$16,(AC114)-(J33))))*(MAX($D$16,(AC114)-(J33))),0.000001))^2)/(2*$I$5)</f>
        <v>635.50072421278492</v>
      </c>
      <c r="R114">
        <f ca="1">AE114+((ABS(G114)/MAX(((F32)+(H32)*(MAX($D$16,(AE114)-(J32))))*(MAX($D$16,(AE114)-(J32))),0.000001))^2)/(2*$I$5)-((E32)*((((ABS(G114)*$D$6)/(MAX(((F32)+(H32)*(MAX($D$16,(AE114)-(J32))))*(MAX($D$16,(AE114)-(J32))),0.000001)*MAX(((((F32)+(H32)*(MAX($D$16,(AE114)-(J32))))*(MAX($D$16,(AE114)-(J32))))/MAX((F32)+2*(MAX($D$16,(AE114)-(J32)))*SQRT(1+(H32)^2),0.000001))^(2/3),0.000001)))^2)+(((ABS(G114)*$D$6)/(MAX(((G32)+(I32)*(MAX($D$16,(AF114)-(K32))))*(MAX($D$16,(AF114)-(K32))),0.000001)*MAX(((((G32)+(I32)*(MAX($D$16,(AF114)-(K32))))*(MAX($D$16,(AF114)-(K32))))/MAX((G32)+2*(MAX($D$16,(AF114)-(K32)))*SQRT(1+(I32)^2),0.000001))^(2/3),0.000001)))^2))/2)+(IF((ABS(G114)/MAX(((G32)+(I32)*(MAX($D$16,(AF114)-(K32))))*(MAX($D$16,(AF114)-(K32))),0.000001))&gt;(ABS(G114)/MAX(((F32)+(H32)*(MAX($D$16,(AE114)-(J32))))*(MAX($D$16,(AE114)-(J32))),0.000001)),$D$9*((((ABS(G114)/MAX(((G32)+(I32)*(MAX($D$16,(AF114)-(K32))))*(MAX($D$16,(AF114)-(K32))),0.000001))^2)/(2*$I$5))-(((ABS(G114)/MAX(((F32)+(H32)*(MAX($D$16,(AE114)-(J32))))*(MAX($D$16,(AE114)-(J32))),0.000001))^2)/(2*$I$5))),$D$8*((((ABS(G114)/MAX(((F32)+(H32)*(MAX($D$16,(AE114)-(J32))))*(MAX($D$16,(AE114)-(J32))),0.000001))^2)/(2*$I$5))-(((ABS(G114)/MAX(((G32)+(I32)*(MAX($D$16,(AF114)-(K32))))*(MAX($D$16,(AF114)-(K32))),0.000001))^2)/(2*$I$5)))))+($D$10*(ABS((X32)-(W32))/90)*MAX(((ABS(G114)/MAX(((F32)+(H32)*(MAX($D$16,(AE114)-(J32))))*(MAX($D$16,(AE114)-(J32))),0.000001))^2)/(2*$I$5),((ABS(G114)/MAX(((G32)+(I32)*(MAX($D$16,(AF114)-(K32))))*(MAX($D$16,(AF114)-(K32))),0.000001))^2)/(2*$I$5)))+(($D$11*0.13607488*(ABS(H114)/MAX(ABS(F114),0.000001))^2*MAX(((ABS(G114)/MAX(((F32)+(H32)*(MAX($D$16,(AE114)-(J32))))*(MAX($D$16,(AE114)-(J32))),0.000001))^2)/(2*$I$5),((ABS(G114)/MAX(((G32)+(I32)*(MAX($D$16,(AF114)-(K32))))*(MAX($D$16,(AF114)-(K32))),0.000001))^2)/(2*$I$5))))-((ABS(G114)/MAX(((G32)+(I32)*(MAX($D$16,(AF114)-(K32))))*(MAX($D$16,(AF114)-(K32))),0.000001))^2)/(2*$I$5)</f>
        <v>636.94029215910814</v>
      </c>
      <c r="S114">
        <f ca="1">M114+((ABS(I114)/MAX(((G34)+(I34)*(MAX($D$16,(IF(N7="None",AD114,M114))-(K34))))*(MAX($D$16,(IF(N7="None",AD114,M114))-(K34))),0.000001))^2)/(2*$I$5)+((E34)*((((ABS(I114)*$D$6)/(MAX(((F34)+(H34)*(MAX($D$16,(AD114)-(J34))))*(MAX($D$16,(AD114)-(J34))),0.000001)*MAX(((((F34)+(H34)*(MAX($D$16,(AD114)-(J34))))*(MAX($D$16,(AD114)-(J34))))/MAX((F34)+2*(MAX($D$16,(AD114)-(J34)))*SQRT(1+(H34)^2),0.000001))^(2/3),0.000001)))^2)+(((ABS(I114)*$D$6)/(MAX(((G34)+(I34)*(MAX($D$16,(IF(N7="None",AD114,M114))-(K34))))*(MAX($D$16,(IF(N7="None",AD114,M114))-(K34))),0.000001)*MAX(((((G34)+(I34)*(MAX($D$16,(IF(N7="None",AD114,M114))-(K34))))*(MAX($D$16,(IF(N7="None",AD114,M114))-(K34))))/MAX((G34)+2*(MAX($D$16,(IF(N7="None",AD114,M114))-(K34)))*SQRT(1+(I34)^2),0.000001))^(2/3),0.000001)))^2))/2)+(IF((ABS(I114)/MAX(((G34)+(I34)*(MAX($D$16,(IF(N7="None",AD114,M114))-(K34))))*(MAX($D$16,(IF(N7="None",AD114,M114))-(K34))),0.000001))&gt;(ABS(I114)/MAX(((F34)+(H34)*(MAX($D$16,(AD114)-(J34))))*(MAX($D$16,(AD114)-(J34))),0.000001)),$D$9*((((ABS(I114)/MAX(((G34)+(I34)*(MAX($D$16,(IF(N7="None",AD114,M114))-(K34))))*(MAX($D$16,(IF(N7="None",AD114,M114))-(K34))),0.000001))^2)/(2*$I$5))-(((ABS(I114)/MAX(((F34)+(H34)*(MAX($D$16,(AD114)-(J34))))*(MAX($D$16,(AD114)-(J34))),0.000001))^2)/(2*$I$5))),$D$8*((((ABS(I114)/MAX(((F34)+(H34)*(MAX($D$16,(AD114)-(J34))))*(MAX($D$16,(AD114)-(J34))),0.000001))^2)/(2*$I$5))-(((ABS(I114)/MAX(((G34)+(I34)*(MAX($D$16,(IF(N7="None",AD114,M114))-(K34))))*(MAX($D$16,(IF(N7="None",AD114,M114))-(K34))),0.000001))^2)/(2*$I$5)))))+($D$10*(ABS((X34)-(W34))/90)*MAX(((ABS(I114)/MAX(((F34)+(H34)*(MAX($D$16,(AD114)-(J34))))*(MAX($D$16,(AD114)-(J34))),0.000001))^2)/(2*$I$5),((ABS(I114)/MAX(((G34)+(I34)*(MAX($D$16,(IF(N7="None",AD114,M114))-(K34))))*(MAX($D$16,(IF(N7="None",AD114,M114))-(K34))),0.000001))^2)/(2*$I$5)))+(0)-((ABS(I114)/MAX(((F34)+(H34)*(MAX($D$16,(AD114)-(J34))))*(MAX($D$16,(AD114)-(J34))),0.000001))^2)/(2*$I$5)</f>
        <v>625.71094438391776</v>
      </c>
      <c r="T114">
        <f ca="1">N114+((ABS(J114)/MAX(((G35)+(I35)*(MAX($D$16,(IF(N8="None",AD114,N114))-(K35))))*(MAX($D$16,(IF(N8="None",AD114,N114))-(K35))),0.000001))^2)/(2*$I$5)+((E35)*((((ABS(J114)*$D$6)/(MAX(((F35)+(H35)*(MAX($D$16,(AD114)-(J35))))*(MAX($D$16,(AD114)-(J35))),0.000001)*MAX(((((F35)+(H35)*(MAX($D$16,(AD114)-(J35))))*(MAX($D$16,(AD114)-(J35))))/MAX((F35)+2*(MAX($D$16,(AD114)-(J35)))*SQRT(1+(H35)^2),0.000001))^(2/3),0.000001)))^2)+(((ABS(J114)*$D$6)/(MAX(((G35)+(I35)*(MAX($D$16,(IF(N8="None",AD114,N114))-(K35))))*(MAX($D$16,(IF(N8="None",AD114,N114))-(K35))),0.000001)*MAX(((((G35)+(I35)*(MAX($D$16,(IF(N8="None",AD114,N114))-(K35))))*(MAX($D$16,(IF(N8="None",AD114,N114))-(K35))))/MAX((G35)+2*(MAX($D$16,(IF(N8="None",AD114,N114))-(K35)))*SQRT(1+(I35)^2),0.000001))^(2/3),0.000001)))^2))/2)+(IF((ABS(J114)/MAX(((G35)+(I35)*(MAX($D$16,(IF(N8="None",AD114,N114))-(K35))))*(MAX($D$16,(IF(N8="None",AD114,N114))-(K35))),0.000001))&gt;(ABS(J114)/MAX(((F35)+(H35)*(MAX($D$16,(AD114)-(J35))))*(MAX($D$16,(AD114)-(J35))),0.000001)),$D$9*((((ABS(J114)/MAX(((G35)+(I35)*(MAX($D$16,(IF(N8="None",AD114,N114))-(K35))))*(MAX($D$16,(IF(N8="None",AD114,N114))-(K35))),0.000001))^2)/(2*$I$5))-(((ABS(J114)/MAX(((F35)+(H35)*(MAX($D$16,(AD114)-(J35))))*(MAX($D$16,(AD114)-(J35))),0.000001))^2)/(2*$I$5))),$D$8*((((ABS(J114)/MAX(((F35)+(H35)*(MAX($D$16,(AD114)-(J35))))*(MAX($D$16,(AD114)-(J35))),0.000001))^2)/(2*$I$5))-(((ABS(J114)/MAX(((G35)+(I35)*(MAX($D$16,(IF(N8="None",AD114,N114))-(K35))))*(MAX($D$16,(IF(N8="None",AD114,N114))-(K35))),0.000001))^2)/(2*$I$5)))))+($D$10*(ABS((X35)-(W35))/90)*MAX(((ABS(J114)/MAX(((F35)+(H35)*(MAX($D$16,(AD114)-(J35))))*(MAX($D$16,(AD114)-(J35))),0.000001))^2)/(2*$I$5),((ABS(J114)/MAX(((G35)+(I35)*(MAX($D$16,(IF(N8="None",AD114,N114))-(K35))))*(MAX($D$16,(IF(N8="None",AD114,N114))-(K35))),0.000001))^2)/(2*$I$5)))+(($D$11*0.34699541*(ABS(I114)/MAX(ABS(G114),0.000001))^2*MAX(((ABS(J114)/MAX(((F35)+(H35)*(MAX($D$16,(AD114)-(J35))))*(MAX($D$16,(AD114)-(J35))),0.000001))^2)/(2*$I$5),((ABS(J114)/MAX(((G35)+(I35)*(MAX($D$16,(IF(N8="None",AD114,N114))-(K35))))*(MAX($D$16,(IF(N8="None",AD114,N114))-(K35))),0.000001))^2)/(2*$I$5))))-((ABS(J114)/MAX(((F35)+(H35)*(MAX($D$16,(AD114)-(J35))))*(MAX($D$16,(AD114)-(J35))),0.000001))^2)/(2*$I$5)</f>
        <v>633.40272527335537</v>
      </c>
      <c r="U114">
        <f t="shared" ca="1" si="37"/>
        <v>1.288440523979739E-3</v>
      </c>
      <c r="V114">
        <f t="shared" ca="1" si="38"/>
        <v>5.5539885284260687E-3</v>
      </c>
      <c r="W114">
        <f t="shared" ca="1" si="39"/>
        <v>0.82113799350111094</v>
      </c>
      <c r="X114">
        <f t="shared" ca="1" si="40"/>
        <v>3.5389730479535046</v>
      </c>
      <c r="Y114">
        <f>IF($D$20=0,B114,IFERROR(IF(N6="None",1,MIN(0.98,MAX(0.02,B114+$D$14*((Q114-P114)/MAX(ABS(D114),1))))),B114))</f>
        <v>1</v>
      </c>
      <c r="Z114">
        <f ca="1">IF($D$20=0,C114,IFERROR(IF(AND(N7="None",N8="None"),C114,IF(N8="None",1,IF(N7="None",0,MIN(0.98,MAX(0.02,C114+$D$14*((T114-S114)/MAX(ABS(E114),1))))))),C114))</f>
        <v>0.72266637339002593</v>
      </c>
      <c r="AA114">
        <f t="shared" ca="1" si="41"/>
        <v>636.87894529888581</v>
      </c>
      <c r="AB114">
        <f t="shared" ca="1" si="42"/>
        <v>635.70338686183254</v>
      </c>
      <c r="AC114">
        <f ca="1">IF($D$20=0,D114,IF(AC114=0,(MAX(P114,Q114)),IF(ABS((MAX(P114,Q114))-AC114)&lt;$D$19,AC114,MAX((K31)+$D$16,AC114+$D$13*(((MAX(P114,Q114))-AC114))))))</f>
        <v>636.34521071249969</v>
      </c>
      <c r="AD114">
        <f ca="1">IF($D$20=0,E114,IF(AD114=0,(MAX(S114,T114)),IF(ABS((MAX(S114,T114))-AD114)&lt;$D$19,AD114,MAX((K32)+$D$16,AD114+$D$13*(((MAX(S114,T114))-AD114))))))</f>
        <v>633.40366557994787</v>
      </c>
      <c r="AE114">
        <f ca="1">IF($D$20=0,D114,IF(AE114=0,O114,IF(ABS(U114)&lt;$D$19,AE114,MAX((K31)+$D$16,AE114+($D$13*(((O114)-AE114)+($D$15*U114*MAX(ABS(AE114-(K31)),1))))))))</f>
        <v>637.16633857014403</v>
      </c>
      <c r="AF114">
        <f ca="1">IF($D$20=0,E114,IF(AF114=0,R114,IF(ABS(V114)&lt;$D$19,AF114,MAX((K32)+$D$16,AF114+($D$13*(((R114)-AF114)+($D$15*V114*MAX(ABS(AF114-(K32)),1))))))))</f>
        <v>636.94169917856402</v>
      </c>
      <c r="AG114">
        <f ca="1">((G31)*(MAX($D$16,(AC114)-(K31)))^2)/2+(I31)*(MAX($D$16,(AC114)-(K31)))^3/3+(ABS(F114)^2)/($I$5*MAX(((G31)+(I31)*(MAX($D$16,(AC114)-(K31))))*(MAX($D$16,(AC114)-(K31))),0.000001))</f>
        <v>33.491172929057015</v>
      </c>
      <c r="AH114">
        <f ca="1">((G31)*(MAX($D$16,(AE114)-(K31)))^2)/2+(I31)*(MAX($D$16,(AE114)-(K31)))^3/3+(ABS(F114)^2)/($I$5*MAX(((G31)+(I31)*(MAX($D$16,(AE114)-(K31))))*(MAX($D$16,(AE114)-(K31))),0.000001))</f>
        <v>41.072677697635562</v>
      </c>
      <c r="AI114">
        <f ca="1">((G32)*(MAX($D$16,(AD114)-(K32)))^2)/2+(I32)*(MAX($D$16,(AD114)-(K32)))^3/3+(ABS(G114)^2)/($I$5*MAX(((G32)+(I32)*(MAX($D$16,(AD114)-(K32))))*(MAX($D$16,(AD114)-(K32))),0.000001))</f>
        <v>28.88577927470671</v>
      </c>
      <c r="AJ114">
        <f ca="1">((G32)*(MAX($D$16,(AF114)-(K32)))^2)/2+(I32)*(MAX($D$16,(AF114)-(K32)))^3/3+(ABS(G114)^2)/($I$5*MAX(((G32)+(I32)*(MAX($D$16,(AF114)-(K32))))*(MAX($D$16,(AF114)-(K32))),0.000001))</f>
        <v>136.11863537105103</v>
      </c>
      <c r="AK114" t="str">
        <f t="shared" ca="1" si="43"/>
        <v>Supercritical</v>
      </c>
      <c r="AL114" t="str">
        <f t="shared" ca="1" si="44"/>
        <v>Supercritical</v>
      </c>
      <c r="AM114">
        <f t="shared" ca="1" si="45"/>
        <v>637.16634004906132</v>
      </c>
      <c r="AN114">
        <f t="shared" ca="1" si="46"/>
        <v>636.94169862134822</v>
      </c>
      <c r="AO114">
        <f t="shared" ca="1" si="47"/>
        <v>2.2752574295736849E-6</v>
      </c>
      <c r="AP114">
        <f t="shared" ca="1" si="48"/>
        <v>8.5725514509249479E-7</v>
      </c>
    </row>
    <row r="115" spans="1:42" x14ac:dyDescent="0.35">
      <c r="A115">
        <v>72</v>
      </c>
      <c r="B115">
        <f t="shared" si="49"/>
        <v>1</v>
      </c>
      <c r="C115">
        <f t="shared" ca="1" si="50"/>
        <v>0.72266637339002593</v>
      </c>
      <c r="D115">
        <f t="shared" ca="1" si="51"/>
        <v>637.16634004906132</v>
      </c>
      <c r="E115">
        <f t="shared" ca="1" si="52"/>
        <v>636.94169862134822</v>
      </c>
      <c r="F115">
        <f t="shared" si="36"/>
        <v>51</v>
      </c>
      <c r="G115">
        <f ca="1">IF(N6="None",MAX(0,F115-H115),MAX(0,F115*B115))</f>
        <v>50.95</v>
      </c>
      <c r="H115">
        <f ca="1">IF(N6="None",MAX(0.05,IFERROR(O33,0)+0.05),MAX(0,F115-G115))</f>
        <v>0.05</v>
      </c>
      <c r="I115">
        <f ca="1">IF(AND(N7="None",N8="None"),MAX(0,G115*C115),IF(N7="None",MAX(0.05,IFERROR(O34,0)+0.05),IF(N8="None",MAX(0,G115-J115),MAX(0,G115*C115))))</f>
        <v>36.81985172422182</v>
      </c>
      <c r="J115">
        <f ca="1">IF(AND(N7="None",N8="None"),MAX(0,G115-I115),IF(N8="None",MAX(0.05,IFERROR(O35,0)+0.05),IF(N7="None",MAX(0,G115-I115),MAX(0,G115-I115))))</f>
        <v>14.130148275778183</v>
      </c>
      <c r="K115">
        <f>P5</f>
        <v>637</v>
      </c>
      <c r="L115">
        <f ca="1">P6</f>
        <v>635.50072404782861</v>
      </c>
      <c r="M115">
        <f ca="1">P7</f>
        <v>623.0446335020365</v>
      </c>
      <c r="N115">
        <f ca="1">P8</f>
        <v>632.94163350203655</v>
      </c>
      <c r="O115">
        <f ca="1"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AE115)-(K31))))*(MAX($D$16,(AE115)-(K31))),0.000001)*MAX(((((G31)+(I31)*(MAX($D$16,(AE115)-(K31))))*(MAX($D$16,(AE115)-(K31))))/MAX((G31)+2*(MAX($D$16,(AE115)-(K31)))*SQRT(1+(I31)^2),0.000001))^(2/3),0.000001)))^2))/2)+(IF((ABS(F115)/MAX(((G31)+(I31)*(MAX($D$16,(AE115)-(K31))))*(MAX($D$16,(AE115)-(K31))),0.000001))&gt;(ABS(F115)/MAX(((F31)+(H31)*(MAX($D$16,(K115)-(J31))))*(MAX($D$16,(K115)-(J31))),0.000001)),$D$9*((((ABS(F115)/MAX(((G31)+(I31)*(MAX($D$16,(AE115)-(K31))))*(MAX($D$16,(AE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AE115)-(K31))))*(MAX($D$16,(AE115)-(K31))),0.000001))^2)/(2*$I$5)))))+($D$10*(ABS((X31)-(W31))/90)*MAX(((ABS(F115)/MAX(((F31)+(H31)*(MAX($D$16,(K115)-(J31))))*(MAX($D$16,(K115)-(J31))),0.000001))^2)/(2*$I$5),((ABS(F115)/MAX(((G31)+(I31)*(MAX($D$16,(AE115)-(K31))))*(MAX($D$16,(AE115)-(K31))),0.000001))^2)/(2*$I$5)))+(0)-((ABS(F115)/MAX(((G31)+(I31)*(MAX($D$16,(AE115)-(K31))))*(MAX($D$16,(AE115)-(K31))),0.000001))^2)/(2*$I$5)</f>
        <v>637.16615350341931</v>
      </c>
      <c r="P115">
        <f ca="1">AD115+((ABS(G115)/MAX(((G32)+(I32)*(MAX($D$16,(AD115)-(K32))))*(MAX($D$16,(AD115)-(K32))),0.000001))^2)/(2*$I$5)+((E32)*((((ABS(G115)*$D$6)/(MAX(((F32)+(H32)*(MAX($D$16,(AC115)-(J32))))*(MAX($D$16,(AC115)-(J32))),0.000001)*MAX(((((F32)+(H32)*(MAX($D$16,(AC115)-(J32))))*(MAX($D$16,(AC115)-(J32))))/MAX((F32)+2*(MAX($D$16,(AC115)-(J32)))*SQRT(1+(H32)^2),0.000001))^(2/3),0.000001)))^2)+(((ABS(G115)*$D$6)/(MAX(((G32)+(I32)*(MAX($D$16,(AD115)-(K32))))*(MAX($D$16,(AD115)-(K32))),0.000001)*MAX(((((G32)+(I32)*(MAX($D$16,(AD115)-(K32))))*(MAX($D$16,(AD115)-(K32))))/MAX((G32)+2*(MAX($D$16,(AD115)-(K32)))*SQRT(1+(I32)^2),0.000001))^(2/3),0.000001)))^2))/2)+(IF((ABS(G115)/MAX(((G32)+(I32)*(MAX($D$16,(AD115)-(K32))))*(MAX($D$16,(AD115)-(K32))),0.000001))&gt;(ABS(G115)/MAX(((F32)+(H32)*(MAX($D$16,(AC115)-(J32))))*(MAX($D$16,(AC115)-(J32))),0.000001)),$D$9*((((ABS(G115)/MAX(((G32)+(I32)*(MAX($D$16,(AD115)-(K32))))*(MAX($D$16,(AD115)-(K32))),0.000001))^2)/(2*$I$5))-(((ABS(G115)/MAX(((F32)+(H32)*(MAX($D$16,(AC115)-(J32))))*(MAX($D$16,(AC115)-(J32))),0.000001))^2)/(2*$I$5))),$D$8*((((ABS(G115)/MAX(((F32)+(H32)*(MAX($D$16,(AC115)-(J32))))*(MAX($D$16,(AC115)-(J32))),0.000001))^2)/(2*$I$5))-(((ABS(G115)/MAX(((G32)+(I32)*(MAX($D$16,(AD115)-(K32))))*(MAX($D$16,(AD115)-(K32))),0.000001))^2)/(2*$I$5)))))+($D$10*(ABS((X32)-(W32))/90)*MAX(((ABS(G115)/MAX(((F32)+(H32)*(MAX($D$16,(AC115)-(J32))))*(MAX($D$16,(AC115)-(J32))),0.000001))^2)/(2*$I$5),((ABS(G115)/MAX(((G32)+(I32)*(MAX($D$16,(AD115)-(K32))))*(MAX($D$16,(AD115)-(K32))),0.000001))^2)/(2*$I$5)))+(($D$11*0.13607488*(ABS(H115)/MAX(ABS(F115),0.000001))^2*MAX(((ABS(G115)/MAX(((F32)+(H32)*(MAX($D$16,(AC115)-(J32))))*(MAX($D$16,(AC115)-(J32))),0.000001))^2)/(2*$I$5),((ABS(G115)/MAX(((G32)+(I32)*(MAX($D$16,(AD115)-(K32))))*(MAX($D$16,(AD115)-(K32))),0.000001))^2)/(2*$I$5))))-((ABS(G115)/MAX(((F32)+(H32)*(MAX($D$16,(AC115)-(J32))))*(MAX($D$16,(AC115)-(J32))),0.000001))^2)/(2*$I$5)</f>
        <v>636.3475921453313</v>
      </c>
      <c r="Q115">
        <f ca="1">L115+((ABS(H115)/MAX(((G33)+(I33)*(MAX($D$16,(IF(N6="None",AC115,L115))-(K33))))*(MAX($D$16,(IF(N6="None",AC115,L115))-(K33))),0.000001))^2)/(2*$I$5)+((E33)*((((ABS(H115)*$D$6)/(MAX(((F33)+(H33)*(MAX($D$16,(AC115)-(J33))))*(MAX($D$16,(AC115)-(J33))),0.000001)*MAX(((((F33)+(H33)*(MAX($D$16,(AC115)-(J33))))*(MAX($D$16,(AC115)-(J33))))/MAX((F33)+2*(MAX($D$16,(AC115)-(J33)))*SQRT(1+(H33)^2),0.000001))^(2/3),0.000001)))^2)+(((ABS(H115)*$D$6)/(MAX(((G33)+(I33)*(MAX($D$16,(IF(N6="None",AC115,L115))-(K33))))*(MAX($D$16,(IF(N6="None",AC115,L115))-(K33))),0.000001)*MAX(((((G33)+(I33)*(MAX($D$16,(IF(N6="None",AC115,L115))-(K33))))*(MAX($D$16,(IF(N6="None",AC115,L115))-(K33))))/MAX((G33)+2*(MAX($D$16,(IF(N6="None",AC115,L115))-(K33)))*SQRT(1+(I33)^2),0.000001))^(2/3),0.000001)))^2))/2)+(IF((ABS(H115)/MAX(((G33)+(I33)*(MAX($D$16,(IF(N6="None",AC115,L115))-(K33))))*(MAX($D$16,(IF(N6="None",AC115,L115))-(K33))),0.000001))&gt;(ABS(H115)/MAX(((F33)+(H33)*(MAX($D$16,(AC115)-(J33))))*(MAX($D$16,(AC115)-(J33))),0.000001)),$D$9*((((ABS(H115)/MAX(((G33)+(I33)*(MAX($D$16,(IF(N6="None",AC115,L115))-(K33))))*(MAX($D$16,(IF(N6="None",AC115,L115))-(K33))),0.000001))^2)/(2*$I$5))-(((ABS(H115)/MAX(((F33)+(H33)*(MAX($D$16,(AC115)-(J33))))*(MAX($D$16,(AC115)-(J33))),0.000001))^2)/(2*$I$5))),$D$8*((((ABS(H115)/MAX(((F33)+(H33)*(MAX($D$16,(AC115)-(J33))))*(MAX($D$16,(AC115)-(J33))),0.000001))^2)/(2*$I$5))-(((ABS(H115)/MAX(((G33)+(I33)*(MAX($D$16,(IF(N6="None",AC115,L115))-(K33))))*(MAX($D$16,(IF(N6="None",AC115,L115))-(K33))),0.000001))^2)/(2*$I$5)))))+($D$10*(ABS((X33)-(W33))/90)*MAX(((ABS(H115)/MAX(((F33)+(H33)*(MAX($D$16,(AC115)-(J33))))*(MAX($D$16,(AC115)-(J33))),0.000001))^2)/(2*$I$5),((ABS(H115)/MAX(((G33)+(I33)*(MAX($D$16,(IF(N6="None",AC115,L115))-(K33))))*(MAX($D$16,(IF(N6="None",AC115,L115))-(K33))),0.000001))^2)/(2*$I$5)))+(($D$11*0.00000015*(ABS(G115)/MAX(ABS(F115),0.000001))^2*MAX(((ABS(H115)/MAX(((F33)+(H33)*(MAX($D$16,(AC115)-(J33))))*(MAX($D$16,(AC115)-(J33))),0.000001))^2)/(2*$I$5),((ABS(H115)/MAX(((G33)+(I33)*(MAX($D$16,(IF(N6="None",AC115,L115))-(K33))))*(MAX($D$16,(IF(N6="None",AC115,L115))-(K33))),0.000001))^2)/(2*$I$5))))-((ABS(H115)/MAX(((F33)+(H33)*(MAX($D$16,(AC115)-(J33))))*(MAX($D$16,(AC115)-(J33))),0.000001))^2)/(2*$I$5)</f>
        <v>635.50072421239508</v>
      </c>
      <c r="R115">
        <f ca="1">AE115+((ABS(G115)/MAX(((F32)+(H32)*(MAX($D$16,(AE115)-(J32))))*(MAX($D$16,(AE115)-(J32))),0.000001))^2)/(2*$I$5)-((E32)*((((ABS(G115)*$D$6)/(MAX(((F32)+(H32)*(MAX($D$16,(AE115)-(J32))))*(MAX($D$16,(AE115)-(J32))),0.000001)*MAX(((((F32)+(H32)*(MAX($D$16,(AE115)-(J32))))*(MAX($D$16,(AE115)-(J32))))/MAX((F32)+2*(MAX($D$16,(AE115)-(J32)))*SQRT(1+(H32)^2),0.000001))^(2/3),0.000001)))^2)+(((ABS(G115)*$D$6)/(MAX(((G32)+(I32)*(MAX($D$16,(AF115)-(K32))))*(MAX($D$16,(AF115)-(K32))),0.000001)*MAX(((((G32)+(I32)*(MAX($D$16,(AF115)-(K32))))*(MAX($D$16,(AF115)-(K32))))/MAX((G32)+2*(MAX($D$16,(AF115)-(K32)))*SQRT(1+(I32)^2),0.000001))^(2/3),0.000001)))^2))/2)+(IF((ABS(G115)/MAX(((G32)+(I32)*(MAX($D$16,(AF115)-(K32))))*(MAX($D$16,(AF115)-(K32))),0.000001))&gt;(ABS(G115)/MAX(((F32)+(H32)*(MAX($D$16,(AE115)-(J32))))*(MAX($D$16,(AE115)-(J32))),0.000001)),$D$9*((((ABS(G115)/MAX(((G32)+(I32)*(MAX($D$16,(AF115)-(K32))))*(MAX($D$16,(AF115)-(K32))),0.000001))^2)/(2*$I$5))-(((ABS(G115)/MAX(((F32)+(H32)*(MAX($D$16,(AE115)-(J32))))*(MAX($D$16,(AE115)-(J32))),0.000001))^2)/(2*$I$5))),$D$8*((((ABS(G115)/MAX(((F32)+(H32)*(MAX($D$16,(AE115)-(J32))))*(MAX($D$16,(AE115)-(J32))),0.000001))^2)/(2*$I$5))-(((ABS(G115)/MAX(((G32)+(I32)*(MAX($D$16,(AF115)-(K32))))*(MAX($D$16,(AF115)-(K32))),0.000001))^2)/(2*$I$5)))))+($D$10*(ABS((X32)-(W32))/90)*MAX(((ABS(G115)/MAX(((F32)+(H32)*(MAX($D$16,(AE115)-(J32))))*(MAX($D$16,(AE115)-(J32))),0.000001))^2)/(2*$I$5),((ABS(G115)/MAX(((G32)+(I32)*(MAX($D$16,(AF115)-(K32))))*(MAX($D$16,(AF115)-(K32))),0.000001))^2)/(2*$I$5)))+(($D$11*0.13607488*(ABS(H115)/MAX(ABS(F115),0.000001))^2*MAX(((ABS(G115)/MAX(((F32)+(H32)*(MAX($D$16,(AE115)-(J32))))*(MAX($D$16,(AE115)-(J32))),0.000001))^2)/(2*$I$5),((ABS(G115)/MAX(((G32)+(I32)*(MAX($D$16,(AF115)-(K32))))*(MAX($D$16,(AF115)-(K32))),0.000001))^2)/(2*$I$5))))-((ABS(G115)/MAX(((G32)+(I32)*(MAX($D$16,(AF115)-(K32))))*(MAX($D$16,(AF115)-(K32))),0.000001))^2)/(2*$I$5)</f>
        <v>636.94029115127432</v>
      </c>
      <c r="S115">
        <f ca="1">M115+((ABS(I115)/MAX(((G34)+(I34)*(MAX($D$16,(IF(N7="None",AD115,M115))-(K34))))*(MAX($D$16,(IF(N7="None",AD115,M115))-(K34))),0.000001))^2)/(2*$I$5)+((E34)*((((ABS(I115)*$D$6)/(MAX(((F34)+(H34)*(MAX($D$16,(AD115)-(J34))))*(MAX($D$16,(AD115)-(J34))),0.000001)*MAX(((((F34)+(H34)*(MAX($D$16,(AD115)-(J34))))*(MAX($D$16,(AD115)-(J34))))/MAX((F34)+2*(MAX($D$16,(AD115)-(J34)))*SQRT(1+(H34)^2),0.000001))^(2/3),0.000001)))^2)+(((ABS(I115)*$D$6)/(MAX(((G34)+(I34)*(MAX($D$16,(IF(N7="None",AD115,M115))-(K34))))*(MAX($D$16,(IF(N7="None",AD115,M115))-(K34))),0.000001)*MAX(((((G34)+(I34)*(MAX($D$16,(IF(N7="None",AD115,M115))-(K34))))*(MAX($D$16,(IF(N7="None",AD115,M115))-(K34))))/MAX((G34)+2*(MAX($D$16,(IF(N7="None",AD115,M115))-(K34)))*SQRT(1+(I34)^2),0.000001))^(2/3),0.000001)))^2))/2)+(IF((ABS(I115)/MAX(((G34)+(I34)*(MAX($D$16,(IF(N7="None",AD115,M115))-(K34))))*(MAX($D$16,(IF(N7="None",AD115,M115))-(K34))),0.000001))&gt;(ABS(I115)/MAX(((F34)+(H34)*(MAX($D$16,(AD115)-(J34))))*(MAX($D$16,(AD115)-(J34))),0.000001)),$D$9*((((ABS(I115)/MAX(((G34)+(I34)*(MAX($D$16,(IF(N7="None",AD115,M115))-(K34))))*(MAX($D$16,(IF(N7="None",AD115,M115))-(K34))),0.000001))^2)/(2*$I$5))-(((ABS(I115)/MAX(((F34)+(H34)*(MAX($D$16,(AD115)-(J34))))*(MAX($D$16,(AD115)-(J34))),0.000001))^2)/(2*$I$5))),$D$8*((((ABS(I115)/MAX(((F34)+(H34)*(MAX($D$16,(AD115)-(J34))))*(MAX($D$16,(AD115)-(J34))),0.000001))^2)/(2*$I$5))-(((ABS(I115)/MAX(((G34)+(I34)*(MAX($D$16,(IF(N7="None",AD115,M115))-(K34))))*(MAX($D$16,(IF(N7="None",AD115,M115))-(K34))),0.000001))^2)/(2*$I$5)))))+($D$10*(ABS((X34)-(W34))/90)*MAX(((ABS(I115)/MAX(((F34)+(H34)*(MAX($D$16,(AD115)-(J34))))*(MAX($D$16,(AD115)-(J34))),0.000001))^2)/(2*$I$5),((ABS(I115)/MAX(((G34)+(I34)*(MAX($D$16,(IF(N7="None",AD115,M115))-(K34))))*(MAX($D$16,(IF(N7="None",AD115,M115))-(K34))),0.000001))^2)/(2*$I$5)))+(0)-((ABS(I115)/MAX(((F34)+(H34)*(MAX($D$16,(AD115)-(J34))))*(MAX($D$16,(AD115)-(J34))),0.000001))^2)/(2*$I$5)</f>
        <v>625.71691123287667</v>
      </c>
      <c r="T115">
        <f ca="1">N115+((ABS(J115)/MAX(((G35)+(I35)*(MAX($D$16,(IF(N8="None",AD115,N115))-(K35))))*(MAX($D$16,(IF(N8="None",AD115,N115))-(K35))),0.000001))^2)/(2*$I$5)+((E35)*((((ABS(J115)*$D$6)/(MAX(((F35)+(H35)*(MAX($D$16,(AD115)-(J35))))*(MAX($D$16,(AD115)-(J35))),0.000001)*MAX(((((F35)+(H35)*(MAX($D$16,(AD115)-(J35))))*(MAX($D$16,(AD115)-(J35))))/MAX((F35)+2*(MAX($D$16,(AD115)-(J35)))*SQRT(1+(H35)^2),0.000001))^(2/3),0.000001)))^2)+(((ABS(J115)*$D$6)/(MAX(((G35)+(I35)*(MAX($D$16,(IF(N8="None",AD115,N115))-(K35))))*(MAX($D$16,(IF(N8="None",AD115,N115))-(K35))),0.000001)*MAX(((((G35)+(I35)*(MAX($D$16,(IF(N8="None",AD115,N115))-(K35))))*(MAX($D$16,(IF(N8="None",AD115,N115))-(K35))))/MAX((G35)+2*(MAX($D$16,(IF(N8="None",AD115,N115))-(K35)))*SQRT(1+(I35)^2),0.000001))^(2/3),0.000001)))^2))/2)+(IF((ABS(J115)/MAX(((G35)+(I35)*(MAX($D$16,(IF(N8="None",AD115,N115))-(K35))))*(MAX($D$16,(IF(N8="None",AD115,N115))-(K35))),0.000001))&gt;(ABS(J115)/MAX(((F35)+(H35)*(MAX($D$16,(AD115)-(J35))))*(MAX($D$16,(AD115)-(J35))),0.000001)),$D$9*((((ABS(J115)/MAX(((G35)+(I35)*(MAX($D$16,(IF(N8="None",AD115,N115))-(K35))))*(MAX($D$16,(IF(N8="None",AD115,N115))-(K35))),0.000001))^2)/(2*$I$5))-(((ABS(J115)/MAX(((F35)+(H35)*(MAX($D$16,(AD115)-(J35))))*(MAX($D$16,(AD115)-(J35))),0.000001))^2)/(2*$I$5))),$D$8*((((ABS(J115)/MAX(((F35)+(H35)*(MAX($D$16,(AD115)-(J35))))*(MAX($D$16,(AD115)-(J35))),0.000001))^2)/(2*$I$5))-(((ABS(J115)/MAX(((G35)+(I35)*(MAX($D$16,(IF(N8="None",AD115,N115))-(K35))))*(MAX($D$16,(IF(N8="None",AD115,N115))-(K35))),0.000001))^2)/(2*$I$5)))))+($D$10*(ABS((X35)-(W35))/90)*MAX(((ABS(J115)/MAX(((F35)+(H35)*(MAX($D$16,(AD115)-(J35))))*(MAX($D$16,(AD115)-(J35))),0.000001))^2)/(2*$I$5),((ABS(J115)/MAX(((G35)+(I35)*(MAX($D$16,(IF(N8="None",AD115,N115))-(K35))))*(MAX($D$16,(IF(N8="None",AD115,N115))-(K35))),0.000001))^2)/(2*$I$5)))+(($D$11*0.34699541*(ABS(I115)/MAX(ABS(G115),0.000001))^2*MAX(((ABS(J115)/MAX(((F35)+(H35)*(MAX($D$16,(AD115)-(J35))))*(MAX($D$16,(AD115)-(J35))),0.000001))^2)/(2*$I$5),((ABS(J115)/MAX(((G35)+(I35)*(MAX($D$16,(IF(N8="None",AD115,N115))-(K35))))*(MAX($D$16,(IF(N8="None",AD115,N115))-(K35))),0.000001))^2)/(2*$I$5))))-((ABS(J115)/MAX(((F35)+(H35)*(MAX($D$16,(AD115)-(J35))))*(MAX($D$16,(AD115)-(J35))),0.000001))^2)/(2*$I$5)</f>
        <v>633.39955923411901</v>
      </c>
      <c r="U115">
        <f t="shared" ca="1" si="37"/>
        <v>1.2846902082507621E-3</v>
      </c>
      <c r="V115">
        <f t="shared" ca="1" si="38"/>
        <v>5.5589576327302473E-3</v>
      </c>
      <c r="W115">
        <f t="shared" ca="1" si="39"/>
        <v>0.8187479037300136</v>
      </c>
      <c r="X115">
        <f t="shared" ca="1" si="40"/>
        <v>3.5421393872292128</v>
      </c>
      <c r="Y115">
        <f>IF($D$20=0,B115,IFERROR(IF(N6="None",1,MIN(0.98,MAX(0.02,B115+$D$14*((Q115-P115)/MAX(ABS(D115),1))))),B115))</f>
        <v>1</v>
      </c>
      <c r="Z115">
        <f ca="1">IF($D$20=0,C115,IFERROR(IF(AND(N7="None",N8="None"),C115,IF(N8="None",1,IF(N7="None",0,MIN(0.98,MAX(0.02,C115+$D$14*((T115-S115)/MAX(ABS(E115),1))))))),C115))</f>
        <v>0.72363131545839687</v>
      </c>
      <c r="AA115">
        <f t="shared" ca="1" si="41"/>
        <v>636.87978609238178</v>
      </c>
      <c r="AB115">
        <f t="shared" ca="1" si="42"/>
        <v>635.70227939041615</v>
      </c>
      <c r="AC115">
        <f ca="1">IF($D$20=0,D115,IF(AC115=0,(MAX(P115,Q115)),IF(ABS((MAX(P115,Q115))-AC115)&lt;$D$19,AC115,MAX((K31)+$D$16,AC115+$D$13*(((MAX(P115,Q115))-AC115))))))</f>
        <v>636.34761445854826</v>
      </c>
      <c r="AD115">
        <f ca="1">IF($D$20=0,E115,IF(AD115=0,(MAX(S115,T115)),IF(ABS((MAX(S115,T115))-AD115)&lt;$D$19,AD115,MAX((K32)+$D$16,AD115+$D$13*(((MAX(S115,T115))-AD115))))))</f>
        <v>633.40050081868515</v>
      </c>
      <c r="AE115">
        <f ca="1">IF($D$20=0,D115,IF(AE115=0,O115,IF(ABS(U115)&lt;$D$19,AE115,MAX((K31)+$D$16,AE115+($D$13*(((O115)-AE115)+($D$15*U115*MAX(ABS(AE115-(K31)),1))))))))</f>
        <v>637.16633774969046</v>
      </c>
      <c r="AF115">
        <f ca="1">IF($D$20=0,E115,IF(AF115=0,R115,IF(ABS(V115)&lt;$D$19,AF115,MAX((K32)+$D$16,AF115+($D$13*(((R115)-AF115)+($D$15*V115*MAX(ABS(AF115-(K32)),1))))))))</f>
        <v>636.94169942964777</v>
      </c>
      <c r="AG115">
        <f ca="1">((G31)*(MAX($D$16,(AC115)-(K31)))^2)/2+(I31)*(MAX($D$16,(AC115)-(K31)))^3/3+(ABS(F115)^2)/($I$5*MAX(((G31)+(I31)*(MAX($D$16,(AC115)-(K31))))*(MAX($D$16,(AC115)-(K31))),0.000001))</f>
        <v>33.50030281423561</v>
      </c>
      <c r="AH115">
        <f ca="1">((G31)*(MAX($D$16,(AE115)-(K31)))^2)/2+(I31)*(MAX($D$16,(AE115)-(K31)))^3/3+(ABS(F115)^2)/($I$5*MAX(((G31)+(I31)*(MAX($D$16,(AE115)-(K31))))*(MAX($D$16,(AE115)-(K31))),0.000001))</f>
        <v>41.072666296189688</v>
      </c>
      <c r="AI115">
        <f ca="1">((G32)*(MAX($D$16,(AD115)-(K32)))^2)/2+(I32)*(MAX($D$16,(AD115)-(K32)))^3/3+(ABS(G115)^2)/($I$5*MAX(((G32)+(I32)*(MAX($D$16,(AD115)-(K32))))*(MAX($D$16,(AD115)-(K32))),0.000001))</f>
        <v>28.871641973741589</v>
      </c>
      <c r="AJ115">
        <f ca="1">((G32)*(MAX($D$16,(AF115)-(K32)))^2)/2+(I32)*(MAX($D$16,(AF115)-(K32)))^3/3+(ABS(G115)^2)/($I$5*MAX(((G32)+(I32)*(MAX($D$16,(AF115)-(K32))))*(MAX($D$16,(AF115)-(K32))),0.000001))</f>
        <v>136.1186481011857</v>
      </c>
      <c r="AK115" t="str">
        <f t="shared" ca="1" si="43"/>
        <v>Supercritical</v>
      </c>
      <c r="AL115" t="str">
        <f t="shared" ca="1" si="44"/>
        <v>Supercritical</v>
      </c>
      <c r="AM115">
        <f t="shared" ca="1" si="45"/>
        <v>637.16633924428152</v>
      </c>
      <c r="AN115">
        <f t="shared" ca="1" si="46"/>
        <v>636.94169890425303</v>
      </c>
      <c r="AO115">
        <f t="shared" ca="1" si="47"/>
        <v>2.2993708626017906E-6</v>
      </c>
      <c r="AP115">
        <f t="shared" ca="1" si="48"/>
        <v>8.0829954640648793E-7</v>
      </c>
    </row>
    <row r="116" spans="1:42" x14ac:dyDescent="0.35">
      <c r="A116">
        <v>73</v>
      </c>
      <c r="B116">
        <f t="shared" si="49"/>
        <v>1</v>
      </c>
      <c r="C116">
        <f t="shared" ca="1" si="50"/>
        <v>0.72363131545839687</v>
      </c>
      <c r="D116">
        <f t="shared" ca="1" si="51"/>
        <v>637.16633924428152</v>
      </c>
      <c r="E116">
        <f t="shared" ca="1" si="52"/>
        <v>636.94169890425303</v>
      </c>
      <c r="F116">
        <f t="shared" si="36"/>
        <v>51</v>
      </c>
      <c r="G116">
        <f ca="1">IF(N6="None",MAX(0,F116-H116),MAX(0,F116*B116))</f>
        <v>50.95</v>
      </c>
      <c r="H116">
        <f ca="1">IF(N6="None",MAX(0.05,IFERROR(O33,0)+0.05),MAX(0,F116-G116))</f>
        <v>0.05</v>
      </c>
      <c r="I116">
        <f ca="1">IF(AND(N7="None",N8="None"),MAX(0,G116*C116),IF(N7="None",MAX(0.05,IFERROR(O34,0)+0.05),IF(N8="None",MAX(0,G116-J116),MAX(0,G116*C116))))</f>
        <v>36.869015522605324</v>
      </c>
      <c r="J116">
        <f ca="1">IF(AND(N7="None",N8="None"),MAX(0,G116-I116),IF(N8="None",MAX(0.05,IFERROR(O35,0)+0.05),IF(N7="None",MAX(0,G116-I116),MAX(0,G116-I116))))</f>
        <v>14.080984477394679</v>
      </c>
      <c r="K116">
        <f>P5</f>
        <v>637</v>
      </c>
      <c r="L116">
        <f ca="1">P6</f>
        <v>635.50072404782861</v>
      </c>
      <c r="M116">
        <f ca="1">P7</f>
        <v>623.0446335020365</v>
      </c>
      <c r="N116">
        <f ca="1">P8</f>
        <v>632.94163350203655</v>
      </c>
      <c r="O116">
        <f ca="1"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AE116)-(K31))))*(MAX($D$16,(AE116)-(K31))),0.000001)*MAX(((((G31)+(I31)*(MAX($D$16,(AE116)-(K31))))*(MAX($D$16,(AE116)-(K31))))/MAX((G31)+2*(MAX($D$16,(AE116)-(K31)))*SQRT(1+(I31)^2),0.000001))^(2/3),0.000001)))^2))/2)+(IF((ABS(F116)/MAX(((G31)+(I31)*(MAX($D$16,(AE116)-(K31))))*(MAX($D$16,(AE116)-(K31))),0.000001))&gt;(ABS(F116)/MAX(((F31)+(H31)*(MAX($D$16,(K116)-(J31))))*(MAX($D$16,(K116)-(J31))),0.000001)),$D$9*((((ABS(F116)/MAX(((G31)+(I31)*(MAX($D$16,(AE116)-(K31))))*(MAX($D$16,(AE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AE116)-(K31))))*(MAX($D$16,(AE116)-(K31))),0.000001))^2)/(2*$I$5)))))+($D$10*(ABS((X31)-(W31))/90)*MAX(((ABS(F116)/MAX(((F31)+(H31)*(MAX($D$16,(K116)-(J31))))*(MAX($D$16,(K116)-(J31))),0.000001))^2)/(2*$I$5),((ABS(F116)/MAX(((G31)+(I31)*(MAX($D$16,(AE116)-(K31))))*(MAX($D$16,(AE116)-(K31))),0.000001))^2)/(2*$I$5)))+(0)-((ABS(F116)/MAX(((G31)+(I31)*(MAX($D$16,(AE116)-(K31))))*(MAX($D$16,(AE116)-(K31))),0.000001))^2)/(2*$I$5)</f>
        <v>637.1661532178822</v>
      </c>
      <c r="P116">
        <f ca="1">AD116+((ABS(G116)/MAX(((G32)+(I32)*(MAX($D$16,(AD116)-(K32))))*(MAX($D$16,(AD116)-(K32))),0.000001))^2)/(2*$I$5)+((E32)*((((ABS(G116)*$D$6)/(MAX(((F32)+(H32)*(MAX($D$16,(AC116)-(J32))))*(MAX($D$16,(AC116)-(J32))),0.000001)*MAX(((((F32)+(H32)*(MAX($D$16,(AC116)-(J32))))*(MAX($D$16,(AC116)-(J32))))/MAX((F32)+2*(MAX($D$16,(AC116)-(J32)))*SQRT(1+(H32)^2),0.000001))^(2/3),0.000001)))^2)+(((ABS(G116)*$D$6)/(MAX(((G32)+(I32)*(MAX($D$16,(AD116)-(K32))))*(MAX($D$16,(AD116)-(K32))),0.000001)*MAX(((((G32)+(I32)*(MAX($D$16,(AD116)-(K32))))*(MAX($D$16,(AD116)-(K32))))/MAX((G32)+2*(MAX($D$16,(AD116)-(K32)))*SQRT(1+(I32)^2),0.000001))^(2/3),0.000001)))^2))/2)+(IF((ABS(G116)/MAX(((G32)+(I32)*(MAX($D$16,(AD116)-(K32))))*(MAX($D$16,(AD116)-(K32))),0.000001))&gt;(ABS(G116)/MAX(((F32)+(H32)*(MAX($D$16,(AC116)-(J32))))*(MAX($D$16,(AC116)-(J32))),0.000001)),$D$9*((((ABS(G116)/MAX(((G32)+(I32)*(MAX($D$16,(AD116)-(K32))))*(MAX($D$16,(AD116)-(K32))),0.000001))^2)/(2*$I$5))-(((ABS(G116)/MAX(((F32)+(H32)*(MAX($D$16,(AC116)-(J32))))*(MAX($D$16,(AC116)-(J32))),0.000001))^2)/(2*$I$5))),$D$8*((((ABS(G116)/MAX(((F32)+(H32)*(MAX($D$16,(AC116)-(J32))))*(MAX($D$16,(AC116)-(J32))),0.000001))^2)/(2*$I$5))-(((ABS(G116)/MAX(((G32)+(I32)*(MAX($D$16,(AD116)-(K32))))*(MAX($D$16,(AD116)-(K32))),0.000001))^2)/(2*$I$5)))))+($D$10*(ABS((X32)-(W32))/90)*MAX(((ABS(G116)/MAX(((F32)+(H32)*(MAX($D$16,(AC116)-(J32))))*(MAX($D$16,(AC116)-(J32))),0.000001))^2)/(2*$I$5),((ABS(G116)/MAX(((G32)+(I32)*(MAX($D$16,(AD116)-(K32))))*(MAX($D$16,(AD116)-(K32))),0.000001))^2)/(2*$I$5)))+(($D$11*0.13607488*(ABS(H116)/MAX(ABS(F116),0.000001))^2*MAX(((ABS(G116)/MAX(((F32)+(H32)*(MAX($D$16,(AC116)-(J32))))*(MAX($D$16,(AC116)-(J32))),0.000001))^2)/(2*$I$5),((ABS(G116)/MAX(((G32)+(I32)*(MAX($D$16,(AD116)-(K32))))*(MAX($D$16,(AD116)-(K32))),0.000001))^2)/(2*$I$5))))-((ABS(G116)/MAX(((F32)+(H32)*(MAX($D$16,(AC116)-(J32))))*(MAX($D$16,(AC116)-(J32))),0.000001))^2)/(2*$I$5)</f>
        <v>636.35000676447373</v>
      </c>
      <c r="Q116">
        <f ca="1">L116+((ABS(H116)/MAX(((G33)+(I33)*(MAX($D$16,(IF(N6="None",AC116,L116))-(K33))))*(MAX($D$16,(IF(N6="None",AC116,L116))-(K33))),0.000001))^2)/(2*$I$5)+((E33)*((((ABS(H116)*$D$6)/(MAX(((F33)+(H33)*(MAX($D$16,(AC116)-(J33))))*(MAX($D$16,(AC116)-(J33))),0.000001)*MAX(((((F33)+(H33)*(MAX($D$16,(AC116)-(J33))))*(MAX($D$16,(AC116)-(J33))))/MAX((F33)+2*(MAX($D$16,(AC116)-(J33)))*SQRT(1+(H33)^2),0.000001))^(2/3),0.000001)))^2)+(((ABS(H116)*$D$6)/(MAX(((G33)+(I33)*(MAX($D$16,(IF(N6="None",AC116,L116))-(K33))))*(MAX($D$16,(IF(N6="None",AC116,L116))-(K33))),0.000001)*MAX(((((G33)+(I33)*(MAX($D$16,(IF(N6="None",AC116,L116))-(K33))))*(MAX($D$16,(IF(N6="None",AC116,L116))-(K33))))/MAX((G33)+2*(MAX($D$16,(IF(N6="None",AC116,L116))-(K33)))*SQRT(1+(I33)^2),0.000001))^(2/3),0.000001)))^2))/2)+(IF((ABS(H116)/MAX(((G33)+(I33)*(MAX($D$16,(IF(N6="None",AC116,L116))-(K33))))*(MAX($D$16,(IF(N6="None",AC116,L116))-(K33))),0.000001))&gt;(ABS(H116)/MAX(((F33)+(H33)*(MAX($D$16,(AC116)-(J33))))*(MAX($D$16,(AC116)-(J33))),0.000001)),$D$9*((((ABS(H116)/MAX(((G33)+(I33)*(MAX($D$16,(IF(N6="None",AC116,L116))-(K33))))*(MAX($D$16,(IF(N6="None",AC116,L116))-(K33))),0.000001))^2)/(2*$I$5))-(((ABS(H116)/MAX(((F33)+(H33)*(MAX($D$16,(AC116)-(J33))))*(MAX($D$16,(AC116)-(J33))),0.000001))^2)/(2*$I$5))),$D$8*((((ABS(H116)/MAX(((F33)+(H33)*(MAX($D$16,(AC116)-(J33))))*(MAX($D$16,(AC116)-(J33))),0.000001))^2)/(2*$I$5))-(((ABS(H116)/MAX(((G33)+(I33)*(MAX($D$16,(IF(N6="None",AC116,L116))-(K33))))*(MAX($D$16,(IF(N6="None",AC116,L116))-(K33))),0.000001))^2)/(2*$I$5)))))+($D$10*(ABS((X33)-(W33))/90)*MAX(((ABS(H116)/MAX(((F33)+(H33)*(MAX($D$16,(AC116)-(J33))))*(MAX($D$16,(AC116)-(J33))),0.000001))^2)/(2*$I$5),((ABS(H116)/MAX(((G33)+(I33)*(MAX($D$16,(IF(N6="None",AC116,L116))-(K33))))*(MAX($D$16,(IF(N6="None",AC116,L116))-(K33))),0.000001))^2)/(2*$I$5)))+(($D$11*0.00000015*(ABS(G116)/MAX(ABS(F116),0.000001))^2*MAX(((ABS(H116)/MAX(((F33)+(H33)*(MAX($D$16,(AC116)-(J33))))*(MAX($D$16,(AC116)-(J33))),0.000001))^2)/(2*$I$5),((ABS(H116)/MAX(((G33)+(I33)*(MAX($D$16,(IF(N6="None",AC116,L116))-(K33))))*(MAX($D$16,(IF(N6="None",AC116,L116))-(K33))),0.000001))^2)/(2*$I$5))))-((ABS(H116)/MAX(((F33)+(H33)*(MAX($D$16,(AC116)-(J33))))*(MAX($D$16,(AC116)-(J33))),0.000001))^2)/(2*$I$5)</f>
        <v>635.50072421200264</v>
      </c>
      <c r="R116">
        <f ca="1">AE116+((ABS(G116)/MAX(((F32)+(H32)*(MAX($D$16,(AE116)-(J32))))*(MAX($D$16,(AE116)-(J32))),0.000001))^2)/(2*$I$5)-((E32)*((((ABS(G116)*$D$6)/(MAX(((F32)+(H32)*(MAX($D$16,(AE116)-(J32))))*(MAX($D$16,(AE116)-(J32))),0.000001)*MAX(((((F32)+(H32)*(MAX($D$16,(AE116)-(J32))))*(MAX($D$16,(AE116)-(J32))))/MAX((F32)+2*(MAX($D$16,(AE116)-(J32)))*SQRT(1+(H32)^2),0.000001))^(2/3),0.000001)))^2)+(((ABS(G116)*$D$6)/(MAX(((G32)+(I32)*(MAX($D$16,(AF116)-(K32))))*(MAX($D$16,(AF116)-(K32))),0.000001)*MAX(((((G32)+(I32)*(MAX($D$16,(AF116)-(K32))))*(MAX($D$16,(AF116)-(K32))))/MAX((G32)+2*(MAX($D$16,(AF116)-(K32)))*SQRT(1+(I32)^2),0.000001))^(2/3),0.000001)))^2))/2)+(IF((ABS(G116)/MAX(((G32)+(I32)*(MAX($D$16,(AF116)-(K32))))*(MAX($D$16,(AF116)-(K32))),0.000001))&gt;(ABS(G116)/MAX(((F32)+(H32)*(MAX($D$16,(AE116)-(J32))))*(MAX($D$16,(AE116)-(J32))),0.000001)),$D$9*((((ABS(G116)/MAX(((G32)+(I32)*(MAX($D$16,(AF116)-(K32))))*(MAX($D$16,(AF116)-(K32))),0.000001))^2)/(2*$I$5))-(((ABS(G116)/MAX(((F32)+(H32)*(MAX($D$16,(AE116)-(J32))))*(MAX($D$16,(AE116)-(J32))),0.000001))^2)/(2*$I$5))),$D$8*((((ABS(G116)/MAX(((F32)+(H32)*(MAX($D$16,(AE116)-(J32))))*(MAX($D$16,(AE116)-(J32))),0.000001))^2)/(2*$I$5))-(((ABS(G116)/MAX(((G32)+(I32)*(MAX($D$16,(AF116)-(K32))))*(MAX($D$16,(AF116)-(K32))),0.000001))^2)/(2*$I$5)))))+($D$10*(ABS((X32)-(W32))/90)*MAX(((ABS(G116)/MAX(((F32)+(H32)*(MAX($D$16,(AE116)-(J32))))*(MAX($D$16,(AE116)-(J32))),0.000001))^2)/(2*$I$5),((ABS(G116)/MAX(((G32)+(I32)*(MAX($D$16,(AF116)-(K32))))*(MAX($D$16,(AF116)-(K32))),0.000001))^2)/(2*$I$5)))+(($D$11*0.13607488*(ABS(H116)/MAX(ABS(F116),0.000001))^2*MAX(((ABS(G116)/MAX(((F32)+(H32)*(MAX($D$16,(AE116)-(J32))))*(MAX($D$16,(AE116)-(J32))),0.000001))^2)/(2*$I$5),((ABS(G116)/MAX(((G32)+(I32)*(MAX($D$16,(AF116)-(K32))))*(MAX($D$16,(AF116)-(K32))),0.000001))^2)/(2*$I$5))))-((ABS(G116)/MAX(((G32)+(I32)*(MAX($D$16,(AF116)-(K32))))*(MAX($D$16,(AF116)-(K32))),0.000001))^2)/(2*$I$5)</f>
        <v>636.9402901317867</v>
      </c>
      <c r="S116">
        <f ca="1">M116+((ABS(I116)/MAX(((G34)+(I34)*(MAX($D$16,(IF(N7="None",AD116,M116))-(K34))))*(MAX($D$16,(IF(N7="None",AD116,M116))-(K34))),0.000001))^2)/(2*$I$5)+((E34)*((((ABS(I116)*$D$6)/(MAX(((F34)+(H34)*(MAX($D$16,(AD116)-(J34))))*(MAX($D$16,(AD116)-(J34))),0.000001)*MAX(((((F34)+(H34)*(MAX($D$16,(AD116)-(J34))))*(MAX($D$16,(AD116)-(J34))))/MAX((F34)+2*(MAX($D$16,(AD116)-(J34)))*SQRT(1+(H34)^2),0.000001))^(2/3),0.000001)))^2)+(((ABS(I116)*$D$6)/(MAX(((G34)+(I34)*(MAX($D$16,(IF(N7="None",AD116,M116))-(K34))))*(MAX($D$16,(IF(N7="None",AD116,M116))-(K34))),0.000001)*MAX(((((G34)+(I34)*(MAX($D$16,(IF(N7="None",AD116,M116))-(K34))))*(MAX($D$16,(IF(N7="None",AD116,M116))-(K34))))/MAX((G34)+2*(MAX($D$16,(IF(N7="None",AD116,M116))-(K34)))*SQRT(1+(I34)^2),0.000001))^(2/3),0.000001)))^2))/2)+(IF((ABS(I116)/MAX(((G34)+(I34)*(MAX($D$16,(IF(N7="None",AD116,M116))-(K34))))*(MAX($D$16,(IF(N7="None",AD116,M116))-(K34))),0.000001))&gt;(ABS(I116)/MAX(((F34)+(H34)*(MAX($D$16,(AD116)-(J34))))*(MAX($D$16,(AD116)-(J34))),0.000001)),$D$9*((((ABS(I116)/MAX(((G34)+(I34)*(MAX($D$16,(IF(N7="None",AD116,M116))-(K34))))*(MAX($D$16,(IF(N7="None",AD116,M116))-(K34))),0.000001))^2)/(2*$I$5))-(((ABS(I116)/MAX(((F34)+(H34)*(MAX($D$16,(AD116)-(J34))))*(MAX($D$16,(AD116)-(J34))),0.000001))^2)/(2*$I$5))),$D$8*((((ABS(I116)/MAX(((F34)+(H34)*(MAX($D$16,(AD116)-(J34))))*(MAX($D$16,(AD116)-(J34))),0.000001))^2)/(2*$I$5))-(((ABS(I116)/MAX(((G34)+(I34)*(MAX($D$16,(IF(N7="None",AD116,M116))-(K34))))*(MAX($D$16,(IF(N7="None",AD116,M116))-(K34))),0.000001))^2)/(2*$I$5)))))+($D$10*(ABS((X34)-(W34))/90)*MAX(((ABS(I116)/MAX(((F34)+(H34)*(MAX($D$16,(AD116)-(J34))))*(MAX($D$16,(AD116)-(J34))),0.000001))^2)/(2*$I$5),((ABS(I116)/MAX(((G34)+(I34)*(MAX($D$16,(IF(N7="None",AD116,M116))-(K34))))*(MAX($D$16,(IF(N7="None",AD116,M116))-(K34))),0.000001))^2)/(2*$I$5)))+(0)-((ABS(I116)/MAX(((F34)+(H34)*(MAX($D$16,(AD116)-(J34))))*(MAX($D$16,(AD116)-(J34))),0.000001))^2)/(2*$I$5)</f>
        <v>625.72287120543035</v>
      </c>
      <c r="T116">
        <f ca="1">N116+((ABS(J116)/MAX(((G35)+(I35)*(MAX($D$16,(IF(N8="None",AD116,N116))-(K35))))*(MAX($D$16,(IF(N8="None",AD116,N116))-(K35))),0.000001))^2)/(2*$I$5)+((E35)*((((ABS(J116)*$D$6)/(MAX(((F35)+(H35)*(MAX($D$16,(AD116)-(J35))))*(MAX($D$16,(AD116)-(J35))),0.000001)*MAX(((((F35)+(H35)*(MAX($D$16,(AD116)-(J35))))*(MAX($D$16,(AD116)-(J35))))/MAX((F35)+2*(MAX($D$16,(AD116)-(J35)))*SQRT(1+(H35)^2),0.000001))^(2/3),0.000001)))^2)+(((ABS(J116)*$D$6)/(MAX(((G35)+(I35)*(MAX($D$16,(IF(N8="None",AD116,N116))-(K35))))*(MAX($D$16,(IF(N8="None",AD116,N116))-(K35))),0.000001)*MAX(((((G35)+(I35)*(MAX($D$16,(IF(N8="None",AD116,N116))-(K35))))*(MAX($D$16,(IF(N8="None",AD116,N116))-(K35))))/MAX((G35)+2*(MAX($D$16,(IF(N8="None",AD116,N116))-(K35)))*SQRT(1+(I35)^2),0.000001))^(2/3),0.000001)))^2))/2)+(IF((ABS(J116)/MAX(((G35)+(I35)*(MAX($D$16,(IF(N8="None",AD116,N116))-(K35))))*(MAX($D$16,(IF(N8="None",AD116,N116))-(K35))),0.000001))&gt;(ABS(J116)/MAX(((F35)+(H35)*(MAX($D$16,(AD116)-(J35))))*(MAX($D$16,(AD116)-(J35))),0.000001)),$D$9*((((ABS(J116)/MAX(((G35)+(I35)*(MAX($D$16,(IF(N8="None",AD116,N116))-(K35))))*(MAX($D$16,(IF(N8="None",AD116,N116))-(K35))),0.000001))^2)/(2*$I$5))-(((ABS(J116)/MAX(((F35)+(H35)*(MAX($D$16,(AD116)-(J35))))*(MAX($D$16,(AD116)-(J35))),0.000001))^2)/(2*$I$5))),$D$8*((((ABS(J116)/MAX(((F35)+(H35)*(MAX($D$16,(AD116)-(J35))))*(MAX($D$16,(AD116)-(J35))),0.000001))^2)/(2*$I$5))-(((ABS(J116)/MAX(((G35)+(I35)*(MAX($D$16,(IF(N8="None",AD116,N116))-(K35))))*(MAX($D$16,(IF(N8="None",AD116,N116))-(K35))),0.000001))^2)/(2*$I$5)))))+($D$10*(ABS((X35)-(W35))/90)*MAX(((ABS(J116)/MAX(((F35)+(H35)*(MAX($D$16,(AD116)-(J35))))*(MAX($D$16,(AD116)-(J35))),0.000001))^2)/(2*$I$5),((ABS(J116)/MAX(((G35)+(I35)*(MAX($D$16,(IF(N8="None",AD116,N116))-(K35))))*(MAX($D$16,(IF(N8="None",AD116,N116))-(K35))),0.000001))^2)/(2*$I$5)))+(($D$11*0.34699541*(ABS(I116)/MAX(ABS(G116),0.000001))^2*MAX(((ABS(J116)/MAX(((F35)+(H35)*(MAX($D$16,(AD116)-(J35))))*(MAX($D$16,(AD116)-(J35))),0.000001))^2)/(2*$I$5),((ABS(J116)/MAX(((G35)+(I35)*(MAX($D$16,(IF(N8="None",AD116,N116))-(K35))))*(MAX($D$16,(IF(N8="None",AD116,N116))-(K35))),0.000001))^2)/(2*$I$5))))-((ABS(J116)/MAX(((F35)+(H35)*(MAX($D$16,(AD116)-(J35))))*(MAX($D$16,(AD116)-(J35))),0.000001))^2)/(2*$I$5)</f>
        <v>633.3964076627334</v>
      </c>
      <c r="U116">
        <f t="shared" ca="1" si="37"/>
        <v>1.2809001404193202E-3</v>
      </c>
      <c r="V116">
        <f t="shared" ca="1" si="38"/>
        <v>5.5639040043224241E-3</v>
      </c>
      <c r="W116">
        <f t="shared" ca="1" si="39"/>
        <v>0.81633247980778378</v>
      </c>
      <c r="X116">
        <f t="shared" ca="1" si="40"/>
        <v>3.5452912415196352</v>
      </c>
      <c r="Y116">
        <f>IF($D$20=0,B116,IFERROR(IF(N6="None",1,MIN(0.98,MAX(0.02,B116+$D$14*((Q116-P116)/MAX(ABS(D116),1))))),B116))</f>
        <v>1</v>
      </c>
      <c r="Z116">
        <f ca="1">IF($D$20=0,C116,IFERROR(IF(AND(N7="None",N8="None"),C116,IF(N8="None",1,IF(N7="None",0,MIN(0.98,MAX(0.02,C116+$D$14*((T116-S116)/MAX(ABS(E116),1))))))),C116))</f>
        <v>0.7245951131146664</v>
      </c>
      <c r="AA116">
        <f t="shared" ca="1" si="41"/>
        <v>636.88063570392285</v>
      </c>
      <c r="AB116">
        <f t="shared" ca="1" si="42"/>
        <v>635.70117696902344</v>
      </c>
      <c r="AC116">
        <f ca="1">IF($D$20=0,D116,IF(AC116=0,(MAX(P116,Q116)),IF(ABS((MAX(P116,Q116))-AC116)&lt;$D$19,AC116,MAX((K31)+$D$16,AC116+$D$13*(((MAX(P116,Q116))-AC116))))))</f>
        <v>636.35004341468539</v>
      </c>
      <c r="AD116">
        <f ca="1">IF($D$20=0,E116,IF(AD116=0,(MAX(S116,T116)),IF(ABS((MAX(S116,T116))-AD116)&lt;$D$19,AD116,MAX((K32)+$D$16,AD116+$D$13*(((MAX(S116,T116))-AD116))))))</f>
        <v>633.39735051788284</v>
      </c>
      <c r="AE116">
        <f ca="1">IF($D$20=0,D116,IF(AE116=0,O116,IF(ABS(U116)&lt;$D$19,AE116,MAX((K31)+$D$16,AE116+($D$13*(((O116)-AE116)+($D$15*U116*MAX(ABS(AE116-(K31)),1))))))))</f>
        <v>637.16633692054052</v>
      </c>
      <c r="AF116">
        <f ca="1">IF($D$20=0,E116,IF(AF116=0,R116,IF(ABS(V116)&lt;$D$19,AF116,MAX((K32)+$D$16,AF116+($D$13*(((R116)-AF116)+($D$15*V116*MAX(ABS(AF116-(K32)),1))))))))</f>
        <v>636.94169966331413</v>
      </c>
      <c r="AG116">
        <f ca="1">((G31)*(MAX($D$16,(AC116)-(K31)))^2)/2+(I31)*(MAX($D$16,(AC116)-(K31)))^3/3+(ABS(F116)^2)/($I$5*MAX(((G31)+(I31)*(MAX($D$16,(AC116)-(K31))))*(MAX($D$16,(AC116)-(K31))),0.000001))</f>
        <v>33.509622059770557</v>
      </c>
      <c r="AH116">
        <f ca="1">((G31)*(MAX($D$16,(AE116)-(K31)))^2)/2+(I31)*(MAX($D$16,(AE116)-(K31)))^3/3+(ABS(F116)^2)/($I$5*MAX(((G31)+(I31)*(MAX($D$16,(AE116)-(K31))))*(MAX($D$16,(AE116)-(K31))),0.000001))</f>
        <v>41.072654773901526</v>
      </c>
      <c r="AI116">
        <f ca="1">((G32)*(MAX($D$16,(AD116)-(K32)))^2)/2+(I32)*(MAX($D$16,(AD116)-(K32)))^3/3+(ABS(G116)^2)/($I$5*MAX(((G32)+(I32)*(MAX($D$16,(AD116)-(K32))))*(MAX($D$16,(AD116)-(K32))),0.000001))</f>
        <v>28.857816085991409</v>
      </c>
      <c r="AJ116">
        <f ca="1">((G32)*(MAX($D$16,(AF116)-(K32)))^2)/2+(I32)*(MAX($D$16,(AF116)-(K32)))^3/3+(ABS(G116)^2)/($I$5*MAX(((G32)+(I32)*(MAX($D$16,(AF116)-(K32))))*(MAX($D$16,(AF116)-(K32))),0.000001))</f>
        <v>136.11865994824606</v>
      </c>
      <c r="AK116" t="str">
        <f t="shared" ca="1" si="43"/>
        <v>Supercritical</v>
      </c>
      <c r="AL116" t="str">
        <f t="shared" ca="1" si="44"/>
        <v>Supercritical</v>
      </c>
      <c r="AM116">
        <f t="shared" ca="1" si="45"/>
        <v>637.16633843097213</v>
      </c>
      <c r="AN116">
        <f t="shared" ca="1" si="46"/>
        <v>636.94169916992439</v>
      </c>
      <c r="AO116">
        <f t="shared" ca="1" si="47"/>
        <v>2.3237410005094716E-6</v>
      </c>
      <c r="AP116">
        <f t="shared" ca="1" si="48"/>
        <v>7.590610948682297E-7</v>
      </c>
    </row>
    <row r="117" spans="1:42" x14ac:dyDescent="0.35">
      <c r="A117">
        <v>74</v>
      </c>
      <c r="B117">
        <f t="shared" si="49"/>
        <v>1</v>
      </c>
      <c r="C117">
        <f t="shared" ca="1" si="50"/>
        <v>0.7245951131146664</v>
      </c>
      <c r="D117">
        <f t="shared" ca="1" si="51"/>
        <v>637.16633843097213</v>
      </c>
      <c r="E117">
        <f t="shared" ca="1" si="52"/>
        <v>636.94169916992439</v>
      </c>
      <c r="F117">
        <f t="shared" si="36"/>
        <v>51</v>
      </c>
      <c r="G117">
        <f ca="1">IF(N6="None",MAX(0,F117-H117),MAX(0,F117*B117))</f>
        <v>50.95</v>
      </c>
      <c r="H117">
        <f ca="1">IF(N6="None",MAX(0.05,IFERROR(O33,0)+0.05),MAX(0,F117-G117))</f>
        <v>0.05</v>
      </c>
      <c r="I117">
        <f ca="1">IF(AND(N7="None",N8="None"),MAX(0,G117*C117),IF(N7="None",MAX(0.05,IFERROR(O34,0)+0.05),IF(N8="None",MAX(0,G117-J117),MAX(0,G117*C117))))</f>
        <v>36.918121013192255</v>
      </c>
      <c r="J117">
        <f ca="1">IF(AND(N7="None",N8="None"),MAX(0,G117-I117),IF(N8="None",MAX(0.05,IFERROR(O35,0)+0.05),IF(N7="None",MAX(0,G117-I117),MAX(0,G117-I117))))</f>
        <v>14.031878986807747</v>
      </c>
      <c r="K117">
        <f>P5</f>
        <v>637</v>
      </c>
      <c r="L117">
        <f ca="1">P6</f>
        <v>635.50072404782861</v>
      </c>
      <c r="M117">
        <f ca="1">P7</f>
        <v>623.0446335020365</v>
      </c>
      <c r="N117">
        <f ca="1">P8</f>
        <v>632.94163350203655</v>
      </c>
      <c r="O117">
        <f ca="1"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AE117)-(K31))))*(MAX($D$16,(AE117)-(K31))),0.000001)*MAX(((((G31)+(I31)*(MAX($D$16,(AE117)-(K31))))*(MAX($D$16,(AE117)-(K31))))/MAX((G31)+2*(MAX($D$16,(AE117)-(K31)))*SQRT(1+(I31)^2),0.000001))^(2/3),0.000001)))^2))/2)+(IF((ABS(F117)/MAX(((G31)+(I31)*(MAX($D$16,(AE117)-(K31))))*(MAX($D$16,(AE117)-(K31))),0.000001))&gt;(ABS(F117)/MAX(((F31)+(H31)*(MAX($D$16,(K117)-(J31))))*(MAX($D$16,(K117)-(J31))),0.000001)),$D$9*((((ABS(F117)/MAX(((G31)+(I31)*(MAX($D$16,(AE117)-(K31))))*(MAX($D$16,(AE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AE117)-(K31))))*(MAX($D$16,(AE117)-(K31))),0.000001))^2)/(2*$I$5)))))+($D$10*(ABS((X31)-(W31))/90)*MAX(((ABS(F117)/MAX(((F31)+(H31)*(MAX($D$16,(K117)-(J31))))*(MAX($D$16,(K117)-(J31))),0.000001))^2)/(2*$I$5),((ABS(F117)/MAX(((G31)+(I31)*(MAX($D$16,(AE117)-(K31))))*(MAX($D$16,(AE117)-(K31))),0.000001))^2)/(2*$I$5)))+(0)-((ABS(F117)/MAX(((G31)+(I31)*(MAX($D$16,(AE117)-(K31))))*(MAX($D$16,(AE117)-(K31))),0.000001))^2)/(2*$I$5)</f>
        <v>637.16615292931874</v>
      </c>
      <c r="P117">
        <f ca="1">AD117+((ABS(G117)/MAX(((G32)+(I32)*(MAX($D$16,(AD117)-(K32))))*(MAX($D$16,(AD117)-(K32))),0.000001))^2)/(2*$I$5)+((E32)*((((ABS(G117)*$D$6)/(MAX(((F32)+(H32)*(MAX($D$16,(AC117)-(J32))))*(MAX($D$16,(AC117)-(J32))),0.000001)*MAX(((((F32)+(H32)*(MAX($D$16,(AC117)-(J32))))*(MAX($D$16,(AC117)-(J32))))/MAX((F32)+2*(MAX($D$16,(AC117)-(J32)))*SQRT(1+(H32)^2),0.000001))^(2/3),0.000001)))^2)+(((ABS(G117)*$D$6)/(MAX(((G32)+(I32)*(MAX($D$16,(AD117)-(K32))))*(MAX($D$16,(AD117)-(K32))),0.000001)*MAX(((((G32)+(I32)*(MAX($D$16,(AD117)-(K32))))*(MAX($D$16,(AD117)-(K32))))/MAX((G32)+2*(MAX($D$16,(AD117)-(K32)))*SQRT(1+(I32)^2),0.000001))^(2/3),0.000001)))^2))/2)+(IF((ABS(G117)/MAX(((G32)+(I32)*(MAX($D$16,(AD117)-(K32))))*(MAX($D$16,(AD117)-(K32))),0.000001))&gt;(ABS(G117)/MAX(((F32)+(H32)*(MAX($D$16,(AC117)-(J32))))*(MAX($D$16,(AC117)-(J32))),0.000001)),$D$9*((((ABS(G117)/MAX(((G32)+(I32)*(MAX($D$16,(AD117)-(K32))))*(MAX($D$16,(AD117)-(K32))),0.000001))^2)/(2*$I$5))-(((ABS(G117)/MAX(((F32)+(H32)*(MAX($D$16,(AC117)-(J32))))*(MAX($D$16,(AC117)-(J32))),0.000001))^2)/(2*$I$5))),$D$8*((((ABS(G117)/MAX(((F32)+(H32)*(MAX($D$16,(AC117)-(J32))))*(MAX($D$16,(AC117)-(J32))),0.000001))^2)/(2*$I$5))-(((ABS(G117)/MAX(((G32)+(I32)*(MAX($D$16,(AD117)-(K32))))*(MAX($D$16,(AD117)-(K32))),0.000001))^2)/(2*$I$5)))))+($D$10*(ABS((X32)-(W32))/90)*MAX(((ABS(G117)/MAX(((F32)+(H32)*(MAX($D$16,(AC117)-(J32))))*(MAX($D$16,(AC117)-(J32))),0.000001))^2)/(2*$I$5),((ABS(G117)/MAX(((G32)+(I32)*(MAX($D$16,(AD117)-(K32))))*(MAX($D$16,(AD117)-(K32))),0.000001))^2)/(2*$I$5)))+(($D$11*0.13607488*(ABS(H117)/MAX(ABS(F117),0.000001))^2*MAX(((ABS(G117)/MAX(((F32)+(H32)*(MAX($D$16,(AC117)-(J32))))*(MAX($D$16,(AC117)-(J32))),0.000001))^2)/(2*$I$5),((ABS(G117)/MAX(((G32)+(I32)*(MAX($D$16,(AD117)-(K32))))*(MAX($D$16,(AD117)-(K32))),0.000001))^2)/(2*$I$5))))-((ABS(G117)/MAX(((F32)+(H32)*(MAX($D$16,(AC117)-(J32))))*(MAX($D$16,(AC117)-(J32))),0.000001))^2)/(2*$I$5)</f>
        <v>636.35244697462394</v>
      </c>
      <c r="Q117">
        <f ca="1">L117+((ABS(H117)/MAX(((G33)+(I33)*(MAX($D$16,(IF(N6="None",AC117,L117))-(K33))))*(MAX($D$16,(IF(N6="None",AC117,L117))-(K33))),0.000001))^2)/(2*$I$5)+((E33)*((((ABS(H117)*$D$6)/(MAX(((F33)+(H33)*(MAX($D$16,(AC117)-(J33))))*(MAX($D$16,(AC117)-(J33))),0.000001)*MAX(((((F33)+(H33)*(MAX($D$16,(AC117)-(J33))))*(MAX($D$16,(AC117)-(J33))))/MAX((F33)+2*(MAX($D$16,(AC117)-(J33)))*SQRT(1+(H33)^2),0.000001))^(2/3),0.000001)))^2)+(((ABS(H117)*$D$6)/(MAX(((G33)+(I33)*(MAX($D$16,(IF(N6="None",AC117,L117))-(K33))))*(MAX($D$16,(IF(N6="None",AC117,L117))-(K33))),0.000001)*MAX(((((G33)+(I33)*(MAX($D$16,(IF(N6="None",AC117,L117))-(K33))))*(MAX($D$16,(IF(N6="None",AC117,L117))-(K33))))/MAX((G33)+2*(MAX($D$16,(IF(N6="None",AC117,L117))-(K33)))*SQRT(1+(I33)^2),0.000001))^(2/3),0.000001)))^2))/2)+(IF((ABS(H117)/MAX(((G33)+(I33)*(MAX($D$16,(IF(N6="None",AC117,L117))-(K33))))*(MAX($D$16,(IF(N6="None",AC117,L117))-(K33))),0.000001))&gt;(ABS(H117)/MAX(((F33)+(H33)*(MAX($D$16,(AC117)-(J33))))*(MAX($D$16,(AC117)-(J33))),0.000001)),$D$9*((((ABS(H117)/MAX(((G33)+(I33)*(MAX($D$16,(IF(N6="None",AC117,L117))-(K33))))*(MAX($D$16,(IF(N6="None",AC117,L117))-(K33))),0.000001))^2)/(2*$I$5))-(((ABS(H117)/MAX(((F33)+(H33)*(MAX($D$16,(AC117)-(J33))))*(MAX($D$16,(AC117)-(J33))),0.000001))^2)/(2*$I$5))),$D$8*((((ABS(H117)/MAX(((F33)+(H33)*(MAX($D$16,(AC117)-(J33))))*(MAX($D$16,(AC117)-(J33))),0.000001))^2)/(2*$I$5))-(((ABS(H117)/MAX(((G33)+(I33)*(MAX($D$16,(IF(N6="None",AC117,L117))-(K33))))*(MAX($D$16,(IF(N6="None",AC117,L117))-(K33))),0.000001))^2)/(2*$I$5)))))+($D$10*(ABS((X33)-(W33))/90)*MAX(((ABS(H117)/MAX(((F33)+(H33)*(MAX($D$16,(AC117)-(J33))))*(MAX($D$16,(AC117)-(J33))),0.000001))^2)/(2*$I$5),((ABS(H117)/MAX(((G33)+(I33)*(MAX($D$16,(IF(N6="None",AC117,L117))-(K33))))*(MAX($D$16,(IF(N6="None",AC117,L117))-(K33))),0.000001))^2)/(2*$I$5)))+(($D$11*0.00000015*(ABS(G117)/MAX(ABS(F117),0.000001))^2*MAX(((ABS(H117)/MAX(((F33)+(H33)*(MAX($D$16,(AC117)-(J33))))*(MAX($D$16,(AC117)-(J33))),0.000001))^2)/(2*$I$5),((ABS(H117)/MAX(((G33)+(I33)*(MAX($D$16,(IF(N6="None",AC117,L117))-(K33))))*(MAX($D$16,(IF(N6="None",AC117,L117))-(K33))),0.000001))^2)/(2*$I$5))))-((ABS(H117)/MAX(((F33)+(H33)*(MAX($D$16,(AC117)-(J33))))*(MAX($D$16,(AC117)-(J33))),0.000001))^2)/(2*$I$5)</f>
        <v>635.50072421160758</v>
      </c>
      <c r="R117">
        <f ca="1">AE117+((ABS(G117)/MAX(((F32)+(H32)*(MAX($D$16,(AE117)-(J32))))*(MAX($D$16,(AE117)-(J32))),0.000001))^2)/(2*$I$5)-((E32)*((((ABS(G117)*$D$6)/(MAX(((F32)+(H32)*(MAX($D$16,(AE117)-(J32))))*(MAX($D$16,(AE117)-(J32))),0.000001)*MAX(((((F32)+(H32)*(MAX($D$16,(AE117)-(J32))))*(MAX($D$16,(AE117)-(J32))))/MAX((F32)+2*(MAX($D$16,(AE117)-(J32)))*SQRT(1+(H32)^2),0.000001))^(2/3),0.000001)))^2)+(((ABS(G117)*$D$6)/(MAX(((G32)+(I32)*(MAX($D$16,(AF117)-(K32))))*(MAX($D$16,(AF117)-(K32))),0.000001)*MAX(((((G32)+(I32)*(MAX($D$16,(AF117)-(K32))))*(MAX($D$16,(AF117)-(K32))))/MAX((G32)+2*(MAX($D$16,(AF117)-(K32)))*SQRT(1+(I32)^2),0.000001))^(2/3),0.000001)))^2))/2)+(IF((ABS(G117)/MAX(((G32)+(I32)*(MAX($D$16,(AF117)-(K32))))*(MAX($D$16,(AF117)-(K32))),0.000001))&gt;(ABS(G117)/MAX(((F32)+(H32)*(MAX($D$16,(AE117)-(J32))))*(MAX($D$16,(AE117)-(J32))),0.000001)),$D$9*((((ABS(G117)/MAX(((G32)+(I32)*(MAX($D$16,(AF117)-(K32))))*(MAX($D$16,(AF117)-(K32))),0.000001))^2)/(2*$I$5))-(((ABS(G117)/MAX(((F32)+(H32)*(MAX($D$16,(AE117)-(J32))))*(MAX($D$16,(AE117)-(J32))),0.000001))^2)/(2*$I$5))),$D$8*((((ABS(G117)/MAX(((F32)+(H32)*(MAX($D$16,(AE117)-(J32))))*(MAX($D$16,(AE117)-(J32))),0.000001))^2)/(2*$I$5))-(((ABS(G117)/MAX(((G32)+(I32)*(MAX($D$16,(AF117)-(K32))))*(MAX($D$16,(AF117)-(K32))),0.000001))^2)/(2*$I$5)))))+($D$10*(ABS((X32)-(W32))/90)*MAX(((ABS(G117)/MAX(((F32)+(H32)*(MAX($D$16,(AE117)-(J32))))*(MAX($D$16,(AE117)-(J32))),0.000001))^2)/(2*$I$5),((ABS(G117)/MAX(((G32)+(I32)*(MAX($D$16,(AF117)-(K32))))*(MAX($D$16,(AF117)-(K32))),0.000001))^2)/(2*$I$5)))+(($D$11*0.13607488*(ABS(H117)/MAX(ABS(F117),0.000001))^2*MAX(((ABS(G117)/MAX(((F32)+(H32)*(MAX($D$16,(AE117)-(J32))))*(MAX($D$16,(AE117)-(J32))),0.000001))^2)/(2*$I$5),((ABS(G117)/MAX(((G32)+(I32)*(MAX($D$16,(AF117)-(K32))))*(MAX($D$16,(AF117)-(K32))),0.000001))^2)/(2*$I$5))))-((ABS(G117)/MAX(((G32)+(I32)*(MAX($D$16,(AF117)-(K32))))*(MAX($D$16,(AF117)-(K32))),0.000001))^2)/(2*$I$5)</f>
        <v>636.9402891005268</v>
      </c>
      <c r="S117">
        <f ca="1">M117+((ABS(I117)/MAX(((G34)+(I34)*(MAX($D$16,(IF(N7="None",AD117,M117))-(K34))))*(MAX($D$16,(IF(N7="None",AD117,M117))-(K34))),0.000001))^2)/(2*$I$5)+((E34)*((((ABS(I117)*$D$6)/(MAX(((F34)+(H34)*(MAX($D$16,(AD117)-(J34))))*(MAX($D$16,(AD117)-(J34))),0.000001)*MAX(((((F34)+(H34)*(MAX($D$16,(AD117)-(J34))))*(MAX($D$16,(AD117)-(J34))))/MAX((F34)+2*(MAX($D$16,(AD117)-(J34)))*SQRT(1+(H34)^2),0.000001))^(2/3),0.000001)))^2)+(((ABS(I117)*$D$6)/(MAX(((G34)+(I34)*(MAX($D$16,(IF(N7="None",AD117,M117))-(K34))))*(MAX($D$16,(IF(N7="None",AD117,M117))-(K34))),0.000001)*MAX(((((G34)+(I34)*(MAX($D$16,(IF(N7="None",AD117,M117))-(K34))))*(MAX($D$16,(IF(N7="None",AD117,M117))-(K34))))/MAX((G34)+2*(MAX($D$16,(IF(N7="None",AD117,M117))-(K34)))*SQRT(1+(I34)^2),0.000001))^(2/3),0.000001)))^2))/2)+(IF((ABS(I117)/MAX(((G34)+(I34)*(MAX($D$16,(IF(N7="None",AD117,M117))-(K34))))*(MAX($D$16,(IF(N7="None",AD117,M117))-(K34))),0.000001))&gt;(ABS(I117)/MAX(((F34)+(H34)*(MAX($D$16,(AD117)-(J34))))*(MAX($D$16,(AD117)-(J34))),0.000001)),$D$9*((((ABS(I117)/MAX(((G34)+(I34)*(MAX($D$16,(IF(N7="None",AD117,M117))-(K34))))*(MAX($D$16,(IF(N7="None",AD117,M117))-(K34))),0.000001))^2)/(2*$I$5))-(((ABS(I117)/MAX(((F34)+(H34)*(MAX($D$16,(AD117)-(J34))))*(MAX($D$16,(AD117)-(J34))),0.000001))^2)/(2*$I$5))),$D$8*((((ABS(I117)/MAX(((F34)+(H34)*(MAX($D$16,(AD117)-(J34))))*(MAX($D$16,(AD117)-(J34))),0.000001))^2)/(2*$I$5))-(((ABS(I117)/MAX(((G34)+(I34)*(MAX($D$16,(IF(N7="None",AD117,M117))-(K34))))*(MAX($D$16,(IF(N7="None",AD117,M117))-(K34))),0.000001))^2)/(2*$I$5)))))+($D$10*(ABS((X34)-(W34))/90)*MAX(((ABS(I117)/MAX(((F34)+(H34)*(MAX($D$16,(AD117)-(J34))))*(MAX($D$16,(AD117)-(J34))),0.000001))^2)/(2*$I$5),((ABS(I117)/MAX(((G34)+(I34)*(MAX($D$16,(IF(N7="None",AD117,M117))-(K34))))*(MAX($D$16,(IF(N7="None",AD117,M117))-(K34))),0.000001))^2)/(2*$I$5)))+(0)-((ABS(I117)/MAX(((F34)+(H34)*(MAX($D$16,(AD117)-(J34))))*(MAX($D$16,(AD117)-(J34))),0.000001))^2)/(2*$I$5)</f>
        <v>625.72882429773574</v>
      </c>
      <c r="T117">
        <f ca="1">N117+((ABS(J117)/MAX(((G35)+(I35)*(MAX($D$16,(IF(N8="None",AD117,N117))-(K35))))*(MAX($D$16,(IF(N8="None",AD117,N117))-(K35))),0.000001))^2)/(2*$I$5)+((E35)*((((ABS(J117)*$D$6)/(MAX(((F35)+(H35)*(MAX($D$16,(AD117)-(J35))))*(MAX($D$16,(AD117)-(J35))),0.000001)*MAX(((((F35)+(H35)*(MAX($D$16,(AD117)-(J35))))*(MAX($D$16,(AD117)-(J35))))/MAX((F35)+2*(MAX($D$16,(AD117)-(J35)))*SQRT(1+(H35)^2),0.000001))^(2/3),0.000001)))^2)+(((ABS(J117)*$D$6)/(MAX(((G35)+(I35)*(MAX($D$16,(IF(N8="None",AD117,N117))-(K35))))*(MAX($D$16,(IF(N8="None",AD117,N117))-(K35))),0.000001)*MAX(((((G35)+(I35)*(MAX($D$16,(IF(N8="None",AD117,N117))-(K35))))*(MAX($D$16,(IF(N8="None",AD117,N117))-(K35))))/MAX((G35)+2*(MAX($D$16,(IF(N8="None",AD117,N117))-(K35)))*SQRT(1+(I35)^2),0.000001))^(2/3),0.000001)))^2))/2)+(IF((ABS(J117)/MAX(((G35)+(I35)*(MAX($D$16,(IF(N8="None",AD117,N117))-(K35))))*(MAX($D$16,(IF(N8="None",AD117,N117))-(K35))),0.000001))&gt;(ABS(J117)/MAX(((F35)+(H35)*(MAX($D$16,(AD117)-(J35))))*(MAX($D$16,(AD117)-(J35))),0.000001)),$D$9*((((ABS(J117)/MAX(((G35)+(I35)*(MAX($D$16,(IF(N8="None",AD117,N117))-(K35))))*(MAX($D$16,(IF(N8="None",AD117,N117))-(K35))),0.000001))^2)/(2*$I$5))-(((ABS(J117)/MAX(((F35)+(H35)*(MAX($D$16,(AD117)-(J35))))*(MAX($D$16,(AD117)-(J35))),0.000001))^2)/(2*$I$5))),$D$8*((((ABS(J117)/MAX(((F35)+(H35)*(MAX($D$16,(AD117)-(J35))))*(MAX($D$16,(AD117)-(J35))),0.000001))^2)/(2*$I$5))-(((ABS(J117)/MAX(((G35)+(I35)*(MAX($D$16,(IF(N8="None",AD117,N117))-(K35))))*(MAX($D$16,(IF(N8="None",AD117,N117))-(K35))),0.000001))^2)/(2*$I$5)))))+($D$10*(ABS((X35)-(W35))/90)*MAX(((ABS(J117)/MAX(((F35)+(H35)*(MAX($D$16,(AD117)-(J35))))*(MAX($D$16,(AD117)-(J35))),0.000001))^2)/(2*$I$5),((ABS(J117)/MAX(((G35)+(I35)*(MAX($D$16,(IF(N8="None",AD117,N117))-(K35))))*(MAX($D$16,(IF(N8="None",AD117,N117))-(K35))),0.000001))^2)/(2*$I$5)))+(($D$11*0.34699541*(ABS(I117)/MAX(ABS(G117),0.000001))^2*MAX(((ABS(J117)/MAX(((F35)+(H35)*(MAX($D$16,(AD117)-(J35))))*(MAX($D$16,(AD117)-(J35))),0.000001))^2)/(2*$I$5),((ABS(J117)/MAX(((G35)+(I35)*(MAX($D$16,(IF(N8="None",AD117,N117))-(K35))))*(MAX($D$16,(IF(N8="None",AD117,N117))-(K35))),0.000001))^2)/(2*$I$5))))-((ABS(J117)/MAX(((F35)+(H35)*(MAX($D$16,(AD117)-(J35))))*(MAX($D$16,(AD117)-(J35))),0.000001))^2)/(2*$I$5)</f>
        <v>633.39327051563487</v>
      </c>
      <c r="U117">
        <f t="shared" ca="1" si="37"/>
        <v>1.2770699040670524E-3</v>
      </c>
      <c r="V117">
        <f t="shared" ca="1" si="38"/>
        <v>5.5688277114129565E-3</v>
      </c>
      <c r="W117">
        <f t="shared" ca="1" si="39"/>
        <v>0.8138914563481876</v>
      </c>
      <c r="X117">
        <f t="shared" ca="1" si="40"/>
        <v>3.5484286542895234</v>
      </c>
      <c r="Y117">
        <f>IF($D$20=0,B117,IFERROR(IF(N6="None",1,MIN(0.98,MAX(0.02,B117+$D$14*((Q117-P117)/MAX(ABS(D117),1))))),B117))</f>
        <v>1</v>
      </c>
      <c r="Z117">
        <f ca="1">IF($D$20=0,C117,IFERROR(IF(AND(N7="None",N8="None"),C117,IF(N8="None",1,IF(N7="None",0,MIN(0.98,MAX(0.02,C117+$D$14*((T117-S117)/MAX(ABS(E117),1))))))),C117))</f>
        <v>0.72555776903471525</v>
      </c>
      <c r="AA117">
        <f t="shared" ca="1" si="41"/>
        <v>636.88149415309135</v>
      </c>
      <c r="AB117">
        <f t="shared" ca="1" si="42"/>
        <v>635.70007958234237</v>
      </c>
      <c r="AC117">
        <f ca="1">IF($D$20=0,D117,IF(AC117=0,(MAX(P117,Q117)),IF(ABS((MAX(P117,Q117))-AC117)&lt;$D$19,AC117,MAX((K31)+$D$16,AC117+$D$13*(((MAX(P117,Q117))-AC117))))))</f>
        <v>636.35249763702711</v>
      </c>
      <c r="AD117">
        <f ca="1">IF($D$20=0,E117,IF(AD117=0,(MAX(S117,T117)),IF(ABS((MAX(S117,T117))-AD117)&lt;$D$19,AD117,MAX((K32)+$D$16,AD117+$D$13*(((MAX(S117,T117))-AD117))))))</f>
        <v>633.39421463397559</v>
      </c>
      <c r="AE117">
        <f ca="1">IF($D$20=0,D117,IF(AE117=0,O117,IF(ABS(U117)&lt;$D$19,AE117,MAX((K31)+$D$16,AE117+($D$13*(((O117)-AE117)+($D$15*U117*MAX(ABS(AE117-(K31)),1))))))))</f>
        <v>637.16633608260315</v>
      </c>
      <c r="AF117">
        <f ca="1">IF($D$20=0,E117,IF(AF117=0,R117,IF(ABS(V117)&lt;$D$19,AF117,MAX((K32)+$D$16,AF117+($D$13*(((R117)-AF117)+($D$15*V117*MAX(ABS(AF117-(K32)),1))))))))</f>
        <v>636.94169987946157</v>
      </c>
      <c r="AG117">
        <f ca="1">((G31)*(MAX($D$16,(AC117)-(K31)))^2)/2+(I31)*(MAX($D$16,(AC117)-(K31)))^3/3+(ABS(F117)^2)/($I$5*MAX(((G31)+(I31)*(MAX($D$16,(AC117)-(K31))))*(MAX($D$16,(AC117)-(K31))),0.000001))</f>
        <v>33.519133614519738</v>
      </c>
      <c r="AH117">
        <f ca="1">((G31)*(MAX($D$16,(AE117)-(K31)))^2)/2+(I31)*(MAX($D$16,(AE117)-(K31)))^3/3+(ABS(F117)^2)/($I$5*MAX(((G31)+(I31)*(MAX($D$16,(AE117)-(K31))))*(MAX($D$16,(AE117)-(K31))),0.000001))</f>
        <v>41.072643129505835</v>
      </c>
      <c r="AI117">
        <f ca="1">((G32)*(MAX($D$16,(AD117)-(K32)))^2)/2+(I32)*(MAX($D$16,(AD117)-(K32)))^3/3+(ABS(G117)^2)/($I$5*MAX(((G32)+(I32)*(MAX($D$16,(AD117)-(K32))))*(MAX($D$16,(AD117)-(K32))),0.000001))</f>
        <v>28.844298929956302</v>
      </c>
      <c r="AJ117">
        <f ca="1">((G32)*(MAX($D$16,(AF117)-(K32)))^2)/2+(I32)*(MAX($D$16,(AF117)-(K32)))^3/3+(ABS(G117)^2)/($I$5*MAX(((G32)+(I32)*(MAX($D$16,(AF117)-(K32))))*(MAX($D$16,(AF117)-(K32))),0.000001))</f>
        <v>136.11867090708481</v>
      </c>
      <c r="AK117" t="str">
        <f t="shared" ca="1" si="43"/>
        <v>Supercritical</v>
      </c>
      <c r="AL117" t="str">
        <f t="shared" ca="1" si="44"/>
        <v>Supercritical</v>
      </c>
      <c r="AM117">
        <f t="shared" ca="1" si="45"/>
        <v>637.16633760904301</v>
      </c>
      <c r="AN117">
        <f t="shared" ca="1" si="46"/>
        <v>636.94169941826237</v>
      </c>
      <c r="AO117">
        <f t="shared" ca="1" si="47"/>
        <v>2.3483689801651053E-6</v>
      </c>
      <c r="AP117">
        <f t="shared" ca="1" si="48"/>
        <v>7.0953717568045249E-7</v>
      </c>
    </row>
    <row r="118" spans="1:42" x14ac:dyDescent="0.35">
      <c r="A118">
        <v>75</v>
      </c>
      <c r="B118">
        <f t="shared" si="49"/>
        <v>1</v>
      </c>
      <c r="C118">
        <f t="shared" ca="1" si="50"/>
        <v>0.72555776903471525</v>
      </c>
      <c r="D118">
        <f t="shared" ca="1" si="51"/>
        <v>637.16633760904301</v>
      </c>
      <c r="E118">
        <f t="shared" ca="1" si="52"/>
        <v>636.94169941826237</v>
      </c>
      <c r="F118">
        <f t="shared" si="36"/>
        <v>51</v>
      </c>
      <c r="G118">
        <f ca="1">IF(N6="None",MAX(0,F118-H118),MAX(0,F118*B118))</f>
        <v>50.95</v>
      </c>
      <c r="H118">
        <f ca="1">IF(N6="None",MAX(0.05,IFERROR(O33,0)+0.05),MAX(0,F118-G118))</f>
        <v>0.05</v>
      </c>
      <c r="I118">
        <f ca="1">IF(AND(N7="None",N8="None"),MAX(0,G118*C118),IF(N7="None",MAX(0.05,IFERROR(O34,0)+0.05),IF(N8="None",MAX(0,G118-J118),MAX(0,G118*C118))))</f>
        <v>36.967168332318742</v>
      </c>
      <c r="J118">
        <f ca="1">IF(AND(N7="None",N8="None"),MAX(0,G118-I118),IF(N8="None",MAX(0.05,IFERROR(O35,0)+0.05),IF(N7="None",MAX(0,G118-I118),MAX(0,G118-I118))))</f>
        <v>13.982831667681261</v>
      </c>
      <c r="K118">
        <f>P5</f>
        <v>637</v>
      </c>
      <c r="L118">
        <f ca="1">P6</f>
        <v>635.50072404782861</v>
      </c>
      <c r="M118">
        <f ca="1">P7</f>
        <v>623.0446335020365</v>
      </c>
      <c r="N118">
        <f ca="1">P8</f>
        <v>632.94163350203655</v>
      </c>
      <c r="O118">
        <f ca="1"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AE118)-(K31))))*(MAX($D$16,(AE118)-(K31))),0.000001)*MAX(((((G31)+(I31)*(MAX($D$16,(AE118)-(K31))))*(MAX($D$16,(AE118)-(K31))))/MAX((G31)+2*(MAX($D$16,(AE118)-(K31)))*SQRT(1+(I31)^2),0.000001))^(2/3),0.000001)))^2))/2)+(IF((ABS(F118)/MAX(((G31)+(I31)*(MAX($D$16,(AE118)-(K31))))*(MAX($D$16,(AE118)-(K31))),0.000001))&gt;(ABS(F118)/MAX(((F31)+(H31)*(MAX($D$16,(K118)-(J31))))*(MAX($D$16,(K118)-(J31))),0.000001)),$D$9*((((ABS(F118)/MAX(((G31)+(I31)*(MAX($D$16,(AE118)-(K31))))*(MAX($D$16,(AE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AE118)-(K31))))*(MAX($D$16,(AE118)-(K31))),0.000001))^2)/(2*$I$5)))))+($D$10*(ABS((X31)-(W31))/90)*MAX(((ABS(F118)/MAX(((F31)+(H31)*(MAX($D$16,(K118)-(J31))))*(MAX($D$16,(K118)-(J31))),0.000001))^2)/(2*$I$5),((ABS(F118)/MAX(((G31)+(I31)*(MAX($D$16,(AE118)-(K31))))*(MAX($D$16,(AE118)-(K31))),0.000001))^2)/(2*$I$5)))+(0)-((ABS(F118)/MAX(((G31)+(I31)*(MAX($D$16,(AE118)-(K31))))*(MAX($D$16,(AE118)-(K31))),0.000001))^2)/(2*$I$5)</f>
        <v>637.16615263769688</v>
      </c>
      <c r="P118">
        <f ca="1">AD118+((ABS(G118)/MAX(((G32)+(I32)*(MAX($D$16,(AD118)-(K32))))*(MAX($D$16,(AD118)-(K32))),0.000001))^2)/(2*$I$5)+((E32)*((((ABS(G118)*$D$6)/(MAX(((F32)+(H32)*(MAX($D$16,(AC118)-(J32))))*(MAX($D$16,(AC118)-(J32))),0.000001)*MAX(((((F32)+(H32)*(MAX($D$16,(AC118)-(J32))))*(MAX($D$16,(AC118)-(J32))))/MAX((F32)+2*(MAX($D$16,(AC118)-(J32)))*SQRT(1+(H32)^2),0.000001))^(2/3),0.000001)))^2)+(((ABS(G118)*$D$6)/(MAX(((G32)+(I32)*(MAX($D$16,(AD118)-(K32))))*(MAX($D$16,(AD118)-(K32))),0.000001)*MAX(((((G32)+(I32)*(MAX($D$16,(AD118)-(K32))))*(MAX($D$16,(AD118)-(K32))))/MAX((G32)+2*(MAX($D$16,(AD118)-(K32)))*SQRT(1+(I32)^2),0.000001))^(2/3),0.000001)))^2))/2)+(IF((ABS(G118)/MAX(((G32)+(I32)*(MAX($D$16,(AD118)-(K32))))*(MAX($D$16,(AD118)-(K32))),0.000001))&gt;(ABS(G118)/MAX(((F32)+(H32)*(MAX($D$16,(AC118)-(J32))))*(MAX($D$16,(AC118)-(J32))),0.000001)),$D$9*((((ABS(G118)/MAX(((G32)+(I32)*(MAX($D$16,(AD118)-(K32))))*(MAX($D$16,(AD118)-(K32))),0.000001))^2)/(2*$I$5))-(((ABS(G118)/MAX(((F32)+(H32)*(MAX($D$16,(AC118)-(J32))))*(MAX($D$16,(AC118)-(J32))),0.000001))^2)/(2*$I$5))),$D$8*((((ABS(G118)/MAX(((F32)+(H32)*(MAX($D$16,(AC118)-(J32))))*(MAX($D$16,(AC118)-(J32))),0.000001))^2)/(2*$I$5))-(((ABS(G118)/MAX(((G32)+(I32)*(MAX($D$16,(AD118)-(K32))))*(MAX($D$16,(AD118)-(K32))),0.000001))^2)/(2*$I$5)))))+($D$10*(ABS((X32)-(W32))/90)*MAX(((ABS(G118)/MAX(((F32)+(H32)*(MAX($D$16,(AC118)-(J32))))*(MAX($D$16,(AC118)-(J32))),0.000001))^2)/(2*$I$5),((ABS(G118)/MAX(((G32)+(I32)*(MAX($D$16,(AD118)-(K32))))*(MAX($D$16,(AD118)-(K32))),0.000001))^2)/(2*$I$5)))+(($D$11*0.13607488*(ABS(H118)/MAX(ABS(F118),0.000001))^2*MAX(((ABS(G118)/MAX(((F32)+(H32)*(MAX($D$16,(AC118)-(J32))))*(MAX($D$16,(AC118)-(J32))),0.000001))^2)/(2*$I$5),((ABS(G118)/MAX(((G32)+(I32)*(MAX($D$16,(AD118)-(K32))))*(MAX($D$16,(AD118)-(K32))),0.000001))^2)/(2*$I$5))))-((ABS(G118)/MAX(((F32)+(H32)*(MAX($D$16,(AC118)-(J32))))*(MAX($D$16,(AC118)-(J32))),0.000001))^2)/(2*$I$5)</f>
        <v>636.35491304390393</v>
      </c>
      <c r="Q118">
        <f ca="1">L118+((ABS(H118)/MAX(((G33)+(I33)*(MAX($D$16,(IF(N6="None",AC118,L118))-(K33))))*(MAX($D$16,(IF(N6="None",AC118,L118))-(K33))),0.000001))^2)/(2*$I$5)+((E33)*((((ABS(H118)*$D$6)/(MAX(((F33)+(H33)*(MAX($D$16,(AC118)-(J33))))*(MAX($D$16,(AC118)-(J33))),0.000001)*MAX(((((F33)+(H33)*(MAX($D$16,(AC118)-(J33))))*(MAX($D$16,(AC118)-(J33))))/MAX((F33)+2*(MAX($D$16,(AC118)-(J33)))*SQRT(1+(H33)^2),0.000001))^(2/3),0.000001)))^2)+(((ABS(H118)*$D$6)/(MAX(((G33)+(I33)*(MAX($D$16,(IF(N6="None",AC118,L118))-(K33))))*(MAX($D$16,(IF(N6="None",AC118,L118))-(K33))),0.000001)*MAX(((((G33)+(I33)*(MAX($D$16,(IF(N6="None",AC118,L118))-(K33))))*(MAX($D$16,(IF(N6="None",AC118,L118))-(K33))))/MAX((G33)+2*(MAX($D$16,(IF(N6="None",AC118,L118))-(K33)))*SQRT(1+(I33)^2),0.000001))^(2/3),0.000001)))^2))/2)+(IF((ABS(H118)/MAX(((G33)+(I33)*(MAX($D$16,(IF(N6="None",AC118,L118))-(K33))))*(MAX($D$16,(IF(N6="None",AC118,L118))-(K33))),0.000001))&gt;(ABS(H118)/MAX(((F33)+(H33)*(MAX($D$16,(AC118)-(J33))))*(MAX($D$16,(AC118)-(J33))),0.000001)),$D$9*((((ABS(H118)/MAX(((G33)+(I33)*(MAX($D$16,(IF(N6="None",AC118,L118))-(K33))))*(MAX($D$16,(IF(N6="None",AC118,L118))-(K33))),0.000001))^2)/(2*$I$5))-(((ABS(H118)/MAX(((F33)+(H33)*(MAX($D$16,(AC118)-(J33))))*(MAX($D$16,(AC118)-(J33))),0.000001))^2)/(2*$I$5))),$D$8*((((ABS(H118)/MAX(((F33)+(H33)*(MAX($D$16,(AC118)-(J33))))*(MAX($D$16,(AC118)-(J33))),0.000001))^2)/(2*$I$5))-(((ABS(H118)/MAX(((G33)+(I33)*(MAX($D$16,(IF(N6="None",AC118,L118))-(K33))))*(MAX($D$16,(IF(N6="None",AC118,L118))-(K33))),0.000001))^2)/(2*$I$5)))))+($D$10*(ABS((X33)-(W33))/90)*MAX(((ABS(H118)/MAX(((F33)+(H33)*(MAX($D$16,(AC118)-(J33))))*(MAX($D$16,(AC118)-(J33))),0.000001))^2)/(2*$I$5),((ABS(H118)/MAX(((G33)+(I33)*(MAX($D$16,(IF(N6="None",AC118,L118))-(K33))))*(MAX($D$16,(IF(N6="None",AC118,L118))-(K33))),0.000001))^2)/(2*$I$5)))+(($D$11*0.00000015*(ABS(G118)/MAX(ABS(F118),0.000001))^2*MAX(((ABS(H118)/MAX(((F33)+(H33)*(MAX($D$16,(AC118)-(J33))))*(MAX($D$16,(AC118)-(J33))),0.000001))^2)/(2*$I$5),((ABS(H118)/MAX(((G33)+(I33)*(MAX($D$16,(IF(N6="None",AC118,L118))-(K33))))*(MAX($D$16,(IF(N6="None",AC118,L118))-(K33))),0.000001))^2)/(2*$I$5))))-((ABS(H118)/MAX(((F33)+(H33)*(MAX($D$16,(AC118)-(J33))))*(MAX($D$16,(AC118)-(J33))),0.000001))^2)/(2*$I$5)</f>
        <v>635.5007242112099</v>
      </c>
      <c r="R118">
        <f ca="1">AE118+((ABS(G118)/MAX(((F32)+(H32)*(MAX($D$16,(AE118)-(J32))))*(MAX($D$16,(AE118)-(J32))),0.000001))^2)/(2*$I$5)-((E32)*((((ABS(G118)*$D$6)/(MAX(((F32)+(H32)*(MAX($D$16,(AE118)-(J32))))*(MAX($D$16,(AE118)-(J32))),0.000001)*MAX(((((F32)+(H32)*(MAX($D$16,(AE118)-(J32))))*(MAX($D$16,(AE118)-(J32))))/MAX((F32)+2*(MAX($D$16,(AE118)-(J32)))*SQRT(1+(H32)^2),0.000001))^(2/3),0.000001)))^2)+(((ABS(G118)*$D$6)/(MAX(((G32)+(I32)*(MAX($D$16,(AF118)-(K32))))*(MAX($D$16,(AF118)-(K32))),0.000001)*MAX(((((G32)+(I32)*(MAX($D$16,(AF118)-(K32))))*(MAX($D$16,(AF118)-(K32))))/MAX((G32)+2*(MAX($D$16,(AF118)-(K32)))*SQRT(1+(I32)^2),0.000001))^(2/3),0.000001)))^2))/2)+(IF((ABS(G118)/MAX(((G32)+(I32)*(MAX($D$16,(AF118)-(K32))))*(MAX($D$16,(AF118)-(K32))),0.000001))&gt;(ABS(G118)/MAX(((F32)+(H32)*(MAX($D$16,(AE118)-(J32))))*(MAX($D$16,(AE118)-(J32))),0.000001)),$D$9*((((ABS(G118)/MAX(((G32)+(I32)*(MAX($D$16,(AF118)-(K32))))*(MAX($D$16,(AF118)-(K32))),0.000001))^2)/(2*$I$5))-(((ABS(G118)/MAX(((F32)+(H32)*(MAX($D$16,(AE118)-(J32))))*(MAX($D$16,(AE118)-(J32))),0.000001))^2)/(2*$I$5))),$D$8*((((ABS(G118)/MAX(((F32)+(H32)*(MAX($D$16,(AE118)-(J32))))*(MAX($D$16,(AE118)-(J32))),0.000001))^2)/(2*$I$5))-(((ABS(G118)/MAX(((G32)+(I32)*(MAX($D$16,(AF118)-(K32))))*(MAX($D$16,(AF118)-(K32))),0.000001))^2)/(2*$I$5)))))+($D$10*(ABS((X32)-(W32))/90)*MAX(((ABS(G118)/MAX(((F32)+(H32)*(MAX($D$16,(AE118)-(J32))))*(MAX($D$16,(AE118)-(J32))),0.000001))^2)/(2*$I$5),((ABS(G118)/MAX(((G32)+(I32)*(MAX($D$16,(AF118)-(K32))))*(MAX($D$16,(AF118)-(K32))),0.000001))^2)/(2*$I$5)))+(($D$11*0.13607488*(ABS(H118)/MAX(ABS(F118),0.000001))^2*MAX(((ABS(G118)/MAX(((F32)+(H32)*(MAX($D$16,(AE118)-(J32))))*(MAX($D$16,(AE118)-(J32))),0.000001))^2)/(2*$I$5),((ABS(G118)/MAX(((G32)+(I32)*(MAX($D$16,(AF118)-(K32))))*(MAX($D$16,(AF118)-(K32))),0.000001))^2)/(2*$I$5))))-((ABS(G118)/MAX(((G32)+(I32)*(MAX($D$16,(AF118)-(K32))))*(MAX($D$16,(AF118)-(K32))),0.000001))^2)/(2*$I$5)</f>
        <v>636.94028805737514</v>
      </c>
      <c r="S118">
        <f ca="1">M118+((ABS(I118)/MAX(((G34)+(I34)*(MAX($D$16,(IF(N7="None",AD118,M118))-(K34))))*(MAX($D$16,(IF(N7="None",AD118,M118))-(K34))),0.000001))^2)/(2*$I$5)+((E34)*((((ABS(I118)*$D$6)/(MAX(((F34)+(H34)*(MAX($D$16,(AD118)-(J34))))*(MAX($D$16,(AD118)-(J34))),0.000001)*MAX(((((F34)+(H34)*(MAX($D$16,(AD118)-(J34))))*(MAX($D$16,(AD118)-(J34))))/MAX((F34)+2*(MAX($D$16,(AD118)-(J34)))*SQRT(1+(H34)^2),0.000001))^(2/3),0.000001)))^2)+(((ABS(I118)*$D$6)/(MAX(((G34)+(I34)*(MAX($D$16,(IF(N7="None",AD118,M118))-(K34))))*(MAX($D$16,(IF(N7="None",AD118,M118))-(K34))),0.000001)*MAX(((((G34)+(I34)*(MAX($D$16,(IF(N7="None",AD118,M118))-(K34))))*(MAX($D$16,(IF(N7="None",AD118,M118))-(K34))))/MAX((G34)+2*(MAX($D$16,(IF(N7="None",AD118,M118))-(K34)))*SQRT(1+(I34)^2),0.000001))^(2/3),0.000001)))^2))/2)+(IF((ABS(I118)/MAX(((G34)+(I34)*(MAX($D$16,(IF(N7="None",AD118,M118))-(K34))))*(MAX($D$16,(IF(N7="None",AD118,M118))-(K34))),0.000001))&gt;(ABS(I118)/MAX(((F34)+(H34)*(MAX($D$16,(AD118)-(J34))))*(MAX($D$16,(AD118)-(J34))),0.000001)),$D$9*((((ABS(I118)/MAX(((G34)+(I34)*(MAX($D$16,(IF(N7="None",AD118,M118))-(K34))))*(MAX($D$16,(IF(N7="None",AD118,M118))-(K34))),0.000001))^2)/(2*$I$5))-(((ABS(I118)/MAX(((F34)+(H34)*(MAX($D$16,(AD118)-(J34))))*(MAX($D$16,(AD118)-(J34))),0.000001))^2)/(2*$I$5))),$D$8*((((ABS(I118)/MAX(((F34)+(H34)*(MAX($D$16,(AD118)-(J34))))*(MAX($D$16,(AD118)-(J34))),0.000001))^2)/(2*$I$5))-(((ABS(I118)/MAX(((G34)+(I34)*(MAX($D$16,(IF(N7="None",AD118,M118))-(K34))))*(MAX($D$16,(IF(N7="None",AD118,M118))-(K34))),0.000001))^2)/(2*$I$5)))))+($D$10*(ABS((X34)-(W34))/90)*MAX(((ABS(I118)/MAX(((F34)+(H34)*(MAX($D$16,(AD118)-(J34))))*(MAX($D$16,(AD118)-(J34))),0.000001))^2)/(2*$I$5),((ABS(I118)/MAX(((G34)+(I34)*(MAX($D$16,(IF(N7="None",AD118,M118))-(K34))))*(MAX($D$16,(IF(N7="None",AD118,M118))-(K34))),0.000001))^2)/(2*$I$5)))+(0)-((ABS(I118)/MAX(((F34)+(H34)*(MAX($D$16,(AD118)-(J34))))*(MAX($D$16,(AD118)-(J34))),0.000001))^2)/(2*$I$5)</f>
        <v>625.73477050654515</v>
      </c>
      <c r="T118">
        <f ca="1">N118+((ABS(J118)/MAX(((G35)+(I35)*(MAX($D$16,(IF(N8="None",AD118,N118))-(K35))))*(MAX($D$16,(IF(N8="None",AD118,N118))-(K35))),0.000001))^2)/(2*$I$5)+((E35)*((((ABS(J118)*$D$6)/(MAX(((F35)+(H35)*(MAX($D$16,(AD118)-(J35))))*(MAX($D$16,(AD118)-(J35))),0.000001)*MAX(((((F35)+(H35)*(MAX($D$16,(AD118)-(J35))))*(MAX($D$16,(AD118)-(J35))))/MAX((F35)+2*(MAX($D$16,(AD118)-(J35)))*SQRT(1+(H35)^2),0.000001))^(2/3),0.000001)))^2)+(((ABS(J118)*$D$6)/(MAX(((G35)+(I35)*(MAX($D$16,(IF(N8="None",AD118,N118))-(K35))))*(MAX($D$16,(IF(N8="None",AD118,N118))-(K35))),0.000001)*MAX(((((G35)+(I35)*(MAX($D$16,(IF(N8="None",AD118,N118))-(K35))))*(MAX($D$16,(IF(N8="None",AD118,N118))-(K35))))/MAX((G35)+2*(MAX($D$16,(IF(N8="None",AD118,N118))-(K35)))*SQRT(1+(I35)^2),0.000001))^(2/3),0.000001)))^2))/2)+(IF((ABS(J118)/MAX(((G35)+(I35)*(MAX($D$16,(IF(N8="None",AD118,N118))-(K35))))*(MAX($D$16,(IF(N8="None",AD118,N118))-(K35))),0.000001))&gt;(ABS(J118)/MAX(((F35)+(H35)*(MAX($D$16,(AD118)-(J35))))*(MAX($D$16,(AD118)-(J35))),0.000001)),$D$9*((((ABS(J118)/MAX(((G35)+(I35)*(MAX($D$16,(IF(N8="None",AD118,N118))-(K35))))*(MAX($D$16,(IF(N8="None",AD118,N118))-(K35))),0.000001))^2)/(2*$I$5))-(((ABS(J118)/MAX(((F35)+(H35)*(MAX($D$16,(AD118)-(J35))))*(MAX($D$16,(AD118)-(J35))),0.000001))^2)/(2*$I$5))),$D$8*((((ABS(J118)/MAX(((F35)+(H35)*(MAX($D$16,(AD118)-(J35))))*(MAX($D$16,(AD118)-(J35))),0.000001))^2)/(2*$I$5))-(((ABS(J118)/MAX(((G35)+(I35)*(MAX($D$16,(IF(N8="None",AD118,N118))-(K35))))*(MAX($D$16,(IF(N8="None",AD118,N118))-(K35))),0.000001))^2)/(2*$I$5)))))+($D$10*(ABS((X35)-(W35))/90)*MAX(((ABS(J118)/MAX(((F35)+(H35)*(MAX($D$16,(AD118)-(J35))))*(MAX($D$16,(AD118)-(J35))),0.000001))^2)/(2*$I$5),((ABS(J118)/MAX(((G35)+(I35)*(MAX($D$16,(IF(N8="None",AD118,N118))-(K35))))*(MAX($D$16,(IF(N8="None",AD118,N118))-(K35))),0.000001))^2)/(2*$I$5)))+(($D$11*0.34699541*(ABS(I118)/MAX(ABS(G118),0.000001))^2*MAX(((ABS(J118)/MAX(((F35)+(H35)*(MAX($D$16,(AD118)-(J35))))*(MAX($D$16,(AD118)-(J35))),0.000001))^2)/(2*$I$5),((ABS(J118)/MAX(((G35)+(I35)*(MAX($D$16,(IF(N8="None",AD118,N118))-(K35))))*(MAX($D$16,(IF(N8="None",AD118,N118))-(K35))),0.000001))^2)/(2*$I$5))))-((ABS(J118)/MAX(((F35)+(H35)*(MAX($D$16,(AD118)-(J35))))*(MAX($D$16,(AD118)-(J35))),0.000001))^2)/(2*$I$5)</f>
        <v>633.39014774939176</v>
      </c>
      <c r="U118">
        <f t="shared" ca="1" si="37"/>
        <v>1.2731990783397503E-3</v>
      </c>
      <c r="V118">
        <f t="shared" ca="1" si="38"/>
        <v>5.573728822003382E-3</v>
      </c>
      <c r="W118">
        <f t="shared" ca="1" si="39"/>
        <v>0.81142456513907746</v>
      </c>
      <c r="X118">
        <f t="shared" ca="1" si="40"/>
        <v>3.5515516688706157</v>
      </c>
      <c r="Y118">
        <f>IF($D$20=0,B118,IFERROR(IF(N6="None",1,MIN(0.98,MAX(0.02,B118+$D$14*((Q118-P118)/MAX(ABS(D118),1))))),B118))</f>
        <v>1</v>
      </c>
      <c r="Z118">
        <f ca="1">IF($D$20=0,C118,IFERROR(IF(AND(N7="None",N8="None"),C118,IF(N8="None",1,IF(N7="None",0,MIN(0.98,MAX(0.02,C118+$D$14*((T118-S118)/MAX(ABS(E118),1))))))),C118))</f>
        <v>0.72651928588937731</v>
      </c>
      <c r="AA118">
        <f t="shared" ca="1" si="41"/>
        <v>636.88236145861958</v>
      </c>
      <c r="AB118">
        <f t="shared" ca="1" si="42"/>
        <v>635.6989872151064</v>
      </c>
      <c r="AC118">
        <f ca="1">IF($D$20=0,D118,IF(AC118=0,(MAX(P118,Q118)),IF(ABS((MAX(P118,Q118))-AC118)&lt;$D$19,AC118,MAX((K31)+$D$16,AC118+$D$13*(((MAX(P118,Q118))-AC118))))))</f>
        <v>636.35497717926182</v>
      </c>
      <c r="AD118">
        <f ca="1">IF($D$20=0,E118,IF(AD118=0,(MAX(S118,T118)),IF(ABS((MAX(S118,T118))-AD118)&lt;$D$19,AD118,MAX((K32)+$D$16,AD118+$D$13*(((MAX(S118,T118))-AD118))))))</f>
        <v>633.39109312353116</v>
      </c>
      <c r="AE118">
        <f ca="1">IF($D$20=0,D118,IF(AE118=0,O118,IF(ABS(U118)&lt;$D$19,AE118,MAX((K31)+$D$16,AE118+($D$13*(((O118)-AE118)+($D$15*U118*MAX(ABS(AE118-(K31)),1))))))))</f>
        <v>637.16633523578594</v>
      </c>
      <c r="AF118">
        <f ca="1">IF($D$20=0,E118,IF(AF118=0,R118,IF(ABS(V118)&lt;$D$19,AF118,MAX((K32)+$D$16,AF118+($D$13*(((R118)-AF118)+($D$15*V118*MAX(ABS(AF118-(K32)),1))))))))</f>
        <v>636.94170007798812</v>
      </c>
      <c r="AG118">
        <f ca="1">((G31)*(MAX($D$16,(AC118)-(K31)))^2)/2+(I31)*(MAX($D$16,(AC118)-(K31)))^3/3+(ABS(F118)^2)/($I$5*MAX(((G31)+(I31)*(MAX($D$16,(AC118)-(K31))))*(MAX($D$16,(AC118)-(K31))),0.000001))</f>
        <v>33.528840445577032</v>
      </c>
      <c r="AH118">
        <f ca="1">((G31)*(MAX($D$16,(AE118)-(K31)))^2)/2+(I31)*(MAX($D$16,(AE118)-(K31)))^3/3+(ABS(F118)^2)/($I$5*MAX(((G31)+(I31)*(MAX($D$16,(AE118)-(K31))))*(MAX($D$16,(AE118)-(K31))),0.000001))</f>
        <v>41.072631361718415</v>
      </c>
      <c r="AI118">
        <f ca="1">((G32)*(MAX($D$16,(AD118)-(K32)))^2)/2+(I32)*(MAX($D$16,(AD118)-(K32)))^3/3+(ABS(G118)^2)/($I$5*MAX(((G32)+(I32)*(MAX($D$16,(AD118)-(K32))))*(MAX($D$16,(AD118)-(K32))),0.000001))</f>
        <v>28.831087836539695</v>
      </c>
      <c r="AJ118">
        <f ca="1">((G32)*(MAX($D$16,(AF118)-(K32)))^2)/2+(I32)*(MAX($D$16,(AF118)-(K32)))^3/3+(ABS(G118)^2)/($I$5*MAX(((G32)+(I32)*(MAX($D$16,(AF118)-(K32))))*(MAX($D$16,(AF118)-(K32))),0.000001))</f>
        <v>136.11868097253148</v>
      </c>
      <c r="AK118" t="str">
        <f t="shared" ca="1" si="43"/>
        <v>Supercritical</v>
      </c>
      <c r="AL118" t="str">
        <f t="shared" ca="1" si="44"/>
        <v>Supercritical</v>
      </c>
      <c r="AM118">
        <f t="shared" ca="1" si="45"/>
        <v>637.16633677840309</v>
      </c>
      <c r="AN118">
        <f t="shared" ca="1" si="46"/>
        <v>636.94169964916637</v>
      </c>
      <c r="AO118">
        <f t="shared" ca="1" si="47"/>
        <v>2.3732570753054461E-6</v>
      </c>
      <c r="AP118">
        <f t="shared" ca="1" si="48"/>
        <v>6.5972574248007732E-7</v>
      </c>
    </row>
    <row r="119" spans="1:42" x14ac:dyDescent="0.35">
      <c r="A119">
        <v>76</v>
      </c>
      <c r="B119">
        <f t="shared" si="49"/>
        <v>1</v>
      </c>
      <c r="C119">
        <f t="shared" ca="1" si="50"/>
        <v>0.72651928588937731</v>
      </c>
      <c r="D119">
        <f t="shared" ca="1" si="51"/>
        <v>637.16633677840309</v>
      </c>
      <c r="E119">
        <f t="shared" ca="1" si="52"/>
        <v>636.94169964916637</v>
      </c>
      <c r="F119">
        <f t="shared" si="36"/>
        <v>51</v>
      </c>
      <c r="G119">
        <f ca="1">IF(N6="None",MAX(0,F119-H119),MAX(0,F119*B119))</f>
        <v>50.95</v>
      </c>
      <c r="H119">
        <f ca="1">IF(N6="None",MAX(0.05,IFERROR(O33,0)+0.05),MAX(0,F119-G119))</f>
        <v>0.05</v>
      </c>
      <c r="I119">
        <f ca="1">IF(AND(N7="None",N8="None"),MAX(0,G119*C119),IF(N7="None",MAX(0.05,IFERROR(O34,0)+0.05),IF(N8="None",MAX(0,G119-J119),MAX(0,G119*C119))))</f>
        <v>37.016157616063779</v>
      </c>
      <c r="J119">
        <f ca="1">IF(AND(N7="None",N8="None"),MAX(0,G119-I119),IF(N8="None",MAX(0.05,IFERROR(O35,0)+0.05),IF(N7="None",MAX(0,G119-I119),MAX(0,G119-I119))))</f>
        <v>13.933842383936224</v>
      </c>
      <c r="K119">
        <f>P5</f>
        <v>637</v>
      </c>
      <c r="L119">
        <f ca="1">P6</f>
        <v>635.50072404782861</v>
      </c>
      <c r="M119">
        <f ca="1">P7</f>
        <v>623.0446335020365</v>
      </c>
      <c r="N119">
        <f ca="1">P8</f>
        <v>632.94163350203655</v>
      </c>
      <c r="O119">
        <f ca="1"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AE119)-(K31))))*(MAX($D$16,(AE119)-(K31))),0.000001)*MAX(((((G31)+(I31)*(MAX($D$16,(AE119)-(K31))))*(MAX($D$16,(AE119)-(K31))))/MAX((G31)+2*(MAX($D$16,(AE119)-(K31)))*SQRT(1+(I31)^2),0.000001))^(2/3),0.000001)))^2))/2)+(IF((ABS(F119)/MAX(((G31)+(I31)*(MAX($D$16,(AE119)-(K31))))*(MAX($D$16,(AE119)-(K31))),0.000001))&gt;(ABS(F119)/MAX(((F31)+(H31)*(MAX($D$16,(K119)-(J31))))*(MAX($D$16,(K119)-(J31))),0.000001)),$D$9*((((ABS(F119)/MAX(((G31)+(I31)*(MAX($D$16,(AE119)-(K31))))*(MAX($D$16,(AE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AE119)-(K31))))*(MAX($D$16,(AE119)-(K31))),0.000001))^2)/(2*$I$5)))))+($D$10*(ABS((X31)-(W31))/90)*MAX(((ABS(F119)/MAX(((F31)+(H31)*(MAX($D$16,(K119)-(J31))))*(MAX($D$16,(K119)-(J31))),0.000001))^2)/(2*$I$5),((ABS(F119)/MAX(((G31)+(I31)*(MAX($D$16,(AE119)-(K31))))*(MAX($D$16,(AE119)-(K31))),0.000001))^2)/(2*$I$5)))+(0)-((ABS(F119)/MAX(((G31)+(I31)*(MAX($D$16,(AE119)-(K31))))*(MAX($D$16,(AE119)-(K31))),0.000001))^2)/(2*$I$5)</f>
        <v>637.16615234298501</v>
      </c>
      <c r="P119">
        <f ca="1">AD119+((ABS(G119)/MAX(((G32)+(I32)*(MAX($D$16,(AD119)-(K32))))*(MAX($D$16,(AD119)-(K32))),0.000001))^2)/(2*$I$5)+((E32)*((((ABS(G119)*$D$6)/(MAX(((F32)+(H32)*(MAX($D$16,(AC119)-(J32))))*(MAX($D$16,(AC119)-(J32))),0.000001)*MAX(((((F32)+(H32)*(MAX($D$16,(AC119)-(J32))))*(MAX($D$16,(AC119)-(J32))))/MAX((F32)+2*(MAX($D$16,(AC119)-(J32)))*SQRT(1+(H32)^2),0.000001))^(2/3),0.000001)))^2)+(((ABS(G119)*$D$6)/(MAX(((G32)+(I32)*(MAX($D$16,(AD119)-(K32))))*(MAX($D$16,(AD119)-(K32))),0.000001)*MAX(((((G32)+(I32)*(MAX($D$16,(AD119)-(K32))))*(MAX($D$16,(AD119)-(K32))))/MAX((G32)+2*(MAX($D$16,(AD119)-(K32)))*SQRT(1+(I32)^2),0.000001))^(2/3),0.000001)))^2))/2)+(IF((ABS(G119)/MAX(((G32)+(I32)*(MAX($D$16,(AD119)-(K32))))*(MAX($D$16,(AD119)-(K32))),0.000001))&gt;(ABS(G119)/MAX(((F32)+(H32)*(MAX($D$16,(AC119)-(J32))))*(MAX($D$16,(AC119)-(J32))),0.000001)),$D$9*((((ABS(G119)/MAX(((G32)+(I32)*(MAX($D$16,(AD119)-(K32))))*(MAX($D$16,(AD119)-(K32))),0.000001))^2)/(2*$I$5))-(((ABS(G119)/MAX(((F32)+(H32)*(MAX($D$16,(AC119)-(J32))))*(MAX($D$16,(AC119)-(J32))),0.000001))^2)/(2*$I$5))),$D$8*((((ABS(G119)/MAX(((F32)+(H32)*(MAX($D$16,(AC119)-(J32))))*(MAX($D$16,(AC119)-(J32))),0.000001))^2)/(2*$I$5))-(((ABS(G119)/MAX(((G32)+(I32)*(MAX($D$16,(AD119)-(K32))))*(MAX($D$16,(AD119)-(K32))),0.000001))^2)/(2*$I$5)))))+($D$10*(ABS((X32)-(W32))/90)*MAX(((ABS(G119)/MAX(((F32)+(H32)*(MAX($D$16,(AC119)-(J32))))*(MAX($D$16,(AC119)-(J32))),0.000001))^2)/(2*$I$5),((ABS(G119)/MAX(((G32)+(I32)*(MAX($D$16,(AD119)-(K32))))*(MAX($D$16,(AD119)-(K32))),0.000001))^2)/(2*$I$5)))+(($D$11*0.13607488*(ABS(H119)/MAX(ABS(F119),0.000001))^2*MAX(((ABS(G119)/MAX(((F32)+(H32)*(MAX($D$16,(AC119)-(J32))))*(MAX($D$16,(AC119)-(J32))),0.000001))^2)/(2*$I$5),((ABS(G119)/MAX(((G32)+(I32)*(MAX($D$16,(AD119)-(K32))))*(MAX($D$16,(AD119)-(K32))),0.000001))^2)/(2*$I$5))))-((ABS(G119)/MAX(((F32)+(H32)*(MAX($D$16,(AC119)-(J32))))*(MAX($D$16,(AC119)-(J32))),0.000001))^2)/(2*$I$5)</f>
        <v>636.35740524310734</v>
      </c>
      <c r="Q119">
        <f ca="1">L119+((ABS(H119)/MAX(((G33)+(I33)*(MAX($D$16,(IF(N6="None",AC119,L119))-(K33))))*(MAX($D$16,(IF(N6="None",AC119,L119))-(K33))),0.000001))^2)/(2*$I$5)+((E33)*((((ABS(H119)*$D$6)/(MAX(((F33)+(H33)*(MAX($D$16,(AC119)-(J33))))*(MAX($D$16,(AC119)-(J33))),0.000001)*MAX(((((F33)+(H33)*(MAX($D$16,(AC119)-(J33))))*(MAX($D$16,(AC119)-(J33))))/MAX((F33)+2*(MAX($D$16,(AC119)-(J33)))*SQRT(1+(H33)^2),0.000001))^(2/3),0.000001)))^2)+(((ABS(H119)*$D$6)/(MAX(((G33)+(I33)*(MAX($D$16,(IF(N6="None",AC119,L119))-(K33))))*(MAX($D$16,(IF(N6="None",AC119,L119))-(K33))),0.000001)*MAX(((((G33)+(I33)*(MAX($D$16,(IF(N6="None",AC119,L119))-(K33))))*(MAX($D$16,(IF(N6="None",AC119,L119))-(K33))))/MAX((G33)+2*(MAX($D$16,(IF(N6="None",AC119,L119))-(K33)))*SQRT(1+(I33)^2),0.000001))^(2/3),0.000001)))^2))/2)+(IF((ABS(H119)/MAX(((G33)+(I33)*(MAX($D$16,(IF(N6="None",AC119,L119))-(K33))))*(MAX($D$16,(IF(N6="None",AC119,L119))-(K33))),0.000001))&gt;(ABS(H119)/MAX(((F33)+(H33)*(MAX($D$16,(AC119)-(J33))))*(MAX($D$16,(AC119)-(J33))),0.000001)),$D$9*((((ABS(H119)/MAX(((G33)+(I33)*(MAX($D$16,(IF(N6="None",AC119,L119))-(K33))))*(MAX($D$16,(IF(N6="None",AC119,L119))-(K33))),0.000001))^2)/(2*$I$5))-(((ABS(H119)/MAX(((F33)+(H33)*(MAX($D$16,(AC119)-(J33))))*(MAX($D$16,(AC119)-(J33))),0.000001))^2)/(2*$I$5))),$D$8*((((ABS(H119)/MAX(((F33)+(H33)*(MAX($D$16,(AC119)-(J33))))*(MAX($D$16,(AC119)-(J33))),0.000001))^2)/(2*$I$5))-(((ABS(H119)/MAX(((G33)+(I33)*(MAX($D$16,(IF(N6="None",AC119,L119))-(K33))))*(MAX($D$16,(IF(N6="None",AC119,L119))-(K33))),0.000001))^2)/(2*$I$5)))))+($D$10*(ABS((X33)-(W33))/90)*MAX(((ABS(H119)/MAX(((F33)+(H33)*(MAX($D$16,(AC119)-(J33))))*(MAX($D$16,(AC119)-(J33))),0.000001))^2)/(2*$I$5),((ABS(H119)/MAX(((G33)+(I33)*(MAX($D$16,(IF(N6="None",AC119,L119))-(K33))))*(MAX($D$16,(IF(N6="None",AC119,L119))-(K33))),0.000001))^2)/(2*$I$5)))+(($D$11*0.00000015*(ABS(G119)/MAX(ABS(F119),0.000001))^2*MAX(((ABS(H119)/MAX(((F33)+(H33)*(MAX($D$16,(AC119)-(J33))))*(MAX($D$16,(AC119)-(J33))),0.000001))^2)/(2*$I$5),((ABS(H119)/MAX(((G33)+(I33)*(MAX($D$16,(IF(N6="None",AC119,L119))-(K33))))*(MAX($D$16,(IF(N6="None",AC119,L119))-(K33))),0.000001))^2)/(2*$I$5))))-((ABS(H119)/MAX(((F33)+(H33)*(MAX($D$16,(AC119)-(J33))))*(MAX($D$16,(AC119)-(J33))),0.000001))^2)/(2*$I$5)</f>
        <v>635.50072421080961</v>
      </c>
      <c r="R119">
        <f ca="1">AE119+((ABS(G119)/MAX(((F32)+(H32)*(MAX($D$16,(AE119)-(J32))))*(MAX($D$16,(AE119)-(J32))),0.000001))^2)/(2*$I$5)-((E32)*((((ABS(G119)*$D$6)/(MAX(((F32)+(H32)*(MAX($D$16,(AE119)-(J32))))*(MAX($D$16,(AE119)-(J32))),0.000001)*MAX(((((F32)+(H32)*(MAX($D$16,(AE119)-(J32))))*(MAX($D$16,(AE119)-(J32))))/MAX((F32)+2*(MAX($D$16,(AE119)-(J32)))*SQRT(1+(H32)^2),0.000001))^(2/3),0.000001)))^2)+(((ABS(G119)*$D$6)/(MAX(((G32)+(I32)*(MAX($D$16,(AF119)-(K32))))*(MAX($D$16,(AF119)-(K32))),0.000001)*MAX(((((G32)+(I32)*(MAX($D$16,(AF119)-(K32))))*(MAX($D$16,(AF119)-(K32))))/MAX((G32)+2*(MAX($D$16,(AF119)-(K32)))*SQRT(1+(I32)^2),0.000001))^(2/3),0.000001)))^2))/2)+(IF((ABS(G119)/MAX(((G32)+(I32)*(MAX($D$16,(AF119)-(K32))))*(MAX($D$16,(AF119)-(K32))),0.000001))&gt;(ABS(G119)/MAX(((F32)+(H32)*(MAX($D$16,(AE119)-(J32))))*(MAX($D$16,(AE119)-(J32))),0.000001)),$D$9*((((ABS(G119)/MAX(((G32)+(I32)*(MAX($D$16,(AF119)-(K32))))*(MAX($D$16,(AF119)-(K32))),0.000001))^2)/(2*$I$5))-(((ABS(G119)/MAX(((F32)+(H32)*(MAX($D$16,(AE119)-(J32))))*(MAX($D$16,(AE119)-(J32))),0.000001))^2)/(2*$I$5))),$D$8*((((ABS(G119)/MAX(((F32)+(H32)*(MAX($D$16,(AE119)-(J32))))*(MAX($D$16,(AE119)-(J32))),0.000001))^2)/(2*$I$5))-(((ABS(G119)/MAX(((G32)+(I32)*(MAX($D$16,(AF119)-(K32))))*(MAX($D$16,(AF119)-(K32))),0.000001))^2)/(2*$I$5)))))+($D$10*(ABS((X32)-(W32))/90)*MAX(((ABS(G119)/MAX(((F32)+(H32)*(MAX($D$16,(AE119)-(J32))))*(MAX($D$16,(AE119)-(J32))),0.000001))^2)/(2*$I$5),((ABS(G119)/MAX(((G32)+(I32)*(MAX($D$16,(AF119)-(K32))))*(MAX($D$16,(AF119)-(K32))),0.000001))^2)/(2*$I$5)))+(($D$11*0.13607488*(ABS(H119)/MAX(ABS(F119),0.000001))^2*MAX(((ABS(G119)/MAX(((F32)+(H32)*(MAX($D$16,(AE119)-(J32))))*(MAX($D$16,(AE119)-(J32))),0.000001))^2)/(2*$I$5),((ABS(G119)/MAX(((G32)+(I32)*(MAX($D$16,(AF119)-(K32))))*(MAX($D$16,(AF119)-(K32))),0.000001))^2)/(2*$I$5))))-((ABS(G119)/MAX(((G32)+(I32)*(MAX($D$16,(AF119)-(K32))))*(MAX($D$16,(AF119)-(K32))),0.000001))^2)/(2*$I$5)</f>
        <v>636.94028700221156</v>
      </c>
      <c r="S119">
        <f ca="1">M119+((ABS(I119)/MAX(((G34)+(I34)*(MAX($D$16,(IF(N7="None",AD119,M119))-(K34))))*(MAX($D$16,(IF(N7="None",AD119,M119))-(K34))),0.000001))^2)/(2*$I$5)+((E34)*((((ABS(I119)*$D$6)/(MAX(((F34)+(H34)*(MAX($D$16,(AD119)-(J34))))*(MAX($D$16,(AD119)-(J34))),0.000001)*MAX(((((F34)+(H34)*(MAX($D$16,(AD119)-(J34))))*(MAX($D$16,(AD119)-(J34))))/MAX((F34)+2*(MAX($D$16,(AD119)-(J34)))*SQRT(1+(H34)^2),0.000001))^(2/3),0.000001)))^2)+(((ABS(I119)*$D$6)/(MAX(((G34)+(I34)*(MAX($D$16,(IF(N7="None",AD119,M119))-(K34))))*(MAX($D$16,(IF(N7="None",AD119,M119))-(K34))),0.000001)*MAX(((((G34)+(I34)*(MAX($D$16,(IF(N7="None",AD119,M119))-(K34))))*(MAX($D$16,(IF(N7="None",AD119,M119))-(K34))))/MAX((G34)+2*(MAX($D$16,(IF(N7="None",AD119,M119))-(K34)))*SQRT(1+(I34)^2),0.000001))^(2/3),0.000001)))^2))/2)+(IF((ABS(I119)/MAX(((G34)+(I34)*(MAX($D$16,(IF(N7="None",AD119,M119))-(K34))))*(MAX($D$16,(IF(N7="None",AD119,M119))-(K34))),0.000001))&gt;(ABS(I119)/MAX(((F34)+(H34)*(MAX($D$16,(AD119)-(J34))))*(MAX($D$16,(AD119)-(J34))),0.000001)),$D$9*((((ABS(I119)/MAX(((G34)+(I34)*(MAX($D$16,(IF(N7="None",AD119,M119))-(K34))))*(MAX($D$16,(IF(N7="None",AD119,M119))-(K34))),0.000001))^2)/(2*$I$5))-(((ABS(I119)/MAX(((F34)+(H34)*(MAX($D$16,(AD119)-(J34))))*(MAX($D$16,(AD119)-(J34))),0.000001))^2)/(2*$I$5))),$D$8*((((ABS(I119)/MAX(((F34)+(H34)*(MAX($D$16,(AD119)-(J34))))*(MAX($D$16,(AD119)-(J34))),0.000001))^2)/(2*$I$5))-(((ABS(I119)/MAX(((G34)+(I34)*(MAX($D$16,(IF(N7="None",AD119,M119))-(K34))))*(MAX($D$16,(IF(N7="None",AD119,M119))-(K34))),0.000001))^2)/(2*$I$5)))))+($D$10*(ABS((X34)-(W34))/90)*MAX(((ABS(I119)/MAX(((F34)+(H34)*(MAX($D$16,(AD119)-(J34))))*(MAX($D$16,(AD119)-(J34))),0.000001))^2)/(2*$I$5),((ABS(I119)/MAX(((G34)+(I34)*(MAX($D$16,(IF(N7="None",AD119,M119))-(K34))))*(MAX($D$16,(IF(N7="None",AD119,M119))-(K34))),0.000001))^2)/(2*$I$5)))+(0)-((ABS(I119)/MAX(((F34)+(H34)*(MAX($D$16,(AD119)-(J34))))*(MAX($D$16,(AD119)-(J34))),0.000001))^2)/(2*$I$5)</f>
        <v>625.74070982920728</v>
      </c>
      <c r="T119">
        <f ca="1">N119+((ABS(J119)/MAX(((G35)+(I35)*(MAX($D$16,(IF(N8="None",AD119,N119))-(K35))))*(MAX($D$16,(IF(N8="None",AD119,N119))-(K35))),0.000001))^2)/(2*$I$5)+((E35)*((((ABS(J119)*$D$6)/(MAX(((F35)+(H35)*(MAX($D$16,(AD119)-(J35))))*(MAX($D$16,(AD119)-(J35))),0.000001)*MAX(((((F35)+(H35)*(MAX($D$16,(AD119)-(J35))))*(MAX($D$16,(AD119)-(J35))))/MAX((F35)+2*(MAX($D$16,(AD119)-(J35)))*SQRT(1+(H35)^2),0.000001))^(2/3),0.000001)))^2)+(((ABS(J119)*$D$6)/(MAX(((G35)+(I35)*(MAX($D$16,(IF(N8="None",AD119,N119))-(K35))))*(MAX($D$16,(IF(N8="None",AD119,N119))-(K35))),0.000001)*MAX(((((G35)+(I35)*(MAX($D$16,(IF(N8="None",AD119,N119))-(K35))))*(MAX($D$16,(IF(N8="None",AD119,N119))-(K35))))/MAX((G35)+2*(MAX($D$16,(IF(N8="None",AD119,N119))-(K35)))*SQRT(1+(I35)^2),0.000001))^(2/3),0.000001)))^2))/2)+(IF((ABS(J119)/MAX(((G35)+(I35)*(MAX($D$16,(IF(N8="None",AD119,N119))-(K35))))*(MAX($D$16,(IF(N8="None",AD119,N119))-(K35))),0.000001))&gt;(ABS(J119)/MAX(((F35)+(H35)*(MAX($D$16,(AD119)-(J35))))*(MAX($D$16,(AD119)-(J35))),0.000001)),$D$9*((((ABS(J119)/MAX(((G35)+(I35)*(MAX($D$16,(IF(N8="None",AD119,N119))-(K35))))*(MAX($D$16,(IF(N8="None",AD119,N119))-(K35))),0.000001))^2)/(2*$I$5))-(((ABS(J119)/MAX(((F35)+(H35)*(MAX($D$16,(AD119)-(J35))))*(MAX($D$16,(AD119)-(J35))),0.000001))^2)/(2*$I$5))),$D$8*((((ABS(J119)/MAX(((F35)+(H35)*(MAX($D$16,(AD119)-(J35))))*(MAX($D$16,(AD119)-(J35))),0.000001))^2)/(2*$I$5))-(((ABS(J119)/MAX(((G35)+(I35)*(MAX($D$16,(IF(N8="None",AD119,N119))-(K35))))*(MAX($D$16,(IF(N8="None",AD119,N119))-(K35))),0.000001))^2)/(2*$I$5)))))+($D$10*(ABS((X35)-(W35))/90)*MAX(((ABS(J119)/MAX(((F35)+(H35)*(MAX($D$16,(AD119)-(J35))))*(MAX($D$16,(AD119)-(J35))),0.000001))^2)/(2*$I$5),((ABS(J119)/MAX(((G35)+(I35)*(MAX($D$16,(IF(N8="None",AD119,N119))-(K35))))*(MAX($D$16,(IF(N8="None",AD119,N119))-(K35))),0.000001))^2)/(2*$I$5)))+(($D$11*0.34699541*(ABS(I119)/MAX(ABS(G119),0.000001))^2*MAX(((ABS(J119)/MAX(((F35)+(H35)*(MAX($D$16,(AD119)-(J35))))*(MAX($D$16,(AD119)-(J35))),0.000001))^2)/(2*$I$5),((ABS(J119)/MAX(((G35)+(I35)*(MAX($D$16,(IF(N8="None",AD119,N119))-(K35))))*(MAX($D$16,(IF(N8="None",AD119,N119))-(K35))),0.000001))^2)/(2*$I$5))))-((ABS(J119)/MAX(((F35)+(H35)*(MAX($D$16,(AD119)-(J35))))*(MAX($D$16,(AD119)-(J35))),0.000001))^2)/(2*$I$5)</f>
        <v>633.38703932070575</v>
      </c>
      <c r="U119">
        <f t="shared" ca="1" si="37"/>
        <v>1.2692872381909093E-3</v>
      </c>
      <c r="V119">
        <f t="shared" ca="1" si="38"/>
        <v>5.5786074038848017E-3</v>
      </c>
      <c r="W119">
        <f t="shared" ca="1" si="39"/>
        <v>0.80893153529575557</v>
      </c>
      <c r="X119">
        <f t="shared" ca="1" si="40"/>
        <v>3.5546603284606135</v>
      </c>
      <c r="Y119">
        <f>IF($D$20=0,B119,IFERROR(IF(N6="None",1,MIN(0.98,MAX(0.02,B119+$D$14*((Q119-P119)/MAX(ABS(D119),1))))),B119))</f>
        <v>1</v>
      </c>
      <c r="Z119">
        <f ca="1">IF($D$20=0,C119,IFERROR(IF(AND(N7="None",N8="None"),C119,IF(N8="None",1,IF(N7="None",0,MIN(0.98,MAX(0.02,C119+$D$14*((T119-S119)/MAX(ABS(E119),1))))))),C119))</f>
        <v>0.72747966634438099</v>
      </c>
      <c r="AA119">
        <f t="shared" ca="1" si="41"/>
        <v>636.8832376383757</v>
      </c>
      <c r="AB119">
        <f t="shared" ca="1" si="42"/>
        <v>635.69789985209547</v>
      </c>
      <c r="AC119">
        <f ca="1">IF($D$20=0,D119,IF(AC119=0,(MAX(P119,Q119)),IF(ABS((MAX(P119,Q119))-AC119)&lt;$D$19,AC119,MAX((K31)+$D$16,AC119+$D$13*(((MAX(P119,Q119))-AC119))))))</f>
        <v>636.35748209261055</v>
      </c>
      <c r="AD119">
        <f ca="1">IF($D$20=0,E119,IF(AD119=0,(MAX(S119,T119)),IF(ABS((MAX(S119,T119))-AD119)&lt;$D$19,AD119,MAX((K32)+$D$16,AD119+$D$13*(((MAX(S119,T119))-AD119))))))</f>
        <v>633.38798594324965</v>
      </c>
      <c r="AE119">
        <f ca="1">IF($D$20=0,D119,IF(AE119=0,O119,IF(ABS(U119)&lt;$D$19,AE119,MAX((K31)+$D$16,AE119+($D$13*(((O119)-AE119)+($D$15*U119*MAX(ABS(AE119-(K31)),1))))))))</f>
        <v>637.16633437999633</v>
      </c>
      <c r="AF119">
        <f ca="1">IF($D$20=0,E119,IF(AF119=0,R119,IF(ABS(V119)&lt;$D$19,AF119,MAX((K32)+$D$16,AF119+($D$13*(((R119)-AF119)+($D$15*V119*MAX(ABS(AF119-(K32)),1))))))))</f>
        <v>636.94170025879055</v>
      </c>
      <c r="AG119">
        <f ca="1">((G31)*(MAX($D$16,(AC119)-(K31)))^2)/2+(I31)*(MAX($D$16,(AC119)-(K31)))^3/3+(ABS(F119)^2)/($I$5*MAX(((G31)+(I31)*(MAX($D$16,(AC119)-(K31))))*(MAX($D$16,(AC119)-(K31))),0.000001))</f>
        <v>33.538745537585022</v>
      </c>
      <c r="AH119">
        <f ca="1">((G31)*(MAX($D$16,(AE119)-(K31)))^2)/2+(I31)*(MAX($D$16,(AE119)-(K31)))^3/3+(ABS(F119)^2)/($I$5*MAX(((G31)+(I31)*(MAX($D$16,(AE119)-(K31))))*(MAX($D$16,(AE119)-(K31))),0.000001))</f>
        <v>41.072619469253503</v>
      </c>
      <c r="AI119">
        <f ca="1">((G32)*(MAX($D$16,(AD119)-(K32)))^2)/2+(I32)*(MAX($D$16,(AD119)-(K32)))^3/3+(ABS(G119)^2)/($I$5*MAX(((G32)+(I32)*(MAX($D$16,(AD119)-(K32))))*(MAX($D$16,(AD119)-(K32))),0.000001))</f>
        <v>28.818180148981359</v>
      </c>
      <c r="AJ119">
        <f ca="1">((G32)*(MAX($D$16,(AF119)-(K32)))^2)/2+(I32)*(MAX($D$16,(AF119)-(K32)))^3/3+(ABS(G119)^2)/($I$5*MAX(((G32)+(I32)*(MAX($D$16,(AF119)-(K32))))*(MAX($D$16,(AF119)-(K32))),0.000001))</f>
        <v>136.11869013935222</v>
      </c>
      <c r="AK119" t="str">
        <f t="shared" ca="1" si="43"/>
        <v>Supercritical</v>
      </c>
      <c r="AL119" t="str">
        <f t="shared" ca="1" si="44"/>
        <v>Supercritical</v>
      </c>
      <c r="AM119">
        <f t="shared" ca="1" si="45"/>
        <v>637.16633593896074</v>
      </c>
      <c r="AN119">
        <f t="shared" ca="1" si="46"/>
        <v>636.94169986253485</v>
      </c>
      <c r="AO119">
        <f t="shared" ca="1" si="47"/>
        <v>2.3984067638593842E-6</v>
      </c>
      <c r="AP119">
        <f t="shared" ca="1" si="48"/>
        <v>6.0962418046983657E-7</v>
      </c>
    </row>
    <row r="120" spans="1:42" x14ac:dyDescent="0.35">
      <c r="A120">
        <v>77</v>
      </c>
      <c r="B120">
        <f t="shared" si="49"/>
        <v>1</v>
      </c>
      <c r="C120">
        <f t="shared" ca="1" si="50"/>
        <v>0.72747966634438099</v>
      </c>
      <c r="D120">
        <f t="shared" ca="1" si="51"/>
        <v>637.16633593896074</v>
      </c>
      <c r="E120">
        <f t="shared" ca="1" si="52"/>
        <v>636.94169986253485</v>
      </c>
      <c r="F120">
        <f t="shared" si="36"/>
        <v>51</v>
      </c>
      <c r="G120">
        <f ca="1">IF(N6="None",MAX(0,F120-H120),MAX(0,F120*B120))</f>
        <v>50.95</v>
      </c>
      <c r="H120">
        <f ca="1">IF(N6="None",MAX(0.05,IFERROR(O33,0)+0.05),MAX(0,F120-G120))</f>
        <v>0.05</v>
      </c>
      <c r="I120">
        <f ca="1">IF(AND(N7="None",N8="None"),MAX(0,G120*C120),IF(N7="None",MAX(0.05,IFERROR(O34,0)+0.05),IF(N8="None",MAX(0,G120-J120),MAX(0,G120*C120))))</f>
        <v>37.065089000246211</v>
      </c>
      <c r="J120">
        <f ca="1">IF(AND(N7="None",N8="None"),MAX(0,G120-I120),IF(N8="None",MAX(0.05,IFERROR(O35,0)+0.05),IF(N7="None",MAX(0,G120-I120),MAX(0,G120-I120))))</f>
        <v>13.884910999753792</v>
      </c>
      <c r="K120">
        <f>P5</f>
        <v>637</v>
      </c>
      <c r="L120">
        <f ca="1">P6</f>
        <v>635.50072404782861</v>
      </c>
      <c r="M120">
        <f ca="1">P7</f>
        <v>623.0446335020365</v>
      </c>
      <c r="N120">
        <f ca="1">P8</f>
        <v>632.94163350203655</v>
      </c>
      <c r="O120">
        <f ca="1"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AE120)-(K31))))*(MAX($D$16,(AE120)-(K31))),0.000001)*MAX(((((G31)+(I31)*(MAX($D$16,(AE120)-(K31))))*(MAX($D$16,(AE120)-(K31))))/MAX((G31)+2*(MAX($D$16,(AE120)-(K31)))*SQRT(1+(I31)^2),0.000001))^(2/3),0.000001)))^2))/2)+(IF((ABS(F120)/MAX(((G31)+(I31)*(MAX($D$16,(AE120)-(K31))))*(MAX($D$16,(AE120)-(K31))),0.000001))&gt;(ABS(F120)/MAX(((F31)+(H31)*(MAX($D$16,(K120)-(J31))))*(MAX($D$16,(K120)-(J31))),0.000001)),$D$9*((((ABS(F120)/MAX(((G31)+(I31)*(MAX($D$16,(AE120)-(K31))))*(MAX($D$16,(AE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AE120)-(K31))))*(MAX($D$16,(AE120)-(K31))),0.000001))^2)/(2*$I$5)))))+($D$10*(ABS((X31)-(W31))/90)*MAX(((ABS(F120)/MAX(((F31)+(H31)*(MAX($D$16,(K120)-(J31))))*(MAX($D$16,(K120)-(J31))),0.000001))^2)/(2*$I$5),((ABS(F120)/MAX(((G31)+(I31)*(MAX($D$16,(AE120)-(K31))))*(MAX($D$16,(AE120)-(K31))),0.000001))^2)/(2*$I$5)))+(0)-((ABS(F120)/MAX(((G31)+(I31)*(MAX($D$16,(AE120)-(K31))))*(MAX($D$16,(AE120)-(K31))),0.000001))^2)/(2*$I$5)</f>
        <v>637.1661520451504</v>
      </c>
      <c r="P120">
        <f ca="1">AD120+((ABS(G120)/MAX(((G32)+(I32)*(MAX($D$16,(AD120)-(K32))))*(MAX($D$16,(AD120)-(K32))),0.000001))^2)/(2*$I$5)+((E32)*((((ABS(G120)*$D$6)/(MAX(((F32)+(H32)*(MAX($D$16,(AC120)-(J32))))*(MAX($D$16,(AC120)-(J32))),0.000001)*MAX(((((F32)+(H32)*(MAX($D$16,(AC120)-(J32))))*(MAX($D$16,(AC120)-(J32))))/MAX((F32)+2*(MAX($D$16,(AC120)-(J32)))*SQRT(1+(H32)^2),0.000001))^(2/3),0.000001)))^2)+(((ABS(G120)*$D$6)/(MAX(((G32)+(I32)*(MAX($D$16,(AD120)-(K32))))*(MAX($D$16,(AD120)-(K32))),0.000001)*MAX(((((G32)+(I32)*(MAX($D$16,(AD120)-(K32))))*(MAX($D$16,(AD120)-(K32))))/MAX((G32)+2*(MAX($D$16,(AD120)-(K32)))*SQRT(1+(I32)^2),0.000001))^(2/3),0.000001)))^2))/2)+(IF((ABS(G120)/MAX(((G32)+(I32)*(MAX($D$16,(AD120)-(K32))))*(MAX($D$16,(AD120)-(K32))),0.000001))&gt;(ABS(G120)/MAX(((F32)+(H32)*(MAX($D$16,(AC120)-(J32))))*(MAX($D$16,(AC120)-(J32))),0.000001)),$D$9*((((ABS(G120)/MAX(((G32)+(I32)*(MAX($D$16,(AD120)-(K32))))*(MAX($D$16,(AD120)-(K32))),0.000001))^2)/(2*$I$5))-(((ABS(G120)/MAX(((F32)+(H32)*(MAX($D$16,(AC120)-(J32))))*(MAX($D$16,(AC120)-(J32))),0.000001))^2)/(2*$I$5))),$D$8*((((ABS(G120)/MAX(((F32)+(H32)*(MAX($D$16,(AC120)-(J32))))*(MAX($D$16,(AC120)-(J32))),0.000001))^2)/(2*$I$5))-(((ABS(G120)/MAX(((G32)+(I32)*(MAX($D$16,(AD120)-(K32))))*(MAX($D$16,(AD120)-(K32))),0.000001))^2)/(2*$I$5)))))+($D$10*(ABS((X32)-(W32))/90)*MAX(((ABS(G120)/MAX(((F32)+(H32)*(MAX($D$16,(AC120)-(J32))))*(MAX($D$16,(AC120)-(J32))),0.000001))^2)/(2*$I$5),((ABS(G120)/MAX(((G32)+(I32)*(MAX($D$16,(AD120)-(K32))))*(MAX($D$16,(AD120)-(K32))),0.000001))^2)/(2*$I$5)))+(($D$11*0.13607488*(ABS(H120)/MAX(ABS(F120),0.000001))^2*MAX(((ABS(G120)/MAX(((F32)+(H32)*(MAX($D$16,(AC120)-(J32))))*(MAX($D$16,(AC120)-(J32))),0.000001))^2)/(2*$I$5),((ABS(G120)/MAX(((G32)+(I32)*(MAX($D$16,(AD120)-(K32))))*(MAX($D$16,(AD120)-(K32))),0.000001))^2)/(2*$I$5))))-((ABS(G120)/MAX(((F32)+(H32)*(MAX($D$16,(AC120)-(J32))))*(MAX($D$16,(AC120)-(J32))),0.000001))^2)/(2*$I$5)</f>
        <v>636.3599238455389</v>
      </c>
      <c r="Q120">
        <f ca="1">L120+((ABS(H120)/MAX(((G33)+(I33)*(MAX($D$16,(IF(N6="None",AC120,L120))-(K33))))*(MAX($D$16,(IF(N6="None",AC120,L120))-(K33))),0.000001))^2)/(2*$I$5)+((E33)*((((ABS(H120)*$D$6)/(MAX(((F33)+(H33)*(MAX($D$16,(AC120)-(J33))))*(MAX($D$16,(AC120)-(J33))),0.000001)*MAX(((((F33)+(H33)*(MAX($D$16,(AC120)-(J33))))*(MAX($D$16,(AC120)-(J33))))/MAX((F33)+2*(MAX($D$16,(AC120)-(J33)))*SQRT(1+(H33)^2),0.000001))^(2/3),0.000001)))^2)+(((ABS(H120)*$D$6)/(MAX(((G33)+(I33)*(MAX($D$16,(IF(N6="None",AC120,L120))-(K33))))*(MAX($D$16,(IF(N6="None",AC120,L120))-(K33))),0.000001)*MAX(((((G33)+(I33)*(MAX($D$16,(IF(N6="None",AC120,L120))-(K33))))*(MAX($D$16,(IF(N6="None",AC120,L120))-(K33))))/MAX((G33)+2*(MAX($D$16,(IF(N6="None",AC120,L120))-(K33)))*SQRT(1+(I33)^2),0.000001))^(2/3),0.000001)))^2))/2)+(IF((ABS(H120)/MAX(((G33)+(I33)*(MAX($D$16,(IF(N6="None",AC120,L120))-(K33))))*(MAX($D$16,(IF(N6="None",AC120,L120))-(K33))),0.000001))&gt;(ABS(H120)/MAX(((F33)+(H33)*(MAX($D$16,(AC120)-(J33))))*(MAX($D$16,(AC120)-(J33))),0.000001)),$D$9*((((ABS(H120)/MAX(((G33)+(I33)*(MAX($D$16,(IF(N6="None",AC120,L120))-(K33))))*(MAX($D$16,(IF(N6="None",AC120,L120))-(K33))),0.000001))^2)/(2*$I$5))-(((ABS(H120)/MAX(((F33)+(H33)*(MAX($D$16,(AC120)-(J33))))*(MAX($D$16,(AC120)-(J33))),0.000001))^2)/(2*$I$5))),$D$8*((((ABS(H120)/MAX(((F33)+(H33)*(MAX($D$16,(AC120)-(J33))))*(MAX($D$16,(AC120)-(J33))),0.000001))^2)/(2*$I$5))-(((ABS(H120)/MAX(((G33)+(I33)*(MAX($D$16,(IF(N6="None",AC120,L120))-(K33))))*(MAX($D$16,(IF(N6="None",AC120,L120))-(K33))),0.000001))^2)/(2*$I$5)))))+($D$10*(ABS((X33)-(W33))/90)*MAX(((ABS(H120)/MAX(((F33)+(H33)*(MAX($D$16,(AC120)-(J33))))*(MAX($D$16,(AC120)-(J33))),0.000001))^2)/(2*$I$5),((ABS(H120)/MAX(((G33)+(I33)*(MAX($D$16,(IF(N6="None",AC120,L120))-(K33))))*(MAX($D$16,(IF(N6="None",AC120,L120))-(K33))),0.000001))^2)/(2*$I$5)))+(($D$11*0.00000015*(ABS(G120)/MAX(ABS(F120),0.000001))^2*MAX(((ABS(H120)/MAX(((F33)+(H33)*(MAX($D$16,(AC120)-(J33))))*(MAX($D$16,(AC120)-(J33))),0.000001))^2)/(2*$I$5),((ABS(H120)/MAX(((G33)+(I33)*(MAX($D$16,(IF(N6="None",AC120,L120))-(K33))))*(MAX($D$16,(IF(N6="None",AC120,L120))-(K33))),0.000001))^2)/(2*$I$5))))-((ABS(H120)/MAX(((F33)+(H33)*(MAX($D$16,(AC120)-(J33))))*(MAX($D$16,(AC120)-(J33))),0.000001))^2)/(2*$I$5)</f>
        <v>635.50072421040682</v>
      </c>
      <c r="R120">
        <f ca="1">AE120+((ABS(G120)/MAX(((F32)+(H32)*(MAX($D$16,(AE120)-(J32))))*(MAX($D$16,(AE120)-(J32))),0.000001))^2)/(2*$I$5)-((E32)*((((ABS(G120)*$D$6)/(MAX(((F32)+(H32)*(MAX($D$16,(AE120)-(J32))))*(MAX($D$16,(AE120)-(J32))),0.000001)*MAX(((((F32)+(H32)*(MAX($D$16,(AE120)-(J32))))*(MAX($D$16,(AE120)-(J32))))/MAX((F32)+2*(MAX($D$16,(AE120)-(J32)))*SQRT(1+(H32)^2),0.000001))^(2/3),0.000001)))^2)+(((ABS(G120)*$D$6)/(MAX(((G32)+(I32)*(MAX($D$16,(AF120)-(K32))))*(MAX($D$16,(AF120)-(K32))),0.000001)*MAX(((((G32)+(I32)*(MAX($D$16,(AF120)-(K32))))*(MAX($D$16,(AF120)-(K32))))/MAX((G32)+2*(MAX($D$16,(AF120)-(K32)))*SQRT(1+(I32)^2),0.000001))^(2/3),0.000001)))^2))/2)+(IF((ABS(G120)/MAX(((G32)+(I32)*(MAX($D$16,(AF120)-(K32))))*(MAX($D$16,(AF120)-(K32))),0.000001))&gt;(ABS(G120)/MAX(((F32)+(H32)*(MAX($D$16,(AE120)-(J32))))*(MAX($D$16,(AE120)-(J32))),0.000001)),$D$9*((((ABS(G120)/MAX(((G32)+(I32)*(MAX($D$16,(AF120)-(K32))))*(MAX($D$16,(AF120)-(K32))),0.000001))^2)/(2*$I$5))-(((ABS(G120)/MAX(((F32)+(H32)*(MAX($D$16,(AE120)-(J32))))*(MAX($D$16,(AE120)-(J32))),0.000001))^2)/(2*$I$5))),$D$8*((((ABS(G120)/MAX(((F32)+(H32)*(MAX($D$16,(AE120)-(J32))))*(MAX($D$16,(AE120)-(J32))),0.000001))^2)/(2*$I$5))-(((ABS(G120)/MAX(((G32)+(I32)*(MAX($D$16,(AF120)-(K32))))*(MAX($D$16,(AF120)-(K32))),0.000001))^2)/(2*$I$5)))))+($D$10*(ABS((X32)-(W32))/90)*MAX(((ABS(G120)/MAX(((F32)+(H32)*(MAX($D$16,(AE120)-(J32))))*(MAX($D$16,(AE120)-(J32))),0.000001))^2)/(2*$I$5),((ABS(G120)/MAX(((G32)+(I32)*(MAX($D$16,(AF120)-(K32))))*(MAX($D$16,(AF120)-(K32))),0.000001))^2)/(2*$I$5)))+(($D$11*0.13607488*(ABS(H120)/MAX(ABS(F120),0.000001))^2*MAX(((ABS(G120)/MAX(((F32)+(H32)*(MAX($D$16,(AE120)-(J32))))*(MAX($D$16,(AE120)-(J32))),0.000001))^2)/(2*$I$5),((ABS(G120)/MAX(((G32)+(I32)*(MAX($D$16,(AF120)-(K32))))*(MAX($D$16,(AF120)-(K32))),0.000001))^2)/(2*$I$5))))-((ABS(G120)/MAX(((G32)+(I32)*(MAX($D$16,(AF120)-(K32))))*(MAX($D$16,(AF120)-(K32))),0.000001))^2)/(2*$I$5)</f>
        <v>636.94028593491373</v>
      </c>
      <c r="S120">
        <f ca="1">M120+((ABS(I120)/MAX(((G34)+(I34)*(MAX($D$16,(IF(N7="None",AD120,M120))-(K34))))*(MAX($D$16,(IF(N7="None",AD120,M120))-(K34))),0.000001))^2)/(2*$I$5)+((E34)*((((ABS(I120)*$D$6)/(MAX(((F34)+(H34)*(MAX($D$16,(AD120)-(J34))))*(MAX($D$16,(AD120)-(J34))),0.000001)*MAX(((((F34)+(H34)*(MAX($D$16,(AD120)-(J34))))*(MAX($D$16,(AD120)-(J34))))/MAX((F34)+2*(MAX($D$16,(AD120)-(J34)))*SQRT(1+(H34)^2),0.000001))^(2/3),0.000001)))^2)+(((ABS(I120)*$D$6)/(MAX(((G34)+(I34)*(MAX($D$16,(IF(N7="None",AD120,M120))-(K34))))*(MAX($D$16,(IF(N7="None",AD120,M120))-(K34))),0.000001)*MAX(((((G34)+(I34)*(MAX($D$16,(IF(N7="None",AD120,M120))-(K34))))*(MAX($D$16,(IF(N7="None",AD120,M120))-(K34))))/MAX((G34)+2*(MAX($D$16,(IF(N7="None",AD120,M120))-(K34)))*SQRT(1+(I34)^2),0.000001))^(2/3),0.000001)))^2))/2)+(IF((ABS(I120)/MAX(((G34)+(I34)*(MAX($D$16,(IF(N7="None",AD120,M120))-(K34))))*(MAX($D$16,(IF(N7="None",AD120,M120))-(K34))),0.000001))&gt;(ABS(I120)/MAX(((F34)+(H34)*(MAX($D$16,(AD120)-(J34))))*(MAX($D$16,(AD120)-(J34))),0.000001)),$D$9*((((ABS(I120)/MAX(((G34)+(I34)*(MAX($D$16,(IF(N7="None",AD120,M120))-(K34))))*(MAX($D$16,(IF(N7="None",AD120,M120))-(K34))),0.000001))^2)/(2*$I$5))-(((ABS(I120)/MAX(((F34)+(H34)*(MAX($D$16,(AD120)-(J34))))*(MAX($D$16,(AD120)-(J34))),0.000001))^2)/(2*$I$5))),$D$8*((((ABS(I120)/MAX(((F34)+(H34)*(MAX($D$16,(AD120)-(J34))))*(MAX($D$16,(AD120)-(J34))),0.000001))^2)/(2*$I$5))-(((ABS(I120)/MAX(((G34)+(I34)*(MAX($D$16,(IF(N7="None",AD120,M120))-(K34))))*(MAX($D$16,(IF(N7="None",AD120,M120))-(K34))),0.000001))^2)/(2*$I$5)))))+($D$10*(ABS((X34)-(W34))/90)*MAX(((ABS(I120)/MAX(((F34)+(H34)*(MAX($D$16,(AD120)-(J34))))*(MAX($D$16,(AD120)-(J34))),0.000001))^2)/(2*$I$5),((ABS(I120)/MAX(((G34)+(I34)*(MAX($D$16,(IF(N7="None",AD120,M120))-(K34))))*(MAX($D$16,(IF(N7="None",AD120,M120))-(K34))),0.000001))^2)/(2*$I$5)))+(0)-((ABS(I120)/MAX(((F34)+(H34)*(MAX($D$16,(AD120)-(J34))))*(MAX($D$16,(AD120)-(J34))),0.000001))^2)/(2*$I$5)</f>
        <v>625.74664226366758</v>
      </c>
      <c r="T120">
        <f ca="1">N120+((ABS(J120)/MAX(((G35)+(I35)*(MAX($D$16,(IF(N8="None",AD120,N120))-(K35))))*(MAX($D$16,(IF(N8="None",AD120,N120))-(K35))),0.000001))^2)/(2*$I$5)+((E35)*((((ABS(J120)*$D$6)/(MAX(((F35)+(H35)*(MAX($D$16,(AD120)-(J35))))*(MAX($D$16,(AD120)-(J35))),0.000001)*MAX(((((F35)+(H35)*(MAX($D$16,(AD120)-(J35))))*(MAX($D$16,(AD120)-(J35))))/MAX((F35)+2*(MAX($D$16,(AD120)-(J35)))*SQRT(1+(H35)^2),0.000001))^(2/3),0.000001)))^2)+(((ABS(J120)*$D$6)/(MAX(((G35)+(I35)*(MAX($D$16,(IF(N8="None",AD120,N120))-(K35))))*(MAX($D$16,(IF(N8="None",AD120,N120))-(K35))),0.000001)*MAX(((((G35)+(I35)*(MAX($D$16,(IF(N8="None",AD120,N120))-(K35))))*(MAX($D$16,(IF(N8="None",AD120,N120))-(K35))))/MAX((G35)+2*(MAX($D$16,(IF(N8="None",AD120,N120))-(K35)))*SQRT(1+(I35)^2),0.000001))^(2/3),0.000001)))^2))/2)+(IF((ABS(J120)/MAX(((G35)+(I35)*(MAX($D$16,(IF(N8="None",AD120,N120))-(K35))))*(MAX($D$16,(IF(N8="None",AD120,N120))-(K35))),0.000001))&gt;(ABS(J120)/MAX(((F35)+(H35)*(MAX($D$16,(AD120)-(J35))))*(MAX($D$16,(AD120)-(J35))),0.000001)),$D$9*((((ABS(J120)/MAX(((G35)+(I35)*(MAX($D$16,(IF(N8="None",AD120,N120))-(K35))))*(MAX($D$16,(IF(N8="None",AD120,N120))-(K35))),0.000001))^2)/(2*$I$5))-(((ABS(J120)/MAX(((F35)+(H35)*(MAX($D$16,(AD120)-(J35))))*(MAX($D$16,(AD120)-(J35))),0.000001))^2)/(2*$I$5))),$D$8*((((ABS(J120)/MAX(((F35)+(H35)*(MAX($D$16,(AD120)-(J35))))*(MAX($D$16,(AD120)-(J35))),0.000001))^2)/(2*$I$5))-(((ABS(J120)/MAX(((G35)+(I35)*(MAX($D$16,(IF(N8="None",AD120,N120))-(K35))))*(MAX($D$16,(IF(N8="None",AD120,N120))-(K35))),0.000001))^2)/(2*$I$5)))))+($D$10*(ABS((X35)-(W35))/90)*MAX(((ABS(J120)/MAX(((F35)+(H35)*(MAX($D$16,(AD120)-(J35))))*(MAX($D$16,(AD120)-(J35))),0.000001))^2)/(2*$I$5),((ABS(J120)/MAX(((G35)+(I35)*(MAX($D$16,(IF(N8="None",AD120,N120))-(K35))))*(MAX($D$16,(IF(N8="None",AD120,N120))-(K35))),0.000001))^2)/(2*$I$5)))+(($D$11*0.34699541*(ABS(I120)/MAX(ABS(G120),0.000001))^2*MAX(((ABS(J120)/MAX(((F35)+(H35)*(MAX($D$16,(AD120)-(J35))))*(MAX($D$16,(AD120)-(J35))),0.000001))^2)/(2*$I$5),((ABS(J120)/MAX(((G35)+(I35)*(MAX($D$16,(IF(N8="None",AD120,N120))-(K35))))*(MAX($D$16,(IF(N8="None",AD120,N120))-(K35))),0.000001))^2)/(2*$I$5))))-((ABS(J120)/MAX(((F35)+(H35)*(MAX($D$16,(AD120)-(J35))))*(MAX($D$16,(AD120)-(J35))),0.000001))^2)/(2*$I$5)</f>
        <v>633.38394518641007</v>
      </c>
      <c r="U120">
        <f t="shared" ca="1" si="37"/>
        <v>1.2653339546311675E-3</v>
      </c>
      <c r="V120">
        <f t="shared" ca="1" si="38"/>
        <v>5.5834635246384233E-3</v>
      </c>
      <c r="W120">
        <f t="shared" ca="1" si="39"/>
        <v>0.80641209342184084</v>
      </c>
      <c r="X120">
        <f t="shared" ca="1" si="40"/>
        <v>3.5577546761247731</v>
      </c>
      <c r="Y120">
        <f>IF($D$20=0,B120,IFERROR(IF(N6="None",1,MIN(0.98,MAX(0.02,B120+$D$14*((Q120-P120)/MAX(ABS(D120),1))))),B120))</f>
        <v>1</v>
      </c>
      <c r="Z120">
        <f ca="1">IF($D$20=0,C120,IFERROR(IF(AND(N7="None",N8="None"),C120,IF(N8="None",1,IF(N7="None",0,MIN(0.98,MAX(0.02,C120+$D$14*((T120-S120)/MAX(ABS(E120),1))))))),C120))</f>
        <v>0.72843891306029118</v>
      </c>
      <c r="AA120">
        <f t="shared" ca="1" si="41"/>
        <v>636.88412270934987</v>
      </c>
      <c r="AB120">
        <f t="shared" ca="1" si="42"/>
        <v>635.69681747813502</v>
      </c>
      <c r="AC120">
        <f ca="1">IF($D$20=0,D120,IF(AC120=0,(MAX(P120,Q120)),IF(ABS((MAX(P120,Q120))-AC120)&lt;$D$19,AC120,MAX((K31)+$D$16,AC120+$D$13*(((MAX(P120,Q120))-AC120))))))</f>
        <v>636.36001242578675</v>
      </c>
      <c r="AD120">
        <f ca="1">IF($D$20=0,E120,IF(AD120=0,(MAX(S120,T120)),IF(ABS((MAX(S120,T120))-AD120)&lt;$D$19,AD120,MAX((K32)+$D$16,AD120+$D$13*(((MAX(S120,T120))-AD120))))))</f>
        <v>633.38489304996392</v>
      </c>
      <c r="AE120">
        <f ca="1">IF($D$20=0,D120,IF(AE120=0,O120,IF(ABS(U120)&lt;$D$19,AE120,MAX((K31)+$D$16,AE120+($D$13*(((O120)-AE120)+($D$15*U120*MAX(ABS(AE120-(K31)),1))))))))</f>
        <v>637.16633351513997</v>
      </c>
      <c r="AF120">
        <f ca="1">IF($D$20=0,E120,IF(AF120=0,R120,IF(ABS(V120)&lt;$D$19,AF120,MAX((K32)+$D$16,AF120+($D$13*(((R120)-AF120)+($D$15*V120*MAX(ABS(AF120-(K32)),1))))))))</f>
        <v>636.94170042176358</v>
      </c>
      <c r="AG120">
        <f ca="1">((G31)*(MAX($D$16,(AC120)-(K31)))^2)/2+(I31)*(MAX($D$16,(AC120)-(K31)))^3/3+(ABS(F120)^2)/($I$5*MAX(((G31)+(I31)*(MAX($D$16,(AC120)-(K31))))*(MAX($D$16,(AC120)-(K31))),0.000001))</f>
        <v>33.548851892022924</v>
      </c>
      <c r="AH120">
        <f ca="1">((G31)*(MAX($D$16,(AE120)-(K31)))^2)/2+(I31)*(MAX($D$16,(AE120)-(K31)))^3/3+(ABS(F120)^2)/($I$5*MAX(((G31)+(I31)*(MAX($D$16,(AE120)-(K31))))*(MAX($D$16,(AE120)-(K31))),0.000001))</f>
        <v>41.072607450800056</v>
      </c>
      <c r="AI120">
        <f ca="1">((G32)*(MAX($D$16,(AD120)-(K32)))^2)/2+(I32)*(MAX($D$16,(AD120)-(K32)))^3/3+(ABS(G120)^2)/($I$5*MAX(((G32)+(I32)*(MAX($D$16,(AD120)-(K32))))*(MAX($D$16,(AD120)-(K32))),0.000001))</f>
        <v>28.805573222796546</v>
      </c>
      <c r="AJ120">
        <f ca="1">((G32)*(MAX($D$16,(AF120)-(K32)))^2)/2+(I32)*(MAX($D$16,(AF120)-(K32)))^3/3+(ABS(G120)^2)/($I$5*MAX(((G32)+(I32)*(MAX($D$16,(AF120)-(K32))))*(MAX($D$16,(AF120)-(K32))),0.000001))</f>
        <v>136.11869840220947</v>
      </c>
      <c r="AK120" t="str">
        <f t="shared" ca="1" si="43"/>
        <v>Supercritical</v>
      </c>
      <c r="AL120" t="str">
        <f t="shared" ca="1" si="44"/>
        <v>Supercritical</v>
      </c>
      <c r="AM120">
        <f t="shared" ca="1" si="45"/>
        <v>637.16633509062342</v>
      </c>
      <c r="AN120">
        <f t="shared" ca="1" si="46"/>
        <v>636.94170005826493</v>
      </c>
      <c r="AO120">
        <f t="shared" ca="1" si="47"/>
        <v>2.4238207743110252E-6</v>
      </c>
      <c r="AP120">
        <f t="shared" ca="1" si="48"/>
        <v>5.5922873798408546E-7</v>
      </c>
    </row>
    <row r="121" spans="1:42" x14ac:dyDescent="0.35">
      <c r="A121">
        <v>78</v>
      </c>
      <c r="B121">
        <f t="shared" si="49"/>
        <v>1</v>
      </c>
      <c r="C121">
        <f t="shared" ca="1" si="50"/>
        <v>0.72843891306029118</v>
      </c>
      <c r="D121">
        <f t="shared" ca="1" si="51"/>
        <v>637.16633509062342</v>
      </c>
      <c r="E121">
        <f t="shared" ca="1" si="52"/>
        <v>636.94170005826493</v>
      </c>
      <c r="F121">
        <f t="shared" si="36"/>
        <v>51</v>
      </c>
      <c r="G121">
        <f ca="1">IF(N6="None",MAX(0,F121-H121),MAX(0,F121*B121))</f>
        <v>50.95</v>
      </c>
      <c r="H121">
        <f ca="1">IF(N6="None",MAX(0.05,IFERROR(O33,0)+0.05),MAX(0,F121-G121))</f>
        <v>0.05</v>
      </c>
      <c r="I121">
        <f ca="1">IF(AND(N7="None",N8="None"),MAX(0,G121*C121),IF(N7="None",MAX(0.05,IFERROR(O34,0)+0.05),IF(N8="None",MAX(0,G121-J121),MAX(0,G121*C121))))</f>
        <v>37.113962620421837</v>
      </c>
      <c r="J121">
        <f ca="1">IF(AND(N7="None",N8="None"),MAX(0,G121-I121),IF(N8="None",MAX(0.05,IFERROR(O35,0)+0.05),IF(N7="None",MAX(0,G121-I121),MAX(0,G121-I121))))</f>
        <v>13.836037379578165</v>
      </c>
      <c r="K121">
        <f>P5</f>
        <v>637</v>
      </c>
      <c r="L121">
        <f ca="1">P6</f>
        <v>635.50072404782861</v>
      </c>
      <c r="M121">
        <f ca="1">P7</f>
        <v>623.0446335020365</v>
      </c>
      <c r="N121">
        <f ca="1">P8</f>
        <v>632.94163350203655</v>
      </c>
      <c r="O121">
        <f ca="1"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AE121)-(K31))))*(MAX($D$16,(AE121)-(K31))),0.000001)*MAX(((((G31)+(I31)*(MAX($D$16,(AE121)-(K31))))*(MAX($D$16,(AE121)-(K31))))/MAX((G31)+2*(MAX($D$16,(AE121)-(K31)))*SQRT(1+(I31)^2),0.000001))^(2/3),0.000001)))^2))/2)+(IF((ABS(F121)/MAX(((G31)+(I31)*(MAX($D$16,(AE121)-(K31))))*(MAX($D$16,(AE121)-(K31))),0.000001))&gt;(ABS(F121)/MAX(((F31)+(H31)*(MAX($D$16,(K121)-(J31))))*(MAX($D$16,(K121)-(J31))),0.000001)),$D$9*((((ABS(F121)/MAX(((G31)+(I31)*(MAX($D$16,(AE121)-(K31))))*(MAX($D$16,(AE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AE121)-(K31))))*(MAX($D$16,(AE121)-(K31))),0.000001))^2)/(2*$I$5)))))+($D$10*(ABS((X31)-(W31))/90)*MAX(((ABS(F121)/MAX(((F31)+(H31)*(MAX($D$16,(K121)-(J31))))*(MAX($D$16,(K121)-(J31))),0.000001))^2)/(2*$I$5),((ABS(F121)/MAX(((G31)+(I31)*(MAX($D$16,(AE121)-(K31))))*(MAX($D$16,(AE121)-(K31))),0.000001))^2)/(2*$I$5)))+(0)-((ABS(F121)/MAX(((G31)+(I31)*(MAX($D$16,(AE121)-(K31))))*(MAX($D$16,(AE121)-(K31))),0.000001))^2)/(2*$I$5)</f>
        <v>637.16615174416086</v>
      </c>
      <c r="P121">
        <f ca="1">AD121+((ABS(G121)/MAX(((G32)+(I32)*(MAX($D$16,(AD121)-(K32))))*(MAX($D$16,(AD121)-(K32))),0.000001))^2)/(2*$I$5)+((E32)*((((ABS(G121)*$D$6)/(MAX(((F32)+(H32)*(MAX($D$16,(AC121)-(J32))))*(MAX($D$16,(AC121)-(J32))),0.000001)*MAX(((((F32)+(H32)*(MAX($D$16,(AC121)-(J32))))*(MAX($D$16,(AC121)-(J32))))/MAX((F32)+2*(MAX($D$16,(AC121)-(J32)))*SQRT(1+(H32)^2),0.000001))^(2/3),0.000001)))^2)+(((ABS(G121)*$D$6)/(MAX(((G32)+(I32)*(MAX($D$16,(AD121)-(K32))))*(MAX($D$16,(AD121)-(K32))),0.000001)*MAX(((((G32)+(I32)*(MAX($D$16,(AD121)-(K32))))*(MAX($D$16,(AD121)-(K32))))/MAX((G32)+2*(MAX($D$16,(AD121)-(K32)))*SQRT(1+(I32)^2),0.000001))^(2/3),0.000001)))^2))/2)+(IF((ABS(G121)/MAX(((G32)+(I32)*(MAX($D$16,(AD121)-(K32))))*(MAX($D$16,(AD121)-(K32))),0.000001))&gt;(ABS(G121)/MAX(((F32)+(H32)*(MAX($D$16,(AC121)-(J32))))*(MAX($D$16,(AC121)-(J32))),0.000001)),$D$9*((((ABS(G121)/MAX(((G32)+(I32)*(MAX($D$16,(AD121)-(K32))))*(MAX($D$16,(AD121)-(K32))),0.000001))^2)/(2*$I$5))-(((ABS(G121)/MAX(((F32)+(H32)*(MAX($D$16,(AC121)-(J32))))*(MAX($D$16,(AC121)-(J32))),0.000001))^2)/(2*$I$5))),$D$8*((((ABS(G121)/MAX(((F32)+(H32)*(MAX($D$16,(AC121)-(J32))))*(MAX($D$16,(AC121)-(J32))),0.000001))^2)/(2*$I$5))-(((ABS(G121)/MAX(((G32)+(I32)*(MAX($D$16,(AD121)-(K32))))*(MAX($D$16,(AD121)-(K32))),0.000001))^2)/(2*$I$5)))))+($D$10*(ABS((X32)-(W32))/90)*MAX(((ABS(G121)/MAX(((F32)+(H32)*(MAX($D$16,(AC121)-(J32))))*(MAX($D$16,(AC121)-(J32))),0.000001))^2)/(2*$I$5),((ABS(G121)/MAX(((G32)+(I32)*(MAX($D$16,(AD121)-(K32))))*(MAX($D$16,(AD121)-(K32))),0.000001))^2)/(2*$I$5)))+(($D$11*0.13607488*(ABS(H121)/MAX(ABS(F121),0.000001))^2*MAX(((ABS(G121)/MAX(((F32)+(H32)*(MAX($D$16,(AC121)-(J32))))*(MAX($D$16,(AC121)-(J32))),0.000001))^2)/(2*$I$5),((ABS(G121)/MAX(((G32)+(I32)*(MAX($D$16,(AD121)-(K32))))*(MAX($D$16,(AD121)-(K32))),0.000001))^2)/(2*$I$5))))-((ABS(G121)/MAX(((F32)+(H32)*(MAX($D$16,(AC121)-(J32))))*(MAX($D$16,(AC121)-(J32))),0.000001))^2)/(2*$I$5)</f>
        <v>636.36246912685021</v>
      </c>
      <c r="Q121">
        <f ca="1">L121+((ABS(H121)/MAX(((G33)+(I33)*(MAX($D$16,(IF(N6="None",AC121,L121))-(K33))))*(MAX($D$16,(IF(N6="None",AC121,L121))-(K33))),0.000001))^2)/(2*$I$5)+((E33)*((((ABS(H121)*$D$6)/(MAX(((F33)+(H33)*(MAX($D$16,(AC121)-(J33))))*(MAX($D$16,(AC121)-(J33))),0.000001)*MAX(((((F33)+(H33)*(MAX($D$16,(AC121)-(J33))))*(MAX($D$16,(AC121)-(J33))))/MAX((F33)+2*(MAX($D$16,(AC121)-(J33)))*SQRT(1+(H33)^2),0.000001))^(2/3),0.000001)))^2)+(((ABS(H121)*$D$6)/(MAX(((G33)+(I33)*(MAX($D$16,(IF(N6="None",AC121,L121))-(K33))))*(MAX($D$16,(IF(N6="None",AC121,L121))-(K33))),0.000001)*MAX(((((G33)+(I33)*(MAX($D$16,(IF(N6="None",AC121,L121))-(K33))))*(MAX($D$16,(IF(N6="None",AC121,L121))-(K33))))/MAX((G33)+2*(MAX($D$16,(IF(N6="None",AC121,L121))-(K33)))*SQRT(1+(I33)^2),0.000001))^(2/3),0.000001)))^2))/2)+(IF((ABS(H121)/MAX(((G33)+(I33)*(MAX($D$16,(IF(N6="None",AC121,L121))-(K33))))*(MAX($D$16,(IF(N6="None",AC121,L121))-(K33))),0.000001))&gt;(ABS(H121)/MAX(((F33)+(H33)*(MAX($D$16,(AC121)-(J33))))*(MAX($D$16,(AC121)-(J33))),0.000001)),$D$9*((((ABS(H121)/MAX(((G33)+(I33)*(MAX($D$16,(IF(N6="None",AC121,L121))-(K33))))*(MAX($D$16,(IF(N6="None",AC121,L121))-(K33))),0.000001))^2)/(2*$I$5))-(((ABS(H121)/MAX(((F33)+(H33)*(MAX($D$16,(AC121)-(J33))))*(MAX($D$16,(AC121)-(J33))),0.000001))^2)/(2*$I$5))),$D$8*((((ABS(H121)/MAX(((F33)+(H33)*(MAX($D$16,(AC121)-(J33))))*(MAX($D$16,(AC121)-(J33))),0.000001))^2)/(2*$I$5))-(((ABS(H121)/MAX(((G33)+(I33)*(MAX($D$16,(IF(N6="None",AC121,L121))-(K33))))*(MAX($D$16,(IF(N6="None",AC121,L121))-(K33))),0.000001))^2)/(2*$I$5)))))+($D$10*(ABS((X33)-(W33))/90)*MAX(((ABS(H121)/MAX(((F33)+(H33)*(MAX($D$16,(AC121)-(J33))))*(MAX($D$16,(AC121)-(J33))),0.000001))^2)/(2*$I$5),((ABS(H121)/MAX(((G33)+(I33)*(MAX($D$16,(IF(N6="None",AC121,L121))-(K33))))*(MAX($D$16,(IF(N6="None",AC121,L121))-(K33))),0.000001))^2)/(2*$I$5)))+(($D$11*0.00000015*(ABS(G121)/MAX(ABS(F121),0.000001))^2*MAX(((ABS(H121)/MAX(((F33)+(H33)*(MAX($D$16,(AC121)-(J33))))*(MAX($D$16,(AC121)-(J33))),0.000001))^2)/(2*$I$5),((ABS(H121)/MAX(((G33)+(I33)*(MAX($D$16,(IF(N6="None",AC121,L121))-(K33))))*(MAX($D$16,(IF(N6="None",AC121,L121))-(K33))),0.000001))^2)/(2*$I$5))))-((ABS(H121)/MAX(((F33)+(H33)*(MAX($D$16,(AC121)-(J33))))*(MAX($D$16,(AC121)-(J33))),0.000001))^2)/(2*$I$5)</f>
        <v>635.50072421000141</v>
      </c>
      <c r="R121">
        <f ca="1">AE121+((ABS(G121)/MAX(((F32)+(H32)*(MAX($D$16,(AE121)-(J32))))*(MAX($D$16,(AE121)-(J32))),0.000001))^2)/(2*$I$5)-((E32)*((((ABS(G121)*$D$6)/(MAX(((F32)+(H32)*(MAX($D$16,(AE121)-(J32))))*(MAX($D$16,(AE121)-(J32))),0.000001)*MAX(((((F32)+(H32)*(MAX($D$16,(AE121)-(J32))))*(MAX($D$16,(AE121)-(J32))))/MAX((F32)+2*(MAX($D$16,(AE121)-(J32)))*SQRT(1+(H32)^2),0.000001))^(2/3),0.000001)))^2)+(((ABS(G121)*$D$6)/(MAX(((G32)+(I32)*(MAX($D$16,(AF121)-(K32))))*(MAX($D$16,(AF121)-(K32))),0.000001)*MAX(((((G32)+(I32)*(MAX($D$16,(AF121)-(K32))))*(MAX($D$16,(AF121)-(K32))))/MAX((G32)+2*(MAX($D$16,(AF121)-(K32)))*SQRT(1+(I32)^2),0.000001))^(2/3),0.000001)))^2))/2)+(IF((ABS(G121)/MAX(((G32)+(I32)*(MAX($D$16,(AF121)-(K32))))*(MAX($D$16,(AF121)-(K32))),0.000001))&gt;(ABS(G121)/MAX(((F32)+(H32)*(MAX($D$16,(AE121)-(J32))))*(MAX($D$16,(AE121)-(J32))),0.000001)),$D$9*((((ABS(G121)/MAX(((G32)+(I32)*(MAX($D$16,(AF121)-(K32))))*(MAX($D$16,(AF121)-(K32))),0.000001))^2)/(2*$I$5))-(((ABS(G121)/MAX(((F32)+(H32)*(MAX($D$16,(AE121)-(J32))))*(MAX($D$16,(AE121)-(J32))),0.000001))^2)/(2*$I$5))),$D$8*((((ABS(G121)/MAX(((F32)+(H32)*(MAX($D$16,(AE121)-(J32))))*(MAX($D$16,(AE121)-(J32))),0.000001))^2)/(2*$I$5))-(((ABS(G121)/MAX(((G32)+(I32)*(MAX($D$16,(AF121)-(K32))))*(MAX($D$16,(AF121)-(K32))),0.000001))^2)/(2*$I$5)))))+($D$10*(ABS((X32)-(W32))/90)*MAX(((ABS(G121)/MAX(((F32)+(H32)*(MAX($D$16,(AE121)-(J32))))*(MAX($D$16,(AE121)-(J32))),0.000001))^2)/(2*$I$5),((ABS(G121)/MAX(((G32)+(I32)*(MAX($D$16,(AF121)-(K32))))*(MAX($D$16,(AF121)-(K32))),0.000001))^2)/(2*$I$5)))+(($D$11*0.13607488*(ABS(H121)/MAX(ABS(F121),0.000001))^2*MAX(((ABS(G121)/MAX(((F32)+(H32)*(MAX($D$16,(AE121)-(J32))))*(MAX($D$16,(AE121)-(J32))),0.000001))^2)/(2*$I$5),((ABS(G121)/MAX(((G32)+(I32)*(MAX($D$16,(AF121)-(K32))))*(MAX($D$16,(AF121)-(K32))),0.000001))^2)/(2*$I$5))))-((ABS(G121)/MAX(((G32)+(I32)*(MAX($D$16,(AF121)-(K32))))*(MAX($D$16,(AF121)-(K32))),0.000001))^2)/(2*$I$5)</f>
        <v>636.94028485535978</v>
      </c>
      <c r="S121">
        <f ca="1">M121+((ABS(I121)/MAX(((G34)+(I34)*(MAX($D$16,(IF(N7="None",AD121,M121))-(K34))))*(MAX($D$16,(IF(N7="None",AD121,M121))-(K34))),0.000001))^2)/(2*$I$5)+((E34)*((((ABS(I121)*$D$6)/(MAX(((F34)+(H34)*(MAX($D$16,(AD121)-(J34))))*(MAX($D$16,(AD121)-(J34))),0.000001)*MAX(((((F34)+(H34)*(MAX($D$16,(AD121)-(J34))))*(MAX($D$16,(AD121)-(J34))))/MAX((F34)+2*(MAX($D$16,(AD121)-(J34)))*SQRT(1+(H34)^2),0.000001))^(2/3),0.000001)))^2)+(((ABS(I121)*$D$6)/(MAX(((G34)+(I34)*(MAX($D$16,(IF(N7="None",AD121,M121))-(K34))))*(MAX($D$16,(IF(N7="None",AD121,M121))-(K34))),0.000001)*MAX(((((G34)+(I34)*(MAX($D$16,(IF(N7="None",AD121,M121))-(K34))))*(MAX($D$16,(IF(N7="None",AD121,M121))-(K34))))/MAX((G34)+2*(MAX($D$16,(IF(N7="None",AD121,M121))-(K34)))*SQRT(1+(I34)^2),0.000001))^(2/3),0.000001)))^2))/2)+(IF((ABS(I121)/MAX(((G34)+(I34)*(MAX($D$16,(IF(N7="None",AD121,M121))-(K34))))*(MAX($D$16,(IF(N7="None",AD121,M121))-(K34))),0.000001))&gt;(ABS(I121)/MAX(((F34)+(H34)*(MAX($D$16,(AD121)-(J34))))*(MAX($D$16,(AD121)-(J34))),0.000001)),$D$9*((((ABS(I121)/MAX(((G34)+(I34)*(MAX($D$16,(IF(N7="None",AD121,M121))-(K34))))*(MAX($D$16,(IF(N7="None",AD121,M121))-(K34))),0.000001))^2)/(2*$I$5))-(((ABS(I121)/MAX(((F34)+(H34)*(MAX($D$16,(AD121)-(J34))))*(MAX($D$16,(AD121)-(J34))),0.000001))^2)/(2*$I$5))),$D$8*((((ABS(I121)/MAX(((F34)+(H34)*(MAX($D$16,(AD121)-(J34))))*(MAX($D$16,(AD121)-(J34))),0.000001))^2)/(2*$I$5))-(((ABS(I121)/MAX(((G34)+(I34)*(MAX($D$16,(IF(N7="None",AD121,M121))-(K34))))*(MAX($D$16,(IF(N7="None",AD121,M121))-(K34))),0.000001))^2)/(2*$I$5)))))+($D$10*(ABS((X34)-(W34))/90)*MAX(((ABS(I121)/MAX(((F34)+(H34)*(MAX($D$16,(AD121)-(J34))))*(MAX($D$16,(AD121)-(J34))),0.000001))^2)/(2*$I$5),((ABS(I121)/MAX(((G34)+(I34)*(MAX($D$16,(IF(N7="None",AD121,M121))-(K34))))*(MAX($D$16,(IF(N7="None",AD121,M121))-(K34))),0.000001))^2)/(2*$I$5)))+(0)-((ABS(I121)/MAX(((F34)+(H34)*(MAX($D$16,(AD121)-(J34))))*(MAX($D$16,(AD121)-(J34))),0.000001))^2)/(2*$I$5)</f>
        <v>625.75256780846939</v>
      </c>
      <c r="T121">
        <f ca="1">N121+((ABS(J121)/MAX(((G35)+(I35)*(MAX($D$16,(IF(N8="None",AD121,N121))-(K35))))*(MAX($D$16,(IF(N8="None",AD121,N121))-(K35))),0.000001))^2)/(2*$I$5)+((E35)*((((ABS(J121)*$D$6)/(MAX(((F35)+(H35)*(MAX($D$16,(AD121)-(J35))))*(MAX($D$16,(AD121)-(J35))),0.000001)*MAX(((((F35)+(H35)*(MAX($D$16,(AD121)-(J35))))*(MAX($D$16,(AD121)-(J35))))/MAX((F35)+2*(MAX($D$16,(AD121)-(J35)))*SQRT(1+(H35)^2),0.000001))^(2/3),0.000001)))^2)+(((ABS(J121)*$D$6)/(MAX(((G35)+(I35)*(MAX($D$16,(IF(N8="None",AD121,N121))-(K35))))*(MAX($D$16,(IF(N8="None",AD121,N121))-(K35))),0.000001)*MAX(((((G35)+(I35)*(MAX($D$16,(IF(N8="None",AD121,N121))-(K35))))*(MAX($D$16,(IF(N8="None",AD121,N121))-(K35))))/MAX((G35)+2*(MAX($D$16,(IF(N8="None",AD121,N121))-(K35)))*SQRT(1+(I35)^2),0.000001))^(2/3),0.000001)))^2))/2)+(IF((ABS(J121)/MAX(((G35)+(I35)*(MAX($D$16,(IF(N8="None",AD121,N121))-(K35))))*(MAX($D$16,(IF(N8="None",AD121,N121))-(K35))),0.000001))&gt;(ABS(J121)/MAX(((F35)+(H35)*(MAX($D$16,(AD121)-(J35))))*(MAX($D$16,(AD121)-(J35))),0.000001)),$D$9*((((ABS(J121)/MAX(((G35)+(I35)*(MAX($D$16,(IF(N8="None",AD121,N121))-(K35))))*(MAX($D$16,(IF(N8="None",AD121,N121))-(K35))),0.000001))^2)/(2*$I$5))-(((ABS(J121)/MAX(((F35)+(H35)*(MAX($D$16,(AD121)-(J35))))*(MAX($D$16,(AD121)-(J35))),0.000001))^2)/(2*$I$5))),$D$8*((((ABS(J121)/MAX(((F35)+(H35)*(MAX($D$16,(AD121)-(J35))))*(MAX($D$16,(AD121)-(J35))),0.000001))^2)/(2*$I$5))-(((ABS(J121)/MAX(((G35)+(I35)*(MAX($D$16,(IF(N8="None",AD121,N121))-(K35))))*(MAX($D$16,(IF(N8="None",AD121,N121))-(K35))),0.000001))^2)/(2*$I$5)))))+($D$10*(ABS((X35)-(W35))/90)*MAX(((ABS(J121)/MAX(((F35)+(H35)*(MAX($D$16,(AD121)-(J35))))*(MAX($D$16,(AD121)-(J35))),0.000001))^2)/(2*$I$5),((ABS(J121)/MAX(((G35)+(I35)*(MAX($D$16,(IF(N8="None",AD121,N121))-(K35))))*(MAX($D$16,(IF(N8="None",AD121,N121))-(K35))),0.000001))^2)/(2*$I$5)))+(($D$11*0.34699541*(ABS(I121)/MAX(ABS(G121),0.000001))^2*MAX(((ABS(J121)/MAX(((F35)+(H35)*(MAX($D$16,(AD121)-(J35))))*(MAX($D$16,(AD121)-(J35))),0.000001))^2)/(2*$I$5),((ABS(J121)/MAX(((G35)+(I35)*(MAX($D$16,(IF(N8="None",AD121,N121))-(K35))))*(MAX($D$16,(IF(N8="None",AD121,N121))-(K35))),0.000001))^2)/(2*$I$5))))-((ABS(J121)/MAX(((F35)+(H35)*(MAX($D$16,(AD121)-(J35))))*(MAX($D$16,(AD121)-(J35))),0.000001))^2)/(2*$I$5)</f>
        <v>633.38086530347084</v>
      </c>
      <c r="U121">
        <f t="shared" ca="1" si="37"/>
        <v>1.2613387949888079E-3</v>
      </c>
      <c r="V121">
        <f t="shared" ca="1" si="38"/>
        <v>5.5882972516375275E-3</v>
      </c>
      <c r="W121">
        <f t="shared" ca="1" si="39"/>
        <v>0.80386596377320529</v>
      </c>
      <c r="X121">
        <f t="shared" ca="1" si="40"/>
        <v>3.5608347547940866</v>
      </c>
      <c r="Y121">
        <f>IF($D$20=0,B121,IFERROR(IF(N6="None",1,MIN(0.98,MAX(0.02,B121+$D$14*((Q121-P121)/MAX(ABS(D121),1))))),B121))</f>
        <v>1</v>
      </c>
      <c r="Z121">
        <f ca="1">IF($D$20=0,C121,IFERROR(IF(AND(N7="None",N8="None"),C121,IF(N8="None",1,IF(N7="None",0,MIN(0.98,MAX(0.02,C121+$D$14*((T121-S121)/MAX(ABS(E121),1))))))),C121))</f>
        <v>0.72939702869245071</v>
      </c>
      <c r="AA121">
        <f t="shared" ca="1" si="41"/>
        <v>636.8850166876407</v>
      </c>
      <c r="AB121">
        <f t="shared" ca="1" si="42"/>
        <v>635.69574007809581</v>
      </c>
      <c r="AC121">
        <f ca="1">IF($D$20=0,D121,IF(AC121=0,(MAX(P121,Q121)),IF(ABS((MAX(P121,Q121))-AC121)&lt;$D$19,AC121,MAX((K31)+$D$16,AC121+$D$13*(((MAX(P121,Q121))-AC121))))))</f>
        <v>636.36256822495852</v>
      </c>
      <c r="AD121">
        <f ca="1">IF($D$20=0,E121,IF(AD121=0,(MAX(S121,T121)),IF(ABS((MAX(S121,T121))-AD121)&lt;$D$19,AD121,MAX((K32)+$D$16,AD121+$D$13*(((MAX(S121,T121))-AD121))))))</f>
        <v>633.38181440063886</v>
      </c>
      <c r="AE121">
        <f ca="1">IF($D$20=0,D121,IF(AE121=0,O121,IF(ABS(U121)&lt;$D$19,AE121,MAX((K31)+$D$16,AE121+($D$13*(((O121)-AE121)+($D$15*U121*MAX(ABS(AE121-(K31)),1))))))))</f>
        <v>637.16633264112284</v>
      </c>
      <c r="AF121">
        <f ca="1">IF($D$20=0,E121,IF(AF121=0,R121,IF(ABS(V121)&lt;$D$19,AF121,MAX((K32)+$D$16,AF121+($D$13*(((R121)-AF121)+($D$15*V121*MAX(ABS(AF121-(K32)),1))))))))</f>
        <v>636.94170056680252</v>
      </c>
      <c r="AG121">
        <f ca="1">((G31)*(MAX($D$16,(AC121)-(K31)))^2)/2+(I31)*(MAX($D$16,(AC121)-(K31)))^3/3+(ABS(F121)^2)/($I$5*MAX(((G31)+(I31)*(MAX($D$16,(AC121)-(K31))))*(MAX($D$16,(AC121)-(K31))),0.000001))</f>
        <v>33.559162526481899</v>
      </c>
      <c r="AH121">
        <f ca="1">((G31)*(MAX($D$16,(AE121)-(K31)))^2)/2+(I31)*(MAX($D$16,(AE121)-(K31)))^3/3+(ABS(F121)^2)/($I$5*MAX(((G31)+(I31)*(MAX($D$16,(AE121)-(K31))))*(MAX($D$16,(AE121)-(K31))),0.000001))</f>
        <v>41.07259530505177</v>
      </c>
      <c r="AI121">
        <f ca="1">((G32)*(MAX($D$16,(AD121)-(K32)))^2)/2+(I32)*(MAX($D$16,(AD121)-(K32)))^3/3+(ABS(G121)^2)/($I$5*MAX(((G32)+(I32)*(MAX($D$16,(AD121)-(K32))))*(MAX($D$16,(AD121)-(K32))),0.000001))</f>
        <v>28.793264425710582</v>
      </c>
      <c r="AJ121">
        <f ca="1">((G32)*(MAX($D$16,(AF121)-(K32)))^2)/2+(I32)*(MAX($D$16,(AF121)-(K32)))^3/3+(ABS(G121)^2)/($I$5*MAX(((G32)+(I32)*(MAX($D$16,(AF121)-(K32))))*(MAX($D$16,(AF121)-(K32))),0.000001))</f>
        <v>136.11870575579448</v>
      </c>
      <c r="AK121" t="str">
        <f t="shared" ca="1" si="43"/>
        <v>Supercritical</v>
      </c>
      <c r="AL121" t="str">
        <f t="shared" ca="1" si="44"/>
        <v>Supercritical</v>
      </c>
      <c r="AM121">
        <f t="shared" ca="1" si="45"/>
        <v>637.16633423329824</v>
      </c>
      <c r="AN121">
        <f t="shared" ca="1" si="46"/>
        <v>636.94170023625304</v>
      </c>
      <c r="AO121">
        <f t="shared" ca="1" si="47"/>
        <v>2.4495005845892592E-6</v>
      </c>
      <c r="AP121">
        <f t="shared" ca="1" si="48"/>
        <v>5.0853759603342041E-7</v>
      </c>
    </row>
    <row r="122" spans="1:42" x14ac:dyDescent="0.35">
      <c r="A122">
        <v>79</v>
      </c>
      <c r="B122">
        <f t="shared" si="49"/>
        <v>1</v>
      </c>
      <c r="C122">
        <f t="shared" ca="1" si="50"/>
        <v>0.72939702869245071</v>
      </c>
      <c r="D122">
        <f t="shared" ca="1" si="51"/>
        <v>637.16633423329824</v>
      </c>
      <c r="E122">
        <f t="shared" ca="1" si="52"/>
        <v>636.94170023625304</v>
      </c>
      <c r="F122">
        <f t="shared" si="36"/>
        <v>51</v>
      </c>
      <c r="G122">
        <f ca="1">IF(N6="None",MAX(0,F122-H122),MAX(0,F122*B122))</f>
        <v>50.95</v>
      </c>
      <c r="H122">
        <f ca="1">IF(N6="None",MAX(0.05,IFERROR(O33,0)+0.05),MAX(0,F122-G122))</f>
        <v>0.05</v>
      </c>
      <c r="I122">
        <f ca="1">IF(AND(N7="None",N8="None"),MAX(0,G122*C122),IF(N7="None",MAX(0.05,IFERROR(O34,0)+0.05),IF(N8="None",MAX(0,G122-J122),MAX(0,G122*C122))))</f>
        <v>37.162778611880363</v>
      </c>
      <c r="J122">
        <f ca="1">IF(AND(N7="None",N8="None"),MAX(0,G122-I122),IF(N8="None",MAX(0.05,IFERROR(O35,0)+0.05),IF(N7="None",MAX(0,G122-I122),MAX(0,G122-I122))))</f>
        <v>13.78722138811964</v>
      </c>
      <c r="K122">
        <f>P5</f>
        <v>637</v>
      </c>
      <c r="L122">
        <f ca="1">P6</f>
        <v>635.50072404782861</v>
      </c>
      <c r="M122">
        <f ca="1">P7</f>
        <v>623.0446335020365</v>
      </c>
      <c r="N122">
        <f ca="1">P8</f>
        <v>632.94163350203655</v>
      </c>
      <c r="O122">
        <f ca="1"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AE122)-(K31))))*(MAX($D$16,(AE122)-(K31))),0.000001)*MAX(((((G31)+(I31)*(MAX($D$16,(AE122)-(K31))))*(MAX($D$16,(AE122)-(K31))))/MAX((G31)+2*(MAX($D$16,(AE122)-(K31)))*SQRT(1+(I31)^2),0.000001))^(2/3),0.000001)))^2))/2)+(IF((ABS(F122)/MAX(((G31)+(I31)*(MAX($D$16,(AE122)-(K31))))*(MAX($D$16,(AE122)-(K31))),0.000001))&gt;(ABS(F122)/MAX(((F31)+(H31)*(MAX($D$16,(K122)-(J31))))*(MAX($D$16,(K122)-(J31))),0.000001)),$D$9*((((ABS(F122)/MAX(((G31)+(I31)*(MAX($D$16,(AE122)-(K31))))*(MAX($D$16,(AE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AE122)-(K31))))*(MAX($D$16,(AE122)-(K31))),0.000001))^2)/(2*$I$5)))))+($D$10*(ABS((X31)-(W31))/90)*MAX(((ABS(F122)/MAX(((F31)+(H31)*(MAX($D$16,(K122)-(J31))))*(MAX($D$16,(K122)-(J31))),0.000001))^2)/(2*$I$5),((ABS(F122)/MAX(((G31)+(I31)*(MAX($D$16,(AE122)-(K31))))*(MAX($D$16,(AE122)-(K31))),0.000001))^2)/(2*$I$5)))+(0)-((ABS(F122)/MAX(((G31)+(I31)*(MAX($D$16,(AE122)-(K31))))*(MAX($D$16,(AE122)-(K31))),0.000001))^2)/(2*$I$5)</f>
        <v>637.16615143998331</v>
      </c>
      <c r="P122">
        <f ca="1">AD122+((ABS(G122)/MAX(((G32)+(I32)*(MAX($D$16,(AD122)-(K32))))*(MAX($D$16,(AD122)-(K32))),0.000001))^2)/(2*$I$5)+((E32)*((((ABS(G122)*$D$6)/(MAX(((F32)+(H32)*(MAX($D$16,(AC122)-(J32))))*(MAX($D$16,(AC122)-(J32))),0.000001)*MAX(((((F32)+(H32)*(MAX($D$16,(AC122)-(J32))))*(MAX($D$16,(AC122)-(J32))))/MAX((F32)+2*(MAX($D$16,(AC122)-(J32)))*SQRT(1+(H32)^2),0.000001))^(2/3),0.000001)))^2)+(((ABS(G122)*$D$6)/(MAX(((G32)+(I32)*(MAX($D$16,(AD122)-(K32))))*(MAX($D$16,(AD122)-(K32))),0.000001)*MAX(((((G32)+(I32)*(MAX($D$16,(AD122)-(K32))))*(MAX($D$16,(AD122)-(K32))))/MAX((G32)+2*(MAX($D$16,(AD122)-(K32)))*SQRT(1+(I32)^2),0.000001))^(2/3),0.000001)))^2))/2)+(IF((ABS(G122)/MAX(((G32)+(I32)*(MAX($D$16,(AD122)-(K32))))*(MAX($D$16,(AD122)-(K32))),0.000001))&gt;(ABS(G122)/MAX(((F32)+(H32)*(MAX($D$16,(AC122)-(J32))))*(MAX($D$16,(AC122)-(J32))),0.000001)),$D$9*((((ABS(G122)/MAX(((G32)+(I32)*(MAX($D$16,(AD122)-(K32))))*(MAX($D$16,(AD122)-(K32))),0.000001))^2)/(2*$I$5))-(((ABS(G122)/MAX(((F32)+(H32)*(MAX($D$16,(AC122)-(J32))))*(MAX($D$16,(AC122)-(J32))),0.000001))^2)/(2*$I$5))),$D$8*((((ABS(G122)/MAX(((F32)+(H32)*(MAX($D$16,(AC122)-(J32))))*(MAX($D$16,(AC122)-(J32))),0.000001))^2)/(2*$I$5))-(((ABS(G122)/MAX(((G32)+(I32)*(MAX($D$16,(AD122)-(K32))))*(MAX($D$16,(AD122)-(K32))),0.000001))^2)/(2*$I$5)))))+($D$10*(ABS((X32)-(W32))/90)*MAX(((ABS(G122)/MAX(((F32)+(H32)*(MAX($D$16,(AC122)-(J32))))*(MAX($D$16,(AC122)-(J32))),0.000001))^2)/(2*$I$5),((ABS(G122)/MAX(((G32)+(I32)*(MAX($D$16,(AD122)-(K32))))*(MAX($D$16,(AD122)-(K32))),0.000001))^2)/(2*$I$5)))+(($D$11*0.13607488*(ABS(H122)/MAX(ABS(F122),0.000001))^2*MAX(((ABS(G122)/MAX(((F32)+(H32)*(MAX($D$16,(AC122)-(J32))))*(MAX($D$16,(AC122)-(J32))),0.000001))^2)/(2*$I$5),((ABS(G122)/MAX(((G32)+(I32)*(MAX($D$16,(AD122)-(K32))))*(MAX($D$16,(AD122)-(K32))),0.000001))^2)/(2*$I$5))))-((ABS(G122)/MAX(((F32)+(H32)*(MAX($D$16,(AC122)-(J32))))*(MAX($D$16,(AC122)-(J32))),0.000001))^2)/(2*$I$5)</f>
        <v>636.36504136487088</v>
      </c>
      <c r="Q122">
        <f ca="1">L122+((ABS(H122)/MAX(((G33)+(I33)*(MAX($D$16,(IF(N6="None",AC122,L122))-(K33))))*(MAX($D$16,(IF(N6="None",AC122,L122))-(K33))),0.000001))^2)/(2*$I$5)+((E33)*((((ABS(H122)*$D$6)/(MAX(((F33)+(H33)*(MAX($D$16,(AC122)-(J33))))*(MAX($D$16,(AC122)-(J33))),0.000001)*MAX(((((F33)+(H33)*(MAX($D$16,(AC122)-(J33))))*(MAX($D$16,(AC122)-(J33))))/MAX((F33)+2*(MAX($D$16,(AC122)-(J33)))*SQRT(1+(H33)^2),0.000001))^(2/3),0.000001)))^2)+(((ABS(H122)*$D$6)/(MAX(((G33)+(I33)*(MAX($D$16,(IF(N6="None",AC122,L122))-(K33))))*(MAX($D$16,(IF(N6="None",AC122,L122))-(K33))),0.000001)*MAX(((((G33)+(I33)*(MAX($D$16,(IF(N6="None",AC122,L122))-(K33))))*(MAX($D$16,(IF(N6="None",AC122,L122))-(K33))))/MAX((G33)+2*(MAX($D$16,(IF(N6="None",AC122,L122))-(K33)))*SQRT(1+(I33)^2),0.000001))^(2/3),0.000001)))^2))/2)+(IF((ABS(H122)/MAX(((G33)+(I33)*(MAX($D$16,(IF(N6="None",AC122,L122))-(K33))))*(MAX($D$16,(IF(N6="None",AC122,L122))-(K33))),0.000001))&gt;(ABS(H122)/MAX(((F33)+(H33)*(MAX($D$16,(AC122)-(J33))))*(MAX($D$16,(AC122)-(J33))),0.000001)),$D$9*((((ABS(H122)/MAX(((G33)+(I33)*(MAX($D$16,(IF(N6="None",AC122,L122))-(K33))))*(MAX($D$16,(IF(N6="None",AC122,L122))-(K33))),0.000001))^2)/(2*$I$5))-(((ABS(H122)/MAX(((F33)+(H33)*(MAX($D$16,(AC122)-(J33))))*(MAX($D$16,(AC122)-(J33))),0.000001))^2)/(2*$I$5))),$D$8*((((ABS(H122)/MAX(((F33)+(H33)*(MAX($D$16,(AC122)-(J33))))*(MAX($D$16,(AC122)-(J33))),0.000001))^2)/(2*$I$5))-(((ABS(H122)/MAX(((G33)+(I33)*(MAX($D$16,(IF(N6="None",AC122,L122))-(K33))))*(MAX($D$16,(IF(N6="None",AC122,L122))-(K33))),0.000001))^2)/(2*$I$5)))))+($D$10*(ABS((X33)-(W33))/90)*MAX(((ABS(H122)/MAX(((F33)+(H33)*(MAX($D$16,(AC122)-(J33))))*(MAX($D$16,(AC122)-(J33))),0.000001))^2)/(2*$I$5),((ABS(H122)/MAX(((G33)+(I33)*(MAX($D$16,(IF(N6="None",AC122,L122))-(K33))))*(MAX($D$16,(IF(N6="None",AC122,L122))-(K33))),0.000001))^2)/(2*$I$5)))+(($D$11*0.00000015*(ABS(G122)/MAX(ABS(F122),0.000001))^2*MAX(((ABS(H122)/MAX(((F33)+(H33)*(MAX($D$16,(AC122)-(J33))))*(MAX($D$16,(AC122)-(J33))),0.000001))^2)/(2*$I$5),((ABS(H122)/MAX(((G33)+(I33)*(MAX($D$16,(IF(N6="None",AC122,L122))-(K33))))*(MAX($D$16,(IF(N6="None",AC122,L122))-(K33))),0.000001))^2)/(2*$I$5))))-((ABS(H122)/MAX(((F33)+(H33)*(MAX($D$16,(AC122)-(J33))))*(MAX($D$16,(AC122)-(J33))),0.000001))^2)/(2*$I$5)</f>
        <v>635.5007242095935</v>
      </c>
      <c r="R122">
        <f ca="1">AE122+((ABS(G122)/MAX(((F32)+(H32)*(MAX($D$16,(AE122)-(J32))))*(MAX($D$16,(AE122)-(J32))),0.000001))^2)/(2*$I$5)-((E32)*((((ABS(G122)*$D$6)/(MAX(((F32)+(H32)*(MAX($D$16,(AE122)-(J32))))*(MAX($D$16,(AE122)-(J32))),0.000001)*MAX(((((F32)+(H32)*(MAX($D$16,(AE122)-(J32))))*(MAX($D$16,(AE122)-(J32))))/MAX((F32)+2*(MAX($D$16,(AE122)-(J32)))*SQRT(1+(H32)^2),0.000001))^(2/3),0.000001)))^2)+(((ABS(G122)*$D$6)/(MAX(((G32)+(I32)*(MAX($D$16,(AF122)-(K32))))*(MAX($D$16,(AF122)-(K32))),0.000001)*MAX(((((G32)+(I32)*(MAX($D$16,(AF122)-(K32))))*(MAX($D$16,(AF122)-(K32))))/MAX((G32)+2*(MAX($D$16,(AF122)-(K32)))*SQRT(1+(I32)^2),0.000001))^(2/3),0.000001)))^2))/2)+(IF((ABS(G122)/MAX(((G32)+(I32)*(MAX($D$16,(AF122)-(K32))))*(MAX($D$16,(AF122)-(K32))),0.000001))&gt;(ABS(G122)/MAX(((F32)+(H32)*(MAX($D$16,(AE122)-(J32))))*(MAX($D$16,(AE122)-(J32))),0.000001)),$D$9*((((ABS(G122)/MAX(((G32)+(I32)*(MAX($D$16,(AF122)-(K32))))*(MAX($D$16,(AF122)-(K32))),0.000001))^2)/(2*$I$5))-(((ABS(G122)/MAX(((F32)+(H32)*(MAX($D$16,(AE122)-(J32))))*(MAX($D$16,(AE122)-(J32))),0.000001))^2)/(2*$I$5))),$D$8*((((ABS(G122)/MAX(((F32)+(H32)*(MAX($D$16,(AE122)-(J32))))*(MAX($D$16,(AE122)-(J32))),0.000001))^2)/(2*$I$5))-(((ABS(G122)/MAX(((G32)+(I32)*(MAX($D$16,(AF122)-(K32))))*(MAX($D$16,(AF122)-(K32))),0.000001))^2)/(2*$I$5)))))+($D$10*(ABS((X32)-(W32))/90)*MAX(((ABS(G122)/MAX(((F32)+(H32)*(MAX($D$16,(AE122)-(J32))))*(MAX($D$16,(AE122)-(J32))),0.000001))^2)/(2*$I$5),((ABS(G122)/MAX(((G32)+(I32)*(MAX($D$16,(AF122)-(K32))))*(MAX($D$16,(AF122)-(K32))),0.000001))^2)/(2*$I$5)))+(($D$11*0.13607488*(ABS(H122)/MAX(ABS(F122),0.000001))^2*MAX(((ABS(G122)/MAX(((F32)+(H32)*(MAX($D$16,(AE122)-(J32))))*(MAX($D$16,(AE122)-(J32))),0.000001))^2)/(2*$I$5),((ABS(G122)/MAX(((G32)+(I32)*(MAX($D$16,(AF122)-(K32))))*(MAX($D$16,(AF122)-(K32))),0.000001))^2)/(2*$I$5))))-((ABS(G122)/MAX(((G32)+(I32)*(MAX($D$16,(AF122)-(K32))))*(MAX($D$16,(AF122)-(K32))),0.000001))^2)/(2*$I$5)</f>
        <v>636.94028376342533</v>
      </c>
      <c r="S122">
        <f ca="1">M122+((ABS(I122)/MAX(((G34)+(I34)*(MAX($D$16,(IF(N7="None",AD122,M122))-(K34))))*(MAX($D$16,(IF(N7="None",AD122,M122))-(K34))),0.000001))^2)/(2*$I$5)+((E34)*((((ABS(I122)*$D$6)/(MAX(((F34)+(H34)*(MAX($D$16,(AD122)-(J34))))*(MAX($D$16,(AD122)-(J34))),0.000001)*MAX(((((F34)+(H34)*(MAX($D$16,(AD122)-(J34))))*(MAX($D$16,(AD122)-(J34))))/MAX((F34)+2*(MAX($D$16,(AD122)-(J34)))*SQRT(1+(H34)^2),0.000001))^(2/3),0.000001)))^2)+(((ABS(I122)*$D$6)/(MAX(((G34)+(I34)*(MAX($D$16,(IF(N7="None",AD122,M122))-(K34))))*(MAX($D$16,(IF(N7="None",AD122,M122))-(K34))),0.000001)*MAX(((((G34)+(I34)*(MAX($D$16,(IF(N7="None",AD122,M122))-(K34))))*(MAX($D$16,(IF(N7="None",AD122,M122))-(K34))))/MAX((G34)+2*(MAX($D$16,(IF(N7="None",AD122,M122))-(K34)))*SQRT(1+(I34)^2),0.000001))^(2/3),0.000001)))^2))/2)+(IF((ABS(I122)/MAX(((G34)+(I34)*(MAX($D$16,(IF(N7="None",AD122,M122))-(K34))))*(MAX($D$16,(IF(N7="None",AD122,M122))-(K34))),0.000001))&gt;(ABS(I122)/MAX(((F34)+(H34)*(MAX($D$16,(AD122)-(J34))))*(MAX($D$16,(AD122)-(J34))),0.000001)),$D$9*((((ABS(I122)/MAX(((G34)+(I34)*(MAX($D$16,(IF(N7="None",AD122,M122))-(K34))))*(MAX($D$16,(IF(N7="None",AD122,M122))-(K34))),0.000001))^2)/(2*$I$5))-(((ABS(I122)/MAX(((F34)+(H34)*(MAX($D$16,(AD122)-(J34))))*(MAX($D$16,(AD122)-(J34))),0.000001))^2)/(2*$I$5))),$D$8*((((ABS(I122)/MAX(((F34)+(H34)*(MAX($D$16,(AD122)-(J34))))*(MAX($D$16,(AD122)-(J34))),0.000001))^2)/(2*$I$5))-(((ABS(I122)/MAX(((G34)+(I34)*(MAX($D$16,(IF(N7="None",AD122,M122))-(K34))))*(MAX($D$16,(IF(N7="None",AD122,M122))-(K34))),0.000001))^2)/(2*$I$5)))))+($D$10*(ABS((X34)-(W34))/90)*MAX(((ABS(I122)/MAX(((F34)+(H34)*(MAX($D$16,(AD122)-(J34))))*(MAX($D$16,(AD122)-(J34))),0.000001))^2)/(2*$I$5),((ABS(I122)/MAX(((G34)+(I34)*(MAX($D$16,(IF(N7="None",AD122,M122))-(K34))))*(MAX($D$16,(IF(N7="None",AD122,M122))-(K34))),0.000001))^2)/(2*$I$5)))+(0)-((ABS(I122)/MAX(((F34)+(H34)*(MAX($D$16,(AD122)-(J34))))*(MAX($D$16,(AD122)-(J34))),0.000001))^2)/(2*$I$5)</f>
        <v>625.75848646275483</v>
      </c>
      <c r="T122">
        <f ca="1">N122+((ABS(J122)/MAX(((G35)+(I35)*(MAX($D$16,(IF(N8="None",AD122,N122))-(K35))))*(MAX($D$16,(IF(N8="None",AD122,N122))-(K35))),0.000001))^2)/(2*$I$5)+((E35)*((((ABS(J122)*$D$6)/(MAX(((F35)+(H35)*(MAX($D$16,(AD122)-(J35))))*(MAX($D$16,(AD122)-(J35))),0.000001)*MAX(((((F35)+(H35)*(MAX($D$16,(AD122)-(J35))))*(MAX($D$16,(AD122)-(J35))))/MAX((F35)+2*(MAX($D$16,(AD122)-(J35)))*SQRT(1+(H35)^2),0.000001))^(2/3),0.000001)))^2)+(((ABS(J122)*$D$6)/(MAX(((G35)+(I35)*(MAX($D$16,(IF(N8="None",AD122,N122))-(K35))))*(MAX($D$16,(IF(N8="None",AD122,N122))-(K35))),0.000001)*MAX(((((G35)+(I35)*(MAX($D$16,(IF(N8="None",AD122,N122))-(K35))))*(MAX($D$16,(IF(N8="None",AD122,N122))-(K35))))/MAX((G35)+2*(MAX($D$16,(IF(N8="None",AD122,N122))-(K35)))*SQRT(1+(I35)^2),0.000001))^(2/3),0.000001)))^2))/2)+(IF((ABS(J122)/MAX(((G35)+(I35)*(MAX($D$16,(IF(N8="None",AD122,N122))-(K35))))*(MAX($D$16,(IF(N8="None",AD122,N122))-(K35))),0.000001))&gt;(ABS(J122)/MAX(((F35)+(H35)*(MAX($D$16,(AD122)-(J35))))*(MAX($D$16,(AD122)-(J35))),0.000001)),$D$9*((((ABS(J122)/MAX(((G35)+(I35)*(MAX($D$16,(IF(N8="None",AD122,N122))-(K35))))*(MAX($D$16,(IF(N8="None",AD122,N122))-(K35))),0.000001))^2)/(2*$I$5))-(((ABS(J122)/MAX(((F35)+(H35)*(MAX($D$16,(AD122)-(J35))))*(MAX($D$16,(AD122)-(J35))),0.000001))^2)/(2*$I$5))),$D$8*((((ABS(J122)/MAX(((F35)+(H35)*(MAX($D$16,(AD122)-(J35))))*(MAX($D$16,(AD122)-(J35))),0.000001))^2)/(2*$I$5))-(((ABS(J122)/MAX(((G35)+(I35)*(MAX($D$16,(IF(N8="None",AD122,N122))-(K35))))*(MAX($D$16,(IF(N8="None",AD122,N122))-(K35))),0.000001))^2)/(2*$I$5)))))+($D$10*(ABS((X35)-(W35))/90)*MAX(((ABS(J122)/MAX(((F35)+(H35)*(MAX($D$16,(AD122)-(J35))))*(MAX($D$16,(AD122)-(J35))),0.000001))^2)/(2*$I$5),((ABS(J122)/MAX(((G35)+(I35)*(MAX($D$16,(IF(N8="None",AD122,N122))-(K35))))*(MAX($D$16,(IF(N8="None",AD122,N122))-(K35))),0.000001))^2)/(2*$I$5)))+(($D$11*0.34699541*(ABS(I122)/MAX(ABS(G122),0.000001))^2*MAX(((ABS(J122)/MAX(((F35)+(H35)*(MAX($D$16,(AD122)-(J35))))*(MAX($D$16,(AD122)-(J35))),0.000001))^2)/(2*$I$5),((ABS(J122)/MAX(((G35)+(I35)*(MAX($D$16,(IF(N8="None",AD122,N122))-(K35))))*(MAX($D$16,(IF(N8="None",AD122,N122))-(K35))),0.000001))^2)/(2*$I$5))))-((ABS(J122)/MAX(((F35)+(H35)*(MAX($D$16,(AD122)-(J35))))*(MAX($D$16,(AD122)-(J35))),0.000001))^2)/(2*$I$5)</f>
        <v>633.3777996289856</v>
      </c>
      <c r="U122">
        <f t="shared" ca="1" si="37"/>
        <v>1.2573013231723994E-3</v>
      </c>
      <c r="V122">
        <f t="shared" ca="1" si="38"/>
        <v>5.5931086520451386E-3</v>
      </c>
      <c r="W122">
        <f t="shared" ca="1" si="39"/>
        <v>0.80129286842736747</v>
      </c>
      <c r="X122">
        <f t="shared" ca="1" si="40"/>
        <v>3.563900607267442</v>
      </c>
      <c r="Y122">
        <f>IF($D$20=0,B122,IFERROR(IF(N6="None",1,MIN(0.98,MAX(0.02,B122+$D$14*((Q122-P122)/MAX(ABS(D122),1))))),B122))</f>
        <v>1</v>
      </c>
      <c r="Z122">
        <f ca="1">IF($D$20=0,C122,IFERROR(IF(AND(N7="None",N8="None"),C122,IF(N8="None",1,IF(N7="None",0,MIN(0.98,MAX(0.02,C122+$D$14*((T122-S122)/MAX(ABS(E122),1))))))),C122))</f>
        <v>0.73035401589092175</v>
      </c>
      <c r="AA122">
        <f t="shared" ca="1" si="41"/>
        <v>636.88591958844256</v>
      </c>
      <c r="AB122">
        <f t="shared" ca="1" si="42"/>
        <v>635.69466763689445</v>
      </c>
      <c r="AC122">
        <f ca="1">IF($D$20=0,D122,IF(AC122=0,(MAX(P122,Q122)),IF(ABS((MAX(P122,Q122))-AC122)&lt;$D$19,AC122,MAX((K31)+$D$16,AC122+$D$13*(((MAX(P122,Q122))-AC122))))))</f>
        <v>636.36514953371056</v>
      </c>
      <c r="AD122">
        <f ca="1">IF($D$20=0,E122,IF(AD122=0,(MAX(S122,T122)),IF(ABS((MAX(S122,T122))-AD122)&lt;$D$19,AD122,MAX((K32)+$D$16,AD122+$D$13*(((MAX(S122,T122))-AD122))))))</f>
        <v>633.37874995237132</v>
      </c>
      <c r="AE122">
        <f ca="1">IF($D$20=0,D122,IF(AE122=0,O122,IF(ABS(U122)&lt;$D$19,AE122,MAX((K31)+$D$16,AE122+($D$13*(((O122)-AE122)+($D$15*U122*MAX(ABS(AE122-(K31)),1))))))))</f>
        <v>637.16633175784909</v>
      </c>
      <c r="AF122">
        <f ca="1">IF($D$20=0,E122,IF(AF122=0,R122,IF(ABS(V122)&lt;$D$19,AF122,MAX((K32)+$D$16,AF122+($D$13*(((R122)-AF122)+($D$15*V122*MAX(ABS(AF122-(K32)),1))))))))</f>
        <v>636.94170069379982</v>
      </c>
      <c r="AG122">
        <f ca="1">((G31)*(MAX($D$16,(AC122)-(K31)))^2)/2+(I31)*(MAX($D$16,(AC122)-(K31)))^3/3+(ABS(F122)^2)/($I$5*MAX(((G31)+(I31)*(MAX($D$16,(AC122)-(K31))))*(MAX($D$16,(AC122)-(K31))),0.000001))</f>
        <v>33.569680473916783</v>
      </c>
      <c r="AH122">
        <f ca="1">((G31)*(MAX($D$16,(AE122)-(K31)))^2)/2+(I31)*(MAX($D$16,(AE122)-(K31)))^3/3+(ABS(F122)^2)/($I$5*MAX(((G31)+(I31)*(MAX($D$16,(AE122)-(K31))))*(MAX($D$16,(AE122)-(K31))),0.000001))</f>
        <v>41.072583030677094</v>
      </c>
      <c r="AI122">
        <f ca="1">((G32)*(MAX($D$16,(AD122)-(K32)))^2)/2+(I32)*(MAX($D$16,(AD122)-(K32)))^3/3+(ABS(G122)^2)/($I$5*MAX(((G32)+(I32)*(MAX($D$16,(AD122)-(K32))))*(MAX($D$16,(AD122)-(K32))),0.000001))</f>
        <v>28.781251137597575</v>
      </c>
      <c r="AJ122">
        <f ca="1">((G32)*(MAX($D$16,(AF122)-(K32)))^2)/2+(I32)*(MAX($D$16,(AF122)-(K32)))^3/3+(ABS(G122)^2)/($I$5*MAX(((G32)+(I32)*(MAX($D$16,(AF122)-(K32))))*(MAX($D$16,(AF122)-(K32))),0.000001))</f>
        <v>136.11871219465439</v>
      </c>
      <c r="AK122" t="str">
        <f t="shared" ca="1" si="43"/>
        <v>Supercritical</v>
      </c>
      <c r="AL122" t="str">
        <f t="shared" ca="1" si="44"/>
        <v>Supercritical</v>
      </c>
      <c r="AM122">
        <f t="shared" ca="1" si="45"/>
        <v>637.16633336689108</v>
      </c>
      <c r="AN122">
        <f t="shared" ca="1" si="46"/>
        <v>636.94170039639437</v>
      </c>
      <c r="AO122">
        <f t="shared" ca="1" si="47"/>
        <v>2.4754491505518672E-6</v>
      </c>
      <c r="AP122">
        <f t="shared" ca="1" si="48"/>
        <v>4.5754677557852119E-7</v>
      </c>
    </row>
    <row r="130" spans="1:45" x14ac:dyDescent="0.35">
      <c r="A130" t="s">
        <v>143</v>
      </c>
      <c r="E130">
        <f>E31</f>
        <v>10.742000000000001</v>
      </c>
      <c r="F130" t="s">
        <v>144</v>
      </c>
      <c r="H130">
        <f>N31</f>
        <v>51</v>
      </c>
      <c r="I130" t="s">
        <v>13</v>
      </c>
      <c r="K130" t="str">
        <f>V31</f>
        <v>Mixed</v>
      </c>
      <c r="L130" t="s">
        <v>145</v>
      </c>
    </row>
    <row r="131" spans="1:45" x14ac:dyDescent="0.35">
      <c r="A131" t="s">
        <v>146</v>
      </c>
      <c r="B131" t="s">
        <v>147</v>
      </c>
      <c r="C131" t="s">
        <v>148</v>
      </c>
      <c r="D131" t="s">
        <v>149</v>
      </c>
      <c r="E131" t="s">
        <v>150</v>
      </c>
      <c r="F131" t="s">
        <v>151</v>
      </c>
      <c r="G131" t="s">
        <v>152</v>
      </c>
      <c r="H131" t="s">
        <v>9</v>
      </c>
      <c r="I131" t="s">
        <v>153</v>
      </c>
      <c r="J131" t="s">
        <v>154</v>
      </c>
      <c r="K131" t="s">
        <v>155</v>
      </c>
      <c r="L131" t="s">
        <v>156</v>
      </c>
      <c r="M131" t="s">
        <v>157</v>
      </c>
      <c r="N131" t="s">
        <v>158</v>
      </c>
      <c r="O131" t="s">
        <v>159</v>
      </c>
      <c r="P131" t="s">
        <v>160</v>
      </c>
      <c r="Q131" t="s">
        <v>161</v>
      </c>
      <c r="R131" t="s">
        <v>162</v>
      </c>
      <c r="S131" t="s">
        <v>163</v>
      </c>
      <c r="T131" t="s">
        <v>164</v>
      </c>
      <c r="U131" t="s">
        <v>165</v>
      </c>
      <c r="V131" t="s">
        <v>166</v>
      </c>
      <c r="W131" t="s">
        <v>167</v>
      </c>
      <c r="X131" t="s">
        <v>168</v>
      </c>
      <c r="Y131" t="s">
        <v>169</v>
      </c>
      <c r="Z131" t="s">
        <v>170</v>
      </c>
      <c r="AA131" t="s">
        <v>171</v>
      </c>
      <c r="AB131" t="s">
        <v>172</v>
      </c>
      <c r="AC131" t="s">
        <v>173</v>
      </c>
      <c r="AD131" t="s">
        <v>174</v>
      </c>
      <c r="AE131" t="s">
        <v>175</v>
      </c>
      <c r="AF131" t="s">
        <v>176</v>
      </c>
      <c r="AG131" t="s">
        <v>177</v>
      </c>
      <c r="AH131" t="s">
        <v>178</v>
      </c>
      <c r="AI131" t="s">
        <v>179</v>
      </c>
      <c r="AJ131" t="s">
        <v>180</v>
      </c>
      <c r="AK131" t="s">
        <v>181</v>
      </c>
      <c r="AL131" t="s">
        <v>182</v>
      </c>
      <c r="AM131" t="s">
        <v>183</v>
      </c>
      <c r="AN131" t="s">
        <v>184</v>
      </c>
      <c r="AO131" t="s">
        <v>185</v>
      </c>
      <c r="AP131" t="s">
        <v>186</v>
      </c>
      <c r="AQ131" t="s">
        <v>187</v>
      </c>
      <c r="AR131" t="s">
        <v>188</v>
      </c>
      <c r="AS131" t="s">
        <v>189</v>
      </c>
    </row>
    <row r="132" spans="1:45" x14ac:dyDescent="0.35">
      <c r="A132" t="s">
        <v>22</v>
      </c>
      <c r="B132" t="s">
        <v>54</v>
      </c>
      <c r="C132" t="s">
        <v>54</v>
      </c>
      <c r="D132" t="s">
        <v>54</v>
      </c>
      <c r="E132" t="s">
        <v>54</v>
      </c>
      <c r="F132" t="s">
        <v>54</v>
      </c>
      <c r="G132" t="s">
        <v>22</v>
      </c>
      <c r="H132" t="s">
        <v>22</v>
      </c>
      <c r="I132" t="s">
        <v>190</v>
      </c>
      <c r="J132" t="s">
        <v>54</v>
      </c>
      <c r="K132" t="s">
        <v>13</v>
      </c>
      <c r="L132" t="s">
        <v>54</v>
      </c>
      <c r="M132" t="s">
        <v>191</v>
      </c>
      <c r="N132" t="s">
        <v>54</v>
      </c>
      <c r="O132" t="s">
        <v>192</v>
      </c>
      <c r="P132" t="s">
        <v>54</v>
      </c>
      <c r="Q132" t="s">
        <v>54</v>
      </c>
      <c r="R132" t="s">
        <v>22</v>
      </c>
      <c r="S132" t="s">
        <v>22</v>
      </c>
      <c r="T132" t="s">
        <v>193</v>
      </c>
      <c r="U132" t="s">
        <v>54</v>
      </c>
      <c r="V132" t="s">
        <v>22</v>
      </c>
      <c r="W132" t="s">
        <v>54</v>
      </c>
      <c r="X132" t="s">
        <v>191</v>
      </c>
      <c r="Y132" t="s">
        <v>54</v>
      </c>
      <c r="Z132" t="s">
        <v>192</v>
      </c>
      <c r="AA132" t="s">
        <v>54</v>
      </c>
      <c r="AB132" t="s">
        <v>54</v>
      </c>
      <c r="AC132" t="s">
        <v>22</v>
      </c>
      <c r="AD132" t="s">
        <v>22</v>
      </c>
      <c r="AE132" t="s">
        <v>193</v>
      </c>
      <c r="AF132" t="s">
        <v>54</v>
      </c>
      <c r="AG132" t="s">
        <v>22</v>
      </c>
      <c r="AH132" t="s">
        <v>54</v>
      </c>
      <c r="AI132" t="s">
        <v>54</v>
      </c>
      <c r="AJ132" t="s">
        <v>54</v>
      </c>
      <c r="AK132" t="s">
        <v>54</v>
      </c>
      <c r="AL132" t="s">
        <v>54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194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53">((F133)+(G133)*(L133))*(L133)</f>
        <v>16.088039999999701</v>
      </c>
      <c r="N133">
        <f t="shared" ref="N133:N144" si="54">(((F133)+(G133)*(L133))*(L133))/MAX((F133)+2*(L133)*SQRT(1+(G133)^2),0.000001)</f>
        <v>1.415826806301139</v>
      </c>
      <c r="O133">
        <f t="shared" ref="O133:O144" si="55">ABS(K133)/MAX(((F133)+(G133)*(L133))*(L133),0.000001)</f>
        <v>3.1700567626635032</v>
      </c>
      <c r="P133">
        <f t="shared" ref="P133:P144" si="56">E133+L133</f>
        <v>637</v>
      </c>
      <c r="Q133">
        <f t="shared" ref="Q133:Q144" si="57">P133+((ABS(K133)/MAX(((F133)+(G133)*(L133))*(L133),0.000001))^2)/(2*$I$5)</f>
        <v>637.51219469309422</v>
      </c>
      <c r="R133">
        <f t="shared" ref="R133:R144" si="58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59">ABS(ABS(K133)/MAX(((F133)+(G133)*(L133))*(L133),0.000001))/SQRT($I$5*MAX((((F133)+(G133)*(L133))*(L133))/MAX((F133)+2*(G133)*(L133),0.000001),0.000001))</f>
        <v>0.61825144204660709</v>
      </c>
      <c r="T133">
        <f t="shared" ref="T133:T144" si="60">((F133)*(L133)^2)/2+(G133)*(L133)^3/3+(ABS(K133)^2)/($I$5*MAX(((F133)+(G133)*(L133))*(L133),0.000001))</f>
        <v>38.038391020573982</v>
      </c>
      <c r="U133">
        <v>0</v>
      </c>
      <c r="V133">
        <v>1</v>
      </c>
      <c r="W133">
        <f t="shared" ref="W133:W143" ca="1" si="61">IF($D$20=0,IFERROR(W134,MAX($D$16,POWER((ABS(K133)^2)/($I$5*MAX(F133,0.1)^2),1/3))),IF(IFERROR(AG134,0)=0,IFERROR(W134,MAX($D$16,POWER((ABS(K133)^2)/($I$5*MAX(F133,0.1)^2),1/3))),IF(OR(IFERROR(W133,0)=0,IFERROR(AD134,0)&gt;1),MAX($D$16,POWER((ABS(K133)^2)/($I$5*MAX(F133,0.1)^2),1/3)),IF(IFERROR(AF133,0)&gt;0,MAX($D$16,IFERROR(W133,0)+((IFERROR(AF133,0))*$D$18*IF((IFERROR(AD133,0))&lt;1,1,-1))),IF(IFERROR(AF133,0)&lt;0,IF(ABS((MAX($D$16,POWER((ABS(K133)^2)/($I$5*MAX(F133,0.1)^2),1/3)))-IFERROR(W133,0))&gt;$D$19,MAX($D$16,IF((MAX($D$16,POWER((ABS(K133)^2)/($I$5*MAX(F133,0.1)^2),1/3)))&gt;IFERROR(W133,0),MIN((MAX($D$16,POWER((ABS(K133)^2)/($I$5*MAX(F133,0.1)^2),1/3))),IFERROR(W133,0)+(MIN(ABS(IFERROR(AF133,0))*$D$18,ABS((MAX($D$16,POWER((ABS(K133)^2)/($I$5*MAX(F133,0.1)^2),1/3)))-IFERROR(W133,0))))),MAX((MAX($D$16,POWER((ABS(K133)^2)/($I$5*MAX(F133,0.1)^2),1/3))),IFERROR(W133,0)-(MIN(ABS(IFERROR(AF133,0))*$D$18,ABS((MAX($D$16,POWER((ABS(K133)^2)/($I$5*MAX(F133,0.1)^2),1/3)))-IFERROR(W133,0))))))),MAX($D$16,POWER((ABS(K133)^2)/($I$5*MAX(F133,0.1)^2),1/3))),MAX($D$16,IFERROR(W133,0)))))))</f>
        <v>1.6396256529727087</v>
      </c>
      <c r="X133">
        <f t="shared" ref="X133:X144" ca="1" si="62">((F133)+(G133)*(W133))*(W133)</f>
        <v>9.8426727947951704</v>
      </c>
      <c r="Y133">
        <f t="shared" ref="Y133:Y144" ca="1" si="63">(((F133)+(G133)*(W133))*(W133))/MAX((F133)+2*(W133)*SQRT(1+(G133)^2),0.000001)</f>
        <v>1.0603755996663002</v>
      </c>
      <c r="Z133">
        <f t="shared" ref="Z133:Z144" ca="1" si="64">ABS(K133)/MAX(((F133)+(G133)*(W133))*(W133),0.000001)</f>
        <v>5.1815193965371806</v>
      </c>
      <c r="AA133">
        <f t="shared" ref="AA133:AA144" ca="1" si="65">E133+W133</f>
        <v>635.9596256529727</v>
      </c>
      <c r="AB133">
        <f t="shared" ref="AB133:AB144" ca="1" si="66">AA133+((ABS(K133)/MAX(((F133)+(G133)*(W133))*(W133),0.000001))^2)/(2*$I$5)</f>
        <v>637.32803254678981</v>
      </c>
      <c r="AC133">
        <f t="shared" ref="AC133:AC144" ca="1" si="67">((ABS(K133)*$D$6)/(MAX(((F133)+(G133)*(W133))*(W133),0.000001)*MAX(((((F133)+(G133)*(W133))*(W133))/MAX((F133)+2*(W133)*SQRT(1+(G133)^2),0.000001))^(2/3),0.000001)))^2</f>
        <v>5.5866372625787575E-3</v>
      </c>
      <c r="AD133">
        <f t="shared" ref="AD133:AD144" ca="1" si="68">ABS(ABS(K133)/MAX(((F133)+(G133)*(W133))*(W133),0.000001))/SQRT($I$5*MAX((((F133)+(G133)*(W133))*(W133))/MAX((F133)+2*(G133)*(W133),0.000001),0.000001))</f>
        <v>1.2919635831782392</v>
      </c>
      <c r="AE133">
        <f t="shared" ref="AE133:AE144" ca="1" si="69">((F133)*(W133)^2)/2+(G133)*(W133)^3/3+(ABS(K133)^2)/($I$5*MAX(((F133)+(G133)*(W133))*(W133),0.000001))</f>
        <v>35.006712016048368</v>
      </c>
      <c r="AF133">
        <f t="shared" ref="AF133:AF143" ca="1" si="70">IF($D$20=0,0,IFERROR(AB134+(((AC133+AC134)/2)*J134)+(IF(Z133&gt;Z134,$D$8*((Z133^2-Z134^2)/(2*$I$5)),$D$9*((Z134^2-Z133^2)/(2*$I$5)))+($D$10*(ABS(I134)/90)*(MAX(Z133^2,Z134^2)/(2*$I$5))))-AB133,0))</f>
        <v>3.5866372625150689E-3</v>
      </c>
      <c r="AG133">
        <f t="shared" ref="AG133:AG143" ca="1" si="71">IF($D$20=0,1,IFERROR(IF(ROUND(AD133,3)=1,1,IF(AND(ABS(AF133)&lt;$D$19,AD133&lt;1),1,0)),0))</f>
        <v>0</v>
      </c>
      <c r="AH133">
        <f ca="1">IFERROR(IF(V31="Supercritical",MAX($D$16,IFERROR(L133,MAX($D$16,POWER((ABS(K133)^2)/($I$5*MAX(F133,0.1)^2),1/3)))),IF(V31="Subcritical",MAX($D$16,IFERROR(W133,MAX($D$16,POWER((ABS(K133)^2)/($I$5*MAX(F133,0.1)^2),1/3)))),IF(AND(IFERROR(V133,0)=1,IFERROR(AG133,0)=1),IF(IFERROR(T133,-1E+99)&gt;=IFERROR(AE133,-1E+99),MAX($D$16,IFERROR(L133,MAX($D$16,POWER((ABS(K133)^2)/($I$5*MAX(F133,0.1)^2),1/3)))),MAX($D$16,IFERROR(W133,MAX($D$16,POWER((ABS(K133)^2)/($I$5*MAX(F133,0.1)^2),1/3))))),IF(IFERROR(V133,0)=1,MAX($D$16,IFERROR(L133,MAX($D$16,POWER((ABS(K133)^2)/($I$5*MAX(F133,0.1)^2),1/3)))),IF(IFERROR(AG133,0)=1,MAX($D$16,IFERROR(W133,MAX($D$16,POWER((ABS(K133)^2)/($I$5*MAX(F133,0.1)^2),1/3)))),MAX($D$16,POWER((ABS(K133)^2)/($I$5*MAX(F133,0.1)^2),1/3))))))),MAX($D$16,POWER((ABS(K133)^2)/($I$5*MAX(F133,0.1)^2),1/3)))</f>
        <v>2.67999999999995</v>
      </c>
      <c r="AI133">
        <f t="shared" ref="AI133:AI144" ca="1" si="72">E133+AH133</f>
        <v>637</v>
      </c>
      <c r="AJ133">
        <f t="shared" ref="AJ133:AJ144" ca="1" si="73">AI133+((ABS(K133)/MAX(((F133)+(G133)*(AH133))*(AH133),0.000001))^2)/(2*$I$5)</f>
        <v>637.51219469309422</v>
      </c>
      <c r="AM133">
        <v>0</v>
      </c>
      <c r="AN133">
        <v>0</v>
      </c>
      <c r="AO133">
        <f t="shared" ref="AO133:AO144" si="74">AM133+AN133</f>
        <v>0</v>
      </c>
      <c r="AP133">
        <f>AO133</f>
        <v>0</v>
      </c>
      <c r="AQ133">
        <f t="shared" ref="AQ133:AQ144" ca="1" si="75">ABS(ABS(K133)/MAX(((F133)+(G133)*(AH133))*(AH133),0.000001))/SQRT($I$5*MAX((((F133)+(G133)*(AH133))*(AH133))/MAX((F133)+2*(G133)*(AH133),0.000001),0.000001))</f>
        <v>0.61825144204660709</v>
      </c>
      <c r="AR133" t="str">
        <f t="shared" ref="AR133:AR144" ca="1" si="76">IF(AQ133&lt;1,"Subcritical","Supercritical")</f>
        <v>Subcritical</v>
      </c>
      <c r="AS133">
        <f t="shared" ref="AS133:AS144" ca="1" si="77">((ABS(K133)*$D$6)/(MAX(((F133)+(G133)*(AH133))*(AH133),0.000001)*MAX(((((F133)+(G133)*(AH133))*(AH133))/MAX((F133)+2*(AH133)*SQRT(1+(G133)^2),0.000001))^(2/3),0.000001)))^2</f>
        <v>1.4222297358722554E-3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194</v>
      </c>
      <c r="I134">
        <v>0</v>
      </c>
      <c r="J134">
        <f t="shared" ref="J134:J144" si="78">B134-B133</f>
        <v>1</v>
      </c>
      <c r="K134">
        <f t="shared" ref="K134:K144" si="79">MAX(0,K133-AO133)</f>
        <v>51</v>
      </c>
      <c r="L134">
        <f t="shared" ref="L134:L144" ca="1" si="80">IF($D$20=0,IFERROR(L133,MAX($D$16,POWER((ABS(K134)^2)/($I$5*MAX(F134,0.1)^2),1/3))),IF(IFERROR(V133,0)=0,IFERROR(L133,MAX($D$16,POWER((ABS(K134)^2)/($I$5*MAX(F134,0.1)^2),1/3))),IF(OR(IFERROR(L134,0)=0,IFERROR(S133,0)&lt;1,IFERROR(S134,0)&lt;1),MAX($D$16,POWER((ABS(K134)^2)/($I$5*MAX(F134,0.1)^2),1/3)),IF(IFERROR(U134,0)&gt;0,MAX($D$16,IFERROR(L134,0)+((IFERROR(U134,0))*$D$18*IF((IFERROR(S134,0))&lt;1,1,-1))),IF(IFERROR(U134,0)&lt;0,IF(ABS((MAX($D$16,POWER((ABS(K134)^2)/($I$5*MAX(F134,0.1)^2),1/3)))-IFERROR(L134,0))&gt;$D$19,MAX($D$16,IF((MAX($D$16,POWER((ABS(K134)^2)/($I$5*MAX(F134,0.1)^2),1/3)))&gt;IFERROR(L134,0),MIN((MAX($D$16,POWER((ABS(K134)^2)/($I$5*MAX(F134,0.1)^2),1/3))),IFERROR(L134,0)+(MIN(ABS(IFERROR(U134,0))*$D$18,ABS((MAX($D$16,POWER((ABS(K134)^2)/($I$5*MAX(F134,0.1)^2),1/3)))-IFERROR(L134,0))))),MAX((MAX($D$16,POWER((ABS(K134)^2)/($I$5*MAX(F134,0.1)^2),1/3))),IFERROR(L134,0)-(MIN(ABS(IFERROR(U134,0))*$D$18,ABS((MAX($D$16,POWER((ABS(K134)^2)/($I$5*MAX(F134,0.1)^2),1/3)))-IFERROR(L134,0))))))),MAX($D$16,POWER((ABS(K134)^2)/($I$5*MAX(F134,0.1)^2),1/3))),MAX($D$16,IFERROR(L134,0)))))))</f>
        <v>1.9449639349259837</v>
      </c>
      <c r="M134">
        <f t="shared" ca="1" si="53"/>
        <v>11.675618501360681</v>
      </c>
      <c r="N134">
        <f t="shared" ca="1" si="54"/>
        <v>1.1801984867332698</v>
      </c>
      <c r="O134">
        <f t="shared" ca="1" si="55"/>
        <v>4.3680769454788573</v>
      </c>
      <c r="P134">
        <f t="shared" ca="1" si="56"/>
        <v>636.26296393492601</v>
      </c>
      <c r="Q134">
        <f t="shared" ca="1" si="57"/>
        <v>637.23544590238896</v>
      </c>
      <c r="R134">
        <f t="shared" ca="1" si="58"/>
        <v>3.4420962243487683E-3</v>
      </c>
      <c r="S134">
        <f t="shared" ca="1" si="59"/>
        <v>1</v>
      </c>
      <c r="T134">
        <f t="shared" ca="1" si="60"/>
        <v>34.062985354651637</v>
      </c>
      <c r="U134">
        <f t="shared" ref="U134:U144" ca="1" si="81">IF($D$20=0,0,IFERROR(Q133-(((R133+R134)/2)*J134)-(IF(O133&gt;O134,$D$8*((O133^2-O134^2)/(2*$I$5)),$D$9*((O134^2-O133^2)/(2*$I$5)))+($D$10*(ABS(I134)/90)*(MAX(O133^2,O134^2)/(2*$I$5))))-Q134,0))</f>
        <v>0.22828790028825097</v>
      </c>
      <c r="V134">
        <f t="shared" ref="V134:V144" ca="1" si="82">IF($D$20=0,1,IFERROR(IF(ROUND(S134,3)=1,1,IF(AND(ABS(U134)&lt;$D$19,S134&gt;1),1,0)),0))</f>
        <v>1</v>
      </c>
      <c r="W134">
        <f t="shared" ca="1" si="61"/>
        <v>1.6349950216975206</v>
      </c>
      <c r="X134">
        <f t="shared" ca="1" si="62"/>
        <v>9.8148751152502172</v>
      </c>
      <c r="Y134">
        <f t="shared" ca="1" si="63"/>
        <v>1.0584369301939616</v>
      </c>
      <c r="Z134">
        <f t="shared" ca="1" si="64"/>
        <v>5.196194490621374</v>
      </c>
      <c r="AA134">
        <f t="shared" ca="1" si="65"/>
        <v>635.95299502169746</v>
      </c>
      <c r="AB134">
        <f t="shared" ca="1" si="66"/>
        <v>637.32916409327561</v>
      </c>
      <c r="AC134">
        <f t="shared" ca="1" si="67"/>
        <v>5.6320521601200971E-3</v>
      </c>
      <c r="AD134">
        <f t="shared" ca="1" si="68"/>
        <v>1.2974561145448769</v>
      </c>
      <c r="AE134">
        <f t="shared" ca="1" si="69"/>
        <v>35.037491126027867</v>
      </c>
      <c r="AF134">
        <f t="shared" ca="1" si="70"/>
        <v>3.3775867736949294E-3</v>
      </c>
      <c r="AG134">
        <f t="shared" ca="1" si="71"/>
        <v>0</v>
      </c>
      <c r="AH134">
        <f ca="1">IFERROR(IF(V31="Supercritical",MAX($D$16,IFERROR(L134,MAX($D$16,POWER((ABS(K134)^2)/($I$5*MAX(F134,0.1)^2),1/3)))),IF(V31="Subcritical",MAX($D$16,IFERROR(W134,MAX($D$16,POWER((ABS(K134)^2)/($I$5*MAX(F134,0.1)^2),1/3)))),IF(AND(IFERROR(V134,0)=1,IFERROR(AG134,0)=1),IF(IFERROR(T134,-1E+99)&gt;=IFERROR(AE134,-1E+99),MAX($D$16,IFERROR(L134,MAX($D$16,POWER((ABS(K134)^2)/($I$5*MAX(F134,0.1)^2),1/3)))),MAX($D$16,IFERROR(W134,MAX($D$16,POWER((ABS(K134)^2)/($I$5*MAX(F134,0.1)^2),1/3))))),IF(IFERROR(V134,0)=1,MAX($D$16,IFERROR(L134,MAX($D$16,POWER((ABS(K134)^2)/($I$5*MAX(F134,0.1)^2),1/3)))),IF(IFERROR(AG134,0)=1,MAX($D$16,IFERROR(W134,MAX($D$16,POWER((ABS(K134)^2)/($I$5*MAX(F134,0.1)^2),1/3)))),MAX($D$16,POWER((ABS(K134)^2)/($I$5*MAX(F134,0.1)^2),1/3))))))),MAX($D$16,POWER((ABS(K134)^2)/($I$5*MAX(F134,0.1)^2),1/3)))</f>
        <v>1.9449639349259837</v>
      </c>
      <c r="AI134">
        <f t="shared" ca="1" si="72"/>
        <v>636.26296393492601</v>
      </c>
      <c r="AJ134">
        <f t="shared" ca="1" si="73"/>
        <v>637.23544590238896</v>
      </c>
      <c r="AM134">
        <v>0</v>
      </c>
      <c r="AN134">
        <v>0</v>
      </c>
      <c r="AO134">
        <f t="shared" si="74"/>
        <v>0</v>
      </c>
      <c r="AP134">
        <f t="shared" ref="AP134:AP144" si="83">AP133+AO134</f>
        <v>0</v>
      </c>
      <c r="AQ134">
        <f t="shared" ca="1" si="75"/>
        <v>1</v>
      </c>
      <c r="AR134" t="str">
        <f t="shared" ca="1" si="76"/>
        <v>Supercritical</v>
      </c>
      <c r="AS134">
        <f t="shared" ca="1" si="77"/>
        <v>3.4420962243487683E-3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194</v>
      </c>
      <c r="I135">
        <v>2.7E-2</v>
      </c>
      <c r="J135">
        <f t="shared" si="78"/>
        <v>1.0009999999999999</v>
      </c>
      <c r="K135">
        <f t="shared" si="79"/>
        <v>51</v>
      </c>
      <c r="L135">
        <f t="shared" ca="1" si="80"/>
        <v>1.9447479658020994</v>
      </c>
      <c r="M135">
        <f t="shared" ca="1" si="53"/>
        <v>11.676266786675804</v>
      </c>
      <c r="N135">
        <f t="shared" ca="1" si="54"/>
        <v>1.1801962488685771</v>
      </c>
      <c r="O135">
        <f t="shared" ca="1" si="55"/>
        <v>4.3678344227452808</v>
      </c>
      <c r="P135">
        <f t="shared" ca="1" si="56"/>
        <v>636.26074796580212</v>
      </c>
      <c r="Q135">
        <f t="shared" ca="1" si="57"/>
        <v>637.23312194870323</v>
      </c>
      <c r="R135">
        <f t="shared" ca="1" si="58"/>
        <v>3.4417227148850105E-3</v>
      </c>
      <c r="S135">
        <f t="shared" ca="1" si="59"/>
        <v>1.0000000000000002</v>
      </c>
      <c r="T135">
        <f t="shared" ca="1" si="60"/>
        <v>34.061094122325578</v>
      </c>
      <c r="U135">
        <f t="shared" ca="1" si="81"/>
        <v>-1.1975547505471695E-3</v>
      </c>
      <c r="V135">
        <f t="shared" ca="1" si="82"/>
        <v>1</v>
      </c>
      <c r="W135">
        <f t="shared" ca="1" si="61"/>
        <v>1.6304802862362555</v>
      </c>
      <c r="X135">
        <f t="shared" ca="1" si="62"/>
        <v>9.7894036385624776</v>
      </c>
      <c r="Y135">
        <f t="shared" ca="1" si="63"/>
        <v>1.0566049970733993</v>
      </c>
      <c r="Z135">
        <f t="shared" ca="1" si="64"/>
        <v>5.2097146959085938</v>
      </c>
      <c r="AA135">
        <f t="shared" ca="1" si="65"/>
        <v>635.94648028623624</v>
      </c>
      <c r="AB135">
        <f t="shared" ca="1" si="66"/>
        <v>637.32982010340061</v>
      </c>
      <c r="AC135">
        <f t="shared" ca="1" si="67"/>
        <v>5.6744902177473522E-3</v>
      </c>
      <c r="AD135">
        <f t="shared" ca="1" si="68"/>
        <v>1.302631753489859</v>
      </c>
      <c r="AE135">
        <f t="shared" ca="1" si="69"/>
        <v>35.0648585023783</v>
      </c>
      <c r="AF135">
        <f t="shared" ca="1" si="70"/>
        <v>3.7310660192133582E-3</v>
      </c>
      <c r="AG135">
        <f t="shared" ca="1" si="71"/>
        <v>0</v>
      </c>
      <c r="AH135">
        <f ca="1">IFERROR(IF(V31="Supercritical",MAX($D$16,IFERROR(L135,MAX($D$16,POWER((ABS(K135)^2)/($I$5*MAX(F135,0.1)^2),1/3)))),IF(V31="Subcritical",MAX($D$16,IFERROR(W135,MAX($D$16,POWER((ABS(K135)^2)/($I$5*MAX(F135,0.1)^2),1/3)))),IF(AND(IFERROR(V135,0)=1,IFERROR(AG135,0)=1),IF(IFERROR(T135,-1E+99)&gt;=IFERROR(AE135,-1E+99),MAX($D$16,IFERROR(L135,MAX($D$16,POWER((ABS(K135)^2)/($I$5*MAX(F135,0.1)^2),1/3)))),MAX($D$16,IFERROR(W135,MAX($D$16,POWER((ABS(K135)^2)/($I$5*MAX(F135,0.1)^2),1/3))))),IF(IFERROR(V135,0)=1,MAX($D$16,IFERROR(L135,MAX($D$16,POWER((ABS(K135)^2)/($I$5*MAX(F135,0.1)^2),1/3)))),IF(IFERROR(AG135,0)=1,MAX($D$16,IFERROR(W135,MAX($D$16,POWER((ABS(K135)^2)/($I$5*MAX(F135,0.1)^2),1/3)))),MAX($D$16,POWER((ABS(K135)^2)/($I$5*MAX(F135,0.1)^2),1/3))))))),MAX($D$16,POWER((ABS(K135)^2)/($I$5*MAX(F135,0.1)^2),1/3)))</f>
        <v>1.9447479658020994</v>
      </c>
      <c r="AI135">
        <f t="shared" ca="1" si="72"/>
        <v>636.26074796580212</v>
      </c>
      <c r="AJ135">
        <f t="shared" ca="1" si="73"/>
        <v>637.23312194870323</v>
      </c>
      <c r="AM135">
        <v>0</v>
      </c>
      <c r="AN135">
        <v>0</v>
      </c>
      <c r="AO135">
        <f t="shared" si="74"/>
        <v>0</v>
      </c>
      <c r="AP135">
        <f t="shared" si="83"/>
        <v>0</v>
      </c>
      <c r="AQ135">
        <f t="shared" ca="1" si="75"/>
        <v>1.0000000000000002</v>
      </c>
      <c r="AR135" t="str">
        <f t="shared" ca="1" si="76"/>
        <v>Supercritical</v>
      </c>
      <c r="AS135">
        <f t="shared" ca="1" si="77"/>
        <v>3.4417227148850105E-3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194</v>
      </c>
      <c r="I136">
        <v>2.7E-2</v>
      </c>
      <c r="J136">
        <f t="shared" si="78"/>
        <v>0.99900000000000011</v>
      </c>
      <c r="K136">
        <f t="shared" si="79"/>
        <v>51</v>
      </c>
      <c r="L136">
        <f t="shared" ca="1" si="80"/>
        <v>1.9447479658020994</v>
      </c>
      <c r="M136">
        <f t="shared" ca="1" si="53"/>
        <v>11.676266786675804</v>
      </c>
      <c r="N136">
        <f t="shared" ca="1" si="54"/>
        <v>1.1801962488685771</v>
      </c>
      <c r="O136">
        <f t="shared" ca="1" si="55"/>
        <v>4.3678344227452808</v>
      </c>
      <c r="P136">
        <f t="shared" ca="1" si="56"/>
        <v>636.25874796580206</v>
      </c>
      <c r="Q136">
        <f t="shared" ca="1" si="57"/>
        <v>637.23112194870316</v>
      </c>
      <c r="R136">
        <f t="shared" ca="1" si="58"/>
        <v>3.4417227148850105E-3</v>
      </c>
      <c r="S136">
        <f t="shared" ca="1" si="59"/>
        <v>1.0000000000000002</v>
      </c>
      <c r="T136">
        <f t="shared" ca="1" si="60"/>
        <v>34.061094122325578</v>
      </c>
      <c r="U136">
        <f t="shared" ca="1" si="81"/>
        <v>-1.4820378213471486E-3</v>
      </c>
      <c r="V136">
        <f t="shared" ca="1" si="82"/>
        <v>1</v>
      </c>
      <c r="W136">
        <f t="shared" ca="1" si="61"/>
        <v>1.6260851945349351</v>
      </c>
      <c r="X136">
        <f t="shared" ca="1" si="62"/>
        <v>9.763015507987749</v>
      </c>
      <c r="Y136">
        <f t="shared" ca="1" si="63"/>
        <v>1.054757539847839</v>
      </c>
      <c r="Z136">
        <f t="shared" ca="1" si="64"/>
        <v>5.2237958608458248</v>
      </c>
      <c r="AA136">
        <f t="shared" ca="1" si="65"/>
        <v>635.94008519453484</v>
      </c>
      <c r="AB136">
        <f t="shared" ca="1" si="66"/>
        <v>637.33091308422854</v>
      </c>
      <c r="AC136">
        <f t="shared" ca="1" si="67"/>
        <v>5.7185342583181758E-3</v>
      </c>
      <c r="AD136">
        <f t="shared" ca="1" si="68"/>
        <v>1.3079165807163928</v>
      </c>
      <c r="AE136">
        <f t="shared" ca="1" si="69"/>
        <v>35.095095997819435</v>
      </c>
      <c r="AF136">
        <f t="shared" ca="1" si="70"/>
        <v>3.3931297631397683E-3</v>
      </c>
      <c r="AG136">
        <f t="shared" ca="1" si="71"/>
        <v>0</v>
      </c>
      <c r="AH136">
        <f ca="1">IFERROR(IF(V31="Supercritical",MAX($D$16,IFERROR(L136,MAX($D$16,POWER((ABS(K136)^2)/($I$5*MAX(F136,0.1)^2),1/3)))),IF(V31="Subcritical",MAX($D$16,IFERROR(W136,MAX($D$16,POWER((ABS(K136)^2)/($I$5*MAX(F136,0.1)^2),1/3)))),IF(AND(IFERROR(V136,0)=1,IFERROR(AG136,0)=1),IF(IFERROR(T136,-1E+99)&gt;=IFERROR(AE136,-1E+99),MAX($D$16,IFERROR(L136,MAX($D$16,POWER((ABS(K136)^2)/($I$5*MAX(F136,0.1)^2),1/3)))),MAX($D$16,IFERROR(W136,MAX($D$16,POWER((ABS(K136)^2)/($I$5*MAX(F136,0.1)^2),1/3))))),IF(IFERROR(V136,0)=1,MAX($D$16,IFERROR(L136,MAX($D$16,POWER((ABS(K136)^2)/($I$5*MAX(F136,0.1)^2),1/3)))),IF(IFERROR(AG136,0)=1,MAX($D$16,IFERROR(W136,MAX($D$16,POWER((ABS(K136)^2)/($I$5*MAX(F136,0.1)^2),1/3)))),MAX($D$16,POWER((ABS(K136)^2)/($I$5*MAX(F136,0.1)^2),1/3))))))),MAX($D$16,POWER((ABS(K136)^2)/($I$5*MAX(F136,0.1)^2),1/3)))</f>
        <v>1.9447479658020994</v>
      </c>
      <c r="AI136">
        <f t="shared" ca="1" si="72"/>
        <v>636.25874796580206</v>
      </c>
      <c r="AJ136">
        <f t="shared" ca="1" si="73"/>
        <v>637.23112194870316</v>
      </c>
      <c r="AM136">
        <v>0</v>
      </c>
      <c r="AN136">
        <v>0</v>
      </c>
      <c r="AO136">
        <f t="shared" si="74"/>
        <v>0</v>
      </c>
      <c r="AP136">
        <f t="shared" si="83"/>
        <v>0</v>
      </c>
      <c r="AQ136">
        <f t="shared" ca="1" si="75"/>
        <v>1.0000000000000002</v>
      </c>
      <c r="AR136" t="str">
        <f t="shared" ca="1" si="76"/>
        <v>Supercritical</v>
      </c>
      <c r="AS136">
        <f t="shared" ca="1" si="77"/>
        <v>3.4417227148850105E-3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194</v>
      </c>
      <c r="I137">
        <v>0</v>
      </c>
      <c r="J137">
        <f t="shared" si="78"/>
        <v>1</v>
      </c>
      <c r="K137">
        <f t="shared" si="79"/>
        <v>51</v>
      </c>
      <c r="L137">
        <f t="shared" ca="1" si="80"/>
        <v>1.9445320566213506</v>
      </c>
      <c r="M137">
        <f t="shared" ca="1" si="53"/>
        <v>11.67691500001121</v>
      </c>
      <c r="N137">
        <f t="shared" ca="1" si="54"/>
        <v>1.180193989685417</v>
      </c>
      <c r="O137">
        <f t="shared" ca="1" si="55"/>
        <v>4.3675919538637595</v>
      </c>
      <c r="P137">
        <f t="shared" ca="1" si="56"/>
        <v>636.25653205662138</v>
      </c>
      <c r="Q137">
        <f t="shared" ca="1" si="57"/>
        <v>637.22879808493201</v>
      </c>
      <c r="R137">
        <f t="shared" ca="1" si="58"/>
        <v>3.4413493924957731E-3</v>
      </c>
      <c r="S137">
        <f t="shared" ca="1" si="59"/>
        <v>1</v>
      </c>
      <c r="T137">
        <f t="shared" ca="1" si="60"/>
        <v>34.059203309946746</v>
      </c>
      <c r="U137">
        <f t="shared" ca="1" si="81"/>
        <v>-1.1500586597321671E-3</v>
      </c>
      <c r="V137">
        <f t="shared" ca="1" si="82"/>
        <v>1</v>
      </c>
      <c r="W137">
        <f t="shared" ca="1" si="61"/>
        <v>1.621812951658095</v>
      </c>
      <c r="X137">
        <f t="shared" ca="1" si="62"/>
        <v>9.738986774706861</v>
      </c>
      <c r="Y137">
        <f t="shared" ca="1" si="63"/>
        <v>1.0530198622494664</v>
      </c>
      <c r="Z137">
        <f t="shared" ca="1" si="64"/>
        <v>5.236684388200648</v>
      </c>
      <c r="AA137">
        <f t="shared" ca="1" si="65"/>
        <v>635.93381295165807</v>
      </c>
      <c r="AB137">
        <f t="shared" ca="1" si="66"/>
        <v>637.33151241045641</v>
      </c>
      <c r="AC137">
        <f t="shared" ca="1" si="67"/>
        <v>5.7594352593388388E-3</v>
      </c>
      <c r="AD137">
        <f t="shared" ca="1" si="68"/>
        <v>1.3128693641446247</v>
      </c>
      <c r="AE137">
        <f t="shared" ca="1" si="69"/>
        <v>35.121760532128135</v>
      </c>
      <c r="AF137">
        <f t="shared" ca="1" si="70"/>
        <v>3.7651946945516102E-3</v>
      </c>
      <c r="AG137">
        <f t="shared" ca="1" si="71"/>
        <v>0</v>
      </c>
      <c r="AH137">
        <f ca="1">IFERROR(IF(V31="Supercritical",MAX($D$16,IFERROR(L137,MAX($D$16,POWER((ABS(K137)^2)/($I$5*MAX(F137,0.1)^2),1/3)))),IF(V31="Subcritical",MAX($D$16,IFERROR(W137,MAX($D$16,POWER((ABS(K137)^2)/($I$5*MAX(F137,0.1)^2),1/3)))),IF(AND(IFERROR(V137,0)=1,IFERROR(AG137,0)=1),IF(IFERROR(T137,-1E+99)&gt;=IFERROR(AE137,-1E+99),MAX($D$16,IFERROR(L137,MAX($D$16,POWER((ABS(K137)^2)/($I$5*MAX(F137,0.1)^2),1/3)))),MAX($D$16,IFERROR(W137,MAX($D$16,POWER((ABS(K137)^2)/($I$5*MAX(F137,0.1)^2),1/3))))),IF(IFERROR(V137,0)=1,MAX($D$16,IFERROR(L137,MAX($D$16,POWER((ABS(K137)^2)/($I$5*MAX(F137,0.1)^2),1/3)))),IF(IFERROR(AG137,0)=1,MAX($D$16,IFERROR(W137,MAX($D$16,POWER((ABS(K137)^2)/($I$5*MAX(F137,0.1)^2),1/3)))),MAX($D$16,POWER((ABS(K137)^2)/($I$5*MAX(F137,0.1)^2),1/3))))))),MAX($D$16,POWER((ABS(K137)^2)/($I$5*MAX(F137,0.1)^2),1/3)))</f>
        <v>1.9445320566213506</v>
      </c>
      <c r="AI137">
        <f t="shared" ca="1" si="72"/>
        <v>636.25653205662138</v>
      </c>
      <c r="AJ137">
        <f t="shared" ca="1" si="73"/>
        <v>637.22879808493201</v>
      </c>
      <c r="AM137">
        <v>0</v>
      </c>
      <c r="AN137">
        <v>0</v>
      </c>
      <c r="AO137">
        <f t="shared" si="74"/>
        <v>0</v>
      </c>
      <c r="AP137">
        <f t="shared" si="83"/>
        <v>0</v>
      </c>
      <c r="AQ137">
        <f t="shared" ca="1" si="75"/>
        <v>1</v>
      </c>
      <c r="AR137" t="str">
        <f t="shared" ca="1" si="76"/>
        <v>Supercritical</v>
      </c>
      <c r="AS137">
        <f t="shared" ca="1" si="77"/>
        <v>3.4413493924957731E-3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194</v>
      </c>
      <c r="I138">
        <v>0</v>
      </c>
      <c r="J138">
        <f t="shared" si="78"/>
        <v>1.0010000000000003</v>
      </c>
      <c r="K138">
        <f t="shared" si="79"/>
        <v>51</v>
      </c>
      <c r="L138">
        <f t="shared" ca="1" si="80"/>
        <v>1.9445320566213506</v>
      </c>
      <c r="M138">
        <f t="shared" ca="1" si="53"/>
        <v>11.67691500001121</v>
      </c>
      <c r="N138">
        <f t="shared" ca="1" si="54"/>
        <v>1.180193989685417</v>
      </c>
      <c r="O138">
        <f t="shared" ca="1" si="55"/>
        <v>4.3675919538637595</v>
      </c>
      <c r="P138">
        <f t="shared" ca="1" si="56"/>
        <v>636.25453205662131</v>
      </c>
      <c r="Q138">
        <f t="shared" ca="1" si="57"/>
        <v>637.22679808493194</v>
      </c>
      <c r="R138">
        <f t="shared" ca="1" si="58"/>
        <v>3.4413493924957731E-3</v>
      </c>
      <c r="S138">
        <f t="shared" ca="1" si="59"/>
        <v>1</v>
      </c>
      <c r="T138">
        <f t="shared" ca="1" si="60"/>
        <v>34.059203309946746</v>
      </c>
      <c r="U138">
        <f t="shared" ca="1" si="81"/>
        <v>-1.4447907418571049E-3</v>
      </c>
      <c r="V138">
        <f t="shared" ca="1" si="82"/>
        <v>1</v>
      </c>
      <c r="W138">
        <f t="shared" ca="1" si="61"/>
        <v>1.61766621796962</v>
      </c>
      <c r="X138">
        <f t="shared" ca="1" si="62"/>
        <v>9.7140856389075676</v>
      </c>
      <c r="Y138">
        <f t="shared" ca="1" si="63"/>
        <v>1.0512701470702197</v>
      </c>
      <c r="Z138">
        <f t="shared" ca="1" si="64"/>
        <v>5.2501081311998181</v>
      </c>
      <c r="AA138">
        <f t="shared" ca="1" si="65"/>
        <v>635.92766621796954</v>
      </c>
      <c r="AB138">
        <f t="shared" ca="1" si="66"/>
        <v>637.33254060070601</v>
      </c>
      <c r="AC138">
        <f t="shared" ca="1" si="67"/>
        <v>5.8018510093842931E-3</v>
      </c>
      <c r="AD138">
        <f t="shared" ca="1" si="68"/>
        <v>1.3179207217195956</v>
      </c>
      <c r="AE138">
        <f t="shared" ca="1" si="69"/>
        <v>35.151214219882149</v>
      </c>
      <c r="AF138">
        <f t="shared" ca="1" si="70"/>
        <v>3.5364297348223772E-3</v>
      </c>
      <c r="AG138">
        <f t="shared" ca="1" si="71"/>
        <v>0</v>
      </c>
      <c r="AH138">
        <f ca="1">IFERROR(IF(V31="Supercritical",MAX($D$16,IFERROR(L138,MAX($D$16,POWER((ABS(K138)^2)/($I$5*MAX(F138,0.1)^2),1/3)))),IF(V31="Subcritical",MAX($D$16,IFERROR(W138,MAX($D$16,POWER((ABS(K138)^2)/($I$5*MAX(F138,0.1)^2),1/3)))),IF(AND(IFERROR(V138,0)=1,IFERROR(AG138,0)=1),IF(IFERROR(T138,-1E+99)&gt;=IFERROR(AE138,-1E+99),MAX($D$16,IFERROR(L138,MAX($D$16,POWER((ABS(K138)^2)/($I$5*MAX(F138,0.1)^2),1/3)))),MAX($D$16,IFERROR(W138,MAX($D$16,POWER((ABS(K138)^2)/($I$5*MAX(F138,0.1)^2),1/3))))),IF(IFERROR(V138,0)=1,MAX($D$16,IFERROR(L138,MAX($D$16,POWER((ABS(K138)^2)/($I$5*MAX(F138,0.1)^2),1/3)))),IF(IFERROR(AG138,0)=1,MAX($D$16,IFERROR(W138,MAX($D$16,POWER((ABS(K138)^2)/($I$5*MAX(F138,0.1)^2),1/3)))),MAX($D$16,POWER((ABS(K138)^2)/($I$5*MAX(F138,0.1)^2),1/3))))))),MAX($D$16,POWER((ABS(K138)^2)/($I$5*MAX(F138,0.1)^2),1/3)))</f>
        <v>1.9445320566213506</v>
      </c>
      <c r="AI138">
        <f t="shared" ca="1" si="72"/>
        <v>636.25453205662131</v>
      </c>
      <c r="AJ138">
        <f t="shared" ca="1" si="73"/>
        <v>637.22679808493194</v>
      </c>
      <c r="AM138">
        <v>0</v>
      </c>
      <c r="AN138">
        <v>0</v>
      </c>
      <c r="AO138">
        <f t="shared" si="74"/>
        <v>0</v>
      </c>
      <c r="AP138">
        <f t="shared" si="83"/>
        <v>0</v>
      </c>
      <c r="AQ138">
        <f t="shared" ca="1" si="75"/>
        <v>1</v>
      </c>
      <c r="AR138" t="str">
        <f t="shared" ca="1" si="76"/>
        <v>Supercritical</v>
      </c>
      <c r="AS138">
        <f t="shared" ca="1" si="77"/>
        <v>3.4413493924957731E-3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194</v>
      </c>
      <c r="I139">
        <v>2.7E-2</v>
      </c>
      <c r="J139">
        <f t="shared" si="78"/>
        <v>1</v>
      </c>
      <c r="K139">
        <f t="shared" si="79"/>
        <v>51</v>
      </c>
      <c r="L139">
        <f t="shared" ca="1" si="80"/>
        <v>1.9443162073571221</v>
      </c>
      <c r="M139">
        <f t="shared" ca="1" si="53"/>
        <v>11.677563141386875</v>
      </c>
      <c r="N139">
        <f t="shared" ca="1" si="54"/>
        <v>1.1801917091959115</v>
      </c>
      <c r="O139">
        <f t="shared" ca="1" si="55"/>
        <v>4.3673495388133725</v>
      </c>
      <c r="P139">
        <f t="shared" ca="1" si="56"/>
        <v>636.25231620735713</v>
      </c>
      <c r="Q139">
        <f t="shared" ca="1" si="57"/>
        <v>637.22447431103569</v>
      </c>
      <c r="R139">
        <f t="shared" ca="1" si="58"/>
        <v>3.4409762570611312E-3</v>
      </c>
      <c r="S139">
        <f t="shared" ca="1" si="59"/>
        <v>1.0000000000000002</v>
      </c>
      <c r="T139">
        <f t="shared" ca="1" si="60"/>
        <v>34.057312917351979</v>
      </c>
      <c r="U139">
        <f t="shared" ca="1" si="81"/>
        <v>-1.1935182893694218E-3</v>
      </c>
      <c r="V139">
        <f t="shared" ca="1" si="82"/>
        <v>1</v>
      </c>
      <c r="W139">
        <f t="shared" ca="1" si="61"/>
        <v>1.613647112586134</v>
      </c>
      <c r="X139">
        <f t="shared" ca="1" si="62"/>
        <v>9.6915645581923204</v>
      </c>
      <c r="Y139">
        <f t="shared" ca="1" si="63"/>
        <v>1.0496323762510125</v>
      </c>
      <c r="Z139">
        <f t="shared" ca="1" si="64"/>
        <v>5.262308236588022</v>
      </c>
      <c r="AA139">
        <f t="shared" ca="1" si="65"/>
        <v>635.92164711258613</v>
      </c>
      <c r="AB139">
        <f t="shared" ca="1" si="66"/>
        <v>637.33305832445478</v>
      </c>
      <c r="AC139">
        <f t="shared" ca="1" si="67"/>
        <v>5.840976513210203E-3</v>
      </c>
      <c r="AD139">
        <f t="shared" ca="1" si="68"/>
        <v>1.3226273430317133</v>
      </c>
      <c r="AE139">
        <f t="shared" ca="1" si="69"/>
        <v>35.176948338846771</v>
      </c>
      <c r="AF139">
        <f t="shared" ca="1" si="70"/>
        <v>3.8986490412753483E-3</v>
      </c>
      <c r="AG139">
        <f t="shared" ca="1" si="71"/>
        <v>0</v>
      </c>
      <c r="AH139">
        <f ca="1">IFERROR(IF(V31="Supercritical",MAX($D$16,IFERROR(L139,MAX($D$16,POWER((ABS(K139)^2)/($I$5*MAX(F139,0.1)^2),1/3)))),IF(V31="Subcritical",MAX($D$16,IFERROR(W139,MAX($D$16,POWER((ABS(K139)^2)/($I$5*MAX(F139,0.1)^2),1/3)))),IF(AND(IFERROR(V139,0)=1,IFERROR(AG139,0)=1),IF(IFERROR(T139,-1E+99)&gt;=IFERROR(AE139,-1E+99),MAX($D$16,IFERROR(L139,MAX($D$16,POWER((ABS(K139)^2)/($I$5*MAX(F139,0.1)^2),1/3)))),MAX($D$16,IFERROR(W139,MAX($D$16,POWER((ABS(K139)^2)/($I$5*MAX(F139,0.1)^2),1/3))))),IF(IFERROR(V139,0)=1,MAX($D$16,IFERROR(L139,MAX($D$16,POWER((ABS(K139)^2)/($I$5*MAX(F139,0.1)^2),1/3)))),IF(IFERROR(AG139,0)=1,MAX($D$16,IFERROR(W139,MAX($D$16,POWER((ABS(K139)^2)/($I$5*MAX(F139,0.1)^2),1/3)))),MAX($D$16,POWER((ABS(K139)^2)/($I$5*MAX(F139,0.1)^2),1/3))))))),MAX($D$16,POWER((ABS(K139)^2)/($I$5*MAX(F139,0.1)^2),1/3)))</f>
        <v>1.9443162073571221</v>
      </c>
      <c r="AI139">
        <f t="shared" ca="1" si="72"/>
        <v>636.25231620735713</v>
      </c>
      <c r="AJ139">
        <f t="shared" ca="1" si="73"/>
        <v>637.22447431103569</v>
      </c>
      <c r="AM139">
        <v>0</v>
      </c>
      <c r="AN139">
        <v>0</v>
      </c>
      <c r="AO139">
        <f t="shared" si="74"/>
        <v>0</v>
      </c>
      <c r="AP139">
        <f t="shared" si="83"/>
        <v>0</v>
      </c>
      <c r="AQ139">
        <f t="shared" ca="1" si="75"/>
        <v>1.0000000000000002</v>
      </c>
      <c r="AR139" t="str">
        <f t="shared" ca="1" si="76"/>
        <v>Supercritical</v>
      </c>
      <c r="AS139">
        <f t="shared" ca="1" si="77"/>
        <v>3.4409762570611312E-3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194</v>
      </c>
      <c r="I140">
        <v>2.7E-2</v>
      </c>
      <c r="J140">
        <f t="shared" si="78"/>
        <v>0.99899999999999967</v>
      </c>
      <c r="K140">
        <f t="shared" si="79"/>
        <v>51</v>
      </c>
      <c r="L140">
        <f t="shared" ca="1" si="80"/>
        <v>1.9443162073571221</v>
      </c>
      <c r="M140">
        <f t="shared" ca="1" si="53"/>
        <v>11.677563141386875</v>
      </c>
      <c r="N140">
        <f t="shared" ca="1" si="54"/>
        <v>1.1801917091959115</v>
      </c>
      <c r="O140">
        <f t="shared" ca="1" si="55"/>
        <v>4.3673495388133725</v>
      </c>
      <c r="P140">
        <f t="shared" ca="1" si="56"/>
        <v>636.25031620735717</v>
      </c>
      <c r="Q140">
        <f t="shared" ca="1" si="57"/>
        <v>637.22247431103574</v>
      </c>
      <c r="R140">
        <f t="shared" ca="1" si="58"/>
        <v>3.4409762570611312E-3</v>
      </c>
      <c r="S140">
        <f t="shared" ca="1" si="59"/>
        <v>1.0000000000000002</v>
      </c>
      <c r="T140">
        <f t="shared" ca="1" si="60"/>
        <v>34.057312917351979</v>
      </c>
      <c r="U140">
        <f t="shared" ca="1" si="81"/>
        <v>-1.4812823955026033E-3</v>
      </c>
      <c r="V140">
        <f t="shared" ca="1" si="82"/>
        <v>1</v>
      </c>
      <c r="W140">
        <f t="shared" ca="1" si="61"/>
        <v>1.6097572218354379</v>
      </c>
      <c r="X140">
        <f t="shared" ca="1" si="62"/>
        <v>9.6682018743436409</v>
      </c>
      <c r="Y140">
        <f t="shared" ca="1" si="63"/>
        <v>1.0479851214125482</v>
      </c>
      <c r="Z140">
        <f t="shared" ca="1" si="64"/>
        <v>5.2750243181555732</v>
      </c>
      <c r="AA140">
        <f t="shared" ca="1" si="65"/>
        <v>635.91575722183552</v>
      </c>
      <c r="AB140">
        <f t="shared" ca="1" si="66"/>
        <v>637.33399787204621</v>
      </c>
      <c r="AC140">
        <f t="shared" ca="1" si="67"/>
        <v>5.8815432434790645E-3</v>
      </c>
      <c r="AD140">
        <f t="shared" ca="1" si="68"/>
        <v>1.3274243235570893</v>
      </c>
      <c r="AE140">
        <f t="shared" ca="1" si="69"/>
        <v>35.205402719967417</v>
      </c>
      <c r="AF140">
        <f t="shared" ca="1" si="70"/>
        <v>3.5557071515768257E-3</v>
      </c>
      <c r="AG140">
        <f t="shared" ca="1" si="71"/>
        <v>0</v>
      </c>
      <c r="AH140">
        <f ca="1">IFERROR(IF(V31="Supercritical",MAX($D$16,IFERROR(L140,MAX($D$16,POWER((ABS(K140)^2)/($I$5*MAX(F140,0.1)^2),1/3)))),IF(V31="Subcritical",MAX($D$16,IFERROR(W140,MAX($D$16,POWER((ABS(K140)^2)/($I$5*MAX(F140,0.1)^2),1/3)))),IF(AND(IFERROR(V140,0)=1,IFERROR(AG140,0)=1),IF(IFERROR(T140,-1E+99)&gt;=IFERROR(AE140,-1E+99),MAX($D$16,IFERROR(L140,MAX($D$16,POWER((ABS(K140)^2)/($I$5*MAX(F140,0.1)^2),1/3)))),MAX($D$16,IFERROR(W140,MAX($D$16,POWER((ABS(K140)^2)/($I$5*MAX(F140,0.1)^2),1/3))))),IF(IFERROR(V140,0)=1,MAX($D$16,IFERROR(L140,MAX($D$16,POWER((ABS(K140)^2)/($I$5*MAX(F140,0.1)^2),1/3)))),IF(IFERROR(AG140,0)=1,MAX($D$16,IFERROR(W140,MAX($D$16,POWER((ABS(K140)^2)/($I$5*MAX(F140,0.1)^2),1/3)))),MAX($D$16,POWER((ABS(K140)^2)/($I$5*MAX(F140,0.1)^2),1/3))))))),MAX($D$16,POWER((ABS(K140)^2)/($I$5*MAX(F140,0.1)^2),1/3)))</f>
        <v>1.9443162073571221</v>
      </c>
      <c r="AI140">
        <f t="shared" ca="1" si="72"/>
        <v>636.25031620735717</v>
      </c>
      <c r="AJ140">
        <f t="shared" ca="1" si="73"/>
        <v>637.22247431103574</v>
      </c>
      <c r="AM140">
        <v>0</v>
      </c>
      <c r="AN140">
        <v>0</v>
      </c>
      <c r="AO140">
        <f t="shared" si="74"/>
        <v>0</v>
      </c>
      <c r="AP140">
        <f t="shared" si="83"/>
        <v>0</v>
      </c>
      <c r="AQ140">
        <f t="shared" ca="1" si="75"/>
        <v>1.0000000000000002</v>
      </c>
      <c r="AR140" t="str">
        <f t="shared" ca="1" si="76"/>
        <v>Supercritical</v>
      </c>
      <c r="AS140">
        <f t="shared" ca="1" si="77"/>
        <v>3.4409762570611312E-3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194</v>
      </c>
      <c r="I141">
        <v>0</v>
      </c>
      <c r="J141">
        <f t="shared" si="78"/>
        <v>1.0009999999999994</v>
      </c>
      <c r="K141">
        <f t="shared" si="79"/>
        <v>51</v>
      </c>
      <c r="L141">
        <f t="shared" ca="1" si="80"/>
        <v>1.944100417982815</v>
      </c>
      <c r="M141">
        <f t="shared" ca="1" si="53"/>
        <v>11.678211210822768</v>
      </c>
      <c r="N141">
        <f t="shared" ca="1" si="54"/>
        <v>1.1801894074121784</v>
      </c>
      <c r="O141">
        <f t="shared" ca="1" si="55"/>
        <v>4.3671071775732067</v>
      </c>
      <c r="P141">
        <f t="shared" ca="1" si="56"/>
        <v>636.24810041798276</v>
      </c>
      <c r="Q141">
        <f t="shared" ca="1" si="57"/>
        <v>637.22015062697415</v>
      </c>
      <c r="R141">
        <f t="shared" ca="1" si="58"/>
        <v>3.440603308461247E-3</v>
      </c>
      <c r="S141">
        <f t="shared" ca="1" si="59"/>
        <v>1</v>
      </c>
      <c r="T141">
        <f t="shared" ca="1" si="60"/>
        <v>34.055422944378215</v>
      </c>
      <c r="U141">
        <f t="shared" ca="1" si="81"/>
        <v>-1.1529149170428354E-3</v>
      </c>
      <c r="V141">
        <f t="shared" ca="1" si="82"/>
        <v>1</v>
      </c>
      <c r="W141">
        <f t="shared" ca="1" si="61"/>
        <v>1.6059976123731849</v>
      </c>
      <c r="X141">
        <f t="shared" ca="1" si="62"/>
        <v>9.6472276575257219</v>
      </c>
      <c r="Y141">
        <f t="shared" ca="1" si="63"/>
        <v>1.0464510960619502</v>
      </c>
      <c r="Z141">
        <f t="shared" ca="1" si="64"/>
        <v>5.286492846493088</v>
      </c>
      <c r="AA141">
        <f t="shared" ca="1" si="65"/>
        <v>635.9099976123731</v>
      </c>
      <c r="AB141">
        <f t="shared" ca="1" si="66"/>
        <v>637.33441181298588</v>
      </c>
      <c r="AC141">
        <f t="shared" ca="1" si="67"/>
        <v>5.9186941677176743E-3</v>
      </c>
      <c r="AD141">
        <f t="shared" ca="1" si="68"/>
        <v>1.3318665065925768</v>
      </c>
      <c r="AE141">
        <f t="shared" ca="1" si="69"/>
        <v>35.230008435851289</v>
      </c>
      <c r="AF141">
        <f t="shared" ca="1" si="70"/>
        <v>2.4191758851770828E-2</v>
      </c>
      <c r="AG141">
        <f t="shared" ca="1" si="71"/>
        <v>0</v>
      </c>
      <c r="AH141">
        <f ca="1">IFERROR(IF(V31="Supercritical",MAX($D$16,IFERROR(L141,MAX($D$16,POWER((ABS(K141)^2)/($I$5*MAX(F141,0.1)^2),1/3)))),IF(V31="Subcritical",MAX($D$16,IFERROR(W141,MAX($D$16,POWER((ABS(K141)^2)/($I$5*MAX(F141,0.1)^2),1/3)))),IF(AND(IFERROR(V141,0)=1,IFERROR(AG141,0)=1),IF(IFERROR(T141,-1E+99)&gt;=IFERROR(AE141,-1E+99),MAX($D$16,IFERROR(L141,MAX($D$16,POWER((ABS(K141)^2)/($I$5*MAX(F141,0.1)^2),1/3)))),MAX($D$16,IFERROR(W141,MAX($D$16,POWER((ABS(K141)^2)/($I$5*MAX(F141,0.1)^2),1/3))))),IF(IFERROR(V141,0)=1,MAX($D$16,IFERROR(L141,MAX($D$16,POWER((ABS(K141)^2)/($I$5*MAX(F141,0.1)^2),1/3)))),IF(IFERROR(AG141,0)=1,MAX($D$16,IFERROR(W141,MAX($D$16,POWER((ABS(K141)^2)/($I$5*MAX(F141,0.1)^2),1/3)))),MAX($D$16,POWER((ABS(K141)^2)/($I$5*MAX(F141,0.1)^2),1/3))))))),MAX($D$16,POWER((ABS(K141)^2)/($I$5*MAX(F141,0.1)^2),1/3)))</f>
        <v>1.944100417982815</v>
      </c>
      <c r="AI141">
        <f t="shared" ca="1" si="72"/>
        <v>636.24810041798276</v>
      </c>
      <c r="AJ141">
        <f t="shared" ca="1" si="73"/>
        <v>637.22015062697415</v>
      </c>
      <c r="AM141">
        <v>0</v>
      </c>
      <c r="AN141">
        <v>0</v>
      </c>
      <c r="AO141">
        <f t="shared" si="74"/>
        <v>0</v>
      </c>
      <c r="AP141">
        <f t="shared" si="83"/>
        <v>0</v>
      </c>
      <c r="AQ141">
        <f t="shared" ca="1" si="75"/>
        <v>1</v>
      </c>
      <c r="AR141" t="str">
        <f t="shared" ca="1" si="76"/>
        <v>Supercritical</v>
      </c>
      <c r="AS141">
        <f t="shared" ca="1" si="77"/>
        <v>3.440603308461247E-3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194</v>
      </c>
      <c r="I142">
        <v>2.7E-2</v>
      </c>
      <c r="J142">
        <f t="shared" si="78"/>
        <v>1</v>
      </c>
      <c r="K142">
        <f t="shared" si="79"/>
        <v>51</v>
      </c>
      <c r="L142">
        <f t="shared" ca="1" si="80"/>
        <v>1.944100417982815</v>
      </c>
      <c r="M142">
        <f t="shared" ca="1" si="53"/>
        <v>11.678211210822768</v>
      </c>
      <c r="N142">
        <f t="shared" ca="1" si="54"/>
        <v>1.1801894074121784</v>
      </c>
      <c r="O142">
        <f t="shared" ca="1" si="55"/>
        <v>4.3671071775732067</v>
      </c>
      <c r="P142">
        <f t="shared" ca="1" si="56"/>
        <v>636.2461004179828</v>
      </c>
      <c r="Q142">
        <f t="shared" ca="1" si="57"/>
        <v>637.21815062697419</v>
      </c>
      <c r="R142">
        <f t="shared" ca="1" si="58"/>
        <v>3.440603308461247E-3</v>
      </c>
      <c r="S142">
        <f t="shared" ca="1" si="59"/>
        <v>1</v>
      </c>
      <c r="T142">
        <f t="shared" ca="1" si="60"/>
        <v>34.055422944378215</v>
      </c>
      <c r="U142">
        <f t="shared" ca="1" si="81"/>
        <v>-1.4843455679738327E-3</v>
      </c>
      <c r="V142">
        <f t="shared" ca="1" si="82"/>
        <v>1</v>
      </c>
      <c r="W142">
        <f t="shared" ca="1" si="61"/>
        <v>1.944100417982815</v>
      </c>
      <c r="X142">
        <f t="shared" ca="1" si="62"/>
        <v>11.678211210822768</v>
      </c>
      <c r="Y142">
        <f t="shared" ca="1" si="63"/>
        <v>1.1801894074121784</v>
      </c>
      <c r="Z142">
        <f t="shared" ca="1" si="64"/>
        <v>4.3671071775732067</v>
      </c>
      <c r="AA142">
        <f t="shared" ca="1" si="65"/>
        <v>636.2461004179828</v>
      </c>
      <c r="AB142">
        <f t="shared" ca="1" si="66"/>
        <v>637.21815062697419</v>
      </c>
      <c r="AC142">
        <f t="shared" ca="1" si="67"/>
        <v>3.440603308461247E-3</v>
      </c>
      <c r="AD142">
        <f t="shared" ca="1" si="68"/>
        <v>1</v>
      </c>
      <c r="AE142">
        <f t="shared" ca="1" si="69"/>
        <v>34.055422944378215</v>
      </c>
      <c r="AF142">
        <f t="shared" ca="1" si="70"/>
        <v>-0.11231805634781722</v>
      </c>
      <c r="AG142">
        <f t="shared" ca="1" si="71"/>
        <v>1</v>
      </c>
      <c r="AH142">
        <f ca="1">IFERROR(IF(V31="Supercritical",MAX($D$16,IFERROR(L142,MAX($D$16,POWER((ABS(K142)^2)/($I$5*MAX(F142,0.1)^2),1/3)))),IF(V31="Subcritical",MAX($D$16,IFERROR(W142,MAX($D$16,POWER((ABS(K142)^2)/($I$5*MAX(F142,0.1)^2),1/3)))),IF(AND(IFERROR(V142,0)=1,IFERROR(AG142,0)=1),IF(IFERROR(T142,-1E+99)&gt;=IFERROR(AE142,-1E+99),MAX($D$16,IFERROR(L142,MAX($D$16,POWER((ABS(K142)^2)/($I$5*MAX(F142,0.1)^2),1/3)))),MAX($D$16,IFERROR(W142,MAX($D$16,POWER((ABS(K142)^2)/($I$5*MAX(F142,0.1)^2),1/3))))),IF(IFERROR(V142,0)=1,MAX($D$16,IFERROR(L142,MAX($D$16,POWER((ABS(K142)^2)/($I$5*MAX(F142,0.1)^2),1/3)))),IF(IFERROR(AG142,0)=1,MAX($D$16,IFERROR(W142,MAX($D$16,POWER((ABS(K142)^2)/($I$5*MAX(F142,0.1)^2),1/3)))),MAX($D$16,POWER((ABS(K142)^2)/($I$5*MAX(F142,0.1)^2),1/3))))))),MAX($D$16,POWER((ABS(K142)^2)/($I$5*MAX(F142,0.1)^2),1/3)))</f>
        <v>1.944100417982815</v>
      </c>
      <c r="AI142">
        <f t="shared" ca="1" si="72"/>
        <v>636.2461004179828</v>
      </c>
      <c r="AJ142">
        <f t="shared" ca="1" si="73"/>
        <v>637.21815062697419</v>
      </c>
      <c r="AM142">
        <v>0</v>
      </c>
      <c r="AN142">
        <v>0</v>
      </c>
      <c r="AO142">
        <f t="shared" si="74"/>
        <v>0</v>
      </c>
      <c r="AP142">
        <f t="shared" si="83"/>
        <v>0</v>
      </c>
      <c r="AQ142">
        <f t="shared" ca="1" si="75"/>
        <v>1</v>
      </c>
      <c r="AR142" t="str">
        <f t="shared" ca="1" si="76"/>
        <v>Supercritical</v>
      </c>
      <c r="AS142">
        <f t="shared" ca="1" si="77"/>
        <v>3.440603308461247E-3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194</v>
      </c>
      <c r="I143">
        <v>7.0999999999999994E-2</v>
      </c>
      <c r="J143">
        <f t="shared" si="78"/>
        <v>0.99900000000000055</v>
      </c>
      <c r="K143">
        <f t="shared" si="79"/>
        <v>51</v>
      </c>
      <c r="L143">
        <f t="shared" ca="1" si="80"/>
        <v>1.5635753447743039</v>
      </c>
      <c r="M143">
        <f t="shared" ca="1" si="53"/>
        <v>10.038153713451031</v>
      </c>
      <c r="N143">
        <f t="shared" ca="1" si="54"/>
        <v>1.0514292734941253</v>
      </c>
      <c r="O143">
        <f t="shared" ca="1" si="55"/>
        <v>5.0806155649579745</v>
      </c>
      <c r="P143">
        <f t="shared" ca="1" si="56"/>
        <v>635.86357534477429</v>
      </c>
      <c r="Q143">
        <f t="shared" ca="1" si="57"/>
        <v>637.17920503483003</v>
      </c>
      <c r="R143">
        <f t="shared" ca="1" si="58"/>
        <v>5.4321918688302545E-3</v>
      </c>
      <c r="S143">
        <f t="shared" ca="1" si="59"/>
        <v>1.2972462498048507</v>
      </c>
      <c r="T143">
        <f t="shared" ca="1" si="60"/>
        <v>34.260690944221849</v>
      </c>
      <c r="U143">
        <f t="shared" ca="1" si="81"/>
        <v>0</v>
      </c>
      <c r="V143">
        <f t="shared" ca="1" si="82"/>
        <v>1</v>
      </c>
      <c r="W143">
        <f t="shared" ca="1" si="61"/>
        <v>1.8598036522055255</v>
      </c>
      <c r="X143">
        <f t="shared" ca="1" si="62"/>
        <v>11.939939447159473</v>
      </c>
      <c r="Y143">
        <f t="shared" ca="1" si="63"/>
        <v>1.1775544248114245</v>
      </c>
      <c r="Z143">
        <f t="shared" ca="1" si="64"/>
        <v>4.271378445904344</v>
      </c>
      <c r="AA143">
        <f t="shared" ca="1" si="65"/>
        <v>636.15980365220548</v>
      </c>
      <c r="AB143">
        <f t="shared" ca="1" si="66"/>
        <v>637.08970547830825</v>
      </c>
      <c r="AC143">
        <f t="shared" ca="1" si="67"/>
        <v>3.3012415565477522E-3</v>
      </c>
      <c r="AD143">
        <f t="shared" ca="1" si="68"/>
        <v>1</v>
      </c>
      <c r="AE143">
        <f t="shared" ca="1" si="69"/>
        <v>33.308914486410018</v>
      </c>
      <c r="AF143">
        <f t="shared" ca="1" si="70"/>
        <v>0.66740063342376743</v>
      </c>
      <c r="AG143">
        <f t="shared" ca="1" si="71"/>
        <v>1</v>
      </c>
      <c r="AH143">
        <f ca="1">IFERROR(IF(V31="Supercritical",MAX($D$16,IFERROR(L143,MAX($D$16,POWER((ABS(K143)^2)/($I$5*MAX(F143,0.1)^2),1/3)))),IF(V31="Subcritical",MAX($D$16,IFERROR(W143,MAX($D$16,POWER((ABS(K143)^2)/($I$5*MAX(F143,0.1)^2),1/3)))),IF(AND(IFERROR(V143,0)=1,IFERROR(AG143,0)=1),IF(IFERROR(T143,-1E+99)&gt;=IFERROR(AE143,-1E+99),MAX($D$16,IFERROR(L143,MAX($D$16,POWER((ABS(K143)^2)/($I$5*MAX(F143,0.1)^2),1/3)))),MAX($D$16,IFERROR(W143,MAX($D$16,POWER((ABS(K143)^2)/($I$5*MAX(F143,0.1)^2),1/3))))),IF(IFERROR(V143,0)=1,MAX($D$16,IFERROR(L143,MAX($D$16,POWER((ABS(K143)^2)/($I$5*MAX(F143,0.1)^2),1/3)))),IF(IFERROR(AG143,0)=1,MAX($D$16,IFERROR(W143,MAX($D$16,POWER((ABS(K143)^2)/($I$5*MAX(F143,0.1)^2),1/3)))),MAX($D$16,POWER((ABS(K143)^2)/($I$5*MAX(F143,0.1)^2),1/3))))))),MAX($D$16,POWER((ABS(K143)^2)/($I$5*MAX(F143,0.1)^2),1/3)))</f>
        <v>1.5635753447743039</v>
      </c>
      <c r="AI143">
        <f t="shared" ca="1" si="72"/>
        <v>635.86357534477429</v>
      </c>
      <c r="AJ143">
        <f t="shared" ca="1" si="73"/>
        <v>637.17920503483003</v>
      </c>
      <c r="AM143">
        <v>0</v>
      </c>
      <c r="AN143">
        <v>0</v>
      </c>
      <c r="AO143">
        <f t="shared" si="74"/>
        <v>0</v>
      </c>
      <c r="AP143">
        <f t="shared" si="83"/>
        <v>0</v>
      </c>
      <c r="AQ143">
        <f t="shared" ca="1" si="75"/>
        <v>1.2972462498048507</v>
      </c>
      <c r="AR143" t="str">
        <f t="shared" ca="1" si="76"/>
        <v>Supercritical</v>
      </c>
      <c r="AS143">
        <f t="shared" ca="1" si="77"/>
        <v>5.4321918688302545E-3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195</v>
      </c>
      <c r="I144">
        <v>0</v>
      </c>
      <c r="J144">
        <f t="shared" si="78"/>
        <v>0.74200000000000088</v>
      </c>
      <c r="K144">
        <f t="shared" si="79"/>
        <v>51</v>
      </c>
      <c r="L144">
        <f t="shared" ca="1" si="80"/>
        <v>1.498417236652678</v>
      </c>
      <c r="M144">
        <f t="shared" ca="1" si="53"/>
        <v>9.8266202379682621</v>
      </c>
      <c r="N144">
        <f t="shared" ca="1" si="54"/>
        <v>1.0284448428093895</v>
      </c>
      <c r="O144">
        <f t="shared" ca="1" si="55"/>
        <v>5.1899838158948421</v>
      </c>
      <c r="P144">
        <f t="shared" ca="1" si="56"/>
        <v>635.7964172366527</v>
      </c>
      <c r="Q144">
        <f t="shared" ca="1" si="57"/>
        <v>637.16929858268998</v>
      </c>
      <c r="R144">
        <f t="shared" ca="1" si="58"/>
        <v>5.8381222603880109E-3</v>
      </c>
      <c r="S144">
        <f t="shared" ca="1" si="59"/>
        <v>1.3536772175874741</v>
      </c>
      <c r="T144">
        <f t="shared" ca="1" si="60"/>
        <v>34.343755809902873</v>
      </c>
      <c r="U144">
        <f t="shared" ca="1" si="81"/>
        <v>0</v>
      </c>
      <c r="V144">
        <f t="shared" ca="1" si="82"/>
        <v>1</v>
      </c>
      <c r="W144">
        <f ca="1">MAX($D$16,($I$13)-E144)</f>
        <v>1.2034385444349027</v>
      </c>
      <c r="X144">
        <f t="shared" ca="1" si="62"/>
        <v>7.8921499744040915</v>
      </c>
      <c r="Y144">
        <f t="shared" ca="1" si="63"/>
        <v>0.88034112416359389</v>
      </c>
      <c r="Z144">
        <f t="shared" ca="1" si="64"/>
        <v>6.4621174414327864</v>
      </c>
      <c r="AA144">
        <f t="shared" ca="1" si="65"/>
        <v>635.5014385444349</v>
      </c>
      <c r="AB144">
        <f t="shared" ca="1" si="66"/>
        <v>637.62982599738439</v>
      </c>
      <c r="AC144">
        <f t="shared" ca="1" si="67"/>
        <v>1.113604279720338E-2</v>
      </c>
      <c r="AD144">
        <f t="shared" ca="1" si="68"/>
        <v>1.8807383670339339</v>
      </c>
      <c r="AE144">
        <f t="shared" ca="1" si="69"/>
        <v>38.343964703464685</v>
      </c>
      <c r="AF144">
        <v>0</v>
      </c>
      <c r="AG144">
        <v>1</v>
      </c>
      <c r="AH144">
        <f ca="1">IFERROR(IF(V31="Supercritical",MAX($D$16,IFERROR(L144,MAX($D$16,POWER((ABS(K144)^2)/($I$5*MAX(F144,0.1)^2),1/3)))),IF(V31="Subcritical",MAX($D$16,IFERROR(W144,MAX($D$16,POWER((ABS(K144)^2)/($I$5*MAX(F144,0.1)^2),1/3)))),IF(AND(IFERROR(V144,0)=1,IFERROR(AG144,0)=1),IF(IFERROR(T144,-1E+99)&gt;=IFERROR(AE144,-1E+99),MAX($D$16,IFERROR(L144,MAX($D$16,POWER((ABS(K144)^2)/($I$5*MAX(F144,0.1)^2),1/3)))),MAX($D$16,IFERROR(W144,MAX($D$16,POWER((ABS(K144)^2)/($I$5*MAX(F144,0.1)^2),1/3))))),IF(IFERROR(V144,0)=1,MAX($D$16,IFERROR(L144,MAX($D$16,POWER((ABS(K144)^2)/($I$5*MAX(F144,0.1)^2),1/3)))),IF(IFERROR(AG144,0)=1,MAX($D$16,IFERROR(W144,MAX($D$16,POWER((ABS(K144)^2)/($I$5*MAX(F144,0.1)^2),1/3)))),MAX($D$16,POWER((ABS(K144)^2)/($I$5*MAX(F144,0.1)^2),1/3))))))),MAX($D$16,POWER((ABS(K144)^2)/($I$5*MAX(F144,0.1)^2),1/3)))</f>
        <v>1.2034385444349027</v>
      </c>
      <c r="AI144">
        <f t="shared" ca="1" si="72"/>
        <v>635.5014385444349</v>
      </c>
      <c r="AJ144">
        <f t="shared" ca="1" si="73"/>
        <v>637.62982599738439</v>
      </c>
      <c r="AM144">
        <v>0</v>
      </c>
      <c r="AN144">
        <v>0</v>
      </c>
      <c r="AO144">
        <f t="shared" si="74"/>
        <v>0</v>
      </c>
      <c r="AP144">
        <f t="shared" si="83"/>
        <v>0</v>
      </c>
      <c r="AQ144">
        <f t="shared" ca="1" si="75"/>
        <v>1.8807383670339339</v>
      </c>
      <c r="AR144" t="str">
        <f t="shared" ca="1" si="76"/>
        <v>Supercritical</v>
      </c>
      <c r="AS144">
        <f t="shared" ca="1" si="77"/>
        <v>1.113604279720338E-2</v>
      </c>
    </row>
    <row r="147" spans="1:45" x14ac:dyDescent="0.35">
      <c r="A147" t="s">
        <v>196</v>
      </c>
      <c r="E147">
        <f>E32</f>
        <v>1385.5150000000001</v>
      </c>
      <c r="F147" t="s">
        <v>144</v>
      </c>
      <c r="H147">
        <f ca="1">N32</f>
        <v>50.95</v>
      </c>
      <c r="I147" t="s">
        <v>13</v>
      </c>
      <c r="K147" t="str">
        <f>V32</f>
        <v>Mixed</v>
      </c>
      <c r="L147" t="s">
        <v>145</v>
      </c>
    </row>
    <row r="148" spans="1:45" x14ac:dyDescent="0.35">
      <c r="A148" t="s">
        <v>146</v>
      </c>
      <c r="B148" t="s">
        <v>147</v>
      </c>
      <c r="C148" t="s">
        <v>148</v>
      </c>
      <c r="D148" t="s">
        <v>149</v>
      </c>
      <c r="E148" t="s">
        <v>150</v>
      </c>
      <c r="F148" t="s">
        <v>151</v>
      </c>
      <c r="G148" t="s">
        <v>152</v>
      </c>
      <c r="H148" t="s">
        <v>9</v>
      </c>
      <c r="I148" t="s">
        <v>153</v>
      </c>
      <c r="J148" t="s">
        <v>154</v>
      </c>
      <c r="K148" t="s">
        <v>155</v>
      </c>
      <c r="L148" t="s">
        <v>156</v>
      </c>
      <c r="M148" t="s">
        <v>157</v>
      </c>
      <c r="N148" t="s">
        <v>158</v>
      </c>
      <c r="O148" t="s">
        <v>159</v>
      </c>
      <c r="P148" t="s">
        <v>160</v>
      </c>
      <c r="Q148" t="s">
        <v>161</v>
      </c>
      <c r="R148" t="s">
        <v>162</v>
      </c>
      <c r="S148" t="s">
        <v>163</v>
      </c>
      <c r="T148" t="s">
        <v>164</v>
      </c>
      <c r="U148" t="s">
        <v>165</v>
      </c>
      <c r="V148" t="s">
        <v>166</v>
      </c>
      <c r="W148" t="s">
        <v>167</v>
      </c>
      <c r="X148" t="s">
        <v>168</v>
      </c>
      <c r="Y148" t="s">
        <v>169</v>
      </c>
      <c r="Z148" t="s">
        <v>170</v>
      </c>
      <c r="AA148" t="s">
        <v>171</v>
      </c>
      <c r="AB148" t="s">
        <v>172</v>
      </c>
      <c r="AC148" t="s">
        <v>173</v>
      </c>
      <c r="AD148" t="s">
        <v>174</v>
      </c>
      <c r="AE148" t="s">
        <v>175</v>
      </c>
      <c r="AF148" t="s">
        <v>176</v>
      </c>
      <c r="AG148" t="s">
        <v>177</v>
      </c>
      <c r="AH148" t="s">
        <v>178</v>
      </c>
      <c r="AI148" t="s">
        <v>179</v>
      </c>
      <c r="AJ148" t="s">
        <v>180</v>
      </c>
      <c r="AK148" t="s">
        <v>181</v>
      </c>
      <c r="AL148" t="s">
        <v>182</v>
      </c>
      <c r="AM148" t="s">
        <v>183</v>
      </c>
      <c r="AN148" t="s">
        <v>184</v>
      </c>
      <c r="AO148" t="s">
        <v>185</v>
      </c>
      <c r="AP148" t="s">
        <v>186</v>
      </c>
      <c r="AQ148" t="s">
        <v>187</v>
      </c>
      <c r="AR148" t="s">
        <v>188</v>
      </c>
      <c r="AS148" t="s">
        <v>189</v>
      </c>
    </row>
    <row r="149" spans="1:45" x14ac:dyDescent="0.35">
      <c r="A149" t="s">
        <v>22</v>
      </c>
      <c r="B149" t="s">
        <v>54</v>
      </c>
      <c r="C149" t="s">
        <v>54</v>
      </c>
      <c r="D149" t="s">
        <v>54</v>
      </c>
      <c r="E149" t="s">
        <v>54</v>
      </c>
      <c r="F149" t="s">
        <v>54</v>
      </c>
      <c r="G149" t="s">
        <v>22</v>
      </c>
      <c r="H149" t="s">
        <v>22</v>
      </c>
      <c r="I149" t="s">
        <v>190</v>
      </c>
      <c r="J149" t="s">
        <v>54</v>
      </c>
      <c r="K149" t="s">
        <v>13</v>
      </c>
      <c r="L149" t="s">
        <v>54</v>
      </c>
      <c r="M149" t="s">
        <v>191</v>
      </c>
      <c r="N149" t="s">
        <v>54</v>
      </c>
      <c r="O149" t="s">
        <v>192</v>
      </c>
      <c r="P149" t="s">
        <v>54</v>
      </c>
      <c r="Q149" t="s">
        <v>54</v>
      </c>
      <c r="R149" t="s">
        <v>22</v>
      </c>
      <c r="S149" t="s">
        <v>22</v>
      </c>
      <c r="T149" t="s">
        <v>193</v>
      </c>
      <c r="U149" t="s">
        <v>54</v>
      </c>
      <c r="V149" t="s">
        <v>22</v>
      </c>
      <c r="W149" t="s">
        <v>54</v>
      </c>
      <c r="X149" t="s">
        <v>191</v>
      </c>
      <c r="Y149" t="s">
        <v>54</v>
      </c>
      <c r="Z149" t="s">
        <v>192</v>
      </c>
      <c r="AA149" t="s">
        <v>54</v>
      </c>
      <c r="AB149" t="s">
        <v>54</v>
      </c>
      <c r="AC149" t="s">
        <v>22</v>
      </c>
      <c r="AD149" t="s">
        <v>22</v>
      </c>
      <c r="AE149" t="s">
        <v>193</v>
      </c>
      <c r="AF149" t="s">
        <v>54</v>
      </c>
      <c r="AG149" t="s">
        <v>22</v>
      </c>
      <c r="AH149" t="s">
        <v>54</v>
      </c>
      <c r="AI149" t="s">
        <v>54</v>
      </c>
      <c r="AJ149" t="s">
        <v>54</v>
      </c>
      <c r="AK149" t="s">
        <v>54</v>
      </c>
      <c r="AL149" t="s">
        <v>54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195</v>
      </c>
      <c r="I150">
        <v>0</v>
      </c>
      <c r="J150">
        <v>0</v>
      </c>
      <c r="K150">
        <f ca="1">N32</f>
        <v>50.95</v>
      </c>
      <c r="L150">
        <f ca="1">MAX($D$16,($I$13)-E150)</f>
        <v>1.2034385444349027</v>
      </c>
      <c r="M150">
        <f t="shared" ref="M150:M213" ca="1" si="84">((F150)+(G150)*(L150))*(L150)</f>
        <v>7.8921499744040915</v>
      </c>
      <c r="N150">
        <f t="shared" ref="N150:N213" ca="1" si="85">(((F150)+(G150)*(L150))*(L150))/MAX((F150)+2*(L150)*SQRT(1+(G150)^2),0.000001)</f>
        <v>0.88034112416359389</v>
      </c>
      <c r="O150">
        <f t="shared" ref="O150:O213" ca="1" si="86">ABS(K150)/MAX(((F150)+(G150)*(L150))*(L150),0.000001)</f>
        <v>6.4557820321764803</v>
      </c>
      <c r="P150">
        <f t="shared" ref="P150:P213" ca="1" si="87">E150+L150</f>
        <v>635.5014385444349</v>
      </c>
      <c r="Q150">
        <f t="shared" ref="Q150:Q213" ca="1" si="88">P150+((ABS(K150)/MAX(((F150)+(G150)*(L150))*(L150),0.000001))^2)/(2*$I$5)</f>
        <v>637.6256547343927</v>
      </c>
      <c r="R150">
        <f t="shared" ref="R150:R213" ca="1" si="89">((ABS(K150)*$D$6)/(MAX(((F150)+(G150)*(L150))*(L150),0.000001)*MAX(((((F150)+(G150)*(L150))*(L150))/MAX((F150)+2*(L150)*SQRT(1+(G150)^2),0.000001))^(2/3),0.000001)))^2</f>
        <v>1.111421812278633E-2</v>
      </c>
      <c r="S150">
        <f t="shared" ref="S150:S213" ca="1" si="90">ABS(ABS(K150)/MAX(((F150)+(G150)*(L150))*(L150),0.000001))/SQRT($I$5*MAX((((F150)+(G150)*(L150))*(L150))/MAX((F150)+2*(G150)*(L150),0.000001),0.000001))</f>
        <v>1.878894505889783</v>
      </c>
      <c r="T150">
        <f t="shared" ref="T150:T213" ca="1" si="91">((F150)*(L150)^2)/2+(G150)*(L150)^3/3+(ABS(K150)^2)/($I$5*MAX(((F150)+(G150)*(L150))*(L150),0.000001))</f>
        <v>38.278124237238345</v>
      </c>
      <c r="U150">
        <v>0</v>
      </c>
      <c r="V150">
        <v>1</v>
      </c>
      <c r="W150">
        <f t="shared" ref="W150:W213" ca="1" si="92">IF($D$20=0,IFERROR(W151,MAX($D$16,POWER((ABS(K150)^2)/($I$5*MAX(F150,0.1)^2),1/3))),IF(IFERROR(AG151,0)=0,IFERROR(W151,MAX($D$16,POWER((ABS(K150)^2)/($I$5*MAX(F150,0.1)^2),1/3))),IF(OR(IFERROR(W150,0)=0,IFERROR(AD151,0)&gt;1),MAX($D$16,POWER((ABS(K150)^2)/($I$5*MAX(F150,0.1)^2),1/3)),IF(IFERROR(AF150,0)&gt;0,MAX($D$16,IFERROR(W150,0)+((IFERROR(AF150,0))*$D$18*IF((IFERROR(AD150,0))&lt;1,1,-1))),IF(IFERROR(AF150,0)&lt;0,IF(ABS((MAX($D$16,POWER((ABS(K150)^2)/($I$5*MAX(F150,0.1)^2),1/3)))-IFERROR(W150,0))&gt;$D$19,MAX($D$16,IF((MAX($D$16,POWER((ABS(K150)^2)/($I$5*MAX(F150,0.1)^2),1/3)))&gt;IFERROR(W150,0),MIN((MAX($D$16,POWER((ABS(K150)^2)/($I$5*MAX(F150,0.1)^2),1/3))),IFERROR(W150,0)+(MIN(ABS(IFERROR(AF150,0))*$D$18,ABS((MAX($D$16,POWER((ABS(K150)^2)/($I$5*MAX(F150,0.1)^2),1/3)))-IFERROR(W150,0))))),MAX((MAX($D$16,POWER((ABS(K150)^2)/($I$5*MAX(F150,0.1)^2),1/3))),IFERROR(W150,0)-(MIN(ABS(IFERROR(AF150,0))*$D$18,ABS((MAX($D$16,POWER((ABS(K150)^2)/($I$5*MAX(F150,0.1)^2),1/3)))-IFERROR(W150,0))))))),MAX($D$16,POWER((ABS(K150)^2)/($I$5*MAX(F150,0.1)^2),1/3))),MAX($D$16,IFERROR(W150,0)))))))</f>
        <v>1.2041432357839863</v>
      </c>
      <c r="X150">
        <f t="shared" ref="X150:X213" ca="1" si="93">((F150)+(G150)*(W150))*(W150)</f>
        <v>7.8967713402713819</v>
      </c>
      <c r="Y150">
        <f t="shared" ref="Y150:Y213" ca="1" si="94">(((F150)+(G150)*(W150))*(W150))/MAX((F150)+2*(W150)*SQRT(1+(G150)^2),0.000001)</f>
        <v>0.8807181618958958</v>
      </c>
      <c r="Z150">
        <f t="shared" ref="Z150:Z213" ca="1" si="95">ABS(K150)/MAX(((F150)+(G150)*(W150))*(W150),0.000001)</f>
        <v>6.4520039652368917</v>
      </c>
      <c r="AA150">
        <f t="shared" ref="AA150:AA213" ca="1" si="96">E150+W150</f>
        <v>635.50214323578393</v>
      </c>
      <c r="AB150">
        <f t="shared" ref="AB150:AB213" ca="1" si="97">AA150+((ABS(K150)/MAX(((F150)+(G150)*(W150))*(W150),0.000001))^2)/(2*$I$5)</f>
        <v>637.62387387632589</v>
      </c>
      <c r="AC150">
        <f t="shared" ref="AC150:AC213" ca="1" si="98">((ABS(K150)*$D$6)/(MAX(((F150)+(G150)*(W150))*(W150),0.000001)*MAX(((((F150)+(G150)*(W150))*(W150))/MAX((F150)+2*(W150)*SQRT(1+(G150)^2),0.000001))^(2/3),0.000001)))^2</f>
        <v>1.1094877196100651E-2</v>
      </c>
      <c r="AD150">
        <f t="shared" ref="AD150:AD213" ca="1" si="99">ABS(ABS(K150)/MAX(((F150)+(G150)*(W150))*(W150),0.000001))/SQRT($I$5*MAX((((F150)+(G150)*(W150))*(W150))/MAX((F150)+2*(G150)*(W150),0.000001),0.000001))</f>
        <v>1.8772453910693041</v>
      </c>
      <c r="AE150">
        <f t="shared" ref="AE150:AE213" ca="1" si="100">((F150)*(W150)^2)/2+(G150)*(W150)^3/3+(ABS(K150)^2)/($I$5*MAX(((F150)+(G150)*(W150))*(W150),0.000001))</f>
        <v>38.264065324974553</v>
      </c>
      <c r="AF150">
        <f t="shared" ref="AF150:AF213" ca="1" si="101">IF($D$20=0,0,IFERROR(AB151+(((AC150+AC151)/2)*J151)+(IF(Z150&gt;Z151,$D$8*((Z150^2-Z151^2)/(2*$I$5)),$D$9*((Z151^2-Z150^2)/(2*$I$5)))+($D$10*(ABS(I151)/90)*(MAX(Z150^2,Z151^2)/(2*$I$5))))-AB150,0))</f>
        <v>-0.24176076557534998</v>
      </c>
      <c r="AG150">
        <f t="shared" ref="AG150:AG213" ca="1" si="102">IF($D$20=0,1,IFERROR(IF(ROUND(AD150,3)=1,1,IF(AND(ABS(AF150)&lt;$D$19,AD150&lt;1),1,0)),0))</f>
        <v>0</v>
      </c>
      <c r="AH150">
        <f ca="1">IFERROR(IF(V32="Supercritical",MAX($D$16,IFERROR(L150,MAX($D$16,POWER((ABS(K150)^2)/($I$5*MAX(F150,0.1)^2),1/3)))),IF(V32="Subcritical",MAX($D$16,IFERROR(W150,MAX($D$16,POWER((ABS(K150)^2)/($I$5*MAX(F150,0.1)^2),1/3)))),IF(AND(IFERROR(V150,0)=1,IFERROR(AG150,0)=1),IF(IFERROR(T150,-1E+99)&gt;=IFERROR(AE150,-1E+99),MAX($D$16,IFERROR(L150,MAX($D$16,POWER((ABS(K150)^2)/($I$5*MAX(F150,0.1)^2),1/3)))),MAX($D$16,IFERROR(W150,MAX($D$16,POWER((ABS(K150)^2)/($I$5*MAX(F150,0.1)^2),1/3))))),IF(IFERROR(V150,0)=1,MAX($D$16,IFERROR(L150,MAX($D$16,POWER((ABS(K150)^2)/($I$5*MAX(F150,0.1)^2),1/3)))),IF(IFERROR(AG150,0)=1,MAX($D$16,IFERROR(W150,MAX($D$16,POWER((ABS(K150)^2)/($I$5*MAX(F150,0.1)^2),1/3)))),MAX($D$16,POWER((ABS(K150)^2)/($I$5*MAX(F150,0.1)^2),1/3))))))),MAX($D$16,POWER((ABS(K150)^2)/($I$5*MAX(F150,0.1)^2),1/3)))</f>
        <v>1.2034385444349027</v>
      </c>
      <c r="AI150">
        <f t="shared" ref="AI150:AI213" ca="1" si="103">E150+AH150</f>
        <v>635.5014385444349</v>
      </c>
      <c r="AJ150">
        <f t="shared" ref="AJ150:AJ213" ca="1" si="104">AI150+((ABS(K150)/MAX(((F150)+(G150)*(AH150))*(AH150),0.000001))^2)/(2*$I$5)</f>
        <v>637.6256547343927</v>
      </c>
      <c r="AM150">
        <v>0</v>
      </c>
      <c r="AN150">
        <v>0</v>
      </c>
      <c r="AO150">
        <f t="shared" ref="AO150:AO213" si="105">AM150+AN150</f>
        <v>0</v>
      </c>
      <c r="AP150">
        <f>AO150</f>
        <v>0</v>
      </c>
      <c r="AQ150">
        <f t="shared" ref="AQ150:AQ213" ca="1" si="106">ABS(ABS(K150)/MAX(((F150)+(G150)*(AH150))*(AH150),0.000001))/SQRT($I$5*MAX((((F150)+(G150)*(AH150))*(AH150))/MAX((F150)+2*(G150)*(AH150),0.000001),0.000001))</f>
        <v>1.878894505889783</v>
      </c>
      <c r="AR150" t="str">
        <f t="shared" ref="AR150:AR213" ca="1" si="107">IF(AQ150&lt;1,"Subcritical","Supercritical")</f>
        <v>Supercritical</v>
      </c>
      <c r="AS150">
        <f t="shared" ref="AS150:AS213" ca="1" si="108">((ABS(K150)*$D$6)/(MAX(((F150)+(G150)*(AH150))*(AH150),0.000001)*MAX(((((F150)+(G150)*(AH150))*(AH150))/MAX((F150)+2*(AH150)*SQRT(1+(G150)^2),0.000001))^(2/3),0.000001)))^2</f>
        <v>1.111421812278633E-2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195</v>
      </c>
      <c r="I151">
        <v>5.3999999999999999E-2</v>
      </c>
      <c r="J151">
        <f t="shared" ref="J151:J214" si="109">B151-B150</f>
        <v>1</v>
      </c>
      <c r="K151">
        <f t="shared" ref="K151:K214" ca="1" si="110">MAX(0,K150-AO150)</f>
        <v>50.95</v>
      </c>
      <c r="L151">
        <f t="shared" ref="L151:L214" ca="1" si="111">IF($D$20=0,IFERROR(L150,MAX($D$16,POWER((ABS(K151)^2)/($I$5*MAX(F151,0.1)^2),1/3))),IF(IFERROR(V150,0)=0,IFERROR(L150,MAX($D$16,POWER((ABS(K151)^2)/($I$5*MAX(F151,0.1)^2),1/3))),IF(OR(IFERROR(L151,0)=0,IFERROR(S150,0)&lt;1,IFERROR(S151,0)&lt;1),MAX($D$16,POWER((ABS(K151)^2)/($I$5*MAX(F151,0.1)^2),1/3)),IF(IFERROR(U151,0)&gt;0,MAX($D$16,IFERROR(L151,0)+((IFERROR(U151,0))*$D$18*IF((IFERROR(S151,0))&lt;1,1,-1))),IF(IFERROR(U151,0)&lt;0,IF(ABS((MAX($D$16,POWER((ABS(K151)^2)/($I$5*MAX(F151,0.1)^2),1/3)))-IFERROR(L151,0))&gt;$D$19,MAX($D$16,IF((MAX($D$16,POWER((ABS(K151)^2)/($I$5*MAX(F151,0.1)^2),1/3)))&gt;IFERROR(L151,0),MIN((MAX($D$16,POWER((ABS(K151)^2)/($I$5*MAX(F151,0.1)^2),1/3))),IFERROR(L151,0)+(MIN(ABS(IFERROR(U151,0))*$D$18,ABS((MAX($D$16,POWER((ABS(K151)^2)/($I$5*MAX(F151,0.1)^2),1/3)))-IFERROR(L151,0))))),MAX((MAX($D$16,POWER((ABS(K151)^2)/($I$5*MAX(F151,0.1)^2),1/3))),IFERROR(L151,0)-(MIN(ABS(IFERROR(U151,0))*$D$18,ABS((MAX($D$16,POWER((ABS(K151)^2)/($I$5*MAX(F151,0.1)^2),1/3)))-IFERROR(L151,0))))))),MAX($D$16,POWER((ABS(K151)^2)/($I$5*MAX(F151,0.1)^2),1/3))),MAX($D$16,IFERROR(L151,0)))))))</f>
        <v>1.0684959309922624</v>
      </c>
      <c r="M151">
        <f t="shared" ca="1" si="84"/>
        <v>7.6835542397653587</v>
      </c>
      <c r="N151">
        <f t="shared" ca="1" si="85"/>
        <v>0.82370936354254998</v>
      </c>
      <c r="O151">
        <f t="shared" ca="1" si="86"/>
        <v>6.6310457908026583</v>
      </c>
      <c r="P151">
        <f t="shared" ca="1" si="87"/>
        <v>635.36449593099235</v>
      </c>
      <c r="Q151">
        <f t="shared" ca="1" si="88"/>
        <v>637.6056156190516</v>
      </c>
      <c r="R151">
        <f t="shared" ca="1" si="89"/>
        <v>1.281291371501231E-2</v>
      </c>
      <c r="S151">
        <f t="shared" ca="1" si="90"/>
        <v>2.0481468266942549</v>
      </c>
      <c r="T151">
        <f t="shared" ca="1" si="91"/>
        <v>38.544452582391699</v>
      </c>
      <c r="U151">
        <f t="shared" ref="U151:U214" ca="1" si="112">IF($D$20=0,0,IFERROR(Q150-(((R150+R151)/2)*J151)-(IF(O150&gt;O151,$D$8*((O150^2-O151^2)/(2*$I$5)),$D$9*((O151^2-O150^2)/(2*$I$5)))+($D$10*(ABS(I151)/90)*(MAX(O150^2,O151^2)/(2*$I$5))))-Q151,0))</f>
        <v>-3.8165011599176069E-3</v>
      </c>
      <c r="V151">
        <f t="shared" ref="V151:V214" ca="1" si="113">IF($D$20=0,1,IFERROR(IF(ROUND(S151,3)=1,1,IF(AND(ABS(U151)&lt;$D$19,S151&gt;1),1,0)),0))</f>
        <v>0</v>
      </c>
      <c r="W151">
        <f t="shared" ca="1" si="92"/>
        <v>1.2048384599508022</v>
      </c>
      <c r="X151">
        <f t="shared" ca="1" si="93"/>
        <v>8.6639933655062187</v>
      </c>
      <c r="Y151">
        <f t="shared" ca="1" si="94"/>
        <v>0.90243567592054907</v>
      </c>
      <c r="Z151">
        <f t="shared" ca="1" si="95"/>
        <v>5.8806600894740066</v>
      </c>
      <c r="AA151">
        <f t="shared" ca="1" si="96"/>
        <v>635.50083845995084</v>
      </c>
      <c r="AB151">
        <f t="shared" ca="1" si="97"/>
        <v>637.26343596698109</v>
      </c>
      <c r="AC151">
        <f t="shared" ca="1" si="98"/>
        <v>8.9223584099729185E-3</v>
      </c>
      <c r="AD151">
        <f t="shared" ca="1" si="99"/>
        <v>1.7105160849135082</v>
      </c>
      <c r="AE151">
        <f t="shared" ca="1" si="100"/>
        <v>35.761622425695066</v>
      </c>
      <c r="AF151">
        <f t="shared" ca="1" si="101"/>
        <v>-0.21229954474802071</v>
      </c>
      <c r="AG151">
        <f t="shared" ca="1" si="102"/>
        <v>0</v>
      </c>
      <c r="AH151">
        <f ca="1">IFERROR(IF(V32="Supercritical",MAX($D$16,IFERROR(L151,MAX($D$16,POWER((ABS(K151)^2)/($I$5*MAX(F151,0.1)^2),1/3)))),IF(V32="Subcritical",MAX($D$16,IFERROR(W151,MAX($D$16,POWER((ABS(K151)^2)/($I$5*MAX(F151,0.1)^2),1/3)))),IF(AND(IFERROR(V151,0)=1,IFERROR(AG151,0)=1),IF(IFERROR(T151,-1E+99)&gt;=IFERROR(AE151,-1E+99),MAX($D$16,IFERROR(L151,MAX($D$16,POWER((ABS(K151)^2)/($I$5*MAX(F151,0.1)^2),1/3)))),MAX($D$16,IFERROR(W151,MAX($D$16,POWER((ABS(K151)^2)/($I$5*MAX(F151,0.1)^2),1/3))))),IF(IFERROR(V151,0)=1,MAX($D$16,IFERROR(L151,MAX($D$16,POWER((ABS(K151)^2)/($I$5*MAX(F151,0.1)^2),1/3)))),IF(IFERROR(AG151,0)=1,MAX($D$16,IFERROR(W151,MAX($D$16,POWER((ABS(K151)^2)/($I$5*MAX(F151,0.1)^2),1/3)))),MAX($D$16,POWER((ABS(K151)^2)/($I$5*MAX(F151,0.1)^2),1/3))))))),MAX($D$16,POWER((ABS(K151)^2)/($I$5*MAX(F151,0.1)^2),1/3)))</f>
        <v>1.7232446172466758</v>
      </c>
      <c r="AI151">
        <f t="shared" ca="1" si="103"/>
        <v>636.01924461724673</v>
      </c>
      <c r="AJ151">
        <f t="shared" ca="1" si="104"/>
        <v>636.88086692587001</v>
      </c>
      <c r="AM151">
        <v>0</v>
      </c>
      <c r="AN151">
        <v>0</v>
      </c>
      <c r="AO151">
        <f t="shared" si="105"/>
        <v>0</v>
      </c>
      <c r="AP151">
        <f t="shared" ref="AP151:AP214" si="114">AP150+AO151</f>
        <v>0</v>
      </c>
      <c r="AQ151">
        <f t="shared" ca="1" si="106"/>
        <v>1</v>
      </c>
      <c r="AR151" t="str">
        <f t="shared" ca="1" si="107"/>
        <v>Supercritical</v>
      </c>
      <c r="AS151">
        <f t="shared" ca="1" si="108"/>
        <v>3.1031469468791968E-3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195</v>
      </c>
      <c r="I152">
        <v>5.3999999999999999E-2</v>
      </c>
      <c r="J152">
        <f t="shared" si="109"/>
        <v>1</v>
      </c>
      <c r="K152">
        <f t="shared" ca="1" si="110"/>
        <v>50.95</v>
      </c>
      <c r="L152">
        <f t="shared" ca="1" si="111"/>
        <v>1.0684959309922624</v>
      </c>
      <c r="M152">
        <f t="shared" ca="1" si="84"/>
        <v>8.4699672449756633</v>
      </c>
      <c r="N152">
        <f t="shared" ca="1" si="85"/>
        <v>0.84161109837239734</v>
      </c>
      <c r="O152">
        <f t="shared" ca="1" si="86"/>
        <v>6.0153715506070293</v>
      </c>
      <c r="P152">
        <f t="shared" ca="1" si="87"/>
        <v>635.36249593099228</v>
      </c>
      <c r="Q152">
        <f t="shared" ca="1" si="88"/>
        <v>637.20677191936397</v>
      </c>
      <c r="R152">
        <f t="shared" ca="1" si="89"/>
        <v>1.0246105608458832E-2</v>
      </c>
      <c r="S152">
        <f t="shared" ca="1" si="90"/>
        <v>1.8579820651896544</v>
      </c>
      <c r="T152">
        <f t="shared" ca="1" si="91"/>
        <v>35.766977192853652</v>
      </c>
      <c r="U152">
        <f t="shared" ca="1" si="112"/>
        <v>0.26805937934773283</v>
      </c>
      <c r="V152">
        <f t="shared" ca="1" si="113"/>
        <v>0</v>
      </c>
      <c r="W152">
        <f t="shared" ca="1" si="92"/>
        <v>1.2055245417135192</v>
      </c>
      <c r="X152">
        <f t="shared" ca="1" si="93"/>
        <v>9.5561930421630663</v>
      </c>
      <c r="Y152">
        <f t="shared" ca="1" si="94"/>
        <v>0.92437102639439317</v>
      </c>
      <c r="Z152">
        <f t="shared" ca="1" si="95"/>
        <v>5.3316210519400888</v>
      </c>
      <c r="AA152">
        <f t="shared" ca="1" si="96"/>
        <v>635.49952454171353</v>
      </c>
      <c r="AB152">
        <f t="shared" ca="1" si="97"/>
        <v>636.94836159785473</v>
      </c>
      <c r="AC152">
        <f t="shared" ca="1" si="98"/>
        <v>7.1029588786604113E-3</v>
      </c>
      <c r="AD152">
        <f t="shared" ca="1" si="99"/>
        <v>1.5503749489059979</v>
      </c>
      <c r="AE152">
        <f t="shared" ca="1" si="100"/>
        <v>33.450845809089266</v>
      </c>
      <c r="AF152">
        <f t="shared" ca="1" si="101"/>
        <v>-0.16075800494081705</v>
      </c>
      <c r="AG152">
        <f t="shared" ca="1" si="102"/>
        <v>0</v>
      </c>
      <c r="AH152">
        <f ca="1">IFERROR(IF(V32="Supercritical",MAX($D$16,IFERROR(L152,MAX($D$16,POWER((ABS(K152)^2)/($I$5*MAX(F152,0.1)^2),1/3)))),IF(V32="Subcritical",MAX($D$16,IFERROR(W152,MAX($D$16,POWER((ABS(K152)^2)/($I$5*MAX(F152,0.1)^2),1/3)))),IF(AND(IFERROR(V152,0)=1,IFERROR(AG152,0)=1),IF(IFERROR(T152,-1E+99)&gt;=IFERROR(AE152,-1E+99),MAX($D$16,IFERROR(L152,MAX($D$16,POWER((ABS(K152)^2)/($I$5*MAX(F152,0.1)^2),1/3)))),MAX($D$16,IFERROR(W152,MAX($D$16,POWER((ABS(K152)^2)/($I$5*MAX(F152,0.1)^2),1/3))))),IF(IFERROR(V152,0)=1,MAX($D$16,IFERROR(L152,MAX($D$16,POWER((ABS(K152)^2)/($I$5*MAX(F152,0.1)^2),1/3)))),IF(IFERROR(AG152,0)=1,MAX($D$16,IFERROR(W152,MAX($D$16,POWER((ABS(K152)^2)/($I$5*MAX(F152,0.1)^2),1/3)))),MAX($D$16,POWER((ABS(K152)^2)/($I$5*MAX(F152,0.1)^2),1/3))))))),MAX($D$16,POWER((ABS(K152)^2)/($I$5*MAX(F152,0.1)^2),1/3)))</f>
        <v>1.6148563080135834</v>
      </c>
      <c r="AI152">
        <f t="shared" ca="1" si="103"/>
        <v>635.90885630801358</v>
      </c>
      <c r="AJ152">
        <f t="shared" ca="1" si="104"/>
        <v>636.71628446202033</v>
      </c>
      <c r="AM152">
        <v>0</v>
      </c>
      <c r="AN152">
        <v>0</v>
      </c>
      <c r="AO152">
        <f t="shared" si="105"/>
        <v>0</v>
      </c>
      <c r="AP152">
        <f t="shared" si="114"/>
        <v>0</v>
      </c>
      <c r="AQ152">
        <f t="shared" ca="1" si="106"/>
        <v>1</v>
      </c>
      <c r="AR152" t="str">
        <f t="shared" ca="1" si="107"/>
        <v>Supercritical</v>
      </c>
      <c r="AS152">
        <f t="shared" ca="1" si="108"/>
        <v>2.9674044812095361E-3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195</v>
      </c>
      <c r="I153">
        <v>0</v>
      </c>
      <c r="J153">
        <f t="shared" si="109"/>
        <v>1</v>
      </c>
      <c r="K153">
        <f t="shared" ca="1" si="110"/>
        <v>50.95</v>
      </c>
      <c r="L153">
        <f t="shared" ca="1" si="111"/>
        <v>1.0684959309922624</v>
      </c>
      <c r="M153">
        <f t="shared" ca="1" si="84"/>
        <v>9.2574487461169603</v>
      </c>
      <c r="N153">
        <f t="shared" ca="1" si="85"/>
        <v>0.8570924656188047</v>
      </c>
      <c r="O153">
        <f t="shared" ca="1" si="86"/>
        <v>5.5036761636267224</v>
      </c>
      <c r="P153">
        <f t="shared" ca="1" si="87"/>
        <v>635.36049593099233</v>
      </c>
      <c r="Q153">
        <f t="shared" ca="1" si="88"/>
        <v>636.90435175739765</v>
      </c>
      <c r="R153">
        <f t="shared" ca="1" si="89"/>
        <v>8.3711416814870251E-3</v>
      </c>
      <c r="S153">
        <f t="shared" ca="1" si="90"/>
        <v>1.6999334984716516</v>
      </c>
      <c r="T153">
        <f t="shared" ca="1" si="91"/>
        <v>33.530105526980826</v>
      </c>
      <c r="U153">
        <f t="shared" ca="1" si="112"/>
        <v>0.20298548973141806</v>
      </c>
      <c r="V153">
        <f t="shared" ca="1" si="113"/>
        <v>0</v>
      </c>
      <c r="W153">
        <f t="shared" ca="1" si="92"/>
        <v>1.2062017932553128</v>
      </c>
      <c r="X153">
        <f t="shared" ca="1" si="93"/>
        <v>10.450532336764031</v>
      </c>
      <c r="Y153">
        <f t="shared" ca="1" si="94"/>
        <v>0.94349508440548235</v>
      </c>
      <c r="Z153">
        <f t="shared" ca="1" si="95"/>
        <v>4.8753497293877075</v>
      </c>
      <c r="AA153">
        <f t="shared" ca="1" si="96"/>
        <v>635.49820179325536</v>
      </c>
      <c r="AB153">
        <f t="shared" ca="1" si="97"/>
        <v>636.709671466234</v>
      </c>
      <c r="AC153">
        <f t="shared" ca="1" si="98"/>
        <v>5.7792907712778362E-3</v>
      </c>
      <c r="AD153">
        <f t="shared" ca="1" si="99"/>
        <v>1.4172983657023757</v>
      </c>
      <c r="AE153">
        <f t="shared" ca="1" si="100"/>
        <v>31.623731407483014</v>
      </c>
      <c r="AF153">
        <f t="shared" ca="1" si="101"/>
        <v>-0.12446380464325557</v>
      </c>
      <c r="AG153">
        <f t="shared" ca="1" si="102"/>
        <v>0</v>
      </c>
      <c r="AH153">
        <f ca="1">IFERROR(IF(V32="Supercritical",MAX($D$16,IFERROR(L153,MAX($D$16,POWER((ABS(K153)^2)/($I$5*MAX(F153,0.1)^2),1/3)))),IF(V32="Subcritical",MAX($D$16,IFERROR(W153,MAX($D$16,POWER((ABS(K153)^2)/($I$5*MAX(F153,0.1)^2),1/3)))),IF(AND(IFERROR(V153,0)=1,IFERROR(AG153,0)=1),IF(IFERROR(T153,-1E+99)&gt;=IFERROR(AE153,-1E+99),MAX($D$16,IFERROR(L153,MAX($D$16,POWER((ABS(K153)^2)/($I$5*MAX(F153,0.1)^2),1/3)))),MAX($D$16,IFERROR(W153,MAX($D$16,POWER((ABS(K153)^2)/($I$5*MAX(F153,0.1)^2),1/3))))),IF(IFERROR(V153,0)=1,MAX($D$16,IFERROR(L153,MAX($D$16,POWER((ABS(K153)^2)/($I$5*MAX(F153,0.1)^2),1/3)))),IF(IFERROR(AG153,0)=1,MAX($D$16,IFERROR(W153,MAX($D$16,POWER((ABS(K153)^2)/($I$5*MAX(F153,0.1)^2),1/3)))),MAX($D$16,POWER((ABS(K153)^2)/($I$5*MAX(F153,0.1)^2),1/3))))))),MAX($D$16,POWER((ABS(K153)^2)/($I$5*MAX(F153,0.1)^2),1/3)))</f>
        <v>1.5219281876687019</v>
      </c>
      <c r="AI153">
        <f t="shared" ca="1" si="103"/>
        <v>635.81392818766869</v>
      </c>
      <c r="AJ153">
        <f t="shared" ca="1" si="104"/>
        <v>636.57489228150303</v>
      </c>
      <c r="AM153">
        <v>0</v>
      </c>
      <c r="AN153">
        <v>0</v>
      </c>
      <c r="AO153">
        <f t="shared" si="105"/>
        <v>0</v>
      </c>
      <c r="AP153">
        <f t="shared" si="114"/>
        <v>0</v>
      </c>
      <c r="AQ153">
        <f t="shared" ca="1" si="106"/>
        <v>0.99999999999999989</v>
      </c>
      <c r="AR153" t="str">
        <f t="shared" ca="1" si="107"/>
        <v>Supercritical</v>
      </c>
      <c r="AS153">
        <f t="shared" ca="1" si="108"/>
        <v>2.8668087980860198E-3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195</v>
      </c>
      <c r="I154">
        <v>0</v>
      </c>
      <c r="J154">
        <f t="shared" si="109"/>
        <v>1</v>
      </c>
      <c r="K154">
        <f t="shared" ca="1" si="110"/>
        <v>50.95</v>
      </c>
      <c r="L154">
        <f t="shared" ca="1" si="111"/>
        <v>1.0684959309922624</v>
      </c>
      <c r="M154">
        <f t="shared" ca="1" si="84"/>
        <v>10.044930247258259</v>
      </c>
      <c r="N154">
        <f t="shared" ca="1" si="85"/>
        <v>0.8705960592981854</v>
      </c>
      <c r="O154">
        <f t="shared" ca="1" si="86"/>
        <v>5.0722104331094471</v>
      </c>
      <c r="P154">
        <f t="shared" ca="1" si="87"/>
        <v>635.35849593099226</v>
      </c>
      <c r="Q154">
        <f t="shared" ca="1" si="88"/>
        <v>636.66977618979672</v>
      </c>
      <c r="R154">
        <f t="shared" ca="1" si="89"/>
        <v>6.9634016830959671E-3</v>
      </c>
      <c r="S154">
        <f t="shared" ca="1" si="90"/>
        <v>1.5666656558619707</v>
      </c>
      <c r="T154">
        <f t="shared" ca="1" si="91"/>
        <v>31.709921016744232</v>
      </c>
      <c r="U154">
        <f t="shared" ca="1" si="112"/>
        <v>0.15713562563837513</v>
      </c>
      <c r="V154">
        <f t="shared" ca="1" si="113"/>
        <v>0</v>
      </c>
      <c r="W154">
        <f t="shared" ca="1" si="92"/>
        <v>1.2068705148228542</v>
      </c>
      <c r="X154">
        <f t="shared" ca="1" si="93"/>
        <v>11.345789709849653</v>
      </c>
      <c r="Y154">
        <f t="shared" ca="1" si="94"/>
        <v>0.9603079476207429</v>
      </c>
      <c r="Z154">
        <f t="shared" ca="1" si="95"/>
        <v>4.4906525947478677</v>
      </c>
      <c r="AA154">
        <f t="shared" ca="1" si="96"/>
        <v>635.49687051482283</v>
      </c>
      <c r="AB154">
        <f t="shared" ca="1" si="97"/>
        <v>636.52469725930371</v>
      </c>
      <c r="AC154">
        <f t="shared" ca="1" si="98"/>
        <v>4.7891018243879299E-3</v>
      </c>
      <c r="AD154">
        <f t="shared" ca="1" si="99"/>
        <v>1.3051024840458287</v>
      </c>
      <c r="AE154">
        <f t="shared" ca="1" si="100"/>
        <v>30.169461736178953</v>
      </c>
      <c r="AF154">
        <f t="shared" ca="1" si="101"/>
        <v>-9.8392330480237433E-2</v>
      </c>
      <c r="AG154">
        <f t="shared" ca="1" si="102"/>
        <v>0</v>
      </c>
      <c r="AH154">
        <f ca="1">IFERROR(IF(V32="Supercritical",MAX($D$16,IFERROR(L154,MAX($D$16,POWER((ABS(K154)^2)/($I$5*MAX(F154,0.1)^2),1/3)))),IF(V32="Subcritical",MAX($D$16,IFERROR(W154,MAX($D$16,POWER((ABS(K154)^2)/($I$5*MAX(F154,0.1)^2),1/3)))),IF(AND(IFERROR(V154,0)=1,IFERROR(AG154,0)=1),IF(IFERROR(T154,-1E+99)&gt;=IFERROR(AE154,-1E+99),MAX($D$16,IFERROR(L154,MAX($D$16,POWER((ABS(K154)^2)/($I$5*MAX(F154,0.1)^2),1/3)))),MAX($D$16,IFERROR(W154,MAX($D$16,POWER((ABS(K154)^2)/($I$5*MAX(F154,0.1)^2),1/3))))),IF(IFERROR(V154,0)=1,MAX($D$16,IFERROR(L154,MAX($D$16,POWER((ABS(K154)^2)/($I$5*MAX(F154,0.1)^2),1/3)))),IF(IFERROR(AG154,0)=1,MAX($D$16,IFERROR(W154,MAX($D$16,POWER((ABS(K154)^2)/($I$5*MAX(F154,0.1)^2),1/3)))),MAX($D$16,POWER((ABS(K154)^2)/($I$5*MAX(F154,0.1)^2),1/3))))))),MAX($D$16,POWER((ABS(K154)^2)/($I$5*MAX(F154,0.1)^2),1/3)))</f>
        <v>1.4413089650323605</v>
      </c>
      <c r="AI154">
        <f t="shared" ca="1" si="103"/>
        <v>635.73130896503233</v>
      </c>
      <c r="AJ154">
        <f t="shared" ca="1" si="104"/>
        <v>636.45196344754845</v>
      </c>
      <c r="AM154">
        <v>0</v>
      </c>
      <c r="AN154">
        <v>0</v>
      </c>
      <c r="AO154">
        <f t="shared" si="105"/>
        <v>0</v>
      </c>
      <c r="AP154">
        <f t="shared" si="114"/>
        <v>0</v>
      </c>
      <c r="AQ154">
        <f t="shared" ca="1" si="106"/>
        <v>1</v>
      </c>
      <c r="AR154" t="str">
        <f t="shared" ca="1" si="107"/>
        <v>Supercritical</v>
      </c>
      <c r="AS154">
        <f t="shared" ca="1" si="108"/>
        <v>2.7912719983598021E-3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195</v>
      </c>
      <c r="I155">
        <v>0</v>
      </c>
      <c r="J155">
        <f t="shared" si="109"/>
        <v>1</v>
      </c>
      <c r="K155">
        <f t="shared" ca="1" si="110"/>
        <v>50.95</v>
      </c>
      <c r="L155">
        <f t="shared" ca="1" si="111"/>
        <v>1.0684959309922624</v>
      </c>
      <c r="M155">
        <f t="shared" ca="1" si="84"/>
        <v>10.832411748399556</v>
      </c>
      <c r="N155">
        <f t="shared" ca="1" si="85"/>
        <v>0.882478120571907</v>
      </c>
      <c r="O155">
        <f t="shared" ca="1" si="86"/>
        <v>4.703477044945938</v>
      </c>
      <c r="P155">
        <f t="shared" ca="1" si="87"/>
        <v>635.35649593099231</v>
      </c>
      <c r="Q155">
        <f t="shared" ca="1" si="88"/>
        <v>636.48405435669736</v>
      </c>
      <c r="R155">
        <f t="shared" ca="1" si="89"/>
        <v>5.8805143423020954E-3</v>
      </c>
      <c r="S155">
        <f t="shared" ca="1" si="90"/>
        <v>1.4527741004890895</v>
      </c>
      <c r="T155">
        <f t="shared" ca="1" si="91"/>
        <v>30.215548213227748</v>
      </c>
      <c r="U155">
        <f t="shared" ca="1" si="112"/>
        <v>0.1241833251568778</v>
      </c>
      <c r="V155">
        <f t="shared" ca="1" si="113"/>
        <v>0</v>
      </c>
      <c r="W155">
        <f t="shared" ca="1" si="92"/>
        <v>1.2075309953445679</v>
      </c>
      <c r="X155">
        <f t="shared" ca="1" si="93"/>
        <v>12.241949230803229</v>
      </c>
      <c r="Y155">
        <f t="shared" ca="1" si="94"/>
        <v>0.97521618549190103</v>
      </c>
      <c r="Z155">
        <f t="shared" ca="1" si="95"/>
        <v>4.1619189100865945</v>
      </c>
      <c r="AA155">
        <f t="shared" ca="1" si="96"/>
        <v>635.49553099534455</v>
      </c>
      <c r="AB155">
        <f t="shared" ca="1" si="97"/>
        <v>636.37838364642187</v>
      </c>
      <c r="AC155">
        <f t="shared" ca="1" si="98"/>
        <v>4.0299706126599678E-3</v>
      </c>
      <c r="AD155">
        <f t="shared" ca="1" si="99"/>
        <v>1.2092329342806769</v>
      </c>
      <c r="AE155">
        <f t="shared" ca="1" si="100"/>
        <v>29.006941235351135</v>
      </c>
      <c r="AF155">
        <f t="shared" ca="1" si="101"/>
        <v>-7.9010772261085549E-2</v>
      </c>
      <c r="AG155">
        <f t="shared" ca="1" si="102"/>
        <v>0</v>
      </c>
      <c r="AH155">
        <f ca="1">IFERROR(IF(V32="Supercritical",MAX($D$16,IFERROR(L155,MAX($D$16,POWER((ABS(K155)^2)/($I$5*MAX(F155,0.1)^2),1/3)))),IF(V32="Subcritical",MAX($D$16,IFERROR(W155,MAX($D$16,POWER((ABS(K155)^2)/($I$5*MAX(F155,0.1)^2),1/3)))),IF(AND(IFERROR(V155,0)=1,IFERROR(AG155,0)=1),IF(IFERROR(T155,-1E+99)&gt;=IFERROR(AE155,-1E+99),MAX($D$16,IFERROR(L155,MAX($D$16,POWER((ABS(K155)^2)/($I$5*MAX(F155,0.1)^2),1/3)))),MAX($D$16,IFERROR(W155,MAX($D$16,POWER((ABS(K155)^2)/($I$5*MAX(F155,0.1)^2),1/3))))),IF(IFERROR(V155,0)=1,MAX($D$16,IFERROR(L155,MAX($D$16,POWER((ABS(K155)^2)/($I$5*MAX(F155,0.1)^2),1/3)))),IF(IFERROR(AG155,0)=1,MAX($D$16,IFERROR(W155,MAX($D$16,POWER((ABS(K155)^2)/($I$5*MAX(F155,0.1)^2),1/3)))),MAX($D$16,POWER((ABS(K155)^2)/($I$5*MAX(F155,0.1)^2),1/3))))))),MAX($D$16,POWER((ABS(K155)^2)/($I$5*MAX(F155,0.1)^2),1/3)))</f>
        <v>1.3705817095340855</v>
      </c>
      <c r="AI155">
        <f t="shared" ca="1" si="103"/>
        <v>635.65858170953413</v>
      </c>
      <c r="AJ155">
        <f t="shared" ca="1" si="104"/>
        <v>636.34387256430114</v>
      </c>
      <c r="AM155">
        <v>0</v>
      </c>
      <c r="AN155">
        <v>0</v>
      </c>
      <c r="AO155">
        <f t="shared" si="105"/>
        <v>0</v>
      </c>
      <c r="AP155">
        <f t="shared" si="114"/>
        <v>0</v>
      </c>
      <c r="AQ155">
        <f t="shared" ca="1" si="106"/>
        <v>1</v>
      </c>
      <c r="AR155" t="str">
        <f t="shared" ca="1" si="107"/>
        <v>Supercritical</v>
      </c>
      <c r="AS155">
        <f t="shared" ca="1" si="108"/>
        <v>2.7339907286544089E-3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195</v>
      </c>
      <c r="I156">
        <v>5.3999999999999999E-2</v>
      </c>
      <c r="J156">
        <f t="shared" si="109"/>
        <v>1</v>
      </c>
      <c r="K156">
        <f t="shared" ca="1" si="110"/>
        <v>50.95</v>
      </c>
      <c r="L156">
        <f t="shared" ca="1" si="111"/>
        <v>1.0684959309922624</v>
      </c>
      <c r="M156">
        <f t="shared" ca="1" si="84"/>
        <v>11.618824753609861</v>
      </c>
      <c r="N156">
        <f t="shared" ca="1" si="85"/>
        <v>0.89300069332590282</v>
      </c>
      <c r="O156">
        <f t="shared" ca="1" si="86"/>
        <v>4.385125094874188</v>
      </c>
      <c r="P156">
        <f t="shared" ca="1" si="87"/>
        <v>635.35449593099224</v>
      </c>
      <c r="Q156">
        <f t="shared" ca="1" si="88"/>
        <v>636.33458370355572</v>
      </c>
      <c r="R156">
        <f t="shared" ca="1" si="89"/>
        <v>5.0312677601449026E-3</v>
      </c>
      <c r="S156">
        <f t="shared" ca="1" si="90"/>
        <v>1.3544439792862231</v>
      </c>
      <c r="T156">
        <f t="shared" ca="1" si="91"/>
        <v>28.982269631213835</v>
      </c>
      <c r="U156">
        <f t="shared" ca="1" si="112"/>
        <v>9.9672085889551454E-2</v>
      </c>
      <c r="V156">
        <f t="shared" ca="1" si="113"/>
        <v>0</v>
      </c>
      <c r="W156">
        <f t="shared" ca="1" si="92"/>
        <v>1.2081835130116456</v>
      </c>
      <c r="X156">
        <f t="shared" ca="1" si="93"/>
        <v>13.137787520488635</v>
      </c>
      <c r="Y156">
        <f t="shared" ca="1" si="94"/>
        <v>0.98851954161718047</v>
      </c>
      <c r="Z156">
        <f t="shared" ca="1" si="95"/>
        <v>3.8781263527471799</v>
      </c>
      <c r="AA156">
        <f t="shared" ca="1" si="96"/>
        <v>635.49418351301154</v>
      </c>
      <c r="AB156">
        <f t="shared" ca="1" si="97"/>
        <v>636.26074131157793</v>
      </c>
      <c r="AC156">
        <f t="shared" ca="1" si="98"/>
        <v>3.4364715169260237E-3</v>
      </c>
      <c r="AD156">
        <f t="shared" ca="1" si="99"/>
        <v>1.1264735491746742</v>
      </c>
      <c r="AE156">
        <f t="shared" ca="1" si="100"/>
        <v>28.078176099329198</v>
      </c>
      <c r="AF156">
        <f t="shared" ca="1" si="101"/>
        <v>-6.468637081968609E-2</v>
      </c>
      <c r="AG156">
        <f t="shared" ca="1" si="102"/>
        <v>0</v>
      </c>
      <c r="AH156">
        <f ca="1">IFERROR(IF(V32="Supercritical",MAX($D$16,IFERROR(L156,MAX($D$16,POWER((ABS(K156)^2)/($I$5*MAX(F156,0.1)^2),1/3)))),IF(V32="Subcritical",MAX($D$16,IFERROR(W156,MAX($D$16,POWER((ABS(K156)^2)/($I$5*MAX(F156,0.1)^2),1/3)))),IF(AND(IFERROR(V156,0)=1,IFERROR(AG156,0)=1),IF(IFERROR(T156,-1E+99)&gt;=IFERROR(AE156,-1E+99),MAX($D$16,IFERROR(L156,MAX($D$16,POWER((ABS(K156)^2)/($I$5*MAX(F156,0.1)^2),1/3)))),MAX($D$16,IFERROR(W156,MAX($D$16,POWER((ABS(K156)^2)/($I$5*MAX(F156,0.1)^2),1/3))))),IF(IFERROR(V156,0)=1,MAX($D$16,IFERROR(L156,MAX($D$16,POWER((ABS(K156)^2)/($I$5*MAX(F156,0.1)^2),1/3)))),IF(IFERROR(AG156,0)=1,MAX($D$16,IFERROR(W156,MAX($D$16,POWER((ABS(K156)^2)/($I$5*MAX(F156,0.1)^2),1/3)))),MAX($D$16,POWER((ABS(K156)^2)/($I$5*MAX(F156,0.1)^2),1/3))))))),MAX($D$16,POWER((ABS(K156)^2)/($I$5*MAX(F156,0.1)^2),1/3)))</f>
        <v>1.3080175487722852</v>
      </c>
      <c r="AI156">
        <f t="shared" ca="1" si="103"/>
        <v>635.59401754877229</v>
      </c>
      <c r="AJ156">
        <f t="shared" ca="1" si="104"/>
        <v>636.24802632315846</v>
      </c>
      <c r="AM156">
        <v>0</v>
      </c>
      <c r="AN156">
        <v>0</v>
      </c>
      <c r="AO156">
        <f t="shared" si="105"/>
        <v>0</v>
      </c>
      <c r="AP156">
        <f t="shared" si="114"/>
        <v>0</v>
      </c>
      <c r="AQ156">
        <f t="shared" ca="1" si="106"/>
        <v>0.99999999999999989</v>
      </c>
      <c r="AR156" t="str">
        <f t="shared" ca="1" si="107"/>
        <v>Supercritical</v>
      </c>
      <c r="AS156">
        <f t="shared" ca="1" si="108"/>
        <v>2.6903699480239577E-3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195</v>
      </c>
      <c r="I157">
        <v>5.3999999999999999E-2</v>
      </c>
      <c r="J157">
        <f t="shared" si="109"/>
        <v>1</v>
      </c>
      <c r="K157">
        <f t="shared" ca="1" si="110"/>
        <v>50.95</v>
      </c>
      <c r="L157">
        <f t="shared" ca="1" si="111"/>
        <v>1.0684959309922624</v>
      </c>
      <c r="M157">
        <f t="shared" ca="1" si="84"/>
        <v>12.40630625475116</v>
      </c>
      <c r="N157">
        <f t="shared" ca="1" si="85"/>
        <v>0.90240861205749268</v>
      </c>
      <c r="O157">
        <f t="shared" ca="1" si="86"/>
        <v>4.1067823858118953</v>
      </c>
      <c r="P157">
        <f t="shared" ca="1" si="87"/>
        <v>635.35249593099229</v>
      </c>
      <c r="Q157">
        <f t="shared" ca="1" si="88"/>
        <v>636.21211170899505</v>
      </c>
      <c r="R157">
        <f t="shared" ca="1" si="89"/>
        <v>4.3515928815360885E-3</v>
      </c>
      <c r="S157">
        <f t="shared" ca="1" si="90"/>
        <v>1.268471607162035</v>
      </c>
      <c r="T157">
        <f t="shared" ca="1" si="91"/>
        <v>27.957357082560456</v>
      </c>
      <c r="U157">
        <f t="shared" ca="1" si="112"/>
        <v>8.1550757972081556E-2</v>
      </c>
      <c r="V157">
        <f t="shared" ca="1" si="113"/>
        <v>0</v>
      </c>
      <c r="W157">
        <f t="shared" ca="1" si="92"/>
        <v>1.2088283358245786</v>
      </c>
      <c r="X157">
        <f t="shared" ca="1" si="93"/>
        <v>14.035705807259182</v>
      </c>
      <c r="Y157">
        <f t="shared" ca="1" si="94"/>
        <v>1.0005024811551821</v>
      </c>
      <c r="Z157">
        <f t="shared" ca="1" si="95"/>
        <v>3.6300276380578573</v>
      </c>
      <c r="AA157">
        <f t="shared" ca="1" si="96"/>
        <v>635.49282833582458</v>
      </c>
      <c r="AB157">
        <f t="shared" ca="1" si="97"/>
        <v>636.1644440673773</v>
      </c>
      <c r="AC157">
        <f t="shared" ca="1" si="98"/>
        <v>2.9628624373299155E-3</v>
      </c>
      <c r="AD157">
        <f t="shared" ca="1" si="99"/>
        <v>1.0541274243253067</v>
      </c>
      <c r="AE157">
        <f t="shared" ca="1" si="100"/>
        <v>27.336581093757857</v>
      </c>
      <c r="AF157">
        <f t="shared" ca="1" si="101"/>
        <v>-5.3672114913979385E-2</v>
      </c>
      <c r="AG157">
        <f t="shared" ca="1" si="102"/>
        <v>0</v>
      </c>
      <c r="AH157">
        <f ca="1">IFERROR(IF(V32="Supercritical",MAX($D$16,IFERROR(L157,MAX($D$16,POWER((ABS(K157)^2)/($I$5*MAX(F157,0.1)^2),1/3)))),IF(V32="Subcritical",MAX($D$16,IFERROR(W157,MAX($D$16,POWER((ABS(K157)^2)/($I$5*MAX(F157,0.1)^2),1/3)))),IF(AND(IFERROR(V157,0)=1,IFERROR(AG157,0)=1),IF(IFERROR(T157,-1E+99)&gt;=IFERROR(AE157,-1E+99),MAX($D$16,IFERROR(L157,MAX($D$16,POWER((ABS(K157)^2)/($I$5*MAX(F157,0.1)^2),1/3)))),MAX($D$16,IFERROR(W157,MAX($D$16,POWER((ABS(K157)^2)/($I$5*MAX(F157,0.1)^2),1/3))))),IF(IFERROR(V157,0)=1,MAX($D$16,IFERROR(L157,MAX($D$16,POWER((ABS(K157)^2)/($I$5*MAX(F157,0.1)^2),1/3)))),IF(IFERROR(AG157,0)=1,MAX($D$16,IFERROR(W157,MAX($D$16,POWER((ABS(K157)^2)/($I$5*MAX(F157,0.1)^2),1/3)))),MAX($D$16,POWER((ABS(K157)^2)/($I$5*MAX(F157,0.1)^2),1/3))))))),MAX($D$16,POWER((ABS(K157)^2)/($I$5*MAX(F157,0.1)^2),1/3)))</f>
        <v>1.2520645123962884</v>
      </c>
      <c r="AI157">
        <f t="shared" ca="1" si="103"/>
        <v>635.53606451239625</v>
      </c>
      <c r="AJ157">
        <f t="shared" ca="1" si="104"/>
        <v>636.16209676859444</v>
      </c>
      <c r="AM157">
        <v>0</v>
      </c>
      <c r="AN157">
        <v>0</v>
      </c>
      <c r="AO157">
        <f t="shared" si="105"/>
        <v>0</v>
      </c>
      <c r="AP157">
        <f t="shared" si="114"/>
        <v>0</v>
      </c>
      <c r="AQ157">
        <f t="shared" ca="1" si="106"/>
        <v>1</v>
      </c>
      <c r="AR157" t="str">
        <f t="shared" ca="1" si="107"/>
        <v>Supercritical</v>
      </c>
      <c r="AS157">
        <f t="shared" ca="1" si="108"/>
        <v>2.6570287871546718E-3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195</v>
      </c>
      <c r="I158">
        <v>0</v>
      </c>
      <c r="J158">
        <f t="shared" si="109"/>
        <v>1</v>
      </c>
      <c r="K158">
        <f t="shared" ca="1" si="110"/>
        <v>50.95</v>
      </c>
      <c r="L158">
        <f t="shared" ca="1" si="111"/>
        <v>1.0684959309922624</v>
      </c>
      <c r="M158">
        <f t="shared" ca="1" si="84"/>
        <v>13.193787755892457</v>
      </c>
      <c r="N158">
        <f t="shared" ca="1" si="85"/>
        <v>0.91085917628433055</v>
      </c>
      <c r="O158">
        <f t="shared" ca="1" si="86"/>
        <v>3.8616658796292449</v>
      </c>
      <c r="P158">
        <f t="shared" ca="1" si="87"/>
        <v>635.35049593099234</v>
      </c>
      <c r="Q158">
        <f t="shared" ca="1" si="88"/>
        <v>636.11056032272995</v>
      </c>
      <c r="R158">
        <f t="shared" ca="1" si="89"/>
        <v>3.8001166142512658E-3</v>
      </c>
      <c r="S158">
        <f t="shared" ca="1" si="90"/>
        <v>1.192761891055911</v>
      </c>
      <c r="T158">
        <f t="shared" ca="1" si="91"/>
        <v>27.105010796569442</v>
      </c>
      <c r="U158">
        <f t="shared" ca="1" si="112"/>
        <v>6.7610115637762647E-2</v>
      </c>
      <c r="V158">
        <f t="shared" ca="1" si="113"/>
        <v>0</v>
      </c>
      <c r="W158">
        <f t="shared" ca="1" si="92"/>
        <v>1.2094657221074765</v>
      </c>
      <c r="X158">
        <f t="shared" ca="1" si="93"/>
        <v>14.934482736583121</v>
      </c>
      <c r="Y158">
        <f t="shared" ca="1" si="94"/>
        <v>1.0113463851986533</v>
      </c>
      <c r="Z158">
        <f t="shared" ca="1" si="95"/>
        <v>3.4115677722934592</v>
      </c>
      <c r="AA158">
        <f t="shared" ca="1" si="96"/>
        <v>635.49146572210748</v>
      </c>
      <c r="AB158">
        <f t="shared" ca="1" si="97"/>
        <v>636.08467645936287</v>
      </c>
      <c r="AC158">
        <f t="shared" ca="1" si="98"/>
        <v>2.5796292283740384E-3</v>
      </c>
      <c r="AD158">
        <f t="shared" ca="1" si="99"/>
        <v>0.99042756134771692</v>
      </c>
      <c r="AE158">
        <f t="shared" ca="1" si="100"/>
        <v>26.749963503045226</v>
      </c>
      <c r="AF158">
        <f t="shared" ca="1" si="101"/>
        <v>1.9213132085425286</v>
      </c>
      <c r="AG158">
        <f t="shared" ca="1" si="102"/>
        <v>0</v>
      </c>
      <c r="AH158">
        <f ca="1">IFERROR(IF(V32="Supercritical",MAX($D$16,IFERROR(L158,MAX($D$16,POWER((ABS(K158)^2)/($I$5*MAX(F158,0.1)^2),1/3)))),IF(V32="Subcritical",MAX($D$16,IFERROR(W158,MAX($D$16,POWER((ABS(K158)^2)/($I$5*MAX(F158,0.1)^2),1/3)))),IF(AND(IFERROR(V158,0)=1,IFERROR(AG158,0)=1),IF(IFERROR(T158,-1E+99)&gt;=IFERROR(AE158,-1E+99),MAX($D$16,IFERROR(L158,MAX($D$16,POWER((ABS(K158)^2)/($I$5*MAX(F158,0.1)^2),1/3)))),MAX($D$16,IFERROR(W158,MAX($D$16,POWER((ABS(K158)^2)/($I$5*MAX(F158,0.1)^2),1/3))))),IF(IFERROR(V158,0)=1,MAX($D$16,IFERROR(L158,MAX($D$16,POWER((ABS(K158)^2)/($I$5*MAX(F158,0.1)^2),1/3)))),IF(IFERROR(AG158,0)=1,MAX($D$16,IFERROR(W158,MAX($D$16,POWER((ABS(K158)^2)/($I$5*MAX(F158,0.1)^2),1/3)))),MAX($D$16,POWER((ABS(K158)^2)/($I$5*MAX(F158,0.1)^2),1/3))))))),MAX($D$16,POWER((ABS(K158)^2)/($I$5*MAX(F158,0.1)^2),1/3)))</f>
        <v>1.2017349978891132</v>
      </c>
      <c r="AI158">
        <f t="shared" ca="1" si="103"/>
        <v>635.4837349978892</v>
      </c>
      <c r="AJ158">
        <f t="shared" ca="1" si="104"/>
        <v>636.08460249683378</v>
      </c>
      <c r="AM158">
        <v>0</v>
      </c>
      <c r="AN158">
        <v>0</v>
      </c>
      <c r="AO158">
        <f t="shared" si="105"/>
        <v>0</v>
      </c>
      <c r="AP158">
        <f t="shared" si="114"/>
        <v>0</v>
      </c>
      <c r="AQ158">
        <f t="shared" ca="1" si="106"/>
        <v>1.0000000000000002</v>
      </c>
      <c r="AR158" t="str">
        <f t="shared" ca="1" si="107"/>
        <v>Supercritical</v>
      </c>
      <c r="AS158">
        <f t="shared" ca="1" si="108"/>
        <v>2.6316827170430827E-3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194</v>
      </c>
      <c r="I159">
        <v>0</v>
      </c>
      <c r="J159">
        <f t="shared" si="109"/>
        <v>1</v>
      </c>
      <c r="K159">
        <f t="shared" ca="1" si="110"/>
        <v>50.95</v>
      </c>
      <c r="L159">
        <f t="shared" ca="1" si="111"/>
        <v>1.0684959309922624</v>
      </c>
      <c r="M159">
        <f t="shared" ca="1" si="84"/>
        <v>6.6503186744958409</v>
      </c>
      <c r="N159">
        <f t="shared" ca="1" si="85"/>
        <v>0.79539829535456019</v>
      </c>
      <c r="O159">
        <f t="shared" ca="1" si="86"/>
        <v>7.6612869989816703</v>
      </c>
      <c r="P159">
        <f t="shared" ca="1" si="87"/>
        <v>635.34849593099227</v>
      </c>
      <c r="Q159">
        <f t="shared" ca="1" si="88"/>
        <v>638.34010237751443</v>
      </c>
      <c r="R159">
        <f t="shared" ca="1" si="89"/>
        <v>1.7920072966942004E-2</v>
      </c>
      <c r="S159">
        <f t="shared" ca="1" si="90"/>
        <v>2.3663598699804607</v>
      </c>
      <c r="T159">
        <f t="shared" ca="1" si="91"/>
        <v>43.34319165784779</v>
      </c>
      <c r="U159">
        <f t="shared" ca="1" si="112"/>
        <v>-2.4635563550534698</v>
      </c>
      <c r="V159">
        <f t="shared" ca="1" si="113"/>
        <v>0</v>
      </c>
      <c r="W159">
        <f t="shared" ca="1" si="92"/>
        <v>1.2100959209923228</v>
      </c>
      <c r="X159">
        <f t="shared" ca="1" si="93"/>
        <v>7.5316370122562173</v>
      </c>
      <c r="Y159">
        <f t="shared" ca="1" si="94"/>
        <v>0.8712945235291083</v>
      </c>
      <c r="Z159">
        <f t="shared" ca="1" si="95"/>
        <v>6.7647976020470946</v>
      </c>
      <c r="AA159">
        <f t="shared" ca="1" si="96"/>
        <v>635.4900959209923</v>
      </c>
      <c r="AB159">
        <f t="shared" ca="1" si="97"/>
        <v>637.82253662418611</v>
      </c>
      <c r="AC159">
        <f t="shared" ca="1" si="98"/>
        <v>1.2372918541839544E-2</v>
      </c>
      <c r="AD159">
        <f t="shared" ca="1" si="99"/>
        <v>1.9634073170294906</v>
      </c>
      <c r="AE159">
        <f t="shared" ca="1" si="100"/>
        <v>39.691195071597534</v>
      </c>
      <c r="AF159">
        <f t="shared" ca="1" si="101"/>
        <v>1.0582838205095868E-2</v>
      </c>
      <c r="AG159">
        <f t="shared" ca="1" si="102"/>
        <v>0</v>
      </c>
      <c r="AH159">
        <f ca="1">IFERROR(IF(V32="Supercritical",MAX($D$16,IFERROR(L159,MAX($D$16,POWER((ABS(K159)^2)/($I$5*MAX(F159,0.1)^2),1/3)))),IF(V32="Subcritical",MAX($D$16,IFERROR(W159,MAX($D$16,POWER((ABS(K159)^2)/($I$5*MAX(F159,0.1)^2),1/3)))),IF(AND(IFERROR(V159,0)=1,IFERROR(AG159,0)=1),IF(IFERROR(T159,-1E+99)&gt;=IFERROR(AE159,-1E+99),MAX($D$16,IFERROR(L159,MAX($D$16,POWER((ABS(K159)^2)/($I$5*MAX(F159,0.1)^2),1/3)))),MAX($D$16,IFERROR(W159,MAX($D$16,POWER((ABS(K159)^2)/($I$5*MAX(F159,0.1)^2),1/3))))),IF(IFERROR(V159,0)=1,MAX($D$16,IFERROR(L159,MAX($D$16,POWER((ABS(K159)^2)/($I$5*MAX(F159,0.1)^2),1/3)))),IF(IFERROR(AG159,0)=1,MAX($D$16,IFERROR(W159,MAX($D$16,POWER((ABS(K159)^2)/($I$5*MAX(F159,0.1)^2),1/3)))),MAX($D$16,POWER((ABS(K159)^2)/($I$5*MAX(F159,0.1)^2),1/3))))))),MAX($D$16,POWER((ABS(K159)^2)/($I$5*MAX(F159,0.1)^2),1/3)))</f>
        <v>1.8974051154466891</v>
      </c>
      <c r="AI159">
        <f t="shared" ca="1" si="103"/>
        <v>636.17740511544662</v>
      </c>
      <c r="AJ159">
        <f t="shared" ca="1" si="104"/>
        <v>637.12610767316994</v>
      </c>
      <c r="AM159">
        <v>0</v>
      </c>
      <c r="AN159">
        <v>0</v>
      </c>
      <c r="AO159">
        <f t="shared" si="105"/>
        <v>0</v>
      </c>
      <c r="AP159">
        <f t="shared" si="114"/>
        <v>0</v>
      </c>
      <c r="AQ159">
        <f t="shared" ca="1" si="106"/>
        <v>1.0000000000000002</v>
      </c>
      <c r="AR159" t="str">
        <f t="shared" ca="1" si="107"/>
        <v>Supercritical</v>
      </c>
      <c r="AS159">
        <f t="shared" ca="1" si="108"/>
        <v>3.3635167280056809E-3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194</v>
      </c>
      <c r="I160">
        <v>5.3999999999999999E-2</v>
      </c>
      <c r="J160">
        <f t="shared" si="109"/>
        <v>1</v>
      </c>
      <c r="K160">
        <f t="shared" ca="1" si="110"/>
        <v>50.95</v>
      </c>
      <c r="L160">
        <f t="shared" ca="1" si="111"/>
        <v>1.0684959309922624</v>
      </c>
      <c r="M160">
        <f t="shared" ca="1" si="84"/>
        <v>6.6503186744958409</v>
      </c>
      <c r="N160">
        <f t="shared" ca="1" si="85"/>
        <v>0.79539829535456019</v>
      </c>
      <c r="O160">
        <f t="shared" ca="1" si="86"/>
        <v>7.6612869989816703</v>
      </c>
      <c r="P160">
        <f t="shared" ca="1" si="87"/>
        <v>635.34649593099232</v>
      </c>
      <c r="Q160">
        <f t="shared" ca="1" si="88"/>
        <v>638.33810237751447</v>
      </c>
      <c r="R160">
        <f t="shared" ca="1" si="89"/>
        <v>1.7920072966942004E-2</v>
      </c>
      <c r="S160">
        <f t="shared" ca="1" si="90"/>
        <v>2.3663598699804607</v>
      </c>
      <c r="T160">
        <f t="shared" ca="1" si="91"/>
        <v>43.34319165784779</v>
      </c>
      <c r="U160">
        <f t="shared" ca="1" si="112"/>
        <v>-1.6189317547173232E-2</v>
      </c>
      <c r="V160">
        <f t="shared" ca="1" si="113"/>
        <v>0</v>
      </c>
      <c r="W160">
        <f t="shared" ca="1" si="92"/>
        <v>1.210719172875603</v>
      </c>
      <c r="X160">
        <f t="shared" ca="1" si="93"/>
        <v>7.5355161319777535</v>
      </c>
      <c r="Y160">
        <f t="shared" ca="1" si="94"/>
        <v>0.87161758960216018</v>
      </c>
      <c r="Z160">
        <f t="shared" ca="1" si="95"/>
        <v>6.7613152314528699</v>
      </c>
      <c r="AA160">
        <f t="shared" ca="1" si="96"/>
        <v>635.48871917287568</v>
      </c>
      <c r="AB160">
        <f t="shared" ca="1" si="97"/>
        <v>637.81875911472468</v>
      </c>
      <c r="AC160">
        <f t="shared" ca="1" si="98"/>
        <v>1.2354075157873365E-2</v>
      </c>
      <c r="AD160">
        <f t="shared" ca="1" si="99"/>
        <v>1.9618914331168174</v>
      </c>
      <c r="AE160">
        <f t="shared" ca="1" si="100"/>
        <v>39.677804069160111</v>
      </c>
      <c r="AF160">
        <f t="shared" ca="1" si="101"/>
        <v>0.20608864908103897</v>
      </c>
      <c r="AG160">
        <f t="shared" ca="1" si="102"/>
        <v>0</v>
      </c>
      <c r="AH160">
        <f ca="1">IFERROR(IF(V32="Supercritical",MAX($D$16,IFERROR(L160,MAX($D$16,POWER((ABS(K160)^2)/($I$5*MAX(F160,0.1)^2),1/3)))),IF(V32="Subcritical",MAX($D$16,IFERROR(W160,MAX($D$16,POWER((ABS(K160)^2)/($I$5*MAX(F160,0.1)^2),1/3)))),IF(AND(IFERROR(V160,0)=1,IFERROR(AG160,0)=1),IF(IFERROR(T160,-1E+99)&gt;=IFERROR(AE160,-1E+99),MAX($D$16,IFERROR(L160,MAX($D$16,POWER((ABS(K160)^2)/($I$5*MAX(F160,0.1)^2),1/3)))),MAX($D$16,IFERROR(W160,MAX($D$16,POWER((ABS(K160)^2)/($I$5*MAX(F160,0.1)^2),1/3))))),IF(IFERROR(V160,0)=1,MAX($D$16,IFERROR(L160,MAX($D$16,POWER((ABS(K160)^2)/($I$5*MAX(F160,0.1)^2),1/3)))),IF(IFERROR(AG160,0)=1,MAX($D$16,IFERROR(W160,MAX($D$16,POWER((ABS(K160)^2)/($I$5*MAX(F160,0.1)^2),1/3)))),MAX($D$16,POWER((ABS(K160)^2)/($I$5*MAX(F160,0.1)^2),1/3))))))),MAX($D$16,POWER((ABS(K160)^2)/($I$5*MAX(F160,0.1)^2),1/3)))</f>
        <v>1.8974051154466891</v>
      </c>
      <c r="AI160">
        <f t="shared" ca="1" si="103"/>
        <v>636.17540511544667</v>
      </c>
      <c r="AJ160">
        <f t="shared" ca="1" si="104"/>
        <v>637.12410767316999</v>
      </c>
      <c r="AM160">
        <v>0</v>
      </c>
      <c r="AN160">
        <v>0</v>
      </c>
      <c r="AO160">
        <f t="shared" si="105"/>
        <v>0</v>
      </c>
      <c r="AP160">
        <f t="shared" si="114"/>
        <v>0</v>
      </c>
      <c r="AQ160">
        <f t="shared" ca="1" si="106"/>
        <v>1.0000000000000002</v>
      </c>
      <c r="AR160" t="str">
        <f t="shared" ca="1" si="107"/>
        <v>Supercritical</v>
      </c>
      <c r="AS160">
        <f t="shared" ca="1" si="108"/>
        <v>3.3635167280056809E-3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194</v>
      </c>
      <c r="I161">
        <v>5.3999999999999999E-2</v>
      </c>
      <c r="J161">
        <f t="shared" si="109"/>
        <v>1</v>
      </c>
      <c r="K161">
        <f t="shared" ca="1" si="110"/>
        <v>50.95</v>
      </c>
      <c r="L161">
        <f t="shared" ca="1" si="111"/>
        <v>1.0684959309922624</v>
      </c>
      <c r="M161">
        <f t="shared" ca="1" si="84"/>
        <v>6.4109755859535742</v>
      </c>
      <c r="N161">
        <f t="shared" ca="1" si="85"/>
        <v>0.78788029958653616</v>
      </c>
      <c r="O161">
        <f t="shared" ca="1" si="86"/>
        <v>7.9473083802769864</v>
      </c>
      <c r="P161">
        <f t="shared" ca="1" si="87"/>
        <v>635.34449593099225</v>
      </c>
      <c r="Q161">
        <f t="shared" ca="1" si="88"/>
        <v>638.56364529343978</v>
      </c>
      <c r="R161">
        <f t="shared" ca="1" si="89"/>
        <v>1.9528804611057229E-2</v>
      </c>
      <c r="S161">
        <f t="shared" ca="1" si="90"/>
        <v>2.454703971793065</v>
      </c>
      <c r="T161">
        <f t="shared" ca="1" si="91"/>
        <v>44.700826604019497</v>
      </c>
      <c r="U161">
        <f t="shared" ca="1" si="112"/>
        <v>-0.26731136974945002</v>
      </c>
      <c r="V161">
        <f t="shared" ca="1" si="113"/>
        <v>0</v>
      </c>
      <c r="W161">
        <f t="shared" ca="1" si="92"/>
        <v>1.3703838208226091</v>
      </c>
      <c r="X161">
        <f t="shared" ca="1" si="93"/>
        <v>8.2223029249356543</v>
      </c>
      <c r="Y161">
        <f t="shared" ca="1" si="94"/>
        <v>0.94068430394610314</v>
      </c>
      <c r="Z161">
        <f t="shared" ca="1" si="95"/>
        <v>6.1965608011697917</v>
      </c>
      <c r="AA161">
        <f t="shared" ca="1" si="96"/>
        <v>635.64638382082251</v>
      </c>
      <c r="AB161">
        <f t="shared" ca="1" si="97"/>
        <v>637.60343610230029</v>
      </c>
      <c r="AC161">
        <f t="shared" ca="1" si="98"/>
        <v>9.3732906827615238E-3</v>
      </c>
      <c r="AD161">
        <f t="shared" ca="1" si="99"/>
        <v>1.6900326714585947</v>
      </c>
      <c r="AE161">
        <f t="shared" ca="1" si="100"/>
        <v>37.816808845610588</v>
      </c>
      <c r="AF161">
        <f t="shared" ca="1" si="101"/>
        <v>7.3732906828354317E-3</v>
      </c>
      <c r="AG161">
        <f t="shared" ca="1" si="102"/>
        <v>0</v>
      </c>
      <c r="AH161">
        <f ca="1">IFERROR(IF(V32="Supercritical",MAX($D$16,IFERROR(L161,MAX($D$16,POWER((ABS(K161)^2)/($I$5*MAX(F161,0.1)^2),1/3)))),IF(V32="Subcritical",MAX($D$16,IFERROR(W161,MAX($D$16,POWER((ABS(K161)^2)/($I$5*MAX(F161,0.1)^2),1/3)))),IF(AND(IFERROR(V161,0)=1,IFERROR(AG161,0)=1),IF(IFERROR(T161,-1E+99)&gt;=IFERROR(AE161,-1E+99),MAX($D$16,IFERROR(L161,MAX($D$16,POWER((ABS(K161)^2)/($I$5*MAX(F161,0.1)^2),1/3)))),MAX($D$16,IFERROR(W161,MAX($D$16,POWER((ABS(K161)^2)/($I$5*MAX(F161,0.1)^2),1/3))))),IF(IFERROR(V161,0)=1,MAX($D$16,IFERROR(L161,MAX($D$16,POWER((ABS(K161)^2)/($I$5*MAX(F161,0.1)^2),1/3)))),IF(IFERROR(AG161,0)=1,MAX($D$16,IFERROR(W161,MAX($D$16,POWER((ABS(K161)^2)/($I$5*MAX(F161,0.1)^2),1/3)))),MAX($D$16,POWER((ABS(K161)^2)/($I$5*MAX(F161,0.1)^2),1/3))))))),MAX($D$16,POWER((ABS(K161)^2)/($I$5*MAX(F161,0.1)^2),1/3)))</f>
        <v>1.944340352385391</v>
      </c>
      <c r="AI161">
        <f t="shared" ca="1" si="103"/>
        <v>636.22034035238539</v>
      </c>
      <c r="AJ161">
        <f t="shared" ca="1" si="104"/>
        <v>637.19251052857805</v>
      </c>
      <c r="AM161">
        <v>0</v>
      </c>
      <c r="AN161">
        <v>0</v>
      </c>
      <c r="AO161">
        <f t="shared" si="105"/>
        <v>0</v>
      </c>
      <c r="AP161">
        <f t="shared" si="114"/>
        <v>0</v>
      </c>
      <c r="AQ161">
        <f t="shared" ca="1" si="106"/>
        <v>1.0000000000000002</v>
      </c>
      <c r="AR161" t="str">
        <f t="shared" ca="1" si="107"/>
        <v>Supercritical</v>
      </c>
      <c r="AS161">
        <f t="shared" ca="1" si="108"/>
        <v>3.4427876316445592E-3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194</v>
      </c>
      <c r="I162">
        <v>0</v>
      </c>
      <c r="J162">
        <f t="shared" si="109"/>
        <v>1</v>
      </c>
      <c r="K162">
        <f t="shared" ca="1" si="110"/>
        <v>50.95</v>
      </c>
      <c r="L162">
        <f t="shared" ca="1" si="111"/>
        <v>1.0684959309922624</v>
      </c>
      <c r="M162">
        <f t="shared" ca="1" si="84"/>
        <v>6.4109755859535742</v>
      </c>
      <c r="N162">
        <f t="shared" ca="1" si="85"/>
        <v>0.78788029958653616</v>
      </c>
      <c r="O162">
        <f t="shared" ca="1" si="86"/>
        <v>7.9473083802769864</v>
      </c>
      <c r="P162">
        <f t="shared" ca="1" si="87"/>
        <v>635.3424959309923</v>
      </c>
      <c r="Q162">
        <f t="shared" ca="1" si="88"/>
        <v>638.56164529343982</v>
      </c>
      <c r="R162">
        <f t="shared" ca="1" si="89"/>
        <v>1.9528804611057229E-2</v>
      </c>
      <c r="S162">
        <f t="shared" ca="1" si="90"/>
        <v>2.454703971793065</v>
      </c>
      <c r="T162">
        <f t="shared" ca="1" si="91"/>
        <v>44.700826604019497</v>
      </c>
      <c r="U162">
        <f t="shared" ca="1" si="112"/>
        <v>-1.7528804611060878E-2</v>
      </c>
      <c r="V162">
        <f t="shared" ca="1" si="113"/>
        <v>0</v>
      </c>
      <c r="W162">
        <f t="shared" ca="1" si="92"/>
        <v>1.3603602239696773</v>
      </c>
      <c r="X162">
        <f t="shared" ca="1" si="93"/>
        <v>8.1621613438180631</v>
      </c>
      <c r="Y162">
        <f t="shared" ca="1" si="94"/>
        <v>0.93595034866032478</v>
      </c>
      <c r="Z162">
        <f t="shared" ca="1" si="95"/>
        <v>6.2422191688956268</v>
      </c>
      <c r="AA162">
        <f t="shared" ca="1" si="96"/>
        <v>635.63436022396968</v>
      </c>
      <c r="AB162">
        <f t="shared" ca="1" si="97"/>
        <v>637.62035921237577</v>
      </c>
      <c r="AC162">
        <f t="shared" ca="1" si="98"/>
        <v>9.5761321399795672E-3</v>
      </c>
      <c r="AD162">
        <f t="shared" ca="1" si="99"/>
        <v>1.7087461411909528</v>
      </c>
      <c r="AE162">
        <f t="shared" ca="1" si="100"/>
        <v>37.971828160936852</v>
      </c>
      <c r="AF162">
        <f t="shared" ca="1" si="101"/>
        <v>7.5761321400023007E-3</v>
      </c>
      <c r="AG162">
        <f t="shared" ca="1" si="102"/>
        <v>0</v>
      </c>
      <c r="AH162">
        <f ca="1">IFERROR(IF(V32="Supercritical",MAX($D$16,IFERROR(L162,MAX($D$16,POWER((ABS(K162)^2)/($I$5*MAX(F162,0.1)^2),1/3)))),IF(V32="Subcritical",MAX($D$16,IFERROR(W162,MAX($D$16,POWER((ABS(K162)^2)/($I$5*MAX(F162,0.1)^2),1/3)))),IF(AND(IFERROR(V162,0)=1,IFERROR(AG162,0)=1),IF(IFERROR(T162,-1E+99)&gt;=IFERROR(AE162,-1E+99),MAX($D$16,IFERROR(L162,MAX($D$16,POWER((ABS(K162)^2)/($I$5*MAX(F162,0.1)^2),1/3)))),MAX($D$16,IFERROR(W162,MAX($D$16,POWER((ABS(K162)^2)/($I$5*MAX(F162,0.1)^2),1/3))))),IF(IFERROR(V162,0)=1,MAX($D$16,IFERROR(L162,MAX($D$16,POWER((ABS(K162)^2)/($I$5*MAX(F162,0.1)^2),1/3)))),IF(IFERROR(AG162,0)=1,MAX($D$16,IFERROR(W162,MAX($D$16,POWER((ABS(K162)^2)/($I$5*MAX(F162,0.1)^2),1/3)))),MAX($D$16,POWER((ABS(K162)^2)/($I$5*MAX(F162,0.1)^2),1/3))))))),MAX($D$16,POWER((ABS(K162)^2)/($I$5*MAX(F162,0.1)^2),1/3)))</f>
        <v>1.944340352385391</v>
      </c>
      <c r="AI162">
        <f t="shared" ca="1" si="103"/>
        <v>636.21834035238544</v>
      </c>
      <c r="AJ162">
        <f t="shared" ca="1" si="104"/>
        <v>637.1905105285781</v>
      </c>
      <c r="AM162">
        <v>0</v>
      </c>
      <c r="AN162">
        <v>0</v>
      </c>
      <c r="AO162">
        <f t="shared" si="105"/>
        <v>0</v>
      </c>
      <c r="AP162">
        <f t="shared" si="114"/>
        <v>0</v>
      </c>
      <c r="AQ162">
        <f t="shared" ca="1" si="106"/>
        <v>1.0000000000000002</v>
      </c>
      <c r="AR162" t="str">
        <f t="shared" ca="1" si="107"/>
        <v>Supercritical</v>
      </c>
      <c r="AS162">
        <f t="shared" ca="1" si="108"/>
        <v>3.4427876316445592E-3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194</v>
      </c>
      <c r="I163">
        <v>0</v>
      </c>
      <c r="J163">
        <f t="shared" si="109"/>
        <v>1</v>
      </c>
      <c r="K163">
        <f t="shared" ca="1" si="110"/>
        <v>50.95</v>
      </c>
      <c r="L163">
        <f t="shared" ca="1" si="111"/>
        <v>1.0684959309922624</v>
      </c>
      <c r="M163">
        <f t="shared" ca="1" si="84"/>
        <v>6.4109755859535742</v>
      </c>
      <c r="N163">
        <f t="shared" ca="1" si="85"/>
        <v>0.78788029958653616</v>
      </c>
      <c r="O163">
        <f t="shared" ca="1" si="86"/>
        <v>7.9473083802769864</v>
      </c>
      <c r="P163">
        <f t="shared" ca="1" si="87"/>
        <v>635.34049593099235</v>
      </c>
      <c r="Q163">
        <f t="shared" ca="1" si="88"/>
        <v>638.55964529343987</v>
      </c>
      <c r="R163">
        <f t="shared" ca="1" si="89"/>
        <v>1.9528804611057229E-2</v>
      </c>
      <c r="S163">
        <f t="shared" ca="1" si="90"/>
        <v>2.454703971793065</v>
      </c>
      <c r="T163">
        <f t="shared" ca="1" si="91"/>
        <v>44.700826604019497</v>
      </c>
      <c r="U163">
        <f t="shared" ca="1" si="112"/>
        <v>-1.7528804611060878E-2</v>
      </c>
      <c r="V163">
        <f t="shared" ca="1" si="113"/>
        <v>0</v>
      </c>
      <c r="W163">
        <f t="shared" ca="1" si="92"/>
        <v>1.3313113513509667</v>
      </c>
      <c r="X163">
        <f t="shared" ca="1" si="93"/>
        <v>7.9878681081058005</v>
      </c>
      <c r="Y163">
        <f t="shared" ca="1" si="94"/>
        <v>0.92210735504090791</v>
      </c>
      <c r="Z163">
        <f t="shared" ca="1" si="95"/>
        <v>6.3784227919709613</v>
      </c>
      <c r="AA163">
        <f t="shared" ca="1" si="96"/>
        <v>635.60331135135107</v>
      </c>
      <c r="AB163">
        <f t="shared" ca="1" si="97"/>
        <v>637.67692385456894</v>
      </c>
      <c r="AC163">
        <f t="shared" ca="1" si="98"/>
        <v>1.0199224292609364E-2</v>
      </c>
      <c r="AD163">
        <f t="shared" ca="1" si="99"/>
        <v>1.7649767213275267</v>
      </c>
      <c r="AE163">
        <f t="shared" ca="1" si="100"/>
        <v>38.444656108754749</v>
      </c>
      <c r="AF163">
        <f t="shared" ca="1" si="101"/>
        <v>8.1992242925252867E-3</v>
      </c>
      <c r="AG163">
        <f t="shared" ca="1" si="102"/>
        <v>0</v>
      </c>
      <c r="AH163">
        <f ca="1">IFERROR(IF(V32="Supercritical",MAX($D$16,IFERROR(L163,MAX($D$16,POWER((ABS(K163)^2)/($I$5*MAX(F163,0.1)^2),1/3)))),IF(V32="Subcritical",MAX($D$16,IFERROR(W163,MAX($D$16,POWER((ABS(K163)^2)/($I$5*MAX(F163,0.1)^2),1/3)))),IF(AND(IFERROR(V163,0)=1,IFERROR(AG163,0)=1),IF(IFERROR(T163,-1E+99)&gt;=IFERROR(AE163,-1E+99),MAX($D$16,IFERROR(L163,MAX($D$16,POWER((ABS(K163)^2)/($I$5*MAX(F163,0.1)^2),1/3)))),MAX($D$16,IFERROR(W163,MAX($D$16,POWER((ABS(K163)^2)/($I$5*MAX(F163,0.1)^2),1/3))))),IF(IFERROR(V163,0)=1,MAX($D$16,IFERROR(L163,MAX($D$16,POWER((ABS(K163)^2)/($I$5*MAX(F163,0.1)^2),1/3)))),IF(IFERROR(AG163,0)=1,MAX($D$16,IFERROR(W163,MAX($D$16,POWER((ABS(K163)^2)/($I$5*MAX(F163,0.1)^2),1/3)))),MAX($D$16,POWER((ABS(K163)^2)/($I$5*MAX(F163,0.1)^2),1/3))))))),MAX($D$16,POWER((ABS(K163)^2)/($I$5*MAX(F163,0.1)^2),1/3)))</f>
        <v>1.944340352385391</v>
      </c>
      <c r="AI163">
        <f t="shared" ca="1" si="103"/>
        <v>636.21634035238549</v>
      </c>
      <c r="AJ163">
        <f t="shared" ca="1" si="104"/>
        <v>637.18851052857815</v>
      </c>
      <c r="AM163">
        <v>0</v>
      </c>
      <c r="AN163">
        <v>0</v>
      </c>
      <c r="AO163">
        <f t="shared" si="105"/>
        <v>0</v>
      </c>
      <c r="AP163">
        <f t="shared" si="114"/>
        <v>0</v>
      </c>
      <c r="AQ163">
        <f t="shared" ca="1" si="106"/>
        <v>1.0000000000000002</v>
      </c>
      <c r="AR163" t="str">
        <f t="shared" ca="1" si="107"/>
        <v>Supercritical</v>
      </c>
      <c r="AS163">
        <f t="shared" ca="1" si="108"/>
        <v>3.4427876316445592E-3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194</v>
      </c>
      <c r="I164">
        <v>0</v>
      </c>
      <c r="J164">
        <f t="shared" si="109"/>
        <v>1</v>
      </c>
      <c r="K164">
        <f t="shared" ca="1" si="110"/>
        <v>50.95</v>
      </c>
      <c r="L164">
        <f t="shared" ca="1" si="111"/>
        <v>1.0684959309922624</v>
      </c>
      <c r="M164">
        <f t="shared" ca="1" si="84"/>
        <v>6.4109755859535742</v>
      </c>
      <c r="N164">
        <f t="shared" ca="1" si="85"/>
        <v>0.78788029958653616</v>
      </c>
      <c r="O164">
        <f t="shared" ca="1" si="86"/>
        <v>7.9473083802769864</v>
      </c>
      <c r="P164">
        <f t="shared" ca="1" si="87"/>
        <v>635.33849593099228</v>
      </c>
      <c r="Q164">
        <f t="shared" ca="1" si="88"/>
        <v>638.5576452934398</v>
      </c>
      <c r="R164">
        <f t="shared" ca="1" si="89"/>
        <v>1.9528804611057229E-2</v>
      </c>
      <c r="S164">
        <f t="shared" ca="1" si="90"/>
        <v>2.454703971793065</v>
      </c>
      <c r="T164">
        <f t="shared" ca="1" si="91"/>
        <v>44.700826604019497</v>
      </c>
      <c r="U164">
        <f t="shared" ca="1" si="112"/>
        <v>-1.7528804610947191E-2</v>
      </c>
      <c r="V164">
        <f t="shared" ca="1" si="113"/>
        <v>0</v>
      </c>
      <c r="W164">
        <f t="shared" ca="1" si="92"/>
        <v>1.2870095275006397</v>
      </c>
      <c r="X164">
        <f t="shared" ca="1" si="93"/>
        <v>7.7220571650038377</v>
      </c>
      <c r="Y164">
        <f t="shared" ca="1" si="94"/>
        <v>0.90063447672180208</v>
      </c>
      <c r="Z164">
        <f t="shared" ca="1" si="95"/>
        <v>6.5979827539873801</v>
      </c>
      <c r="AA164">
        <f t="shared" ca="1" si="96"/>
        <v>635.55700952750067</v>
      </c>
      <c r="AB164">
        <f t="shared" ca="1" si="97"/>
        <v>637.7758360525728</v>
      </c>
      <c r="AC164">
        <f t="shared" ca="1" si="98"/>
        <v>1.1261773270599757E-2</v>
      </c>
      <c r="AD164">
        <f t="shared" ca="1" si="99"/>
        <v>1.8568883495389057</v>
      </c>
      <c r="AE164">
        <f t="shared" ca="1" si="100"/>
        <v>39.236991103299637</v>
      </c>
      <c r="AF164">
        <f t="shared" ca="1" si="101"/>
        <v>9.461467657843059E-3</v>
      </c>
      <c r="AG164">
        <f t="shared" ca="1" si="102"/>
        <v>0</v>
      </c>
      <c r="AH164">
        <f ca="1">IFERROR(IF(V32="Supercritical",MAX($D$16,IFERROR(L164,MAX($D$16,POWER((ABS(K164)^2)/($I$5*MAX(F164,0.1)^2),1/3)))),IF(V32="Subcritical",MAX($D$16,IFERROR(W164,MAX($D$16,POWER((ABS(K164)^2)/($I$5*MAX(F164,0.1)^2),1/3)))),IF(AND(IFERROR(V164,0)=1,IFERROR(AG164,0)=1),IF(IFERROR(T164,-1E+99)&gt;=IFERROR(AE164,-1E+99),MAX($D$16,IFERROR(L164,MAX($D$16,POWER((ABS(K164)^2)/($I$5*MAX(F164,0.1)^2),1/3)))),MAX($D$16,IFERROR(W164,MAX($D$16,POWER((ABS(K164)^2)/($I$5*MAX(F164,0.1)^2),1/3))))),IF(IFERROR(V164,0)=1,MAX($D$16,IFERROR(L164,MAX($D$16,POWER((ABS(K164)^2)/($I$5*MAX(F164,0.1)^2),1/3)))),IF(IFERROR(AG164,0)=1,MAX($D$16,IFERROR(W164,MAX($D$16,POWER((ABS(K164)^2)/($I$5*MAX(F164,0.1)^2),1/3)))),MAX($D$16,POWER((ABS(K164)^2)/($I$5*MAX(F164,0.1)^2),1/3))))))),MAX($D$16,POWER((ABS(K164)^2)/($I$5*MAX(F164,0.1)^2),1/3)))</f>
        <v>1.944340352385391</v>
      </c>
      <c r="AI164">
        <f t="shared" ca="1" si="103"/>
        <v>636.21434035238542</v>
      </c>
      <c r="AJ164">
        <f t="shared" ca="1" si="104"/>
        <v>637.18651052857808</v>
      </c>
      <c r="AM164">
        <v>0</v>
      </c>
      <c r="AN164">
        <v>0</v>
      </c>
      <c r="AO164">
        <f t="shared" si="105"/>
        <v>0</v>
      </c>
      <c r="AP164">
        <f t="shared" si="114"/>
        <v>0</v>
      </c>
      <c r="AQ164">
        <f t="shared" ca="1" si="106"/>
        <v>1.0000000000000002</v>
      </c>
      <c r="AR164" t="str">
        <f t="shared" ca="1" si="107"/>
        <v>Supercritical</v>
      </c>
      <c r="AS164">
        <f t="shared" ca="1" si="108"/>
        <v>3.4427876316445592E-3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194</v>
      </c>
      <c r="I165">
        <v>5.3999999999999999E-2</v>
      </c>
      <c r="J165">
        <f t="shared" si="109"/>
        <v>1</v>
      </c>
      <c r="K165">
        <f t="shared" ca="1" si="110"/>
        <v>50.95</v>
      </c>
      <c r="L165">
        <f t="shared" ca="1" si="111"/>
        <v>1.0684959309922624</v>
      </c>
      <c r="M165">
        <f t="shared" ca="1" si="84"/>
        <v>6.4109755859535742</v>
      </c>
      <c r="N165">
        <f t="shared" ca="1" si="85"/>
        <v>0.78788029958653616</v>
      </c>
      <c r="O165">
        <f t="shared" ca="1" si="86"/>
        <v>7.9473083802769864</v>
      </c>
      <c r="P165">
        <f t="shared" ca="1" si="87"/>
        <v>635.33649593099233</v>
      </c>
      <c r="Q165">
        <f t="shared" ca="1" si="88"/>
        <v>638.55564529343985</v>
      </c>
      <c r="R165">
        <f t="shared" ca="1" si="89"/>
        <v>1.9528804611057229E-2</v>
      </c>
      <c r="S165">
        <f t="shared" ca="1" si="90"/>
        <v>2.454703971793065</v>
      </c>
      <c r="T165">
        <f t="shared" ca="1" si="91"/>
        <v>44.700826604019497</v>
      </c>
      <c r="U165">
        <f t="shared" ca="1" si="112"/>
        <v>-1.7818528053680893E-2</v>
      </c>
      <c r="V165">
        <f t="shared" ca="1" si="113"/>
        <v>0</v>
      </c>
      <c r="W165">
        <f t="shared" ca="1" si="92"/>
        <v>1.2316331404817211</v>
      </c>
      <c r="X165">
        <f t="shared" ca="1" si="93"/>
        <v>7.3897988428903272</v>
      </c>
      <c r="Y165">
        <f t="shared" ca="1" si="94"/>
        <v>0.87316156641701304</v>
      </c>
      <c r="Z165">
        <f t="shared" ca="1" si="95"/>
        <v>6.8946396354237214</v>
      </c>
      <c r="AA165">
        <f t="shared" ca="1" si="96"/>
        <v>635.49963314048171</v>
      </c>
      <c r="AB165">
        <f t="shared" ca="1" si="97"/>
        <v>637.92246982255892</v>
      </c>
      <c r="AC165">
        <f t="shared" ca="1" si="98"/>
        <v>1.2815813528060284E-2</v>
      </c>
      <c r="AD165">
        <f t="shared" ca="1" si="99"/>
        <v>1.9835190910874894</v>
      </c>
      <c r="AE165">
        <f t="shared" ca="1" si="100"/>
        <v>40.359311997652071</v>
      </c>
      <c r="AF165">
        <f t="shared" ca="1" si="101"/>
        <v>1.1033868829372295E-2</v>
      </c>
      <c r="AG165">
        <f t="shared" ca="1" si="102"/>
        <v>0</v>
      </c>
      <c r="AH165">
        <f ca="1">IFERROR(IF(V32="Supercritical",MAX($D$16,IFERROR(L165,MAX($D$16,POWER((ABS(K165)^2)/($I$5*MAX(F165,0.1)^2),1/3)))),IF(V32="Subcritical",MAX($D$16,IFERROR(W165,MAX($D$16,POWER((ABS(K165)^2)/($I$5*MAX(F165,0.1)^2),1/3)))),IF(AND(IFERROR(V165,0)=1,IFERROR(AG165,0)=1),IF(IFERROR(T165,-1E+99)&gt;=IFERROR(AE165,-1E+99),MAX($D$16,IFERROR(L165,MAX($D$16,POWER((ABS(K165)^2)/($I$5*MAX(F165,0.1)^2),1/3)))),MAX($D$16,IFERROR(W165,MAX($D$16,POWER((ABS(K165)^2)/($I$5*MAX(F165,0.1)^2),1/3))))),IF(IFERROR(V165,0)=1,MAX($D$16,IFERROR(L165,MAX($D$16,POWER((ABS(K165)^2)/($I$5*MAX(F165,0.1)^2),1/3)))),IF(IFERROR(AG165,0)=1,MAX($D$16,IFERROR(W165,MAX($D$16,POWER((ABS(K165)^2)/($I$5*MAX(F165,0.1)^2),1/3)))),MAX($D$16,POWER((ABS(K165)^2)/($I$5*MAX(F165,0.1)^2),1/3))))))),MAX($D$16,POWER((ABS(K165)^2)/($I$5*MAX(F165,0.1)^2),1/3)))</f>
        <v>1.944340352385391</v>
      </c>
      <c r="AI165">
        <f t="shared" ca="1" si="103"/>
        <v>636.21234035238547</v>
      </c>
      <c r="AJ165">
        <f t="shared" ca="1" si="104"/>
        <v>637.18451052857813</v>
      </c>
      <c r="AM165">
        <v>0</v>
      </c>
      <c r="AN165">
        <v>0</v>
      </c>
      <c r="AO165">
        <f t="shared" si="105"/>
        <v>0</v>
      </c>
      <c r="AP165">
        <f t="shared" si="114"/>
        <v>0</v>
      </c>
      <c r="AQ165">
        <f t="shared" ca="1" si="106"/>
        <v>1.0000000000000002</v>
      </c>
      <c r="AR165" t="str">
        <f t="shared" ca="1" si="107"/>
        <v>Supercritical</v>
      </c>
      <c r="AS165">
        <f t="shared" ca="1" si="108"/>
        <v>3.4427876316445592E-3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194</v>
      </c>
      <c r="I166">
        <v>5.3999999999999999E-2</v>
      </c>
      <c r="J166">
        <f t="shared" si="109"/>
        <v>1</v>
      </c>
      <c r="K166">
        <f t="shared" ca="1" si="110"/>
        <v>50.95</v>
      </c>
      <c r="L166">
        <f t="shared" ca="1" si="111"/>
        <v>1.0684959309922624</v>
      </c>
      <c r="M166">
        <f t="shared" ca="1" si="84"/>
        <v>6.4109755859535742</v>
      </c>
      <c r="N166">
        <f t="shared" ca="1" si="85"/>
        <v>0.78788029958653616</v>
      </c>
      <c r="O166">
        <f t="shared" ca="1" si="86"/>
        <v>7.9473083802769864</v>
      </c>
      <c r="P166">
        <f t="shared" ca="1" si="87"/>
        <v>635.33449593099226</v>
      </c>
      <c r="Q166">
        <f t="shared" ca="1" si="88"/>
        <v>638.55364529343979</v>
      </c>
      <c r="R166">
        <f t="shared" ca="1" si="89"/>
        <v>1.9528804611057229E-2</v>
      </c>
      <c r="S166">
        <f t="shared" ca="1" si="90"/>
        <v>2.454703971793065</v>
      </c>
      <c r="T166">
        <f t="shared" ca="1" si="91"/>
        <v>44.700826604019497</v>
      </c>
      <c r="U166">
        <f t="shared" ca="1" si="112"/>
        <v>-1.7818528053567206E-2</v>
      </c>
      <c r="V166">
        <f t="shared" ca="1" si="113"/>
        <v>0</v>
      </c>
      <c r="W166">
        <f t="shared" ca="1" si="92"/>
        <v>1.1689262006999959</v>
      </c>
      <c r="X166">
        <f t="shared" ca="1" si="93"/>
        <v>7.0135572041999747</v>
      </c>
      <c r="Y166">
        <f t="shared" ca="1" si="94"/>
        <v>0.84117070758200785</v>
      </c>
      <c r="Z166">
        <f t="shared" ca="1" si="95"/>
        <v>7.2645019519466212</v>
      </c>
      <c r="AA166">
        <f t="shared" ca="1" si="96"/>
        <v>635.43492620069992</v>
      </c>
      <c r="AB166">
        <f t="shared" ca="1" si="97"/>
        <v>638.12468097184342</v>
      </c>
      <c r="AC166">
        <f t="shared" ca="1" si="98"/>
        <v>1.4953700798621707E-2</v>
      </c>
      <c r="AD166">
        <f t="shared" ca="1" si="99"/>
        <v>2.1452494264132085</v>
      </c>
      <c r="AE166">
        <f t="shared" ca="1" si="100"/>
        <v>41.828663293418842</v>
      </c>
      <c r="AF166">
        <f t="shared" ca="1" si="101"/>
        <v>1.2953700798675527E-2</v>
      </c>
      <c r="AG166">
        <f t="shared" ca="1" si="102"/>
        <v>0</v>
      </c>
      <c r="AH166">
        <f ca="1">IFERROR(IF(V32="Supercritical",MAX($D$16,IFERROR(L166,MAX($D$16,POWER((ABS(K166)^2)/($I$5*MAX(F166,0.1)^2),1/3)))),IF(V32="Subcritical",MAX($D$16,IFERROR(W166,MAX($D$16,POWER((ABS(K166)^2)/($I$5*MAX(F166,0.1)^2),1/3)))),IF(AND(IFERROR(V166,0)=1,IFERROR(AG166,0)=1),IF(IFERROR(T166,-1E+99)&gt;=IFERROR(AE166,-1E+99),MAX($D$16,IFERROR(L166,MAX($D$16,POWER((ABS(K166)^2)/($I$5*MAX(F166,0.1)^2),1/3)))),MAX($D$16,IFERROR(W166,MAX($D$16,POWER((ABS(K166)^2)/($I$5*MAX(F166,0.1)^2),1/3))))),IF(IFERROR(V166,0)=1,MAX($D$16,IFERROR(L166,MAX($D$16,POWER((ABS(K166)^2)/($I$5*MAX(F166,0.1)^2),1/3)))),IF(IFERROR(AG166,0)=1,MAX($D$16,IFERROR(W166,MAX($D$16,POWER((ABS(K166)^2)/($I$5*MAX(F166,0.1)^2),1/3)))),MAX($D$16,POWER((ABS(K166)^2)/($I$5*MAX(F166,0.1)^2),1/3))))))),MAX($D$16,POWER((ABS(K166)^2)/($I$5*MAX(F166,0.1)^2),1/3)))</f>
        <v>1.944340352385391</v>
      </c>
      <c r="AI166">
        <f t="shared" ca="1" si="103"/>
        <v>636.2103403523854</v>
      </c>
      <c r="AJ166">
        <f t="shared" ca="1" si="104"/>
        <v>637.18251052857806</v>
      </c>
      <c r="AM166">
        <v>0</v>
      </c>
      <c r="AN166">
        <v>0</v>
      </c>
      <c r="AO166">
        <f t="shared" si="105"/>
        <v>0</v>
      </c>
      <c r="AP166">
        <f t="shared" si="114"/>
        <v>0</v>
      </c>
      <c r="AQ166">
        <f t="shared" ca="1" si="106"/>
        <v>1.0000000000000002</v>
      </c>
      <c r="AR166" t="str">
        <f t="shared" ca="1" si="107"/>
        <v>Supercritical</v>
      </c>
      <c r="AS166">
        <f t="shared" ca="1" si="108"/>
        <v>3.4427876316445592E-3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194</v>
      </c>
      <c r="I167">
        <v>0</v>
      </c>
      <c r="J167">
        <f t="shared" si="109"/>
        <v>1</v>
      </c>
      <c r="K167">
        <f t="shared" ca="1" si="110"/>
        <v>50.95</v>
      </c>
      <c r="L167">
        <f t="shared" ca="1" si="111"/>
        <v>1.0684959309922624</v>
      </c>
      <c r="M167">
        <f t="shared" ca="1" si="84"/>
        <v>6.4109755859535742</v>
      </c>
      <c r="N167">
        <f t="shared" ca="1" si="85"/>
        <v>0.78788029958653616</v>
      </c>
      <c r="O167">
        <f t="shared" ca="1" si="86"/>
        <v>7.9473083802769864</v>
      </c>
      <c r="P167">
        <f t="shared" ca="1" si="87"/>
        <v>635.33249593099231</v>
      </c>
      <c r="Q167">
        <f t="shared" ca="1" si="88"/>
        <v>638.55164529343983</v>
      </c>
      <c r="R167">
        <f t="shared" ca="1" si="89"/>
        <v>1.9528804611057229E-2</v>
      </c>
      <c r="S167">
        <f t="shared" ca="1" si="90"/>
        <v>2.454703971793065</v>
      </c>
      <c r="T167">
        <f t="shared" ca="1" si="91"/>
        <v>44.700826604019497</v>
      </c>
      <c r="U167">
        <f t="shared" ca="1" si="112"/>
        <v>-1.7528804611060878E-2</v>
      </c>
      <c r="V167">
        <f t="shared" ca="1" si="113"/>
        <v>0</v>
      </c>
      <c r="W167">
        <f t="shared" ca="1" si="92"/>
        <v>1.1023529378297943</v>
      </c>
      <c r="X167">
        <f t="shared" ca="1" si="93"/>
        <v>6.614117626978766</v>
      </c>
      <c r="Y167">
        <f t="shared" ca="1" si="94"/>
        <v>0.80613707879528929</v>
      </c>
      <c r="Z167">
        <f t="shared" ca="1" si="95"/>
        <v>7.7032195182281979</v>
      </c>
      <c r="AA167">
        <f t="shared" ca="1" si="96"/>
        <v>635.36635293782979</v>
      </c>
      <c r="AB167">
        <f t="shared" ca="1" si="97"/>
        <v>638.39079692080691</v>
      </c>
      <c r="AC167">
        <f t="shared" ca="1" si="98"/>
        <v>1.7795705224323877E-2</v>
      </c>
      <c r="AD167">
        <f t="shared" ca="1" si="99"/>
        <v>2.342488343618808</v>
      </c>
      <c r="AE167">
        <f t="shared" ca="1" si="100"/>
        <v>43.65360251786413</v>
      </c>
      <c r="AF167">
        <f t="shared" ca="1" si="101"/>
        <v>1.8810067727258684E-2</v>
      </c>
      <c r="AG167">
        <f t="shared" ca="1" si="102"/>
        <v>0</v>
      </c>
      <c r="AH167">
        <f ca="1">IFERROR(IF(V32="Supercritical",MAX($D$16,IFERROR(L167,MAX($D$16,POWER((ABS(K167)^2)/($I$5*MAX(F167,0.1)^2),1/3)))),IF(V32="Subcritical",MAX($D$16,IFERROR(W167,MAX($D$16,POWER((ABS(K167)^2)/($I$5*MAX(F167,0.1)^2),1/3)))),IF(AND(IFERROR(V167,0)=1,IFERROR(AG167,0)=1),IF(IFERROR(T167,-1E+99)&gt;=IFERROR(AE167,-1E+99),MAX($D$16,IFERROR(L167,MAX($D$16,POWER((ABS(K167)^2)/($I$5*MAX(F167,0.1)^2),1/3)))),MAX($D$16,IFERROR(W167,MAX($D$16,POWER((ABS(K167)^2)/($I$5*MAX(F167,0.1)^2),1/3))))),IF(IFERROR(V167,0)=1,MAX($D$16,IFERROR(L167,MAX($D$16,POWER((ABS(K167)^2)/($I$5*MAX(F167,0.1)^2),1/3)))),IF(IFERROR(AG167,0)=1,MAX($D$16,IFERROR(W167,MAX($D$16,POWER((ABS(K167)^2)/($I$5*MAX(F167,0.1)^2),1/3)))),MAX($D$16,POWER((ABS(K167)^2)/($I$5*MAX(F167,0.1)^2),1/3))))))),MAX($D$16,POWER((ABS(K167)^2)/($I$5*MAX(F167,0.1)^2),1/3)))</f>
        <v>1.944340352385391</v>
      </c>
      <c r="AI167">
        <f t="shared" ca="1" si="103"/>
        <v>636.20834035238545</v>
      </c>
      <c r="AJ167">
        <f t="shared" ca="1" si="104"/>
        <v>637.18051052857811</v>
      </c>
      <c r="AM167">
        <v>0</v>
      </c>
      <c r="AN167">
        <v>0</v>
      </c>
      <c r="AO167">
        <f t="shared" si="105"/>
        <v>0</v>
      </c>
      <c r="AP167">
        <f t="shared" si="114"/>
        <v>0</v>
      </c>
      <c r="AQ167">
        <f t="shared" ca="1" si="106"/>
        <v>1.0000000000000002</v>
      </c>
      <c r="AR167" t="str">
        <f t="shared" ca="1" si="107"/>
        <v>Supercritical</v>
      </c>
      <c r="AS167">
        <f t="shared" ca="1" si="108"/>
        <v>3.4427876316445592E-3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194</v>
      </c>
      <c r="I168">
        <v>0.59799999999999998</v>
      </c>
      <c r="J168">
        <f t="shared" si="109"/>
        <v>1</v>
      </c>
      <c r="K168">
        <f t="shared" ca="1" si="110"/>
        <v>50.95</v>
      </c>
      <c r="L168">
        <f t="shared" ca="1" si="111"/>
        <v>1.0684959309922624</v>
      </c>
      <c r="M168">
        <f t="shared" ca="1" si="84"/>
        <v>6.4109755859535742</v>
      </c>
      <c r="N168">
        <f t="shared" ca="1" si="85"/>
        <v>0.78788029958653616</v>
      </c>
      <c r="O168">
        <f t="shared" ca="1" si="86"/>
        <v>7.9473083802769864</v>
      </c>
      <c r="P168">
        <f t="shared" ca="1" si="87"/>
        <v>635.33049593099224</v>
      </c>
      <c r="Q168">
        <f t="shared" ca="1" si="88"/>
        <v>638.54964529343977</v>
      </c>
      <c r="R168">
        <f t="shared" ca="1" si="89"/>
        <v>1.9528804611057229E-2</v>
      </c>
      <c r="S168">
        <f t="shared" ca="1" si="90"/>
        <v>2.454703971793065</v>
      </c>
      <c r="T168">
        <f t="shared" ca="1" si="91"/>
        <v>44.700826604019497</v>
      </c>
      <c r="U168">
        <f t="shared" ca="1" si="112"/>
        <v>-2.0737223475521205E-2</v>
      </c>
      <c r="V168">
        <f t="shared" ca="1" si="113"/>
        <v>0</v>
      </c>
      <c r="W168">
        <f t="shared" ca="1" si="92"/>
        <v>1.0353436152394968</v>
      </c>
      <c r="X168">
        <f t="shared" ca="1" si="93"/>
        <v>6.2120616914369808</v>
      </c>
      <c r="Y168">
        <f t="shared" ca="1" si="94"/>
        <v>0.76970665744263966</v>
      </c>
      <c r="Z168">
        <f t="shared" ca="1" si="95"/>
        <v>8.2017859014877548</v>
      </c>
      <c r="AA168">
        <f t="shared" ca="1" si="96"/>
        <v>635.29734361523947</v>
      </c>
      <c r="AB168">
        <f t="shared" ca="1" si="97"/>
        <v>638.72595176885022</v>
      </c>
      <c r="AC168">
        <f t="shared" ca="1" si="98"/>
        <v>2.1456837765128783E-2</v>
      </c>
      <c r="AD168">
        <f t="shared" ca="1" si="99"/>
        <v>2.5735444267450305</v>
      </c>
      <c r="AE168">
        <f t="shared" ca="1" si="100"/>
        <v>45.813259936839451</v>
      </c>
      <c r="AF168">
        <f t="shared" ca="1" si="101"/>
        <v>-0.154544043538408</v>
      </c>
      <c r="AG168">
        <f t="shared" ca="1" si="102"/>
        <v>0</v>
      </c>
      <c r="AH168">
        <f ca="1">IFERROR(IF(V32="Supercritical",MAX($D$16,IFERROR(L168,MAX($D$16,POWER((ABS(K168)^2)/($I$5*MAX(F168,0.1)^2),1/3)))),IF(V32="Subcritical",MAX($D$16,IFERROR(W168,MAX($D$16,POWER((ABS(K168)^2)/($I$5*MAX(F168,0.1)^2),1/3)))),IF(AND(IFERROR(V168,0)=1,IFERROR(AG168,0)=1),IF(IFERROR(T168,-1E+99)&gt;=IFERROR(AE168,-1E+99),MAX($D$16,IFERROR(L168,MAX($D$16,POWER((ABS(K168)^2)/($I$5*MAX(F168,0.1)^2),1/3)))),MAX($D$16,IFERROR(W168,MAX($D$16,POWER((ABS(K168)^2)/($I$5*MAX(F168,0.1)^2),1/3))))),IF(IFERROR(V168,0)=1,MAX($D$16,IFERROR(L168,MAX($D$16,POWER((ABS(K168)^2)/($I$5*MAX(F168,0.1)^2),1/3)))),IF(IFERROR(AG168,0)=1,MAX($D$16,IFERROR(W168,MAX($D$16,POWER((ABS(K168)^2)/($I$5*MAX(F168,0.1)^2),1/3)))),MAX($D$16,POWER((ABS(K168)^2)/($I$5*MAX(F168,0.1)^2),1/3))))))),MAX($D$16,POWER((ABS(K168)^2)/($I$5*MAX(F168,0.1)^2),1/3)))</f>
        <v>1.944340352385391</v>
      </c>
      <c r="AI168">
        <f t="shared" ca="1" si="103"/>
        <v>636.20634035238538</v>
      </c>
      <c r="AJ168">
        <f t="shared" ca="1" si="104"/>
        <v>637.17851052857804</v>
      </c>
      <c r="AM168">
        <v>0</v>
      </c>
      <c r="AN168">
        <v>0</v>
      </c>
      <c r="AO168">
        <f t="shared" si="105"/>
        <v>0</v>
      </c>
      <c r="AP168">
        <f t="shared" si="114"/>
        <v>0</v>
      </c>
      <c r="AQ168">
        <f t="shared" ca="1" si="106"/>
        <v>1.0000000000000002</v>
      </c>
      <c r="AR168" t="str">
        <f t="shared" ca="1" si="107"/>
        <v>Supercritical</v>
      </c>
      <c r="AS168">
        <f t="shared" ca="1" si="108"/>
        <v>3.4427876316445592E-3</v>
      </c>
    </row>
    <row r="169" spans="1:45" x14ac:dyDescent="0.35">
      <c r="A169">
        <v>20</v>
      </c>
      <c r="B169">
        <v>19</v>
      </c>
      <c r="C169">
        <v>616538.02300000004</v>
      </c>
      <c r="D169">
        <v>3097754.335</v>
      </c>
      <c r="E169">
        <v>634.26</v>
      </c>
      <c r="F169">
        <v>6.25</v>
      </c>
      <c r="G169">
        <v>0</v>
      </c>
      <c r="H169" t="s">
        <v>194</v>
      </c>
      <c r="I169">
        <v>2.649</v>
      </c>
      <c r="J169">
        <f t="shared" si="109"/>
        <v>1</v>
      </c>
      <c r="K169">
        <f t="shared" ca="1" si="110"/>
        <v>50.95</v>
      </c>
      <c r="L169">
        <f t="shared" ca="1" si="111"/>
        <v>1.0684959309922624</v>
      </c>
      <c r="M169">
        <f t="shared" ca="1" si="84"/>
        <v>6.67809956870164</v>
      </c>
      <c r="N169">
        <f t="shared" ca="1" si="85"/>
        <v>0.79624490861512198</v>
      </c>
      <c r="O169">
        <f t="shared" ca="1" si="86"/>
        <v>7.6294160450659065</v>
      </c>
      <c r="P169">
        <f t="shared" ca="1" si="87"/>
        <v>635.32849593099229</v>
      </c>
      <c r="Q169">
        <f t="shared" ca="1" si="88"/>
        <v>638.29526398342398</v>
      </c>
      <c r="R169">
        <f t="shared" ca="1" si="89"/>
        <v>1.774609860597377E-2</v>
      </c>
      <c r="S169">
        <f t="shared" ca="1" si="90"/>
        <v>2.3565158129213422</v>
      </c>
      <c r="T169">
        <f t="shared" ca="1" si="91"/>
        <v>43.192506010722731</v>
      </c>
      <c r="U169">
        <f t="shared" ca="1" si="112"/>
        <v>0.14581692096737697</v>
      </c>
      <c r="V169">
        <f t="shared" ca="1" si="113"/>
        <v>0</v>
      </c>
      <c r="W169">
        <f t="shared" ca="1" si="92"/>
        <v>0.97139804044615996</v>
      </c>
      <c r="X169">
        <f t="shared" ca="1" si="93"/>
        <v>6.0712377527885</v>
      </c>
      <c r="Y169">
        <f t="shared" ca="1" si="94"/>
        <v>0.74104587650462428</v>
      </c>
      <c r="Z169">
        <f t="shared" ca="1" si="95"/>
        <v>8.3920284585460081</v>
      </c>
      <c r="AA169">
        <f t="shared" ca="1" si="96"/>
        <v>635.23139804044615</v>
      </c>
      <c r="AB169">
        <f t="shared" ca="1" si="97"/>
        <v>638.82090576975531</v>
      </c>
      <c r="AC169">
        <f t="shared" ca="1" si="98"/>
        <v>2.3629595500963389E-2</v>
      </c>
      <c r="AD169">
        <f t="shared" ca="1" si="99"/>
        <v>2.7185281393592557</v>
      </c>
      <c r="AE169">
        <f t="shared" ca="1" si="100"/>
        <v>46.534303908286759</v>
      </c>
      <c r="AF169">
        <f t="shared" ca="1" si="101"/>
        <v>0.14222473197764884</v>
      </c>
      <c r="AG169">
        <f t="shared" ca="1" si="102"/>
        <v>0</v>
      </c>
      <c r="AH169">
        <f ca="1">IFERROR(IF(V32="Supercritical",MAX($D$16,IFERROR(L169,MAX($D$16,POWER((ABS(K169)^2)/($I$5*MAX(F169,0.1)^2),1/3)))),IF(V32="Subcritical",MAX($D$16,IFERROR(W169,MAX($D$16,POWER((ABS(K169)^2)/($I$5*MAX(F169,0.1)^2),1/3)))),IF(AND(IFERROR(V169,0)=1,IFERROR(AG169,0)=1),IF(IFERROR(T169,-1E+99)&gt;=IFERROR(AE169,-1E+99),MAX($D$16,IFERROR(L169,MAX($D$16,POWER((ABS(K169)^2)/($I$5*MAX(F169,0.1)^2),1/3)))),MAX($D$16,IFERROR(W169,MAX($D$16,POWER((ABS(K169)^2)/($I$5*MAX(F169,0.1)^2),1/3))))),IF(IFERROR(V169,0)=1,MAX($D$16,IFERROR(L169,MAX($D$16,POWER((ABS(K169)^2)/($I$5*MAX(F169,0.1)^2),1/3)))),IF(IFERROR(AG169,0)=1,MAX($D$16,IFERROR(W169,MAX($D$16,POWER((ABS(K169)^2)/($I$5*MAX(F169,0.1)^2),1/3)))),MAX($D$16,POWER((ABS(K169)^2)/($I$5*MAX(F169,0.1)^2),1/3))))))),MAX($D$16,POWER((ABS(K169)^2)/($I$5*MAX(F169,0.1)^2),1/3)))</f>
        <v>1.8921393234163704</v>
      </c>
      <c r="AI169">
        <f t="shared" ca="1" si="103"/>
        <v>636.15213932341635</v>
      </c>
      <c r="AJ169">
        <f t="shared" ca="1" si="104"/>
        <v>637.09820898512453</v>
      </c>
      <c r="AM169">
        <v>0</v>
      </c>
      <c r="AN169">
        <v>0</v>
      </c>
      <c r="AO169">
        <f t="shared" si="105"/>
        <v>0</v>
      </c>
      <c r="AP169">
        <f t="shared" si="114"/>
        <v>0</v>
      </c>
      <c r="AQ169">
        <f t="shared" ca="1" si="106"/>
        <v>1</v>
      </c>
      <c r="AR169" t="str">
        <f t="shared" ca="1" si="107"/>
        <v>Supercritical</v>
      </c>
      <c r="AS169">
        <f t="shared" ca="1" si="108"/>
        <v>3.3548672584835944E-3</v>
      </c>
    </row>
    <row r="170" spans="1:45" x14ac:dyDescent="0.35">
      <c r="A170">
        <v>21</v>
      </c>
      <c r="B170">
        <v>20</v>
      </c>
      <c r="C170">
        <v>616537.09600000002</v>
      </c>
      <c r="D170">
        <v>3097753.9610000001</v>
      </c>
      <c r="E170">
        <v>634.25800000000004</v>
      </c>
      <c r="F170">
        <v>6.17</v>
      </c>
      <c r="G170">
        <v>0</v>
      </c>
      <c r="H170" t="s">
        <v>194</v>
      </c>
      <c r="I170">
        <v>2.7989999999999999</v>
      </c>
      <c r="J170">
        <f t="shared" si="109"/>
        <v>1</v>
      </c>
      <c r="K170">
        <f t="shared" ca="1" si="110"/>
        <v>50.95</v>
      </c>
      <c r="L170">
        <f t="shared" ca="1" si="111"/>
        <v>1.0684959309922624</v>
      </c>
      <c r="M170">
        <f t="shared" ca="1" si="84"/>
        <v>6.5926198942222589</v>
      </c>
      <c r="N170">
        <f t="shared" ca="1" si="85"/>
        <v>0.79362301104353006</v>
      </c>
      <c r="O170">
        <f t="shared" ca="1" si="86"/>
        <v>7.7283387814687066</v>
      </c>
      <c r="P170">
        <f t="shared" ca="1" si="87"/>
        <v>635.32649593099234</v>
      </c>
      <c r="Q170">
        <f t="shared" ca="1" si="88"/>
        <v>638.37069676285535</v>
      </c>
      <c r="R170">
        <f t="shared" ca="1" si="89"/>
        <v>1.828952750157456E-2</v>
      </c>
      <c r="S170">
        <f t="shared" ca="1" si="90"/>
        <v>2.3870703129268054</v>
      </c>
      <c r="T170">
        <f t="shared" ca="1" si="91"/>
        <v>43.660611698074256</v>
      </c>
      <c r="U170">
        <f t="shared" ca="1" si="112"/>
        <v>-0.1153950673088957</v>
      </c>
      <c r="V170">
        <f t="shared" ca="1" si="113"/>
        <v>0</v>
      </c>
      <c r="W170">
        <f t="shared" ca="1" si="92"/>
        <v>0.91392602461655115</v>
      </c>
      <c r="X170">
        <f t="shared" ca="1" si="93"/>
        <v>5.6389235718841206</v>
      </c>
      <c r="Y170">
        <f t="shared" ca="1" si="94"/>
        <v>0.70505474934671064</v>
      </c>
      <c r="Z170">
        <f t="shared" ca="1" si="95"/>
        <v>9.0354124063746077</v>
      </c>
      <c r="AA170">
        <f t="shared" ca="1" si="96"/>
        <v>635.1719260246166</v>
      </c>
      <c r="AB170">
        <f t="shared" ca="1" si="97"/>
        <v>639.33291875414102</v>
      </c>
      <c r="AC170">
        <f t="shared" ca="1" si="98"/>
        <v>2.9271705127100485E-2</v>
      </c>
      <c r="AD170">
        <f t="shared" ca="1" si="99"/>
        <v>3.0175741740206452</v>
      </c>
      <c r="AE170">
        <f t="shared" ca="1" si="100"/>
        <v>49.50381947149117</v>
      </c>
      <c r="AF170">
        <f t="shared" ca="1" si="101"/>
        <v>0.15112761715829492</v>
      </c>
      <c r="AG170">
        <f t="shared" ca="1" si="102"/>
        <v>0</v>
      </c>
      <c r="AH170">
        <f ca="1">IFERROR(IF(V32="Supercritical",MAX($D$16,IFERROR(L170,MAX($D$16,POWER((ABS(K170)^2)/($I$5*MAX(F170,0.1)^2),1/3)))),IF(V32="Subcritical",MAX($D$16,IFERROR(W170,MAX($D$16,POWER((ABS(K170)^2)/($I$5*MAX(F170,0.1)^2),1/3)))),IF(AND(IFERROR(V170,0)=1,IFERROR(AG170,0)=1),IF(IFERROR(T170,-1E+99)&gt;=IFERROR(AE170,-1E+99),MAX($D$16,IFERROR(L170,MAX($D$16,POWER((ABS(K170)^2)/($I$5*MAX(F170,0.1)^2),1/3)))),MAX($D$16,IFERROR(W170,MAX($D$16,POWER((ABS(K170)^2)/($I$5*MAX(F170,0.1)^2),1/3))))),IF(IFERROR(V170,0)=1,MAX($D$16,IFERROR(L170,MAX($D$16,POWER((ABS(K170)^2)/($I$5*MAX(F170,0.1)^2),1/3)))),IF(IFERROR(AG170,0)=1,MAX($D$16,IFERROR(W170,MAX($D$16,POWER((ABS(K170)^2)/($I$5*MAX(F170,0.1)^2),1/3)))),MAX($D$16,POWER((ABS(K170)^2)/($I$5*MAX(F170,0.1)^2),1/3))))))),MAX($D$16,POWER((ABS(K170)^2)/($I$5*MAX(F170,0.1)^2),1/3)))</f>
        <v>1.9084597885297581</v>
      </c>
      <c r="AI170">
        <f t="shared" ca="1" si="103"/>
        <v>636.16645978852978</v>
      </c>
      <c r="AJ170">
        <f t="shared" ca="1" si="104"/>
        <v>637.1206896827947</v>
      </c>
      <c r="AM170">
        <v>0</v>
      </c>
      <c r="AN170">
        <v>0</v>
      </c>
      <c r="AO170">
        <f t="shared" si="105"/>
        <v>0</v>
      </c>
      <c r="AP170">
        <f t="shared" si="114"/>
        <v>0</v>
      </c>
      <c r="AQ170">
        <f t="shared" ca="1" si="106"/>
        <v>1.0000000000000002</v>
      </c>
      <c r="AR170" t="str">
        <f t="shared" ca="1" si="107"/>
        <v>Supercritical</v>
      </c>
      <c r="AS170">
        <f t="shared" ca="1" si="108"/>
        <v>3.3818346714262824E-3</v>
      </c>
    </row>
    <row r="171" spans="1:45" x14ac:dyDescent="0.35">
      <c r="A171">
        <v>22</v>
      </c>
      <c r="B171">
        <v>21</v>
      </c>
      <c r="C171">
        <v>616536.18799999997</v>
      </c>
      <c r="D171">
        <v>3097753.5419999999</v>
      </c>
      <c r="E171">
        <v>634.25599999999997</v>
      </c>
      <c r="F171">
        <v>6.1020000000000003</v>
      </c>
      <c r="G171">
        <v>0</v>
      </c>
      <c r="H171" t="s">
        <v>194</v>
      </c>
      <c r="I171">
        <v>2.9470000000000001</v>
      </c>
      <c r="J171">
        <f t="shared" si="109"/>
        <v>1</v>
      </c>
      <c r="K171">
        <f t="shared" ca="1" si="110"/>
        <v>50.95</v>
      </c>
      <c r="L171">
        <f t="shared" ca="1" si="111"/>
        <v>1.0684959309922624</v>
      </c>
      <c r="M171">
        <f t="shared" ca="1" si="84"/>
        <v>6.519962170914785</v>
      </c>
      <c r="N171">
        <f t="shared" ca="1" si="85"/>
        <v>0.79135436472494858</v>
      </c>
      <c r="O171">
        <f t="shared" ca="1" si="86"/>
        <v>7.8144625174798295</v>
      </c>
      <c r="P171">
        <f t="shared" ca="1" si="87"/>
        <v>635.32449593099227</v>
      </c>
      <c r="Q171">
        <f t="shared" ca="1" si="88"/>
        <v>638.43692327233259</v>
      </c>
      <c r="R171">
        <f t="shared" ca="1" si="89"/>
        <v>1.8770942246963445E-2</v>
      </c>
      <c r="S171">
        <f t="shared" ca="1" si="90"/>
        <v>2.4136715553520793</v>
      </c>
      <c r="T171">
        <f t="shared" ca="1" si="91"/>
        <v>44.069093575442565</v>
      </c>
      <c r="U171">
        <f t="shared" ca="1" si="112"/>
        <v>-0.10686660092403599</v>
      </c>
      <c r="V171">
        <f t="shared" ca="1" si="113"/>
        <v>0</v>
      </c>
      <c r="W171">
        <f t="shared" ca="1" si="92"/>
        <v>0.8657687660142861</v>
      </c>
      <c r="X171">
        <f t="shared" ca="1" si="93"/>
        <v>5.2829210102191739</v>
      </c>
      <c r="Y171">
        <f t="shared" ca="1" si="94"/>
        <v>0.6743978679643996</v>
      </c>
      <c r="Z171">
        <f t="shared" ca="1" si="95"/>
        <v>9.6442857845959402</v>
      </c>
      <c r="AA171">
        <f t="shared" ca="1" si="96"/>
        <v>635.12176876601427</v>
      </c>
      <c r="AB171">
        <f t="shared" ca="1" si="97"/>
        <v>639.86245420408557</v>
      </c>
      <c r="AC171">
        <f t="shared" ca="1" si="98"/>
        <v>3.5386239198972026E-2</v>
      </c>
      <c r="AD171">
        <f t="shared" ca="1" si="99"/>
        <v>3.3092883506099109</v>
      </c>
      <c r="AE171">
        <f t="shared" ca="1" si="100"/>
        <v>52.376227409238346</v>
      </c>
      <c r="AF171">
        <f t="shared" ca="1" si="101"/>
        <v>0.14292034535549192</v>
      </c>
      <c r="AG171">
        <f t="shared" ca="1" si="102"/>
        <v>0</v>
      </c>
      <c r="AH171">
        <f ca="1">IFERROR(IF(V32="Supercritical",MAX($D$16,IFERROR(L171,MAX($D$16,POWER((ABS(K171)^2)/($I$5*MAX(F171,0.1)^2),1/3)))),IF(V32="Subcritical",MAX($D$16,IFERROR(W171,MAX($D$16,POWER((ABS(K171)^2)/($I$5*MAX(F171,0.1)^2),1/3)))),IF(AND(IFERROR(V171,0)=1,IFERROR(AG171,0)=1),IF(IFERROR(T171,-1E+99)&gt;=IFERROR(AE171,-1E+99),MAX($D$16,IFERROR(L171,MAX($D$16,POWER((ABS(K171)^2)/($I$5*MAX(F171,0.1)^2),1/3)))),MAX($D$16,IFERROR(W171,MAX($D$16,POWER((ABS(K171)^2)/($I$5*MAX(F171,0.1)^2),1/3))))),IF(IFERROR(V171,0)=1,MAX($D$16,IFERROR(L171,MAX($D$16,POWER((ABS(K171)^2)/($I$5*MAX(F171,0.1)^2),1/3)))),IF(IFERROR(AG171,0)=1,MAX($D$16,IFERROR(W171,MAX($D$16,POWER((ABS(K171)^2)/($I$5*MAX(F171,0.1)^2),1/3)))),MAX($D$16,POWER((ABS(K171)^2)/($I$5*MAX(F171,0.1)^2),1/3))))))),MAX($D$16,POWER((ABS(K171)^2)/($I$5*MAX(F171,0.1)^2),1/3)))</f>
        <v>1.9226120247614658</v>
      </c>
      <c r="AI171">
        <f t="shared" ca="1" si="103"/>
        <v>636.17861202476149</v>
      </c>
      <c r="AJ171">
        <f t="shared" ca="1" si="104"/>
        <v>637.13991803714225</v>
      </c>
      <c r="AM171">
        <v>0</v>
      </c>
      <c r="AN171">
        <v>0</v>
      </c>
      <c r="AO171">
        <f t="shared" si="105"/>
        <v>0</v>
      </c>
      <c r="AP171">
        <f t="shared" si="114"/>
        <v>0</v>
      </c>
      <c r="AQ171">
        <f t="shared" ca="1" si="106"/>
        <v>1</v>
      </c>
      <c r="AR171" t="str">
        <f t="shared" ca="1" si="107"/>
        <v>Supercritical</v>
      </c>
      <c r="AS171">
        <f t="shared" ca="1" si="108"/>
        <v>3.4056020848631913E-3</v>
      </c>
    </row>
    <row r="172" spans="1:45" x14ac:dyDescent="0.35">
      <c r="A172">
        <v>23</v>
      </c>
      <c r="B172">
        <v>22</v>
      </c>
      <c r="C172">
        <v>616535.30299999996</v>
      </c>
      <c r="D172">
        <v>3097753.077</v>
      </c>
      <c r="E172">
        <v>634.25400000000002</v>
      </c>
      <c r="F172">
        <v>6.0519999999999996</v>
      </c>
      <c r="G172">
        <v>0</v>
      </c>
      <c r="H172" t="s">
        <v>194</v>
      </c>
      <c r="I172">
        <v>2.823</v>
      </c>
      <c r="J172">
        <f t="shared" si="109"/>
        <v>1</v>
      </c>
      <c r="K172">
        <f t="shared" ca="1" si="110"/>
        <v>50.95</v>
      </c>
      <c r="L172">
        <f t="shared" ca="1" si="111"/>
        <v>1.0684959309922624</v>
      </c>
      <c r="M172">
        <f t="shared" ca="1" si="84"/>
        <v>6.4665373743651715</v>
      </c>
      <c r="N172">
        <f t="shared" ca="1" si="85"/>
        <v>0.78966220547666632</v>
      </c>
      <c r="O172">
        <f t="shared" ca="1" si="86"/>
        <v>7.8790235098582153</v>
      </c>
      <c r="P172">
        <f t="shared" ca="1" si="87"/>
        <v>635.32249593099232</v>
      </c>
      <c r="Q172">
        <f t="shared" ca="1" si="88"/>
        <v>638.48656379383112</v>
      </c>
      <c r="R172">
        <f t="shared" ca="1" si="89"/>
        <v>1.9136925853743617E-2</v>
      </c>
      <c r="S172">
        <f t="shared" ca="1" si="90"/>
        <v>2.4336126620552525</v>
      </c>
      <c r="T172">
        <f t="shared" ca="1" si="91"/>
        <v>44.375860616209749</v>
      </c>
      <c r="U172">
        <f t="shared" ca="1" si="112"/>
        <v>-8.8645446993382393E-2</v>
      </c>
      <c r="V172">
        <f t="shared" ca="1" si="113"/>
        <v>0</v>
      </c>
      <c r="W172">
        <f t="shared" ca="1" si="92"/>
        <v>0.82852542198245294</v>
      </c>
      <c r="X172">
        <f t="shared" ca="1" si="93"/>
        <v>5.0142358538378051</v>
      </c>
      <c r="Y172">
        <f t="shared" ca="1" si="94"/>
        <v>0.65043491803705533</v>
      </c>
      <c r="Z172">
        <f t="shared" ca="1" si="95"/>
        <v>10.161069699384763</v>
      </c>
      <c r="AA172">
        <f t="shared" ca="1" si="96"/>
        <v>635.0825254219825</v>
      </c>
      <c r="AB172">
        <f t="shared" ca="1" si="97"/>
        <v>640.34487697324425</v>
      </c>
      <c r="AC172">
        <f t="shared" ca="1" si="98"/>
        <v>4.1221416836094003E-2</v>
      </c>
      <c r="AD172">
        <f t="shared" ca="1" si="99"/>
        <v>3.5641174524953367</v>
      </c>
      <c r="AE172">
        <f t="shared" ca="1" si="100"/>
        <v>54.850554586031365</v>
      </c>
      <c r="AF172">
        <f t="shared" ca="1" si="101"/>
        <v>0.12665441106867092</v>
      </c>
      <c r="AG172">
        <f t="shared" ca="1" si="102"/>
        <v>0</v>
      </c>
      <c r="AH172">
        <f ca="1">IFERROR(IF(V32="Supercritical",MAX($D$16,IFERROR(L172,MAX($D$16,POWER((ABS(K172)^2)/($I$5*MAX(F172,0.1)^2),1/3)))),IF(V32="Subcritical",MAX($D$16,IFERROR(W172,MAX($D$16,POWER((ABS(K172)^2)/($I$5*MAX(F172,0.1)^2),1/3)))),IF(AND(IFERROR(V172,0)=1,IFERROR(AG172,0)=1),IF(IFERROR(T172,-1E+99)&gt;=IFERROR(AE172,-1E+99),MAX($D$16,IFERROR(L172,MAX($D$16,POWER((ABS(K172)^2)/($I$5*MAX(F172,0.1)^2),1/3)))),MAX($D$16,IFERROR(W172,MAX($D$16,POWER((ABS(K172)^2)/($I$5*MAX(F172,0.1)^2),1/3))))),IF(IFERROR(V172,0)=1,MAX($D$16,IFERROR(L172,MAX($D$16,POWER((ABS(K172)^2)/($I$5*MAX(F172,0.1)^2),1/3)))),IF(IFERROR(AG172,0)=1,MAX($D$16,IFERROR(W172,MAX($D$16,POWER((ABS(K172)^2)/($I$5*MAX(F172,0.1)^2),1/3)))),MAX($D$16,POWER((ABS(K172)^2)/($I$5*MAX(F172,0.1)^2),1/3))))))),MAX($D$16,POWER((ABS(K172)^2)/($I$5*MAX(F172,0.1)^2),1/3)))</f>
        <v>1.9331868999991531</v>
      </c>
      <c r="AI172">
        <f t="shared" ca="1" si="103"/>
        <v>636.18718689999912</v>
      </c>
      <c r="AJ172">
        <f t="shared" ca="1" si="104"/>
        <v>637.15378034999867</v>
      </c>
      <c r="AM172">
        <v>0</v>
      </c>
      <c r="AN172">
        <v>0</v>
      </c>
      <c r="AO172">
        <f t="shared" si="105"/>
        <v>0</v>
      </c>
      <c r="AP172">
        <f t="shared" si="114"/>
        <v>0</v>
      </c>
      <c r="AQ172">
        <f t="shared" ca="1" si="106"/>
        <v>1</v>
      </c>
      <c r="AR172" t="str">
        <f t="shared" ca="1" si="107"/>
        <v>Supercritical</v>
      </c>
      <c r="AS172">
        <f t="shared" ca="1" si="108"/>
        <v>3.4235944544678885E-3</v>
      </c>
    </row>
    <row r="173" spans="1:45" x14ac:dyDescent="0.35">
      <c r="A173">
        <v>24</v>
      </c>
      <c r="B173">
        <v>22.998999999999999</v>
      </c>
      <c r="C173">
        <v>616534.44200000004</v>
      </c>
      <c r="D173">
        <v>3097752.5690000001</v>
      </c>
      <c r="E173">
        <v>634.25199999999995</v>
      </c>
      <c r="F173">
        <v>6.02</v>
      </c>
      <c r="G173">
        <v>0</v>
      </c>
      <c r="H173" t="s">
        <v>194</v>
      </c>
      <c r="I173">
        <v>2.879</v>
      </c>
      <c r="J173">
        <f t="shared" si="109"/>
        <v>0.99899999999999878</v>
      </c>
      <c r="K173">
        <f t="shared" ca="1" si="110"/>
        <v>50.95</v>
      </c>
      <c r="L173">
        <f t="shared" ca="1" si="111"/>
        <v>1.0684959309922624</v>
      </c>
      <c r="M173">
        <f t="shared" ca="1" si="84"/>
        <v>6.4323455045734192</v>
      </c>
      <c r="N173">
        <f t="shared" ca="1" si="85"/>
        <v>0.788568336637826</v>
      </c>
      <c r="O173">
        <f t="shared" ca="1" si="86"/>
        <v>7.920905362402312</v>
      </c>
      <c r="P173">
        <f t="shared" ca="1" si="87"/>
        <v>635.32049593099225</v>
      </c>
      <c r="Q173">
        <f t="shared" ca="1" si="88"/>
        <v>638.51829112773714</v>
      </c>
      <c r="R173">
        <f t="shared" ca="1" si="89"/>
        <v>1.937669576859901E-2</v>
      </c>
      <c r="S173">
        <f t="shared" ca="1" si="90"/>
        <v>2.4465488090960781</v>
      </c>
      <c r="T173">
        <f t="shared" ca="1" si="91"/>
        <v>44.575114615842786</v>
      </c>
      <c r="U173">
        <f t="shared" ca="1" si="112"/>
        <v>-6.9681708582720603E-2</v>
      </c>
      <c r="V173">
        <f t="shared" ca="1" si="113"/>
        <v>0</v>
      </c>
      <c r="W173">
        <f t="shared" ca="1" si="92"/>
        <v>0.802083334174852</v>
      </c>
      <c r="X173">
        <f t="shared" ca="1" si="93"/>
        <v>4.8285416717326086</v>
      </c>
      <c r="Y173">
        <f t="shared" ca="1" si="94"/>
        <v>0.63332058200896801</v>
      </c>
      <c r="Z173">
        <f t="shared" ca="1" si="95"/>
        <v>10.55184017532105</v>
      </c>
      <c r="AA173">
        <f t="shared" ca="1" si="96"/>
        <v>635.05408333417483</v>
      </c>
      <c r="AB173">
        <f t="shared" ca="1" si="97"/>
        <v>640.72897278807488</v>
      </c>
      <c r="AC173">
        <f t="shared" ca="1" si="98"/>
        <v>4.6061787860368263E-2</v>
      </c>
      <c r="AD173">
        <f t="shared" ca="1" si="99"/>
        <v>3.7616982452590815</v>
      </c>
      <c r="AE173">
        <f t="shared" ca="1" si="100"/>
        <v>56.739326822897532</v>
      </c>
      <c r="AF173">
        <f t="shared" ca="1" si="101"/>
        <v>0.10870064649475353</v>
      </c>
      <c r="AG173">
        <f t="shared" ca="1" si="102"/>
        <v>0</v>
      </c>
      <c r="AH173">
        <f ca="1">IFERROR(IF(V32="Supercritical",MAX($D$16,IFERROR(L173,MAX($D$16,POWER((ABS(K173)^2)/($I$5*MAX(F173,0.1)^2),1/3)))),IF(V32="Subcritical",MAX($D$16,IFERROR(W173,MAX($D$16,POWER((ABS(K173)^2)/($I$5*MAX(F173,0.1)^2),1/3)))),IF(AND(IFERROR(V173,0)=1,IFERROR(AG173,0)=1),IF(IFERROR(T173,-1E+99)&gt;=IFERROR(AE173,-1E+99),MAX($D$16,IFERROR(L173,MAX($D$16,POWER((ABS(K173)^2)/($I$5*MAX(F173,0.1)^2),1/3)))),MAX($D$16,IFERROR(W173,MAX($D$16,POWER((ABS(K173)^2)/($I$5*MAX(F173,0.1)^2),1/3))))),IF(IFERROR(V173,0)=1,MAX($D$16,IFERROR(L173,MAX($D$16,POWER((ABS(K173)^2)/($I$5*MAX(F173,0.1)^2),1/3)))),IF(IFERROR(AG173,0)=1,MAX($D$16,IFERROR(W173,MAX($D$16,POWER((ABS(K173)^2)/($I$5*MAX(F173,0.1)^2),1/3)))),MAX($D$16,POWER((ABS(K173)^2)/($I$5*MAX(F173,0.1)^2),1/3))))))),MAX($D$16,POWER((ABS(K173)^2)/($I$5*MAX(F173,0.1)^2),1/3)))</f>
        <v>1.9400315626942413</v>
      </c>
      <c r="AI173">
        <f t="shared" ca="1" si="103"/>
        <v>636.19203156269418</v>
      </c>
      <c r="AJ173">
        <f t="shared" ca="1" si="104"/>
        <v>637.1620473440413</v>
      </c>
      <c r="AM173">
        <v>0</v>
      </c>
      <c r="AN173">
        <v>0</v>
      </c>
      <c r="AO173">
        <f t="shared" si="105"/>
        <v>0</v>
      </c>
      <c r="AP173">
        <f t="shared" si="114"/>
        <v>0</v>
      </c>
      <c r="AQ173">
        <f t="shared" ca="1" si="106"/>
        <v>1</v>
      </c>
      <c r="AR173" t="str">
        <f t="shared" ca="1" si="107"/>
        <v>Supercritical</v>
      </c>
      <c r="AS173">
        <f t="shared" ca="1" si="108"/>
        <v>3.4353465716647821E-3</v>
      </c>
    </row>
    <row r="174" spans="1:45" x14ac:dyDescent="0.35">
      <c r="A174">
        <v>25</v>
      </c>
      <c r="B174">
        <v>24</v>
      </c>
      <c r="C174">
        <v>616533.60699999996</v>
      </c>
      <c r="D174">
        <v>3097752.0180000002</v>
      </c>
      <c r="E174">
        <v>634.25</v>
      </c>
      <c r="F174">
        <v>6.0019999999999998</v>
      </c>
      <c r="G174">
        <v>0</v>
      </c>
      <c r="H174" t="s">
        <v>194</v>
      </c>
      <c r="I174">
        <v>2.831</v>
      </c>
      <c r="J174">
        <f t="shared" si="109"/>
        <v>1.0010000000000012</v>
      </c>
      <c r="K174">
        <f t="shared" ca="1" si="110"/>
        <v>50.95</v>
      </c>
      <c r="L174">
        <f t="shared" ca="1" si="111"/>
        <v>1.0684959309922624</v>
      </c>
      <c r="M174">
        <f t="shared" ca="1" si="84"/>
        <v>6.4131125778155589</v>
      </c>
      <c r="N174">
        <f t="shared" ca="1" si="85"/>
        <v>0.78794925545629602</v>
      </c>
      <c r="O174">
        <f t="shared" ca="1" si="86"/>
        <v>7.9446601602235782</v>
      </c>
      <c r="P174">
        <f t="shared" ca="1" si="87"/>
        <v>635.3184959309923</v>
      </c>
      <c r="Q174">
        <f t="shared" ca="1" si="88"/>
        <v>638.53550026643791</v>
      </c>
      <c r="R174">
        <f t="shared" ca="1" si="89"/>
        <v>1.9513514765045224E-2</v>
      </c>
      <c r="S174">
        <f t="shared" ca="1" si="90"/>
        <v>2.4538860097898016</v>
      </c>
      <c r="T174">
        <f t="shared" ca="1" si="91"/>
        <v>44.688214280263018</v>
      </c>
      <c r="U174">
        <f t="shared" ca="1" si="112"/>
        <v>-5.3773501732280238E-2</v>
      </c>
      <c r="V174">
        <f t="shared" ca="1" si="113"/>
        <v>0</v>
      </c>
      <c r="W174">
        <f t="shared" ca="1" si="92"/>
        <v>0.78479306150617767</v>
      </c>
      <c r="X174">
        <f t="shared" ca="1" si="93"/>
        <v>4.7103279551600785</v>
      </c>
      <c r="Y174">
        <f t="shared" ca="1" si="94"/>
        <v>0.62210584131691482</v>
      </c>
      <c r="Z174">
        <f t="shared" ca="1" si="95"/>
        <v>10.816656607569161</v>
      </c>
      <c r="AA174">
        <f t="shared" ca="1" si="96"/>
        <v>635.03479306150621</v>
      </c>
      <c r="AB174">
        <f t="shared" ca="1" si="97"/>
        <v>640.99809888036805</v>
      </c>
      <c r="AC174">
        <f t="shared" ca="1" si="98"/>
        <v>4.9569693195735176E-2</v>
      </c>
      <c r="AD174">
        <f t="shared" ca="1" si="99"/>
        <v>3.8983511966922944</v>
      </c>
      <c r="AE174">
        <f t="shared" ca="1" si="100"/>
        <v>58.026568555821626</v>
      </c>
      <c r="AF174">
        <f t="shared" ca="1" si="101"/>
        <v>7.6442156724169763E-2</v>
      </c>
      <c r="AG174">
        <f t="shared" ca="1" si="102"/>
        <v>0</v>
      </c>
      <c r="AH174">
        <f ca="1">IFERROR(IF(V32="Supercritical",MAX($D$16,IFERROR(L174,MAX($D$16,POWER((ABS(K174)^2)/($I$5*MAX(F174,0.1)^2),1/3)))),IF(V32="Subcritical",MAX($D$16,IFERROR(W174,MAX($D$16,POWER((ABS(K174)^2)/($I$5*MAX(F174,0.1)^2),1/3)))),IF(AND(IFERROR(V174,0)=1,IFERROR(AG174,0)=1),IF(IFERROR(T174,-1E+99)&gt;=IFERROR(AE174,-1E+99),MAX($D$16,IFERROR(L174,MAX($D$16,POWER((ABS(K174)^2)/($I$5*MAX(F174,0.1)^2),1/3)))),MAX($D$16,IFERROR(W174,MAX($D$16,POWER((ABS(K174)^2)/($I$5*MAX(F174,0.1)^2),1/3))))),IF(IFERROR(V174,0)=1,MAX($D$16,IFERROR(L174,MAX($D$16,POWER((ABS(K174)^2)/($I$5*MAX(F174,0.1)^2),1/3)))),IF(IFERROR(AG174,0)=1,MAX($D$16,IFERROR(W174,MAX($D$16,POWER((ABS(K174)^2)/($I$5*MAX(F174,0.1)^2),1/3)))),MAX($D$16,POWER((ABS(K174)^2)/($I$5*MAX(F174,0.1)^2),1/3))))))),MAX($D$16,POWER((ABS(K174)^2)/($I$5*MAX(F174,0.1)^2),1/3)))</f>
        <v>1.9439083967369863</v>
      </c>
      <c r="AI174">
        <f t="shared" ca="1" si="103"/>
        <v>636.19390839673702</v>
      </c>
      <c r="AJ174">
        <f t="shared" ca="1" si="104"/>
        <v>637.16586259510552</v>
      </c>
      <c r="AM174">
        <v>0</v>
      </c>
      <c r="AN174">
        <v>0</v>
      </c>
      <c r="AO174">
        <f t="shared" si="105"/>
        <v>0</v>
      </c>
      <c r="AP174">
        <f t="shared" si="114"/>
        <v>0</v>
      </c>
      <c r="AQ174">
        <f t="shared" ca="1" si="106"/>
        <v>1</v>
      </c>
      <c r="AR174" t="str">
        <f t="shared" ca="1" si="107"/>
        <v>Supercritical</v>
      </c>
      <c r="AS174">
        <f t="shared" ca="1" si="108"/>
        <v>3.442040167476229E-3</v>
      </c>
    </row>
    <row r="175" spans="1:45" x14ac:dyDescent="0.35">
      <c r="A175">
        <v>26</v>
      </c>
      <c r="B175">
        <v>24.998999999999999</v>
      </c>
      <c r="C175">
        <v>616532.80099999998</v>
      </c>
      <c r="D175">
        <v>3097751.4270000001</v>
      </c>
      <c r="E175">
        <v>634.24800000000005</v>
      </c>
      <c r="F175">
        <v>6.0019999999999998</v>
      </c>
      <c r="G175">
        <v>0</v>
      </c>
      <c r="H175" t="s">
        <v>194</v>
      </c>
      <c r="I175">
        <v>2.91</v>
      </c>
      <c r="J175">
        <f t="shared" si="109"/>
        <v>0.99899999999999878</v>
      </c>
      <c r="K175">
        <f t="shared" ca="1" si="110"/>
        <v>50.95</v>
      </c>
      <c r="L175">
        <f t="shared" ca="1" si="111"/>
        <v>1.0684959309922624</v>
      </c>
      <c r="M175">
        <f t="shared" ca="1" si="84"/>
        <v>6.4131125778155589</v>
      </c>
      <c r="N175">
        <f t="shared" ca="1" si="85"/>
        <v>0.78794925545629602</v>
      </c>
      <c r="O175">
        <f t="shared" ca="1" si="86"/>
        <v>7.9446601602235782</v>
      </c>
      <c r="P175">
        <f t="shared" ca="1" si="87"/>
        <v>635.31649593099235</v>
      </c>
      <c r="Q175">
        <f t="shared" ca="1" si="88"/>
        <v>638.53350026643795</v>
      </c>
      <c r="R175">
        <f t="shared" ca="1" si="89"/>
        <v>1.9513514765045224E-2</v>
      </c>
      <c r="S175">
        <f t="shared" ca="1" si="90"/>
        <v>2.4538860097898016</v>
      </c>
      <c r="T175">
        <f t="shared" ca="1" si="91"/>
        <v>44.688214280263018</v>
      </c>
      <c r="U175">
        <f t="shared" ca="1" si="112"/>
        <v>-3.3096472277293287E-2</v>
      </c>
      <c r="V175">
        <f t="shared" ca="1" si="113"/>
        <v>0</v>
      </c>
      <c r="W175">
        <f t="shared" ca="1" si="92"/>
        <v>0.77418520209561092</v>
      </c>
      <c r="X175">
        <f t="shared" ca="1" si="93"/>
        <v>4.6466595829778568</v>
      </c>
      <c r="Y175">
        <f t="shared" ca="1" si="94"/>
        <v>0.61542140772305542</v>
      </c>
      <c r="Z175">
        <f t="shared" ca="1" si="95"/>
        <v>10.964866069949588</v>
      </c>
      <c r="AA175">
        <f t="shared" ca="1" si="96"/>
        <v>635.02218520209567</v>
      </c>
      <c r="AB175">
        <f t="shared" ca="1" si="97"/>
        <v>641.15002862370284</v>
      </c>
      <c r="AC175">
        <f t="shared" ca="1" si="98"/>
        <v>5.1676415533255984E-2</v>
      </c>
      <c r="AD175">
        <f t="shared" ca="1" si="99"/>
        <v>3.9787476464924016</v>
      </c>
      <c r="AE175">
        <f t="shared" ca="1" si="100"/>
        <v>58.746692260155704</v>
      </c>
      <c r="AF175">
        <f t="shared" ca="1" si="101"/>
        <v>5.8645233326842572E-2</v>
      </c>
      <c r="AG175">
        <f t="shared" ca="1" si="102"/>
        <v>0</v>
      </c>
      <c r="AH175">
        <f ca="1">IFERROR(IF(V32="Supercritical",MAX($D$16,IFERROR(L175,MAX($D$16,POWER((ABS(K175)^2)/($I$5*MAX(F175,0.1)^2),1/3)))),IF(V32="Subcritical",MAX($D$16,IFERROR(W175,MAX($D$16,POWER((ABS(K175)^2)/($I$5*MAX(F175,0.1)^2),1/3)))),IF(AND(IFERROR(V175,0)=1,IFERROR(AG175,0)=1),IF(IFERROR(T175,-1E+99)&gt;=IFERROR(AE175,-1E+99),MAX($D$16,IFERROR(L175,MAX($D$16,POWER((ABS(K175)^2)/($I$5*MAX(F175,0.1)^2),1/3)))),MAX($D$16,IFERROR(W175,MAX($D$16,POWER((ABS(K175)^2)/($I$5*MAX(F175,0.1)^2),1/3))))),IF(IFERROR(V175,0)=1,MAX($D$16,IFERROR(L175,MAX($D$16,POWER((ABS(K175)^2)/($I$5*MAX(F175,0.1)^2),1/3)))),IF(IFERROR(AG175,0)=1,MAX($D$16,IFERROR(W175,MAX($D$16,POWER((ABS(K175)^2)/($I$5*MAX(F175,0.1)^2),1/3)))),MAX($D$16,POWER((ABS(K175)^2)/($I$5*MAX(F175,0.1)^2),1/3))))))),MAX($D$16,POWER((ABS(K175)^2)/($I$5*MAX(F175,0.1)^2),1/3)))</f>
        <v>1.9439083967369863</v>
      </c>
      <c r="AI175">
        <f t="shared" ca="1" si="103"/>
        <v>636.19190839673706</v>
      </c>
      <c r="AJ175">
        <f t="shared" ca="1" si="104"/>
        <v>637.16386259510557</v>
      </c>
      <c r="AM175">
        <v>0</v>
      </c>
      <c r="AN175">
        <v>0</v>
      </c>
      <c r="AO175">
        <f t="shared" si="105"/>
        <v>0</v>
      </c>
      <c r="AP175">
        <f t="shared" si="114"/>
        <v>0</v>
      </c>
      <c r="AQ175">
        <f t="shared" ca="1" si="106"/>
        <v>1</v>
      </c>
      <c r="AR175" t="str">
        <f t="shared" ca="1" si="107"/>
        <v>Supercritical</v>
      </c>
      <c r="AS175">
        <f t="shared" ca="1" si="108"/>
        <v>3.442040167476229E-3</v>
      </c>
    </row>
    <row r="176" spans="1:45" x14ac:dyDescent="0.35">
      <c r="A176">
        <v>27</v>
      </c>
      <c r="B176">
        <v>26</v>
      </c>
      <c r="C176">
        <v>616532.02500000002</v>
      </c>
      <c r="D176">
        <v>3097750.7949999999</v>
      </c>
      <c r="E176">
        <v>634.24599999999998</v>
      </c>
      <c r="F176">
        <v>6.016</v>
      </c>
      <c r="G176">
        <v>0</v>
      </c>
      <c r="H176" t="s">
        <v>194</v>
      </c>
      <c r="I176">
        <v>2.839</v>
      </c>
      <c r="J176">
        <f t="shared" si="109"/>
        <v>1.0010000000000012</v>
      </c>
      <c r="K176">
        <f t="shared" ca="1" si="110"/>
        <v>50.95</v>
      </c>
      <c r="L176">
        <f t="shared" ca="1" si="111"/>
        <v>1.0684959309922624</v>
      </c>
      <c r="M176">
        <f t="shared" ca="1" si="84"/>
        <v>6.4280715208494508</v>
      </c>
      <c r="N176">
        <f t="shared" ca="1" si="85"/>
        <v>0.78843099927794968</v>
      </c>
      <c r="O176">
        <f t="shared" ca="1" si="86"/>
        <v>7.9261719218188027</v>
      </c>
      <c r="P176">
        <f t="shared" ca="1" si="87"/>
        <v>635.31449593099228</v>
      </c>
      <c r="Q176">
        <f t="shared" ca="1" si="88"/>
        <v>638.51654492865941</v>
      </c>
      <c r="R176">
        <f t="shared" ca="1" si="89"/>
        <v>1.9406977655333765E-2</v>
      </c>
      <c r="S176">
        <f t="shared" ca="1" si="90"/>
        <v>2.4481755037829767</v>
      </c>
      <c r="T176">
        <f t="shared" ca="1" si="91"/>
        <v>44.600184072614439</v>
      </c>
      <c r="U176">
        <f t="shared" ca="1" si="112"/>
        <v>-2.2232762191947586E-2</v>
      </c>
      <c r="V176">
        <f t="shared" ca="1" si="113"/>
        <v>0</v>
      </c>
      <c r="W176">
        <f t="shared" ca="1" si="92"/>
        <v>0.76812627592873284</v>
      </c>
      <c r="X176">
        <f t="shared" ca="1" si="93"/>
        <v>4.6210476759872572</v>
      </c>
      <c r="Y176">
        <f t="shared" ca="1" si="94"/>
        <v>0.61187674064881703</v>
      </c>
      <c r="Z176">
        <f t="shared" ca="1" si="95"/>
        <v>11.02563824752465</v>
      </c>
      <c r="AA176">
        <f t="shared" ca="1" si="96"/>
        <v>635.01412627592867</v>
      </c>
      <c r="AB176">
        <f t="shared" ca="1" si="97"/>
        <v>641.21008441890922</v>
      </c>
      <c r="AC176">
        <f t="shared" ca="1" si="98"/>
        <v>5.2654812450181408E-2</v>
      </c>
      <c r="AD176">
        <f t="shared" ca="1" si="99"/>
        <v>4.0165476598825451</v>
      </c>
      <c r="AE176">
        <f t="shared" ca="1" si="100"/>
        <v>59.038410025391812</v>
      </c>
      <c r="AF176">
        <f t="shared" ca="1" si="101"/>
        <v>-2.0493861384466072E-2</v>
      </c>
      <c r="AG176">
        <f t="shared" ca="1" si="102"/>
        <v>0</v>
      </c>
      <c r="AH176">
        <f ca="1">IFERROR(IF(V32="Supercritical",MAX($D$16,IFERROR(L176,MAX($D$16,POWER((ABS(K176)^2)/($I$5*MAX(F176,0.1)^2),1/3)))),IF(V32="Subcritical",MAX($D$16,IFERROR(W176,MAX($D$16,POWER((ABS(K176)^2)/($I$5*MAX(F176,0.1)^2),1/3)))),IF(AND(IFERROR(V176,0)=1,IFERROR(AG176,0)=1),IF(IFERROR(T176,-1E+99)&gt;=IFERROR(AE176,-1E+99),MAX($D$16,IFERROR(L176,MAX($D$16,POWER((ABS(K176)^2)/($I$5*MAX(F176,0.1)^2),1/3)))),MAX($D$16,IFERROR(W176,MAX($D$16,POWER((ABS(K176)^2)/($I$5*MAX(F176,0.1)^2),1/3))))),IF(IFERROR(V176,0)=1,MAX($D$16,IFERROR(L176,MAX($D$16,POWER((ABS(K176)^2)/($I$5*MAX(F176,0.1)^2),1/3)))),IF(IFERROR(AG176,0)=1,MAX($D$16,IFERROR(W176,MAX($D$16,POWER((ABS(K176)^2)/($I$5*MAX(F176,0.1)^2),1/3)))),MAX($D$16,POWER((ABS(K176)^2)/($I$5*MAX(F176,0.1)^2),1/3))))))),MAX($D$16,POWER((ABS(K176)^2)/($I$5*MAX(F176,0.1)^2),1/3)))</f>
        <v>1.9408914104958512</v>
      </c>
      <c r="AI176">
        <f t="shared" ca="1" si="103"/>
        <v>636.18689141049583</v>
      </c>
      <c r="AJ176">
        <f t="shared" ca="1" si="104"/>
        <v>637.15733711574376</v>
      </c>
      <c r="AM176">
        <v>0</v>
      </c>
      <c r="AN176">
        <v>0</v>
      </c>
      <c r="AO176">
        <f t="shared" si="105"/>
        <v>0</v>
      </c>
      <c r="AP176">
        <f t="shared" si="114"/>
        <v>0</v>
      </c>
      <c r="AQ176">
        <f t="shared" ca="1" si="106"/>
        <v>1</v>
      </c>
      <c r="AR176" t="str">
        <f t="shared" ca="1" si="107"/>
        <v>Supercritical</v>
      </c>
      <c r="AS176">
        <f t="shared" ca="1" si="108"/>
        <v>3.4368288314063807E-3</v>
      </c>
    </row>
    <row r="177" spans="1:45" x14ac:dyDescent="0.35">
      <c r="A177">
        <v>28</v>
      </c>
      <c r="B177">
        <v>27</v>
      </c>
      <c r="C177">
        <v>616531.28200000001</v>
      </c>
      <c r="D177">
        <v>3097750.1260000002</v>
      </c>
      <c r="E177">
        <v>634.18349999999998</v>
      </c>
      <c r="F177">
        <v>6.0439999999999996</v>
      </c>
      <c r="G177">
        <v>0</v>
      </c>
      <c r="H177" t="s">
        <v>194</v>
      </c>
      <c r="I177">
        <v>2.8780000000000001</v>
      </c>
      <c r="J177">
        <f t="shared" si="109"/>
        <v>1</v>
      </c>
      <c r="K177">
        <f t="shared" ca="1" si="110"/>
        <v>50.95</v>
      </c>
      <c r="L177">
        <f t="shared" ca="1" si="111"/>
        <v>1.0684959309922624</v>
      </c>
      <c r="M177">
        <f t="shared" ca="1" si="84"/>
        <v>6.4579894069172337</v>
      </c>
      <c r="N177">
        <f t="shared" ca="1" si="85"/>
        <v>0.78938954051846122</v>
      </c>
      <c r="O177">
        <f t="shared" ca="1" si="86"/>
        <v>7.8894523960393643</v>
      </c>
      <c r="P177">
        <f t="shared" ca="1" si="87"/>
        <v>635.25199593099228</v>
      </c>
      <c r="Q177">
        <f t="shared" ca="1" si="88"/>
        <v>638.42444542688281</v>
      </c>
      <c r="R177">
        <f t="shared" ca="1" si="89"/>
        <v>1.9196457039960126E-2</v>
      </c>
      <c r="S177">
        <f t="shared" ca="1" si="90"/>
        <v>2.4368338568428838</v>
      </c>
      <c r="T177">
        <f t="shared" ca="1" si="91"/>
        <v>44.425458178722401</v>
      </c>
      <c r="U177">
        <f t="shared" ca="1" si="112"/>
        <v>4.855877220381899E-2</v>
      </c>
      <c r="V177">
        <f t="shared" ca="1" si="113"/>
        <v>0</v>
      </c>
      <c r="W177">
        <f t="shared" ca="1" si="92"/>
        <v>0.76476284197574884</v>
      </c>
      <c r="X177">
        <f t="shared" ca="1" si="93"/>
        <v>4.6222266169014254</v>
      </c>
      <c r="Y177">
        <f t="shared" ca="1" si="94"/>
        <v>0.6103137177835215</v>
      </c>
      <c r="Z177">
        <f t="shared" ca="1" si="95"/>
        <v>11.022826058267791</v>
      </c>
      <c r="AA177">
        <f t="shared" ca="1" si="96"/>
        <v>634.94826284197575</v>
      </c>
      <c r="AB177">
        <f t="shared" ca="1" si="97"/>
        <v>641.14106071714536</v>
      </c>
      <c r="AC177">
        <f t="shared" ca="1" si="98"/>
        <v>5.2807740371523804E-2</v>
      </c>
      <c r="AD177">
        <f t="shared" ca="1" si="99"/>
        <v>4.0243436692409906</v>
      </c>
      <c r="AE177">
        <f t="shared" ca="1" si="100"/>
        <v>59.016483925297706</v>
      </c>
      <c r="AF177">
        <f t="shared" ca="1" si="101"/>
        <v>-4.7574824775665547E-2</v>
      </c>
      <c r="AG177">
        <f t="shared" ca="1" si="102"/>
        <v>0</v>
      </c>
      <c r="AH177">
        <f ca="1">IFERROR(IF(V32="Supercritical",MAX($D$16,IFERROR(L177,MAX($D$16,POWER((ABS(K177)^2)/($I$5*MAX(F177,0.1)^2),1/3)))),IF(V32="Subcritical",MAX($D$16,IFERROR(W177,MAX($D$16,POWER((ABS(K177)^2)/($I$5*MAX(F177,0.1)^2),1/3)))),IF(AND(IFERROR(V177,0)=1,IFERROR(AG177,0)=1),IF(IFERROR(T177,-1E+99)&gt;=IFERROR(AE177,-1E+99),MAX($D$16,IFERROR(L177,MAX($D$16,POWER((ABS(K177)^2)/($I$5*MAX(F177,0.1)^2),1/3)))),MAX($D$16,IFERROR(W177,MAX($D$16,POWER((ABS(K177)^2)/($I$5*MAX(F177,0.1)^2),1/3))))),IF(IFERROR(V177,0)=1,MAX($D$16,IFERROR(L177,MAX($D$16,POWER((ABS(K177)^2)/($I$5*MAX(F177,0.1)^2),1/3)))),IF(IFERROR(AG177,0)=1,MAX($D$16,IFERROR(W177,MAX($D$16,POWER((ABS(K177)^2)/($I$5*MAX(F177,0.1)^2),1/3)))),MAX($D$16,POWER((ABS(K177)^2)/($I$5*MAX(F177,0.1)^2),1/3))))))),MAX($D$16,POWER((ABS(K177)^2)/($I$5*MAX(F177,0.1)^2),1/3)))</f>
        <v>1.9348924024752561</v>
      </c>
      <c r="AI177">
        <f t="shared" ca="1" si="103"/>
        <v>636.11839240247525</v>
      </c>
      <c r="AJ177">
        <f t="shared" ca="1" si="104"/>
        <v>637.08583860371289</v>
      </c>
      <c r="AM177">
        <v>0</v>
      </c>
      <c r="AN177">
        <v>0</v>
      </c>
      <c r="AO177">
        <f t="shared" si="105"/>
        <v>0</v>
      </c>
      <c r="AP177">
        <f t="shared" si="114"/>
        <v>0</v>
      </c>
      <c r="AQ177">
        <f t="shared" ca="1" si="106"/>
        <v>1.0000000000000002</v>
      </c>
      <c r="AR177" t="str">
        <f t="shared" ca="1" si="107"/>
        <v>Supercritical</v>
      </c>
      <c r="AS177">
        <f t="shared" ca="1" si="108"/>
        <v>3.4265149285901413E-3</v>
      </c>
    </row>
    <row r="178" spans="1:45" x14ac:dyDescent="0.35">
      <c r="A178">
        <v>29</v>
      </c>
      <c r="B178">
        <v>27.998999999999999</v>
      </c>
      <c r="C178">
        <v>616530.57400000002</v>
      </c>
      <c r="D178">
        <v>3097749.4210000001</v>
      </c>
      <c r="E178">
        <v>634.12099999999998</v>
      </c>
      <c r="F178">
        <v>6.0910000000000002</v>
      </c>
      <c r="G178">
        <v>0</v>
      </c>
      <c r="H178" t="s">
        <v>194</v>
      </c>
      <c r="I178">
        <v>2.8359999999999999</v>
      </c>
      <c r="J178">
        <f t="shared" si="109"/>
        <v>0.99899999999999878</v>
      </c>
      <c r="K178">
        <f t="shared" ca="1" si="110"/>
        <v>50.95</v>
      </c>
      <c r="L178">
        <f t="shared" ca="1" si="111"/>
        <v>1.0684959309922624</v>
      </c>
      <c r="M178">
        <f t="shared" ca="1" si="84"/>
        <v>6.5082087156738702</v>
      </c>
      <c r="N178">
        <f t="shared" ca="1" si="85"/>
        <v>0.79098385424315965</v>
      </c>
      <c r="O178">
        <f t="shared" ca="1" si="86"/>
        <v>7.8285749928848984</v>
      </c>
      <c r="P178">
        <f t="shared" ca="1" si="87"/>
        <v>635.18949593099228</v>
      </c>
      <c r="Q178">
        <f t="shared" ca="1" si="88"/>
        <v>638.31317515725232</v>
      </c>
      <c r="R178">
        <f t="shared" ca="1" si="89"/>
        <v>1.8850568789467444E-2</v>
      </c>
      <c r="S178">
        <f t="shared" ca="1" si="90"/>
        <v>2.4180305090721372</v>
      </c>
      <c r="T178">
        <f t="shared" ca="1" si="91"/>
        <v>44.136109996003491</v>
      </c>
      <c r="U178">
        <f t="shared" ca="1" si="112"/>
        <v>6.2639588055617423E-2</v>
      </c>
      <c r="V178">
        <f t="shared" ca="1" si="113"/>
        <v>0</v>
      </c>
      <c r="W178">
        <f t="shared" ca="1" si="92"/>
        <v>0.76290188800777448</v>
      </c>
      <c r="X178">
        <f t="shared" ca="1" si="93"/>
        <v>4.6468353998553544</v>
      </c>
      <c r="Y178">
        <f t="shared" ca="1" si="94"/>
        <v>0.61007681653657819</v>
      </c>
      <c r="Z178">
        <f t="shared" ca="1" si="95"/>
        <v>10.964451205133274</v>
      </c>
      <c r="AA178">
        <f t="shared" ca="1" si="96"/>
        <v>634.8839018880077</v>
      </c>
      <c r="AB178">
        <f t="shared" ca="1" si="97"/>
        <v>641.0112816142946</v>
      </c>
      <c r="AC178">
        <f t="shared" ca="1" si="98"/>
        <v>5.2276955526822225E-2</v>
      </c>
      <c r="AD178">
        <f t="shared" ca="1" si="99"/>
        <v>4.0079108306488971</v>
      </c>
      <c r="AE178">
        <f t="shared" ca="1" si="100"/>
        <v>58.718389790837236</v>
      </c>
      <c r="AF178">
        <f t="shared" ca="1" si="101"/>
        <v>-6.9677644849775788E-2</v>
      </c>
      <c r="AG178">
        <f t="shared" ca="1" si="102"/>
        <v>0</v>
      </c>
      <c r="AH178">
        <f ca="1">IFERROR(IF(V32="Supercritical",MAX($D$16,IFERROR(L178,MAX($D$16,POWER((ABS(K178)^2)/($I$5*MAX(F178,0.1)^2),1/3)))),IF(V32="Subcritical",MAX($D$16,IFERROR(W178,MAX($D$16,POWER((ABS(K178)^2)/($I$5*MAX(F178,0.1)^2),1/3)))),IF(AND(IFERROR(V178,0)=1,IFERROR(AG178,0)=1),IF(IFERROR(T178,-1E+99)&gt;=IFERROR(AE178,-1E+99),MAX($D$16,IFERROR(L178,MAX($D$16,POWER((ABS(K178)^2)/($I$5*MAX(F178,0.1)^2),1/3)))),MAX($D$16,IFERROR(W178,MAX($D$16,POWER((ABS(K178)^2)/($I$5*MAX(F178,0.1)^2),1/3))))),IF(IFERROR(V178,0)=1,MAX($D$16,IFERROR(L178,MAX($D$16,POWER((ABS(K178)^2)/($I$5*MAX(F178,0.1)^2),1/3)))),IF(IFERROR(AG178,0)=1,MAX($D$16,IFERROR(W178,MAX($D$16,POWER((ABS(K178)^2)/($I$5*MAX(F178,0.1)^2),1/3)))),MAX($D$16,POWER((ABS(K178)^2)/($I$5*MAX(F178,0.1)^2),1/3))))))),MAX($D$16,POWER((ABS(K178)^2)/($I$5*MAX(F178,0.1)^2),1/3)))</f>
        <v>1.9249260806699735</v>
      </c>
      <c r="AI178">
        <f t="shared" ca="1" si="103"/>
        <v>636.04592608066991</v>
      </c>
      <c r="AJ178">
        <f t="shared" ca="1" si="104"/>
        <v>637.00838912100494</v>
      </c>
      <c r="AM178">
        <v>0</v>
      </c>
      <c r="AN178">
        <v>0</v>
      </c>
      <c r="AO178">
        <f t="shared" si="105"/>
        <v>0</v>
      </c>
      <c r="AP178">
        <f t="shared" si="114"/>
        <v>0</v>
      </c>
      <c r="AQ178">
        <f t="shared" ca="1" si="106"/>
        <v>1</v>
      </c>
      <c r="AR178" t="str">
        <f t="shared" ca="1" si="107"/>
        <v>Supercritical</v>
      </c>
      <c r="AS178">
        <f t="shared" ca="1" si="108"/>
        <v>3.4095222376711418E-3</v>
      </c>
    </row>
    <row r="179" spans="1:45" x14ac:dyDescent="0.35">
      <c r="A179">
        <v>30</v>
      </c>
      <c r="B179">
        <v>28.998999999999999</v>
      </c>
      <c r="C179">
        <v>616529.90099999995</v>
      </c>
      <c r="D179">
        <v>3097748.6809999999</v>
      </c>
      <c r="E179">
        <v>634.05849999999998</v>
      </c>
      <c r="F179">
        <v>6.1550000000000002</v>
      </c>
      <c r="G179">
        <v>0</v>
      </c>
      <c r="H179" t="s">
        <v>194</v>
      </c>
      <c r="I179">
        <v>2.927</v>
      </c>
      <c r="J179">
        <f t="shared" si="109"/>
        <v>1</v>
      </c>
      <c r="K179">
        <f t="shared" ca="1" si="110"/>
        <v>50.95</v>
      </c>
      <c r="L179">
        <f t="shared" ca="1" si="111"/>
        <v>1.0684959309922624</v>
      </c>
      <c r="M179">
        <f t="shared" ca="1" si="84"/>
        <v>6.5765924552573756</v>
      </c>
      <c r="N179">
        <f t="shared" ca="1" si="85"/>
        <v>0.79312577300134957</v>
      </c>
      <c r="O179">
        <f t="shared" ca="1" si="86"/>
        <v>7.7471730758183446</v>
      </c>
      <c r="P179">
        <f t="shared" ca="1" si="87"/>
        <v>635.12699593099228</v>
      </c>
      <c r="Q179">
        <f t="shared" ca="1" si="88"/>
        <v>638.18605253989563</v>
      </c>
      <c r="R179">
        <f t="shared" ca="1" si="89"/>
        <v>1.8394145523134602E-2</v>
      </c>
      <c r="S179">
        <f t="shared" ca="1" si="90"/>
        <v>2.3928877060533527</v>
      </c>
      <c r="T179">
        <f t="shared" ca="1" si="91"/>
        <v>43.749868367757053</v>
      </c>
      <c r="U179">
        <f t="shared" ca="1" si="112"/>
        <v>7.3875126501206978E-2</v>
      </c>
      <c r="V179">
        <f t="shared" ca="1" si="113"/>
        <v>0</v>
      </c>
      <c r="W179">
        <f t="shared" ca="1" si="92"/>
        <v>0.76183841112049822</v>
      </c>
      <c r="X179">
        <f t="shared" ca="1" si="93"/>
        <v>4.689115420446667</v>
      </c>
      <c r="Y179">
        <f t="shared" ca="1" si="94"/>
        <v>0.6106671147905095</v>
      </c>
      <c r="Z179">
        <f t="shared" ca="1" si="95"/>
        <v>10.865588801212896</v>
      </c>
      <c r="AA179">
        <f t="shared" ca="1" si="96"/>
        <v>634.82033841112047</v>
      </c>
      <c r="AB179">
        <f t="shared" ca="1" si="97"/>
        <v>640.83771965459869</v>
      </c>
      <c r="AC179">
        <f t="shared" ca="1" si="98"/>
        <v>5.1272324205717527E-2</v>
      </c>
      <c r="AD179">
        <f t="shared" ca="1" si="99"/>
        <v>3.9745441817130831</v>
      </c>
      <c r="AE179">
        <f t="shared" ca="1" si="100"/>
        <v>58.21856447973758</v>
      </c>
      <c r="AF179">
        <f t="shared" ca="1" si="101"/>
        <v>-9.5507431417445332E-2</v>
      </c>
      <c r="AG179">
        <f t="shared" ca="1" si="102"/>
        <v>0</v>
      </c>
      <c r="AH179">
        <f ca="1">IFERROR(IF(V32="Supercritical",MAX($D$16,IFERROR(L179,MAX($D$16,POWER((ABS(K179)^2)/($I$5*MAX(F179,0.1)^2),1/3)))),IF(V32="Subcritical",MAX($D$16,IFERROR(W179,MAX($D$16,POWER((ABS(K179)^2)/($I$5*MAX(F179,0.1)^2),1/3)))),IF(AND(IFERROR(V179,0)=1,IFERROR(AG179,0)=1),IF(IFERROR(T179,-1E+99)&gt;=IFERROR(AE179,-1E+99),MAX($D$16,IFERROR(L179,MAX($D$16,POWER((ABS(K179)^2)/($I$5*MAX(F179,0.1)^2),1/3)))),MAX($D$16,IFERROR(W179,MAX($D$16,POWER((ABS(K179)^2)/($I$5*MAX(F179,0.1)^2),1/3))))),IF(IFERROR(V179,0)=1,MAX($D$16,IFERROR(L179,MAX($D$16,POWER((ABS(K179)^2)/($I$5*MAX(F179,0.1)^2),1/3)))),IF(IFERROR(AG179,0)=1,MAX($D$16,IFERROR(W179,MAX($D$16,POWER((ABS(K179)^2)/($I$5*MAX(F179,0.1)^2),1/3)))),MAX($D$16,POWER((ABS(K179)^2)/($I$5*MAX(F179,0.1)^2),1/3))))))),MAX($D$16,POWER((ABS(K179)^2)/($I$5*MAX(F179,0.1)^2),1/3)))</f>
        <v>1.9115591962641187</v>
      </c>
      <c r="AI179">
        <f t="shared" ca="1" si="103"/>
        <v>635.97005919626406</v>
      </c>
      <c r="AJ179">
        <f t="shared" ca="1" si="104"/>
        <v>636.9258387943961</v>
      </c>
      <c r="AM179">
        <v>0</v>
      </c>
      <c r="AN179">
        <v>0</v>
      </c>
      <c r="AO179">
        <f t="shared" si="105"/>
        <v>0</v>
      </c>
      <c r="AP179">
        <f t="shared" si="114"/>
        <v>0</v>
      </c>
      <c r="AQ179">
        <f t="shared" ca="1" si="106"/>
        <v>1</v>
      </c>
      <c r="AR179" t="str">
        <f t="shared" ca="1" si="107"/>
        <v>Supercritical</v>
      </c>
      <c r="AS179">
        <f t="shared" ca="1" si="108"/>
        <v>3.3870094012907513E-3</v>
      </c>
    </row>
    <row r="180" spans="1:45" x14ac:dyDescent="0.35">
      <c r="A180">
        <v>31</v>
      </c>
      <c r="B180">
        <v>29.998999999999999</v>
      </c>
      <c r="C180">
        <v>616529.26699999999</v>
      </c>
      <c r="D180">
        <v>3097747.9079999998</v>
      </c>
      <c r="E180">
        <v>633.99599999999998</v>
      </c>
      <c r="F180">
        <v>6.2380000000000004</v>
      </c>
      <c r="G180">
        <v>0</v>
      </c>
      <c r="H180" t="s">
        <v>194</v>
      </c>
      <c r="I180">
        <v>2.7749999999999999</v>
      </c>
      <c r="J180">
        <f t="shared" si="109"/>
        <v>1</v>
      </c>
      <c r="K180">
        <f t="shared" ca="1" si="110"/>
        <v>50.95</v>
      </c>
      <c r="L180">
        <f t="shared" ca="1" si="111"/>
        <v>1.0684959309922624</v>
      </c>
      <c r="M180">
        <f t="shared" ca="1" si="84"/>
        <v>6.6652776175297328</v>
      </c>
      <c r="N180">
        <f t="shared" ca="1" si="85"/>
        <v>0.79585481721893137</v>
      </c>
      <c r="O180">
        <f t="shared" ca="1" si="86"/>
        <v>7.6440927030557742</v>
      </c>
      <c r="P180">
        <f t="shared" ca="1" si="87"/>
        <v>635.06449593099228</v>
      </c>
      <c r="Q180">
        <f t="shared" ca="1" si="88"/>
        <v>638.04268926702241</v>
      </c>
      <c r="R180">
        <f t="shared" ca="1" si="89"/>
        <v>1.7826083761740372E-2</v>
      </c>
      <c r="S180">
        <f t="shared" ca="1" si="90"/>
        <v>2.3610490270532845</v>
      </c>
      <c r="T180">
        <f t="shared" ca="1" si="91"/>
        <v>43.26188177326739</v>
      </c>
      <c r="U180">
        <f t="shared" ca="1" si="112"/>
        <v>8.6846039552597176E-2</v>
      </c>
      <c r="V180">
        <f t="shared" ca="1" si="113"/>
        <v>0</v>
      </c>
      <c r="W180">
        <f t="shared" ca="1" si="92"/>
        <v>0.761175234250134</v>
      </c>
      <c r="X180">
        <f t="shared" ca="1" si="93"/>
        <v>4.7482111112523366</v>
      </c>
      <c r="Y180">
        <f t="shared" ca="1" si="94"/>
        <v>0.61185524165765615</v>
      </c>
      <c r="Z180">
        <f t="shared" ca="1" si="95"/>
        <v>10.730356929425151</v>
      </c>
      <c r="AA180">
        <f t="shared" ca="1" si="96"/>
        <v>634.7571752342501</v>
      </c>
      <c r="AB180">
        <f t="shared" ca="1" si="97"/>
        <v>640.62570529708717</v>
      </c>
      <c r="AC180">
        <f t="shared" ca="1" si="98"/>
        <v>4.9874582698811044E-2</v>
      </c>
      <c r="AD180">
        <f t="shared" ca="1" si="99"/>
        <v>3.9267869579602466</v>
      </c>
      <c r="AE180">
        <f t="shared" ca="1" si="100"/>
        <v>57.537149654600512</v>
      </c>
      <c r="AF180">
        <f t="shared" ca="1" si="101"/>
        <v>0.5889385432412837</v>
      </c>
      <c r="AG180">
        <f t="shared" ca="1" si="102"/>
        <v>0</v>
      </c>
      <c r="AH180">
        <f ca="1">IFERROR(IF(V32="Supercritical",MAX($D$16,IFERROR(L180,MAX($D$16,POWER((ABS(K180)^2)/($I$5*MAX(F180,0.1)^2),1/3)))),IF(V32="Subcritical",MAX($D$16,IFERROR(W180,MAX($D$16,POWER((ABS(K180)^2)/($I$5*MAX(F180,0.1)^2),1/3)))),IF(AND(IFERROR(V180,0)=1,IFERROR(AG180,0)=1),IF(IFERROR(T180,-1E+99)&gt;=IFERROR(AE180,-1E+99),MAX($D$16,IFERROR(L180,MAX($D$16,POWER((ABS(K180)^2)/($I$5*MAX(F180,0.1)^2),1/3)))),MAX($D$16,IFERROR(W180,MAX($D$16,POWER((ABS(K180)^2)/($I$5*MAX(F180,0.1)^2),1/3))))),IF(IFERROR(V180,0)=1,MAX($D$16,IFERROR(L180,MAX($D$16,POWER((ABS(K180)^2)/($I$5*MAX(F180,0.1)^2),1/3)))),IF(IFERROR(AG180,0)=1,MAX($D$16,IFERROR(W180,MAX($D$16,POWER((ABS(K180)^2)/($I$5*MAX(F180,0.1)^2),1/3)))),MAX($D$16,POWER((ABS(K180)^2)/($I$5*MAX(F180,0.1)^2),1/3))))))),MAX($D$16,POWER((ABS(K180)^2)/($I$5*MAX(F180,0.1)^2),1/3)))</f>
        <v>1.8945651434768442</v>
      </c>
      <c r="AI180">
        <f t="shared" ca="1" si="103"/>
        <v>635.89056514347681</v>
      </c>
      <c r="AJ180">
        <f t="shared" ca="1" si="104"/>
        <v>636.83784771521528</v>
      </c>
      <c r="AM180">
        <v>0</v>
      </c>
      <c r="AN180">
        <v>0</v>
      </c>
      <c r="AO180">
        <f t="shared" si="105"/>
        <v>0</v>
      </c>
      <c r="AP180">
        <f t="shared" si="114"/>
        <v>0</v>
      </c>
      <c r="AQ180">
        <f t="shared" ca="1" si="106"/>
        <v>1.0000000000000004</v>
      </c>
      <c r="AR180" t="str">
        <f t="shared" ca="1" si="107"/>
        <v>Supercritical</v>
      </c>
      <c r="AS180">
        <f t="shared" ca="1" si="108"/>
        <v>3.3588457600334434E-3</v>
      </c>
    </row>
    <row r="181" spans="1:45" x14ac:dyDescent="0.35">
      <c r="A181">
        <v>32</v>
      </c>
      <c r="B181">
        <v>30.998999999999999</v>
      </c>
      <c r="C181">
        <v>616528.67099999997</v>
      </c>
      <c r="D181">
        <v>3097747.105</v>
      </c>
      <c r="E181">
        <v>633.99400000000003</v>
      </c>
      <c r="F181">
        <v>6</v>
      </c>
      <c r="G181">
        <v>0</v>
      </c>
      <c r="H181" t="s">
        <v>194</v>
      </c>
      <c r="I181">
        <v>1.5589999999999999</v>
      </c>
      <c r="J181">
        <f t="shared" si="109"/>
        <v>1</v>
      </c>
      <c r="K181">
        <f t="shared" ca="1" si="110"/>
        <v>50.95</v>
      </c>
      <c r="L181">
        <f t="shared" ca="1" si="111"/>
        <v>1.0684959309922624</v>
      </c>
      <c r="M181">
        <f t="shared" ca="1" si="84"/>
        <v>6.4109755859535742</v>
      </c>
      <c r="N181">
        <f t="shared" ca="1" si="85"/>
        <v>0.78788029958653616</v>
      </c>
      <c r="O181">
        <f t="shared" ca="1" si="86"/>
        <v>7.9473083802769864</v>
      </c>
      <c r="P181">
        <f t="shared" ca="1" si="87"/>
        <v>635.06249593099233</v>
      </c>
      <c r="Q181">
        <f t="shared" ca="1" si="88"/>
        <v>638.28164529343985</v>
      </c>
      <c r="R181">
        <f t="shared" ca="1" si="89"/>
        <v>1.9528804611057229E-2</v>
      </c>
      <c r="S181">
        <f t="shared" ca="1" si="90"/>
        <v>2.454703971793065</v>
      </c>
      <c r="T181">
        <f t="shared" ca="1" si="91"/>
        <v>44.700826604019497</v>
      </c>
      <c r="U181">
        <f t="shared" ca="1" si="112"/>
        <v>-0.29009349633906822</v>
      </c>
      <c r="V181">
        <f t="shared" ca="1" si="113"/>
        <v>0</v>
      </c>
      <c r="W181">
        <f t="shared" ca="1" si="92"/>
        <v>0.76077538373126496</v>
      </c>
      <c r="X181">
        <f t="shared" ca="1" si="93"/>
        <v>4.5646523023875893</v>
      </c>
      <c r="Y181">
        <f t="shared" ca="1" si="94"/>
        <v>0.60687648644662673</v>
      </c>
      <c r="Z181">
        <f t="shared" ca="1" si="95"/>
        <v>11.161857820660309</v>
      </c>
      <c r="AA181">
        <f t="shared" ca="1" si="96"/>
        <v>634.75477538373127</v>
      </c>
      <c r="AB181">
        <f t="shared" ca="1" si="97"/>
        <v>641.10477895195936</v>
      </c>
      <c r="AC181">
        <f t="shared" ca="1" si="98"/>
        <v>5.4557577195853246E-2</v>
      </c>
      <c r="AD181">
        <f t="shared" ca="1" si="99"/>
        <v>4.0857685073678986</v>
      </c>
      <c r="AE181">
        <f t="shared" ca="1" si="100"/>
        <v>59.70745436923815</v>
      </c>
      <c r="AF181">
        <f t="shared" ca="1" si="101"/>
        <v>5.3404244338253193E-2</v>
      </c>
      <c r="AG181">
        <f t="shared" ca="1" si="102"/>
        <v>0</v>
      </c>
      <c r="AH181">
        <f ca="1">IFERROR(IF(V32="Supercritical",MAX($D$16,IFERROR(L181,MAX($D$16,POWER((ABS(K181)^2)/($I$5*MAX(F181,0.1)^2),1/3)))),IF(V32="Subcritical",MAX($D$16,IFERROR(W181,MAX($D$16,POWER((ABS(K181)^2)/($I$5*MAX(F181,0.1)^2),1/3)))),IF(AND(IFERROR(V181,0)=1,IFERROR(AG181,0)=1),IF(IFERROR(T181,-1E+99)&gt;=IFERROR(AE181,-1E+99),MAX($D$16,IFERROR(L181,MAX($D$16,POWER((ABS(K181)^2)/($I$5*MAX(F181,0.1)^2),1/3)))),MAX($D$16,IFERROR(W181,MAX($D$16,POWER((ABS(K181)^2)/($I$5*MAX(F181,0.1)^2),1/3))))),IF(IFERROR(V181,0)=1,MAX($D$16,IFERROR(L181,MAX($D$16,POWER((ABS(K181)^2)/($I$5*MAX(F181,0.1)^2),1/3)))),IF(IFERROR(AG181,0)=1,MAX($D$16,IFERROR(W181,MAX($D$16,POWER((ABS(K181)^2)/($I$5*MAX(F181,0.1)^2),1/3)))),MAX($D$16,POWER((ABS(K181)^2)/($I$5*MAX(F181,0.1)^2),1/3))))))),MAX($D$16,POWER((ABS(K181)^2)/($I$5*MAX(F181,0.1)^2),1/3)))</f>
        <v>1.944340352385391</v>
      </c>
      <c r="AI181">
        <f t="shared" ca="1" si="103"/>
        <v>635.93834035238547</v>
      </c>
      <c r="AJ181">
        <f t="shared" ca="1" si="104"/>
        <v>636.91051052857813</v>
      </c>
      <c r="AM181">
        <v>0</v>
      </c>
      <c r="AN181">
        <v>0</v>
      </c>
      <c r="AO181">
        <f t="shared" si="105"/>
        <v>0</v>
      </c>
      <c r="AP181">
        <f t="shared" si="114"/>
        <v>0</v>
      </c>
      <c r="AQ181">
        <f t="shared" ca="1" si="106"/>
        <v>1.0000000000000002</v>
      </c>
      <c r="AR181" t="str">
        <f t="shared" ca="1" si="107"/>
        <v>Supercritical</v>
      </c>
      <c r="AS181">
        <f t="shared" ca="1" si="108"/>
        <v>3.4427876316445592E-3</v>
      </c>
    </row>
    <row r="182" spans="1:45" x14ac:dyDescent="0.35">
      <c r="A182">
        <v>33</v>
      </c>
      <c r="B182">
        <v>31.998999999999999</v>
      </c>
      <c r="C182">
        <v>616528.09699999995</v>
      </c>
      <c r="D182">
        <v>3097746.2859999998</v>
      </c>
      <c r="E182">
        <v>633.99199999999996</v>
      </c>
      <c r="F182">
        <v>6</v>
      </c>
      <c r="G182">
        <v>0</v>
      </c>
      <c r="H182" t="s">
        <v>194</v>
      </c>
      <c r="I182">
        <v>0.08</v>
      </c>
      <c r="J182">
        <f t="shared" si="109"/>
        <v>1</v>
      </c>
      <c r="K182">
        <f t="shared" ca="1" si="110"/>
        <v>50.95</v>
      </c>
      <c r="L182">
        <f t="shared" ca="1" si="111"/>
        <v>1.0684959309922624</v>
      </c>
      <c r="M182">
        <f t="shared" ca="1" si="84"/>
        <v>6.4109755859535742</v>
      </c>
      <c r="N182">
        <f t="shared" ca="1" si="85"/>
        <v>0.78788029958653616</v>
      </c>
      <c r="O182">
        <f t="shared" ca="1" si="86"/>
        <v>7.9473083802769864</v>
      </c>
      <c r="P182">
        <f t="shared" ca="1" si="87"/>
        <v>635.06049593099226</v>
      </c>
      <c r="Q182">
        <f t="shared" ca="1" si="88"/>
        <v>638.27964529343978</v>
      </c>
      <c r="R182">
        <f t="shared" ca="1" si="89"/>
        <v>1.9528804611057229E-2</v>
      </c>
      <c r="S182">
        <f t="shared" ca="1" si="90"/>
        <v>2.454703971793065</v>
      </c>
      <c r="T182">
        <f t="shared" ca="1" si="91"/>
        <v>44.700826604019497</v>
      </c>
      <c r="U182">
        <f t="shared" ca="1" si="112"/>
        <v>-1.7958024525910332E-2</v>
      </c>
      <c r="V182">
        <f t="shared" ca="1" si="113"/>
        <v>0</v>
      </c>
      <c r="W182">
        <f t="shared" ca="1" si="92"/>
        <v>0.76047549313744789</v>
      </c>
      <c r="X182">
        <f t="shared" ca="1" si="93"/>
        <v>4.5628529588246876</v>
      </c>
      <c r="Y182">
        <f t="shared" ca="1" si="94"/>
        <v>0.60668563950908749</v>
      </c>
      <c r="Z182">
        <f t="shared" ca="1" si="95"/>
        <v>11.166259456479143</v>
      </c>
      <c r="AA182">
        <f t="shared" ca="1" si="96"/>
        <v>634.75247549313735</v>
      </c>
      <c r="AB182">
        <f t="shared" ca="1" si="97"/>
        <v>641.10748824794928</v>
      </c>
      <c r="AC182">
        <f t="shared" ca="1" si="98"/>
        <v>5.4623517197427932E-2</v>
      </c>
      <c r="AD182">
        <f t="shared" ca="1" si="99"/>
        <v>4.0881855563263327</v>
      </c>
      <c r="AE182">
        <f t="shared" ca="1" si="100"/>
        <v>59.728946430312327</v>
      </c>
      <c r="AF182">
        <f t="shared" ca="1" si="101"/>
        <v>5.3470852231498611E-2</v>
      </c>
      <c r="AG182">
        <f t="shared" ca="1" si="102"/>
        <v>0</v>
      </c>
      <c r="AH182">
        <f ca="1">IFERROR(IF(V32="Supercritical",MAX($D$16,IFERROR(L182,MAX($D$16,POWER((ABS(K182)^2)/($I$5*MAX(F182,0.1)^2),1/3)))),IF(V32="Subcritical",MAX($D$16,IFERROR(W182,MAX($D$16,POWER((ABS(K182)^2)/($I$5*MAX(F182,0.1)^2),1/3)))),IF(AND(IFERROR(V182,0)=1,IFERROR(AG182,0)=1),IF(IFERROR(T182,-1E+99)&gt;=IFERROR(AE182,-1E+99),MAX($D$16,IFERROR(L182,MAX($D$16,POWER((ABS(K182)^2)/($I$5*MAX(F182,0.1)^2),1/3)))),MAX($D$16,IFERROR(W182,MAX($D$16,POWER((ABS(K182)^2)/($I$5*MAX(F182,0.1)^2),1/3))))),IF(IFERROR(V182,0)=1,MAX($D$16,IFERROR(L182,MAX($D$16,POWER((ABS(K182)^2)/($I$5*MAX(F182,0.1)^2),1/3)))),IF(IFERROR(AG182,0)=1,MAX($D$16,IFERROR(W182,MAX($D$16,POWER((ABS(K182)^2)/($I$5*MAX(F182,0.1)^2),1/3)))),MAX($D$16,POWER((ABS(K182)^2)/($I$5*MAX(F182,0.1)^2),1/3))))))),MAX($D$16,POWER((ABS(K182)^2)/($I$5*MAX(F182,0.1)^2),1/3)))</f>
        <v>1.944340352385391</v>
      </c>
      <c r="AI182">
        <f t="shared" ca="1" si="103"/>
        <v>635.9363403523854</v>
      </c>
      <c r="AJ182">
        <f t="shared" ca="1" si="104"/>
        <v>636.90851052857806</v>
      </c>
      <c r="AM182">
        <v>0</v>
      </c>
      <c r="AN182">
        <v>0</v>
      </c>
      <c r="AO182">
        <f t="shared" si="105"/>
        <v>0</v>
      </c>
      <c r="AP182">
        <f t="shared" si="114"/>
        <v>0</v>
      </c>
      <c r="AQ182">
        <f t="shared" ca="1" si="106"/>
        <v>1.0000000000000002</v>
      </c>
      <c r="AR182" t="str">
        <f t="shared" ca="1" si="107"/>
        <v>Supercritical</v>
      </c>
      <c r="AS182">
        <f t="shared" ca="1" si="108"/>
        <v>3.4427876316445592E-3</v>
      </c>
    </row>
    <row r="183" spans="1:45" x14ac:dyDescent="0.35">
      <c r="A183">
        <v>34</v>
      </c>
      <c r="B183">
        <v>32.999000000000002</v>
      </c>
      <c r="C183">
        <v>616527.522</v>
      </c>
      <c r="D183">
        <v>3097745.4679999999</v>
      </c>
      <c r="E183">
        <v>633.99</v>
      </c>
      <c r="F183">
        <v>6</v>
      </c>
      <c r="G183">
        <v>0</v>
      </c>
      <c r="H183" t="s">
        <v>194</v>
      </c>
      <c r="I183">
        <v>0.08</v>
      </c>
      <c r="J183">
        <f t="shared" si="109"/>
        <v>1.0000000000000036</v>
      </c>
      <c r="K183">
        <f t="shared" ca="1" si="110"/>
        <v>50.95</v>
      </c>
      <c r="L183">
        <f t="shared" ca="1" si="111"/>
        <v>1.0684959309922624</v>
      </c>
      <c r="M183">
        <f t="shared" ca="1" si="84"/>
        <v>6.4109755859535742</v>
      </c>
      <c r="N183">
        <f t="shared" ca="1" si="85"/>
        <v>0.78788029958653616</v>
      </c>
      <c r="O183">
        <f t="shared" ca="1" si="86"/>
        <v>7.9473083802769864</v>
      </c>
      <c r="P183">
        <f t="shared" ca="1" si="87"/>
        <v>635.05849593099231</v>
      </c>
      <c r="Q183">
        <f t="shared" ca="1" si="88"/>
        <v>638.27764529343983</v>
      </c>
      <c r="R183">
        <f t="shared" ca="1" si="89"/>
        <v>1.9528804611057229E-2</v>
      </c>
      <c r="S183">
        <f t="shared" ca="1" si="90"/>
        <v>2.454703971793065</v>
      </c>
      <c r="T183">
        <f t="shared" ca="1" si="91"/>
        <v>44.700826604019497</v>
      </c>
      <c r="U183">
        <f t="shared" ca="1" si="112"/>
        <v>-1.7958024526024019E-2</v>
      </c>
      <c r="V183">
        <f t="shared" ca="1" si="113"/>
        <v>0</v>
      </c>
      <c r="W183">
        <f t="shared" ca="1" si="92"/>
        <v>0.76018909553154612</v>
      </c>
      <c r="X183">
        <f t="shared" ca="1" si="93"/>
        <v>4.5611345731892765</v>
      </c>
      <c r="Y183">
        <f t="shared" ca="1" si="94"/>
        <v>0.60650335093646501</v>
      </c>
      <c r="Z183">
        <f t="shared" ca="1" si="95"/>
        <v>11.170466291323278</v>
      </c>
      <c r="AA183">
        <f t="shared" ca="1" si="96"/>
        <v>634.7501890955316</v>
      </c>
      <c r="AB183">
        <f t="shared" ca="1" si="97"/>
        <v>641.1099911936758</v>
      </c>
      <c r="AC183">
        <f t="shared" ca="1" si="98"/>
        <v>5.4686590785795068E-2</v>
      </c>
      <c r="AD183">
        <f t="shared" ca="1" si="99"/>
        <v>4.0904960804449058</v>
      </c>
      <c r="AE183">
        <f t="shared" ca="1" si="100"/>
        <v>59.749488839869834</v>
      </c>
      <c r="AF183">
        <f t="shared" ca="1" si="101"/>
        <v>5.3036379901186592E-2</v>
      </c>
      <c r="AG183">
        <f t="shared" ca="1" si="102"/>
        <v>0</v>
      </c>
      <c r="AH183">
        <f ca="1">IFERROR(IF(V32="Supercritical",MAX($D$16,IFERROR(L183,MAX($D$16,POWER((ABS(K183)^2)/($I$5*MAX(F183,0.1)^2),1/3)))),IF(V32="Subcritical",MAX($D$16,IFERROR(W183,MAX($D$16,POWER((ABS(K183)^2)/($I$5*MAX(F183,0.1)^2),1/3)))),IF(AND(IFERROR(V183,0)=1,IFERROR(AG183,0)=1),IF(IFERROR(T183,-1E+99)&gt;=IFERROR(AE183,-1E+99),MAX($D$16,IFERROR(L183,MAX($D$16,POWER((ABS(K183)^2)/($I$5*MAX(F183,0.1)^2),1/3)))),MAX($D$16,IFERROR(W183,MAX($D$16,POWER((ABS(K183)^2)/($I$5*MAX(F183,0.1)^2),1/3))))),IF(IFERROR(V183,0)=1,MAX($D$16,IFERROR(L183,MAX($D$16,POWER((ABS(K183)^2)/($I$5*MAX(F183,0.1)^2),1/3)))),IF(IFERROR(AG183,0)=1,MAX($D$16,IFERROR(W183,MAX($D$16,POWER((ABS(K183)^2)/($I$5*MAX(F183,0.1)^2),1/3)))),MAX($D$16,POWER((ABS(K183)^2)/($I$5*MAX(F183,0.1)^2),1/3))))))),MAX($D$16,POWER((ABS(K183)^2)/($I$5*MAX(F183,0.1)^2),1/3)))</f>
        <v>1.944340352385391</v>
      </c>
      <c r="AI183">
        <f t="shared" ca="1" si="103"/>
        <v>635.93434035238545</v>
      </c>
      <c r="AJ183">
        <f t="shared" ca="1" si="104"/>
        <v>636.90651052857811</v>
      </c>
      <c r="AM183">
        <v>0</v>
      </c>
      <c r="AN183">
        <v>0</v>
      </c>
      <c r="AO183">
        <f t="shared" si="105"/>
        <v>0</v>
      </c>
      <c r="AP183">
        <f t="shared" si="114"/>
        <v>0</v>
      </c>
      <c r="AQ183">
        <f t="shared" ca="1" si="106"/>
        <v>1.0000000000000002</v>
      </c>
      <c r="AR183" t="str">
        <f t="shared" ca="1" si="107"/>
        <v>Supercritical</v>
      </c>
      <c r="AS183">
        <f t="shared" ca="1" si="108"/>
        <v>3.4427876316445592E-3</v>
      </c>
    </row>
    <row r="184" spans="1:45" x14ac:dyDescent="0.35">
      <c r="A184">
        <v>35</v>
      </c>
      <c r="B184">
        <v>33.999000000000002</v>
      </c>
      <c r="C184">
        <v>616526.94799999997</v>
      </c>
      <c r="D184">
        <v>3097744.6490000002</v>
      </c>
      <c r="E184">
        <v>633.98800000000006</v>
      </c>
      <c r="F184">
        <v>6</v>
      </c>
      <c r="G184">
        <v>0</v>
      </c>
      <c r="H184" t="s">
        <v>194</v>
      </c>
      <c r="I184">
        <v>3.3000000000000002E-2</v>
      </c>
      <c r="J184">
        <f t="shared" si="109"/>
        <v>1</v>
      </c>
      <c r="K184">
        <f t="shared" ca="1" si="110"/>
        <v>50.95</v>
      </c>
      <c r="L184">
        <f t="shared" ca="1" si="111"/>
        <v>1.0684959309922624</v>
      </c>
      <c r="M184">
        <f t="shared" ca="1" si="84"/>
        <v>6.4109755859535742</v>
      </c>
      <c r="N184">
        <f t="shared" ca="1" si="85"/>
        <v>0.78788029958653616</v>
      </c>
      <c r="O184">
        <f t="shared" ca="1" si="86"/>
        <v>7.9473083802769864</v>
      </c>
      <c r="P184">
        <f t="shared" ca="1" si="87"/>
        <v>635.05649593099236</v>
      </c>
      <c r="Q184">
        <f t="shared" ca="1" si="88"/>
        <v>638.27564529343988</v>
      </c>
      <c r="R184">
        <f t="shared" ca="1" si="89"/>
        <v>1.9528804611057229E-2</v>
      </c>
      <c r="S184">
        <f t="shared" ca="1" si="90"/>
        <v>2.454703971793065</v>
      </c>
      <c r="T184">
        <f t="shared" ca="1" si="91"/>
        <v>44.700826604019497</v>
      </c>
      <c r="U184">
        <f t="shared" ca="1" si="112"/>
        <v>-1.7705857825944804E-2</v>
      </c>
      <c r="V184">
        <f t="shared" ca="1" si="113"/>
        <v>0</v>
      </c>
      <c r="W184">
        <f t="shared" ca="1" si="92"/>
        <v>0.75987053116094716</v>
      </c>
      <c r="X184">
        <f t="shared" ca="1" si="93"/>
        <v>4.5592231869656832</v>
      </c>
      <c r="Y184">
        <f t="shared" ca="1" si="94"/>
        <v>0.60630055598721877</v>
      </c>
      <c r="Z184">
        <f t="shared" ca="1" si="95"/>
        <v>11.175149342471419</v>
      </c>
      <c r="AA184">
        <f t="shared" ca="1" si="96"/>
        <v>634.74787053116097</v>
      </c>
      <c r="AB184">
        <f t="shared" ca="1" si="97"/>
        <v>641.11300625116803</v>
      </c>
      <c r="AC184">
        <f t="shared" ca="1" si="98"/>
        <v>5.4756863990042037E-2</v>
      </c>
      <c r="AD184">
        <f t="shared" ca="1" si="99"/>
        <v>4.093068669105449</v>
      </c>
      <c r="AE184">
        <f t="shared" ca="1" si="100"/>
        <v>59.772358398060263</v>
      </c>
      <c r="AF184">
        <f t="shared" ca="1" si="101"/>
        <v>5.2850626959525471E-2</v>
      </c>
      <c r="AG184">
        <f t="shared" ca="1" si="102"/>
        <v>0</v>
      </c>
      <c r="AH184">
        <f ca="1">IFERROR(IF(V32="Supercritical",MAX($D$16,IFERROR(L184,MAX($D$16,POWER((ABS(K184)^2)/($I$5*MAX(F184,0.1)^2),1/3)))),IF(V32="Subcritical",MAX($D$16,IFERROR(W184,MAX($D$16,POWER((ABS(K184)^2)/($I$5*MAX(F184,0.1)^2),1/3)))),IF(AND(IFERROR(V184,0)=1,IFERROR(AG184,0)=1),IF(IFERROR(T184,-1E+99)&gt;=IFERROR(AE184,-1E+99),MAX($D$16,IFERROR(L184,MAX($D$16,POWER((ABS(K184)^2)/($I$5*MAX(F184,0.1)^2),1/3)))),MAX($D$16,IFERROR(W184,MAX($D$16,POWER((ABS(K184)^2)/($I$5*MAX(F184,0.1)^2),1/3))))),IF(IFERROR(V184,0)=1,MAX($D$16,IFERROR(L184,MAX($D$16,POWER((ABS(K184)^2)/($I$5*MAX(F184,0.1)^2),1/3)))),IF(IFERROR(AG184,0)=1,MAX($D$16,IFERROR(W184,MAX($D$16,POWER((ABS(K184)^2)/($I$5*MAX(F184,0.1)^2),1/3)))),MAX($D$16,POWER((ABS(K184)^2)/($I$5*MAX(F184,0.1)^2),1/3))))))),MAX($D$16,POWER((ABS(K184)^2)/($I$5*MAX(F184,0.1)^2),1/3)))</f>
        <v>1.944340352385391</v>
      </c>
      <c r="AI184">
        <f t="shared" ca="1" si="103"/>
        <v>635.93234035238549</v>
      </c>
      <c r="AJ184">
        <f t="shared" ca="1" si="104"/>
        <v>636.90451052857816</v>
      </c>
      <c r="AM184">
        <v>0</v>
      </c>
      <c r="AN184">
        <v>0</v>
      </c>
      <c r="AO184">
        <f t="shared" si="105"/>
        <v>0</v>
      </c>
      <c r="AP184">
        <f t="shared" si="114"/>
        <v>0</v>
      </c>
      <c r="AQ184">
        <f t="shared" ca="1" si="106"/>
        <v>1.0000000000000002</v>
      </c>
      <c r="AR184" t="str">
        <f t="shared" ca="1" si="107"/>
        <v>Supercritical</v>
      </c>
      <c r="AS184">
        <f t="shared" ca="1" si="108"/>
        <v>3.4427876316445592E-3</v>
      </c>
    </row>
    <row r="185" spans="1:45" x14ac:dyDescent="0.35">
      <c r="A185">
        <v>36</v>
      </c>
      <c r="B185">
        <v>34.997999999999998</v>
      </c>
      <c r="C185">
        <v>616526.37399999995</v>
      </c>
      <c r="D185">
        <v>3097743.8309999998</v>
      </c>
      <c r="E185">
        <v>633.98599999999999</v>
      </c>
      <c r="F185">
        <v>6</v>
      </c>
      <c r="G185">
        <v>0</v>
      </c>
      <c r="H185" t="s">
        <v>194</v>
      </c>
      <c r="I185">
        <v>1.4E-2</v>
      </c>
      <c r="J185">
        <f t="shared" si="109"/>
        <v>0.99899999999999523</v>
      </c>
      <c r="K185">
        <f t="shared" ca="1" si="110"/>
        <v>50.95</v>
      </c>
      <c r="L185">
        <f t="shared" ca="1" si="111"/>
        <v>1.0684959309922624</v>
      </c>
      <c r="M185">
        <f t="shared" ca="1" si="84"/>
        <v>6.4109755859535742</v>
      </c>
      <c r="N185">
        <f t="shared" ca="1" si="85"/>
        <v>0.78788029958653616</v>
      </c>
      <c r="O185">
        <f t="shared" ca="1" si="86"/>
        <v>7.9473083802769864</v>
      </c>
      <c r="P185">
        <f t="shared" ca="1" si="87"/>
        <v>635.05449593099229</v>
      </c>
      <c r="Q185">
        <f t="shared" ca="1" si="88"/>
        <v>638.27364529343981</v>
      </c>
      <c r="R185">
        <f t="shared" ca="1" si="89"/>
        <v>1.9528804611057229E-2</v>
      </c>
      <c r="S185">
        <f t="shared" ca="1" si="90"/>
        <v>2.454703971793065</v>
      </c>
      <c r="T185">
        <f t="shared" ca="1" si="91"/>
        <v>44.700826604019497</v>
      </c>
      <c r="U185">
        <f t="shared" ca="1" si="112"/>
        <v>-1.7584389291414482E-2</v>
      </c>
      <c r="V185">
        <f t="shared" ca="1" si="113"/>
        <v>0</v>
      </c>
      <c r="W185">
        <f t="shared" ca="1" si="92"/>
        <v>0.75957166339098237</v>
      </c>
      <c r="X185">
        <f t="shared" ca="1" si="93"/>
        <v>4.5574299803458942</v>
      </c>
      <c r="Y185">
        <f t="shared" ca="1" si="94"/>
        <v>0.60611026845479465</v>
      </c>
      <c r="Z185">
        <f t="shared" ca="1" si="95"/>
        <v>11.179546415353387</v>
      </c>
      <c r="AA185">
        <f t="shared" ca="1" si="96"/>
        <v>634.74557166339093</v>
      </c>
      <c r="AB185">
        <f t="shared" ca="1" si="97"/>
        <v>641.11571733378037</v>
      </c>
      <c r="AC185">
        <f t="shared" ca="1" si="98"/>
        <v>5.4822903075050416E-2</v>
      </c>
      <c r="AD185">
        <f t="shared" ca="1" si="99"/>
        <v>4.0954846491000554</v>
      </c>
      <c r="AE185">
        <f t="shared" ca="1" si="100"/>
        <v>59.793833050286473</v>
      </c>
      <c r="AF185">
        <f t="shared" ca="1" si="101"/>
        <v>-7.4736372895358727E-3</v>
      </c>
      <c r="AG185">
        <f t="shared" ca="1" si="102"/>
        <v>0</v>
      </c>
      <c r="AH185">
        <f ca="1">IFERROR(IF(V32="Supercritical",MAX($D$16,IFERROR(L185,MAX($D$16,POWER((ABS(K185)^2)/($I$5*MAX(F185,0.1)^2),1/3)))),IF(V32="Subcritical",MAX($D$16,IFERROR(W185,MAX($D$16,POWER((ABS(K185)^2)/($I$5*MAX(F185,0.1)^2),1/3)))),IF(AND(IFERROR(V185,0)=1,IFERROR(AG185,0)=1),IF(IFERROR(T185,-1E+99)&gt;=IFERROR(AE185,-1E+99),MAX($D$16,IFERROR(L185,MAX($D$16,POWER((ABS(K185)^2)/($I$5*MAX(F185,0.1)^2),1/3)))),MAX($D$16,IFERROR(W185,MAX($D$16,POWER((ABS(K185)^2)/($I$5*MAX(F185,0.1)^2),1/3))))),IF(IFERROR(V185,0)=1,MAX($D$16,IFERROR(L185,MAX($D$16,POWER((ABS(K185)^2)/($I$5*MAX(F185,0.1)^2),1/3)))),IF(IFERROR(AG185,0)=1,MAX($D$16,IFERROR(W185,MAX($D$16,POWER((ABS(K185)^2)/($I$5*MAX(F185,0.1)^2),1/3)))),MAX($D$16,POWER((ABS(K185)^2)/($I$5*MAX(F185,0.1)^2),1/3))))))),MAX($D$16,POWER((ABS(K185)^2)/($I$5*MAX(F185,0.1)^2),1/3)))</f>
        <v>1.944340352385391</v>
      </c>
      <c r="AI185">
        <f t="shared" ca="1" si="103"/>
        <v>635.93034035238543</v>
      </c>
      <c r="AJ185">
        <f t="shared" ca="1" si="104"/>
        <v>636.90251052857809</v>
      </c>
      <c r="AM185">
        <v>0</v>
      </c>
      <c r="AN185">
        <v>0</v>
      </c>
      <c r="AO185">
        <f t="shared" si="105"/>
        <v>0</v>
      </c>
      <c r="AP185">
        <f t="shared" si="114"/>
        <v>0</v>
      </c>
      <c r="AQ185">
        <f t="shared" ca="1" si="106"/>
        <v>1.0000000000000002</v>
      </c>
      <c r="AR185" t="str">
        <f t="shared" ca="1" si="107"/>
        <v>Supercritical</v>
      </c>
      <c r="AS185">
        <f t="shared" ca="1" si="108"/>
        <v>3.4427876316445592E-3</v>
      </c>
    </row>
    <row r="186" spans="1:45" x14ac:dyDescent="0.35">
      <c r="A186">
        <v>37</v>
      </c>
      <c r="B186">
        <v>35.999000000000002</v>
      </c>
      <c r="C186">
        <v>616525.799</v>
      </c>
      <c r="D186">
        <v>3097743.0120000001</v>
      </c>
      <c r="E186">
        <v>633.92349999999999</v>
      </c>
      <c r="F186">
        <v>6</v>
      </c>
      <c r="G186">
        <v>0</v>
      </c>
      <c r="H186" t="s">
        <v>194</v>
      </c>
      <c r="I186">
        <v>1.4E-2</v>
      </c>
      <c r="J186">
        <f t="shared" si="109"/>
        <v>1.0010000000000048</v>
      </c>
      <c r="K186">
        <f t="shared" ca="1" si="110"/>
        <v>50.95</v>
      </c>
      <c r="L186">
        <f t="shared" ca="1" si="111"/>
        <v>1.0684959309922624</v>
      </c>
      <c r="M186">
        <f t="shared" ca="1" si="84"/>
        <v>6.4109755859535742</v>
      </c>
      <c r="N186">
        <f t="shared" ca="1" si="85"/>
        <v>0.78788029958653616</v>
      </c>
      <c r="O186">
        <f t="shared" ca="1" si="86"/>
        <v>7.9473083802769864</v>
      </c>
      <c r="P186">
        <f t="shared" ca="1" si="87"/>
        <v>634.99199593099229</v>
      </c>
      <c r="Q186">
        <f t="shared" ca="1" si="88"/>
        <v>638.21114529343981</v>
      </c>
      <c r="R186">
        <f t="shared" ca="1" si="89"/>
        <v>1.9528804611057229E-2</v>
      </c>
      <c r="S186">
        <f t="shared" ca="1" si="90"/>
        <v>2.454703971793065</v>
      </c>
      <c r="T186">
        <f t="shared" ca="1" si="91"/>
        <v>44.700826604019497</v>
      </c>
      <c r="U186">
        <f t="shared" ca="1" si="112"/>
        <v>4.2876553099290504E-2</v>
      </c>
      <c r="V186">
        <f t="shared" ca="1" si="113"/>
        <v>0</v>
      </c>
      <c r="W186">
        <f t="shared" ca="1" si="92"/>
        <v>0.75930618894927804</v>
      </c>
      <c r="X186">
        <f t="shared" ca="1" si="93"/>
        <v>4.5558371336956682</v>
      </c>
      <c r="Y186">
        <f t="shared" ca="1" si="94"/>
        <v>0.60594121690431124</v>
      </c>
      <c r="Z186">
        <f t="shared" ca="1" si="95"/>
        <v>11.183455093942232</v>
      </c>
      <c r="AA186">
        <f t="shared" ca="1" si="96"/>
        <v>634.68280618894926</v>
      </c>
      <c r="AB186">
        <f t="shared" ca="1" si="97"/>
        <v>641.0574069961981</v>
      </c>
      <c r="AC186">
        <f t="shared" ca="1" si="98"/>
        <v>5.4881653584344055E-2</v>
      </c>
      <c r="AD186">
        <f t="shared" ca="1" si="99"/>
        <v>4.0976326788617188</v>
      </c>
      <c r="AE186">
        <f t="shared" ca="1" si="100"/>
        <v>59.812923806031435</v>
      </c>
      <c r="AF186">
        <f t="shared" ca="1" si="101"/>
        <v>-7.5244873837618798E-3</v>
      </c>
      <c r="AG186">
        <f t="shared" ca="1" si="102"/>
        <v>0</v>
      </c>
      <c r="AH186">
        <f ca="1">IFERROR(IF(V32="Supercritical",MAX($D$16,IFERROR(L186,MAX($D$16,POWER((ABS(K186)^2)/($I$5*MAX(F186,0.1)^2),1/3)))),IF(V32="Subcritical",MAX($D$16,IFERROR(W186,MAX($D$16,POWER((ABS(K186)^2)/($I$5*MAX(F186,0.1)^2),1/3)))),IF(AND(IFERROR(V186,0)=1,IFERROR(AG186,0)=1),IF(IFERROR(T186,-1E+99)&gt;=IFERROR(AE186,-1E+99),MAX($D$16,IFERROR(L186,MAX($D$16,POWER((ABS(K186)^2)/($I$5*MAX(F186,0.1)^2),1/3)))),MAX($D$16,IFERROR(W186,MAX($D$16,POWER((ABS(K186)^2)/($I$5*MAX(F186,0.1)^2),1/3))))),IF(IFERROR(V186,0)=1,MAX($D$16,IFERROR(L186,MAX($D$16,POWER((ABS(K186)^2)/($I$5*MAX(F186,0.1)^2),1/3)))),IF(IFERROR(AG186,0)=1,MAX($D$16,IFERROR(W186,MAX($D$16,POWER((ABS(K186)^2)/($I$5*MAX(F186,0.1)^2),1/3)))),MAX($D$16,POWER((ABS(K186)^2)/($I$5*MAX(F186,0.1)^2),1/3))))))),MAX($D$16,POWER((ABS(K186)^2)/($I$5*MAX(F186,0.1)^2),1/3)))</f>
        <v>1.944340352385391</v>
      </c>
      <c r="AI186">
        <f t="shared" ca="1" si="103"/>
        <v>635.86784035238543</v>
      </c>
      <c r="AJ186">
        <f t="shared" ca="1" si="104"/>
        <v>636.84001052857809</v>
      </c>
      <c r="AM186">
        <v>0</v>
      </c>
      <c r="AN186">
        <v>0</v>
      </c>
      <c r="AO186">
        <f t="shared" si="105"/>
        <v>0</v>
      </c>
      <c r="AP186">
        <f t="shared" si="114"/>
        <v>0</v>
      </c>
      <c r="AQ186">
        <f t="shared" ca="1" si="106"/>
        <v>1.0000000000000002</v>
      </c>
      <c r="AR186" t="str">
        <f t="shared" ca="1" si="107"/>
        <v>Supercritical</v>
      </c>
      <c r="AS186">
        <f t="shared" ca="1" si="108"/>
        <v>3.4427876316445592E-3</v>
      </c>
    </row>
    <row r="187" spans="1:45" x14ac:dyDescent="0.35">
      <c r="A187">
        <v>38</v>
      </c>
      <c r="B187">
        <v>36.997999999999998</v>
      </c>
      <c r="C187">
        <v>616525.22499999998</v>
      </c>
      <c r="D187">
        <v>3097742.1940000001</v>
      </c>
      <c r="E187">
        <v>633.86099999999999</v>
      </c>
      <c r="F187">
        <v>6</v>
      </c>
      <c r="G187">
        <v>0</v>
      </c>
      <c r="H187" t="s">
        <v>194</v>
      </c>
      <c r="I187">
        <v>1.4E-2</v>
      </c>
      <c r="J187">
        <f t="shared" si="109"/>
        <v>0.99899999999999523</v>
      </c>
      <c r="K187">
        <f t="shared" ca="1" si="110"/>
        <v>50.95</v>
      </c>
      <c r="L187">
        <f t="shared" ca="1" si="111"/>
        <v>1.0684959309922624</v>
      </c>
      <c r="M187">
        <f t="shared" ca="1" si="84"/>
        <v>6.4109755859535742</v>
      </c>
      <c r="N187">
        <f t="shared" ca="1" si="85"/>
        <v>0.78788029958653616</v>
      </c>
      <c r="O187">
        <f t="shared" ca="1" si="86"/>
        <v>7.9473083802769864</v>
      </c>
      <c r="P187">
        <f t="shared" ca="1" si="87"/>
        <v>634.92949593099229</v>
      </c>
      <c r="Q187">
        <f t="shared" ca="1" si="88"/>
        <v>638.14864529343981</v>
      </c>
      <c r="R187">
        <f t="shared" ca="1" si="89"/>
        <v>1.9528804611057229E-2</v>
      </c>
      <c r="S187">
        <f t="shared" ca="1" si="90"/>
        <v>2.454703971793065</v>
      </c>
      <c r="T187">
        <f t="shared" ca="1" si="91"/>
        <v>44.700826604019497</v>
      </c>
      <c r="U187">
        <f t="shared" ca="1" si="112"/>
        <v>4.2915610708519125E-2</v>
      </c>
      <c r="V187">
        <f t="shared" ca="1" si="113"/>
        <v>0</v>
      </c>
      <c r="W187">
        <f t="shared" ca="1" si="92"/>
        <v>0.75907341109417459</v>
      </c>
      <c r="X187">
        <f t="shared" ca="1" si="93"/>
        <v>4.5544404665650475</v>
      </c>
      <c r="Y187">
        <f t="shared" ca="1" si="94"/>
        <v>0.60579296657568615</v>
      </c>
      <c r="Z187">
        <f t="shared" ca="1" si="95"/>
        <v>11.186884618216652</v>
      </c>
      <c r="AA187">
        <f t="shared" ca="1" si="96"/>
        <v>634.62007341109415</v>
      </c>
      <c r="AB187">
        <f t="shared" ca="1" si="97"/>
        <v>640.99858449474823</v>
      </c>
      <c r="AC187">
        <f t="shared" ca="1" si="98"/>
        <v>5.4933238134159547E-2</v>
      </c>
      <c r="AD187">
        <f t="shared" ca="1" si="99"/>
        <v>4.099517696676406</v>
      </c>
      <c r="AE187">
        <f t="shared" ca="1" si="100"/>
        <v>59.829675321945729</v>
      </c>
      <c r="AF187">
        <f t="shared" ca="1" si="101"/>
        <v>-7.0121785928449754E-3</v>
      </c>
      <c r="AG187">
        <f t="shared" ca="1" si="102"/>
        <v>0</v>
      </c>
      <c r="AH187">
        <f ca="1">IFERROR(IF(V32="Supercritical",MAX($D$16,IFERROR(L187,MAX($D$16,POWER((ABS(K187)^2)/($I$5*MAX(F187,0.1)^2),1/3)))),IF(V32="Subcritical",MAX($D$16,IFERROR(W187,MAX($D$16,POWER((ABS(K187)^2)/($I$5*MAX(F187,0.1)^2),1/3)))),IF(AND(IFERROR(V187,0)=1,IFERROR(AG187,0)=1),IF(IFERROR(T187,-1E+99)&gt;=IFERROR(AE187,-1E+99),MAX($D$16,IFERROR(L187,MAX($D$16,POWER((ABS(K187)^2)/($I$5*MAX(F187,0.1)^2),1/3)))),MAX($D$16,IFERROR(W187,MAX($D$16,POWER((ABS(K187)^2)/($I$5*MAX(F187,0.1)^2),1/3))))),IF(IFERROR(V187,0)=1,MAX($D$16,IFERROR(L187,MAX($D$16,POWER((ABS(K187)^2)/($I$5*MAX(F187,0.1)^2),1/3)))),IF(IFERROR(AG187,0)=1,MAX($D$16,IFERROR(W187,MAX($D$16,POWER((ABS(K187)^2)/($I$5*MAX(F187,0.1)^2),1/3)))),MAX($D$16,POWER((ABS(K187)^2)/($I$5*MAX(F187,0.1)^2),1/3))))))),MAX($D$16,POWER((ABS(K187)^2)/($I$5*MAX(F187,0.1)^2),1/3)))</f>
        <v>1.944340352385391</v>
      </c>
      <c r="AI187">
        <f t="shared" ca="1" si="103"/>
        <v>635.80534035238543</v>
      </c>
      <c r="AJ187">
        <f t="shared" ca="1" si="104"/>
        <v>636.77751052857809</v>
      </c>
      <c r="AM187">
        <v>0</v>
      </c>
      <c r="AN187">
        <v>0</v>
      </c>
      <c r="AO187">
        <f t="shared" si="105"/>
        <v>0</v>
      </c>
      <c r="AP187">
        <f t="shared" si="114"/>
        <v>0</v>
      </c>
      <c r="AQ187">
        <f t="shared" ca="1" si="106"/>
        <v>1.0000000000000002</v>
      </c>
      <c r="AR187" t="str">
        <f t="shared" ca="1" si="107"/>
        <v>Supercritical</v>
      </c>
      <c r="AS187">
        <f t="shared" ca="1" si="108"/>
        <v>3.4427876316445592E-3</v>
      </c>
    </row>
    <row r="188" spans="1:45" x14ac:dyDescent="0.35">
      <c r="A188">
        <v>39</v>
      </c>
      <c r="B188">
        <v>37.999000000000002</v>
      </c>
      <c r="C188">
        <v>616524.65</v>
      </c>
      <c r="D188">
        <v>3097741.375</v>
      </c>
      <c r="E188">
        <v>633.79849999999999</v>
      </c>
      <c r="F188">
        <v>6</v>
      </c>
      <c r="G188">
        <v>0</v>
      </c>
      <c r="H188" t="s">
        <v>194</v>
      </c>
      <c r="I188">
        <v>4.7E-2</v>
      </c>
      <c r="J188">
        <f t="shared" si="109"/>
        <v>1.0010000000000048</v>
      </c>
      <c r="K188">
        <f t="shared" ca="1" si="110"/>
        <v>50.95</v>
      </c>
      <c r="L188">
        <f t="shared" ca="1" si="111"/>
        <v>1.0684959309922624</v>
      </c>
      <c r="M188">
        <f t="shared" ca="1" si="84"/>
        <v>6.4109755859535742</v>
      </c>
      <c r="N188">
        <f t="shared" ca="1" si="85"/>
        <v>0.78788029958653616</v>
      </c>
      <c r="O188">
        <f t="shared" ca="1" si="86"/>
        <v>7.9473083802769864</v>
      </c>
      <c r="P188">
        <f t="shared" ca="1" si="87"/>
        <v>634.86699593099229</v>
      </c>
      <c r="Q188">
        <f t="shared" ca="1" si="88"/>
        <v>638.08614529343981</v>
      </c>
      <c r="R188">
        <f t="shared" ca="1" si="89"/>
        <v>1.9528804611057229E-2</v>
      </c>
      <c r="S188">
        <f t="shared" ca="1" si="90"/>
        <v>2.454703971793065</v>
      </c>
      <c r="T188">
        <f t="shared" ca="1" si="91"/>
        <v>44.700826604019497</v>
      </c>
      <c r="U188">
        <f t="shared" ca="1" si="112"/>
        <v>4.2699499884292891E-2</v>
      </c>
      <c r="V188">
        <f t="shared" ca="1" si="113"/>
        <v>0</v>
      </c>
      <c r="W188">
        <f t="shared" ca="1" si="92"/>
        <v>0.75886808309382947</v>
      </c>
      <c r="X188">
        <f t="shared" ca="1" si="93"/>
        <v>4.5532084985629773</v>
      </c>
      <c r="Y188">
        <f t="shared" ca="1" si="94"/>
        <v>0.60566218312393483</v>
      </c>
      <c r="Z188">
        <f t="shared" ca="1" si="95"/>
        <v>11.18991146925957</v>
      </c>
      <c r="AA188">
        <f t="shared" ca="1" si="96"/>
        <v>634.55736808309382</v>
      </c>
      <c r="AB188">
        <f t="shared" ca="1" si="97"/>
        <v>640.93933131907067</v>
      </c>
      <c r="AC188">
        <f t="shared" ca="1" si="98"/>
        <v>5.4978793997599015E-2</v>
      </c>
      <c r="AD188">
        <f t="shared" ca="1" si="99"/>
        <v>4.1011816275860875</v>
      </c>
      <c r="AE188">
        <f t="shared" ca="1" si="100"/>
        <v>59.844460789748538</v>
      </c>
      <c r="AF188">
        <f t="shared" ca="1" si="101"/>
        <v>-4.3189561993131065E-3</v>
      </c>
      <c r="AG188">
        <f t="shared" ca="1" si="102"/>
        <v>0</v>
      </c>
      <c r="AH188">
        <f ca="1">IFERROR(IF(V32="Supercritical",MAX($D$16,IFERROR(L188,MAX($D$16,POWER((ABS(K188)^2)/($I$5*MAX(F188,0.1)^2),1/3)))),IF(V32="Subcritical",MAX($D$16,IFERROR(W188,MAX($D$16,POWER((ABS(K188)^2)/($I$5*MAX(F188,0.1)^2),1/3)))),IF(AND(IFERROR(V188,0)=1,IFERROR(AG188,0)=1),IF(IFERROR(T188,-1E+99)&gt;=IFERROR(AE188,-1E+99),MAX($D$16,IFERROR(L188,MAX($D$16,POWER((ABS(K188)^2)/($I$5*MAX(F188,0.1)^2),1/3)))),MAX($D$16,IFERROR(W188,MAX($D$16,POWER((ABS(K188)^2)/($I$5*MAX(F188,0.1)^2),1/3))))),IF(IFERROR(V188,0)=1,MAX($D$16,IFERROR(L188,MAX($D$16,POWER((ABS(K188)^2)/($I$5*MAX(F188,0.1)^2),1/3)))),IF(IFERROR(AG188,0)=1,MAX($D$16,IFERROR(W188,MAX($D$16,POWER((ABS(K188)^2)/($I$5*MAX(F188,0.1)^2),1/3)))),MAX($D$16,POWER((ABS(K188)^2)/($I$5*MAX(F188,0.1)^2),1/3))))))),MAX($D$16,POWER((ABS(K188)^2)/($I$5*MAX(F188,0.1)^2),1/3)))</f>
        <v>1.944340352385391</v>
      </c>
      <c r="AI188">
        <f t="shared" ca="1" si="103"/>
        <v>635.74284035238543</v>
      </c>
      <c r="AJ188">
        <f t="shared" ca="1" si="104"/>
        <v>636.71501052857809</v>
      </c>
      <c r="AM188">
        <v>0</v>
      </c>
      <c r="AN188">
        <v>0</v>
      </c>
      <c r="AO188">
        <f t="shared" si="105"/>
        <v>0</v>
      </c>
      <c r="AP188">
        <f t="shared" si="114"/>
        <v>0</v>
      </c>
      <c r="AQ188">
        <f t="shared" ca="1" si="106"/>
        <v>1.0000000000000002</v>
      </c>
      <c r="AR188" t="str">
        <f t="shared" ca="1" si="107"/>
        <v>Supercritical</v>
      </c>
      <c r="AS188">
        <f t="shared" ca="1" si="108"/>
        <v>3.4427876316445592E-3</v>
      </c>
    </row>
    <row r="189" spans="1:45" x14ac:dyDescent="0.35">
      <c r="A189">
        <v>40</v>
      </c>
      <c r="B189">
        <v>38.999000000000002</v>
      </c>
      <c r="C189">
        <v>616524.076</v>
      </c>
      <c r="D189">
        <v>3097740.5559999999</v>
      </c>
      <c r="E189">
        <v>633.73599999999999</v>
      </c>
      <c r="F189">
        <v>5.9989999999999997</v>
      </c>
      <c r="G189">
        <v>0</v>
      </c>
      <c r="H189" t="s">
        <v>194</v>
      </c>
      <c r="I189">
        <v>0.08</v>
      </c>
      <c r="J189">
        <f t="shared" si="109"/>
        <v>1</v>
      </c>
      <c r="K189">
        <f t="shared" ca="1" si="110"/>
        <v>50.95</v>
      </c>
      <c r="L189">
        <f t="shared" ca="1" si="111"/>
        <v>1.0684959309922624</v>
      </c>
      <c r="M189">
        <f t="shared" ca="1" si="84"/>
        <v>6.4099070900225819</v>
      </c>
      <c r="N189">
        <f t="shared" ca="1" si="85"/>
        <v>0.78784580893854061</v>
      </c>
      <c r="O189">
        <f t="shared" ca="1" si="86"/>
        <v>7.948633152469065</v>
      </c>
      <c r="P189">
        <f t="shared" ca="1" si="87"/>
        <v>634.80449593099229</v>
      </c>
      <c r="Q189">
        <f t="shared" ca="1" si="88"/>
        <v>638.02471861154936</v>
      </c>
      <c r="R189">
        <f t="shared" ca="1" si="89"/>
        <v>1.9536456149133612E-2</v>
      </c>
      <c r="S189">
        <f t="shared" ca="1" si="90"/>
        <v>2.455113157319285</v>
      </c>
      <c r="T189">
        <f t="shared" ca="1" si="91"/>
        <v>44.707136204972741</v>
      </c>
      <c r="U189">
        <f t="shared" ca="1" si="112"/>
        <v>4.1357356675348456E-2</v>
      </c>
      <c r="V189">
        <f t="shared" ca="1" si="113"/>
        <v>0</v>
      </c>
      <c r="W189">
        <f t="shared" ca="1" si="92"/>
        <v>0.79022797461939764</v>
      </c>
      <c r="X189">
        <f t="shared" ca="1" si="93"/>
        <v>4.7405776197417664</v>
      </c>
      <c r="Y189">
        <f t="shared" ca="1" si="94"/>
        <v>0.62545090986614449</v>
      </c>
      <c r="Z189">
        <f t="shared" ca="1" si="95"/>
        <v>10.747635433248197</v>
      </c>
      <c r="AA189">
        <f t="shared" ca="1" si="96"/>
        <v>634.52622797461936</v>
      </c>
      <c r="AB189">
        <f t="shared" ca="1" si="97"/>
        <v>640.41367279653639</v>
      </c>
      <c r="AC189">
        <f t="shared" ca="1" si="98"/>
        <v>4.8590428935566775E-2</v>
      </c>
      <c r="AD189">
        <f t="shared" ca="1" si="99"/>
        <v>3.8601325942710933</v>
      </c>
      <c r="AE189">
        <f t="shared" ca="1" si="100"/>
        <v>57.692846845976142</v>
      </c>
      <c r="AF189">
        <f t="shared" ca="1" si="101"/>
        <v>4.7375421578522037E-2</v>
      </c>
      <c r="AG189">
        <f t="shared" ca="1" si="102"/>
        <v>0</v>
      </c>
      <c r="AH189">
        <f ca="1">IFERROR(IF(V32="Supercritical",MAX($D$16,IFERROR(L189,MAX($D$16,POWER((ABS(K189)^2)/($I$5*MAX(F189,0.1)^2),1/3)))),IF(V32="Subcritical",MAX($D$16,IFERROR(W189,MAX($D$16,POWER((ABS(K189)^2)/($I$5*MAX(F189,0.1)^2),1/3)))),IF(AND(IFERROR(V189,0)=1,IFERROR(AG189,0)=1),IF(IFERROR(T189,-1E+99)&gt;=IFERROR(AE189,-1E+99),MAX($D$16,IFERROR(L189,MAX($D$16,POWER((ABS(K189)^2)/($I$5*MAX(F189,0.1)^2),1/3)))),MAX($D$16,IFERROR(W189,MAX($D$16,POWER((ABS(K189)^2)/($I$5*MAX(F189,0.1)^2),1/3))))),IF(IFERROR(V189,0)=1,MAX($D$16,IFERROR(L189,MAX($D$16,POWER((ABS(K189)^2)/($I$5*MAX(F189,0.1)^2),1/3)))),IF(IFERROR(AG189,0)=1,MAX($D$16,IFERROR(W189,MAX($D$16,POWER((ABS(K189)^2)/($I$5*MAX(F189,0.1)^2),1/3)))),MAX($D$16,POWER((ABS(K189)^2)/($I$5*MAX(F189,0.1)^2),1/3))))))),MAX($D$16,POWER((ABS(K189)^2)/($I$5*MAX(F189,0.1)^2),1/3)))</f>
        <v>1.9445564202120209</v>
      </c>
      <c r="AI189">
        <f t="shared" ca="1" si="103"/>
        <v>635.68055642021204</v>
      </c>
      <c r="AJ189">
        <f t="shared" ca="1" si="104"/>
        <v>636.65283463031801</v>
      </c>
      <c r="AM189">
        <v>0</v>
      </c>
      <c r="AN189">
        <v>0</v>
      </c>
      <c r="AO189">
        <f t="shared" si="105"/>
        <v>0</v>
      </c>
      <c r="AP189">
        <f t="shared" si="114"/>
        <v>0</v>
      </c>
      <c r="AQ189">
        <f t="shared" ca="1" si="106"/>
        <v>1.0000000000000004</v>
      </c>
      <c r="AR189" t="str">
        <f t="shared" ca="1" si="107"/>
        <v>Supercritical</v>
      </c>
      <c r="AS189">
        <f t="shared" ca="1" si="108"/>
        <v>3.4431616448339893E-3</v>
      </c>
    </row>
    <row r="190" spans="1:45" x14ac:dyDescent="0.35">
      <c r="A190">
        <v>41</v>
      </c>
      <c r="B190">
        <v>39.999000000000002</v>
      </c>
      <c r="C190">
        <v>616523.50100000005</v>
      </c>
      <c r="D190">
        <v>3097739.7379999999</v>
      </c>
      <c r="E190">
        <v>633.73400000000004</v>
      </c>
      <c r="F190">
        <v>5.9989999999999997</v>
      </c>
      <c r="G190">
        <v>0</v>
      </c>
      <c r="H190" t="s">
        <v>194</v>
      </c>
      <c r="I190">
        <v>0.08</v>
      </c>
      <c r="J190">
        <f t="shared" si="109"/>
        <v>1</v>
      </c>
      <c r="K190">
        <f t="shared" ca="1" si="110"/>
        <v>50.95</v>
      </c>
      <c r="L190">
        <f t="shared" ca="1" si="111"/>
        <v>1.0684959309922624</v>
      </c>
      <c r="M190">
        <f t="shared" ca="1" si="84"/>
        <v>6.4099070900225819</v>
      </c>
      <c r="N190">
        <f t="shared" ca="1" si="85"/>
        <v>0.78784580893854061</v>
      </c>
      <c r="O190">
        <f t="shared" ca="1" si="86"/>
        <v>7.948633152469065</v>
      </c>
      <c r="P190">
        <f t="shared" ca="1" si="87"/>
        <v>634.80249593099234</v>
      </c>
      <c r="Q190">
        <f t="shared" ca="1" si="88"/>
        <v>638.02271861154941</v>
      </c>
      <c r="R190">
        <f t="shared" ca="1" si="89"/>
        <v>1.9536456149133612E-2</v>
      </c>
      <c r="S190">
        <f t="shared" ca="1" si="90"/>
        <v>2.455113157319285</v>
      </c>
      <c r="T190">
        <f t="shared" ca="1" si="91"/>
        <v>44.707136204972741</v>
      </c>
      <c r="U190">
        <f t="shared" ca="1" si="112"/>
        <v>-1.7965819173241471E-2</v>
      </c>
      <c r="V190">
        <f t="shared" ca="1" si="113"/>
        <v>0</v>
      </c>
      <c r="W190">
        <f t="shared" ca="1" si="92"/>
        <v>0.81794921367133433</v>
      </c>
      <c r="X190">
        <f t="shared" ca="1" si="93"/>
        <v>4.906877332814334</v>
      </c>
      <c r="Y190">
        <f t="shared" ca="1" si="94"/>
        <v>0.64269058449310323</v>
      </c>
      <c r="Z190">
        <f t="shared" ca="1" si="95"/>
        <v>10.383385714429036</v>
      </c>
      <c r="AA190">
        <f t="shared" ca="1" si="96"/>
        <v>634.55194921367138</v>
      </c>
      <c r="AB190">
        <f t="shared" ca="1" si="97"/>
        <v>640.0470918688502</v>
      </c>
      <c r="AC190">
        <f t="shared" ca="1" si="98"/>
        <v>4.3737898170817059E-2</v>
      </c>
      <c r="AD190">
        <f t="shared" ca="1" si="99"/>
        <v>3.665568281395454</v>
      </c>
      <c r="AE190">
        <f t="shared" ca="1" si="100"/>
        <v>55.93477009853509</v>
      </c>
      <c r="AF190">
        <f t="shared" ca="1" si="101"/>
        <v>4.2470583858062128E-2</v>
      </c>
      <c r="AG190">
        <f t="shared" ca="1" si="102"/>
        <v>0</v>
      </c>
      <c r="AH190">
        <f ca="1">IFERROR(IF(V32="Supercritical",MAX($D$16,IFERROR(L190,MAX($D$16,POWER((ABS(K190)^2)/($I$5*MAX(F190,0.1)^2),1/3)))),IF(V32="Subcritical",MAX($D$16,IFERROR(W190,MAX($D$16,POWER((ABS(K190)^2)/($I$5*MAX(F190,0.1)^2),1/3)))),IF(AND(IFERROR(V190,0)=1,IFERROR(AG190,0)=1),IF(IFERROR(T190,-1E+99)&gt;=IFERROR(AE190,-1E+99),MAX($D$16,IFERROR(L190,MAX($D$16,POWER((ABS(K190)^2)/($I$5*MAX(F190,0.1)^2),1/3)))),MAX($D$16,IFERROR(W190,MAX($D$16,POWER((ABS(K190)^2)/($I$5*MAX(F190,0.1)^2),1/3))))),IF(IFERROR(V190,0)=1,MAX($D$16,IFERROR(L190,MAX($D$16,POWER((ABS(K190)^2)/($I$5*MAX(F190,0.1)^2),1/3)))),IF(IFERROR(AG190,0)=1,MAX($D$16,IFERROR(W190,MAX($D$16,POWER((ABS(K190)^2)/($I$5*MAX(F190,0.1)^2),1/3)))),MAX($D$16,POWER((ABS(K190)^2)/($I$5*MAX(F190,0.1)^2),1/3))))))),MAX($D$16,POWER((ABS(K190)^2)/($I$5*MAX(F190,0.1)^2),1/3)))</f>
        <v>1.9445564202120209</v>
      </c>
      <c r="AI190">
        <f t="shared" ca="1" si="103"/>
        <v>635.67855642021209</v>
      </c>
      <c r="AJ190">
        <f t="shared" ca="1" si="104"/>
        <v>636.65083463031806</v>
      </c>
      <c r="AM190">
        <v>0</v>
      </c>
      <c r="AN190">
        <v>0</v>
      </c>
      <c r="AO190">
        <f t="shared" si="105"/>
        <v>0</v>
      </c>
      <c r="AP190">
        <f t="shared" si="114"/>
        <v>0</v>
      </c>
      <c r="AQ190">
        <f t="shared" ca="1" si="106"/>
        <v>1.0000000000000004</v>
      </c>
      <c r="AR190" t="str">
        <f t="shared" ca="1" si="107"/>
        <v>Supercritical</v>
      </c>
      <c r="AS190">
        <f t="shared" ca="1" si="108"/>
        <v>3.4431616448339893E-3</v>
      </c>
    </row>
    <row r="191" spans="1:45" x14ac:dyDescent="0.35">
      <c r="A191">
        <v>42</v>
      </c>
      <c r="B191">
        <v>40.999000000000002</v>
      </c>
      <c r="C191">
        <v>616522.92700000003</v>
      </c>
      <c r="D191">
        <v>3097738.9190000002</v>
      </c>
      <c r="E191">
        <v>633.73199999999997</v>
      </c>
      <c r="F191">
        <v>5.9989999999999997</v>
      </c>
      <c r="G191">
        <v>0</v>
      </c>
      <c r="H191" t="s">
        <v>194</v>
      </c>
      <c r="I191">
        <v>0.08</v>
      </c>
      <c r="J191">
        <f t="shared" si="109"/>
        <v>1</v>
      </c>
      <c r="K191">
        <f t="shared" ca="1" si="110"/>
        <v>50.95</v>
      </c>
      <c r="L191">
        <f t="shared" ca="1" si="111"/>
        <v>1.0684959309922624</v>
      </c>
      <c r="M191">
        <f t="shared" ca="1" si="84"/>
        <v>6.4099070900225819</v>
      </c>
      <c r="N191">
        <f t="shared" ca="1" si="85"/>
        <v>0.78784580893854061</v>
      </c>
      <c r="O191">
        <f t="shared" ca="1" si="86"/>
        <v>7.948633152469065</v>
      </c>
      <c r="P191">
        <f t="shared" ca="1" si="87"/>
        <v>634.80049593099227</v>
      </c>
      <c r="Q191">
        <f t="shared" ca="1" si="88"/>
        <v>638.02071861154934</v>
      </c>
      <c r="R191">
        <f t="shared" ca="1" si="89"/>
        <v>1.9536456149133612E-2</v>
      </c>
      <c r="S191">
        <f t="shared" ca="1" si="90"/>
        <v>2.455113157319285</v>
      </c>
      <c r="T191">
        <f t="shared" ca="1" si="91"/>
        <v>44.707136204972741</v>
      </c>
      <c r="U191">
        <f t="shared" ca="1" si="112"/>
        <v>-1.7965819173127784E-2</v>
      </c>
      <c r="V191">
        <f t="shared" ca="1" si="113"/>
        <v>0</v>
      </c>
      <c r="W191">
        <f t="shared" ca="1" si="92"/>
        <v>0.84459115665675244</v>
      </c>
      <c r="X191">
        <f t="shared" ca="1" si="93"/>
        <v>5.0667023487838572</v>
      </c>
      <c r="Y191">
        <f t="shared" ca="1" si="94"/>
        <v>0.65902473982828536</v>
      </c>
      <c r="Z191">
        <f t="shared" ca="1" si="95"/>
        <v>10.055850234073716</v>
      </c>
      <c r="AA191">
        <f t="shared" ca="1" si="96"/>
        <v>634.57659115665672</v>
      </c>
      <c r="AB191">
        <f t="shared" ca="1" si="97"/>
        <v>639.73052203994519</v>
      </c>
      <c r="AC191">
        <f t="shared" ca="1" si="98"/>
        <v>3.9672035769400968E-2</v>
      </c>
      <c r="AD191">
        <f t="shared" ca="1" si="99"/>
        <v>3.4935022556891506</v>
      </c>
      <c r="AE191">
        <f t="shared" ca="1" si="100"/>
        <v>54.36651342225246</v>
      </c>
      <c r="AF191">
        <f t="shared" ca="1" si="101"/>
        <v>3.8359226553893677E-2</v>
      </c>
      <c r="AG191">
        <f t="shared" ca="1" si="102"/>
        <v>0</v>
      </c>
      <c r="AH191">
        <f ca="1">IFERROR(IF(V32="Supercritical",MAX($D$16,IFERROR(L191,MAX($D$16,POWER((ABS(K191)^2)/($I$5*MAX(F191,0.1)^2),1/3)))),IF(V32="Subcritical",MAX($D$16,IFERROR(W191,MAX($D$16,POWER((ABS(K191)^2)/($I$5*MAX(F191,0.1)^2),1/3)))),IF(AND(IFERROR(V191,0)=1,IFERROR(AG191,0)=1),IF(IFERROR(T191,-1E+99)&gt;=IFERROR(AE191,-1E+99),MAX($D$16,IFERROR(L191,MAX($D$16,POWER((ABS(K191)^2)/($I$5*MAX(F191,0.1)^2),1/3)))),MAX($D$16,IFERROR(W191,MAX($D$16,POWER((ABS(K191)^2)/($I$5*MAX(F191,0.1)^2),1/3))))),IF(IFERROR(V191,0)=1,MAX($D$16,IFERROR(L191,MAX($D$16,POWER((ABS(K191)^2)/($I$5*MAX(F191,0.1)^2),1/3)))),IF(IFERROR(AG191,0)=1,MAX($D$16,IFERROR(W191,MAX($D$16,POWER((ABS(K191)^2)/($I$5*MAX(F191,0.1)^2),1/3)))),MAX($D$16,POWER((ABS(K191)^2)/($I$5*MAX(F191,0.1)^2),1/3))))))),MAX($D$16,POWER((ABS(K191)^2)/($I$5*MAX(F191,0.1)^2),1/3)))</f>
        <v>1.9445564202120209</v>
      </c>
      <c r="AI191">
        <f t="shared" ca="1" si="103"/>
        <v>635.67655642021202</v>
      </c>
      <c r="AJ191">
        <f t="shared" ca="1" si="104"/>
        <v>636.64883463031799</v>
      </c>
      <c r="AM191">
        <v>0</v>
      </c>
      <c r="AN191">
        <v>0</v>
      </c>
      <c r="AO191">
        <f t="shared" si="105"/>
        <v>0</v>
      </c>
      <c r="AP191">
        <f t="shared" si="114"/>
        <v>0</v>
      </c>
      <c r="AQ191">
        <f t="shared" ca="1" si="106"/>
        <v>1.0000000000000004</v>
      </c>
      <c r="AR191" t="str">
        <f t="shared" ca="1" si="107"/>
        <v>Supercritical</v>
      </c>
      <c r="AS191">
        <f t="shared" ca="1" si="108"/>
        <v>3.4431616448339893E-3</v>
      </c>
    </row>
    <row r="192" spans="1:45" x14ac:dyDescent="0.35">
      <c r="A192">
        <v>43</v>
      </c>
      <c r="B192">
        <v>41.999000000000002</v>
      </c>
      <c r="C192">
        <v>616522.35199999996</v>
      </c>
      <c r="D192">
        <v>3097738.1009999998</v>
      </c>
      <c r="E192">
        <v>633.73</v>
      </c>
      <c r="F192">
        <v>5.9989999999999997</v>
      </c>
      <c r="G192">
        <v>0</v>
      </c>
      <c r="H192" t="s">
        <v>194</v>
      </c>
      <c r="I192">
        <v>0.08</v>
      </c>
      <c r="J192">
        <f t="shared" si="109"/>
        <v>1</v>
      </c>
      <c r="K192">
        <f t="shared" ca="1" si="110"/>
        <v>50.95</v>
      </c>
      <c r="L192">
        <f t="shared" ca="1" si="111"/>
        <v>1.0684959309922624</v>
      </c>
      <c r="M192">
        <f t="shared" ca="1" si="84"/>
        <v>6.4099070900225819</v>
      </c>
      <c r="N192">
        <f t="shared" ca="1" si="85"/>
        <v>0.78784580893854061</v>
      </c>
      <c r="O192">
        <f t="shared" ca="1" si="86"/>
        <v>7.948633152469065</v>
      </c>
      <c r="P192">
        <f t="shared" ca="1" si="87"/>
        <v>634.79849593099232</v>
      </c>
      <c r="Q192">
        <f t="shared" ca="1" si="88"/>
        <v>638.01871861154939</v>
      </c>
      <c r="R192">
        <f t="shared" ca="1" si="89"/>
        <v>1.9536456149133612E-2</v>
      </c>
      <c r="S192">
        <f t="shared" ca="1" si="90"/>
        <v>2.455113157319285</v>
      </c>
      <c r="T192">
        <f t="shared" ca="1" si="91"/>
        <v>44.707136204972741</v>
      </c>
      <c r="U192">
        <f t="shared" ca="1" si="112"/>
        <v>-1.7965819173241471E-2</v>
      </c>
      <c r="V192">
        <f t="shared" ca="1" si="113"/>
        <v>0</v>
      </c>
      <c r="W192">
        <f t="shared" ca="1" si="92"/>
        <v>0.87099900309170197</v>
      </c>
      <c r="X192">
        <f t="shared" ca="1" si="93"/>
        <v>5.2251230195471194</v>
      </c>
      <c r="Y192">
        <f t="shared" ca="1" si="94"/>
        <v>0.67499345890198692</v>
      </c>
      <c r="Z192">
        <f t="shared" ca="1" si="95"/>
        <v>9.7509665914843904</v>
      </c>
      <c r="AA192">
        <f t="shared" ca="1" si="96"/>
        <v>634.60099900309172</v>
      </c>
      <c r="AB192">
        <f t="shared" ca="1" si="97"/>
        <v>639.44714321655988</v>
      </c>
      <c r="AC192">
        <f t="shared" ca="1" si="98"/>
        <v>3.6130871405666502E-2</v>
      </c>
      <c r="AD192">
        <f t="shared" ca="1" si="99"/>
        <v>3.3358332700263289</v>
      </c>
      <c r="AE192">
        <f t="shared" ca="1" si="100"/>
        <v>52.918937842203313</v>
      </c>
      <c r="AF192">
        <f t="shared" ca="1" si="101"/>
        <v>3.4777023967421883E-2</v>
      </c>
      <c r="AG192">
        <f t="shared" ca="1" si="102"/>
        <v>0</v>
      </c>
      <c r="AH192">
        <f ca="1">IFERROR(IF(V32="Supercritical",MAX($D$16,IFERROR(L192,MAX($D$16,POWER((ABS(K192)^2)/($I$5*MAX(F192,0.1)^2),1/3)))),IF(V32="Subcritical",MAX($D$16,IFERROR(W192,MAX($D$16,POWER((ABS(K192)^2)/($I$5*MAX(F192,0.1)^2),1/3)))),IF(AND(IFERROR(V192,0)=1,IFERROR(AG192,0)=1),IF(IFERROR(T192,-1E+99)&gt;=IFERROR(AE192,-1E+99),MAX($D$16,IFERROR(L192,MAX($D$16,POWER((ABS(K192)^2)/($I$5*MAX(F192,0.1)^2),1/3)))),MAX($D$16,IFERROR(W192,MAX($D$16,POWER((ABS(K192)^2)/($I$5*MAX(F192,0.1)^2),1/3))))),IF(IFERROR(V192,0)=1,MAX($D$16,IFERROR(L192,MAX($D$16,POWER((ABS(K192)^2)/($I$5*MAX(F192,0.1)^2),1/3)))),IF(IFERROR(AG192,0)=1,MAX($D$16,IFERROR(W192,MAX($D$16,POWER((ABS(K192)^2)/($I$5*MAX(F192,0.1)^2),1/3)))),MAX($D$16,POWER((ABS(K192)^2)/($I$5*MAX(F192,0.1)^2),1/3))))))),MAX($D$16,POWER((ABS(K192)^2)/($I$5*MAX(F192,0.1)^2),1/3)))</f>
        <v>1.9445564202120209</v>
      </c>
      <c r="AI192">
        <f t="shared" ca="1" si="103"/>
        <v>635.67455642021207</v>
      </c>
      <c r="AJ192">
        <f t="shared" ca="1" si="104"/>
        <v>636.64683463031804</v>
      </c>
      <c r="AM192">
        <v>0</v>
      </c>
      <c r="AN192">
        <v>0</v>
      </c>
      <c r="AO192">
        <f t="shared" si="105"/>
        <v>0</v>
      </c>
      <c r="AP192">
        <f t="shared" si="114"/>
        <v>0</v>
      </c>
      <c r="AQ192">
        <f t="shared" ca="1" si="106"/>
        <v>1.0000000000000004</v>
      </c>
      <c r="AR192" t="str">
        <f t="shared" ca="1" si="107"/>
        <v>Supercritical</v>
      </c>
      <c r="AS192">
        <f t="shared" ca="1" si="108"/>
        <v>3.4431616448339893E-3</v>
      </c>
    </row>
    <row r="193" spans="1:45" x14ac:dyDescent="0.35">
      <c r="A193">
        <v>44</v>
      </c>
      <c r="B193">
        <v>42.999000000000002</v>
      </c>
      <c r="C193">
        <v>616521.77800000005</v>
      </c>
      <c r="D193">
        <v>3097737.2820000001</v>
      </c>
      <c r="E193">
        <v>633.72799999999995</v>
      </c>
      <c r="F193">
        <v>5.9989999999999997</v>
      </c>
      <c r="G193">
        <v>0</v>
      </c>
      <c r="H193" t="s">
        <v>194</v>
      </c>
      <c r="I193">
        <v>0.08</v>
      </c>
      <c r="J193">
        <f t="shared" si="109"/>
        <v>1</v>
      </c>
      <c r="K193">
        <f t="shared" ca="1" si="110"/>
        <v>50.95</v>
      </c>
      <c r="L193">
        <f t="shared" ca="1" si="111"/>
        <v>1.0684959309922624</v>
      </c>
      <c r="M193">
        <f t="shared" ca="1" si="84"/>
        <v>6.4099070900225819</v>
      </c>
      <c r="N193">
        <f t="shared" ca="1" si="85"/>
        <v>0.78784580893854061</v>
      </c>
      <c r="O193">
        <f t="shared" ca="1" si="86"/>
        <v>7.948633152469065</v>
      </c>
      <c r="P193">
        <f t="shared" ca="1" si="87"/>
        <v>634.79649593099225</v>
      </c>
      <c r="Q193">
        <f t="shared" ca="1" si="88"/>
        <v>638.01671861154932</v>
      </c>
      <c r="R193">
        <f t="shared" ca="1" si="89"/>
        <v>1.9536456149133612E-2</v>
      </c>
      <c r="S193">
        <f t="shared" ca="1" si="90"/>
        <v>2.455113157319285</v>
      </c>
      <c r="T193">
        <f t="shared" ca="1" si="91"/>
        <v>44.707136204972741</v>
      </c>
      <c r="U193">
        <f t="shared" ca="1" si="112"/>
        <v>-1.7965819173127784E-2</v>
      </c>
      <c r="V193">
        <f t="shared" ca="1" si="113"/>
        <v>0</v>
      </c>
      <c r="W193">
        <f t="shared" ca="1" si="92"/>
        <v>0.89698848397296094</v>
      </c>
      <c r="X193">
        <f t="shared" ca="1" si="93"/>
        <v>5.3810339153537923</v>
      </c>
      <c r="Y193">
        <f t="shared" ca="1" si="94"/>
        <v>0.69049785948130793</v>
      </c>
      <c r="Z193">
        <f t="shared" ca="1" si="95"/>
        <v>9.4684406010940627</v>
      </c>
      <c r="AA193">
        <f t="shared" ca="1" si="96"/>
        <v>634.62498848397286</v>
      </c>
      <c r="AB193">
        <f t="shared" ca="1" si="97"/>
        <v>639.19437520244617</v>
      </c>
      <c r="AC193">
        <f t="shared" ca="1" si="98"/>
        <v>3.3051384311111293E-2</v>
      </c>
      <c r="AD193">
        <f t="shared" ca="1" si="99"/>
        <v>3.1919091496329379</v>
      </c>
      <c r="AE193">
        <f t="shared" ca="1" si="100"/>
        <v>51.589412535914327</v>
      </c>
      <c r="AF193">
        <f t="shared" ca="1" si="101"/>
        <v>3.1660635873549836E-2</v>
      </c>
      <c r="AG193">
        <f t="shared" ca="1" si="102"/>
        <v>0</v>
      </c>
      <c r="AH193">
        <f ca="1">IFERROR(IF(V32="Supercritical",MAX($D$16,IFERROR(L193,MAX($D$16,POWER((ABS(K193)^2)/($I$5*MAX(F193,0.1)^2),1/3)))),IF(V32="Subcritical",MAX($D$16,IFERROR(W193,MAX($D$16,POWER((ABS(K193)^2)/($I$5*MAX(F193,0.1)^2),1/3)))),IF(AND(IFERROR(V193,0)=1,IFERROR(AG193,0)=1),IF(IFERROR(T193,-1E+99)&gt;=IFERROR(AE193,-1E+99),MAX($D$16,IFERROR(L193,MAX($D$16,POWER((ABS(K193)^2)/($I$5*MAX(F193,0.1)^2),1/3)))),MAX($D$16,IFERROR(W193,MAX($D$16,POWER((ABS(K193)^2)/($I$5*MAX(F193,0.1)^2),1/3))))),IF(IFERROR(V193,0)=1,MAX($D$16,IFERROR(L193,MAX($D$16,POWER((ABS(K193)^2)/($I$5*MAX(F193,0.1)^2),1/3)))),IF(IFERROR(AG193,0)=1,MAX($D$16,IFERROR(W193,MAX($D$16,POWER((ABS(K193)^2)/($I$5*MAX(F193,0.1)^2),1/3)))),MAX($D$16,POWER((ABS(K193)^2)/($I$5*MAX(F193,0.1)^2),1/3))))))),MAX($D$16,POWER((ABS(K193)^2)/($I$5*MAX(F193,0.1)^2),1/3)))</f>
        <v>1.9445564202120209</v>
      </c>
      <c r="AI193">
        <f t="shared" ca="1" si="103"/>
        <v>635.672556420212</v>
      </c>
      <c r="AJ193">
        <f t="shared" ca="1" si="104"/>
        <v>636.64483463031797</v>
      </c>
      <c r="AM193">
        <v>0</v>
      </c>
      <c r="AN193">
        <v>0</v>
      </c>
      <c r="AO193">
        <f t="shared" si="105"/>
        <v>0</v>
      </c>
      <c r="AP193">
        <f t="shared" si="114"/>
        <v>0</v>
      </c>
      <c r="AQ193">
        <f t="shared" ca="1" si="106"/>
        <v>1.0000000000000004</v>
      </c>
      <c r="AR193" t="str">
        <f t="shared" ca="1" si="107"/>
        <v>Supercritical</v>
      </c>
      <c r="AS193">
        <f t="shared" ca="1" si="108"/>
        <v>3.4431616448339893E-3</v>
      </c>
    </row>
    <row r="194" spans="1:45" x14ac:dyDescent="0.35">
      <c r="A194">
        <v>45</v>
      </c>
      <c r="B194">
        <v>43.999000000000002</v>
      </c>
      <c r="C194">
        <v>616521.20299999998</v>
      </c>
      <c r="D194">
        <v>3097736.4640000002</v>
      </c>
      <c r="E194">
        <v>633.726</v>
      </c>
      <c r="F194">
        <v>5.9989999999999997</v>
      </c>
      <c r="G194">
        <v>0</v>
      </c>
      <c r="H194" t="s">
        <v>194</v>
      </c>
      <c r="I194">
        <v>0.08</v>
      </c>
      <c r="J194">
        <f t="shared" si="109"/>
        <v>1</v>
      </c>
      <c r="K194">
        <f t="shared" ca="1" si="110"/>
        <v>50.95</v>
      </c>
      <c r="L194">
        <f t="shared" ca="1" si="111"/>
        <v>1.0684959309922624</v>
      </c>
      <c r="M194">
        <f t="shared" ca="1" si="84"/>
        <v>6.4099070900225819</v>
      </c>
      <c r="N194">
        <f t="shared" ca="1" si="85"/>
        <v>0.78784580893854061</v>
      </c>
      <c r="O194">
        <f t="shared" ca="1" si="86"/>
        <v>7.948633152469065</v>
      </c>
      <c r="P194">
        <f t="shared" ca="1" si="87"/>
        <v>634.7944959309923</v>
      </c>
      <c r="Q194">
        <f t="shared" ca="1" si="88"/>
        <v>638.01471861154937</v>
      </c>
      <c r="R194">
        <f t="shared" ca="1" si="89"/>
        <v>1.9536456149133612E-2</v>
      </c>
      <c r="S194">
        <f t="shared" ca="1" si="90"/>
        <v>2.455113157319285</v>
      </c>
      <c r="T194">
        <f t="shared" ca="1" si="91"/>
        <v>44.707136204972741</v>
      </c>
      <c r="U194">
        <f t="shared" ca="1" si="112"/>
        <v>-1.7965819173241471E-2</v>
      </c>
      <c r="V194">
        <f t="shared" ca="1" si="113"/>
        <v>0</v>
      </c>
      <c r="W194">
        <f t="shared" ca="1" si="92"/>
        <v>0.90424938731917381</v>
      </c>
      <c r="X194">
        <f t="shared" ca="1" si="93"/>
        <v>5.4245920745277232</v>
      </c>
      <c r="Y194">
        <f t="shared" ca="1" si="94"/>
        <v>0.69479256175470827</v>
      </c>
      <c r="Z194">
        <f t="shared" ca="1" si="95"/>
        <v>9.3924113186770501</v>
      </c>
      <c r="AA194">
        <f t="shared" ca="1" si="96"/>
        <v>634.63024938731917</v>
      </c>
      <c r="AB194">
        <f t="shared" ca="1" si="97"/>
        <v>639.12654859115264</v>
      </c>
      <c r="AC194">
        <f t="shared" ca="1" si="98"/>
        <v>3.2254960229620815E-2</v>
      </c>
      <c r="AD194">
        <f t="shared" ca="1" si="99"/>
        <v>3.1535410451135899</v>
      </c>
      <c r="AE194">
        <f t="shared" ca="1" si="100"/>
        <v>51.233770081564806</v>
      </c>
      <c r="AF194">
        <f t="shared" ca="1" si="101"/>
        <v>3.0502256685849716E-2</v>
      </c>
      <c r="AG194">
        <f t="shared" ca="1" si="102"/>
        <v>0</v>
      </c>
      <c r="AH194">
        <f ca="1">IFERROR(IF(V32="Supercritical",MAX($D$16,IFERROR(L194,MAX($D$16,POWER((ABS(K194)^2)/($I$5*MAX(F194,0.1)^2),1/3)))),IF(V32="Subcritical",MAX($D$16,IFERROR(W194,MAX($D$16,POWER((ABS(K194)^2)/($I$5*MAX(F194,0.1)^2),1/3)))),IF(AND(IFERROR(V194,0)=1,IFERROR(AG194,0)=1),IF(IFERROR(T194,-1E+99)&gt;=IFERROR(AE194,-1E+99),MAX($D$16,IFERROR(L194,MAX($D$16,POWER((ABS(K194)^2)/($I$5*MAX(F194,0.1)^2),1/3)))),MAX($D$16,IFERROR(W194,MAX($D$16,POWER((ABS(K194)^2)/($I$5*MAX(F194,0.1)^2),1/3))))),IF(IFERROR(V194,0)=1,MAX($D$16,IFERROR(L194,MAX($D$16,POWER((ABS(K194)^2)/($I$5*MAX(F194,0.1)^2),1/3)))),IF(IFERROR(AG194,0)=1,MAX($D$16,IFERROR(W194,MAX($D$16,POWER((ABS(K194)^2)/($I$5*MAX(F194,0.1)^2),1/3)))),MAX($D$16,POWER((ABS(K194)^2)/($I$5*MAX(F194,0.1)^2),1/3))))))),MAX($D$16,POWER((ABS(K194)^2)/($I$5*MAX(F194,0.1)^2),1/3)))</f>
        <v>1.9445564202120209</v>
      </c>
      <c r="AI194">
        <f t="shared" ca="1" si="103"/>
        <v>635.67055642021205</v>
      </c>
      <c r="AJ194">
        <f t="shared" ca="1" si="104"/>
        <v>636.64283463031802</v>
      </c>
      <c r="AM194">
        <v>0</v>
      </c>
      <c r="AN194">
        <v>0</v>
      </c>
      <c r="AO194">
        <f t="shared" si="105"/>
        <v>0</v>
      </c>
      <c r="AP194">
        <f t="shared" si="114"/>
        <v>0</v>
      </c>
      <c r="AQ194">
        <f t="shared" ca="1" si="106"/>
        <v>1.0000000000000004</v>
      </c>
      <c r="AR194" t="str">
        <f t="shared" ca="1" si="107"/>
        <v>Supercritical</v>
      </c>
      <c r="AS194">
        <f t="shared" ca="1" si="108"/>
        <v>3.4431616448339893E-3</v>
      </c>
    </row>
    <row r="195" spans="1:45" x14ac:dyDescent="0.35">
      <c r="A195">
        <v>46</v>
      </c>
      <c r="B195">
        <v>44.999000000000002</v>
      </c>
      <c r="C195">
        <v>616520.62899999996</v>
      </c>
      <c r="D195">
        <v>3097735.645</v>
      </c>
      <c r="E195">
        <v>633.72400000000005</v>
      </c>
      <c r="F195">
        <v>5.9989999999999997</v>
      </c>
      <c r="G195">
        <v>0</v>
      </c>
      <c r="H195" t="s">
        <v>194</v>
      </c>
      <c r="I195">
        <v>3.3000000000000002E-2</v>
      </c>
      <c r="J195">
        <f t="shared" si="109"/>
        <v>1</v>
      </c>
      <c r="K195">
        <f t="shared" ca="1" si="110"/>
        <v>50.95</v>
      </c>
      <c r="L195">
        <f t="shared" ca="1" si="111"/>
        <v>1.0684959309922624</v>
      </c>
      <c r="M195">
        <f t="shared" ca="1" si="84"/>
        <v>6.4099070900225819</v>
      </c>
      <c r="N195">
        <f t="shared" ca="1" si="85"/>
        <v>0.78784580893854061</v>
      </c>
      <c r="O195">
        <f t="shared" ca="1" si="86"/>
        <v>7.948633152469065</v>
      </c>
      <c r="P195">
        <f t="shared" ca="1" si="87"/>
        <v>634.79249593099235</v>
      </c>
      <c r="Q195">
        <f t="shared" ca="1" si="88"/>
        <v>638.01271861154942</v>
      </c>
      <c r="R195">
        <f t="shared" ca="1" si="89"/>
        <v>1.9536456149133612E-2</v>
      </c>
      <c r="S195">
        <f t="shared" ca="1" si="90"/>
        <v>2.455113157319285</v>
      </c>
      <c r="T195">
        <f t="shared" ca="1" si="91"/>
        <v>44.707136204972741</v>
      </c>
      <c r="U195">
        <f t="shared" ca="1" si="112"/>
        <v>-1.7713568396629853E-2</v>
      </c>
      <c r="V195">
        <f t="shared" ca="1" si="113"/>
        <v>0</v>
      </c>
      <c r="W195">
        <f t="shared" ca="1" si="92"/>
        <v>0.93590618824735472</v>
      </c>
      <c r="X195">
        <f t="shared" ca="1" si="93"/>
        <v>5.6145012232958811</v>
      </c>
      <c r="Y195">
        <f t="shared" ca="1" si="94"/>
        <v>0.71333185886414396</v>
      </c>
      <c r="Z195">
        <f t="shared" ca="1" si="95"/>
        <v>9.0747152727648395</v>
      </c>
      <c r="AA195">
        <f t="shared" ca="1" si="96"/>
        <v>634.65990618824742</v>
      </c>
      <c r="AB195">
        <f t="shared" ca="1" si="97"/>
        <v>638.85717720158846</v>
      </c>
      <c r="AC195">
        <f t="shared" ca="1" si="98"/>
        <v>2.9070982205579739E-2</v>
      </c>
      <c r="AD195">
        <f t="shared" ca="1" si="99"/>
        <v>2.9949001282394399</v>
      </c>
      <c r="AE195">
        <f t="shared" ca="1" si="100"/>
        <v>49.758489697217819</v>
      </c>
      <c r="AF195">
        <f t="shared" ca="1" si="101"/>
        <v>2.7139847547005047E-2</v>
      </c>
      <c r="AG195">
        <f t="shared" ca="1" si="102"/>
        <v>0</v>
      </c>
      <c r="AH195">
        <f ca="1">IFERROR(IF(V32="Supercritical",MAX($D$16,IFERROR(L195,MAX($D$16,POWER((ABS(K195)^2)/($I$5*MAX(F195,0.1)^2),1/3)))),IF(V32="Subcritical",MAX($D$16,IFERROR(W195,MAX($D$16,POWER((ABS(K195)^2)/($I$5*MAX(F195,0.1)^2),1/3)))),IF(AND(IFERROR(V195,0)=1,IFERROR(AG195,0)=1),IF(IFERROR(T195,-1E+99)&gt;=IFERROR(AE195,-1E+99),MAX($D$16,IFERROR(L195,MAX($D$16,POWER((ABS(K195)^2)/($I$5*MAX(F195,0.1)^2),1/3)))),MAX($D$16,IFERROR(W195,MAX($D$16,POWER((ABS(K195)^2)/($I$5*MAX(F195,0.1)^2),1/3))))),IF(IFERROR(V195,0)=1,MAX($D$16,IFERROR(L195,MAX($D$16,POWER((ABS(K195)^2)/($I$5*MAX(F195,0.1)^2),1/3)))),IF(IFERROR(AG195,0)=1,MAX($D$16,IFERROR(W195,MAX($D$16,POWER((ABS(K195)^2)/($I$5*MAX(F195,0.1)^2),1/3)))),MAX($D$16,POWER((ABS(K195)^2)/($I$5*MAX(F195,0.1)^2),1/3))))))),MAX($D$16,POWER((ABS(K195)^2)/($I$5*MAX(F195,0.1)^2),1/3)))</f>
        <v>1.9445564202120209</v>
      </c>
      <c r="AI195">
        <f t="shared" ca="1" si="103"/>
        <v>635.6685564202121</v>
      </c>
      <c r="AJ195">
        <f t="shared" ca="1" si="104"/>
        <v>636.64083463031807</v>
      </c>
      <c r="AM195">
        <v>0</v>
      </c>
      <c r="AN195">
        <v>0</v>
      </c>
      <c r="AO195">
        <f t="shared" si="105"/>
        <v>0</v>
      </c>
      <c r="AP195">
        <f t="shared" si="114"/>
        <v>0</v>
      </c>
      <c r="AQ195">
        <f t="shared" ca="1" si="106"/>
        <v>1.0000000000000004</v>
      </c>
      <c r="AR195" t="str">
        <f t="shared" ca="1" si="107"/>
        <v>Supercritical</v>
      </c>
      <c r="AS195">
        <f t="shared" ca="1" si="108"/>
        <v>3.4431616448339893E-3</v>
      </c>
    </row>
    <row r="196" spans="1:45" x14ac:dyDescent="0.35">
      <c r="A196">
        <v>47</v>
      </c>
      <c r="B196">
        <v>45.997999999999998</v>
      </c>
      <c r="C196">
        <v>616520.05500000005</v>
      </c>
      <c r="D196">
        <v>3097734.827</v>
      </c>
      <c r="E196">
        <v>633.72199999999998</v>
      </c>
      <c r="F196">
        <v>5.9989999999999997</v>
      </c>
      <c r="G196">
        <v>0</v>
      </c>
      <c r="H196" t="s">
        <v>194</v>
      </c>
      <c r="I196">
        <v>1.4E-2</v>
      </c>
      <c r="J196">
        <f t="shared" si="109"/>
        <v>0.99899999999999523</v>
      </c>
      <c r="K196">
        <f t="shared" ca="1" si="110"/>
        <v>50.95</v>
      </c>
      <c r="L196">
        <f t="shared" ca="1" si="111"/>
        <v>1.0684959309922624</v>
      </c>
      <c r="M196">
        <f t="shared" ca="1" si="84"/>
        <v>6.4099070900225819</v>
      </c>
      <c r="N196">
        <f t="shared" ca="1" si="85"/>
        <v>0.78784580893854061</v>
      </c>
      <c r="O196">
        <f t="shared" ca="1" si="86"/>
        <v>7.948633152469065</v>
      </c>
      <c r="P196">
        <f t="shared" ca="1" si="87"/>
        <v>634.79049593099228</v>
      </c>
      <c r="Q196">
        <f t="shared" ca="1" si="88"/>
        <v>638.01071861154935</v>
      </c>
      <c r="R196">
        <f t="shared" ca="1" si="89"/>
        <v>1.9536456149133612E-2</v>
      </c>
      <c r="S196">
        <f t="shared" ca="1" si="90"/>
        <v>2.455113157319285</v>
      </c>
      <c r="T196">
        <f t="shared" ca="1" si="91"/>
        <v>44.707136204972741</v>
      </c>
      <c r="U196">
        <f t="shared" ca="1" si="112"/>
        <v>-1.7592058222135165E-2</v>
      </c>
      <c r="V196">
        <f t="shared" ca="1" si="113"/>
        <v>0</v>
      </c>
      <c r="W196">
        <f t="shared" ca="1" si="92"/>
        <v>0.96073876794696322</v>
      </c>
      <c r="X196">
        <f t="shared" ca="1" si="93"/>
        <v>5.7634718689138325</v>
      </c>
      <c r="Y196">
        <f t="shared" ca="1" si="94"/>
        <v>0.72766721991129935</v>
      </c>
      <c r="Z196">
        <f t="shared" ca="1" si="95"/>
        <v>8.8401576617050264</v>
      </c>
      <c r="AA196">
        <f t="shared" ca="1" si="96"/>
        <v>634.68273876794694</v>
      </c>
      <c r="AB196">
        <f t="shared" ca="1" si="97"/>
        <v>638.66583700871161</v>
      </c>
      <c r="AC196">
        <f t="shared" ca="1" si="98"/>
        <v>2.6865326586167606E-2</v>
      </c>
      <c r="AD196">
        <f t="shared" ca="1" si="99"/>
        <v>2.8795382314772557</v>
      </c>
      <c r="AE196">
        <f t="shared" ca="1" si="100"/>
        <v>48.681544754752885</v>
      </c>
      <c r="AF196">
        <f t="shared" ca="1" si="101"/>
        <v>-1.3014869128255668E-2</v>
      </c>
      <c r="AG196">
        <f t="shared" ca="1" si="102"/>
        <v>0</v>
      </c>
      <c r="AH196">
        <f ca="1">IFERROR(IF(V32="Supercritical",MAX($D$16,IFERROR(L196,MAX($D$16,POWER((ABS(K196)^2)/($I$5*MAX(F196,0.1)^2),1/3)))),IF(V32="Subcritical",MAX($D$16,IFERROR(W196,MAX($D$16,POWER((ABS(K196)^2)/($I$5*MAX(F196,0.1)^2),1/3)))),IF(AND(IFERROR(V196,0)=1,IFERROR(AG196,0)=1),IF(IFERROR(T196,-1E+99)&gt;=IFERROR(AE196,-1E+99),MAX($D$16,IFERROR(L196,MAX($D$16,POWER((ABS(K196)^2)/($I$5*MAX(F196,0.1)^2),1/3)))),MAX($D$16,IFERROR(W196,MAX($D$16,POWER((ABS(K196)^2)/($I$5*MAX(F196,0.1)^2),1/3))))),IF(IFERROR(V196,0)=1,MAX($D$16,IFERROR(L196,MAX($D$16,POWER((ABS(K196)^2)/($I$5*MAX(F196,0.1)^2),1/3)))),IF(IFERROR(AG196,0)=1,MAX($D$16,IFERROR(W196,MAX($D$16,POWER((ABS(K196)^2)/($I$5*MAX(F196,0.1)^2),1/3)))),MAX($D$16,POWER((ABS(K196)^2)/($I$5*MAX(F196,0.1)^2),1/3))))))),MAX($D$16,POWER((ABS(K196)^2)/($I$5*MAX(F196,0.1)^2),1/3)))</f>
        <v>1.9445564202120209</v>
      </c>
      <c r="AI196">
        <f t="shared" ca="1" si="103"/>
        <v>635.66655642021203</v>
      </c>
      <c r="AJ196">
        <f t="shared" ca="1" si="104"/>
        <v>636.638834630318</v>
      </c>
      <c r="AM196">
        <v>0</v>
      </c>
      <c r="AN196">
        <v>0</v>
      </c>
      <c r="AO196">
        <f t="shared" si="105"/>
        <v>0</v>
      </c>
      <c r="AP196">
        <f t="shared" si="114"/>
        <v>0</v>
      </c>
      <c r="AQ196">
        <f t="shared" ca="1" si="106"/>
        <v>1.0000000000000004</v>
      </c>
      <c r="AR196" t="str">
        <f t="shared" ca="1" si="107"/>
        <v>Supercritical</v>
      </c>
      <c r="AS196">
        <f t="shared" ca="1" si="108"/>
        <v>3.4431616448339893E-3</v>
      </c>
    </row>
    <row r="197" spans="1:45" x14ac:dyDescent="0.35">
      <c r="A197">
        <v>48</v>
      </c>
      <c r="B197">
        <v>46.999000000000002</v>
      </c>
      <c r="C197">
        <v>616519.48</v>
      </c>
      <c r="D197">
        <v>3097734.0079999999</v>
      </c>
      <c r="E197">
        <v>633.68200000000002</v>
      </c>
      <c r="F197">
        <v>5.9989999999999997</v>
      </c>
      <c r="G197">
        <v>0</v>
      </c>
      <c r="H197" t="s">
        <v>194</v>
      </c>
      <c r="I197">
        <v>1.4E-2</v>
      </c>
      <c r="J197">
        <f t="shared" si="109"/>
        <v>1.0010000000000048</v>
      </c>
      <c r="K197">
        <f t="shared" ca="1" si="110"/>
        <v>50.95</v>
      </c>
      <c r="L197">
        <f t="shared" ca="1" si="111"/>
        <v>1.0684959309922624</v>
      </c>
      <c r="M197">
        <f t="shared" ca="1" si="84"/>
        <v>6.4099070900225819</v>
      </c>
      <c r="N197">
        <f t="shared" ca="1" si="85"/>
        <v>0.78784580893854061</v>
      </c>
      <c r="O197">
        <f t="shared" ca="1" si="86"/>
        <v>7.948633152469065</v>
      </c>
      <c r="P197">
        <f t="shared" ca="1" si="87"/>
        <v>634.75049593099232</v>
      </c>
      <c r="Q197">
        <f t="shared" ca="1" si="88"/>
        <v>637.97071861154939</v>
      </c>
      <c r="R197">
        <f t="shared" ca="1" si="89"/>
        <v>1.9536456149133612E-2</v>
      </c>
      <c r="S197">
        <f t="shared" ca="1" si="90"/>
        <v>2.455113157319285</v>
      </c>
      <c r="T197">
        <f t="shared" ca="1" si="91"/>
        <v>44.707136204972741</v>
      </c>
      <c r="U197">
        <f t="shared" ca="1" si="112"/>
        <v>2.0368868865375589E-2</v>
      </c>
      <c r="V197">
        <f t="shared" ca="1" si="113"/>
        <v>0</v>
      </c>
      <c r="W197">
        <f t="shared" ca="1" si="92"/>
        <v>0.98100546546156053</v>
      </c>
      <c r="X197">
        <f t="shared" ca="1" si="93"/>
        <v>5.885051787303901</v>
      </c>
      <c r="Y197">
        <f t="shared" ca="1" si="94"/>
        <v>0.7392342302212489</v>
      </c>
      <c r="Z197">
        <f t="shared" ca="1" si="95"/>
        <v>8.6575278929434116</v>
      </c>
      <c r="AA197">
        <f t="shared" ca="1" si="96"/>
        <v>634.66300546546154</v>
      </c>
      <c r="AB197">
        <f t="shared" ca="1" si="97"/>
        <v>638.4832291768322</v>
      </c>
      <c r="AC197">
        <f t="shared" ca="1" si="98"/>
        <v>2.5230598856515279E-2</v>
      </c>
      <c r="AD197">
        <f t="shared" ca="1" si="99"/>
        <v>2.790767664024346</v>
      </c>
      <c r="AE197">
        <f t="shared" ca="1" si="100"/>
        <v>47.851062744940521</v>
      </c>
      <c r="AF197">
        <f t="shared" ca="1" si="101"/>
        <v>-1.4705493189126173E-2</v>
      </c>
      <c r="AG197">
        <f t="shared" ca="1" si="102"/>
        <v>0</v>
      </c>
      <c r="AH197">
        <f ca="1">IFERROR(IF(V32="Supercritical",MAX($D$16,IFERROR(L197,MAX($D$16,POWER((ABS(K197)^2)/($I$5*MAX(F197,0.1)^2),1/3)))),IF(V32="Subcritical",MAX($D$16,IFERROR(W197,MAX($D$16,POWER((ABS(K197)^2)/($I$5*MAX(F197,0.1)^2),1/3)))),IF(AND(IFERROR(V197,0)=1,IFERROR(AG197,0)=1),IF(IFERROR(T197,-1E+99)&gt;=IFERROR(AE197,-1E+99),MAX($D$16,IFERROR(L197,MAX($D$16,POWER((ABS(K197)^2)/($I$5*MAX(F197,0.1)^2),1/3)))),MAX($D$16,IFERROR(W197,MAX($D$16,POWER((ABS(K197)^2)/($I$5*MAX(F197,0.1)^2),1/3))))),IF(IFERROR(V197,0)=1,MAX($D$16,IFERROR(L197,MAX($D$16,POWER((ABS(K197)^2)/($I$5*MAX(F197,0.1)^2),1/3)))),IF(IFERROR(AG197,0)=1,MAX($D$16,IFERROR(W197,MAX($D$16,POWER((ABS(K197)^2)/($I$5*MAX(F197,0.1)^2),1/3)))),MAX($D$16,POWER((ABS(K197)^2)/($I$5*MAX(F197,0.1)^2),1/3))))))),MAX($D$16,POWER((ABS(K197)^2)/($I$5*MAX(F197,0.1)^2),1/3)))</f>
        <v>1.9445564202120209</v>
      </c>
      <c r="AI197">
        <f t="shared" ca="1" si="103"/>
        <v>635.62655642021207</v>
      </c>
      <c r="AJ197">
        <f t="shared" ca="1" si="104"/>
        <v>636.59883463031804</v>
      </c>
      <c r="AM197">
        <v>0</v>
      </c>
      <c r="AN197">
        <v>0</v>
      </c>
      <c r="AO197">
        <f t="shared" si="105"/>
        <v>0</v>
      </c>
      <c r="AP197">
        <f t="shared" si="114"/>
        <v>0</v>
      </c>
      <c r="AQ197">
        <f t="shared" ca="1" si="106"/>
        <v>1.0000000000000004</v>
      </c>
      <c r="AR197" t="str">
        <f t="shared" ca="1" si="107"/>
        <v>Supercritical</v>
      </c>
      <c r="AS197">
        <f t="shared" ca="1" si="108"/>
        <v>3.4431616448339893E-3</v>
      </c>
    </row>
    <row r="198" spans="1:45" x14ac:dyDescent="0.35">
      <c r="A198">
        <v>49</v>
      </c>
      <c r="B198">
        <v>47.997999999999998</v>
      </c>
      <c r="C198">
        <v>616518.90599999996</v>
      </c>
      <c r="D198">
        <v>3097733.19</v>
      </c>
      <c r="E198">
        <v>633.64200000000005</v>
      </c>
      <c r="F198">
        <v>5.9989999999999997</v>
      </c>
      <c r="G198">
        <v>0</v>
      </c>
      <c r="H198" t="s">
        <v>194</v>
      </c>
      <c r="I198">
        <v>1.4E-2</v>
      </c>
      <c r="J198">
        <f t="shared" si="109"/>
        <v>0.99899999999999523</v>
      </c>
      <c r="K198">
        <f t="shared" ca="1" si="110"/>
        <v>50.95</v>
      </c>
      <c r="L198">
        <f t="shared" ca="1" si="111"/>
        <v>1.0684959309922624</v>
      </c>
      <c r="M198">
        <f t="shared" ca="1" si="84"/>
        <v>6.4099070900225819</v>
      </c>
      <c r="N198">
        <f t="shared" ca="1" si="85"/>
        <v>0.78784580893854061</v>
      </c>
      <c r="O198">
        <f t="shared" ca="1" si="86"/>
        <v>7.948633152469065</v>
      </c>
      <c r="P198">
        <f t="shared" ca="1" si="87"/>
        <v>634.71049593099235</v>
      </c>
      <c r="Q198">
        <f t="shared" ca="1" si="88"/>
        <v>637.93071861154942</v>
      </c>
      <c r="R198">
        <f t="shared" ca="1" si="89"/>
        <v>1.9536456149133612E-2</v>
      </c>
      <c r="S198">
        <f t="shared" ca="1" si="90"/>
        <v>2.455113157319285</v>
      </c>
      <c r="T198">
        <f t="shared" ca="1" si="91"/>
        <v>44.707136204972741</v>
      </c>
      <c r="U198">
        <f t="shared" ca="1" si="112"/>
        <v>2.0407941777762062E-2</v>
      </c>
      <c r="V198">
        <f t="shared" ca="1" si="113"/>
        <v>0</v>
      </c>
      <c r="W198">
        <f t="shared" ca="1" si="92"/>
        <v>0.99800602986908227</v>
      </c>
      <c r="X198">
        <f t="shared" ca="1" si="93"/>
        <v>5.9870381731846241</v>
      </c>
      <c r="Y198">
        <f t="shared" ca="1" si="94"/>
        <v>0.74884667195620203</v>
      </c>
      <c r="Z198">
        <f t="shared" ca="1" si="95"/>
        <v>8.5100509678057872</v>
      </c>
      <c r="AA198">
        <f t="shared" ca="1" si="96"/>
        <v>634.64000602986914</v>
      </c>
      <c r="AB198">
        <f t="shared" ca="1" si="97"/>
        <v>638.33118683897476</v>
      </c>
      <c r="AC198">
        <f t="shared" ca="1" si="98"/>
        <v>2.3961994731996169E-2</v>
      </c>
      <c r="AD198">
        <f t="shared" ca="1" si="99"/>
        <v>2.7197630847323881</v>
      </c>
      <c r="AE198">
        <f t="shared" ca="1" si="100"/>
        <v>47.18603091543099</v>
      </c>
      <c r="AF198">
        <f t="shared" ca="1" si="101"/>
        <v>-1.5927915721135832E-2</v>
      </c>
      <c r="AG198">
        <f t="shared" ca="1" si="102"/>
        <v>0</v>
      </c>
      <c r="AH198">
        <f ca="1">IFERROR(IF(V32="Supercritical",MAX($D$16,IFERROR(L198,MAX($D$16,POWER((ABS(K198)^2)/($I$5*MAX(F198,0.1)^2),1/3)))),IF(V32="Subcritical",MAX($D$16,IFERROR(W198,MAX($D$16,POWER((ABS(K198)^2)/($I$5*MAX(F198,0.1)^2),1/3)))),IF(AND(IFERROR(V198,0)=1,IFERROR(AG198,0)=1),IF(IFERROR(T198,-1E+99)&gt;=IFERROR(AE198,-1E+99),MAX($D$16,IFERROR(L198,MAX($D$16,POWER((ABS(K198)^2)/($I$5*MAX(F198,0.1)^2),1/3)))),MAX($D$16,IFERROR(W198,MAX($D$16,POWER((ABS(K198)^2)/($I$5*MAX(F198,0.1)^2),1/3))))),IF(IFERROR(V198,0)=1,MAX($D$16,IFERROR(L198,MAX($D$16,POWER((ABS(K198)^2)/($I$5*MAX(F198,0.1)^2),1/3)))),IF(IFERROR(AG198,0)=1,MAX($D$16,IFERROR(W198,MAX($D$16,POWER((ABS(K198)^2)/($I$5*MAX(F198,0.1)^2),1/3)))),MAX($D$16,POWER((ABS(K198)^2)/($I$5*MAX(F198,0.1)^2),1/3))))))),MAX($D$16,POWER((ABS(K198)^2)/($I$5*MAX(F198,0.1)^2),1/3)))</f>
        <v>1.9445564202120209</v>
      </c>
      <c r="AI198">
        <f t="shared" ca="1" si="103"/>
        <v>635.5865564202121</v>
      </c>
      <c r="AJ198">
        <f t="shared" ca="1" si="104"/>
        <v>636.55883463031807</v>
      </c>
      <c r="AM198">
        <v>0</v>
      </c>
      <c r="AN198">
        <v>0</v>
      </c>
      <c r="AO198">
        <f t="shared" si="105"/>
        <v>0</v>
      </c>
      <c r="AP198">
        <f t="shared" si="114"/>
        <v>0</v>
      </c>
      <c r="AQ198">
        <f t="shared" ca="1" si="106"/>
        <v>1.0000000000000004</v>
      </c>
      <c r="AR198" t="str">
        <f t="shared" ca="1" si="107"/>
        <v>Supercritical</v>
      </c>
      <c r="AS198">
        <f t="shared" ca="1" si="108"/>
        <v>3.4431616448339893E-3</v>
      </c>
    </row>
    <row r="199" spans="1:45" x14ac:dyDescent="0.35">
      <c r="A199">
        <v>50</v>
      </c>
      <c r="B199">
        <v>48.999000000000002</v>
      </c>
      <c r="C199">
        <v>616518.33100000001</v>
      </c>
      <c r="D199">
        <v>3097732.3709999998</v>
      </c>
      <c r="E199">
        <v>633.60199999999998</v>
      </c>
      <c r="F199">
        <v>5.9989999999999997</v>
      </c>
      <c r="G199">
        <v>0</v>
      </c>
      <c r="H199" t="s">
        <v>194</v>
      </c>
      <c r="I199">
        <v>1.4E-2</v>
      </c>
      <c r="J199">
        <f t="shared" si="109"/>
        <v>1.0010000000000048</v>
      </c>
      <c r="K199">
        <f t="shared" ca="1" si="110"/>
        <v>50.95</v>
      </c>
      <c r="L199">
        <f t="shared" ca="1" si="111"/>
        <v>1.0684959309922624</v>
      </c>
      <c r="M199">
        <f t="shared" ca="1" si="84"/>
        <v>6.4099070900225819</v>
      </c>
      <c r="N199">
        <f t="shared" ca="1" si="85"/>
        <v>0.78784580893854061</v>
      </c>
      <c r="O199">
        <f t="shared" ca="1" si="86"/>
        <v>7.948633152469065</v>
      </c>
      <c r="P199">
        <f t="shared" ca="1" si="87"/>
        <v>634.67049593099227</v>
      </c>
      <c r="Q199">
        <f t="shared" ca="1" si="88"/>
        <v>637.89071861154935</v>
      </c>
      <c r="R199">
        <f t="shared" ca="1" si="89"/>
        <v>1.9536456149133612E-2</v>
      </c>
      <c r="S199">
        <f t="shared" ca="1" si="90"/>
        <v>2.455113157319285</v>
      </c>
      <c r="T199">
        <f t="shared" ca="1" si="91"/>
        <v>44.707136204972741</v>
      </c>
      <c r="U199">
        <f t="shared" ca="1" si="112"/>
        <v>2.0368868865489276E-2</v>
      </c>
      <c r="V199">
        <f t="shared" ca="1" si="113"/>
        <v>0</v>
      </c>
      <c r="W199">
        <f t="shared" ca="1" si="92"/>
        <v>1.012559705363224</v>
      </c>
      <c r="X199">
        <f t="shared" ca="1" si="93"/>
        <v>6.0743456724739806</v>
      </c>
      <c r="Y199">
        <f t="shared" ca="1" si="94"/>
        <v>0.75701087702582581</v>
      </c>
      <c r="Z199">
        <f t="shared" ca="1" si="95"/>
        <v>8.3877347038185448</v>
      </c>
      <c r="AA199">
        <f t="shared" ca="1" si="96"/>
        <v>634.61455970536315</v>
      </c>
      <c r="AB199">
        <f t="shared" ca="1" si="97"/>
        <v>638.20039525386687</v>
      </c>
      <c r="AC199">
        <f t="shared" ca="1" si="98"/>
        <v>2.2943996263928058E-2</v>
      </c>
      <c r="AD199">
        <f t="shared" ca="1" si="99"/>
        <v>2.6613369370156521</v>
      </c>
      <c r="AE199">
        <f t="shared" ca="1" si="100"/>
        <v>46.638528124710547</v>
      </c>
      <c r="AF199">
        <f t="shared" ca="1" si="101"/>
        <v>-9.0662761346038678E-3</v>
      </c>
      <c r="AG199">
        <f t="shared" ca="1" si="102"/>
        <v>0</v>
      </c>
      <c r="AH199">
        <f ca="1">IFERROR(IF(V32="Supercritical",MAX($D$16,IFERROR(L199,MAX($D$16,POWER((ABS(K199)^2)/($I$5*MAX(F199,0.1)^2),1/3)))),IF(V32="Subcritical",MAX($D$16,IFERROR(W199,MAX($D$16,POWER((ABS(K199)^2)/($I$5*MAX(F199,0.1)^2),1/3)))),IF(AND(IFERROR(V199,0)=1,IFERROR(AG199,0)=1),IF(IFERROR(T199,-1E+99)&gt;=IFERROR(AE199,-1E+99),MAX($D$16,IFERROR(L199,MAX($D$16,POWER((ABS(K199)^2)/($I$5*MAX(F199,0.1)^2),1/3)))),MAX($D$16,IFERROR(W199,MAX($D$16,POWER((ABS(K199)^2)/($I$5*MAX(F199,0.1)^2),1/3))))),IF(IFERROR(V199,0)=1,MAX($D$16,IFERROR(L199,MAX($D$16,POWER((ABS(K199)^2)/($I$5*MAX(F199,0.1)^2),1/3)))),IF(IFERROR(AG199,0)=1,MAX($D$16,IFERROR(W199,MAX($D$16,POWER((ABS(K199)^2)/($I$5*MAX(F199,0.1)^2),1/3)))),MAX($D$16,POWER((ABS(K199)^2)/($I$5*MAX(F199,0.1)^2),1/3))))))),MAX($D$16,POWER((ABS(K199)^2)/($I$5*MAX(F199,0.1)^2),1/3)))</f>
        <v>1.9445564202120209</v>
      </c>
      <c r="AI199">
        <f t="shared" ca="1" si="103"/>
        <v>635.54655642021203</v>
      </c>
      <c r="AJ199">
        <f t="shared" ca="1" si="104"/>
        <v>636.518834630318</v>
      </c>
      <c r="AM199">
        <v>0</v>
      </c>
      <c r="AN199">
        <v>0</v>
      </c>
      <c r="AO199">
        <f t="shared" si="105"/>
        <v>0</v>
      </c>
      <c r="AP199">
        <f t="shared" si="114"/>
        <v>0</v>
      </c>
      <c r="AQ199">
        <f t="shared" ca="1" si="106"/>
        <v>1.0000000000000004</v>
      </c>
      <c r="AR199" t="str">
        <f t="shared" ca="1" si="107"/>
        <v>Supercritical</v>
      </c>
      <c r="AS199">
        <f t="shared" ca="1" si="108"/>
        <v>3.4431616448339893E-3</v>
      </c>
    </row>
    <row r="200" spans="1:45" x14ac:dyDescent="0.35">
      <c r="A200">
        <v>51</v>
      </c>
      <c r="B200">
        <v>49.997999999999998</v>
      </c>
      <c r="C200">
        <v>616517.75699999998</v>
      </c>
      <c r="D200">
        <v>3097731.5529999998</v>
      </c>
      <c r="E200">
        <v>633.56200000000001</v>
      </c>
      <c r="F200">
        <v>5.9930000000000003</v>
      </c>
      <c r="G200">
        <v>0</v>
      </c>
      <c r="H200" t="s">
        <v>194</v>
      </c>
      <c r="I200">
        <v>1.4E-2</v>
      </c>
      <c r="J200">
        <f t="shared" si="109"/>
        <v>0.99899999999999523</v>
      </c>
      <c r="K200">
        <f t="shared" ca="1" si="110"/>
        <v>50.95</v>
      </c>
      <c r="L200">
        <f t="shared" ca="1" si="111"/>
        <v>1.0684959309922624</v>
      </c>
      <c r="M200">
        <f t="shared" ca="1" si="84"/>
        <v>6.4034961144366287</v>
      </c>
      <c r="N200">
        <f t="shared" ca="1" si="85"/>
        <v>0.78763868686992022</v>
      </c>
      <c r="O200">
        <f t="shared" ca="1" si="86"/>
        <v>7.9565910698584874</v>
      </c>
      <c r="P200">
        <f t="shared" ca="1" si="87"/>
        <v>634.63049593099231</v>
      </c>
      <c r="Q200">
        <f t="shared" ca="1" si="88"/>
        <v>637.85716980728955</v>
      </c>
      <c r="R200">
        <f t="shared" ca="1" si="89"/>
        <v>1.9582458199442782E-2</v>
      </c>
      <c r="S200">
        <f t="shared" ca="1" si="90"/>
        <v>2.4575711381208722</v>
      </c>
      <c r="T200">
        <f t="shared" ca="1" si="91"/>
        <v>44.745042030047237</v>
      </c>
      <c r="U200">
        <f t="shared" ca="1" si="112"/>
        <v>1.3288497911617014E-2</v>
      </c>
      <c r="V200">
        <f t="shared" ca="1" si="113"/>
        <v>0</v>
      </c>
      <c r="W200">
        <f t="shared" ca="1" si="92"/>
        <v>1.0252166323024703</v>
      </c>
      <c r="X200">
        <f t="shared" ca="1" si="93"/>
        <v>6.1441232773887045</v>
      </c>
      <c r="Y200">
        <f t="shared" ca="1" si="94"/>
        <v>0.76386824820513721</v>
      </c>
      <c r="Z200">
        <f t="shared" ca="1" si="95"/>
        <v>8.292476843279438</v>
      </c>
      <c r="AA200">
        <f t="shared" ca="1" si="96"/>
        <v>634.58721663230244</v>
      </c>
      <c r="AB200">
        <f t="shared" ca="1" si="97"/>
        <v>638.09206740683487</v>
      </c>
      <c r="AC200">
        <f t="shared" ca="1" si="98"/>
        <v>2.215779001084656E-2</v>
      </c>
      <c r="AD200">
        <f t="shared" ca="1" si="99"/>
        <v>2.614820867172627</v>
      </c>
      <c r="AE200">
        <f t="shared" ca="1" si="100"/>
        <v>46.217999142604548</v>
      </c>
      <c r="AF200">
        <f t="shared" ca="1" si="101"/>
        <v>1.6046763703911893E-2</v>
      </c>
      <c r="AG200">
        <f t="shared" ca="1" si="102"/>
        <v>0</v>
      </c>
      <c r="AH200">
        <f ca="1">IFERROR(IF(V32="Supercritical",MAX($D$16,IFERROR(L200,MAX($D$16,POWER((ABS(K200)^2)/($I$5*MAX(F200,0.1)^2),1/3)))),IF(V32="Subcritical",MAX($D$16,IFERROR(W200,MAX($D$16,POWER((ABS(K200)^2)/($I$5*MAX(F200,0.1)^2),1/3)))),IF(AND(IFERROR(V200,0)=1,IFERROR(AG200,0)=1),IF(IFERROR(T200,-1E+99)&gt;=IFERROR(AE200,-1E+99),MAX($D$16,IFERROR(L200,MAX($D$16,POWER((ABS(K200)^2)/($I$5*MAX(F200,0.1)^2),1/3)))),MAX($D$16,IFERROR(W200,MAX($D$16,POWER((ABS(K200)^2)/($I$5*MAX(F200,0.1)^2),1/3))))),IF(IFERROR(V200,0)=1,MAX($D$16,IFERROR(L200,MAX($D$16,POWER((ABS(K200)^2)/($I$5*MAX(F200,0.1)^2),1/3)))),IF(IFERROR(AG200,0)=1,MAX($D$16,IFERROR(W200,MAX($D$16,POWER((ABS(K200)^2)/($I$5*MAX(F200,0.1)^2),1/3)))),MAX($D$16,POWER((ABS(K200)^2)/($I$5*MAX(F200,0.1)^2),1/3))))))),MAX($D$16,POWER((ABS(K200)^2)/($I$5*MAX(F200,0.1)^2),1/3)))</f>
        <v>1.9458540888876221</v>
      </c>
      <c r="AI200">
        <f t="shared" ca="1" si="103"/>
        <v>635.5078540888876</v>
      </c>
      <c r="AJ200">
        <f t="shared" ca="1" si="104"/>
        <v>636.48078113333145</v>
      </c>
      <c r="AM200">
        <v>0</v>
      </c>
      <c r="AN200">
        <v>0</v>
      </c>
      <c r="AO200">
        <f t="shared" si="105"/>
        <v>0</v>
      </c>
      <c r="AP200">
        <f t="shared" si="114"/>
        <v>0</v>
      </c>
      <c r="AQ200">
        <f t="shared" ca="1" si="106"/>
        <v>1</v>
      </c>
      <c r="AR200" t="str">
        <f t="shared" ca="1" si="107"/>
        <v>Supercritical</v>
      </c>
      <c r="AS200">
        <f t="shared" ca="1" si="108"/>
        <v>3.4454096670320528E-3</v>
      </c>
    </row>
    <row r="201" spans="1:45" x14ac:dyDescent="0.35">
      <c r="A201">
        <v>52</v>
      </c>
      <c r="B201">
        <v>50.999000000000002</v>
      </c>
      <c r="C201">
        <v>616517.18200000003</v>
      </c>
      <c r="D201">
        <v>3097730.7340000002</v>
      </c>
      <c r="E201">
        <v>633.52200000000005</v>
      </c>
      <c r="F201">
        <v>5.9669999999999996</v>
      </c>
      <c r="G201">
        <v>0</v>
      </c>
      <c r="H201" t="s">
        <v>194</v>
      </c>
      <c r="I201">
        <v>1.4E-2</v>
      </c>
      <c r="J201">
        <f t="shared" si="109"/>
        <v>1.0010000000000048</v>
      </c>
      <c r="K201">
        <f t="shared" ca="1" si="110"/>
        <v>50.95</v>
      </c>
      <c r="L201">
        <f t="shared" ca="1" si="111"/>
        <v>1.0684959309922624</v>
      </c>
      <c r="M201">
        <f t="shared" ca="1" si="84"/>
        <v>6.3757152202308296</v>
      </c>
      <c r="N201">
        <f t="shared" ca="1" si="85"/>
        <v>0.78673761385904561</v>
      </c>
      <c r="O201">
        <f t="shared" ca="1" si="86"/>
        <v>7.9912603119929475</v>
      </c>
      <c r="P201">
        <f t="shared" ca="1" si="87"/>
        <v>634.59049593099235</v>
      </c>
      <c r="Q201">
        <f t="shared" ca="1" si="88"/>
        <v>637.84535023140177</v>
      </c>
      <c r="R201">
        <f t="shared" ca="1" si="89"/>
        <v>1.9783654616668575E-2</v>
      </c>
      <c r="S201">
        <f t="shared" ca="1" si="90"/>
        <v>2.4682795090930765</v>
      </c>
      <c r="T201">
        <f t="shared" ca="1" si="91"/>
        <v>44.910261090499766</v>
      </c>
      <c r="U201">
        <f t="shared" ca="1" si="112"/>
        <v>-1.0777152588275385E-2</v>
      </c>
      <c r="V201">
        <f t="shared" ca="1" si="113"/>
        <v>0</v>
      </c>
      <c r="W201">
        <f t="shared" ca="1" si="92"/>
        <v>1.0363640151976476</v>
      </c>
      <c r="X201">
        <f t="shared" ca="1" si="93"/>
        <v>6.1839840786843627</v>
      </c>
      <c r="Y201">
        <f t="shared" ca="1" si="94"/>
        <v>0.76917826763603969</v>
      </c>
      <c r="Z201">
        <f t="shared" ca="1" si="95"/>
        <v>8.2390250931628479</v>
      </c>
      <c r="AA201">
        <f t="shared" ca="1" si="96"/>
        <v>634.55836401519764</v>
      </c>
      <c r="AB201">
        <f t="shared" ca="1" si="97"/>
        <v>638.01817718980351</v>
      </c>
      <c r="AC201">
        <f t="shared" ca="1" si="98"/>
        <v>2.167195859719525E-2</v>
      </c>
      <c r="AD201">
        <f t="shared" ca="1" si="99"/>
        <v>2.5839562692822011</v>
      </c>
      <c r="AE201">
        <f t="shared" ca="1" si="100"/>
        <v>45.995288458821967</v>
      </c>
      <c r="AF201">
        <f t="shared" ca="1" si="101"/>
        <v>1.652422071458659E-2</v>
      </c>
      <c r="AG201">
        <f t="shared" ca="1" si="102"/>
        <v>0</v>
      </c>
      <c r="AH201">
        <f ca="1">IFERROR(IF(V32="Supercritical",MAX($D$16,IFERROR(L201,MAX($D$16,POWER((ABS(K201)^2)/($I$5*MAX(F201,0.1)^2),1/3)))),IF(V32="Subcritical",MAX($D$16,IFERROR(W201,MAX($D$16,POWER((ABS(K201)^2)/($I$5*MAX(F201,0.1)^2),1/3)))),IF(AND(IFERROR(V201,0)=1,IFERROR(AG201,0)=1),IF(IFERROR(T201,-1E+99)&gt;=IFERROR(AE201,-1E+99),MAX($D$16,IFERROR(L201,MAX($D$16,POWER((ABS(K201)^2)/($I$5*MAX(F201,0.1)^2),1/3)))),MAX($D$16,IFERROR(W201,MAX($D$16,POWER((ABS(K201)^2)/($I$5*MAX(F201,0.1)^2),1/3))))),IF(IFERROR(V201,0)=1,MAX($D$16,IFERROR(L201,MAX($D$16,POWER((ABS(K201)^2)/($I$5*MAX(F201,0.1)^2),1/3)))),IF(IFERROR(AG201,0)=1,MAX($D$16,IFERROR(W201,MAX($D$16,POWER((ABS(K201)^2)/($I$5*MAX(F201,0.1)^2),1/3)))),MAX($D$16,POWER((ABS(K201)^2)/($I$5*MAX(F201,0.1)^2),1/3))))))),MAX($D$16,POWER((ABS(K201)^2)/($I$5*MAX(F201,0.1)^2),1/3)))</f>
        <v>1.9515024366214642</v>
      </c>
      <c r="AI201">
        <f t="shared" ca="1" si="103"/>
        <v>635.47350243662152</v>
      </c>
      <c r="AJ201">
        <f t="shared" ca="1" si="104"/>
        <v>636.44925365493225</v>
      </c>
      <c r="AM201">
        <v>0</v>
      </c>
      <c r="AN201">
        <v>0</v>
      </c>
      <c r="AO201">
        <f t="shared" si="105"/>
        <v>0</v>
      </c>
      <c r="AP201">
        <f t="shared" si="114"/>
        <v>0</v>
      </c>
      <c r="AQ201">
        <f t="shared" ca="1" si="106"/>
        <v>0.99999999999999978</v>
      </c>
      <c r="AR201" t="str">
        <f t="shared" ca="1" si="107"/>
        <v>Supercritical</v>
      </c>
      <c r="AS201">
        <f t="shared" ca="1" si="108"/>
        <v>3.4552297618065694E-3</v>
      </c>
    </row>
    <row r="202" spans="1:45" x14ac:dyDescent="0.35">
      <c r="A202">
        <v>53</v>
      </c>
      <c r="B202">
        <v>51.997999999999998</v>
      </c>
      <c r="C202">
        <v>616516.60800000001</v>
      </c>
      <c r="D202">
        <v>3097729.9160000002</v>
      </c>
      <c r="E202">
        <v>633.48199999999997</v>
      </c>
      <c r="F202">
        <v>5.94</v>
      </c>
      <c r="G202">
        <v>0</v>
      </c>
      <c r="H202" t="s">
        <v>194</v>
      </c>
      <c r="I202">
        <v>1.4E-2</v>
      </c>
      <c r="J202">
        <f t="shared" si="109"/>
        <v>0.99899999999999523</v>
      </c>
      <c r="K202">
        <f t="shared" ca="1" si="110"/>
        <v>50.95</v>
      </c>
      <c r="L202">
        <f t="shared" ca="1" si="111"/>
        <v>1.0684959309922624</v>
      </c>
      <c r="M202">
        <f t="shared" ca="1" si="84"/>
        <v>6.346865830094039</v>
      </c>
      <c r="N202">
        <f t="shared" ca="1" si="85"/>
        <v>0.78579574407725206</v>
      </c>
      <c r="O202">
        <f t="shared" ca="1" si="86"/>
        <v>8.0275842225020053</v>
      </c>
      <c r="P202">
        <f t="shared" ca="1" si="87"/>
        <v>634.55049593099227</v>
      </c>
      <c r="Q202">
        <f t="shared" ca="1" si="88"/>
        <v>637.83500706500672</v>
      </c>
      <c r="R202">
        <f t="shared" ca="1" si="89"/>
        <v>1.9995826653416308E-2</v>
      </c>
      <c r="S202">
        <f t="shared" ca="1" si="90"/>
        <v>2.4794989614071357</v>
      </c>
      <c r="T202">
        <f t="shared" ca="1" si="91"/>
        <v>45.083503127083873</v>
      </c>
      <c r="U202">
        <f t="shared" ca="1" si="112"/>
        <v>-1.2569006453077236E-2</v>
      </c>
      <c r="V202">
        <f t="shared" ca="1" si="113"/>
        <v>0</v>
      </c>
      <c r="W202">
        <f t="shared" ca="1" si="92"/>
        <v>1.0462844847328818</v>
      </c>
      <c r="X202">
        <f t="shared" ca="1" si="93"/>
        <v>6.2149298393133181</v>
      </c>
      <c r="Y202">
        <f t="shared" ca="1" si="94"/>
        <v>0.77371633694502406</v>
      </c>
      <c r="Z202">
        <f t="shared" ca="1" si="95"/>
        <v>8.1980008330439045</v>
      </c>
      <c r="AA202">
        <f t="shared" ca="1" si="96"/>
        <v>634.52828448473281</v>
      </c>
      <c r="AB202">
        <f t="shared" ca="1" si="97"/>
        <v>637.95372880983928</v>
      </c>
      <c r="AC202">
        <f t="shared" ca="1" si="98"/>
        <v>2.128904001538915E-2</v>
      </c>
      <c r="AD202">
        <f t="shared" ca="1" si="99"/>
        <v>2.5588719980117332</v>
      </c>
      <c r="AE202">
        <f t="shared" ca="1" si="100"/>
        <v>45.829084630309566</v>
      </c>
      <c r="AF202">
        <f t="shared" ca="1" si="101"/>
        <v>1.4894935415554755E-2</v>
      </c>
      <c r="AG202">
        <f t="shared" ca="1" si="102"/>
        <v>0</v>
      </c>
      <c r="AH202">
        <f ca="1">IFERROR(IF(V32="Supercritical",MAX($D$16,IFERROR(L202,MAX($D$16,POWER((ABS(K202)^2)/($I$5*MAX(F202,0.1)^2),1/3)))),IF(V32="Subcritical",MAX($D$16,IFERROR(W202,MAX($D$16,POWER((ABS(K202)^2)/($I$5*MAX(F202,0.1)^2),1/3)))),IF(AND(IFERROR(V202,0)=1,IFERROR(AG202,0)=1),IF(IFERROR(T202,-1E+99)&gt;=IFERROR(AE202,-1E+99),MAX($D$16,IFERROR(L202,MAX($D$16,POWER((ABS(K202)^2)/($I$5*MAX(F202,0.1)^2),1/3)))),MAX($D$16,IFERROR(W202,MAX($D$16,POWER((ABS(K202)^2)/($I$5*MAX(F202,0.1)^2),1/3))))),IF(IFERROR(V202,0)=1,MAX($D$16,IFERROR(L202,MAX($D$16,POWER((ABS(K202)^2)/($I$5*MAX(F202,0.1)^2),1/3)))),IF(IFERROR(AG202,0)=1,MAX($D$16,IFERROR(W202,MAX($D$16,POWER((ABS(K202)^2)/($I$5*MAX(F202,0.1)^2),1/3)))),MAX($D$16,POWER((ABS(K202)^2)/($I$5*MAX(F202,0.1)^2),1/3))))))),MAX($D$16,POWER((ABS(K202)^2)/($I$5*MAX(F202,0.1)^2),1/3)))</f>
        <v>1.9574116093623062</v>
      </c>
      <c r="AI202">
        <f t="shared" ca="1" si="103"/>
        <v>635.43941160936231</v>
      </c>
      <c r="AJ202">
        <f t="shared" ca="1" si="104"/>
        <v>636.41811741404342</v>
      </c>
      <c r="AM202">
        <v>0</v>
      </c>
      <c r="AN202">
        <v>0</v>
      </c>
      <c r="AO202">
        <f t="shared" si="105"/>
        <v>0</v>
      </c>
      <c r="AP202">
        <f t="shared" si="114"/>
        <v>0</v>
      </c>
      <c r="AQ202">
        <f t="shared" ca="1" si="106"/>
        <v>1.0000000000000004</v>
      </c>
      <c r="AR202" t="str">
        <f t="shared" ca="1" si="107"/>
        <v>Supercritical</v>
      </c>
      <c r="AS202">
        <f t="shared" ca="1" si="108"/>
        <v>3.4655645809065251E-3</v>
      </c>
    </row>
    <row r="203" spans="1:45" x14ac:dyDescent="0.35">
      <c r="A203">
        <v>54</v>
      </c>
      <c r="B203">
        <v>52.999000000000002</v>
      </c>
      <c r="C203">
        <v>616516.03300000005</v>
      </c>
      <c r="D203">
        <v>3097729.0970000001</v>
      </c>
      <c r="E203">
        <v>633.44200000000001</v>
      </c>
      <c r="F203">
        <v>5.9139999999999997</v>
      </c>
      <c r="G203">
        <v>0</v>
      </c>
      <c r="H203" t="s">
        <v>194</v>
      </c>
      <c r="I203">
        <v>4.7E-2</v>
      </c>
      <c r="J203">
        <f t="shared" si="109"/>
        <v>1.0010000000000048</v>
      </c>
      <c r="K203">
        <f t="shared" ca="1" si="110"/>
        <v>50.95</v>
      </c>
      <c r="L203">
        <f t="shared" ca="1" si="111"/>
        <v>1.0684959309922624</v>
      </c>
      <c r="M203">
        <f t="shared" ca="1" si="84"/>
        <v>6.3190849358882391</v>
      </c>
      <c r="N203">
        <f t="shared" ca="1" si="85"/>
        <v>0.78488278763836927</v>
      </c>
      <c r="O203">
        <f t="shared" ca="1" si="86"/>
        <v>8.0628762735309305</v>
      </c>
      <c r="P203">
        <f t="shared" ca="1" si="87"/>
        <v>634.51049593099231</v>
      </c>
      <c r="Q203">
        <f t="shared" ca="1" si="88"/>
        <v>637.82395025322819</v>
      </c>
      <c r="R203">
        <f t="shared" ca="1" si="89"/>
        <v>2.0203321220261278E-2</v>
      </c>
      <c r="S203">
        <f t="shared" ca="1" si="90"/>
        <v>2.4903997008384158</v>
      </c>
      <c r="T203">
        <f t="shared" ca="1" si="91"/>
        <v>45.251956857584624</v>
      </c>
      <c r="U203">
        <f t="shared" ca="1" si="112"/>
        <v>-1.2216734476282909E-2</v>
      </c>
      <c r="V203">
        <f t="shared" ca="1" si="113"/>
        <v>0</v>
      </c>
      <c r="W203">
        <f t="shared" ca="1" si="92"/>
        <v>1.0551904380204058</v>
      </c>
      <c r="X203">
        <f t="shared" ca="1" si="93"/>
        <v>6.2403962504526795</v>
      </c>
      <c r="Y203">
        <f t="shared" ca="1" si="94"/>
        <v>0.77767946796808307</v>
      </c>
      <c r="Z203">
        <f t="shared" ca="1" si="95"/>
        <v>8.1645456402394441</v>
      </c>
      <c r="AA203">
        <f t="shared" ca="1" si="96"/>
        <v>634.49719043802043</v>
      </c>
      <c r="AB203">
        <f t="shared" ca="1" si="97"/>
        <v>637.89473404207513</v>
      </c>
      <c r="AC203">
        <f t="shared" ca="1" si="98"/>
        <v>2.0972283331487686E-2</v>
      </c>
      <c r="AD203">
        <f t="shared" ca="1" si="99"/>
        <v>2.537652168710915</v>
      </c>
      <c r="AE203">
        <f t="shared" ca="1" si="100"/>
        <v>45.696439961452711</v>
      </c>
      <c r="AF203">
        <f t="shared" ca="1" si="101"/>
        <v>1.4617397365213947E-2</v>
      </c>
      <c r="AG203">
        <f t="shared" ca="1" si="102"/>
        <v>0</v>
      </c>
      <c r="AH203">
        <f ca="1">IFERROR(IF(V32="Supercritical",MAX($D$16,IFERROR(L203,MAX($D$16,POWER((ABS(K203)^2)/($I$5*MAX(F203,0.1)^2),1/3)))),IF(V32="Subcritical",MAX($D$16,IFERROR(W203,MAX($D$16,POWER((ABS(K203)^2)/($I$5*MAX(F203,0.1)^2),1/3)))),IF(AND(IFERROR(V203,0)=1,IFERROR(AG203,0)=1),IF(IFERROR(T203,-1E+99)&gt;=IFERROR(AE203,-1E+99),MAX($D$16,IFERROR(L203,MAX($D$16,POWER((ABS(K203)^2)/($I$5*MAX(F203,0.1)^2),1/3)))),MAX($D$16,IFERROR(W203,MAX($D$16,POWER((ABS(K203)^2)/($I$5*MAX(F203,0.1)^2),1/3))))),IF(IFERROR(V203,0)=1,MAX($D$16,IFERROR(L203,MAX($D$16,POWER((ABS(K203)^2)/($I$5*MAX(F203,0.1)^2),1/3)))),IF(IFERROR(AG203,0)=1,MAX($D$16,IFERROR(W203,MAX($D$16,POWER((ABS(K203)^2)/($I$5*MAX(F203,0.1)^2),1/3)))),MAX($D$16,POWER((ABS(K203)^2)/($I$5*MAX(F203,0.1)^2),1/3))))))),MAX($D$16,POWER((ABS(K203)^2)/($I$5*MAX(F203,0.1)^2),1/3)))</f>
        <v>1.9631443885512225</v>
      </c>
      <c r="AI203">
        <f t="shared" ca="1" si="103"/>
        <v>635.40514438855121</v>
      </c>
      <c r="AJ203">
        <f t="shared" ca="1" si="104"/>
        <v>636.38671658282681</v>
      </c>
      <c r="AM203">
        <v>0</v>
      </c>
      <c r="AN203">
        <v>0</v>
      </c>
      <c r="AO203">
        <f t="shared" si="105"/>
        <v>0</v>
      </c>
      <c r="AP203">
        <f t="shared" si="114"/>
        <v>0</v>
      </c>
      <c r="AQ203">
        <f t="shared" ca="1" si="106"/>
        <v>1.0000000000000002</v>
      </c>
      <c r="AR203" t="str">
        <f t="shared" ca="1" si="107"/>
        <v>Supercritical</v>
      </c>
      <c r="AS203">
        <f t="shared" ca="1" si="108"/>
        <v>3.4756508492060348E-3</v>
      </c>
    </row>
    <row r="204" spans="1:45" x14ac:dyDescent="0.35">
      <c r="A204">
        <v>55</v>
      </c>
      <c r="B204">
        <v>53.999000000000002</v>
      </c>
      <c r="C204">
        <v>616515.45900000003</v>
      </c>
      <c r="D204">
        <v>3097728.2779999999</v>
      </c>
      <c r="E204">
        <v>633.40200000000004</v>
      </c>
      <c r="F204">
        <v>5.8879999999999999</v>
      </c>
      <c r="G204">
        <v>0</v>
      </c>
      <c r="H204" t="s">
        <v>194</v>
      </c>
      <c r="I204">
        <v>0.08</v>
      </c>
      <c r="J204">
        <f t="shared" si="109"/>
        <v>1</v>
      </c>
      <c r="K204">
        <f t="shared" ca="1" si="110"/>
        <v>50.95</v>
      </c>
      <c r="L204">
        <f t="shared" ca="1" si="111"/>
        <v>1.0684959309922624</v>
      </c>
      <c r="M204">
        <f t="shared" ca="1" si="84"/>
        <v>6.2913040416824408</v>
      </c>
      <c r="N204">
        <f t="shared" ca="1" si="85"/>
        <v>0.7839639154632918</v>
      </c>
      <c r="O204">
        <f t="shared" ca="1" si="86"/>
        <v>8.0984800070757341</v>
      </c>
      <c r="P204">
        <f t="shared" ca="1" si="87"/>
        <v>634.47049593099234</v>
      </c>
      <c r="Q204">
        <f t="shared" ca="1" si="88"/>
        <v>637.81327770596715</v>
      </c>
      <c r="R204">
        <f t="shared" ca="1" si="89"/>
        <v>2.0414000251752048E-2</v>
      </c>
      <c r="S204">
        <f t="shared" ca="1" si="90"/>
        <v>2.5013967103869548</v>
      </c>
      <c r="T204">
        <f t="shared" ca="1" si="91"/>
        <v>45.422029367309023</v>
      </c>
      <c r="U204">
        <f t="shared" ca="1" si="112"/>
        <v>-1.3014562985517841E-2</v>
      </c>
      <c r="V204">
        <f t="shared" ca="1" si="113"/>
        <v>0</v>
      </c>
      <c r="W204">
        <f t="shared" ca="1" si="92"/>
        <v>1.0632453501553465</v>
      </c>
      <c r="X204">
        <f t="shared" ca="1" si="93"/>
        <v>6.2603886217146805</v>
      </c>
      <c r="Y204">
        <f t="shared" ca="1" si="94"/>
        <v>0.78113368095517133</v>
      </c>
      <c r="Z204">
        <f t="shared" ca="1" si="95"/>
        <v>8.1384723982271119</v>
      </c>
      <c r="AA204">
        <f t="shared" ca="1" si="96"/>
        <v>634.46524535015544</v>
      </c>
      <c r="AB204">
        <f t="shared" ca="1" si="97"/>
        <v>637.84112368739829</v>
      </c>
      <c r="AC204">
        <f t="shared" ca="1" si="98"/>
        <v>2.0715773586284729E-2</v>
      </c>
      <c r="AD204">
        <f t="shared" ca="1" si="99"/>
        <v>2.5199483835531162</v>
      </c>
      <c r="AE204">
        <f t="shared" ca="1" si="100"/>
        <v>45.596785207638113</v>
      </c>
      <c r="AF204">
        <f t="shared" ca="1" si="101"/>
        <v>1.5575361407059063E-2</v>
      </c>
      <c r="AG204">
        <f t="shared" ca="1" si="102"/>
        <v>0</v>
      </c>
      <c r="AH204">
        <f ca="1">IFERROR(IF(V32="Supercritical",MAX($D$16,IFERROR(L204,MAX($D$16,POWER((ABS(K204)^2)/($I$5*MAX(F204,0.1)^2),1/3)))),IF(V32="Subcritical",MAX($D$16,IFERROR(W204,MAX($D$16,POWER((ABS(K204)^2)/($I$5*MAX(F204,0.1)^2),1/3)))),IF(AND(IFERROR(V204,0)=1,IFERROR(AG204,0)=1),IF(IFERROR(T204,-1E+99)&gt;=IFERROR(AE204,-1E+99),MAX($D$16,IFERROR(L204,MAX($D$16,POWER((ABS(K204)^2)/($I$5*MAX(F204,0.1)^2),1/3)))),MAX($D$16,IFERROR(W204,MAX($D$16,POWER((ABS(K204)^2)/($I$5*MAX(F204,0.1)^2),1/3))))),IF(IFERROR(V204,0)=1,MAX($D$16,IFERROR(L204,MAX($D$16,POWER((ABS(K204)^2)/($I$5*MAX(F204,0.1)^2),1/3)))),IF(IFERROR(AG204,0)=1,MAX($D$16,IFERROR(W204,MAX($D$16,POWER((ABS(K204)^2)/($I$5*MAX(F204,0.1)^2),1/3)))),MAX($D$16,POWER((ABS(K204)^2)/($I$5*MAX(F204,0.1)^2),1/3))))))),MAX($D$16,POWER((ABS(K204)^2)/($I$5*MAX(F204,0.1)^2),1/3)))</f>
        <v>1.9689193277427115</v>
      </c>
      <c r="AI204">
        <f t="shared" ca="1" si="103"/>
        <v>635.37091932774274</v>
      </c>
      <c r="AJ204">
        <f t="shared" ca="1" si="104"/>
        <v>636.35537899161409</v>
      </c>
      <c r="AM204">
        <v>0</v>
      </c>
      <c r="AN204">
        <v>0</v>
      </c>
      <c r="AO204">
        <f t="shared" si="105"/>
        <v>0</v>
      </c>
      <c r="AP204">
        <f t="shared" si="114"/>
        <v>0</v>
      </c>
      <c r="AQ204">
        <f t="shared" ca="1" si="106"/>
        <v>1</v>
      </c>
      <c r="AR204" t="str">
        <f t="shared" ca="1" si="107"/>
        <v>Supercritical</v>
      </c>
      <c r="AS204">
        <f t="shared" ca="1" si="108"/>
        <v>3.4858710779734768E-3</v>
      </c>
    </row>
    <row r="205" spans="1:45" x14ac:dyDescent="0.35">
      <c r="A205">
        <v>56</v>
      </c>
      <c r="B205">
        <v>54.999000000000002</v>
      </c>
      <c r="C205">
        <v>616514.88399999996</v>
      </c>
      <c r="D205">
        <v>3097727.46</v>
      </c>
      <c r="E205">
        <v>633.36199999999997</v>
      </c>
      <c r="F205">
        <v>5.8609999999999998</v>
      </c>
      <c r="G205">
        <v>0</v>
      </c>
      <c r="H205" t="s">
        <v>194</v>
      </c>
      <c r="I205">
        <v>0.08</v>
      </c>
      <c r="J205">
        <f t="shared" si="109"/>
        <v>1</v>
      </c>
      <c r="K205">
        <f t="shared" ca="1" si="110"/>
        <v>50.95</v>
      </c>
      <c r="L205">
        <f t="shared" ca="1" si="111"/>
        <v>1.0684959309922624</v>
      </c>
      <c r="M205">
        <f t="shared" ca="1" si="84"/>
        <v>6.2624546515456494</v>
      </c>
      <c r="N205">
        <f t="shared" ca="1" si="85"/>
        <v>0.7830033787996078</v>
      </c>
      <c r="O205">
        <f t="shared" ca="1" si="86"/>
        <v>8.1357874563490729</v>
      </c>
      <c r="P205">
        <f t="shared" ca="1" si="87"/>
        <v>634.43049593099227</v>
      </c>
      <c r="Q205">
        <f t="shared" ca="1" si="88"/>
        <v>637.80414718149621</v>
      </c>
      <c r="R205">
        <f t="shared" ca="1" si="89"/>
        <v>2.0636222031190164E-2</v>
      </c>
      <c r="S205">
        <f t="shared" ca="1" si="90"/>
        <v>2.5129199506497848</v>
      </c>
      <c r="T205">
        <f t="shared" ca="1" si="91"/>
        <v>45.600379589422197</v>
      </c>
      <c r="U205">
        <f t="shared" ca="1" si="112"/>
        <v>-1.493135439022808E-2</v>
      </c>
      <c r="V205">
        <f t="shared" ca="1" si="113"/>
        <v>0</v>
      </c>
      <c r="W205">
        <f t="shared" ca="1" si="92"/>
        <v>1.0705775812137397</v>
      </c>
      <c r="X205">
        <f t="shared" ca="1" si="93"/>
        <v>6.2746552034937277</v>
      </c>
      <c r="Y205">
        <f t="shared" ca="1" si="94"/>
        <v>0.78412066201304331</v>
      </c>
      <c r="Z205">
        <f t="shared" ca="1" si="95"/>
        <v>8.1199680855182361</v>
      </c>
      <c r="AA205">
        <f t="shared" ca="1" si="96"/>
        <v>634.43257758121365</v>
      </c>
      <c r="AB205">
        <f t="shared" ca="1" si="97"/>
        <v>637.79312201086884</v>
      </c>
      <c r="AC205">
        <f t="shared" ca="1" si="98"/>
        <v>2.0517005057857286E-2</v>
      </c>
      <c r="AD205">
        <f t="shared" ca="1" si="99"/>
        <v>2.5055942647539231</v>
      </c>
      <c r="AE205">
        <f t="shared" ca="1" si="100"/>
        <v>45.531267779568765</v>
      </c>
      <c r="AF205">
        <f t="shared" ca="1" si="101"/>
        <v>1.3828088710511111E-2</v>
      </c>
      <c r="AG205">
        <f t="shared" ca="1" si="102"/>
        <v>0</v>
      </c>
      <c r="AH205">
        <f ca="1">IFERROR(IF(V32="Supercritical",MAX($D$16,IFERROR(L205,MAX($D$16,POWER((ABS(K205)^2)/($I$5*MAX(F205,0.1)^2),1/3)))),IF(V32="Subcritical",MAX($D$16,IFERROR(W205,MAX($D$16,POWER((ABS(K205)^2)/($I$5*MAX(F205,0.1)^2),1/3)))),IF(AND(IFERROR(V205,0)=1,IFERROR(AG205,0)=1),IF(IFERROR(T205,-1E+99)&gt;=IFERROR(AE205,-1E+99),MAX($D$16,IFERROR(L205,MAX($D$16,POWER((ABS(K205)^2)/($I$5*MAX(F205,0.1)^2),1/3)))),MAX($D$16,IFERROR(W205,MAX($D$16,POWER((ABS(K205)^2)/($I$5*MAX(F205,0.1)^2),1/3))))),IF(IFERROR(V205,0)=1,MAX($D$16,IFERROR(L205,MAX($D$16,POWER((ABS(K205)^2)/($I$5*MAX(F205,0.1)^2),1/3)))),IF(IFERROR(AG205,0)=1,MAX($D$16,IFERROR(W205,MAX($D$16,POWER((ABS(K205)^2)/($I$5*MAX(F205,0.1)^2),1/3)))),MAX($D$16,POWER((ABS(K205)^2)/($I$5*MAX(F205,0.1)^2),1/3))))))),MAX($D$16,POWER((ABS(K205)^2)/($I$5*MAX(F205,0.1)^2),1/3)))</f>
        <v>1.9749615377184906</v>
      </c>
      <c r="AI205">
        <f t="shared" ca="1" si="103"/>
        <v>635.33696153771848</v>
      </c>
      <c r="AJ205">
        <f t="shared" ca="1" si="104"/>
        <v>636.32444230657768</v>
      </c>
      <c r="AM205">
        <v>0</v>
      </c>
      <c r="AN205">
        <v>0</v>
      </c>
      <c r="AO205">
        <f t="shared" si="105"/>
        <v>0</v>
      </c>
      <c r="AP205">
        <f t="shared" si="114"/>
        <v>0</v>
      </c>
      <c r="AQ205">
        <f t="shared" ca="1" si="106"/>
        <v>1.0000000000000004</v>
      </c>
      <c r="AR205" t="str">
        <f t="shared" ca="1" si="107"/>
        <v>Supercritical</v>
      </c>
      <c r="AS205">
        <f t="shared" ca="1" si="108"/>
        <v>3.4966286390322389E-3</v>
      </c>
    </row>
    <row r="206" spans="1:45" x14ac:dyDescent="0.35">
      <c r="A206">
        <v>57</v>
      </c>
      <c r="B206">
        <v>55.999000000000002</v>
      </c>
      <c r="C206">
        <v>616514.31000000006</v>
      </c>
      <c r="D206">
        <v>3097726.6409999998</v>
      </c>
      <c r="E206">
        <v>633.322</v>
      </c>
      <c r="F206">
        <v>5.835</v>
      </c>
      <c r="G206">
        <v>0</v>
      </c>
      <c r="H206" t="s">
        <v>194</v>
      </c>
      <c r="I206">
        <v>3.3000000000000002E-2</v>
      </c>
      <c r="J206">
        <f t="shared" si="109"/>
        <v>1</v>
      </c>
      <c r="K206">
        <f t="shared" ca="1" si="110"/>
        <v>50.95</v>
      </c>
      <c r="L206">
        <f t="shared" ca="1" si="111"/>
        <v>1.0684959309922624</v>
      </c>
      <c r="M206">
        <f t="shared" ca="1" si="84"/>
        <v>6.2346737573398512</v>
      </c>
      <c r="N206">
        <f t="shared" ca="1" si="85"/>
        <v>0.78207226817060616</v>
      </c>
      <c r="O206">
        <f t="shared" ca="1" si="86"/>
        <v>8.1720394655804487</v>
      </c>
      <c r="P206">
        <f t="shared" ca="1" si="87"/>
        <v>634.3904959309923</v>
      </c>
      <c r="Q206">
        <f t="shared" ca="1" si="88"/>
        <v>637.79427926570202</v>
      </c>
      <c r="R206">
        <f t="shared" ca="1" si="89"/>
        <v>2.0853593984146025E-2</v>
      </c>
      <c r="S206">
        <f t="shared" ca="1" si="90"/>
        <v>2.5241171946458252</v>
      </c>
      <c r="T206">
        <f t="shared" ca="1" si="91"/>
        <v>45.773819035561552</v>
      </c>
      <c r="U206">
        <f t="shared" ca="1" si="112"/>
        <v>-1.4077408717525941E-2</v>
      </c>
      <c r="V206">
        <f t="shared" ca="1" si="113"/>
        <v>0</v>
      </c>
      <c r="W206">
        <f t="shared" ca="1" si="92"/>
        <v>1.0772896445858913</v>
      </c>
      <c r="X206">
        <f t="shared" ca="1" si="93"/>
        <v>6.285985076158676</v>
      </c>
      <c r="Y206">
        <f t="shared" ca="1" si="94"/>
        <v>0.78677297622892672</v>
      </c>
      <c r="Z206">
        <f t="shared" ca="1" si="95"/>
        <v>8.1053326380366162</v>
      </c>
      <c r="AA206">
        <f t="shared" ca="1" si="96"/>
        <v>634.39928964458591</v>
      </c>
      <c r="AB206">
        <f t="shared" ca="1" si="97"/>
        <v>637.74773088685004</v>
      </c>
      <c r="AC206">
        <f t="shared" ca="1" si="98"/>
        <v>2.035127506623377E-2</v>
      </c>
      <c r="AD206">
        <f t="shared" ca="1" si="99"/>
        <v>2.4932745065240955</v>
      </c>
      <c r="AE206">
        <f t="shared" ca="1" si="100"/>
        <v>45.482416668816278</v>
      </c>
      <c r="AF206">
        <f t="shared" ca="1" si="101"/>
        <v>1.3583107892486623E-2</v>
      </c>
      <c r="AG206">
        <f t="shared" ca="1" si="102"/>
        <v>0</v>
      </c>
      <c r="AH206">
        <f ca="1">IFERROR(IF(V32="Supercritical",MAX($D$16,IFERROR(L206,MAX($D$16,POWER((ABS(K206)^2)/($I$5*MAX(F206,0.1)^2),1/3)))),IF(V32="Subcritical",MAX($D$16,IFERROR(W206,MAX($D$16,POWER((ABS(K206)^2)/($I$5*MAX(F206,0.1)^2),1/3)))),IF(AND(IFERROR(V206,0)=1,IFERROR(AG206,0)=1),IF(IFERROR(T206,-1E+99)&gt;=IFERROR(AE206,-1E+99),MAX($D$16,IFERROR(L206,MAX($D$16,POWER((ABS(K206)^2)/($I$5*MAX(F206,0.1)^2),1/3)))),MAX($D$16,IFERROR(W206,MAX($D$16,POWER((ABS(K206)^2)/($I$5*MAX(F206,0.1)^2),1/3))))),IF(IFERROR(V206,0)=1,MAX($D$16,IFERROR(L206,MAX($D$16,POWER((ABS(K206)^2)/($I$5*MAX(F206,0.1)^2),1/3)))),IF(IFERROR(AG206,0)=1,MAX($D$16,IFERROR(W206,MAX($D$16,POWER((ABS(K206)^2)/($I$5*MAX(F206,0.1)^2),1/3)))),MAX($D$16,POWER((ABS(K206)^2)/($I$5*MAX(F206,0.1)^2),1/3))))))),MAX($D$16,POWER((ABS(K206)^2)/($I$5*MAX(F206,0.1)^2),1/3)))</f>
        <v>1.9808239703068042</v>
      </c>
      <c r="AI206">
        <f t="shared" ca="1" si="103"/>
        <v>635.3028239703068</v>
      </c>
      <c r="AJ206">
        <f t="shared" ca="1" si="104"/>
        <v>636.2932359554602</v>
      </c>
      <c r="AM206">
        <v>0</v>
      </c>
      <c r="AN206">
        <v>0</v>
      </c>
      <c r="AO206">
        <f t="shared" si="105"/>
        <v>0</v>
      </c>
      <c r="AP206">
        <f t="shared" si="114"/>
        <v>0</v>
      </c>
      <c r="AQ206">
        <f t="shared" ca="1" si="106"/>
        <v>1</v>
      </c>
      <c r="AR206" t="str">
        <f t="shared" ca="1" si="107"/>
        <v>Supercritical</v>
      </c>
      <c r="AS206">
        <f t="shared" ca="1" si="108"/>
        <v>3.5071290954731067E-3</v>
      </c>
    </row>
    <row r="207" spans="1:45" x14ac:dyDescent="0.35">
      <c r="A207">
        <v>58</v>
      </c>
      <c r="B207">
        <v>56.999000000000002</v>
      </c>
      <c r="C207">
        <v>616513.73600000003</v>
      </c>
      <c r="D207">
        <v>3097725.8229999999</v>
      </c>
      <c r="E207">
        <v>633.28200000000004</v>
      </c>
      <c r="F207">
        <v>5.8090000000000002</v>
      </c>
      <c r="G207">
        <v>0</v>
      </c>
      <c r="H207" t="s">
        <v>194</v>
      </c>
      <c r="I207">
        <v>1.4E-2</v>
      </c>
      <c r="J207">
        <f t="shared" si="109"/>
        <v>1</v>
      </c>
      <c r="K207">
        <f t="shared" ca="1" si="110"/>
        <v>50.95</v>
      </c>
      <c r="L207">
        <f t="shared" ca="1" si="111"/>
        <v>1.0684959309922624</v>
      </c>
      <c r="M207">
        <f t="shared" ca="1" si="84"/>
        <v>6.2068928631340521</v>
      </c>
      <c r="N207">
        <f t="shared" ca="1" si="85"/>
        <v>0.78113506418616818</v>
      </c>
      <c r="O207">
        <f t="shared" ca="1" si="86"/>
        <v>8.2086159892687061</v>
      </c>
      <c r="P207">
        <f t="shared" ca="1" si="87"/>
        <v>634.35049593099234</v>
      </c>
      <c r="Q207">
        <f t="shared" ca="1" si="88"/>
        <v>637.78481685144482</v>
      </c>
      <c r="R207">
        <f t="shared" ca="1" si="89"/>
        <v>2.1074351480353665E-2</v>
      </c>
      <c r="S207">
        <f t="shared" ca="1" si="90"/>
        <v>2.5354146721911497</v>
      </c>
      <c r="T207">
        <f t="shared" ca="1" si="91"/>
        <v>45.948943905918881</v>
      </c>
      <c r="U207">
        <f t="shared" ca="1" si="112"/>
        <v>-1.4635451204185301E-2</v>
      </c>
      <c r="V207">
        <f t="shared" ca="1" si="113"/>
        <v>0</v>
      </c>
      <c r="W207">
        <f t="shared" ca="1" si="92"/>
        <v>1.0834646171619788</v>
      </c>
      <c r="X207">
        <f t="shared" ca="1" si="93"/>
        <v>6.2938459610939352</v>
      </c>
      <c r="Y207">
        <f t="shared" ca="1" si="94"/>
        <v>0.78910504045205498</v>
      </c>
      <c r="Z207">
        <f t="shared" ca="1" si="95"/>
        <v>8.0952092432755318</v>
      </c>
      <c r="AA207">
        <f t="shared" ca="1" si="96"/>
        <v>634.36546461716205</v>
      </c>
      <c r="AB207">
        <f t="shared" ca="1" si="97"/>
        <v>637.70554681351337</v>
      </c>
      <c r="AC207">
        <f t="shared" ca="1" si="98"/>
        <v>2.0220516856327288E-2</v>
      </c>
      <c r="AD207">
        <f t="shared" ca="1" si="99"/>
        <v>2.4830542522505157</v>
      </c>
      <c r="AE207">
        <f t="shared" ca="1" si="100"/>
        <v>45.45350538481204</v>
      </c>
      <c r="AF207">
        <f t="shared" ca="1" si="101"/>
        <v>1.4804746382765188E-2</v>
      </c>
      <c r="AG207">
        <f t="shared" ca="1" si="102"/>
        <v>0</v>
      </c>
      <c r="AH207">
        <f ca="1">IFERROR(IF(V32="Supercritical",MAX($D$16,IFERROR(L207,MAX($D$16,POWER((ABS(K207)^2)/($I$5*MAX(F207,0.1)^2),1/3)))),IF(V32="Subcritical",MAX($D$16,IFERROR(W207,MAX($D$16,POWER((ABS(K207)^2)/($I$5*MAX(F207,0.1)^2),1/3)))),IF(AND(IFERROR(V207,0)=1,IFERROR(AG207,0)=1),IF(IFERROR(T207,-1E+99)&gt;=IFERROR(AE207,-1E+99),MAX($D$16,IFERROR(L207,MAX($D$16,POWER((ABS(K207)^2)/($I$5*MAX(F207,0.1)^2),1/3)))),MAX($D$16,IFERROR(W207,MAX($D$16,POWER((ABS(K207)^2)/($I$5*MAX(F207,0.1)^2),1/3))))),IF(IFERROR(V207,0)=1,MAX($D$16,IFERROR(L207,MAX($D$16,POWER((ABS(K207)^2)/($I$5*MAX(F207,0.1)^2),1/3)))),IF(IFERROR(AG207,0)=1,MAX($D$16,IFERROR(W207,MAX($D$16,POWER((ABS(K207)^2)/($I$5*MAX(F207,0.1)^2),1/3)))),MAX($D$16,POWER((ABS(K207)^2)/($I$5*MAX(F207,0.1)^2),1/3))))))),MAX($D$16,POWER((ABS(K207)^2)/($I$5*MAX(F207,0.1)^2),1/3)))</f>
        <v>1.9867301022851136</v>
      </c>
      <c r="AI207">
        <f t="shared" ca="1" si="103"/>
        <v>635.26873010228519</v>
      </c>
      <c r="AJ207">
        <f t="shared" ca="1" si="104"/>
        <v>636.26209515342771</v>
      </c>
      <c r="AM207">
        <v>0</v>
      </c>
      <c r="AN207">
        <v>0</v>
      </c>
      <c r="AO207">
        <f t="shared" si="105"/>
        <v>0</v>
      </c>
      <c r="AP207">
        <f t="shared" si="114"/>
        <v>0</v>
      </c>
      <c r="AQ207">
        <f t="shared" ca="1" si="106"/>
        <v>1.0000000000000002</v>
      </c>
      <c r="AR207" t="str">
        <f t="shared" ca="1" si="107"/>
        <v>Supercritical</v>
      </c>
      <c r="AS207">
        <f t="shared" ca="1" si="108"/>
        <v>3.5177706351883055E-3</v>
      </c>
    </row>
    <row r="208" spans="1:45" x14ac:dyDescent="0.35">
      <c r="A208">
        <v>59</v>
      </c>
      <c r="B208">
        <v>57.999000000000002</v>
      </c>
      <c r="C208">
        <v>616513.16099999996</v>
      </c>
      <c r="D208">
        <v>3097725.0040000002</v>
      </c>
      <c r="E208">
        <v>633.24199999999996</v>
      </c>
      <c r="F208">
        <v>5.782</v>
      </c>
      <c r="G208">
        <v>0</v>
      </c>
      <c r="H208" t="s">
        <v>194</v>
      </c>
      <c r="I208">
        <v>1.4E-2</v>
      </c>
      <c r="J208">
        <f t="shared" si="109"/>
        <v>1</v>
      </c>
      <c r="K208">
        <f t="shared" ca="1" si="110"/>
        <v>50.95</v>
      </c>
      <c r="L208">
        <f t="shared" ca="1" si="111"/>
        <v>1.0684959309922624</v>
      </c>
      <c r="M208">
        <f t="shared" ca="1" si="84"/>
        <v>6.1780434729972606</v>
      </c>
      <c r="N208">
        <f t="shared" ca="1" si="85"/>
        <v>0.7801553001531969</v>
      </c>
      <c r="O208">
        <f t="shared" ca="1" si="86"/>
        <v>8.2469474717505911</v>
      </c>
      <c r="P208">
        <f t="shared" ca="1" si="87"/>
        <v>634.31049593099226</v>
      </c>
      <c r="Q208">
        <f t="shared" ca="1" si="88"/>
        <v>637.7769659922468</v>
      </c>
      <c r="R208">
        <f t="shared" ca="1" si="89"/>
        <v>2.130725763264801E-2</v>
      </c>
      <c r="S208">
        <f t="shared" ca="1" si="90"/>
        <v>2.5472542080177081</v>
      </c>
      <c r="T208">
        <f t="shared" ca="1" si="91"/>
        <v>46.132612628743104</v>
      </c>
      <c r="U208">
        <f t="shared" ca="1" si="112"/>
        <v>-1.6635743740039288E-2</v>
      </c>
      <c r="V208">
        <f t="shared" ca="1" si="113"/>
        <v>0</v>
      </c>
      <c r="W208">
        <f t="shared" ca="1" si="92"/>
        <v>1.0891706872137996</v>
      </c>
      <c r="X208">
        <f t="shared" ca="1" si="93"/>
        <v>6.2975849134701898</v>
      </c>
      <c r="Y208">
        <f t="shared" ca="1" si="94"/>
        <v>0.79111995544575842</v>
      </c>
      <c r="Z208">
        <f t="shared" ca="1" si="95"/>
        <v>8.0904030195798935</v>
      </c>
      <c r="AA208">
        <f t="shared" ca="1" si="96"/>
        <v>634.33117068721378</v>
      </c>
      <c r="AB208">
        <f t="shared" ca="1" si="97"/>
        <v>637.66728796648124</v>
      </c>
      <c r="AC208">
        <f t="shared" ca="1" si="98"/>
        <v>2.0127957721049885E-2</v>
      </c>
      <c r="AD208">
        <f t="shared" ca="1" si="99"/>
        <v>2.4750711063038238</v>
      </c>
      <c r="AE208">
        <f t="shared" ca="1" si="100"/>
        <v>45.448536138959653</v>
      </c>
      <c r="AF208">
        <f t="shared" ca="1" si="101"/>
        <v>1.3541765232048419E-2</v>
      </c>
      <c r="AG208">
        <f t="shared" ca="1" si="102"/>
        <v>0</v>
      </c>
      <c r="AH208">
        <f ca="1">IFERROR(IF(V32="Supercritical",MAX($D$16,IFERROR(L208,MAX($D$16,POWER((ABS(K208)^2)/($I$5*MAX(F208,0.1)^2),1/3)))),IF(V32="Subcritical",MAX($D$16,IFERROR(W208,MAX($D$16,POWER((ABS(K208)^2)/($I$5*MAX(F208,0.1)^2),1/3)))),IF(AND(IFERROR(V208,0)=1,IFERROR(AG208,0)=1),IF(IFERROR(T208,-1E+99)&gt;=IFERROR(AE208,-1E+99),MAX($D$16,IFERROR(L208,MAX($D$16,POWER((ABS(K208)^2)/($I$5*MAX(F208,0.1)^2),1/3)))),MAX($D$16,IFERROR(W208,MAX($D$16,POWER((ABS(K208)^2)/($I$5*MAX(F208,0.1)^2),1/3))))),IF(IFERROR(V208,0)=1,MAX($D$16,IFERROR(L208,MAX($D$16,POWER((ABS(K208)^2)/($I$5*MAX(F208,0.1)^2),1/3)))),IF(IFERROR(AG208,0)=1,MAX($D$16,IFERROR(W208,MAX($D$16,POWER((ABS(K208)^2)/($I$5*MAX(F208,0.1)^2),1/3)))),MAX($D$16,POWER((ABS(K208)^2)/($I$5*MAX(F208,0.1)^2),1/3))))))),MAX($D$16,POWER((ABS(K208)^2)/($I$5*MAX(F208,0.1)^2),1/3)))</f>
        <v>1.9929102073280442</v>
      </c>
      <c r="AI208">
        <f t="shared" ca="1" si="103"/>
        <v>635.23491020732797</v>
      </c>
      <c r="AJ208">
        <f t="shared" ca="1" si="104"/>
        <v>636.23136531099203</v>
      </c>
      <c r="AM208">
        <v>0</v>
      </c>
      <c r="AN208">
        <v>0</v>
      </c>
      <c r="AO208">
        <f t="shared" si="105"/>
        <v>0</v>
      </c>
      <c r="AP208">
        <f t="shared" si="114"/>
        <v>0</v>
      </c>
      <c r="AQ208">
        <f t="shared" ca="1" si="106"/>
        <v>1.0000000000000002</v>
      </c>
      <c r="AR208" t="str">
        <f t="shared" ca="1" si="107"/>
        <v>Supercritical</v>
      </c>
      <c r="AS208">
        <f t="shared" ca="1" si="108"/>
        <v>3.5289734173638387E-3</v>
      </c>
    </row>
    <row r="209" spans="1:45" x14ac:dyDescent="0.35">
      <c r="A209">
        <v>60</v>
      </c>
      <c r="B209">
        <v>58.999000000000002</v>
      </c>
      <c r="C209">
        <v>616512.58700000006</v>
      </c>
      <c r="D209">
        <v>3097724.1860000002</v>
      </c>
      <c r="E209">
        <v>633.202</v>
      </c>
      <c r="F209">
        <v>5.7560000000000002</v>
      </c>
      <c r="G209">
        <v>0</v>
      </c>
      <c r="H209" t="s">
        <v>194</v>
      </c>
      <c r="I209">
        <v>1.4E-2</v>
      </c>
      <c r="J209">
        <f t="shared" si="109"/>
        <v>1</v>
      </c>
      <c r="K209">
        <f t="shared" ca="1" si="110"/>
        <v>50.95</v>
      </c>
      <c r="L209">
        <f t="shared" ca="1" si="111"/>
        <v>1.0684959309922624</v>
      </c>
      <c r="M209">
        <f t="shared" ca="1" si="84"/>
        <v>6.1502625787914624</v>
      </c>
      <c r="N209">
        <f t="shared" ca="1" si="85"/>
        <v>0.7792054884046351</v>
      </c>
      <c r="O209">
        <f t="shared" ca="1" si="86"/>
        <v>8.2841991455284774</v>
      </c>
      <c r="P209">
        <f t="shared" ca="1" si="87"/>
        <v>634.2704959309923</v>
      </c>
      <c r="Q209">
        <f t="shared" ca="1" si="88"/>
        <v>637.76835298923766</v>
      </c>
      <c r="R209">
        <f t="shared" ca="1" si="89"/>
        <v>2.1535133836428827E-2</v>
      </c>
      <c r="S209">
        <f t="shared" ca="1" si="90"/>
        <v>2.5587602207710889</v>
      </c>
      <c r="T209">
        <f t="shared" ca="1" si="91"/>
        <v>46.311244012562874</v>
      </c>
      <c r="U209">
        <f t="shared" ca="1" si="112"/>
        <v>-1.6028509089210274E-2</v>
      </c>
      <c r="V209">
        <f t="shared" ca="1" si="113"/>
        <v>0</v>
      </c>
      <c r="W209">
        <f t="shared" ca="1" si="92"/>
        <v>1.0944644528998588</v>
      </c>
      <c r="X209">
        <f t="shared" ca="1" si="93"/>
        <v>6.2997373908915879</v>
      </c>
      <c r="Y209">
        <f t="shared" ca="1" si="94"/>
        <v>0.7929255838013658</v>
      </c>
      <c r="Z209">
        <f t="shared" ca="1" si="95"/>
        <v>8.087638712316096</v>
      </c>
      <c r="AA209">
        <f t="shared" ca="1" si="96"/>
        <v>634.29646445289984</v>
      </c>
      <c r="AB209">
        <f t="shared" ca="1" si="97"/>
        <v>637.6303023703797</v>
      </c>
      <c r="AC209">
        <f t="shared" ca="1" si="98"/>
        <v>2.0053157372408266E-2</v>
      </c>
      <c r="AD209">
        <f t="shared" ca="1" si="99"/>
        <v>2.4682344428381109</v>
      </c>
      <c r="AE209">
        <f t="shared" ca="1" si="100"/>
        <v>45.45202608630693</v>
      </c>
      <c r="AF209">
        <f t="shared" ca="1" si="101"/>
        <v>1.3595422797948231E-2</v>
      </c>
      <c r="AG209">
        <f t="shared" ca="1" si="102"/>
        <v>0</v>
      </c>
      <c r="AH209">
        <f ca="1">IFERROR(IF(V32="Supercritical",MAX($D$16,IFERROR(L209,MAX($D$16,POWER((ABS(K209)^2)/($I$5*MAX(F209,0.1)^2),1/3)))),IF(V32="Subcritical",MAX($D$16,IFERROR(W209,MAX($D$16,POWER((ABS(K209)^2)/($I$5*MAX(F209,0.1)^2),1/3)))),IF(AND(IFERROR(V209,0)=1,IFERROR(AG209,0)=1),IF(IFERROR(T209,-1E+99)&gt;=IFERROR(AE209,-1E+99),MAX($D$16,IFERROR(L209,MAX($D$16,POWER((ABS(K209)^2)/($I$5*MAX(F209,0.1)^2),1/3)))),MAX($D$16,IFERROR(W209,MAX($D$16,POWER((ABS(K209)^2)/($I$5*MAX(F209,0.1)^2),1/3))))),IF(IFERROR(V209,0)=1,MAX($D$16,IFERROR(L209,MAX($D$16,POWER((ABS(K209)^2)/($I$5*MAX(F209,0.1)^2),1/3)))),IF(IFERROR(AG209,0)=1,MAX($D$16,IFERROR(W209,MAX($D$16,POWER((ABS(K209)^2)/($I$5*MAX(F209,0.1)^2),1/3)))),MAX($D$16,POWER((ABS(K209)^2)/($I$5*MAX(F209,0.1)^2),1/3))))))),MAX($D$16,POWER((ABS(K209)^2)/($I$5*MAX(F209,0.1)^2),1/3)))</f>
        <v>1.9989070494308239</v>
      </c>
      <c r="AI209">
        <f t="shared" ca="1" si="103"/>
        <v>635.20090704943084</v>
      </c>
      <c r="AJ209">
        <f t="shared" ca="1" si="104"/>
        <v>636.2003605741462</v>
      </c>
      <c r="AM209">
        <v>0</v>
      </c>
      <c r="AN209">
        <v>0</v>
      </c>
      <c r="AO209">
        <f t="shared" si="105"/>
        <v>0</v>
      </c>
      <c r="AP209">
        <f t="shared" si="114"/>
        <v>0</v>
      </c>
      <c r="AQ209">
        <f t="shared" ca="1" si="106"/>
        <v>1</v>
      </c>
      <c r="AR209" t="str">
        <f t="shared" ca="1" si="107"/>
        <v>Supercritical</v>
      </c>
      <c r="AS209">
        <f t="shared" ca="1" si="108"/>
        <v>3.5399101907791245E-3</v>
      </c>
    </row>
    <row r="210" spans="1:45" x14ac:dyDescent="0.35">
      <c r="A210">
        <v>61</v>
      </c>
      <c r="B210">
        <v>59.999000000000002</v>
      </c>
      <c r="C210">
        <v>616512.01199999999</v>
      </c>
      <c r="D210">
        <v>3097723.3670000001</v>
      </c>
      <c r="E210">
        <v>633.16200000000003</v>
      </c>
      <c r="F210">
        <v>5.73</v>
      </c>
      <c r="G210">
        <v>0</v>
      </c>
      <c r="H210" t="s">
        <v>194</v>
      </c>
      <c r="I210">
        <v>1.4E-2</v>
      </c>
      <c r="J210">
        <f t="shared" si="109"/>
        <v>1</v>
      </c>
      <c r="K210">
        <f t="shared" ca="1" si="110"/>
        <v>50.95</v>
      </c>
      <c r="L210">
        <f t="shared" ca="1" si="111"/>
        <v>1.0684959309922624</v>
      </c>
      <c r="M210">
        <f t="shared" ca="1" si="84"/>
        <v>6.1224816845856642</v>
      </c>
      <c r="N210">
        <f t="shared" ca="1" si="85"/>
        <v>0.77824939849895924</v>
      </c>
      <c r="O210">
        <f t="shared" ca="1" si="86"/>
        <v>8.321788879871189</v>
      </c>
      <c r="P210">
        <f t="shared" ca="1" si="87"/>
        <v>634.23049593099233</v>
      </c>
      <c r="Q210">
        <f t="shared" ca="1" si="88"/>
        <v>637.76016821239637</v>
      </c>
      <c r="R210">
        <f t="shared" ca="1" si="89"/>
        <v>2.1766612576236442E-2</v>
      </c>
      <c r="S210">
        <f t="shared" ca="1" si="90"/>
        <v>2.570370651092214</v>
      </c>
      <c r="T210">
        <f t="shared" ca="1" si="91"/>
        <v>46.491631174749394</v>
      </c>
      <c r="U210">
        <f t="shared" ca="1" si="112"/>
        <v>-1.6729977700833842E-2</v>
      </c>
      <c r="V210">
        <f t="shared" ca="1" si="113"/>
        <v>0</v>
      </c>
      <c r="W210">
        <f t="shared" ca="1" si="92"/>
        <v>1.0993933611212634</v>
      </c>
      <c r="X210">
        <f t="shared" ca="1" si="93"/>
        <v>6.2995239592248398</v>
      </c>
      <c r="Y210">
        <f t="shared" ca="1" si="94"/>
        <v>0.79451297908579921</v>
      </c>
      <c r="Z210">
        <f t="shared" ca="1" si="95"/>
        <v>8.0879127263878896</v>
      </c>
      <c r="AA210">
        <f t="shared" ca="1" si="96"/>
        <v>634.26139336112135</v>
      </c>
      <c r="AB210">
        <f t="shared" ca="1" si="97"/>
        <v>637.59545718730215</v>
      </c>
      <c r="AC210">
        <f t="shared" ca="1" si="98"/>
        <v>2.0001110189548366E-2</v>
      </c>
      <c r="AD210">
        <f t="shared" ca="1" si="99"/>
        <v>2.4627787496160134</v>
      </c>
      <c r="AE210">
        <f t="shared" ca="1" si="100"/>
        <v>45.468857318719557</v>
      </c>
      <c r="AF210">
        <f t="shared" ca="1" si="101"/>
        <v>1.500061694082433E-2</v>
      </c>
      <c r="AG210">
        <f t="shared" ca="1" si="102"/>
        <v>0</v>
      </c>
      <c r="AH210">
        <f ca="1">IFERROR(IF(V32="Supercritical",MAX($D$16,IFERROR(L210,MAX($D$16,POWER((ABS(K210)^2)/($I$5*MAX(F210,0.1)^2),1/3)))),IF(V32="Subcritical",MAX($D$16,IFERROR(W210,MAX($D$16,POWER((ABS(K210)^2)/($I$5*MAX(F210,0.1)^2),1/3)))),IF(AND(IFERROR(V210,0)=1,IFERROR(AG210,0)=1),IF(IFERROR(T210,-1E+99)&gt;=IFERROR(AE210,-1E+99),MAX($D$16,IFERROR(L210,MAX($D$16,POWER((ABS(K210)^2)/($I$5*MAX(F210,0.1)^2),1/3)))),MAX($D$16,IFERROR(W210,MAX($D$16,POWER((ABS(K210)^2)/($I$5*MAX(F210,0.1)^2),1/3))))),IF(IFERROR(V210,0)=1,MAX($D$16,IFERROR(L210,MAX($D$16,POWER((ABS(K210)^2)/($I$5*MAX(F210,0.1)^2),1/3)))),IF(IFERROR(AG210,0)=1,MAX($D$16,IFERROR(W210,MAX($D$16,POWER((ABS(K210)^2)/($I$5*MAX(F210,0.1)^2),1/3)))),MAX($D$16,POWER((ABS(K210)^2)/($I$5*MAX(F210,0.1)^2),1/3))))))),MAX($D$16,POWER((ABS(K210)^2)/($I$5*MAX(F210,0.1)^2),1/3)))</f>
        <v>2.004949208667596</v>
      </c>
      <c r="AI210">
        <f t="shared" ca="1" si="103"/>
        <v>635.16694920866757</v>
      </c>
      <c r="AJ210">
        <f t="shared" ca="1" si="104"/>
        <v>636.16942381300134</v>
      </c>
      <c r="AM210">
        <v>0</v>
      </c>
      <c r="AN210">
        <v>0</v>
      </c>
      <c r="AO210">
        <f t="shared" si="105"/>
        <v>0</v>
      </c>
      <c r="AP210">
        <f t="shared" si="114"/>
        <v>0</v>
      </c>
      <c r="AQ210">
        <f t="shared" ca="1" si="106"/>
        <v>1</v>
      </c>
      <c r="AR210" t="str">
        <f t="shared" ca="1" si="107"/>
        <v>Supercritical</v>
      </c>
      <c r="AS210">
        <f t="shared" ca="1" si="108"/>
        <v>3.5509956561594349E-3</v>
      </c>
    </row>
    <row r="211" spans="1:45" x14ac:dyDescent="0.35">
      <c r="A211">
        <v>62</v>
      </c>
      <c r="B211">
        <v>60.999000000000002</v>
      </c>
      <c r="C211">
        <v>616511.43799999997</v>
      </c>
      <c r="D211">
        <v>3097722.5490000001</v>
      </c>
      <c r="E211">
        <v>633.12199999999996</v>
      </c>
      <c r="F211">
        <v>5.7030000000000003</v>
      </c>
      <c r="G211">
        <v>0</v>
      </c>
      <c r="H211" t="s">
        <v>194</v>
      </c>
      <c r="I211">
        <v>1.4E-2</v>
      </c>
      <c r="J211">
        <f t="shared" si="109"/>
        <v>1</v>
      </c>
      <c r="K211">
        <f t="shared" ca="1" si="110"/>
        <v>50.95</v>
      </c>
      <c r="L211">
        <f t="shared" ca="1" si="111"/>
        <v>1.0684959309922624</v>
      </c>
      <c r="M211">
        <f t="shared" ca="1" si="84"/>
        <v>6.0936322944488728</v>
      </c>
      <c r="N211">
        <f t="shared" ca="1" si="85"/>
        <v>0.77724982394387343</v>
      </c>
      <c r="O211">
        <f t="shared" ca="1" si="86"/>
        <v>8.3611871439000378</v>
      </c>
      <c r="P211">
        <f t="shared" ca="1" si="87"/>
        <v>634.19049593099226</v>
      </c>
      <c r="Q211">
        <f t="shared" ca="1" si="88"/>
        <v>637.75366873707378</v>
      </c>
      <c r="R211">
        <f t="shared" ca="1" si="89"/>
        <v>2.2010887963785659E-2</v>
      </c>
      <c r="S211">
        <f t="shared" ca="1" si="90"/>
        <v>2.5825396862630874</v>
      </c>
      <c r="T211">
        <f t="shared" ca="1" si="91"/>
        <v>46.680840419471451</v>
      </c>
      <c r="U211">
        <f t="shared" ca="1" si="112"/>
        <v>-1.8822468113967261E-2</v>
      </c>
      <c r="V211">
        <f t="shared" ca="1" si="113"/>
        <v>0</v>
      </c>
      <c r="W211">
        <f t="shared" ca="1" si="92"/>
        <v>1.1039975416411545</v>
      </c>
      <c r="X211">
        <f t="shared" ca="1" si="93"/>
        <v>6.2960979799795043</v>
      </c>
      <c r="Y211">
        <f t="shared" ca="1" si="94"/>
        <v>0.79586675427021292</v>
      </c>
      <c r="Z211">
        <f t="shared" ca="1" si="95"/>
        <v>8.0923137095407558</v>
      </c>
      <c r="AA211">
        <f t="shared" ca="1" si="96"/>
        <v>634.22599754164116</v>
      </c>
      <c r="AB211">
        <f t="shared" ca="1" si="97"/>
        <v>637.56369077169325</v>
      </c>
      <c r="AC211">
        <f t="shared" ca="1" si="98"/>
        <v>1.9977483834847546E-2</v>
      </c>
      <c r="AD211">
        <f t="shared" ca="1" si="99"/>
        <v>2.4589752278009436</v>
      </c>
      <c r="AE211">
        <f t="shared" ca="1" si="100"/>
        <v>45.504325552958591</v>
      </c>
      <c r="AF211">
        <f t="shared" ca="1" si="101"/>
        <v>1.3871720193492365E-2</v>
      </c>
      <c r="AG211">
        <f t="shared" ca="1" si="102"/>
        <v>0</v>
      </c>
      <c r="AH211">
        <f ca="1">IFERROR(IF(V32="Supercritical",MAX($D$16,IFERROR(L211,MAX($D$16,POWER((ABS(K211)^2)/($I$5*MAX(F211,0.1)^2),1/3)))),IF(V32="Subcritical",MAX($D$16,IFERROR(W211,MAX($D$16,POWER((ABS(K211)^2)/($I$5*MAX(F211,0.1)^2),1/3)))),IF(AND(IFERROR(V211,0)=1,IFERROR(AG211,0)=1),IF(IFERROR(T211,-1E+99)&gt;=IFERROR(AE211,-1E+99),MAX($D$16,IFERROR(L211,MAX($D$16,POWER((ABS(K211)^2)/($I$5*MAX(F211,0.1)^2),1/3)))),MAX($D$16,IFERROR(W211,MAX($D$16,POWER((ABS(K211)^2)/($I$5*MAX(F211,0.1)^2),1/3))))),IF(IFERROR(V211,0)=1,MAX($D$16,IFERROR(L211,MAX($D$16,POWER((ABS(K211)^2)/($I$5*MAX(F211,0.1)^2),1/3)))),IF(IFERROR(AG211,0)=1,MAX($D$16,IFERROR(W211,MAX($D$16,POWER((ABS(K211)^2)/($I$5*MAX(F211,0.1)^2),1/3)))),MAX($D$16,POWER((ABS(K211)^2)/($I$5*MAX(F211,0.1)^2),1/3))))))),MAX($D$16,POWER((ABS(K211)^2)/($I$5*MAX(F211,0.1)^2),1/3)))</f>
        <v>2.0112723138953554</v>
      </c>
      <c r="AI211">
        <f t="shared" ca="1" si="103"/>
        <v>635.1332723138953</v>
      </c>
      <c r="AJ211">
        <f t="shared" ca="1" si="104"/>
        <v>636.13890847084303</v>
      </c>
      <c r="AM211">
        <v>0</v>
      </c>
      <c r="AN211">
        <v>0</v>
      </c>
      <c r="AO211">
        <f t="shared" si="105"/>
        <v>0</v>
      </c>
      <c r="AP211">
        <f t="shared" si="114"/>
        <v>0</v>
      </c>
      <c r="AQ211">
        <f t="shared" ca="1" si="106"/>
        <v>1.0000000000000004</v>
      </c>
      <c r="AR211" t="str">
        <f t="shared" ca="1" si="107"/>
        <v>Supercritical</v>
      </c>
      <c r="AS211">
        <f t="shared" ca="1" si="108"/>
        <v>3.5626676721641388E-3</v>
      </c>
    </row>
    <row r="212" spans="1:45" x14ac:dyDescent="0.35">
      <c r="A212">
        <v>63</v>
      </c>
      <c r="B212">
        <v>61.999000000000002</v>
      </c>
      <c r="C212">
        <v>616510.86300000001</v>
      </c>
      <c r="D212">
        <v>3097721.73</v>
      </c>
      <c r="E212">
        <v>633.08199999999999</v>
      </c>
      <c r="F212">
        <v>5.6769999999999996</v>
      </c>
      <c r="G212">
        <v>0</v>
      </c>
      <c r="H212" t="s">
        <v>194</v>
      </c>
      <c r="I212">
        <v>1.4E-2</v>
      </c>
      <c r="J212">
        <f t="shared" si="109"/>
        <v>1</v>
      </c>
      <c r="K212">
        <f t="shared" ca="1" si="110"/>
        <v>50.95</v>
      </c>
      <c r="L212">
        <f t="shared" ca="1" si="111"/>
        <v>1.0684959309922624</v>
      </c>
      <c r="M212">
        <f t="shared" ca="1" si="84"/>
        <v>6.0658514002430728</v>
      </c>
      <c r="N212">
        <f t="shared" ca="1" si="85"/>
        <v>0.77628074195389862</v>
      </c>
      <c r="O212">
        <f t="shared" ca="1" si="86"/>
        <v>8.3994804089592954</v>
      </c>
      <c r="P212">
        <f t="shared" ca="1" si="87"/>
        <v>634.15049593099229</v>
      </c>
      <c r="Q212">
        <f t="shared" ca="1" si="88"/>
        <v>637.7463813102222</v>
      </c>
      <c r="R212">
        <f t="shared" ca="1" si="89"/>
        <v>2.224994514950638E-2</v>
      </c>
      <c r="S212">
        <f t="shared" ca="1" si="90"/>
        <v>2.594367417783757</v>
      </c>
      <c r="T212">
        <f t="shared" ca="1" si="91"/>
        <v>46.864881495012511</v>
      </c>
      <c r="U212">
        <f t="shared" ca="1" si="112"/>
        <v>-1.8198151012029484E-2</v>
      </c>
      <c r="V212">
        <f t="shared" ca="1" si="113"/>
        <v>0</v>
      </c>
      <c r="W212">
        <f t="shared" ca="1" si="92"/>
        <v>1.108311207386816</v>
      </c>
      <c r="X212">
        <f t="shared" ca="1" si="93"/>
        <v>6.291882724334954</v>
      </c>
      <c r="Y212">
        <f t="shared" ca="1" si="94"/>
        <v>0.79708432880690161</v>
      </c>
      <c r="Z212">
        <f t="shared" ca="1" si="95"/>
        <v>8.0977351664458066</v>
      </c>
      <c r="AA212">
        <f t="shared" ca="1" si="96"/>
        <v>634.1903112073868</v>
      </c>
      <c r="AB212">
        <f t="shared" ca="1" si="97"/>
        <v>637.53247812002155</v>
      </c>
      <c r="AC212">
        <f t="shared" ca="1" si="98"/>
        <v>1.9963528108845947E-2</v>
      </c>
      <c r="AD212">
        <f t="shared" ca="1" si="99"/>
        <v>2.455829450072712</v>
      </c>
      <c r="AE212">
        <f t="shared" ca="1" si="100"/>
        <v>45.543726588372451</v>
      </c>
      <c r="AF212">
        <f t="shared" ca="1" si="101"/>
        <v>1.4059231417036244E-2</v>
      </c>
      <c r="AG212">
        <f t="shared" ca="1" si="102"/>
        <v>0</v>
      </c>
      <c r="AH212">
        <f ca="1">IFERROR(IF(V32="Supercritical",MAX($D$16,IFERROR(L212,MAX($D$16,POWER((ABS(K212)^2)/($I$5*MAX(F212,0.1)^2),1/3)))),IF(V32="Subcritical",MAX($D$16,IFERROR(W212,MAX($D$16,POWER((ABS(K212)^2)/($I$5*MAX(F212,0.1)^2),1/3)))),IF(AND(IFERROR(V212,0)=1,IFERROR(AG212,0)=1),IF(IFERROR(T212,-1E+99)&gt;=IFERROR(AE212,-1E+99),MAX($D$16,IFERROR(L212,MAX($D$16,POWER((ABS(K212)^2)/($I$5*MAX(F212,0.1)^2),1/3)))),MAX($D$16,IFERROR(W212,MAX($D$16,POWER((ABS(K212)^2)/($I$5*MAX(F212,0.1)^2),1/3))))),IF(IFERROR(V212,0)=1,MAX($D$16,IFERROR(L212,MAX($D$16,POWER((ABS(K212)^2)/($I$5*MAX(F212,0.1)^2),1/3)))),IF(IFERROR(AG212,0)=1,MAX($D$16,IFERROR(W212,MAX($D$16,POWER((ABS(K212)^2)/($I$5*MAX(F212,0.1)^2),1/3)))),MAX($D$16,POWER((ABS(K212)^2)/($I$5*MAX(F212,0.1)^2),1/3))))))),MAX($D$16,POWER((ABS(K212)^2)/($I$5*MAX(F212,0.1)^2),1/3)))</f>
        <v>2.0174085648678401</v>
      </c>
      <c r="AI212">
        <f t="shared" ca="1" si="103"/>
        <v>635.09940856486787</v>
      </c>
      <c r="AJ212">
        <f t="shared" ca="1" si="104"/>
        <v>636.10811284730175</v>
      </c>
      <c r="AM212">
        <v>0</v>
      </c>
      <c r="AN212">
        <v>0</v>
      </c>
      <c r="AO212">
        <f t="shared" si="105"/>
        <v>0</v>
      </c>
      <c r="AP212">
        <f t="shared" si="114"/>
        <v>0</v>
      </c>
      <c r="AQ212">
        <f t="shared" ca="1" si="106"/>
        <v>1</v>
      </c>
      <c r="AR212" t="str">
        <f t="shared" ca="1" si="107"/>
        <v>Supercritical</v>
      </c>
      <c r="AS212">
        <f t="shared" ca="1" si="108"/>
        <v>3.5740644083754806E-3</v>
      </c>
    </row>
    <row r="213" spans="1:45" x14ac:dyDescent="0.35">
      <c r="A213">
        <v>64</v>
      </c>
      <c r="B213">
        <v>62.999000000000002</v>
      </c>
      <c r="C213">
        <v>616510.28899999999</v>
      </c>
      <c r="D213">
        <v>3097720.912</v>
      </c>
      <c r="E213">
        <v>633.04200000000003</v>
      </c>
      <c r="F213">
        <v>5.6509999999999998</v>
      </c>
      <c r="G213">
        <v>0</v>
      </c>
      <c r="H213" t="s">
        <v>194</v>
      </c>
      <c r="I213">
        <v>1.4E-2</v>
      </c>
      <c r="J213">
        <f t="shared" si="109"/>
        <v>1</v>
      </c>
      <c r="K213">
        <f t="shared" ca="1" si="110"/>
        <v>50.95</v>
      </c>
      <c r="L213">
        <f t="shared" ca="1" si="111"/>
        <v>1.0684959309922624</v>
      </c>
      <c r="M213">
        <f t="shared" ca="1" si="84"/>
        <v>6.0380705060372746</v>
      </c>
      <c r="N213">
        <f t="shared" ca="1" si="85"/>
        <v>0.77530518945594562</v>
      </c>
      <c r="O213">
        <f t="shared" ca="1" si="86"/>
        <v>8.4381260452418889</v>
      </c>
      <c r="P213">
        <f t="shared" ca="1" si="87"/>
        <v>634.11049593099233</v>
      </c>
      <c r="Q213">
        <f t="shared" ca="1" si="88"/>
        <v>637.73954644859623</v>
      </c>
      <c r="R213">
        <f t="shared" ca="1" si="89"/>
        <v>2.2492839296954881E-2</v>
      </c>
      <c r="S213">
        <f t="shared" ca="1" si="90"/>
        <v>2.6063039870391767</v>
      </c>
      <c r="T213">
        <f t="shared" ca="1" si="91"/>
        <v>47.050752673900057</v>
      </c>
      <c r="U213">
        <f t="shared" ca="1" si="112"/>
        <v>-1.893772228004309E-2</v>
      </c>
      <c r="V213">
        <f t="shared" ca="1" si="113"/>
        <v>0</v>
      </c>
      <c r="W213">
        <f t="shared" ca="1" si="92"/>
        <v>1.1123637380800284</v>
      </c>
      <c r="X213">
        <f t="shared" ca="1" si="93"/>
        <v>6.2859674838902402</v>
      </c>
      <c r="Y213">
        <f t="shared" ca="1" si="94"/>
        <v>0.79814436227230523</v>
      </c>
      <c r="Z213">
        <f t="shared" ca="1" si="95"/>
        <v>8.1053553220845203</v>
      </c>
      <c r="AA213">
        <f t="shared" ca="1" si="96"/>
        <v>634.15436373808006</v>
      </c>
      <c r="AB213">
        <f t="shared" ca="1" si="97"/>
        <v>637.50282372264905</v>
      </c>
      <c r="AC213">
        <f t="shared" ca="1" si="98"/>
        <v>1.9965707331337724E-2</v>
      </c>
      <c r="AD213">
        <f t="shared" ca="1" si="99"/>
        <v>2.4536586442350417</v>
      </c>
      <c r="AE213">
        <f t="shared" ca="1" si="100"/>
        <v>45.592762312131576</v>
      </c>
      <c r="AF213">
        <f t="shared" ca="1" si="101"/>
        <v>1.560981957641161E-2</v>
      </c>
      <c r="AG213">
        <f t="shared" ca="1" si="102"/>
        <v>0</v>
      </c>
      <c r="AH213">
        <f ca="1">IFERROR(IF(V32="Supercritical",MAX($D$16,IFERROR(L213,MAX($D$16,POWER((ABS(K213)^2)/($I$5*MAX(F213,0.1)^2),1/3)))),IF(V32="Subcritical",MAX($D$16,IFERROR(W213,MAX($D$16,POWER((ABS(K213)^2)/($I$5*MAX(F213,0.1)^2),1/3)))),IF(AND(IFERROR(V213,0)=1,IFERROR(AG213,0)=1),IF(IFERROR(T213,-1E+99)&gt;=IFERROR(AE213,-1E+99),MAX($D$16,IFERROR(L213,MAX($D$16,POWER((ABS(K213)^2)/($I$5*MAX(F213,0.1)^2),1/3)))),MAX($D$16,IFERROR(W213,MAX($D$16,POWER((ABS(K213)^2)/($I$5*MAX(F213,0.1)^2),1/3))))),IF(IFERROR(V213,0)=1,MAX($D$16,IFERROR(L213,MAX($D$16,POWER((ABS(K213)^2)/($I$5*MAX(F213,0.1)^2),1/3)))),IF(IFERROR(AG213,0)=1,MAX($D$16,IFERROR(W213,MAX($D$16,POWER((ABS(K213)^2)/($I$5*MAX(F213,0.1)^2),1/3)))),MAX($D$16,POWER((ABS(K213)^2)/($I$5*MAX(F213,0.1)^2),1/3))))))),MAX($D$16,POWER((ABS(K213)^2)/($I$5*MAX(F213,0.1)^2),1/3)))</f>
        <v>2.0235918342224184</v>
      </c>
      <c r="AI213">
        <f t="shared" ca="1" si="103"/>
        <v>635.06559183422246</v>
      </c>
      <c r="AJ213">
        <f t="shared" ca="1" si="104"/>
        <v>636.07738775133362</v>
      </c>
      <c r="AM213">
        <v>0</v>
      </c>
      <c r="AN213">
        <v>0</v>
      </c>
      <c r="AO213">
        <f t="shared" si="105"/>
        <v>0</v>
      </c>
      <c r="AP213">
        <f t="shared" si="114"/>
        <v>0</v>
      </c>
      <c r="AQ213">
        <f t="shared" ca="1" si="106"/>
        <v>1</v>
      </c>
      <c r="AR213" t="str">
        <f t="shared" ca="1" si="107"/>
        <v>Supercritical</v>
      </c>
      <c r="AS213">
        <f t="shared" ca="1" si="108"/>
        <v>3.5856179718600405E-3</v>
      </c>
    </row>
    <row r="214" spans="1:45" x14ac:dyDescent="0.35">
      <c r="A214">
        <v>65</v>
      </c>
      <c r="B214">
        <v>63.999000000000002</v>
      </c>
      <c r="C214">
        <v>616509.71400000004</v>
      </c>
      <c r="D214">
        <v>3097720.0929999999</v>
      </c>
      <c r="E214">
        <v>633.00199999999995</v>
      </c>
      <c r="F214">
        <v>5.6239999999999997</v>
      </c>
      <c r="G214">
        <v>0</v>
      </c>
      <c r="H214" t="s">
        <v>194</v>
      </c>
      <c r="I214">
        <v>1.4E-2</v>
      </c>
      <c r="J214">
        <f t="shared" si="109"/>
        <v>1</v>
      </c>
      <c r="K214">
        <f t="shared" ca="1" si="110"/>
        <v>50.95</v>
      </c>
      <c r="L214">
        <f t="shared" ca="1" si="111"/>
        <v>1.0684959309922624</v>
      </c>
      <c r="M214">
        <f t="shared" ref="M214:M277" ca="1" si="115">((F214)+(G214)*(L214))*(L214)</f>
        <v>6.0092211159004831</v>
      </c>
      <c r="N214">
        <f t="shared" ref="N214:N277" ca="1" si="116">(((F214)+(G214)*(L214))*(L214))/MAX((F214)+2*(L214)*SQRT(1+(G214)^2),0.000001)</f>
        <v>0.77428519740309265</v>
      </c>
      <c r="O214">
        <f t="shared" ref="O214:O277" ca="1" si="117">ABS(K214)/MAX(((F214)+(G214)*(L214))*(L214),0.000001)</f>
        <v>8.4786362520735992</v>
      </c>
      <c r="P214">
        <f t="shared" ref="P214:P277" ca="1" si="118">E214+L214</f>
        <v>634.07049593099225</v>
      </c>
      <c r="Q214">
        <f t="shared" ref="Q214:Q277" ca="1" si="119">P214+((ABS(K214)/MAX(((F214)+(G214)*(L214))*(L214),0.000001))^2)/(2*$I$5)</f>
        <v>637.73447517130705</v>
      </c>
      <c r="R214">
        <f t="shared" ref="R214:R277" ca="1" si="120">((ABS(K214)*$D$6)/(MAX(((F214)+(G214)*(L214))*(L214),0.000001)*MAX(((((F214)+(G214)*(L214))*(L214))/MAX((F214)+2*(L214)*SQRT(1+(G214)^2),0.000001))^(2/3),0.000001)))^2</f>
        <v>2.2749223808831712E-2</v>
      </c>
      <c r="S214">
        <f t="shared" ref="S214:S277" ca="1" si="121">ABS(ABS(K214)/MAX(((F214)+(G214)*(L214))*(L214),0.000001))/SQRT($I$5*MAX((((F214)+(G214)*(L214))*(L214))/MAX((F214)+2*(G214)*(L214),0.000001),0.000001))</f>
        <v>2.6188164706184902</v>
      </c>
      <c r="T214">
        <f t="shared" ref="T214:T277" ca="1" si="122">((F214)*(L214)^2)/2+(G214)*(L214)^3/3+(ABS(K214)^2)/($I$5*MAX(((F214)+(G214)*(L214))*(L214),0.000001))</f>
        <v>47.245736993627801</v>
      </c>
      <c r="U214">
        <f t="shared" ca="1" si="112"/>
        <v>-2.1128119383774902E-2</v>
      </c>
      <c r="V214">
        <f t="shared" ca="1" si="113"/>
        <v>0</v>
      </c>
      <c r="W214">
        <f t="shared" ref="W214:W277" ca="1" si="123">IF($D$20=0,IFERROR(W215,MAX($D$16,POWER((ABS(K214)^2)/($I$5*MAX(F214,0.1)^2),1/3))),IF(IFERROR(AG215,0)=0,IFERROR(W215,MAX($D$16,POWER((ABS(K214)^2)/($I$5*MAX(F214,0.1)^2),1/3))),IF(OR(IFERROR(W214,0)=0,IFERROR(AD215,0)&gt;1),MAX($D$16,POWER((ABS(K214)^2)/($I$5*MAX(F214,0.1)^2),1/3)),IF(IFERROR(AF214,0)&gt;0,MAX($D$16,IFERROR(W214,0)+((IFERROR(AF214,0))*$D$18*IF((IFERROR(AD214,0))&lt;1,1,-1))),IF(IFERROR(AF214,0)&lt;0,IF(ABS((MAX($D$16,POWER((ABS(K214)^2)/($I$5*MAX(F214,0.1)^2),1/3)))-IFERROR(W214,0))&gt;$D$19,MAX($D$16,IF((MAX($D$16,POWER((ABS(K214)^2)/($I$5*MAX(F214,0.1)^2),1/3)))&gt;IFERROR(W214,0),MIN((MAX($D$16,POWER((ABS(K214)^2)/($I$5*MAX(F214,0.1)^2),1/3))),IFERROR(W214,0)+(MIN(ABS(IFERROR(AF214,0))*$D$18,ABS((MAX($D$16,POWER((ABS(K214)^2)/($I$5*MAX(F214,0.1)^2),1/3)))-IFERROR(W214,0))))),MAX((MAX($D$16,POWER((ABS(K214)^2)/($I$5*MAX(F214,0.1)^2),1/3))),IFERROR(W214,0)-(MIN(ABS(IFERROR(AF214,0))*$D$18,ABS((MAX($D$16,POWER((ABS(K214)^2)/($I$5*MAX(F214,0.1)^2),1/3)))-IFERROR(W214,0))))))),MAX($D$16,POWER((ABS(K214)^2)/($I$5*MAX(F214,0.1)^2),1/3))),MAX($D$16,IFERROR(W214,0)))))))</f>
        <v>1.1161805290708622</v>
      </c>
      <c r="X214">
        <f t="shared" ref="X214:X277" ca="1" si="124">((F214)+(G214)*(W214))*(W214)</f>
        <v>6.2773992954945284</v>
      </c>
      <c r="Y214">
        <f t="shared" ref="Y214:Y277" ca="1" si="125">(((F214)+(G214)*(W214))*(W214))/MAX((F214)+2*(W214)*SQRT(1+(G214)^2),0.000001)</f>
        <v>0.79902123248130485</v>
      </c>
      <c r="Z214">
        <f t="shared" ref="Z214:Z277" ca="1" si="126">ABS(K214)/MAX(((F214)+(G214)*(W214))*(W214),0.000001)</f>
        <v>8.116418536027858</v>
      </c>
      <c r="AA214">
        <f t="shared" ref="AA214:AA277" ca="1" si="127">E214+W214</f>
        <v>634.11818052907086</v>
      </c>
      <c r="AB214">
        <f t="shared" ref="AB214:AB277" ca="1" si="128">AA214+((ABS(K214)/MAX(((F214)+(G214)*(W214))*(W214),0.000001))^2)/(2*$I$5)</f>
        <v>637.47578755516554</v>
      </c>
      <c r="AC214">
        <f t="shared" ref="AC214:AC277" ca="1" si="129">((ABS(K214)*$D$6)/(MAX(((F214)+(G214)*(W214))*(W214),0.000001)*MAX(((((F214)+(G214)*(W214))*(W214))/MAX((F214)+2*(W214)*SQRT(1+(G214)^2),0.000001))^(2/3),0.000001)))^2</f>
        <v>1.9990958892854776E-2</v>
      </c>
      <c r="AD214">
        <f t="shared" ref="AD214:AD277" ca="1" si="130">ABS(ABS(K214)/MAX(((F214)+(G214)*(W214))*(W214),0.000001))/SQRT($I$5*MAX((((F214)+(G214)*(W214))*(W214))/MAX((F214)+2*(G214)*(W214),0.000001),0.000001))</f>
        <v>2.4528032286735293</v>
      </c>
      <c r="AE214">
        <f t="shared" ref="AE214:AE277" ca="1" si="131">((F214)*(W214)^2)/2+(G214)*(W214)^3/3+(ABS(K214)^2)/($I$5*MAX(((F214)+(G214)*(W214))*(W214),0.000001))</f>
        <v>45.657435393724853</v>
      </c>
      <c r="AF214">
        <f t="shared" ref="AF214:AF277" ca="1" si="132">IF($D$20=0,0,IFERROR(AB215+(((AC214+AC215)/2)*J215)+(IF(Z214&gt;Z215,$D$8*((Z214^2-Z215^2)/(2*$I$5)),$D$9*((Z215^2-Z214^2)/(2*$I$5)))+($D$10*(ABS(I215)/90)*(MAX(Z214^2,Z215^2)/(2*$I$5))))-AB214,0))</f>
        <v>1.4568334329055688E-2</v>
      </c>
      <c r="AG214">
        <f t="shared" ref="AG214:AG277" ca="1" si="133">IF($D$20=0,1,IFERROR(IF(ROUND(AD214,3)=1,1,IF(AND(ABS(AF214)&lt;$D$19,AD214&lt;1),1,0)),0))</f>
        <v>0</v>
      </c>
      <c r="AH214">
        <f ca="1">IFERROR(IF(V32="Supercritical",MAX($D$16,IFERROR(L214,MAX($D$16,POWER((ABS(K214)^2)/($I$5*MAX(F214,0.1)^2),1/3)))),IF(V32="Subcritical",MAX($D$16,IFERROR(W214,MAX($D$16,POWER((ABS(K214)^2)/($I$5*MAX(F214,0.1)^2),1/3)))),IF(AND(IFERROR(V214,0)=1,IFERROR(AG214,0)=1),IF(IFERROR(T214,-1E+99)&gt;=IFERROR(AE214,-1E+99),MAX($D$16,IFERROR(L214,MAX($D$16,POWER((ABS(K214)^2)/($I$5*MAX(F214,0.1)^2),1/3)))),MAX($D$16,IFERROR(W214,MAX($D$16,POWER((ABS(K214)^2)/($I$5*MAX(F214,0.1)^2),1/3))))),IF(IFERROR(V214,0)=1,MAX($D$16,IFERROR(L214,MAX($D$16,POWER((ABS(K214)^2)/($I$5*MAX(F214,0.1)^2),1/3)))),IF(IFERROR(AG214,0)=1,MAX($D$16,IFERROR(W214,MAX($D$16,POWER((ABS(K214)^2)/($I$5*MAX(F214,0.1)^2),1/3)))),MAX($D$16,POWER((ABS(K214)^2)/($I$5*MAX(F214,0.1)^2),1/3))))))),MAX($D$16,POWER((ABS(K214)^2)/($I$5*MAX(F214,0.1)^2),1/3)))</f>
        <v>2.0300633082845674</v>
      </c>
      <c r="AI214">
        <f t="shared" ref="AI214:AI277" ca="1" si="134">E214+AH214</f>
        <v>635.03206330828448</v>
      </c>
      <c r="AJ214">
        <f t="shared" ref="AJ214:AJ277" ca="1" si="135">AI214+((ABS(K214)/MAX(((F214)+(G214)*(AH214))*(AH214),0.000001))^2)/(2*$I$5)</f>
        <v>636.04709496242674</v>
      </c>
      <c r="AM214">
        <v>0</v>
      </c>
      <c r="AN214">
        <v>0</v>
      </c>
      <c r="AO214">
        <f t="shared" ref="AO214:AO277" si="136">AM214+AN214</f>
        <v>0</v>
      </c>
      <c r="AP214">
        <f t="shared" si="114"/>
        <v>0</v>
      </c>
      <c r="AQ214">
        <f t="shared" ref="AQ214:AQ277" ca="1" si="137">ABS(ABS(K214)/MAX(((F214)+(G214)*(AH214))*(AH214),0.000001))/SQRT($I$5*MAX((((F214)+(G214)*(AH214))*(AH214))/MAX((F214)+2*(G214)*(AH214),0.000001),0.000001))</f>
        <v>1</v>
      </c>
      <c r="AR214" t="str">
        <f t="shared" ref="AR214:AR277" ca="1" si="138">IF(AQ214&lt;1,"Subcritical","Supercritical")</f>
        <v>Supercritical</v>
      </c>
      <c r="AS214">
        <f t="shared" ref="AS214:AS277" ca="1" si="139">((ABS(K214)*$D$6)/(MAX(((F214)+(G214)*(AH214))*(AH214),0.000001)*MAX(((((F214)+(G214)*(AH214))*(AH214))/MAX((F214)+2*(AH214)*SQRT(1+(G214)^2),0.000001))^(2/3),0.000001)))^2</f>
        <v>3.5977848965366025E-3</v>
      </c>
    </row>
    <row r="215" spans="1:45" x14ac:dyDescent="0.35">
      <c r="A215">
        <v>66</v>
      </c>
      <c r="B215">
        <v>64.998999999999995</v>
      </c>
      <c r="C215">
        <v>616509.14</v>
      </c>
      <c r="D215">
        <v>3097719.2749999999</v>
      </c>
      <c r="E215">
        <v>632.96199999999999</v>
      </c>
      <c r="F215">
        <v>5.5979999999999999</v>
      </c>
      <c r="G215">
        <v>0</v>
      </c>
      <c r="H215" t="s">
        <v>194</v>
      </c>
      <c r="I215">
        <v>1.4E-2</v>
      </c>
      <c r="J215">
        <f t="shared" ref="J215:J278" si="140">B215-B214</f>
        <v>0.99999999999999289</v>
      </c>
      <c r="K215">
        <f t="shared" ref="K215:K278" ca="1" si="141">MAX(0,K214-AO214)</f>
        <v>50.95</v>
      </c>
      <c r="L215">
        <f t="shared" ref="L215:L278" ca="1" si="142">IF($D$20=0,IFERROR(L214,MAX($D$16,POWER((ABS(K215)^2)/($I$5*MAX(F215,0.1)^2),1/3))),IF(IFERROR(V214,0)=0,IFERROR(L214,MAX($D$16,POWER((ABS(K215)^2)/($I$5*MAX(F215,0.1)^2),1/3))),IF(OR(IFERROR(L215,0)=0,IFERROR(S214,0)&lt;1,IFERROR(S215,0)&lt;1),MAX($D$16,POWER((ABS(K215)^2)/($I$5*MAX(F215,0.1)^2),1/3)),IF(IFERROR(U215,0)&gt;0,MAX($D$16,IFERROR(L215,0)+((IFERROR(U215,0))*$D$18*IF((IFERROR(S215,0))&lt;1,1,-1))),IF(IFERROR(U215,0)&lt;0,IF(ABS((MAX($D$16,POWER((ABS(K215)^2)/($I$5*MAX(F215,0.1)^2),1/3)))-IFERROR(L215,0))&gt;$D$19,MAX($D$16,IF((MAX($D$16,POWER((ABS(K215)^2)/($I$5*MAX(F215,0.1)^2),1/3)))&gt;IFERROR(L215,0),MIN((MAX($D$16,POWER((ABS(K215)^2)/($I$5*MAX(F215,0.1)^2),1/3))),IFERROR(L215,0)+(MIN(ABS(IFERROR(U215,0))*$D$18,ABS((MAX($D$16,POWER((ABS(K215)^2)/($I$5*MAX(F215,0.1)^2),1/3)))-IFERROR(L215,0))))),MAX((MAX($D$16,POWER((ABS(K215)^2)/($I$5*MAX(F215,0.1)^2),1/3))),IFERROR(L215,0)-(MIN(ABS(IFERROR(U215,0))*$D$18,ABS((MAX($D$16,POWER((ABS(K215)^2)/($I$5*MAX(F215,0.1)^2),1/3)))-IFERROR(L215,0))))))),MAX($D$16,POWER((ABS(K215)^2)/($I$5*MAX(F215,0.1)^2),1/3))),MAX($D$16,IFERROR(L215,0)))))))</f>
        <v>1.0684959309922624</v>
      </c>
      <c r="M215">
        <f t="shared" ca="1" si="115"/>
        <v>5.9814402216946849</v>
      </c>
      <c r="N215">
        <f t="shared" ca="1" si="116"/>
        <v>0.77329625272030467</v>
      </c>
      <c r="O215">
        <f t="shared" ca="1" si="117"/>
        <v>8.5180154129442514</v>
      </c>
      <c r="P215">
        <f t="shared" ca="1" si="118"/>
        <v>634.03049593099229</v>
      </c>
      <c r="Q215">
        <f t="shared" ca="1" si="119"/>
        <v>637.72858902860469</v>
      </c>
      <c r="R215">
        <f t="shared" ca="1" si="120"/>
        <v>2.3000193357539001E-2</v>
      </c>
      <c r="S215">
        <f t="shared" ca="1" si="121"/>
        <v>2.6309796053516235</v>
      </c>
      <c r="T215">
        <f t="shared" ca="1" si="122"/>
        <v>47.43541786443803</v>
      </c>
      <c r="U215">
        <f t="shared" ref="U215:U278" ca="1" si="143">IF($D$20=0,0,IFERROR(Q214-(((R214+R215)/2)*J215)-(IF(O214&gt;O215,$D$8*((O214^2-O215^2)/(2*$I$5)),$D$9*((O215^2-O214^2)/(2*$I$5)))+($D$10*(ABS(I215)/90)*(MAX(O214^2,O215^2)/(2*$I$5))))-Q215,0))</f>
        <v>-2.0486240449599791E-2</v>
      </c>
      <c r="V215">
        <f t="shared" ref="V215:V278" ca="1" si="144">IF($D$20=0,1,IFERROR(IF(ROUND(S215,3)=1,1,IF(AND(ABS(U215)&lt;$D$19,S215&gt;1),1,0)),0))</f>
        <v>0</v>
      </c>
      <c r="W215">
        <f t="shared" ca="1" si="123"/>
        <v>1.1197836636143841</v>
      </c>
      <c r="X215">
        <f t="shared" ca="1" si="124"/>
        <v>6.2685489489133221</v>
      </c>
      <c r="Y215">
        <f t="shared" ca="1" si="125"/>
        <v>0.79980798724822888</v>
      </c>
      <c r="Z215">
        <f t="shared" ca="1" si="126"/>
        <v>8.1278778255105415</v>
      </c>
      <c r="AA215">
        <f t="shared" ca="1" si="127"/>
        <v>634.08178366361437</v>
      </c>
      <c r="AB215">
        <f t="shared" ca="1" si="128"/>
        <v>637.44887836017028</v>
      </c>
      <c r="AC215">
        <f t="shared" ca="1" si="129"/>
        <v>2.0021158448991366E-2</v>
      </c>
      <c r="AD215">
        <f t="shared" ca="1" si="130"/>
        <v>2.452311301083566</v>
      </c>
      <c r="AE215">
        <f t="shared" ca="1" si="131"/>
        <v>45.723305195753838</v>
      </c>
      <c r="AF215">
        <f t="shared" ca="1" si="132"/>
        <v>1.5044926982682227E-2</v>
      </c>
      <c r="AG215">
        <f t="shared" ca="1" si="133"/>
        <v>0</v>
      </c>
      <c r="AH215">
        <f ca="1">IFERROR(IF(V32="Supercritical",MAX($D$16,IFERROR(L215,MAX($D$16,POWER((ABS(K215)^2)/($I$5*MAX(F215,0.1)^2),1/3)))),IF(V32="Subcritical",MAX($D$16,IFERROR(W215,MAX($D$16,POWER((ABS(K215)^2)/($I$5*MAX(F215,0.1)^2),1/3)))),IF(AND(IFERROR(V215,0)=1,IFERROR(AG215,0)=1),IF(IFERROR(T215,-1E+99)&gt;=IFERROR(AE215,-1E+99),MAX($D$16,IFERROR(L215,MAX($D$16,POWER((ABS(K215)^2)/($I$5*MAX(F215,0.1)^2),1/3)))),MAX($D$16,IFERROR(W215,MAX($D$16,POWER((ABS(K215)^2)/($I$5*MAX(F215,0.1)^2),1/3))))),IF(IFERROR(V215,0)=1,MAX($D$16,IFERROR(L215,MAX($D$16,POWER((ABS(K215)^2)/($I$5*MAX(F215,0.1)^2),1/3)))),IF(IFERROR(AG215,0)=1,MAX($D$16,IFERROR(W215,MAX($D$16,POWER((ABS(K215)^2)/($I$5*MAX(F215,0.1)^2),1/3)))),MAX($D$16,POWER((ABS(K215)^2)/($I$5*MAX(F215,0.1)^2),1/3))))))),MAX($D$16,POWER((ABS(K215)^2)/($I$5*MAX(F215,0.1)^2),1/3)))</f>
        <v>2.0363442267786218</v>
      </c>
      <c r="AI215">
        <f t="shared" ca="1" si="134"/>
        <v>634.99834422677861</v>
      </c>
      <c r="AJ215">
        <f t="shared" ca="1" si="135"/>
        <v>636.01651634016787</v>
      </c>
      <c r="AM215">
        <v>0</v>
      </c>
      <c r="AN215">
        <v>0</v>
      </c>
      <c r="AO215">
        <f t="shared" si="136"/>
        <v>0</v>
      </c>
      <c r="AP215">
        <f t="shared" ref="AP215:AP278" si="145">AP214+AO215</f>
        <v>0</v>
      </c>
      <c r="AQ215">
        <f t="shared" ca="1" si="137"/>
        <v>0.99999999999999978</v>
      </c>
      <c r="AR215" t="str">
        <f t="shared" ca="1" si="138"/>
        <v>Supercritical</v>
      </c>
      <c r="AS215">
        <f t="shared" ca="1" si="139"/>
        <v>3.6096668861643534E-3</v>
      </c>
    </row>
    <row r="216" spans="1:45" x14ac:dyDescent="0.35">
      <c r="A216">
        <v>67</v>
      </c>
      <c r="B216">
        <v>65.998999999999995</v>
      </c>
      <c r="C216">
        <v>616508.56499999994</v>
      </c>
      <c r="D216">
        <v>3097718.4559999998</v>
      </c>
      <c r="E216">
        <v>632.92200000000003</v>
      </c>
      <c r="F216">
        <v>5.5720000000000001</v>
      </c>
      <c r="G216">
        <v>0</v>
      </c>
      <c r="H216" t="s">
        <v>194</v>
      </c>
      <c r="I216">
        <v>4.7E-2</v>
      </c>
      <c r="J216">
        <f t="shared" si="140"/>
        <v>1</v>
      </c>
      <c r="K216">
        <f t="shared" ca="1" si="141"/>
        <v>50.95</v>
      </c>
      <c r="L216">
        <f t="shared" ca="1" si="142"/>
        <v>1.0684959309922624</v>
      </c>
      <c r="M216">
        <f t="shared" ca="1" si="115"/>
        <v>5.9536593274888858</v>
      </c>
      <c r="N216">
        <f t="shared" ca="1" si="116"/>
        <v>0.77230063724003417</v>
      </c>
      <c r="O216">
        <f t="shared" ca="1" si="117"/>
        <v>8.5577620749572709</v>
      </c>
      <c r="P216">
        <f t="shared" ca="1" si="118"/>
        <v>633.99049593099232</v>
      </c>
      <c r="Q216">
        <f t="shared" ca="1" si="119"/>
        <v>637.7231815442226</v>
      </c>
      <c r="R216">
        <f t="shared" ca="1" si="120"/>
        <v>2.3255253415561991E-2</v>
      </c>
      <c r="S216">
        <f t="shared" ca="1" si="121"/>
        <v>2.6432562510334505</v>
      </c>
      <c r="T216">
        <f t="shared" ca="1" si="122"/>
        <v>47.627007418551379</v>
      </c>
      <c r="U216">
        <f t="shared" ca="1" si="143"/>
        <v>-2.1471884272614261E-2</v>
      </c>
      <c r="V216">
        <f t="shared" ca="1" si="144"/>
        <v>0</v>
      </c>
      <c r="W216">
        <f t="shared" ca="1" si="123"/>
        <v>1.1231924506786122</v>
      </c>
      <c r="X216">
        <f t="shared" ca="1" si="124"/>
        <v>6.2584283351812271</v>
      </c>
      <c r="Y216">
        <f t="shared" ca="1" si="125"/>
        <v>0.80047585455850367</v>
      </c>
      <c r="Z216">
        <f t="shared" ca="1" si="126"/>
        <v>8.1410215586537724</v>
      </c>
      <c r="AA216">
        <f t="shared" ca="1" si="127"/>
        <v>634.04519245067866</v>
      </c>
      <c r="AB216">
        <f t="shared" ca="1" si="128"/>
        <v>637.42318592766469</v>
      </c>
      <c r="AC216">
        <f t="shared" ca="1" si="129"/>
        <v>2.0063622403046977E-2</v>
      </c>
      <c r="AD216">
        <f t="shared" ca="1" si="130"/>
        <v>2.4525468554546999</v>
      </c>
      <c r="AE216">
        <f t="shared" ca="1" si="131"/>
        <v>45.79656991444751</v>
      </c>
      <c r="AF216">
        <f t="shared" ca="1" si="132"/>
        <v>1.6642418849187379E-2</v>
      </c>
      <c r="AG216">
        <f t="shared" ca="1" si="133"/>
        <v>0</v>
      </c>
      <c r="AH216">
        <f ca="1">IFERROR(IF(V32="Supercritical",MAX($D$16,IFERROR(L216,MAX($D$16,POWER((ABS(K216)^2)/($I$5*MAX(F216,0.1)^2),1/3)))),IF(V32="Subcritical",MAX($D$16,IFERROR(W216,MAX($D$16,POWER((ABS(K216)^2)/($I$5*MAX(F216,0.1)^2),1/3)))),IF(AND(IFERROR(V216,0)=1,IFERROR(AG216,0)=1),IF(IFERROR(T216,-1E+99)&gt;=IFERROR(AE216,-1E+99),MAX($D$16,IFERROR(L216,MAX($D$16,POWER((ABS(K216)^2)/($I$5*MAX(F216,0.1)^2),1/3)))),MAX($D$16,IFERROR(W216,MAX($D$16,POWER((ABS(K216)^2)/($I$5*MAX(F216,0.1)^2),1/3))))),IF(IFERROR(V216,0)=1,MAX($D$16,IFERROR(L216,MAX($D$16,POWER((ABS(K216)^2)/($I$5*MAX(F216,0.1)^2),1/3)))),IF(IFERROR(AG216,0)=1,MAX($D$16,IFERROR(W216,MAX($D$16,POWER((ABS(K216)^2)/($I$5*MAX(F216,0.1)^2),1/3)))),MAX($D$16,POWER((ABS(K216)^2)/($I$5*MAX(F216,0.1)^2),1/3))))))),MAX($D$16,POWER((ABS(K216)^2)/($I$5*MAX(F216,0.1)^2),1/3)))</f>
        <v>2.0426739539709851</v>
      </c>
      <c r="AI216">
        <f t="shared" ca="1" si="134"/>
        <v>634.96467395397099</v>
      </c>
      <c r="AJ216">
        <f t="shared" ca="1" si="135"/>
        <v>635.98601093095647</v>
      </c>
      <c r="AM216">
        <v>0</v>
      </c>
      <c r="AN216">
        <v>0</v>
      </c>
      <c r="AO216">
        <f t="shared" si="136"/>
        <v>0</v>
      </c>
      <c r="AP216">
        <f t="shared" si="145"/>
        <v>0</v>
      </c>
      <c r="AQ216">
        <f t="shared" ca="1" si="137"/>
        <v>1.0000000000000002</v>
      </c>
      <c r="AR216" t="str">
        <f t="shared" ca="1" si="138"/>
        <v>Supercritical</v>
      </c>
      <c r="AS216">
        <f t="shared" ca="1" si="139"/>
        <v>3.6217144097900585E-3</v>
      </c>
    </row>
    <row r="217" spans="1:45" x14ac:dyDescent="0.35">
      <c r="A217">
        <v>68</v>
      </c>
      <c r="B217">
        <v>66.998999999999995</v>
      </c>
      <c r="C217">
        <v>616507.99100000004</v>
      </c>
      <c r="D217">
        <v>3097717.6370000001</v>
      </c>
      <c r="E217">
        <v>632.88199999999995</v>
      </c>
      <c r="F217">
        <v>5.5449999999999999</v>
      </c>
      <c r="G217">
        <v>0</v>
      </c>
      <c r="H217" t="s">
        <v>194</v>
      </c>
      <c r="I217">
        <v>3.3000000000000002E-2</v>
      </c>
      <c r="J217">
        <f t="shared" si="140"/>
        <v>1</v>
      </c>
      <c r="K217">
        <f t="shared" ca="1" si="141"/>
        <v>50.95</v>
      </c>
      <c r="L217">
        <f t="shared" ca="1" si="142"/>
        <v>1.0684959309922624</v>
      </c>
      <c r="M217">
        <f t="shared" ca="1" si="115"/>
        <v>5.9248099373520944</v>
      </c>
      <c r="N217">
        <f t="shared" ca="1" si="116"/>
        <v>0.7712595956618874</v>
      </c>
      <c r="O217">
        <f t="shared" ca="1" si="117"/>
        <v>8.5994319714448917</v>
      </c>
      <c r="P217">
        <f t="shared" ca="1" si="118"/>
        <v>633.95049593099225</v>
      </c>
      <c r="Q217">
        <f t="shared" ca="1" si="119"/>
        <v>637.71962081537083</v>
      </c>
      <c r="R217">
        <f t="shared" ca="1" si="120"/>
        <v>2.3524547299331022E-2</v>
      </c>
      <c r="S217">
        <f t="shared" ca="1" si="121"/>
        <v>2.6561269307048496</v>
      </c>
      <c r="T217">
        <f t="shared" ca="1" si="122"/>
        <v>47.828014795156662</v>
      </c>
      <c r="U217">
        <f t="shared" ca="1" si="143"/>
        <v>-2.3680400489183739E-2</v>
      </c>
      <c r="V217">
        <f t="shared" ca="1" si="144"/>
        <v>0</v>
      </c>
      <c r="W217">
        <f t="shared" ca="1" si="123"/>
        <v>1.1264238591418851</v>
      </c>
      <c r="X217">
        <f t="shared" ca="1" si="124"/>
        <v>6.2460202989417528</v>
      </c>
      <c r="Y217">
        <f t="shared" ca="1" si="125"/>
        <v>0.80099285400208364</v>
      </c>
      <c r="Z217">
        <f t="shared" ca="1" si="126"/>
        <v>8.1571941110457686</v>
      </c>
      <c r="AA217">
        <f t="shared" ca="1" si="127"/>
        <v>634.00842385914189</v>
      </c>
      <c r="AB217">
        <f t="shared" ca="1" si="128"/>
        <v>637.3998517778615</v>
      </c>
      <c r="AC217">
        <f t="shared" ca="1" si="129"/>
        <v>2.0126082877331954E-2</v>
      </c>
      <c r="AD217">
        <f t="shared" ca="1" si="130"/>
        <v>2.4538915941057073</v>
      </c>
      <c r="AE217">
        <f t="shared" ca="1" si="131"/>
        <v>45.883688390147846</v>
      </c>
      <c r="AF217">
        <f t="shared" ca="1" si="132"/>
        <v>1.5551658546428371E-2</v>
      </c>
      <c r="AG217">
        <f t="shared" ca="1" si="133"/>
        <v>0</v>
      </c>
      <c r="AH217">
        <f ca="1">IFERROR(IF(V32="Supercritical",MAX($D$16,IFERROR(L217,MAX($D$16,POWER((ABS(K217)^2)/($I$5*MAX(F217,0.1)^2),1/3)))),IF(V32="Subcritical",MAX($D$16,IFERROR(W217,MAX($D$16,POWER((ABS(K217)^2)/($I$5*MAX(F217,0.1)^2),1/3)))),IF(AND(IFERROR(V217,0)=1,IFERROR(AG217,0)=1),IF(IFERROR(T217,-1E+99)&gt;=IFERROR(AE217,-1E+99),MAX($D$16,IFERROR(L217,MAX($D$16,POWER((ABS(K217)^2)/($I$5*MAX(F217,0.1)^2),1/3)))),MAX($D$16,IFERROR(W217,MAX($D$16,POWER((ABS(K217)^2)/($I$5*MAX(F217,0.1)^2),1/3))))),IF(IFERROR(V217,0)=1,MAX($D$16,IFERROR(L217,MAX($D$16,POWER((ABS(K217)^2)/($I$5*MAX(F217,0.1)^2),1/3)))),IF(IFERROR(AG217,0)=1,MAX($D$16,IFERROR(W217,MAX($D$16,POWER((ABS(K217)^2)/($I$5*MAX(F217,0.1)^2),1/3)))),MAX($D$16,POWER((ABS(K217)^2)/($I$5*MAX(F217,0.1)^2),1/3))))))),MAX($D$16,POWER((ABS(K217)^2)/($I$5*MAX(F217,0.1)^2),1/3)))</f>
        <v>2.0492994466099761</v>
      </c>
      <c r="AI217">
        <f t="shared" ca="1" si="134"/>
        <v>634.93129944660996</v>
      </c>
      <c r="AJ217">
        <f t="shared" ca="1" si="135"/>
        <v>635.9559491699149</v>
      </c>
      <c r="AM217">
        <v>0</v>
      </c>
      <c r="AN217">
        <v>0</v>
      </c>
      <c r="AO217">
        <f t="shared" si="136"/>
        <v>0</v>
      </c>
      <c r="AP217">
        <f t="shared" si="145"/>
        <v>0</v>
      </c>
      <c r="AQ217">
        <f t="shared" ca="1" si="137"/>
        <v>1.0000000000000002</v>
      </c>
      <c r="AR217" t="str">
        <f t="shared" ca="1" si="138"/>
        <v>Supercritical</v>
      </c>
      <c r="AS217">
        <f t="shared" ca="1" si="139"/>
        <v>3.6344037215228402E-3</v>
      </c>
    </row>
    <row r="218" spans="1:45" x14ac:dyDescent="0.35">
      <c r="A218">
        <v>69</v>
      </c>
      <c r="B218">
        <v>67.998999999999995</v>
      </c>
      <c r="C218">
        <v>616507.41700000002</v>
      </c>
      <c r="D218">
        <v>3097716.8190000001</v>
      </c>
      <c r="E218">
        <v>632.84199999999998</v>
      </c>
      <c r="F218">
        <v>5.5190000000000001</v>
      </c>
      <c r="G218">
        <v>0</v>
      </c>
      <c r="H218" t="s">
        <v>194</v>
      </c>
      <c r="I218">
        <v>1.4E-2</v>
      </c>
      <c r="J218">
        <f t="shared" si="140"/>
        <v>1</v>
      </c>
      <c r="K218">
        <f t="shared" ca="1" si="141"/>
        <v>50.95</v>
      </c>
      <c r="L218">
        <f t="shared" ca="1" si="142"/>
        <v>1.0684959309922624</v>
      </c>
      <c r="M218">
        <f t="shared" ca="1" si="115"/>
        <v>5.8970290431462962</v>
      </c>
      <c r="N218">
        <f t="shared" ca="1" si="116"/>
        <v>0.77025017129755879</v>
      </c>
      <c r="O218">
        <f t="shared" ca="1" si="117"/>
        <v>8.639943881439013</v>
      </c>
      <c r="P218">
        <f t="shared" ca="1" si="118"/>
        <v>633.91049593099228</v>
      </c>
      <c r="Q218">
        <f t="shared" ca="1" si="119"/>
        <v>637.71521714783307</v>
      </c>
      <c r="R218">
        <f t="shared" ca="1" si="120"/>
        <v>2.3788220564413404E-2</v>
      </c>
      <c r="S218">
        <f t="shared" ca="1" si="121"/>
        <v>2.6686399403439731</v>
      </c>
      <c r="T218">
        <f t="shared" ca="1" si="122"/>
        <v>48.023578802342101</v>
      </c>
      <c r="U218">
        <f t="shared" ca="1" si="143"/>
        <v>-2.290112646869602E-2</v>
      </c>
      <c r="V218">
        <f t="shared" ca="1" si="144"/>
        <v>0</v>
      </c>
      <c r="W218">
        <f t="shared" ca="1" si="123"/>
        <v>1.1294928713016581</v>
      </c>
      <c r="X218">
        <f t="shared" ca="1" si="124"/>
        <v>6.233671156713851</v>
      </c>
      <c r="Y218">
        <f t="shared" ca="1" si="125"/>
        <v>0.80145057640944217</v>
      </c>
      <c r="Z218">
        <f t="shared" ca="1" si="126"/>
        <v>8.173353826200044</v>
      </c>
      <c r="AA218">
        <f t="shared" ca="1" si="127"/>
        <v>633.97149287130162</v>
      </c>
      <c r="AB218">
        <f t="shared" ca="1" si="128"/>
        <v>637.37637119792032</v>
      </c>
      <c r="AC218">
        <f t="shared" ca="1" si="129"/>
        <v>2.0190517823509804E-2</v>
      </c>
      <c r="AD218">
        <f t="shared" ca="1" si="130"/>
        <v>2.4554101638104813</v>
      </c>
      <c r="AE218">
        <f t="shared" ca="1" si="131"/>
        <v>45.970227200299746</v>
      </c>
      <c r="AF218">
        <f t="shared" ca="1" si="132"/>
        <v>1.5924968435797382E-2</v>
      </c>
      <c r="AG218">
        <f t="shared" ca="1" si="133"/>
        <v>0</v>
      </c>
      <c r="AH218">
        <f ca="1">IFERROR(IF(V32="Supercritical",MAX($D$16,IFERROR(L218,MAX($D$16,POWER((ABS(K218)^2)/($I$5*MAX(F218,0.1)^2),1/3)))),IF(V32="Subcritical",MAX($D$16,IFERROR(W218,MAX($D$16,POWER((ABS(K218)^2)/($I$5*MAX(F218,0.1)^2),1/3)))),IF(AND(IFERROR(V218,0)=1,IFERROR(AG218,0)=1),IF(IFERROR(T218,-1E+99)&gt;=IFERROR(AE218,-1E+99),MAX($D$16,IFERROR(L218,MAX($D$16,POWER((ABS(K218)^2)/($I$5*MAX(F218,0.1)^2),1/3)))),MAX($D$16,IFERROR(W218,MAX($D$16,POWER((ABS(K218)^2)/($I$5*MAX(F218,0.1)^2),1/3))))),IF(IFERROR(V218,0)=1,MAX($D$16,IFERROR(L218,MAX($D$16,POWER((ABS(K218)^2)/($I$5*MAX(F218,0.1)^2),1/3)))),IF(IFERROR(AG218,0)=1,MAX($D$16,IFERROR(W218,MAX($D$16,POWER((ABS(K218)^2)/($I$5*MAX(F218,0.1)^2),1/3)))),MAX($D$16,POWER((ABS(K218)^2)/($I$5*MAX(F218,0.1)^2),1/3))))))),MAX($D$16,POWER((ABS(K218)^2)/($I$5*MAX(F218,0.1)^2),1/3)))</f>
        <v>2.0557305679360232</v>
      </c>
      <c r="AI218">
        <f t="shared" ca="1" si="134"/>
        <v>634.89773056793604</v>
      </c>
      <c r="AJ218">
        <f t="shared" ca="1" si="135"/>
        <v>635.92559585190406</v>
      </c>
      <c r="AM218">
        <v>0</v>
      </c>
      <c r="AN218">
        <v>0</v>
      </c>
      <c r="AO218">
        <f t="shared" si="136"/>
        <v>0</v>
      </c>
      <c r="AP218">
        <f t="shared" si="145"/>
        <v>0</v>
      </c>
      <c r="AQ218">
        <f t="shared" ca="1" si="137"/>
        <v>1.0000000000000002</v>
      </c>
      <c r="AR218" t="str">
        <f t="shared" ca="1" si="138"/>
        <v>Supercritical</v>
      </c>
      <c r="AS218">
        <f t="shared" ca="1" si="139"/>
        <v>3.646798040618281E-3</v>
      </c>
    </row>
    <row r="219" spans="1:45" x14ac:dyDescent="0.35">
      <c r="A219">
        <v>70</v>
      </c>
      <c r="B219">
        <v>68.998999999999995</v>
      </c>
      <c r="C219">
        <v>616506.84199999995</v>
      </c>
      <c r="D219">
        <v>3097716</v>
      </c>
      <c r="E219">
        <v>632.80200000000002</v>
      </c>
      <c r="F219">
        <v>5.4930000000000003</v>
      </c>
      <c r="G219">
        <v>0</v>
      </c>
      <c r="H219" t="s">
        <v>194</v>
      </c>
      <c r="I219">
        <v>1.4E-2</v>
      </c>
      <c r="J219">
        <f t="shared" si="140"/>
        <v>1</v>
      </c>
      <c r="K219">
        <f t="shared" ca="1" si="141"/>
        <v>50.95</v>
      </c>
      <c r="L219">
        <f t="shared" ca="1" si="142"/>
        <v>1.0684959309922624</v>
      </c>
      <c r="M219">
        <f t="shared" ca="1" si="115"/>
        <v>5.869248148940498</v>
      </c>
      <c r="N219">
        <f t="shared" ca="1" si="116"/>
        <v>0.76923386749378975</v>
      </c>
      <c r="O219">
        <f t="shared" ca="1" si="117"/>
        <v>8.6808393012310052</v>
      </c>
      <c r="P219">
        <f t="shared" ca="1" si="118"/>
        <v>633.87049593099232</v>
      </c>
      <c r="Q219">
        <f t="shared" ca="1" si="119"/>
        <v>637.71132013964655</v>
      </c>
      <c r="R219">
        <f t="shared" ca="1" si="120"/>
        <v>2.4056258889422658E-2</v>
      </c>
      <c r="S219">
        <f t="shared" ca="1" si="121"/>
        <v>2.6812714055631508</v>
      </c>
      <c r="T219">
        <f t="shared" ca="1" si="122"/>
        <v>48.221134636663258</v>
      </c>
      <c r="U219">
        <f t="shared" ca="1" si="143"/>
        <v>-2.3725149953293112E-2</v>
      </c>
      <c r="V219">
        <f t="shared" ca="1" si="144"/>
        <v>0</v>
      </c>
      <c r="W219">
        <f t="shared" ca="1" si="123"/>
        <v>1.132412772929893</v>
      </c>
      <c r="X219">
        <f t="shared" ca="1" si="124"/>
        <v>6.2203433617039021</v>
      </c>
      <c r="Y219">
        <f t="shared" ca="1" si="125"/>
        <v>0.80181531860091759</v>
      </c>
      <c r="Z219">
        <f t="shared" ca="1" si="126"/>
        <v>8.1908661688482045</v>
      </c>
      <c r="AA219">
        <f t="shared" ca="1" si="127"/>
        <v>633.93441277292993</v>
      </c>
      <c r="AB219">
        <f t="shared" ca="1" si="128"/>
        <v>637.35389741084953</v>
      </c>
      <c r="AC219">
        <f t="shared" ca="1" si="129"/>
        <v>2.0264833785555048E-2</v>
      </c>
      <c r="AD219">
        <f t="shared" ca="1" si="130"/>
        <v>2.4574967190198049</v>
      </c>
      <c r="AE219">
        <f t="shared" ca="1" si="131"/>
        <v>46.062735273264579</v>
      </c>
      <c r="AF219">
        <f t="shared" ca="1" si="132"/>
        <v>1.7717369920546844E-2</v>
      </c>
      <c r="AG219">
        <f t="shared" ca="1" si="133"/>
        <v>0</v>
      </c>
      <c r="AH219">
        <f ca="1">IFERROR(IF(V32="Supercritical",MAX($D$16,IFERROR(L219,MAX($D$16,POWER((ABS(K219)^2)/($I$5*MAX(F219,0.1)^2),1/3)))),IF(V32="Subcritical",MAX($D$16,IFERROR(W219,MAX($D$16,POWER((ABS(K219)^2)/($I$5*MAX(F219,0.1)^2),1/3)))),IF(AND(IFERROR(V219,0)=1,IFERROR(AG219,0)=1),IF(IFERROR(T219,-1E+99)&gt;=IFERROR(AE219,-1E+99),MAX($D$16,IFERROR(L219,MAX($D$16,POWER((ABS(K219)^2)/($I$5*MAX(F219,0.1)^2),1/3)))),MAX($D$16,IFERROR(W219,MAX($D$16,POWER((ABS(K219)^2)/($I$5*MAX(F219,0.1)^2),1/3))))),IF(IFERROR(V219,0)=1,MAX($D$16,IFERROR(L219,MAX($D$16,POWER((ABS(K219)^2)/($I$5*MAX(F219,0.1)^2),1/3)))),IF(IFERROR(AG219,0)=1,MAX($D$16,IFERROR(W219,MAX($D$16,POWER((ABS(K219)^2)/($I$5*MAX(F219,0.1)^2),1/3)))),MAX($D$16,POWER((ABS(K219)^2)/($I$5*MAX(F219,0.1)^2),1/3))))))),MAX($D$16,POWER((ABS(K219)^2)/($I$5*MAX(F219,0.1)^2),1/3)))</f>
        <v>2.0622123833654085</v>
      </c>
      <c r="AI219">
        <f t="shared" ca="1" si="134"/>
        <v>634.86421238336538</v>
      </c>
      <c r="AJ219">
        <f t="shared" ca="1" si="135"/>
        <v>635.89531857504812</v>
      </c>
      <c r="AM219">
        <v>0</v>
      </c>
      <c r="AN219">
        <v>0</v>
      </c>
      <c r="AO219">
        <f t="shared" si="136"/>
        <v>0</v>
      </c>
      <c r="AP219">
        <f t="shared" si="145"/>
        <v>0</v>
      </c>
      <c r="AQ219">
        <f t="shared" ca="1" si="137"/>
        <v>0.99999999999999978</v>
      </c>
      <c r="AR219" t="str">
        <f t="shared" ca="1" si="138"/>
        <v>Supercritical</v>
      </c>
      <c r="AS219">
        <f t="shared" ca="1" si="139"/>
        <v>3.659367221190102E-3</v>
      </c>
    </row>
    <row r="220" spans="1:45" x14ac:dyDescent="0.35">
      <c r="A220">
        <v>71</v>
      </c>
      <c r="B220">
        <v>69.998999999999995</v>
      </c>
      <c r="C220">
        <v>616506.26800000004</v>
      </c>
      <c r="D220">
        <v>3097715.182</v>
      </c>
      <c r="E220">
        <v>632.76199999999994</v>
      </c>
      <c r="F220">
        <v>5.4660000000000002</v>
      </c>
      <c r="G220">
        <v>0</v>
      </c>
      <c r="H220" t="s">
        <v>194</v>
      </c>
      <c r="I220">
        <v>1.4E-2</v>
      </c>
      <c r="J220">
        <f t="shared" si="140"/>
        <v>1</v>
      </c>
      <c r="K220">
        <f t="shared" ca="1" si="141"/>
        <v>50.95</v>
      </c>
      <c r="L220">
        <f t="shared" ca="1" si="142"/>
        <v>1.0684959309922624</v>
      </c>
      <c r="M220">
        <f t="shared" ca="1" si="115"/>
        <v>5.8403987588037065</v>
      </c>
      <c r="N220">
        <f t="shared" ca="1" si="116"/>
        <v>0.76817111800501803</v>
      </c>
      <c r="O220">
        <f t="shared" ca="1" si="117"/>
        <v>8.7237194075488311</v>
      </c>
      <c r="P220">
        <f t="shared" ca="1" si="118"/>
        <v>633.83049593099224</v>
      </c>
      <c r="Q220">
        <f t="shared" ca="1" si="119"/>
        <v>637.70935833168767</v>
      </c>
      <c r="R220">
        <f t="shared" ca="1" si="120"/>
        <v>2.4339328689714397E-2</v>
      </c>
      <c r="S220">
        <f t="shared" ca="1" si="121"/>
        <v>2.6945158856125846</v>
      </c>
      <c r="T220">
        <f t="shared" ca="1" si="122"/>
        <v>48.428427455760797</v>
      </c>
      <c r="U220">
        <f t="shared" ca="1" si="143"/>
        <v>-2.6130311824090313E-2</v>
      </c>
      <c r="V220">
        <f t="shared" ca="1" si="144"/>
        <v>0</v>
      </c>
      <c r="W220">
        <f t="shared" ca="1" si="123"/>
        <v>1.135195392976015</v>
      </c>
      <c r="X220">
        <f t="shared" ca="1" si="124"/>
        <v>6.2049780180068979</v>
      </c>
      <c r="Y220">
        <f t="shared" ca="1" si="125"/>
        <v>0.80205074816981614</v>
      </c>
      <c r="Z220">
        <f t="shared" ca="1" si="126"/>
        <v>8.2111491534929986</v>
      </c>
      <c r="AA220">
        <f t="shared" ca="1" si="127"/>
        <v>633.89719539297596</v>
      </c>
      <c r="AB220">
        <f t="shared" ca="1" si="128"/>
        <v>637.33363629108544</v>
      </c>
      <c r="AC220">
        <f t="shared" ca="1" si="129"/>
        <v>2.0357351206531767E-2</v>
      </c>
      <c r="AD220">
        <f t="shared" ca="1" si="130"/>
        <v>2.460560950470648</v>
      </c>
      <c r="AE220">
        <f t="shared" ca="1" si="131"/>
        <v>46.168011695678345</v>
      </c>
      <c r="AF220">
        <f t="shared" ca="1" si="132"/>
        <v>1.6774567245306571E-2</v>
      </c>
      <c r="AG220">
        <f t="shared" ca="1" si="133"/>
        <v>0</v>
      </c>
      <c r="AH220">
        <f ca="1">IFERROR(IF(V32="Supercritical",MAX($D$16,IFERROR(L220,MAX($D$16,POWER((ABS(K220)^2)/($I$5*MAX(F220,0.1)^2),1/3)))),IF(V32="Subcritical",MAX($D$16,IFERROR(W220,MAX($D$16,POWER((ABS(K220)^2)/($I$5*MAX(F220,0.1)^2),1/3)))),IF(AND(IFERROR(V220,0)=1,IFERROR(AG220,0)=1),IF(IFERROR(T220,-1E+99)&gt;=IFERROR(AE220,-1E+99),MAX($D$16,IFERROR(L220,MAX($D$16,POWER((ABS(K220)^2)/($I$5*MAX(F220,0.1)^2),1/3)))),MAX($D$16,IFERROR(W220,MAX($D$16,POWER((ABS(K220)^2)/($I$5*MAX(F220,0.1)^2),1/3))))),IF(IFERROR(V220,0)=1,MAX($D$16,IFERROR(L220,MAX($D$16,POWER((ABS(K220)^2)/($I$5*MAX(F220,0.1)^2),1/3)))),IF(IFERROR(AG220,0)=1,MAX($D$16,IFERROR(W220,MAX($D$16,POWER((ABS(K220)^2)/($I$5*MAX(F220,0.1)^2),1/3)))),MAX($D$16,POWER((ABS(K220)^2)/($I$5*MAX(F220,0.1)^2),1/3))))))),MAX($D$16,POWER((ABS(K220)^2)/($I$5*MAX(F220,0.1)^2),1/3)))</f>
        <v>2.0689978444191457</v>
      </c>
      <c r="AI220">
        <f t="shared" ca="1" si="134"/>
        <v>634.83099784441913</v>
      </c>
      <c r="AJ220">
        <f t="shared" ca="1" si="135"/>
        <v>635.86549676662867</v>
      </c>
      <c r="AM220">
        <v>0</v>
      </c>
      <c r="AN220">
        <v>0</v>
      </c>
      <c r="AO220">
        <f t="shared" si="136"/>
        <v>0</v>
      </c>
      <c r="AP220">
        <f t="shared" si="145"/>
        <v>0</v>
      </c>
      <c r="AQ220">
        <f t="shared" ca="1" si="137"/>
        <v>1</v>
      </c>
      <c r="AR220" t="str">
        <f t="shared" ca="1" si="138"/>
        <v>Supercritical</v>
      </c>
      <c r="AS220">
        <f t="shared" ca="1" si="139"/>
        <v>3.6726083576432119E-3</v>
      </c>
    </row>
    <row r="221" spans="1:45" x14ac:dyDescent="0.35">
      <c r="A221">
        <v>72</v>
      </c>
      <c r="B221">
        <v>70.998999999999995</v>
      </c>
      <c r="C221">
        <v>616505.69299999997</v>
      </c>
      <c r="D221">
        <v>3097714.3629999999</v>
      </c>
      <c r="E221">
        <v>632.72199999999998</v>
      </c>
      <c r="F221">
        <v>5.44</v>
      </c>
      <c r="G221">
        <v>0</v>
      </c>
      <c r="H221" t="s">
        <v>194</v>
      </c>
      <c r="I221">
        <v>1.4E-2</v>
      </c>
      <c r="J221">
        <f t="shared" si="140"/>
        <v>1</v>
      </c>
      <c r="K221">
        <f t="shared" ca="1" si="141"/>
        <v>50.95</v>
      </c>
      <c r="L221">
        <f t="shared" ca="1" si="142"/>
        <v>1.0684959309922624</v>
      </c>
      <c r="M221">
        <f t="shared" ca="1" si="115"/>
        <v>5.8126178645979074</v>
      </c>
      <c r="N221">
        <f t="shared" ca="1" si="116"/>
        <v>0.76714057114949807</v>
      </c>
      <c r="O221">
        <f t="shared" ca="1" si="117"/>
        <v>8.7654136547172641</v>
      </c>
      <c r="P221">
        <f t="shared" ca="1" si="118"/>
        <v>633.79049593099228</v>
      </c>
      <c r="Q221">
        <f t="shared" ca="1" si="119"/>
        <v>637.7065242968589</v>
      </c>
      <c r="R221">
        <f t="shared" ca="1" si="120"/>
        <v>2.4616562928122636E-2</v>
      </c>
      <c r="S221">
        <f t="shared" ca="1" si="121"/>
        <v>2.7073940865364685</v>
      </c>
      <c r="T221">
        <f t="shared" ca="1" si="122"/>
        <v>48.630132143785282</v>
      </c>
      <c r="U221">
        <f t="shared" ca="1" si="143"/>
        <v>-2.5451881492472239E-2</v>
      </c>
      <c r="V221">
        <f t="shared" ca="1" si="144"/>
        <v>0</v>
      </c>
      <c r="W221">
        <f t="shared" ca="1" si="123"/>
        <v>1.1378513029795549</v>
      </c>
      <c r="X221">
        <f t="shared" ca="1" si="124"/>
        <v>6.1899110882087793</v>
      </c>
      <c r="Y221">
        <f t="shared" ca="1" si="125"/>
        <v>0.80224853190013978</v>
      </c>
      <c r="Z221">
        <f t="shared" ca="1" si="126"/>
        <v>8.2311360008151233</v>
      </c>
      <c r="AA221">
        <f t="shared" ca="1" si="127"/>
        <v>633.85985130297956</v>
      </c>
      <c r="AB221">
        <f t="shared" ca="1" si="128"/>
        <v>637.31304191785796</v>
      </c>
      <c r="AC221">
        <f t="shared" ca="1" si="129"/>
        <v>2.044985180084178E-2</v>
      </c>
      <c r="AD221">
        <f t="shared" ca="1" si="130"/>
        <v>2.4636699038225194</v>
      </c>
      <c r="AE221">
        <f t="shared" ca="1" si="131"/>
        <v>46.271484951991944</v>
      </c>
      <c r="AF221">
        <f t="shared" ca="1" si="132"/>
        <v>1.7220404470094763E-2</v>
      </c>
      <c r="AG221">
        <f t="shared" ca="1" si="133"/>
        <v>0</v>
      </c>
      <c r="AH221">
        <f ca="1">IFERROR(IF(V32="Supercritical",MAX($D$16,IFERROR(L221,MAX($D$16,POWER((ABS(K221)^2)/($I$5*MAX(F221,0.1)^2),1/3)))),IF(V32="Subcritical",MAX($D$16,IFERROR(W221,MAX($D$16,POWER((ABS(K221)^2)/($I$5*MAX(F221,0.1)^2),1/3)))),IF(AND(IFERROR(V221,0)=1,IFERROR(AG221,0)=1),IF(IFERROR(T221,-1E+99)&gt;=IFERROR(AE221,-1E+99),MAX($D$16,IFERROR(L221,MAX($D$16,POWER((ABS(K221)^2)/($I$5*MAX(F221,0.1)^2),1/3)))),MAX($D$16,IFERROR(W221,MAX($D$16,POWER((ABS(K221)^2)/($I$5*MAX(F221,0.1)^2),1/3))))),IF(IFERROR(V221,0)=1,MAX($D$16,IFERROR(L221,MAX($D$16,POWER((ABS(K221)^2)/($I$5*MAX(F221,0.1)^2),1/3)))),IF(IFERROR(AG221,0)=1,MAX($D$16,IFERROR(W221,MAX($D$16,POWER((ABS(K221)^2)/($I$5*MAX(F221,0.1)^2),1/3)))),MAX($D$16,POWER((ABS(K221)^2)/($I$5*MAX(F221,0.1)^2),1/3))))))),MAX($D$16,POWER((ABS(K221)^2)/($I$5*MAX(F221,0.1)^2),1/3)))</f>
        <v>2.0755849993402582</v>
      </c>
      <c r="AI221">
        <f t="shared" ca="1" si="134"/>
        <v>634.79758499934019</v>
      </c>
      <c r="AJ221">
        <f t="shared" ca="1" si="135"/>
        <v>635.83537749901029</v>
      </c>
      <c r="AM221">
        <v>0</v>
      </c>
      <c r="AN221">
        <v>0</v>
      </c>
      <c r="AO221">
        <f t="shared" si="136"/>
        <v>0</v>
      </c>
      <c r="AP221">
        <f t="shared" si="145"/>
        <v>0</v>
      </c>
      <c r="AQ221">
        <f t="shared" ca="1" si="137"/>
        <v>1.0000000000000002</v>
      </c>
      <c r="AR221" t="str">
        <f t="shared" ca="1" si="138"/>
        <v>Supercritical</v>
      </c>
      <c r="AS221">
        <f t="shared" ca="1" si="139"/>
        <v>3.685544022639862E-3</v>
      </c>
    </row>
    <row r="222" spans="1:45" x14ac:dyDescent="0.35">
      <c r="A222">
        <v>73</v>
      </c>
      <c r="B222">
        <v>71.998999999999995</v>
      </c>
      <c r="C222">
        <v>616505.11899999995</v>
      </c>
      <c r="D222">
        <v>3097713.5449999999</v>
      </c>
      <c r="E222">
        <v>632.68200000000002</v>
      </c>
      <c r="F222">
        <v>5.4139999999999997</v>
      </c>
      <c r="G222">
        <v>0</v>
      </c>
      <c r="H222" t="s">
        <v>194</v>
      </c>
      <c r="I222">
        <v>1.4E-2</v>
      </c>
      <c r="J222">
        <f t="shared" si="140"/>
        <v>1</v>
      </c>
      <c r="K222">
        <f t="shared" ca="1" si="141"/>
        <v>50.95</v>
      </c>
      <c r="L222">
        <f t="shared" ca="1" si="142"/>
        <v>1.0684959309922624</v>
      </c>
      <c r="M222">
        <f t="shared" ca="1" si="115"/>
        <v>5.7848369703921083</v>
      </c>
      <c r="N222">
        <f t="shared" ca="1" si="116"/>
        <v>0.76610292742015462</v>
      </c>
      <c r="O222">
        <f t="shared" ca="1" si="117"/>
        <v>8.8075083638089993</v>
      </c>
      <c r="P222">
        <f t="shared" ca="1" si="118"/>
        <v>633.75049593099232</v>
      </c>
      <c r="Q222">
        <f t="shared" ca="1" si="119"/>
        <v>637.70422700023619</v>
      </c>
      <c r="R222">
        <f t="shared" ca="1" si="120"/>
        <v>2.4898459878595135E-2</v>
      </c>
      <c r="S222">
        <f t="shared" ca="1" si="121"/>
        <v>2.7203959790835595</v>
      </c>
      <c r="T222">
        <f t="shared" ca="1" si="122"/>
        <v>48.833916702858936</v>
      </c>
      <c r="U222">
        <f t="shared" ca="1" si="143"/>
        <v>-2.632273884330516E-2</v>
      </c>
      <c r="V222">
        <f t="shared" ca="1" si="144"/>
        <v>0</v>
      </c>
      <c r="W222">
        <f t="shared" ca="1" si="123"/>
        <v>1.1403899839934688</v>
      </c>
      <c r="X222">
        <f t="shared" ca="1" si="124"/>
        <v>6.1740713733406398</v>
      </c>
      <c r="Y222">
        <f t="shared" ca="1" si="125"/>
        <v>0.80237139970564531</v>
      </c>
      <c r="Z222">
        <f t="shared" ca="1" si="126"/>
        <v>8.2522531598840576</v>
      </c>
      <c r="AA222">
        <f t="shared" ca="1" si="127"/>
        <v>633.8223899839935</v>
      </c>
      <c r="AB222">
        <f t="shared" ca="1" si="128"/>
        <v>637.29332179922369</v>
      </c>
      <c r="AC222">
        <f t="shared" ca="1" si="129"/>
        <v>2.0550718800577381E-2</v>
      </c>
      <c r="AD222">
        <f t="shared" ca="1" si="130"/>
        <v>2.4672396842634892</v>
      </c>
      <c r="AE222">
        <f t="shared" ca="1" si="131"/>
        <v>46.379986095769254</v>
      </c>
      <c r="AF222">
        <f t="shared" ca="1" si="132"/>
        <v>1.9124642987435436E-2</v>
      </c>
      <c r="AG222">
        <f t="shared" ca="1" si="133"/>
        <v>0</v>
      </c>
      <c r="AH222">
        <f ca="1">IFERROR(IF(V32="Supercritical",MAX($D$16,IFERROR(L222,MAX($D$16,POWER((ABS(K222)^2)/($I$5*MAX(F222,0.1)^2),1/3)))),IF(V32="Subcritical",MAX($D$16,IFERROR(W222,MAX($D$16,POWER((ABS(K222)^2)/($I$5*MAX(F222,0.1)^2),1/3)))),IF(AND(IFERROR(V222,0)=1,IFERROR(AG222,0)=1),IF(IFERROR(T222,-1E+99)&gt;=IFERROR(AE222,-1E+99),MAX($D$16,IFERROR(L222,MAX($D$16,POWER((ABS(K222)^2)/($I$5*MAX(F222,0.1)^2),1/3)))),MAX($D$16,IFERROR(W222,MAX($D$16,POWER((ABS(K222)^2)/($I$5*MAX(F222,0.1)^2),1/3))))),IF(IFERROR(V222,0)=1,MAX($D$16,IFERROR(L222,MAX($D$16,POWER((ABS(K222)^2)/($I$5*MAX(F222,0.1)^2),1/3)))),IF(IFERROR(AG222,0)=1,MAX($D$16,IFERROR(W222,MAX($D$16,POWER((ABS(K222)^2)/($I$5*MAX(F222,0.1)^2),1/3)))),MAX($D$16,POWER((ABS(K222)^2)/($I$5*MAX(F222,0.1)^2),1/3))))))),MAX($D$16,POWER((ABS(K222)^2)/($I$5*MAX(F222,0.1)^2),1/3)))</f>
        <v>2.0822248353806891</v>
      </c>
      <c r="AI222">
        <f t="shared" ca="1" si="134"/>
        <v>634.76422483538067</v>
      </c>
      <c r="AJ222">
        <f t="shared" ca="1" si="135"/>
        <v>635.805337253071</v>
      </c>
      <c r="AM222">
        <v>0</v>
      </c>
      <c r="AN222">
        <v>0</v>
      </c>
      <c r="AO222">
        <f t="shared" si="136"/>
        <v>0</v>
      </c>
      <c r="AP222">
        <f t="shared" si="145"/>
        <v>0</v>
      </c>
      <c r="AQ222">
        <f t="shared" ca="1" si="137"/>
        <v>1.0000000000000002</v>
      </c>
      <c r="AR222" t="str">
        <f t="shared" ca="1" si="138"/>
        <v>Supercritical</v>
      </c>
      <c r="AS222">
        <f t="shared" ca="1" si="139"/>
        <v>3.6986645517554121E-3</v>
      </c>
    </row>
    <row r="223" spans="1:45" x14ac:dyDescent="0.35">
      <c r="A223">
        <v>74</v>
      </c>
      <c r="B223">
        <v>72.998999999999995</v>
      </c>
      <c r="C223">
        <v>616504.54399999999</v>
      </c>
      <c r="D223">
        <v>3097712.7259999998</v>
      </c>
      <c r="E223">
        <v>632.64200000000005</v>
      </c>
      <c r="F223">
        <v>5.3869999999999996</v>
      </c>
      <c r="G223">
        <v>0</v>
      </c>
      <c r="H223" t="s">
        <v>194</v>
      </c>
      <c r="I223">
        <v>1.4E-2</v>
      </c>
      <c r="J223">
        <f t="shared" si="140"/>
        <v>1</v>
      </c>
      <c r="K223">
        <f t="shared" ca="1" si="141"/>
        <v>50.95</v>
      </c>
      <c r="L223">
        <f t="shared" ca="1" si="142"/>
        <v>1.0684959309922624</v>
      </c>
      <c r="M223">
        <f t="shared" ca="1" si="115"/>
        <v>5.7559875802553169</v>
      </c>
      <c r="N223">
        <f t="shared" ca="1" si="116"/>
        <v>0.76501778388913888</v>
      </c>
      <c r="O223">
        <f t="shared" ca="1" si="117"/>
        <v>8.8516521777727721</v>
      </c>
      <c r="P223">
        <f t="shared" ca="1" si="118"/>
        <v>633.71049593099235</v>
      </c>
      <c r="Q223">
        <f t="shared" ca="1" si="119"/>
        <v>637.70395904395207</v>
      </c>
      <c r="R223">
        <f t="shared" ca="1" si="120"/>
        <v>2.5196245061985405E-2</v>
      </c>
      <c r="S223">
        <f t="shared" ca="1" si="121"/>
        <v>2.7340307835081474</v>
      </c>
      <c r="T223">
        <f t="shared" ca="1" si="122"/>
        <v>49.047772814980014</v>
      </c>
      <c r="U223">
        <f t="shared" ca="1" si="143"/>
        <v>-2.8845781363770584E-2</v>
      </c>
      <c r="V223">
        <f t="shared" ca="1" si="144"/>
        <v>0</v>
      </c>
      <c r="W223">
        <f t="shared" ca="1" si="123"/>
        <v>1.1428199671191799</v>
      </c>
      <c r="X223">
        <f t="shared" ca="1" si="124"/>
        <v>6.1563711628710216</v>
      </c>
      <c r="Y223">
        <f t="shared" ca="1" si="125"/>
        <v>0.80237978266109611</v>
      </c>
      <c r="Z223">
        <f t="shared" ca="1" si="126"/>
        <v>8.2759792501268699</v>
      </c>
      <c r="AA223">
        <f t="shared" ca="1" si="127"/>
        <v>633.78481996711923</v>
      </c>
      <c r="AB223">
        <f t="shared" ca="1" si="128"/>
        <v>637.27573905725842</v>
      </c>
      <c r="AC223">
        <f t="shared" ca="1" si="129"/>
        <v>2.0668771683220986E-2</v>
      </c>
      <c r="AD223">
        <f t="shared" ca="1" si="130"/>
        <v>2.4717012635014406</v>
      </c>
      <c r="AE223">
        <f t="shared" ca="1" si="131"/>
        <v>46.500599181860316</v>
      </c>
      <c r="AF223">
        <f t="shared" ca="1" si="132"/>
        <v>1.8208817336358152E-2</v>
      </c>
      <c r="AG223">
        <f t="shared" ca="1" si="133"/>
        <v>0</v>
      </c>
      <c r="AH223">
        <f ca="1">IFERROR(IF(V32="Supercritical",MAX($D$16,IFERROR(L223,MAX($D$16,POWER((ABS(K223)^2)/($I$5*MAX(F223,0.1)^2),1/3)))),IF(V32="Subcritical",MAX($D$16,IFERROR(W223,MAX($D$16,POWER((ABS(K223)^2)/($I$5*MAX(F223,0.1)^2),1/3)))),IF(AND(IFERROR(V223,0)=1,IFERROR(AG223,0)=1),IF(IFERROR(T223,-1E+99)&gt;=IFERROR(AE223,-1E+99),MAX($D$16,IFERROR(L223,MAX($D$16,POWER((ABS(K223)^2)/($I$5*MAX(F223,0.1)^2),1/3)))),MAX($D$16,IFERROR(W223,MAX($D$16,POWER((ABS(K223)^2)/($I$5*MAX(F223,0.1)^2),1/3))))),IF(IFERROR(V223,0)=1,MAX($D$16,IFERROR(L223,MAX($D$16,POWER((ABS(K223)^2)/($I$5*MAX(F223,0.1)^2),1/3)))),IF(IFERROR(AG223,0)=1,MAX($D$16,IFERROR(W223,MAX($D$16,POWER((ABS(K223)^2)/($I$5*MAX(F223,0.1)^2),1/3)))),MAX($D$16,POWER((ABS(K223)^2)/($I$5*MAX(F223,0.1)^2),1/3))))))),MAX($D$16,POWER((ABS(K223)^2)/($I$5*MAX(F223,0.1)^2),1/3)))</f>
        <v>2.0891765353678946</v>
      </c>
      <c r="AI223">
        <f t="shared" ca="1" si="134"/>
        <v>634.73117653536792</v>
      </c>
      <c r="AJ223">
        <f t="shared" ca="1" si="135"/>
        <v>635.77576480305186</v>
      </c>
      <c r="AM223">
        <v>0</v>
      </c>
      <c r="AN223">
        <v>0</v>
      </c>
      <c r="AO223">
        <f t="shared" si="136"/>
        <v>0</v>
      </c>
      <c r="AP223">
        <f t="shared" si="145"/>
        <v>0</v>
      </c>
      <c r="AQ223">
        <f t="shared" ca="1" si="137"/>
        <v>1.0000000000000004</v>
      </c>
      <c r="AR223" t="str">
        <f t="shared" ca="1" si="138"/>
        <v>Supercritical</v>
      </c>
      <c r="AS223">
        <f t="shared" ca="1" si="139"/>
        <v>3.7124890816268939E-3</v>
      </c>
    </row>
    <row r="224" spans="1:45" x14ac:dyDescent="0.35">
      <c r="A224">
        <v>75</v>
      </c>
      <c r="B224">
        <v>73.998999999999995</v>
      </c>
      <c r="C224">
        <v>616503.97</v>
      </c>
      <c r="D224">
        <v>3097711.9079999998</v>
      </c>
      <c r="E224">
        <v>632.60199999999998</v>
      </c>
      <c r="F224">
        <v>5.3609999999999998</v>
      </c>
      <c r="G224">
        <v>0</v>
      </c>
      <c r="H224" t="s">
        <v>194</v>
      </c>
      <c r="I224">
        <v>1.4E-2</v>
      </c>
      <c r="J224">
        <f t="shared" si="140"/>
        <v>1</v>
      </c>
      <c r="K224">
        <f t="shared" ca="1" si="141"/>
        <v>50.95</v>
      </c>
      <c r="L224">
        <f t="shared" ca="1" si="142"/>
        <v>1.0684959309922624</v>
      </c>
      <c r="M224">
        <f t="shared" ca="1" si="115"/>
        <v>5.7282066860495187</v>
      </c>
      <c r="N224">
        <f t="shared" ca="1" si="116"/>
        <v>0.76396544454682969</v>
      </c>
      <c r="O224">
        <f t="shared" ca="1" si="117"/>
        <v>8.8945812873833088</v>
      </c>
      <c r="P224">
        <f t="shared" ca="1" si="118"/>
        <v>633.67049593099227</v>
      </c>
      <c r="Q224">
        <f t="shared" ca="1" si="119"/>
        <v>637.70278829989491</v>
      </c>
      <c r="R224">
        <f t="shared" ca="1" si="120"/>
        <v>2.5487970054496756E-2</v>
      </c>
      <c r="S224">
        <f t="shared" ca="1" si="121"/>
        <v>2.7472903993207218</v>
      </c>
      <c r="T224">
        <f t="shared" ca="1" si="122"/>
        <v>49.255890983272117</v>
      </c>
      <c r="U224">
        <f t="shared" ca="1" si="143"/>
        <v>-2.8148375917339763E-2</v>
      </c>
      <c r="V224">
        <f t="shared" ca="1" si="144"/>
        <v>0</v>
      </c>
      <c r="W224">
        <f t="shared" ca="1" si="123"/>
        <v>1.1451489524646654</v>
      </c>
      <c r="X224">
        <f t="shared" ca="1" si="124"/>
        <v>6.1391435341630709</v>
      </c>
      <c r="Y224">
        <f t="shared" ca="1" si="125"/>
        <v>0.80236629267930371</v>
      </c>
      <c r="Z224">
        <f t="shared" ca="1" si="126"/>
        <v>8.2992032547331291</v>
      </c>
      <c r="AA224">
        <f t="shared" ca="1" si="127"/>
        <v>633.74714895246461</v>
      </c>
      <c r="AB224">
        <f t="shared" ca="1" si="128"/>
        <v>637.25768792613292</v>
      </c>
      <c r="AC224">
        <f t="shared" ca="1" si="129"/>
        <v>2.0785401553877481E-2</v>
      </c>
      <c r="AD224">
        <f t="shared" ca="1" si="130"/>
        <v>2.4761155481112351</v>
      </c>
      <c r="AE224">
        <f t="shared" ca="1" si="131"/>
        <v>46.618522176835519</v>
      </c>
      <c r="AF224">
        <f t="shared" ca="1" si="132"/>
        <v>1.8720559668281567E-2</v>
      </c>
      <c r="AG224">
        <f t="shared" ca="1" si="133"/>
        <v>0</v>
      </c>
      <c r="AH224">
        <f ca="1">IFERROR(IF(V32="Supercritical",MAX($D$16,IFERROR(L224,MAX($D$16,POWER((ABS(K224)^2)/($I$5*MAX(F224,0.1)^2),1/3)))),IF(V32="Subcritical",MAX($D$16,IFERROR(W224,MAX($D$16,POWER((ABS(K224)^2)/($I$5*MAX(F224,0.1)^2),1/3)))),IF(AND(IFERROR(V224,0)=1,IFERROR(AG224,0)=1),IF(IFERROR(T224,-1E+99)&gt;=IFERROR(AE224,-1E+99),MAX($D$16,IFERROR(L224,MAX($D$16,POWER((ABS(K224)^2)/($I$5*MAX(F224,0.1)^2),1/3)))),MAX($D$16,IFERROR(W224,MAX($D$16,POWER((ABS(K224)^2)/($I$5*MAX(F224,0.1)^2),1/3))))),IF(IFERROR(V224,0)=1,MAX($D$16,IFERROR(L224,MAX($D$16,POWER((ABS(K224)^2)/($I$5*MAX(F224,0.1)^2),1/3)))),IF(IFERROR(AG224,0)=1,MAX($D$16,IFERROR(W224,MAX($D$16,POWER((ABS(K224)^2)/($I$5*MAX(F224,0.1)^2),1/3)))),MAX($D$16,POWER((ABS(K224)^2)/($I$5*MAX(F224,0.1)^2),1/3))))))),MAX($D$16,POWER((ABS(K224)^2)/($I$5*MAX(F224,0.1)^2),1/3)))</f>
        <v>2.0959258704670867</v>
      </c>
      <c r="AI224">
        <f t="shared" ca="1" si="134"/>
        <v>634.69792587046709</v>
      </c>
      <c r="AJ224">
        <f t="shared" ca="1" si="135"/>
        <v>635.74588880570059</v>
      </c>
      <c r="AM224">
        <v>0</v>
      </c>
      <c r="AN224">
        <v>0</v>
      </c>
      <c r="AO224">
        <f t="shared" si="136"/>
        <v>0</v>
      </c>
      <c r="AP224">
        <f t="shared" si="145"/>
        <v>0</v>
      </c>
      <c r="AQ224">
        <f t="shared" ca="1" si="137"/>
        <v>1.0000000000000004</v>
      </c>
      <c r="AR224" t="str">
        <f t="shared" ca="1" si="138"/>
        <v>Supercritical</v>
      </c>
      <c r="AS224">
        <f t="shared" ca="1" si="139"/>
        <v>3.7259972203080444E-3</v>
      </c>
    </row>
    <row r="225" spans="1:45" x14ac:dyDescent="0.35">
      <c r="A225">
        <v>76</v>
      </c>
      <c r="B225">
        <v>74.998999999999995</v>
      </c>
      <c r="C225">
        <v>616503.39500000002</v>
      </c>
      <c r="D225">
        <v>3097711.0890000002</v>
      </c>
      <c r="E225">
        <v>632.56200000000001</v>
      </c>
      <c r="F225">
        <v>5.335</v>
      </c>
      <c r="G225">
        <v>0</v>
      </c>
      <c r="H225" t="s">
        <v>194</v>
      </c>
      <c r="I225">
        <v>1.4E-2</v>
      </c>
      <c r="J225">
        <f t="shared" si="140"/>
        <v>1</v>
      </c>
      <c r="K225">
        <f t="shared" ca="1" si="141"/>
        <v>50.95</v>
      </c>
      <c r="L225">
        <f t="shared" ca="1" si="142"/>
        <v>1.0684959309922624</v>
      </c>
      <c r="M225">
        <f t="shared" ca="1" si="115"/>
        <v>5.7004257918437196</v>
      </c>
      <c r="N225">
        <f t="shared" ca="1" si="116"/>
        <v>0.76290578163581058</v>
      </c>
      <c r="O225">
        <f t="shared" ca="1" si="117"/>
        <v>8.9379288250537812</v>
      </c>
      <c r="P225">
        <f t="shared" ca="1" si="118"/>
        <v>633.63049593099231</v>
      </c>
      <c r="Q225">
        <f t="shared" ca="1" si="119"/>
        <v>637.70218663852177</v>
      </c>
      <c r="R225">
        <f t="shared" ca="1" si="120"/>
        <v>2.5784680857545685E-2</v>
      </c>
      <c r="S225">
        <f t="shared" ca="1" si="121"/>
        <v>2.7606792559996984</v>
      </c>
      <c r="T225">
        <f t="shared" ca="1" si="122"/>
        <v>49.466182332976416</v>
      </c>
      <c r="U225">
        <f t="shared" ca="1" si="143"/>
        <v>-2.906950406213582E-2</v>
      </c>
      <c r="V225">
        <f t="shared" ca="1" si="144"/>
        <v>0</v>
      </c>
      <c r="W225">
        <f t="shared" ca="1" si="123"/>
        <v>1.1473839103480423</v>
      </c>
      <c r="X225">
        <f t="shared" ca="1" si="124"/>
        <v>6.1212931617068058</v>
      </c>
      <c r="Y225">
        <f t="shared" ca="1" si="125"/>
        <v>0.80229088296796214</v>
      </c>
      <c r="Z225">
        <f t="shared" ca="1" si="126"/>
        <v>8.3234046555276517</v>
      </c>
      <c r="AA225">
        <f t="shared" ca="1" si="127"/>
        <v>633.70938391034804</v>
      </c>
      <c r="AB225">
        <f t="shared" ca="1" si="128"/>
        <v>637.24042698168648</v>
      </c>
      <c r="AC225">
        <f t="shared" ca="1" si="129"/>
        <v>2.0909423562247974E-2</v>
      </c>
      <c r="AD225">
        <f t="shared" ca="1" si="130"/>
        <v>2.4809163863588606</v>
      </c>
      <c r="AE225">
        <f t="shared" ca="1" si="131"/>
        <v>46.740836254684808</v>
      </c>
      <c r="AF225">
        <f t="shared" ca="1" si="132"/>
        <v>5.8736019532489081E-2</v>
      </c>
      <c r="AG225">
        <f t="shared" ca="1" si="133"/>
        <v>0</v>
      </c>
      <c r="AH225">
        <f ca="1">IFERROR(IF(V32="Supercritical",MAX($D$16,IFERROR(L225,MAX($D$16,POWER((ABS(K225)^2)/($I$5*MAX(F225,0.1)^2),1/3)))),IF(V32="Subcritical",MAX($D$16,IFERROR(W225,MAX($D$16,POWER((ABS(K225)^2)/($I$5*MAX(F225,0.1)^2),1/3)))),IF(AND(IFERROR(V225,0)=1,IFERROR(AG225,0)=1),IF(IFERROR(T225,-1E+99)&gt;=IFERROR(AE225,-1E+99),MAX($D$16,IFERROR(L225,MAX($D$16,POWER((ABS(K225)^2)/($I$5*MAX(F225,0.1)^2),1/3)))),MAX($D$16,IFERROR(W225,MAX($D$16,POWER((ABS(K225)^2)/($I$5*MAX(F225,0.1)^2),1/3))))),IF(IFERROR(V225,0)=1,MAX($D$16,IFERROR(L225,MAX($D$16,POWER((ABS(K225)^2)/($I$5*MAX(F225,0.1)^2),1/3)))),IF(IFERROR(AG225,0)=1,MAX($D$16,IFERROR(W225,MAX($D$16,POWER((ABS(K225)^2)/($I$5*MAX(F225,0.1)^2),1/3)))),MAX($D$16,POWER((ABS(K225)^2)/($I$5*MAX(F225,0.1)^2),1/3))))))),MAX($D$16,POWER((ABS(K225)^2)/($I$5*MAX(F225,0.1)^2),1/3)))</f>
        <v>2.1027299823859709</v>
      </c>
      <c r="AI225">
        <f t="shared" ca="1" si="134"/>
        <v>634.66472998238601</v>
      </c>
      <c r="AJ225">
        <f t="shared" ca="1" si="135"/>
        <v>635.71609497357895</v>
      </c>
      <c r="AM225">
        <v>0</v>
      </c>
      <c r="AN225">
        <v>0</v>
      </c>
      <c r="AO225">
        <f t="shared" si="136"/>
        <v>0</v>
      </c>
      <c r="AP225">
        <f t="shared" si="145"/>
        <v>0</v>
      </c>
      <c r="AQ225">
        <f t="shared" ca="1" si="137"/>
        <v>1.0000000000000002</v>
      </c>
      <c r="AR225" t="str">
        <f t="shared" ca="1" si="138"/>
        <v>Supercritical</v>
      </c>
      <c r="AS225">
        <f t="shared" ca="1" si="139"/>
        <v>3.7397009610055237E-3</v>
      </c>
    </row>
    <row r="226" spans="1:45" x14ac:dyDescent="0.35">
      <c r="A226">
        <v>77</v>
      </c>
      <c r="B226">
        <v>75.998999999999995</v>
      </c>
      <c r="C226">
        <v>616502.821</v>
      </c>
      <c r="D226">
        <v>3097710.2710000002</v>
      </c>
      <c r="E226">
        <v>632.55999999999995</v>
      </c>
      <c r="F226">
        <v>5.3079999999999998</v>
      </c>
      <c r="G226">
        <v>0</v>
      </c>
      <c r="H226" t="s">
        <v>194</v>
      </c>
      <c r="I226">
        <v>1.4E-2</v>
      </c>
      <c r="J226">
        <f t="shared" si="140"/>
        <v>1</v>
      </c>
      <c r="K226">
        <f t="shared" ca="1" si="141"/>
        <v>50.95</v>
      </c>
      <c r="L226">
        <f t="shared" ca="1" si="142"/>
        <v>1.0684959309922624</v>
      </c>
      <c r="M226">
        <f t="shared" ca="1" si="115"/>
        <v>5.6715764017069281</v>
      </c>
      <c r="N226">
        <f t="shared" ca="1" si="116"/>
        <v>0.76179752870745543</v>
      </c>
      <c r="O226">
        <f t="shared" ca="1" si="117"/>
        <v>8.9833930447742887</v>
      </c>
      <c r="P226">
        <f t="shared" ca="1" si="118"/>
        <v>633.62849593099224</v>
      </c>
      <c r="Q226">
        <f t="shared" ca="1" si="119"/>
        <v>637.74171461584945</v>
      </c>
      <c r="R226">
        <f t="shared" ca="1" si="120"/>
        <v>2.6098201215129666E-2</v>
      </c>
      <c r="S226">
        <f t="shared" ca="1" si="121"/>
        <v>2.7747218972792749</v>
      </c>
      <c r="T226">
        <f t="shared" ca="1" si="122"/>
        <v>49.686896209960452</v>
      </c>
      <c r="U226">
        <f t="shared" ca="1" si="143"/>
        <v>-6.9718191199513058E-2</v>
      </c>
      <c r="V226">
        <f t="shared" ca="1" si="144"/>
        <v>0</v>
      </c>
      <c r="W226">
        <f t="shared" ca="1" si="123"/>
        <v>1.1495311678059801</v>
      </c>
      <c r="X226">
        <f t="shared" ca="1" si="124"/>
        <v>6.1017114387141422</v>
      </c>
      <c r="Y226">
        <f t="shared" ca="1" si="125"/>
        <v>0.80211140247259216</v>
      </c>
      <c r="Z226">
        <f t="shared" ca="1" si="126"/>
        <v>8.3501162766781167</v>
      </c>
      <c r="AA226">
        <f t="shared" ca="1" si="127"/>
        <v>633.70953116780595</v>
      </c>
      <c r="AB226">
        <f t="shared" ca="1" si="128"/>
        <v>637.26327438055034</v>
      </c>
      <c r="AC226">
        <f t="shared" ca="1" si="129"/>
        <v>2.1050123309327595E-2</v>
      </c>
      <c r="AD226">
        <f t="shared" ca="1" si="130"/>
        <v>2.4865525617193529</v>
      </c>
      <c r="AE226">
        <f t="shared" ca="1" si="131"/>
        <v>46.874884960790382</v>
      </c>
      <c r="AF226">
        <f t="shared" ca="1" si="132"/>
        <v>5.7837847032033096E-2</v>
      </c>
      <c r="AG226">
        <f t="shared" ca="1" si="133"/>
        <v>0</v>
      </c>
      <c r="AH226">
        <f ca="1">IFERROR(IF(V32="Supercritical",MAX($D$16,IFERROR(L226,MAX($D$16,POWER((ABS(K226)^2)/($I$5*MAX(F226,0.1)^2),1/3)))),IF(V32="Subcritical",MAX($D$16,IFERROR(W226,MAX($D$16,POWER((ABS(K226)^2)/($I$5*MAX(F226,0.1)^2),1/3)))),IF(AND(IFERROR(V226,0)=1,IFERROR(AG226,0)=1),IF(IFERROR(T226,-1E+99)&gt;=IFERROR(AE226,-1E+99),MAX($D$16,IFERROR(L226,MAX($D$16,POWER((ABS(K226)^2)/($I$5*MAX(F226,0.1)^2),1/3)))),MAX($D$16,IFERROR(W226,MAX($D$16,POWER((ABS(K226)^2)/($I$5*MAX(F226,0.1)^2),1/3))))),IF(IFERROR(V226,0)=1,MAX($D$16,IFERROR(L226,MAX($D$16,POWER((ABS(K226)^2)/($I$5*MAX(F226,0.1)^2),1/3)))),IF(IFERROR(AG226,0)=1,MAX($D$16,IFERROR(W226,MAX($D$16,POWER((ABS(K226)^2)/($I$5*MAX(F226,0.1)^2),1/3)))),MAX($D$16,POWER((ABS(K226)^2)/($I$5*MAX(F226,0.1)^2),1/3))))))),MAX($D$16,POWER((ABS(K226)^2)/($I$5*MAX(F226,0.1)^2),1/3)))</f>
        <v>2.1098545348317743</v>
      </c>
      <c r="AI226">
        <f t="shared" ca="1" si="134"/>
        <v>634.66985453483176</v>
      </c>
      <c r="AJ226">
        <f t="shared" ca="1" si="135"/>
        <v>635.72478180224766</v>
      </c>
      <c r="AM226">
        <v>0</v>
      </c>
      <c r="AN226">
        <v>0</v>
      </c>
      <c r="AO226">
        <f t="shared" si="136"/>
        <v>0</v>
      </c>
      <c r="AP226">
        <f t="shared" si="145"/>
        <v>0</v>
      </c>
      <c r="AQ226">
        <f t="shared" ca="1" si="137"/>
        <v>0.99999999999999978</v>
      </c>
      <c r="AR226" t="str">
        <f t="shared" ca="1" si="138"/>
        <v>Supercritical</v>
      </c>
      <c r="AS226">
        <f t="shared" ca="1" si="139"/>
        <v>3.754142773715107E-3</v>
      </c>
    </row>
    <row r="227" spans="1:45" x14ac:dyDescent="0.35">
      <c r="A227">
        <v>78</v>
      </c>
      <c r="B227">
        <v>76.998999999999995</v>
      </c>
      <c r="C227">
        <v>616502.24600000004</v>
      </c>
      <c r="D227">
        <v>3097709.452</v>
      </c>
      <c r="E227">
        <v>632.55799999999999</v>
      </c>
      <c r="F227">
        <v>5.282</v>
      </c>
      <c r="G227">
        <v>0</v>
      </c>
      <c r="H227" t="s">
        <v>194</v>
      </c>
      <c r="I227">
        <v>1.4E-2</v>
      </c>
      <c r="J227">
        <f t="shared" si="140"/>
        <v>1</v>
      </c>
      <c r="K227">
        <f t="shared" ca="1" si="141"/>
        <v>50.95</v>
      </c>
      <c r="L227">
        <f t="shared" ca="1" si="142"/>
        <v>1.0684959309922624</v>
      </c>
      <c r="M227">
        <f t="shared" ca="1" si="115"/>
        <v>5.6437955075011299</v>
      </c>
      <c r="N227">
        <f t="shared" ca="1" si="116"/>
        <v>0.76072269824426753</v>
      </c>
      <c r="O227">
        <f t="shared" ca="1" si="117"/>
        <v>9.0276127000495858</v>
      </c>
      <c r="P227">
        <f t="shared" ca="1" si="118"/>
        <v>633.62649593099229</v>
      </c>
      <c r="Q227">
        <f t="shared" ca="1" si="119"/>
        <v>637.78030791173114</v>
      </c>
      <c r="R227">
        <f t="shared" ca="1" si="120"/>
        <v>2.640542666789562E-2</v>
      </c>
      <c r="S227">
        <f t="shared" ca="1" si="121"/>
        <v>2.788380126989471</v>
      </c>
      <c r="T227">
        <f t="shared" ca="1" si="122"/>
        <v>49.901717059355462</v>
      </c>
      <c r="U227">
        <f t="shared" ca="1" si="143"/>
        <v>-6.9001361690880003E-2</v>
      </c>
      <c r="V227">
        <f t="shared" ca="1" si="144"/>
        <v>0</v>
      </c>
      <c r="W227">
        <f t="shared" ca="1" si="123"/>
        <v>1.1515964828714795</v>
      </c>
      <c r="X227">
        <f t="shared" ca="1" si="124"/>
        <v>6.0827326225271552</v>
      </c>
      <c r="Y227">
        <f t="shared" ca="1" si="125"/>
        <v>0.80192193527555966</v>
      </c>
      <c r="Z227">
        <f t="shared" ca="1" si="126"/>
        <v>8.3761695872195219</v>
      </c>
      <c r="AA227">
        <f t="shared" ca="1" si="127"/>
        <v>633.70959648287146</v>
      </c>
      <c r="AB227">
        <f t="shared" ca="1" si="128"/>
        <v>637.28555045605503</v>
      </c>
      <c r="AC227">
        <f t="shared" ca="1" si="129"/>
        <v>2.1188358739010139E-2</v>
      </c>
      <c r="AD227">
        <f t="shared" ca="1" si="130"/>
        <v>2.4920731902132687</v>
      </c>
      <c r="AE227">
        <f t="shared" ca="1" si="131"/>
        <v>47.005570525853294</v>
      </c>
      <c r="AF227">
        <f t="shared" ca="1" si="132"/>
        <v>5.8526140571302676E-2</v>
      </c>
      <c r="AG227">
        <f t="shared" ca="1" si="133"/>
        <v>0</v>
      </c>
      <c r="AH227">
        <f ca="1">IFERROR(IF(V32="Supercritical",MAX($D$16,IFERROR(L227,MAX($D$16,POWER((ABS(K227)^2)/($I$5*MAX(F227,0.1)^2),1/3)))),IF(V32="Subcritical",MAX($D$16,IFERROR(W227,MAX($D$16,POWER((ABS(K227)^2)/($I$5*MAX(F227,0.1)^2),1/3)))),IF(AND(IFERROR(V227,0)=1,IFERROR(AG227,0)=1),IF(IFERROR(T227,-1E+99)&gt;=IFERROR(AE227,-1E+99),MAX($D$16,IFERROR(L227,MAX($D$16,POWER((ABS(K227)^2)/($I$5*MAX(F227,0.1)^2),1/3)))),MAX($D$16,IFERROR(W227,MAX($D$16,POWER((ABS(K227)^2)/($I$5*MAX(F227,0.1)^2),1/3))))),IF(IFERROR(V227,0)=1,MAX($D$16,IFERROR(L227,MAX($D$16,POWER((ABS(K227)^2)/($I$5*MAX(F227,0.1)^2),1/3)))),IF(IFERROR(AG227,0)=1,MAX($D$16,IFERROR(W227,MAX($D$16,POWER((ABS(K227)^2)/($I$5*MAX(F227,0.1)^2),1/3)))),MAX($D$16,POWER((ABS(K227)^2)/($I$5*MAX(F227,0.1)^2),1/3))))))),MAX($D$16,POWER((ABS(K227)^2)/($I$5*MAX(F227,0.1)^2),1/3)))</f>
        <v>2.1167725346097375</v>
      </c>
      <c r="AI227">
        <f t="shared" ca="1" si="134"/>
        <v>634.6747725346097</v>
      </c>
      <c r="AJ227">
        <f t="shared" ca="1" si="135"/>
        <v>635.73315880191456</v>
      </c>
      <c r="AM227">
        <v>0</v>
      </c>
      <c r="AN227">
        <v>0</v>
      </c>
      <c r="AO227">
        <f t="shared" si="136"/>
        <v>0</v>
      </c>
      <c r="AP227">
        <f t="shared" si="145"/>
        <v>0</v>
      </c>
      <c r="AQ227">
        <f t="shared" ca="1" si="137"/>
        <v>1.0000000000000002</v>
      </c>
      <c r="AR227" t="str">
        <f t="shared" ca="1" si="138"/>
        <v>Supercritical</v>
      </c>
      <c r="AS227">
        <f t="shared" ca="1" si="139"/>
        <v>3.7682568141247951E-3</v>
      </c>
    </row>
    <row r="228" spans="1:45" x14ac:dyDescent="0.35">
      <c r="A228">
        <v>79</v>
      </c>
      <c r="B228">
        <v>77.998999999999995</v>
      </c>
      <c r="C228">
        <v>616501.67200000002</v>
      </c>
      <c r="D228">
        <v>3097708.6340000001</v>
      </c>
      <c r="E228">
        <v>632.55600000000004</v>
      </c>
      <c r="F228">
        <v>5.2560000000000002</v>
      </c>
      <c r="G228">
        <v>0</v>
      </c>
      <c r="H228" t="s">
        <v>194</v>
      </c>
      <c r="I228">
        <v>3.3000000000000002E-2</v>
      </c>
      <c r="J228">
        <f t="shared" si="140"/>
        <v>1</v>
      </c>
      <c r="K228">
        <f t="shared" ca="1" si="141"/>
        <v>50.95</v>
      </c>
      <c r="L228">
        <f t="shared" ca="1" si="142"/>
        <v>1.0684959309922624</v>
      </c>
      <c r="M228">
        <f t="shared" ca="1" si="115"/>
        <v>5.6160146132953308</v>
      </c>
      <c r="N228">
        <f t="shared" ca="1" si="116"/>
        <v>0.75964030775867863</v>
      </c>
      <c r="O228">
        <f t="shared" ca="1" si="117"/>
        <v>9.0722698404988424</v>
      </c>
      <c r="P228">
        <f t="shared" ca="1" si="118"/>
        <v>633.62449593099234</v>
      </c>
      <c r="Q228">
        <f t="shared" ca="1" si="119"/>
        <v>637.81950510830245</v>
      </c>
      <c r="R228">
        <f t="shared" ca="1" si="120"/>
        <v>2.6717989100440289E-2</v>
      </c>
      <c r="S228">
        <f t="shared" ca="1" si="121"/>
        <v>2.8021734837820373</v>
      </c>
      <c r="T228">
        <f t="shared" ca="1" si="122"/>
        <v>50.118810066713081</v>
      </c>
      <c r="U228">
        <f t="shared" ca="1" si="143"/>
        <v>-7.0109349617382577E-2</v>
      </c>
      <c r="V228">
        <f t="shared" ca="1" si="144"/>
        <v>0</v>
      </c>
      <c r="W228">
        <f t="shared" ca="1" si="123"/>
        <v>1.1535851086191025</v>
      </c>
      <c r="X228">
        <f t="shared" ca="1" si="124"/>
        <v>6.0632433309020026</v>
      </c>
      <c r="Y228">
        <f t="shared" ca="1" si="125"/>
        <v>0.80168013633786472</v>
      </c>
      <c r="Z228">
        <f t="shared" ca="1" si="126"/>
        <v>8.403093397279239</v>
      </c>
      <c r="AA228">
        <f t="shared" ca="1" si="127"/>
        <v>633.70958510861919</v>
      </c>
      <c r="AB228">
        <f t="shared" ca="1" si="128"/>
        <v>637.30856465211548</v>
      </c>
      <c r="AC228">
        <f t="shared" ca="1" si="129"/>
        <v>2.1333366870003669E-2</v>
      </c>
      <c r="AD228">
        <f t="shared" ca="1" si="130"/>
        <v>2.4979277132286897</v>
      </c>
      <c r="AE228">
        <f t="shared" ca="1" si="131"/>
        <v>47.140211038545004</v>
      </c>
      <c r="AF228">
        <f t="shared" ca="1" si="132"/>
        <v>6.0740252807363504E-2</v>
      </c>
      <c r="AG228">
        <f t="shared" ca="1" si="133"/>
        <v>0</v>
      </c>
      <c r="AH228">
        <f ca="1">IFERROR(IF(V32="Supercritical",MAX($D$16,IFERROR(L228,MAX($D$16,POWER((ABS(K228)^2)/($I$5*MAX(F228,0.1)^2),1/3)))),IF(V32="Subcritical",MAX($D$16,IFERROR(W228,MAX($D$16,POWER((ABS(K228)^2)/($I$5*MAX(F228,0.1)^2),1/3)))),IF(AND(IFERROR(V228,0)=1,IFERROR(AG228,0)=1),IF(IFERROR(T228,-1E+99)&gt;=IFERROR(AE228,-1E+99),MAX($D$16,IFERROR(L228,MAX($D$16,POWER((ABS(K228)^2)/($I$5*MAX(F228,0.1)^2),1/3)))),MAX($D$16,IFERROR(W228,MAX($D$16,POWER((ABS(K228)^2)/($I$5*MAX(F228,0.1)^2),1/3))))),IF(IFERROR(V228,0)=1,MAX($D$16,IFERROR(L228,MAX($D$16,POWER((ABS(K228)^2)/($I$5*MAX(F228,0.1)^2),1/3)))),IF(IFERROR(AG228,0)=1,MAX($D$16,IFERROR(W228,MAX($D$16,POWER((ABS(K228)^2)/($I$5*MAX(F228,0.1)^2),1/3)))),MAX($D$16,POWER((ABS(K228)^2)/($I$5*MAX(F228,0.1)^2),1/3))))))),MAX($D$16,POWER((ABS(K228)^2)/($I$5*MAX(F228,0.1)^2),1/3)))</f>
        <v>2.123747523272558</v>
      </c>
      <c r="AI228">
        <f t="shared" ca="1" si="134"/>
        <v>634.67974752327257</v>
      </c>
      <c r="AJ228">
        <f t="shared" ca="1" si="135"/>
        <v>635.74162128490889</v>
      </c>
      <c r="AM228">
        <v>0</v>
      </c>
      <c r="AN228">
        <v>0</v>
      </c>
      <c r="AO228">
        <f t="shared" si="136"/>
        <v>0</v>
      </c>
      <c r="AP228">
        <f t="shared" si="145"/>
        <v>0</v>
      </c>
      <c r="AQ228">
        <f t="shared" ca="1" si="137"/>
        <v>1.0000000000000002</v>
      </c>
      <c r="AR228" t="str">
        <f t="shared" ca="1" si="138"/>
        <v>Supercritical</v>
      </c>
      <c r="AS228">
        <f t="shared" ca="1" si="139"/>
        <v>3.7825779961649024E-3</v>
      </c>
    </row>
    <row r="229" spans="1:45" x14ac:dyDescent="0.35">
      <c r="A229">
        <v>80</v>
      </c>
      <c r="B229">
        <v>78.998999999999995</v>
      </c>
      <c r="C229">
        <v>616501.098</v>
      </c>
      <c r="D229">
        <v>3097707.8149999999</v>
      </c>
      <c r="E229">
        <v>632.55399999999997</v>
      </c>
      <c r="F229">
        <v>5.2290000000000001</v>
      </c>
      <c r="G229">
        <v>0</v>
      </c>
      <c r="H229" t="s">
        <v>194</v>
      </c>
      <c r="I229">
        <v>4.7E-2</v>
      </c>
      <c r="J229">
        <f t="shared" si="140"/>
        <v>1</v>
      </c>
      <c r="K229">
        <f t="shared" ca="1" si="141"/>
        <v>50.95</v>
      </c>
      <c r="L229">
        <f t="shared" ca="1" si="142"/>
        <v>1.0684959309922624</v>
      </c>
      <c r="M229">
        <f t="shared" ca="1" si="115"/>
        <v>5.5871652231585403</v>
      </c>
      <c r="N229">
        <f t="shared" ca="1" si="116"/>
        <v>0.75850819928183599</v>
      </c>
      <c r="O229">
        <f t="shared" ca="1" si="117"/>
        <v>9.1191146073172522</v>
      </c>
      <c r="P229">
        <f t="shared" ca="1" si="118"/>
        <v>633.62249593099227</v>
      </c>
      <c r="Q229">
        <f t="shared" ca="1" si="119"/>
        <v>637.86093890863685</v>
      </c>
      <c r="R229">
        <f t="shared" ca="1" si="120"/>
        <v>2.7048353033310032E-2</v>
      </c>
      <c r="S229">
        <f t="shared" ca="1" si="121"/>
        <v>2.8166425379151629</v>
      </c>
      <c r="T229">
        <f t="shared" ca="1" si="122"/>
        <v>50.346694063435969</v>
      </c>
      <c r="U229">
        <f t="shared" ca="1" si="143"/>
        <v>-7.2992362801301169E-2</v>
      </c>
      <c r="V229">
        <f t="shared" ca="1" si="144"/>
        <v>0</v>
      </c>
      <c r="W229">
        <f t="shared" ca="1" si="123"/>
        <v>1.1555018486073261</v>
      </c>
      <c r="X229">
        <f t="shared" ca="1" si="124"/>
        <v>6.0421191663677085</v>
      </c>
      <c r="Y229">
        <f t="shared" ca="1" si="125"/>
        <v>0.80134167156970004</v>
      </c>
      <c r="Z229">
        <f t="shared" ca="1" si="126"/>
        <v>8.4324718856263807</v>
      </c>
      <c r="AA229">
        <f t="shared" ca="1" si="127"/>
        <v>633.70950184860726</v>
      </c>
      <c r="AB229">
        <f t="shared" ca="1" si="128"/>
        <v>637.33369053881518</v>
      </c>
      <c r="AC229">
        <f t="shared" ca="1" si="129"/>
        <v>2.149489617651975E-2</v>
      </c>
      <c r="AD229">
        <f t="shared" ca="1" si="130"/>
        <v>2.5045809668151948</v>
      </c>
      <c r="AE229">
        <f t="shared" ca="1" si="131"/>
        <v>47.28639982839848</v>
      </c>
      <c r="AF229">
        <f t="shared" ca="1" si="132"/>
        <v>5.1899728177886573E-2</v>
      </c>
      <c r="AG229">
        <f t="shared" ca="1" si="133"/>
        <v>0</v>
      </c>
      <c r="AH229">
        <f ca="1">IFERROR(IF(V32="Supercritical",MAX($D$16,IFERROR(L229,MAX($D$16,POWER((ABS(K229)^2)/($I$5*MAX(F229,0.1)^2),1/3)))),IF(V32="Subcritical",MAX($D$16,IFERROR(W229,MAX($D$16,POWER((ABS(K229)^2)/($I$5*MAX(F229,0.1)^2),1/3)))),IF(AND(IFERROR(V229,0)=1,IFERROR(AG229,0)=1),IF(IFERROR(T229,-1E+99)&gt;=IFERROR(AE229,-1E+99),MAX($D$16,IFERROR(L229,MAX($D$16,POWER((ABS(K229)^2)/($I$5*MAX(F229,0.1)^2),1/3)))),MAX($D$16,IFERROR(W229,MAX($D$16,POWER((ABS(K229)^2)/($I$5*MAX(F229,0.1)^2),1/3))))),IF(IFERROR(V229,0)=1,MAX($D$16,IFERROR(L229,MAX($D$16,POWER((ABS(K229)^2)/($I$5*MAX(F229,0.1)^2),1/3)))),IF(IFERROR(AG229,0)=1,MAX($D$16,IFERROR(W229,MAX($D$16,POWER((ABS(K229)^2)/($I$5*MAX(F229,0.1)^2),1/3)))),MAX($D$16,POWER((ABS(K229)^2)/($I$5*MAX(F229,0.1)^2),1/3))))))),MAX($D$16,POWER((ABS(K229)^2)/($I$5*MAX(F229,0.1)^2),1/3)))</f>
        <v>2.1310519089500057</v>
      </c>
      <c r="AI229">
        <f t="shared" ca="1" si="134"/>
        <v>634.68505190894996</v>
      </c>
      <c r="AJ229">
        <f t="shared" ca="1" si="135"/>
        <v>635.75057786342495</v>
      </c>
      <c r="AM229">
        <v>0</v>
      </c>
      <c r="AN229">
        <v>0</v>
      </c>
      <c r="AO229">
        <f t="shared" si="136"/>
        <v>0</v>
      </c>
      <c r="AP229">
        <f t="shared" si="145"/>
        <v>0</v>
      </c>
      <c r="AQ229">
        <f t="shared" ca="1" si="137"/>
        <v>1</v>
      </c>
      <c r="AR229" t="str">
        <f t="shared" ca="1" si="138"/>
        <v>Supercritical</v>
      </c>
      <c r="AS229">
        <f t="shared" ca="1" si="139"/>
        <v>3.7976735116554234E-3</v>
      </c>
    </row>
    <row r="230" spans="1:45" x14ac:dyDescent="0.35">
      <c r="A230">
        <v>81</v>
      </c>
      <c r="B230">
        <v>79.998999999999995</v>
      </c>
      <c r="C230">
        <v>616500.52300000004</v>
      </c>
      <c r="D230">
        <v>3097706.9959999998</v>
      </c>
      <c r="E230">
        <v>632.55200000000002</v>
      </c>
      <c r="F230">
        <v>5.2080000000000002</v>
      </c>
      <c r="G230">
        <v>0</v>
      </c>
      <c r="H230" t="s">
        <v>194</v>
      </c>
      <c r="I230">
        <v>1.4E-2</v>
      </c>
      <c r="J230">
        <f t="shared" si="140"/>
        <v>1</v>
      </c>
      <c r="K230">
        <f t="shared" ca="1" si="141"/>
        <v>50.95</v>
      </c>
      <c r="L230">
        <f t="shared" ca="1" si="142"/>
        <v>1.0684959309922624</v>
      </c>
      <c r="M230">
        <f t="shared" ca="1" si="115"/>
        <v>5.5647268086077029</v>
      </c>
      <c r="N230">
        <f t="shared" ca="1" si="116"/>
        <v>0.75762191615338059</v>
      </c>
      <c r="O230">
        <f t="shared" ca="1" si="117"/>
        <v>9.1558852307338547</v>
      </c>
      <c r="P230">
        <f t="shared" ca="1" si="118"/>
        <v>633.62049593099232</v>
      </c>
      <c r="Q230">
        <f t="shared" ca="1" si="119"/>
        <v>637.89318881368195</v>
      </c>
      <c r="R230">
        <f t="shared" ca="1" si="120"/>
        <v>2.7309462932197655E-2</v>
      </c>
      <c r="S230">
        <f t="shared" ca="1" si="121"/>
        <v>2.8279999675035308</v>
      </c>
      <c r="T230">
        <f t="shared" ca="1" si="122"/>
        <v>50.52568123454094</v>
      </c>
      <c r="U230">
        <f t="shared" ca="1" si="143"/>
        <v>-6.2953499699574422E-2</v>
      </c>
      <c r="V230">
        <f t="shared" ca="1" si="144"/>
        <v>0</v>
      </c>
      <c r="W230">
        <f t="shared" ca="1" si="123"/>
        <v>1.1573511050540726</v>
      </c>
      <c r="X230">
        <f t="shared" ca="1" si="124"/>
        <v>6.0274845551216103</v>
      </c>
      <c r="Y230">
        <f t="shared" ca="1" si="125"/>
        <v>0.80123928699750568</v>
      </c>
      <c r="Z230">
        <f t="shared" ca="1" si="126"/>
        <v>8.45294575773028</v>
      </c>
      <c r="AA230">
        <f t="shared" ca="1" si="127"/>
        <v>633.70935110505411</v>
      </c>
      <c r="AB230">
        <f t="shared" ca="1" si="128"/>
        <v>637.35116007463262</v>
      </c>
      <c r="AC230">
        <f t="shared" ca="1" si="129"/>
        <v>2.1603081361817586E-2</v>
      </c>
      <c r="AD230">
        <f t="shared" ca="1" si="130"/>
        <v>2.5086554249258342</v>
      </c>
      <c r="AE230">
        <f t="shared" ca="1" si="131"/>
        <v>47.389852588958789</v>
      </c>
      <c r="AF230">
        <f t="shared" ca="1" si="132"/>
        <v>2.4322353536831542E-2</v>
      </c>
      <c r="AG230">
        <f t="shared" ca="1" si="133"/>
        <v>0</v>
      </c>
      <c r="AH230">
        <f ca="1">IFERROR(IF(V32="Supercritical",MAX($D$16,IFERROR(L230,MAX($D$16,POWER((ABS(K230)^2)/($I$5*MAX(F230,0.1)^2),1/3)))),IF(V32="Subcritical",MAX($D$16,IFERROR(W230,MAX($D$16,POWER((ABS(K230)^2)/($I$5*MAX(F230,0.1)^2),1/3)))),IF(AND(IFERROR(V230,0)=1,IFERROR(AG230,0)=1),IF(IFERROR(T230,-1E+99)&gt;=IFERROR(AE230,-1E+99),MAX($D$16,IFERROR(L230,MAX($D$16,POWER((ABS(K230)^2)/($I$5*MAX(F230,0.1)^2),1/3)))),MAX($D$16,IFERROR(W230,MAX($D$16,POWER((ABS(K230)^2)/($I$5*MAX(F230,0.1)^2),1/3))))),IF(IFERROR(V230,0)=1,MAX($D$16,IFERROR(L230,MAX($D$16,POWER((ABS(K230)^2)/($I$5*MAX(F230,0.1)^2),1/3)))),IF(IFERROR(AG230,0)=1,MAX($D$16,IFERROR(W230,MAX($D$16,POWER((ABS(K230)^2)/($I$5*MAX(F230,0.1)^2),1/3)))),MAX($D$16,POWER((ABS(K230)^2)/($I$5*MAX(F230,0.1)^2),1/3))))))),MAX($D$16,POWER((ABS(K230)^2)/($I$5*MAX(F230,0.1)^2),1/3)))</f>
        <v>2.1367767001085558</v>
      </c>
      <c r="AI230">
        <f t="shared" ca="1" si="134"/>
        <v>634.68877670010863</v>
      </c>
      <c r="AJ230">
        <f t="shared" ca="1" si="135"/>
        <v>635.75716505016294</v>
      </c>
      <c r="AM230">
        <v>0</v>
      </c>
      <c r="AN230">
        <v>0</v>
      </c>
      <c r="AO230">
        <f t="shared" si="136"/>
        <v>0</v>
      </c>
      <c r="AP230">
        <f t="shared" si="145"/>
        <v>0</v>
      </c>
      <c r="AQ230">
        <f t="shared" ca="1" si="137"/>
        <v>1</v>
      </c>
      <c r="AR230" t="str">
        <f t="shared" ca="1" si="138"/>
        <v>Supercritical</v>
      </c>
      <c r="AS230">
        <f t="shared" ca="1" si="139"/>
        <v>3.8095748013259713E-3</v>
      </c>
    </row>
    <row r="231" spans="1:45" x14ac:dyDescent="0.35">
      <c r="A231">
        <v>82</v>
      </c>
      <c r="B231">
        <v>80.998999999999995</v>
      </c>
      <c r="C231">
        <v>616499.94900000002</v>
      </c>
      <c r="D231">
        <v>3097706.1779999998</v>
      </c>
      <c r="E231">
        <v>632.54999999999995</v>
      </c>
      <c r="F231">
        <v>5.2050000000000001</v>
      </c>
      <c r="G231">
        <v>0</v>
      </c>
      <c r="H231" t="s">
        <v>194</v>
      </c>
      <c r="I231">
        <v>1.4E-2</v>
      </c>
      <c r="J231">
        <f t="shared" si="140"/>
        <v>1</v>
      </c>
      <c r="K231">
        <f t="shared" ca="1" si="141"/>
        <v>50.95</v>
      </c>
      <c r="L231">
        <f t="shared" ca="1" si="142"/>
        <v>1.0684959309922624</v>
      </c>
      <c r="M231">
        <f t="shared" ca="1" si="115"/>
        <v>5.5615213208147258</v>
      </c>
      <c r="N231">
        <f t="shared" ca="1" si="116"/>
        <v>0.75749489040041762</v>
      </c>
      <c r="O231">
        <f t="shared" ca="1" si="117"/>
        <v>9.1611623980138166</v>
      </c>
      <c r="P231">
        <f t="shared" ca="1" si="118"/>
        <v>633.61849593099225</v>
      </c>
      <c r="Q231">
        <f t="shared" ca="1" si="119"/>
        <v>637.8961155274643</v>
      </c>
      <c r="R231">
        <f t="shared" ca="1" si="120"/>
        <v>2.7347065965708565E-2</v>
      </c>
      <c r="S231">
        <f t="shared" ca="1" si="121"/>
        <v>2.8296299386663568</v>
      </c>
      <c r="T231">
        <f t="shared" ca="1" si="122"/>
        <v>50.551376626937362</v>
      </c>
      <c r="U231">
        <f t="shared" ca="1" si="143"/>
        <v>-3.0847460733411936E-2</v>
      </c>
      <c r="V231">
        <f t="shared" ca="1" si="144"/>
        <v>0</v>
      </c>
      <c r="W231">
        <f t="shared" ca="1" si="123"/>
        <v>1.1591369208476232</v>
      </c>
      <c r="X231">
        <f t="shared" ca="1" si="124"/>
        <v>6.0333076730118789</v>
      </c>
      <c r="Y231">
        <f t="shared" ca="1" si="125"/>
        <v>0.80195242124170396</v>
      </c>
      <c r="Z231">
        <f t="shared" ca="1" si="126"/>
        <v>8.4447872976723772</v>
      </c>
      <c r="AA231">
        <f t="shared" ca="1" si="127"/>
        <v>633.70913692084753</v>
      </c>
      <c r="AB231">
        <f t="shared" ca="1" si="128"/>
        <v>637.3439194133515</v>
      </c>
      <c r="AC231">
        <f t="shared" ca="1" si="129"/>
        <v>2.153583977503962E-2</v>
      </c>
      <c r="AD231">
        <f t="shared" ca="1" si="130"/>
        <v>2.5043028168167787</v>
      </c>
      <c r="AE231">
        <f t="shared" ca="1" si="131"/>
        <v>47.356237042818066</v>
      </c>
      <c r="AF231">
        <f t="shared" ca="1" si="132"/>
        <v>2.4248660811849732E-2</v>
      </c>
      <c r="AG231">
        <f t="shared" ca="1" si="133"/>
        <v>0</v>
      </c>
      <c r="AH231">
        <f ca="1">IFERROR(IF(V32="Supercritical",MAX($D$16,IFERROR(L231,MAX($D$16,POWER((ABS(K231)^2)/($I$5*MAX(F231,0.1)^2),1/3)))),IF(V32="Subcritical",MAX($D$16,IFERROR(W231,MAX($D$16,POWER((ABS(K231)^2)/($I$5*MAX(F231,0.1)^2),1/3)))),IF(AND(IFERROR(V231,0)=1,IFERROR(AG231,0)=1),IF(IFERROR(T231,-1E+99)&gt;=IFERROR(AE231,-1E+99),MAX($D$16,IFERROR(L231,MAX($D$16,POWER((ABS(K231)^2)/($I$5*MAX(F231,0.1)^2),1/3)))),MAX($D$16,IFERROR(W231,MAX($D$16,POWER((ABS(K231)^2)/($I$5*MAX(F231,0.1)^2),1/3))))),IF(IFERROR(V231,0)=1,MAX($D$16,IFERROR(L231,MAX($D$16,POWER((ABS(K231)^2)/($I$5*MAX(F231,0.1)^2),1/3)))),IF(IFERROR(AG231,0)=1,MAX($D$16,IFERROR(W231,MAX($D$16,POWER((ABS(K231)^2)/($I$5*MAX(F231,0.1)^2),1/3)))),MAX($D$16,POWER((ABS(K231)^2)/($I$5*MAX(F231,0.1)^2),1/3))))))),MAX($D$16,POWER((ABS(K231)^2)/($I$5*MAX(F231,0.1)^2),1/3)))</f>
        <v>2.1375976689810785</v>
      </c>
      <c r="AI231">
        <f t="shared" ca="1" si="134"/>
        <v>634.68759766898108</v>
      </c>
      <c r="AJ231">
        <f t="shared" ca="1" si="135"/>
        <v>635.75639650347159</v>
      </c>
      <c r="AM231">
        <v>0</v>
      </c>
      <c r="AN231">
        <v>0</v>
      </c>
      <c r="AO231">
        <f t="shared" si="136"/>
        <v>0</v>
      </c>
      <c r="AP231">
        <f t="shared" si="145"/>
        <v>0</v>
      </c>
      <c r="AQ231">
        <f t="shared" ca="1" si="137"/>
        <v>1</v>
      </c>
      <c r="AR231" t="str">
        <f t="shared" ca="1" si="138"/>
        <v>Supercritical</v>
      </c>
      <c r="AS231">
        <f t="shared" ca="1" si="139"/>
        <v>3.811286582578326E-3</v>
      </c>
    </row>
    <row r="232" spans="1:45" x14ac:dyDescent="0.35">
      <c r="A232">
        <v>83</v>
      </c>
      <c r="B232">
        <v>81.998999999999995</v>
      </c>
      <c r="C232">
        <v>616499.37399999995</v>
      </c>
      <c r="D232">
        <v>3097705.3590000002</v>
      </c>
      <c r="E232">
        <v>632.548</v>
      </c>
      <c r="F232">
        <v>5.202</v>
      </c>
      <c r="G232">
        <v>0</v>
      </c>
      <c r="H232" t="s">
        <v>194</v>
      </c>
      <c r="I232">
        <v>1.4E-2</v>
      </c>
      <c r="J232">
        <f t="shared" si="140"/>
        <v>1</v>
      </c>
      <c r="K232">
        <f t="shared" ca="1" si="141"/>
        <v>50.95</v>
      </c>
      <c r="L232">
        <f t="shared" ca="1" si="142"/>
        <v>1.0684959309922624</v>
      </c>
      <c r="M232">
        <f t="shared" ca="1" si="115"/>
        <v>5.5583158330217488</v>
      </c>
      <c r="N232">
        <f t="shared" ca="1" si="116"/>
        <v>0.75736776079742563</v>
      </c>
      <c r="O232">
        <f t="shared" ca="1" si="117"/>
        <v>9.1664456519919106</v>
      </c>
      <c r="P232">
        <f t="shared" ca="1" si="118"/>
        <v>633.6164959309923</v>
      </c>
      <c r="Q232">
        <f t="shared" ca="1" si="119"/>
        <v>637.89905076743071</v>
      </c>
      <c r="R232">
        <f t="shared" ca="1" si="120"/>
        <v>2.7384745003601454E-2</v>
      </c>
      <c r="S232">
        <f t="shared" ca="1" si="121"/>
        <v>2.8312617898420585</v>
      </c>
      <c r="T232">
        <f t="shared" ca="1" si="122"/>
        <v>50.577103631695643</v>
      </c>
      <c r="U232">
        <f t="shared" ca="1" si="143"/>
        <v>-3.0894595727204432E-2</v>
      </c>
      <c r="V232">
        <f t="shared" ca="1" si="144"/>
        <v>0</v>
      </c>
      <c r="W232">
        <f t="shared" ca="1" si="123"/>
        <v>1.1608630163054892</v>
      </c>
      <c r="X232">
        <f t="shared" ca="1" si="124"/>
        <v>6.0388094108211545</v>
      </c>
      <c r="Y232">
        <f t="shared" ca="1" si="125"/>
        <v>0.80263547405187619</v>
      </c>
      <c r="Z232">
        <f t="shared" ca="1" si="126"/>
        <v>8.43709356163831</v>
      </c>
      <c r="AA232">
        <f t="shared" ca="1" si="127"/>
        <v>633.70886301630549</v>
      </c>
      <c r="AB232">
        <f t="shared" ca="1" si="128"/>
        <v>637.33702549173051</v>
      </c>
      <c r="AC232">
        <f t="shared" ca="1" si="129"/>
        <v>2.1472228230861076E-2</v>
      </c>
      <c r="AD232">
        <f t="shared" ca="1" si="130"/>
        <v>2.5001604098084105</v>
      </c>
      <c r="AE232">
        <f t="shared" ca="1" si="131"/>
        <v>47.324678654939312</v>
      </c>
      <c r="AF232">
        <f t="shared" ca="1" si="132"/>
        <v>-0.43493151595271229</v>
      </c>
      <c r="AG232">
        <f t="shared" ca="1" si="133"/>
        <v>0</v>
      </c>
      <c r="AH232">
        <f ca="1">IFERROR(IF(V32="Supercritical",MAX($D$16,IFERROR(L232,MAX($D$16,POWER((ABS(K232)^2)/($I$5*MAX(F232,0.1)^2),1/3)))),IF(V32="Subcritical",MAX($D$16,IFERROR(W232,MAX($D$16,POWER((ABS(K232)^2)/($I$5*MAX(F232,0.1)^2),1/3)))),IF(AND(IFERROR(V232,0)=1,IFERROR(AG232,0)=1),IF(IFERROR(T232,-1E+99)&gt;=IFERROR(AE232,-1E+99),MAX($D$16,IFERROR(L232,MAX($D$16,POWER((ABS(K232)^2)/($I$5*MAX(F232,0.1)^2),1/3)))),MAX($D$16,IFERROR(W232,MAX($D$16,POWER((ABS(K232)^2)/($I$5*MAX(F232,0.1)^2),1/3))))),IF(IFERROR(V232,0)=1,MAX($D$16,IFERROR(L232,MAX($D$16,POWER((ABS(K232)^2)/($I$5*MAX(F232,0.1)^2),1/3)))),IF(IFERROR(AG232,0)=1,MAX($D$16,IFERROR(W232,MAX($D$16,POWER((ABS(K232)^2)/($I$5*MAX(F232,0.1)^2),1/3)))),MAX($D$16,POWER((ABS(K232)^2)/($I$5*MAX(F232,0.1)^2),1/3))))))),MAX($D$16,POWER((ABS(K232)^2)/($I$5*MAX(F232,0.1)^2),1/3)))</f>
        <v>2.1384194268674337</v>
      </c>
      <c r="AI232">
        <f t="shared" ca="1" si="134"/>
        <v>634.68641942686747</v>
      </c>
      <c r="AJ232">
        <f t="shared" ca="1" si="135"/>
        <v>635.75562914030115</v>
      </c>
      <c r="AM232">
        <v>0</v>
      </c>
      <c r="AN232">
        <v>0</v>
      </c>
      <c r="AO232">
        <f t="shared" si="136"/>
        <v>0</v>
      </c>
      <c r="AP232">
        <f t="shared" si="145"/>
        <v>0</v>
      </c>
      <c r="AQ232">
        <f t="shared" ca="1" si="137"/>
        <v>1.0000000000000002</v>
      </c>
      <c r="AR232" t="str">
        <f t="shared" ca="1" si="138"/>
        <v>Supercritical</v>
      </c>
      <c r="AS232">
        <f t="shared" ca="1" si="139"/>
        <v>3.8130012824712503E-3</v>
      </c>
    </row>
    <row r="233" spans="1:45" x14ac:dyDescent="0.35">
      <c r="A233">
        <v>84</v>
      </c>
      <c r="B233">
        <v>82.998999999999995</v>
      </c>
      <c r="C233">
        <v>616498.80000000005</v>
      </c>
      <c r="D233">
        <v>3097704.5410000002</v>
      </c>
      <c r="E233">
        <v>632.54600000000005</v>
      </c>
      <c r="F233">
        <v>5.7469999999999999</v>
      </c>
      <c r="G233">
        <v>0</v>
      </c>
      <c r="H233" t="s">
        <v>194</v>
      </c>
      <c r="I233">
        <v>1.113</v>
      </c>
      <c r="J233">
        <f t="shared" si="140"/>
        <v>1</v>
      </c>
      <c r="K233">
        <f t="shared" ca="1" si="141"/>
        <v>50.95</v>
      </c>
      <c r="L233">
        <f t="shared" ca="1" si="142"/>
        <v>1.0684959309922624</v>
      </c>
      <c r="M233">
        <f t="shared" ca="1" si="115"/>
        <v>6.1406461154125314</v>
      </c>
      <c r="N233">
        <f t="shared" ca="1" si="116"/>
        <v>0.77887524783249007</v>
      </c>
      <c r="O233">
        <f t="shared" ca="1" si="117"/>
        <v>8.2971724868038841</v>
      </c>
      <c r="P233">
        <f t="shared" ca="1" si="118"/>
        <v>633.61449593099235</v>
      </c>
      <c r="Q233">
        <f t="shared" ca="1" si="119"/>
        <v>637.12331709693399</v>
      </c>
      <c r="R233">
        <f t="shared" ca="1" si="120"/>
        <v>2.1614849633214642E-2</v>
      </c>
      <c r="S233">
        <f t="shared" ca="1" si="121"/>
        <v>2.5627673274331633</v>
      </c>
      <c r="T233">
        <f t="shared" ca="1" si="122"/>
        <v>46.373485818624694</v>
      </c>
      <c r="U233">
        <f t="shared" ca="1" si="143"/>
        <v>0.51116963280765049</v>
      </c>
      <c r="V233">
        <f t="shared" ca="1" si="144"/>
        <v>0</v>
      </c>
      <c r="W233">
        <f t="shared" ca="1" si="123"/>
        <v>1.1625328214414816</v>
      </c>
      <c r="X233">
        <f t="shared" ca="1" si="124"/>
        <v>6.6810761248241946</v>
      </c>
      <c r="Y233">
        <f t="shared" ca="1" si="125"/>
        <v>0.82767861665183728</v>
      </c>
      <c r="Z233">
        <f t="shared" ca="1" si="126"/>
        <v>7.6260169841038445</v>
      </c>
      <c r="AA233">
        <f t="shared" ca="1" si="127"/>
        <v>633.70853282144151</v>
      </c>
      <c r="AB233">
        <f t="shared" ca="1" si="128"/>
        <v>636.67265795099502</v>
      </c>
      <c r="AC233">
        <f t="shared" ca="1" si="129"/>
        <v>1.6838202992543266E-2</v>
      </c>
      <c r="AD233">
        <f t="shared" ca="1" si="130"/>
        <v>2.2581908999734548</v>
      </c>
      <c r="AE233">
        <f t="shared" ca="1" si="131"/>
        <v>43.490576406931645</v>
      </c>
      <c r="AF233">
        <f t="shared" ca="1" si="132"/>
        <v>0.14833808304661034</v>
      </c>
      <c r="AG233">
        <f t="shared" ca="1" si="133"/>
        <v>0</v>
      </c>
      <c r="AH233">
        <f ca="1">IFERROR(IF(V32="Supercritical",MAX($D$16,IFERROR(L233,MAX($D$16,POWER((ABS(K233)^2)/($I$5*MAX(F233,0.1)^2),1/3)))),IF(V32="Subcritical",MAX($D$16,IFERROR(W233,MAX($D$16,POWER((ABS(K233)^2)/($I$5*MAX(F233,0.1)^2),1/3)))),IF(AND(IFERROR(V233,0)=1,IFERROR(AG233,0)=1),IF(IFERROR(T233,-1E+99)&gt;=IFERROR(AE233,-1E+99),MAX($D$16,IFERROR(L233,MAX($D$16,POWER((ABS(K233)^2)/($I$5*MAX(F233,0.1)^2),1/3)))),MAX($D$16,IFERROR(W233,MAX($D$16,POWER((ABS(K233)^2)/($I$5*MAX(F233,0.1)^2),1/3))))),IF(IFERROR(V233,0)=1,MAX($D$16,IFERROR(L233,MAX($D$16,POWER((ABS(K233)^2)/($I$5*MAX(F233,0.1)^2),1/3)))),IF(IFERROR(AG233,0)=1,MAX($D$16,IFERROR(W233,MAX($D$16,POWER((ABS(K233)^2)/($I$5*MAX(F233,0.1)^2),1/3)))),MAX($D$16,POWER((ABS(K233)^2)/($I$5*MAX(F233,0.1)^2),1/3))))))),MAX($D$16,POWER((ABS(K233)^2)/($I$5*MAX(F233,0.1)^2),1/3)))</f>
        <v>2.0009934099869517</v>
      </c>
      <c r="AI233">
        <f t="shared" ca="1" si="134"/>
        <v>634.54699340998695</v>
      </c>
      <c r="AJ233">
        <f t="shared" ca="1" si="135"/>
        <v>635.54749011498041</v>
      </c>
      <c r="AM233">
        <v>0</v>
      </c>
      <c r="AN233">
        <v>0</v>
      </c>
      <c r="AO233">
        <f t="shared" si="136"/>
        <v>0</v>
      </c>
      <c r="AP233">
        <f t="shared" si="145"/>
        <v>0</v>
      </c>
      <c r="AQ233">
        <f t="shared" ca="1" si="137"/>
        <v>1</v>
      </c>
      <c r="AR233" t="str">
        <f t="shared" ca="1" si="138"/>
        <v>Supercritical</v>
      </c>
      <c r="AS233">
        <f t="shared" ca="1" si="139"/>
        <v>3.5437305087413409E-3</v>
      </c>
    </row>
    <row r="234" spans="1:45" x14ac:dyDescent="0.35">
      <c r="A234">
        <v>85</v>
      </c>
      <c r="B234">
        <v>83.998000000000005</v>
      </c>
      <c r="C234">
        <v>616498.21</v>
      </c>
      <c r="D234">
        <v>3097703.7340000002</v>
      </c>
      <c r="E234">
        <v>632.54399999999998</v>
      </c>
      <c r="F234">
        <v>5.6449999999999996</v>
      </c>
      <c r="G234">
        <v>0</v>
      </c>
      <c r="H234" t="s">
        <v>194</v>
      </c>
      <c r="I234">
        <v>2.7839999999999998</v>
      </c>
      <c r="J234">
        <f t="shared" si="140"/>
        <v>0.99900000000000944</v>
      </c>
      <c r="K234">
        <f t="shared" ca="1" si="141"/>
        <v>50.95</v>
      </c>
      <c r="L234">
        <f t="shared" ca="1" si="142"/>
        <v>1.0684959309922624</v>
      </c>
      <c r="M234">
        <f t="shared" ca="1" si="115"/>
        <v>6.0316595304513205</v>
      </c>
      <c r="N234">
        <f t="shared" ca="1" si="116"/>
        <v>0.77507913621913727</v>
      </c>
      <c r="O234">
        <f t="shared" ca="1" si="117"/>
        <v>8.4470948240322272</v>
      </c>
      <c r="P234">
        <f t="shared" ca="1" si="118"/>
        <v>633.61249593099228</v>
      </c>
      <c r="Q234">
        <f t="shared" ca="1" si="119"/>
        <v>637.24926509338741</v>
      </c>
      <c r="R234">
        <f t="shared" ca="1" si="120"/>
        <v>2.2549445223205754E-2</v>
      </c>
      <c r="S234">
        <f t="shared" ca="1" si="121"/>
        <v>2.6090741949970577</v>
      </c>
      <c r="T234">
        <f t="shared" ca="1" si="122"/>
        <v>47.093908589532816</v>
      </c>
      <c r="U234">
        <f t="shared" ca="1" si="143"/>
        <v>-0.17767747029313341</v>
      </c>
      <c r="V234">
        <f t="shared" ca="1" si="144"/>
        <v>0</v>
      </c>
      <c r="W234">
        <f t="shared" ca="1" si="123"/>
        <v>1.1641495043765469</v>
      </c>
      <c r="X234">
        <f t="shared" ca="1" si="124"/>
        <v>6.5716239522056066</v>
      </c>
      <c r="Y234">
        <f t="shared" ca="1" si="125"/>
        <v>0.82420387658750449</v>
      </c>
      <c r="Z234">
        <f t="shared" ca="1" si="126"/>
        <v>7.7530303575724027</v>
      </c>
      <c r="AA234">
        <f t="shared" ca="1" si="127"/>
        <v>633.70814950437648</v>
      </c>
      <c r="AB234">
        <f t="shared" ca="1" si="128"/>
        <v>636.77183348630513</v>
      </c>
      <c r="AC234">
        <f t="shared" ca="1" si="129"/>
        <v>1.7501661635808116E-2</v>
      </c>
      <c r="AD234">
        <f t="shared" ca="1" si="130"/>
        <v>2.294207007741234</v>
      </c>
      <c r="AE234">
        <f t="shared" ca="1" si="131"/>
        <v>44.091934458715969</v>
      </c>
      <c r="AF234">
        <f t="shared" ca="1" si="132"/>
        <v>0.17548377158243511</v>
      </c>
      <c r="AG234">
        <f t="shared" ca="1" si="133"/>
        <v>0</v>
      </c>
      <c r="AH234">
        <f ca="1">IFERROR(IF(V32="Supercritical",MAX($D$16,IFERROR(L234,MAX($D$16,POWER((ABS(K234)^2)/($I$5*MAX(F234,0.1)^2),1/3)))),IF(V32="Subcritical",MAX($D$16,IFERROR(W234,MAX($D$16,POWER((ABS(K234)^2)/($I$5*MAX(F234,0.1)^2),1/3)))),IF(AND(IFERROR(V234,0)=1,IFERROR(AG234,0)=1),IF(IFERROR(T234,-1E+99)&gt;=IFERROR(AE234,-1E+99),MAX($D$16,IFERROR(L234,MAX($D$16,POWER((ABS(K234)^2)/($I$5*MAX(F234,0.1)^2),1/3)))),MAX($D$16,IFERROR(W234,MAX($D$16,POWER((ABS(K234)^2)/($I$5*MAX(F234,0.1)^2),1/3))))),IF(IFERROR(V234,0)=1,MAX($D$16,IFERROR(L234,MAX($D$16,POWER((ABS(K234)^2)/($I$5*MAX(F234,0.1)^2),1/3)))),IF(IFERROR(AG234,0)=1,MAX($D$16,IFERROR(W234,MAX($D$16,POWER((ABS(K234)^2)/($I$5*MAX(F234,0.1)^2),1/3)))),MAX($D$16,POWER((ABS(K234)^2)/($I$5*MAX(F234,0.1)^2),1/3))))))),MAX($D$16,POWER((ABS(K234)^2)/($I$5*MAX(F234,0.1)^2),1/3)))</f>
        <v>2.0250254806552812</v>
      </c>
      <c r="AI234">
        <f t="shared" ca="1" si="134"/>
        <v>634.56902548065523</v>
      </c>
      <c r="AJ234">
        <f t="shared" ca="1" si="135"/>
        <v>635.58153822098291</v>
      </c>
      <c r="AM234">
        <v>0</v>
      </c>
      <c r="AN234">
        <v>0</v>
      </c>
      <c r="AO234">
        <f t="shared" si="136"/>
        <v>0</v>
      </c>
      <c r="AP234">
        <f t="shared" si="145"/>
        <v>0</v>
      </c>
      <c r="AQ234">
        <f t="shared" ca="1" si="137"/>
        <v>1.0000000000000002</v>
      </c>
      <c r="AR234" t="str">
        <f t="shared" ca="1" si="138"/>
        <v>Supercritical</v>
      </c>
      <c r="AS234">
        <f t="shared" ca="1" si="139"/>
        <v>3.5883067445555005E-3</v>
      </c>
    </row>
    <row r="235" spans="1:45" x14ac:dyDescent="0.35">
      <c r="A235">
        <v>86</v>
      </c>
      <c r="B235">
        <v>84.998999999999995</v>
      </c>
      <c r="C235">
        <v>616497.58100000001</v>
      </c>
      <c r="D235">
        <v>3097702.9559999998</v>
      </c>
      <c r="E235">
        <v>632.54200000000003</v>
      </c>
      <c r="F235">
        <v>5.5279999999999996</v>
      </c>
      <c r="G235">
        <v>0</v>
      </c>
      <c r="H235" t="s">
        <v>194</v>
      </c>
      <c r="I235">
        <v>2.883</v>
      </c>
      <c r="J235">
        <f t="shared" si="140"/>
        <v>1.0009999999999906</v>
      </c>
      <c r="K235">
        <f t="shared" ca="1" si="141"/>
        <v>50.95</v>
      </c>
      <c r="L235">
        <f t="shared" ca="1" si="142"/>
        <v>1.0684959309922624</v>
      </c>
      <c r="M235">
        <f t="shared" ca="1" si="115"/>
        <v>5.9066455065252264</v>
      </c>
      <c r="N235">
        <f t="shared" ca="1" si="116"/>
        <v>0.77060036238524476</v>
      </c>
      <c r="O235">
        <f t="shared" ca="1" si="117"/>
        <v>8.6258774026161209</v>
      </c>
      <c r="P235">
        <f t="shared" ca="1" si="118"/>
        <v>633.61049593099233</v>
      </c>
      <c r="Q235">
        <f t="shared" ca="1" si="119"/>
        <v>637.40283848782019</v>
      </c>
      <c r="R235">
        <f t="shared" ca="1" si="120"/>
        <v>2.3696459838726577E-2</v>
      </c>
      <c r="S235">
        <f t="shared" ca="1" si="121"/>
        <v>2.6642951936972481</v>
      </c>
      <c r="T235">
        <f t="shared" ca="1" si="122"/>
        <v>47.955659589751789</v>
      </c>
      <c r="U235">
        <f t="shared" ca="1" si="143"/>
        <v>-0.21049901534513538</v>
      </c>
      <c r="V235">
        <f t="shared" ca="1" si="144"/>
        <v>0</v>
      </c>
      <c r="W235">
        <f t="shared" ca="1" si="123"/>
        <v>1.1657159964271437</v>
      </c>
      <c r="X235">
        <f t="shared" ca="1" si="124"/>
        <v>6.4440780282492502</v>
      </c>
      <c r="Y235">
        <f t="shared" ca="1" si="125"/>
        <v>0.8199165072117347</v>
      </c>
      <c r="Z235">
        <f t="shared" ca="1" si="126"/>
        <v>7.9064840271405403</v>
      </c>
      <c r="AA235">
        <f t="shared" ca="1" si="127"/>
        <v>633.70771599642717</v>
      </c>
      <c r="AB235">
        <f t="shared" ca="1" si="128"/>
        <v>636.89387754950712</v>
      </c>
      <c r="AC235">
        <f t="shared" ca="1" si="129"/>
        <v>1.8328340331524685E-2</v>
      </c>
      <c r="AD235">
        <f t="shared" ca="1" si="130"/>
        <v>2.3380431182623349</v>
      </c>
      <c r="AE235">
        <f t="shared" ca="1" si="131"/>
        <v>44.819729737187359</v>
      </c>
      <c r="AF235">
        <f t="shared" ca="1" si="132"/>
        <v>0.15595830947381728</v>
      </c>
      <c r="AG235">
        <f t="shared" ca="1" si="133"/>
        <v>0</v>
      </c>
      <c r="AH235">
        <f ca="1">IFERROR(IF(V32="Supercritical",MAX($D$16,IFERROR(L235,MAX($D$16,POWER((ABS(K235)^2)/($I$5*MAX(F235,0.1)^2),1/3)))),IF(V32="Subcritical",MAX($D$16,IFERROR(W235,MAX($D$16,POWER((ABS(K235)^2)/($I$5*MAX(F235,0.1)^2),1/3)))),IF(AND(IFERROR(V235,0)=1,IFERROR(AG235,0)=1),IF(IFERROR(T235,-1E+99)&gt;=IFERROR(AE235,-1E+99),MAX($D$16,IFERROR(L235,MAX($D$16,POWER((ABS(K235)^2)/($I$5*MAX(F235,0.1)^2),1/3)))),MAX($D$16,IFERROR(W235,MAX($D$16,POWER((ABS(K235)^2)/($I$5*MAX(F235,0.1)^2),1/3))))),IF(IFERROR(V235,0)=1,MAX($D$16,IFERROR(L235,MAX($D$16,POWER((ABS(K235)^2)/($I$5*MAX(F235,0.1)^2),1/3)))),IF(IFERROR(AG235,0)=1,MAX($D$16,IFERROR(W235,MAX($D$16,POWER((ABS(K235)^2)/($I$5*MAX(F235,0.1)^2),1/3)))),MAX($D$16,POWER((ABS(K235)^2)/($I$5*MAX(F235,0.1)^2),1/3))))))),MAX($D$16,POWER((ABS(K235)^2)/($I$5*MAX(F235,0.1)^2),1/3)))</f>
        <v>2.0534987060120447</v>
      </c>
      <c r="AI235">
        <f t="shared" ca="1" si="134"/>
        <v>634.59549870601211</v>
      </c>
      <c r="AJ235">
        <f t="shared" ca="1" si="135"/>
        <v>635.62224805901815</v>
      </c>
      <c r="AM235">
        <v>0</v>
      </c>
      <c r="AN235">
        <v>0</v>
      </c>
      <c r="AO235">
        <f t="shared" si="136"/>
        <v>0</v>
      </c>
      <c r="AP235">
        <f t="shared" si="145"/>
        <v>0</v>
      </c>
      <c r="AQ235">
        <f t="shared" ca="1" si="137"/>
        <v>1.0000000000000004</v>
      </c>
      <c r="AR235" t="str">
        <f t="shared" ca="1" si="138"/>
        <v>Supercritical</v>
      </c>
      <c r="AS235">
        <f t="shared" ca="1" si="139"/>
        <v>3.6424880721166435E-3</v>
      </c>
    </row>
    <row r="236" spans="1:45" x14ac:dyDescent="0.35">
      <c r="A236">
        <v>87</v>
      </c>
      <c r="B236">
        <v>85.998999999999995</v>
      </c>
      <c r="C236">
        <v>616496.91399999999</v>
      </c>
      <c r="D236">
        <v>3097702.2110000001</v>
      </c>
      <c r="E236">
        <v>632.54</v>
      </c>
      <c r="F236">
        <v>5.4329999999999998</v>
      </c>
      <c r="G236">
        <v>0</v>
      </c>
      <c r="H236" t="s">
        <v>194</v>
      </c>
      <c r="I236">
        <v>2.8380000000000001</v>
      </c>
      <c r="J236">
        <f t="shared" si="140"/>
        <v>1</v>
      </c>
      <c r="K236">
        <f t="shared" ca="1" si="141"/>
        <v>50.95</v>
      </c>
      <c r="L236">
        <f t="shared" ca="1" si="142"/>
        <v>1.0684959309922624</v>
      </c>
      <c r="M236">
        <f t="shared" ca="1" si="115"/>
        <v>5.805138393080961</v>
      </c>
      <c r="N236">
        <f t="shared" ca="1" si="116"/>
        <v>0.76686190671268495</v>
      </c>
      <c r="O236">
        <f t="shared" ca="1" si="117"/>
        <v>8.7767072117912619</v>
      </c>
      <c r="P236">
        <f t="shared" ca="1" si="118"/>
        <v>633.60849593099226</v>
      </c>
      <c r="Q236">
        <f t="shared" ca="1" si="119"/>
        <v>637.53462179651262</v>
      </c>
      <c r="R236">
        <f t="shared" ca="1" si="120"/>
        <v>2.4691995323682259E-2</v>
      </c>
      <c r="S236">
        <f t="shared" ca="1" si="121"/>
        <v>2.7108823542717451</v>
      </c>
      <c r="T236">
        <f t="shared" ca="1" si="122"/>
        <v>48.684791371927467</v>
      </c>
      <c r="U236">
        <f t="shared" ca="1" si="143"/>
        <v>-0.18792644248685519</v>
      </c>
      <c r="V236">
        <f t="shared" ca="1" si="144"/>
        <v>0</v>
      </c>
      <c r="W236">
        <f t="shared" ca="1" si="123"/>
        <v>1.1672350143212606</v>
      </c>
      <c r="X236">
        <f t="shared" ca="1" si="124"/>
        <v>6.3415878328074085</v>
      </c>
      <c r="Y236">
        <f t="shared" ca="1" si="125"/>
        <v>0.81642900576671984</v>
      </c>
      <c r="Z236">
        <f t="shared" ca="1" si="126"/>
        <v>8.0342654463313714</v>
      </c>
      <c r="AA236">
        <f t="shared" ca="1" si="127"/>
        <v>633.70723501432121</v>
      </c>
      <c r="AB236">
        <f t="shared" ca="1" si="128"/>
        <v>636.99721571065731</v>
      </c>
      <c r="AC236">
        <f t="shared" ca="1" si="129"/>
        <v>1.9033426086138196E-2</v>
      </c>
      <c r="AD236">
        <f t="shared" ca="1" si="130"/>
        <v>2.374283198568409</v>
      </c>
      <c r="AE236">
        <f t="shared" ca="1" si="131"/>
        <v>45.428464790535713</v>
      </c>
      <c r="AF236">
        <f t="shared" ca="1" si="132"/>
        <v>0.14144223450375648</v>
      </c>
      <c r="AG236">
        <f t="shared" ca="1" si="133"/>
        <v>0</v>
      </c>
      <c r="AH236">
        <f ca="1">IFERROR(IF(V32="Supercritical",MAX($D$16,IFERROR(L236,MAX($D$16,POWER((ABS(K236)^2)/($I$5*MAX(F236,0.1)^2),1/3)))),IF(V32="Subcritical",MAX($D$16,IFERROR(W236,MAX($D$16,POWER((ABS(K236)^2)/($I$5*MAX(F236,0.1)^2),1/3)))),IF(AND(IFERROR(V236,0)=1,IFERROR(AG236,0)=1),IF(IFERROR(T236,-1E+99)&gt;=IFERROR(AE236,-1E+99),MAX($D$16,IFERROR(L236,MAX($D$16,POWER((ABS(K236)^2)/($I$5*MAX(F236,0.1)^2),1/3)))),MAX($D$16,IFERROR(W236,MAX($D$16,POWER((ABS(K236)^2)/($I$5*MAX(F236,0.1)^2),1/3))))),IF(IFERROR(V236,0)=1,MAX($D$16,IFERROR(L236,MAX($D$16,POWER((ABS(K236)^2)/($I$5*MAX(F236,0.1)^2),1/3)))),IF(IFERROR(AG236,0)=1,MAX($D$16,IFERROR(W236,MAX($D$16,POWER((ABS(K236)^2)/($I$5*MAX(F236,0.1)^2),1/3)))),MAX($D$16,POWER((ABS(K236)^2)/($I$5*MAX(F236,0.1)^2),1/3))))))),MAX($D$16,POWER((ABS(K236)^2)/($I$5*MAX(F236,0.1)^2),1/3)))</f>
        <v>2.0773674371394959</v>
      </c>
      <c r="AI236">
        <f t="shared" ca="1" si="134"/>
        <v>634.61736743713948</v>
      </c>
      <c r="AJ236">
        <f t="shared" ca="1" si="135"/>
        <v>635.65605115570918</v>
      </c>
      <c r="AM236">
        <v>0</v>
      </c>
      <c r="AN236">
        <v>0</v>
      </c>
      <c r="AO236">
        <f t="shared" si="136"/>
        <v>0</v>
      </c>
      <c r="AP236">
        <f t="shared" si="145"/>
        <v>0</v>
      </c>
      <c r="AQ236">
        <f t="shared" ca="1" si="137"/>
        <v>1</v>
      </c>
      <c r="AR236" t="str">
        <f t="shared" ca="1" si="138"/>
        <v>Supercritical</v>
      </c>
      <c r="AS236">
        <f t="shared" ca="1" si="139"/>
        <v>3.6890581450663138E-3</v>
      </c>
    </row>
    <row r="237" spans="1:45" x14ac:dyDescent="0.35">
      <c r="A237">
        <v>88</v>
      </c>
      <c r="B237">
        <v>86.998999999999995</v>
      </c>
      <c r="C237">
        <v>616496.21100000001</v>
      </c>
      <c r="D237">
        <v>3097701.5</v>
      </c>
      <c r="E237">
        <v>632.53800000000001</v>
      </c>
      <c r="F237">
        <v>5.3540000000000001</v>
      </c>
      <c r="G237">
        <v>0</v>
      </c>
      <c r="H237" t="s">
        <v>194</v>
      </c>
      <c r="I237">
        <v>2.919</v>
      </c>
      <c r="J237">
        <f t="shared" si="140"/>
        <v>1</v>
      </c>
      <c r="K237">
        <f t="shared" ca="1" si="141"/>
        <v>50.95</v>
      </c>
      <c r="L237">
        <f t="shared" ca="1" si="142"/>
        <v>1.0684959309922624</v>
      </c>
      <c r="M237">
        <f t="shared" ca="1" si="115"/>
        <v>5.7207272145325732</v>
      </c>
      <c r="N237">
        <f t="shared" ca="1" si="116"/>
        <v>0.76368087429973919</v>
      </c>
      <c r="O237">
        <f t="shared" ca="1" si="117"/>
        <v>8.9062103626563154</v>
      </c>
      <c r="P237">
        <f t="shared" ca="1" si="118"/>
        <v>633.60649593099231</v>
      </c>
      <c r="Q237">
        <f t="shared" ca="1" si="119"/>
        <v>637.64933910244429</v>
      </c>
      <c r="R237">
        <f t="shared" ca="1" si="120"/>
        <v>2.5567358644258329E-2</v>
      </c>
      <c r="S237">
        <f t="shared" ca="1" si="121"/>
        <v>2.7508822993571886</v>
      </c>
      <c r="T237">
        <f t="shared" ca="1" si="122"/>
        <v>49.312292785546767</v>
      </c>
      <c r="U237">
        <f t="shared" ca="1" si="143"/>
        <v>-0.17118714553794234</v>
      </c>
      <c r="V237">
        <f t="shared" ca="1" si="144"/>
        <v>0</v>
      </c>
      <c r="W237">
        <f t="shared" ca="1" si="123"/>
        <v>1.1687090799233937</v>
      </c>
      <c r="X237">
        <f t="shared" ca="1" si="124"/>
        <v>6.2572684139098502</v>
      </c>
      <c r="Y237">
        <f t="shared" ca="1" si="125"/>
        <v>0.81353897082023885</v>
      </c>
      <c r="Z237">
        <f t="shared" ca="1" si="126"/>
        <v>8.1425306746852382</v>
      </c>
      <c r="AA237">
        <f t="shared" ca="1" si="127"/>
        <v>633.70670907992337</v>
      </c>
      <c r="AB237">
        <f t="shared" ca="1" si="128"/>
        <v>637.08595504262416</v>
      </c>
      <c r="AC237">
        <f t="shared" ca="1" si="129"/>
        <v>1.9642503648253932E-2</v>
      </c>
      <c r="AD237">
        <f t="shared" ca="1" si="130"/>
        <v>2.4047597295539669</v>
      </c>
      <c r="AE237">
        <f t="shared" ca="1" si="131"/>
        <v>45.946161255907562</v>
      </c>
      <c r="AF237">
        <f t="shared" ca="1" si="132"/>
        <v>0.11899331569725291</v>
      </c>
      <c r="AG237">
        <f t="shared" ca="1" si="133"/>
        <v>0</v>
      </c>
      <c r="AH237">
        <f ca="1">IFERROR(IF(V32="Supercritical",MAX($D$16,IFERROR(L237,MAX($D$16,POWER((ABS(K237)^2)/($I$5*MAX(F237,0.1)^2),1/3)))),IF(V32="Subcritical",MAX($D$16,IFERROR(W237,MAX($D$16,POWER((ABS(K237)^2)/($I$5*MAX(F237,0.1)^2),1/3)))),IF(AND(IFERROR(V237,0)=1,IFERROR(AG237,0)=1),IF(IFERROR(T237,-1E+99)&gt;=IFERROR(AE237,-1E+99),MAX($D$16,IFERROR(L237,MAX($D$16,POWER((ABS(K237)^2)/($I$5*MAX(F237,0.1)^2),1/3)))),MAX($D$16,IFERROR(W237,MAX($D$16,POWER((ABS(K237)^2)/($I$5*MAX(F237,0.1)^2),1/3))))),IF(IFERROR(V237,0)=1,MAX($D$16,IFERROR(L237,MAX($D$16,POWER((ABS(K237)^2)/($I$5*MAX(F237,0.1)^2),1/3)))),IF(IFERROR(AG237,0)=1,MAX($D$16,IFERROR(W237,MAX($D$16,POWER((ABS(K237)^2)/($I$5*MAX(F237,0.1)^2),1/3)))),MAX($D$16,POWER((ABS(K237)^2)/($I$5*MAX(F237,0.1)^2),1/3))))))),MAX($D$16,POWER((ABS(K237)^2)/($I$5*MAX(F237,0.1)^2),1/3)))</f>
        <v>2.0977523286854223</v>
      </c>
      <c r="AI237">
        <f t="shared" ca="1" si="134"/>
        <v>634.63575232868538</v>
      </c>
      <c r="AJ237">
        <f t="shared" ca="1" si="135"/>
        <v>635.68462849302807</v>
      </c>
      <c r="AM237">
        <v>0</v>
      </c>
      <c r="AN237">
        <v>0</v>
      </c>
      <c r="AO237">
        <f t="shared" si="136"/>
        <v>0</v>
      </c>
      <c r="AP237">
        <f t="shared" si="145"/>
        <v>0</v>
      </c>
      <c r="AQ237">
        <f t="shared" ca="1" si="137"/>
        <v>0.99999999999999978</v>
      </c>
      <c r="AR237" t="str">
        <f t="shared" ca="1" si="138"/>
        <v>Supercritical</v>
      </c>
      <c r="AS237">
        <f t="shared" ca="1" si="139"/>
        <v>3.7296672943897173E-3</v>
      </c>
    </row>
    <row r="238" spans="1:45" x14ac:dyDescent="0.35">
      <c r="A238">
        <v>89</v>
      </c>
      <c r="B238">
        <v>87.998000000000005</v>
      </c>
      <c r="C238">
        <v>616495.473</v>
      </c>
      <c r="D238">
        <v>3097700.8259999999</v>
      </c>
      <c r="E238">
        <v>632.53599999999994</v>
      </c>
      <c r="F238">
        <v>5.2939999999999996</v>
      </c>
      <c r="G238">
        <v>0</v>
      </c>
      <c r="H238" t="s">
        <v>194</v>
      </c>
      <c r="I238">
        <v>2.8410000000000002</v>
      </c>
      <c r="J238">
        <f t="shared" si="140"/>
        <v>0.99900000000000944</v>
      </c>
      <c r="K238">
        <f t="shared" ca="1" si="141"/>
        <v>50.95</v>
      </c>
      <c r="L238">
        <f t="shared" ca="1" si="142"/>
        <v>1.0684959309922624</v>
      </c>
      <c r="M238">
        <f t="shared" ca="1" si="115"/>
        <v>5.6566174586730362</v>
      </c>
      <c r="N238">
        <f t="shared" ca="1" si="116"/>
        <v>0.76121970844984577</v>
      </c>
      <c r="O238">
        <f t="shared" ca="1" si="117"/>
        <v>9.0071496565285081</v>
      </c>
      <c r="P238">
        <f t="shared" ca="1" si="118"/>
        <v>633.60449593099224</v>
      </c>
      <c r="Q238">
        <f t="shared" ca="1" si="119"/>
        <v>637.73949822126247</v>
      </c>
      <c r="R238">
        <f t="shared" ca="1" si="120"/>
        <v>2.6262974401648653E-2</v>
      </c>
      <c r="S238">
        <f t="shared" ca="1" si="121"/>
        <v>2.782059658246768</v>
      </c>
      <c r="T238">
        <f t="shared" ca="1" si="122"/>
        <v>49.80228866247694</v>
      </c>
      <c r="U238">
        <f t="shared" ca="1" si="143"/>
        <v>-0.14484351790076744</v>
      </c>
      <c r="V238">
        <f t="shared" ca="1" si="144"/>
        <v>0</v>
      </c>
      <c r="W238">
        <f t="shared" ca="1" si="123"/>
        <v>1.1701405377920191</v>
      </c>
      <c r="X238">
        <f t="shared" ca="1" si="124"/>
        <v>6.1947240070709491</v>
      </c>
      <c r="Y238">
        <f t="shared" ca="1" si="125"/>
        <v>0.8114351496544866</v>
      </c>
      <c r="Z238">
        <f t="shared" ca="1" si="126"/>
        <v>8.224740915308459</v>
      </c>
      <c r="AA238">
        <f t="shared" ca="1" si="127"/>
        <v>633.70614053779195</v>
      </c>
      <c r="AB238">
        <f t="shared" ca="1" si="128"/>
        <v>637.15396740445601</v>
      </c>
      <c r="AC238">
        <f t="shared" ca="1" si="129"/>
        <v>2.0110454322475955E-2</v>
      </c>
      <c r="AD238">
        <f t="shared" ca="1" si="130"/>
        <v>2.4275529415394446</v>
      </c>
      <c r="AE238">
        <f t="shared" ca="1" si="131"/>
        <v>46.341020566849792</v>
      </c>
      <c r="AF238">
        <f t="shared" ca="1" si="132"/>
        <v>9.8828712408590036E-2</v>
      </c>
      <c r="AG238">
        <f t="shared" ca="1" si="133"/>
        <v>0</v>
      </c>
      <c r="AH238">
        <f ca="1">IFERROR(IF(V32="Supercritical",MAX($D$16,IFERROR(L238,MAX($D$16,POWER((ABS(K238)^2)/($I$5*MAX(F238,0.1)^2),1/3)))),IF(V32="Subcritical",MAX($D$16,IFERROR(W238,MAX($D$16,POWER((ABS(K238)^2)/($I$5*MAX(F238,0.1)^2),1/3)))),IF(AND(IFERROR(V238,0)=1,IFERROR(AG238,0)=1),IF(IFERROR(T238,-1E+99)&gt;=IFERROR(AE238,-1E+99),MAX($D$16,IFERROR(L238,MAX($D$16,POWER((ABS(K238)^2)/($I$5*MAX(F238,0.1)^2),1/3)))),MAX($D$16,IFERROR(W238,MAX($D$16,POWER((ABS(K238)^2)/($I$5*MAX(F238,0.1)^2),1/3))))),IF(IFERROR(V238,0)=1,MAX($D$16,IFERROR(L238,MAX($D$16,POWER((ABS(K238)^2)/($I$5*MAX(F238,0.1)^2),1/3)))),IF(IFERROR(AG238,0)=1,MAX($D$16,IFERROR(W238,MAX($D$16,POWER((ABS(K238)^2)/($I$5*MAX(F238,0.1)^2),1/3)))),MAX($D$16,POWER((ABS(K238)^2)/($I$5*MAX(F238,0.1)^2),1/3))))))),MAX($D$16,POWER((ABS(K238)^2)/($I$5*MAX(F238,0.1)^2),1/3)))</f>
        <v>2.1135725753672734</v>
      </c>
      <c r="AI238">
        <f t="shared" ca="1" si="134"/>
        <v>634.64957257536719</v>
      </c>
      <c r="AJ238">
        <f t="shared" ca="1" si="135"/>
        <v>635.70635886305081</v>
      </c>
      <c r="AM238">
        <v>0</v>
      </c>
      <c r="AN238">
        <v>0</v>
      </c>
      <c r="AO238">
        <f t="shared" si="136"/>
        <v>0</v>
      </c>
      <c r="AP238">
        <f t="shared" si="145"/>
        <v>0</v>
      </c>
      <c r="AQ238">
        <f t="shared" ca="1" si="137"/>
        <v>1</v>
      </c>
      <c r="AR238" t="str">
        <f t="shared" ca="1" si="138"/>
        <v>Supercritical</v>
      </c>
      <c r="AS238">
        <f t="shared" ca="1" si="139"/>
        <v>3.7617171398433465E-3</v>
      </c>
    </row>
    <row r="239" spans="1:45" x14ac:dyDescent="0.35">
      <c r="A239">
        <v>90</v>
      </c>
      <c r="B239">
        <v>88.998000000000005</v>
      </c>
      <c r="C239">
        <v>616494.70200000005</v>
      </c>
      <c r="D239">
        <v>3097700.1889999998</v>
      </c>
      <c r="E239">
        <v>632.53399999999999</v>
      </c>
      <c r="F239">
        <v>5.25</v>
      </c>
      <c r="G239">
        <v>0</v>
      </c>
      <c r="H239" t="s">
        <v>194</v>
      </c>
      <c r="I239">
        <v>2.8540000000000001</v>
      </c>
      <c r="J239">
        <f t="shared" si="140"/>
        <v>1</v>
      </c>
      <c r="K239">
        <f t="shared" ca="1" si="141"/>
        <v>50.95</v>
      </c>
      <c r="L239">
        <f t="shared" ca="1" si="142"/>
        <v>1.0684959309922624</v>
      </c>
      <c r="M239">
        <f t="shared" ca="1" si="115"/>
        <v>5.6096036377093776</v>
      </c>
      <c r="N239">
        <f t="shared" ca="1" si="116"/>
        <v>0.75938944329665881</v>
      </c>
      <c r="O239">
        <f t="shared" ca="1" si="117"/>
        <v>9.0826381488879839</v>
      </c>
      <c r="P239">
        <f t="shared" ca="1" si="118"/>
        <v>633.60249593099229</v>
      </c>
      <c r="Q239">
        <f t="shared" ca="1" si="119"/>
        <v>637.80709917990339</v>
      </c>
      <c r="R239">
        <f t="shared" ca="1" si="120"/>
        <v>2.679088964178928E-2</v>
      </c>
      <c r="S239">
        <f t="shared" ca="1" si="121"/>
        <v>2.8053759677635024</v>
      </c>
      <c r="T239">
        <f t="shared" ca="1" si="122"/>
        <v>50.169234691118426</v>
      </c>
      <c r="U239">
        <f t="shared" ca="1" si="143"/>
        <v>-0.12108788264742998</v>
      </c>
      <c r="V239">
        <f t="shared" ca="1" si="144"/>
        <v>0</v>
      </c>
      <c r="W239">
        <f t="shared" ca="1" si="123"/>
        <v>1.1715315708458998</v>
      </c>
      <c r="X239">
        <f t="shared" ca="1" si="124"/>
        <v>6.1505407469409734</v>
      </c>
      <c r="Y239">
        <f t="shared" ca="1" si="125"/>
        <v>0.81002101947101424</v>
      </c>
      <c r="Z239">
        <f t="shared" ca="1" si="126"/>
        <v>8.2838244792281781</v>
      </c>
      <c r="AA239">
        <f t="shared" ca="1" si="127"/>
        <v>633.70553157084589</v>
      </c>
      <c r="AB239">
        <f t="shared" ca="1" si="128"/>
        <v>637.20307224376438</v>
      </c>
      <c r="AC239">
        <f t="shared" ca="1" si="129"/>
        <v>2.0447924984171407E-2</v>
      </c>
      <c r="AD239">
        <f t="shared" ca="1" si="130"/>
        <v>2.4435396266250602</v>
      </c>
      <c r="AE239">
        <f t="shared" ca="1" si="131"/>
        <v>46.626309177144307</v>
      </c>
      <c r="AF239">
        <f t="shared" ca="1" si="132"/>
        <v>8.274130566326221E-2</v>
      </c>
      <c r="AG239">
        <f t="shared" ca="1" si="133"/>
        <v>0</v>
      </c>
      <c r="AH239">
        <f ca="1">IFERROR(IF(V32="Supercritical",MAX($D$16,IFERROR(L239,MAX($D$16,POWER((ABS(K239)^2)/($I$5*MAX(F239,0.1)^2),1/3)))),IF(V32="Subcritical",MAX($D$16,IFERROR(W239,MAX($D$16,POWER((ABS(K239)^2)/($I$5*MAX(F239,0.1)^2),1/3)))),IF(AND(IFERROR(V239,0)=1,IFERROR(AG239,0)=1),IF(IFERROR(T239,-1E+99)&gt;=IFERROR(AE239,-1E+99),MAX($D$16,IFERROR(L239,MAX($D$16,POWER((ABS(K239)^2)/($I$5*MAX(F239,0.1)^2),1/3)))),MAX($D$16,IFERROR(W239,MAX($D$16,POWER((ABS(K239)^2)/($I$5*MAX(F239,0.1)^2),1/3))))),IF(IFERROR(V239,0)=1,MAX($D$16,IFERROR(L239,MAX($D$16,POWER((ABS(K239)^2)/($I$5*MAX(F239,0.1)^2),1/3)))),IF(IFERROR(AG239,0)=1,MAX($D$16,IFERROR(W239,MAX($D$16,POWER((ABS(K239)^2)/($I$5*MAX(F239,0.1)^2),1/3)))),MAX($D$16,POWER((ABS(K239)^2)/($I$5*MAX(F239,0.1)^2),1/3))))))),MAX($D$16,POWER((ABS(K239)^2)/($I$5*MAX(F239,0.1)^2),1/3)))</f>
        <v>2.1253653085718116</v>
      </c>
      <c r="AI239">
        <f t="shared" ca="1" si="134"/>
        <v>634.65936530857175</v>
      </c>
      <c r="AJ239">
        <f t="shared" ca="1" si="135"/>
        <v>635.72204796285769</v>
      </c>
      <c r="AM239">
        <v>0</v>
      </c>
      <c r="AN239">
        <v>0</v>
      </c>
      <c r="AO239">
        <f t="shared" si="136"/>
        <v>0</v>
      </c>
      <c r="AP239">
        <f t="shared" si="145"/>
        <v>0</v>
      </c>
      <c r="AQ239">
        <f t="shared" ca="1" si="137"/>
        <v>1</v>
      </c>
      <c r="AR239" t="str">
        <f t="shared" ca="1" si="138"/>
        <v>Supercritical</v>
      </c>
      <c r="AS239">
        <f t="shared" ca="1" si="139"/>
        <v>3.7859127197907801E-3</v>
      </c>
    </row>
    <row r="240" spans="1:45" x14ac:dyDescent="0.35">
      <c r="A240">
        <v>91</v>
      </c>
      <c r="B240">
        <v>89.998999999999995</v>
      </c>
      <c r="C240">
        <v>616493.9</v>
      </c>
      <c r="D240">
        <v>3097699.591</v>
      </c>
      <c r="E240">
        <v>632.53200000000004</v>
      </c>
      <c r="F240">
        <v>5.218</v>
      </c>
      <c r="G240">
        <v>0</v>
      </c>
      <c r="H240" t="s">
        <v>194</v>
      </c>
      <c r="I240">
        <v>2.8450000000000002</v>
      </c>
      <c r="J240">
        <f t="shared" si="140"/>
        <v>1.0009999999999906</v>
      </c>
      <c r="K240">
        <f t="shared" ca="1" si="141"/>
        <v>50.95</v>
      </c>
      <c r="L240">
        <f t="shared" ca="1" si="142"/>
        <v>1.0684959309922624</v>
      </c>
      <c r="M240">
        <f t="shared" ca="1" si="115"/>
        <v>5.5754117679176254</v>
      </c>
      <c r="N240">
        <f t="shared" ca="1" si="116"/>
        <v>0.75804458693354249</v>
      </c>
      <c r="O240">
        <f t="shared" ca="1" si="117"/>
        <v>9.1383384978271209</v>
      </c>
      <c r="P240">
        <f t="shared" ca="1" si="118"/>
        <v>633.60049593099234</v>
      </c>
      <c r="Q240">
        <f t="shared" ca="1" si="119"/>
        <v>637.85682776080216</v>
      </c>
      <c r="R240">
        <f t="shared" ca="1" si="120"/>
        <v>2.7184665834129738E-2</v>
      </c>
      <c r="S240">
        <f t="shared" ca="1" si="121"/>
        <v>2.8225802665309292</v>
      </c>
      <c r="T240">
        <f t="shared" ca="1" si="122"/>
        <v>50.440257537981552</v>
      </c>
      <c r="U240">
        <f t="shared" ca="1" si="143"/>
        <v>-0.10209831126405788</v>
      </c>
      <c r="V240">
        <f t="shared" ca="1" si="144"/>
        <v>0</v>
      </c>
      <c r="W240">
        <f t="shared" ca="1" si="123"/>
        <v>1.1728842143754656</v>
      </c>
      <c r="X240">
        <f t="shared" ca="1" si="124"/>
        <v>6.1201098306111801</v>
      </c>
      <c r="Y240">
        <f t="shared" ca="1" si="125"/>
        <v>0.80913500833100538</v>
      </c>
      <c r="Z240">
        <f t="shared" ca="1" si="126"/>
        <v>8.3250139965073018</v>
      </c>
      <c r="AA240">
        <f t="shared" ca="1" si="127"/>
        <v>633.70488421437551</v>
      </c>
      <c r="AB240">
        <f t="shared" ca="1" si="128"/>
        <v>637.23729288114623</v>
      </c>
      <c r="AC240">
        <f t="shared" ca="1" si="129"/>
        <v>2.0681933635768448E-2</v>
      </c>
      <c r="AD240">
        <f t="shared" ca="1" si="130"/>
        <v>2.454273160460648</v>
      </c>
      <c r="AE240">
        <f t="shared" ca="1" si="131"/>
        <v>46.826548119763792</v>
      </c>
      <c r="AF240">
        <f t="shared" ca="1" si="132"/>
        <v>5.8406898183193334E-2</v>
      </c>
      <c r="AG240">
        <f t="shared" ca="1" si="133"/>
        <v>0</v>
      </c>
      <c r="AH240">
        <f ca="1">IFERROR(IF(V32="Supercritical",MAX($D$16,IFERROR(L240,MAX($D$16,POWER((ABS(K240)^2)/($I$5*MAX(F240,0.1)^2),1/3)))),IF(V32="Subcritical",MAX($D$16,IFERROR(W240,MAX($D$16,POWER((ABS(K240)^2)/($I$5*MAX(F240,0.1)^2),1/3)))),IF(AND(IFERROR(V240,0)=1,IFERROR(AG240,0)=1),IF(IFERROR(T240,-1E+99)&gt;=IFERROR(AE240,-1E+99),MAX($D$16,IFERROR(L240,MAX($D$16,POWER((ABS(K240)^2)/($I$5*MAX(F240,0.1)^2),1/3)))),MAX($D$16,IFERROR(W240,MAX($D$16,POWER((ABS(K240)^2)/($I$5*MAX(F240,0.1)^2),1/3))))),IF(IFERROR(V240,0)=1,MAX($D$16,IFERROR(L240,MAX($D$16,POWER((ABS(K240)^2)/($I$5*MAX(F240,0.1)^2),1/3)))),IF(IFERROR(AG240,0)=1,MAX($D$16,IFERROR(W240,MAX($D$16,POWER((ABS(K240)^2)/($I$5*MAX(F240,0.1)^2),1/3)))),MAX($D$16,POWER((ABS(K240)^2)/($I$5*MAX(F240,0.1)^2),1/3))))))),MAX($D$16,POWER((ABS(K240)^2)/($I$5*MAX(F240,0.1)^2),1/3)))</f>
        <v>2.1340458200984593</v>
      </c>
      <c r="AI240">
        <f t="shared" ca="1" si="134"/>
        <v>634.66604582009847</v>
      </c>
      <c r="AJ240">
        <f t="shared" ca="1" si="135"/>
        <v>635.73306873014769</v>
      </c>
      <c r="AM240">
        <v>0</v>
      </c>
      <c r="AN240">
        <v>0</v>
      </c>
      <c r="AO240">
        <f t="shared" si="136"/>
        <v>0</v>
      </c>
      <c r="AP240">
        <f t="shared" si="145"/>
        <v>0</v>
      </c>
      <c r="AQ240">
        <f t="shared" ca="1" si="137"/>
        <v>0.99999999999999978</v>
      </c>
      <c r="AR240" t="str">
        <f t="shared" ca="1" si="138"/>
        <v>Supercritical</v>
      </c>
      <c r="AS240">
        <f t="shared" ca="1" si="139"/>
        <v>3.8038898597013513E-3</v>
      </c>
    </row>
    <row r="241" spans="1:45" x14ac:dyDescent="0.35">
      <c r="A241">
        <v>92</v>
      </c>
      <c r="B241">
        <v>90.998000000000005</v>
      </c>
      <c r="C241">
        <v>616493.06999999995</v>
      </c>
      <c r="D241">
        <v>3097699.034</v>
      </c>
      <c r="E241">
        <v>632.53</v>
      </c>
      <c r="F241">
        <v>5.2030000000000003</v>
      </c>
      <c r="G241">
        <v>0</v>
      </c>
      <c r="H241" t="s">
        <v>194</v>
      </c>
      <c r="I241">
        <v>2.911</v>
      </c>
      <c r="J241">
        <f t="shared" si="140"/>
        <v>0.99900000000000944</v>
      </c>
      <c r="K241">
        <f t="shared" ca="1" si="141"/>
        <v>50.95</v>
      </c>
      <c r="L241">
        <f t="shared" ca="1" si="142"/>
        <v>1.0684959309922624</v>
      </c>
      <c r="M241">
        <f t="shared" ca="1" si="115"/>
        <v>5.5593843289527411</v>
      </c>
      <c r="N241">
        <f t="shared" ca="1" si="116"/>
        <v>0.75741014887850866</v>
      </c>
      <c r="O241">
        <f t="shared" ca="1" si="117"/>
        <v>9.1646838903828396</v>
      </c>
      <c r="P241">
        <f t="shared" ca="1" si="118"/>
        <v>633.59849593099227</v>
      </c>
      <c r="Q241">
        <f t="shared" ca="1" si="119"/>
        <v>637.8794047388742</v>
      </c>
      <c r="R241">
        <f t="shared" ca="1" si="120"/>
        <v>2.7372176866949063E-2</v>
      </c>
      <c r="S241">
        <f t="shared" ca="1" si="121"/>
        <v>2.8307176303590982</v>
      </c>
      <c r="T241">
        <f t="shared" ca="1" si="122"/>
        <v>50.568524447582796</v>
      </c>
      <c r="U241">
        <f t="shared" ca="1" si="143"/>
        <v>-7.3055361374713357E-2</v>
      </c>
      <c r="V241">
        <f t="shared" ca="1" si="144"/>
        <v>0</v>
      </c>
      <c r="W241">
        <f t="shared" ca="1" si="123"/>
        <v>1.1742003686018729</v>
      </c>
      <c r="X241">
        <f t="shared" ca="1" si="124"/>
        <v>6.1093645178355453</v>
      </c>
      <c r="Y241">
        <f t="shared" ca="1" si="125"/>
        <v>0.8090372542058758</v>
      </c>
      <c r="Z241">
        <f t="shared" ca="1" si="126"/>
        <v>8.3396562525050992</v>
      </c>
      <c r="AA241">
        <f t="shared" ca="1" si="127"/>
        <v>633.70420036860185</v>
      </c>
      <c r="AB241">
        <f t="shared" ca="1" si="128"/>
        <v>637.2490457513718</v>
      </c>
      <c r="AC241">
        <f t="shared" ca="1" si="129"/>
        <v>2.0758093217132328E-2</v>
      </c>
      <c r="AD241">
        <f t="shared" ca="1" si="130"/>
        <v>2.4572115056601915</v>
      </c>
      <c r="AE241">
        <f t="shared" ca="1" si="131"/>
        <v>46.900314239799243</v>
      </c>
      <c r="AF241">
        <f t="shared" ca="1" si="132"/>
        <v>4.0136447564918853E-2</v>
      </c>
      <c r="AG241">
        <f t="shared" ca="1" si="133"/>
        <v>0</v>
      </c>
      <c r="AH241">
        <f ca="1">IFERROR(IF(V32="Supercritical",MAX($D$16,IFERROR(L241,MAX($D$16,POWER((ABS(K241)^2)/($I$5*MAX(F241,0.1)^2),1/3)))),IF(V32="Subcritical",MAX($D$16,IFERROR(W241,MAX($D$16,POWER((ABS(K241)^2)/($I$5*MAX(F241,0.1)^2),1/3)))),IF(AND(IFERROR(V241,0)=1,IFERROR(AG241,0)=1),IF(IFERROR(T241,-1E+99)&gt;=IFERROR(AE241,-1E+99),MAX($D$16,IFERROR(L241,MAX($D$16,POWER((ABS(K241)^2)/($I$5*MAX(F241,0.1)^2),1/3)))),MAX($D$16,IFERROR(W241,MAX($D$16,POWER((ABS(K241)^2)/($I$5*MAX(F241,0.1)^2),1/3))))),IF(IFERROR(V241,0)=1,MAX($D$16,IFERROR(L241,MAX($D$16,POWER((ABS(K241)^2)/($I$5*MAX(F241,0.1)^2),1/3)))),IF(IFERROR(AG241,0)=1,MAX($D$16,IFERROR(W241,MAX($D$16,POWER((ABS(K241)^2)/($I$5*MAX(F241,0.1)^2),1/3)))),MAX($D$16,POWER((ABS(K241)^2)/($I$5*MAX(F241,0.1)^2),1/3))))))),MAX($D$16,POWER((ABS(K241)^2)/($I$5*MAX(F241,0.1)^2),1/3)))</f>
        <v>2.1381454198288941</v>
      </c>
      <c r="AI241">
        <f t="shared" ca="1" si="134"/>
        <v>634.66814541982887</v>
      </c>
      <c r="AJ241">
        <f t="shared" ca="1" si="135"/>
        <v>635.73721812974327</v>
      </c>
      <c r="AM241">
        <v>0</v>
      </c>
      <c r="AN241">
        <v>0</v>
      </c>
      <c r="AO241">
        <f t="shared" si="136"/>
        <v>0</v>
      </c>
      <c r="AP241">
        <f t="shared" si="145"/>
        <v>0</v>
      </c>
      <c r="AQ241">
        <f t="shared" ca="1" si="137"/>
        <v>1.0000000000000002</v>
      </c>
      <c r="AR241" t="str">
        <f t="shared" ca="1" si="138"/>
        <v>Supercritical</v>
      </c>
      <c r="AS241">
        <f t="shared" ca="1" si="139"/>
        <v>3.8124293911455283E-3</v>
      </c>
    </row>
    <row r="242" spans="1:45" x14ac:dyDescent="0.35">
      <c r="A242">
        <v>93</v>
      </c>
      <c r="B242">
        <v>91.998000000000005</v>
      </c>
      <c r="C242">
        <v>616492.21299999999</v>
      </c>
      <c r="D242">
        <v>3097698.52</v>
      </c>
      <c r="E242">
        <v>632.52800000000002</v>
      </c>
      <c r="F242">
        <v>5.2</v>
      </c>
      <c r="G242">
        <v>0</v>
      </c>
      <c r="H242" t="s">
        <v>194</v>
      </c>
      <c r="I242">
        <v>2.851</v>
      </c>
      <c r="J242">
        <f t="shared" si="140"/>
        <v>1</v>
      </c>
      <c r="K242">
        <f t="shared" ca="1" si="141"/>
        <v>50.95</v>
      </c>
      <c r="L242">
        <f t="shared" ca="1" si="142"/>
        <v>1.0684959309922624</v>
      </c>
      <c r="M242">
        <f t="shared" ca="1" si="115"/>
        <v>5.5561788411597641</v>
      </c>
      <c r="N242">
        <f t="shared" ca="1" si="116"/>
        <v>0.75728294997139567</v>
      </c>
      <c r="O242">
        <f t="shared" ca="1" si="117"/>
        <v>9.1699712080119067</v>
      </c>
      <c r="P242">
        <f t="shared" ca="1" si="118"/>
        <v>633.59649593099232</v>
      </c>
      <c r="Q242">
        <f t="shared" ca="1" si="119"/>
        <v>637.88234567389588</v>
      </c>
      <c r="R242">
        <f t="shared" ca="1" si="120"/>
        <v>2.7409906686322007E-2</v>
      </c>
      <c r="S242">
        <f t="shared" ca="1" si="121"/>
        <v>2.8323507366843055</v>
      </c>
      <c r="T242">
        <f t="shared" ca="1" si="122"/>
        <v>50.594272557643521</v>
      </c>
      <c r="U242">
        <f t="shared" ca="1" si="143"/>
        <v>-5.1190999662139802E-2</v>
      </c>
      <c r="V242">
        <f t="shared" ca="1" si="144"/>
        <v>0</v>
      </c>
      <c r="W242">
        <f t="shared" ca="1" si="123"/>
        <v>1.1754818099586368</v>
      </c>
      <c r="X242">
        <f t="shared" ca="1" si="124"/>
        <v>6.1125054117849116</v>
      </c>
      <c r="Y242">
        <f t="shared" ca="1" si="125"/>
        <v>0.8095000478696357</v>
      </c>
      <c r="Z242">
        <f t="shared" ca="1" si="126"/>
        <v>8.3353709432744871</v>
      </c>
      <c r="AA242">
        <f t="shared" ca="1" si="127"/>
        <v>633.7034818099587</v>
      </c>
      <c r="AB242">
        <f t="shared" ca="1" si="128"/>
        <v>637.24468511077339</v>
      </c>
      <c r="AC242">
        <f t="shared" ca="1" si="129"/>
        <v>2.0720960196985327E-2</v>
      </c>
      <c r="AD242">
        <f t="shared" ca="1" si="130"/>
        <v>2.4546098435701662</v>
      </c>
      <c r="AE242">
        <f t="shared" ca="1" si="131"/>
        <v>46.883818143334452</v>
      </c>
      <c r="AF242">
        <f t="shared" ca="1" si="132"/>
        <v>2.4026762799735479E-2</v>
      </c>
      <c r="AG242">
        <f t="shared" ca="1" si="133"/>
        <v>0</v>
      </c>
      <c r="AH242">
        <f ca="1">IFERROR(IF(V32="Supercritical",MAX($D$16,IFERROR(L242,MAX($D$16,POWER((ABS(K242)^2)/($I$5*MAX(F242,0.1)^2),1/3)))),IF(V32="Subcritical",MAX($D$16,IFERROR(W242,MAX($D$16,POWER((ABS(K242)^2)/($I$5*MAX(F242,0.1)^2),1/3)))),IF(AND(IFERROR(V242,0)=1,IFERROR(AG242,0)=1),IF(IFERROR(T242,-1E+99)&gt;=IFERROR(AE242,-1E+99),MAX($D$16,IFERROR(L242,MAX($D$16,POWER((ABS(K242)^2)/($I$5*MAX(F242,0.1)^2),1/3)))),MAX($D$16,IFERROR(W242,MAX($D$16,POWER((ABS(K242)^2)/($I$5*MAX(F242,0.1)^2),1/3))))),IF(IFERROR(V242,0)=1,MAX($D$16,IFERROR(L242,MAX($D$16,POWER((ABS(K242)^2)/($I$5*MAX(F242,0.1)^2),1/3)))),IF(IFERROR(AG242,0)=1,MAX($D$16,IFERROR(W242,MAX($D$16,POWER((ABS(K242)^2)/($I$5*MAX(F242,0.1)^2),1/3)))),MAX($D$16,POWER((ABS(K242)^2)/($I$5*MAX(F242,0.1)^2),1/3))))))),MAX($D$16,POWER((ABS(K242)^2)/($I$5*MAX(F242,0.1)^2),1/3)))</f>
        <v>2.1389677043987478</v>
      </c>
      <c r="AI242">
        <f t="shared" ca="1" si="134"/>
        <v>634.66696770439876</v>
      </c>
      <c r="AJ242">
        <f t="shared" ca="1" si="135"/>
        <v>635.73645155659813</v>
      </c>
      <c r="AM242">
        <v>0</v>
      </c>
      <c r="AN242">
        <v>0</v>
      </c>
      <c r="AO242">
        <f t="shared" si="136"/>
        <v>0</v>
      </c>
      <c r="AP242">
        <f t="shared" si="145"/>
        <v>0</v>
      </c>
      <c r="AQ242">
        <f t="shared" ca="1" si="137"/>
        <v>1.0000000000000004</v>
      </c>
      <c r="AR242" t="str">
        <f t="shared" ca="1" si="138"/>
        <v>Supercritical</v>
      </c>
      <c r="AS242">
        <f t="shared" ca="1" si="139"/>
        <v>3.8141460404132466E-3</v>
      </c>
    </row>
    <row r="243" spans="1:45" x14ac:dyDescent="0.35">
      <c r="A243">
        <v>94</v>
      </c>
      <c r="B243">
        <v>92.997</v>
      </c>
      <c r="C243">
        <v>616491.33100000001</v>
      </c>
      <c r="D243">
        <v>3097698.0490000001</v>
      </c>
      <c r="E243">
        <v>632.52599999999995</v>
      </c>
      <c r="F243">
        <v>5.2119999999999997</v>
      </c>
      <c r="G243">
        <v>0</v>
      </c>
      <c r="H243" t="s">
        <v>194</v>
      </c>
      <c r="I243">
        <v>2.8439999999999999</v>
      </c>
      <c r="J243">
        <f t="shared" si="140"/>
        <v>0.99899999999999523</v>
      </c>
      <c r="K243">
        <f t="shared" ca="1" si="141"/>
        <v>50.95</v>
      </c>
      <c r="L243">
        <f t="shared" ca="1" si="142"/>
        <v>1.0684959309922624</v>
      </c>
      <c r="M243">
        <f t="shared" ca="1" si="115"/>
        <v>5.5690007923316713</v>
      </c>
      <c r="N243">
        <f t="shared" ca="1" si="116"/>
        <v>0.7577911224993269</v>
      </c>
      <c r="O243">
        <f t="shared" ca="1" si="117"/>
        <v>9.1488584577248506</v>
      </c>
      <c r="P243">
        <f t="shared" ca="1" si="118"/>
        <v>633.59449593099225</v>
      </c>
      <c r="Q243">
        <f t="shared" ca="1" si="119"/>
        <v>637.86063309100666</v>
      </c>
      <c r="R243">
        <f t="shared" ca="1" si="120"/>
        <v>2.7259443436215516E-2</v>
      </c>
      <c r="S243">
        <f t="shared" ca="1" si="121"/>
        <v>2.8258295914732137</v>
      </c>
      <c r="T243">
        <f t="shared" ca="1" si="122"/>
        <v>50.491469791781654</v>
      </c>
      <c r="U243">
        <f t="shared" ca="1" si="143"/>
        <v>-3.1823460145005811E-2</v>
      </c>
      <c r="V243">
        <f t="shared" ca="1" si="144"/>
        <v>0</v>
      </c>
      <c r="W243">
        <f t="shared" ca="1" si="123"/>
        <v>1.176730201246573</v>
      </c>
      <c r="X243">
        <f t="shared" ca="1" si="124"/>
        <v>6.1331178088971381</v>
      </c>
      <c r="Y243">
        <f t="shared" ca="1" si="125"/>
        <v>0.81067343989745955</v>
      </c>
      <c r="Z243">
        <f t="shared" ca="1" si="126"/>
        <v>8.3073571367059511</v>
      </c>
      <c r="AA243">
        <f t="shared" ca="1" si="127"/>
        <v>633.70273020124648</v>
      </c>
      <c r="AB243">
        <f t="shared" ca="1" si="128"/>
        <v>637.22017070057268</v>
      </c>
      <c r="AC243">
        <f t="shared" ca="1" si="129"/>
        <v>2.0542203232898949E-2</v>
      </c>
      <c r="AD243">
        <f t="shared" ca="1" si="130"/>
        <v>2.4450622905206494</v>
      </c>
      <c r="AE243">
        <f t="shared" ca="1" si="131"/>
        <v>46.754266413072877</v>
      </c>
      <c r="AF243">
        <f t="shared" ca="1" si="132"/>
        <v>1.1706662027563652E-2</v>
      </c>
      <c r="AG243">
        <f t="shared" ca="1" si="133"/>
        <v>0</v>
      </c>
      <c r="AH243">
        <f ca="1">IFERROR(IF(V32="Supercritical",MAX($D$16,IFERROR(L243,MAX($D$16,POWER((ABS(K243)^2)/($I$5*MAX(F243,0.1)^2),1/3)))),IF(V32="Subcritical",MAX($D$16,IFERROR(W243,MAX($D$16,POWER((ABS(K243)^2)/($I$5*MAX(F243,0.1)^2),1/3)))),IF(AND(IFERROR(V243,0)=1,IFERROR(AG243,0)=1),IF(IFERROR(T243,-1E+99)&gt;=IFERROR(AE243,-1E+99),MAX($D$16,IFERROR(L243,MAX($D$16,POWER((ABS(K243)^2)/($I$5*MAX(F243,0.1)^2),1/3)))),MAX($D$16,IFERROR(W243,MAX($D$16,POWER((ABS(K243)^2)/($I$5*MAX(F243,0.1)^2),1/3))))),IF(IFERROR(V243,0)=1,MAX($D$16,IFERROR(L243,MAX($D$16,POWER((ABS(K243)^2)/($I$5*MAX(F243,0.1)^2),1/3)))),IF(IFERROR(AG243,0)=1,MAX($D$16,IFERROR(W243,MAX($D$16,POWER((ABS(K243)^2)/($I$5*MAX(F243,0.1)^2),1/3)))),MAX($D$16,POWER((ABS(K243)^2)/($I$5*MAX(F243,0.1)^2),1/3))))))),MAX($D$16,POWER((ABS(K243)^2)/($I$5*MAX(F243,0.1)^2),1/3)))</f>
        <v>2.1356833002065962</v>
      </c>
      <c r="AI243">
        <f t="shared" ca="1" si="134"/>
        <v>634.66168330020651</v>
      </c>
      <c r="AJ243">
        <f t="shared" ca="1" si="135"/>
        <v>635.72952495030984</v>
      </c>
      <c r="AM243">
        <v>0</v>
      </c>
      <c r="AN243">
        <v>0</v>
      </c>
      <c r="AO243">
        <f t="shared" si="136"/>
        <v>0</v>
      </c>
      <c r="AP243">
        <f t="shared" si="145"/>
        <v>0</v>
      </c>
      <c r="AQ243">
        <f t="shared" ca="1" si="137"/>
        <v>1</v>
      </c>
      <c r="AR243" t="str">
        <f t="shared" ca="1" si="138"/>
        <v>Supercritical</v>
      </c>
      <c r="AS243">
        <f t="shared" ca="1" si="139"/>
        <v>3.807296955216304E-3</v>
      </c>
    </row>
    <row r="244" spans="1:45" x14ac:dyDescent="0.35">
      <c r="A244">
        <v>95</v>
      </c>
      <c r="B244">
        <v>93.998000000000005</v>
      </c>
      <c r="C244">
        <v>616490.42599999998</v>
      </c>
      <c r="D244">
        <v>3097697.622</v>
      </c>
      <c r="E244">
        <v>632.524</v>
      </c>
      <c r="F244">
        <v>5.2370000000000001</v>
      </c>
      <c r="G244">
        <v>0</v>
      </c>
      <c r="H244" t="s">
        <v>194</v>
      </c>
      <c r="I244">
        <v>2.851</v>
      </c>
      <c r="J244">
        <f t="shared" si="140"/>
        <v>1.0010000000000048</v>
      </c>
      <c r="K244">
        <f t="shared" ca="1" si="141"/>
        <v>50.95</v>
      </c>
      <c r="L244">
        <f t="shared" ca="1" si="142"/>
        <v>1.0684959309922624</v>
      </c>
      <c r="M244">
        <f t="shared" ca="1" si="115"/>
        <v>5.5957131906064781</v>
      </c>
      <c r="N244">
        <f t="shared" ca="1" si="116"/>
        <v>0.75884450313192131</v>
      </c>
      <c r="O244">
        <f t="shared" ca="1" si="117"/>
        <v>9.1051843195840974</v>
      </c>
      <c r="P244">
        <f t="shared" ca="1" si="118"/>
        <v>633.5924959309923</v>
      </c>
      <c r="Q244">
        <f t="shared" ca="1" si="119"/>
        <v>637.81799957490671</v>
      </c>
      <c r="R244">
        <f t="shared" ca="1" si="120"/>
        <v>2.6949845408465116E-2</v>
      </c>
      <c r="S244">
        <f t="shared" ca="1" si="121"/>
        <v>2.8123398569330513</v>
      </c>
      <c r="T244">
        <f t="shared" ca="1" si="122"/>
        <v>50.278911341996235</v>
      </c>
      <c r="U244">
        <f t="shared" ca="1" si="143"/>
        <v>-1.6959549535499718E-2</v>
      </c>
      <c r="V244">
        <f t="shared" ca="1" si="144"/>
        <v>0</v>
      </c>
      <c r="W244">
        <f t="shared" ca="1" si="123"/>
        <v>1.1779471007924651</v>
      </c>
      <c r="X244">
        <f t="shared" ca="1" si="124"/>
        <v>6.1689089668501396</v>
      </c>
      <c r="Y244">
        <f t="shared" ca="1" si="125"/>
        <v>0.81245817511357521</v>
      </c>
      <c r="Z244">
        <f t="shared" ca="1" si="126"/>
        <v>8.2591589977725341</v>
      </c>
      <c r="AA244">
        <f t="shared" ca="1" si="127"/>
        <v>633.70194710079249</v>
      </c>
      <c r="AB244">
        <f t="shared" ca="1" si="128"/>
        <v>637.17869059470115</v>
      </c>
      <c r="AC244">
        <f t="shared" ca="1" si="129"/>
        <v>2.0245079558648887E-2</v>
      </c>
      <c r="AD244">
        <f t="shared" ca="1" si="130"/>
        <v>2.4296204219057111</v>
      </c>
      <c r="AE244">
        <f t="shared" ca="1" si="131"/>
        <v>46.528752446298355</v>
      </c>
      <c r="AF244">
        <f t="shared" ca="1" si="132"/>
        <v>3.6258633392662887E-3</v>
      </c>
      <c r="AG244">
        <f t="shared" ca="1" si="133"/>
        <v>0</v>
      </c>
      <c r="AH244">
        <f ca="1">IFERROR(IF(V32="Supercritical",MAX($D$16,IFERROR(L244,MAX($D$16,POWER((ABS(K244)^2)/($I$5*MAX(F244,0.1)^2),1/3)))),IF(V32="Subcritical",MAX($D$16,IFERROR(W244,MAX($D$16,POWER((ABS(K244)^2)/($I$5*MAX(F244,0.1)^2),1/3)))),IF(AND(IFERROR(V244,0)=1,IFERROR(AG244,0)=1),IF(IFERROR(T244,-1E+99)&gt;=IFERROR(AE244,-1E+99),MAX($D$16,IFERROR(L244,MAX($D$16,POWER((ABS(K244)^2)/($I$5*MAX(F244,0.1)^2),1/3)))),MAX($D$16,IFERROR(W244,MAX($D$16,POWER((ABS(K244)^2)/($I$5*MAX(F244,0.1)^2),1/3))))),IF(IFERROR(V244,0)=1,MAX($D$16,IFERROR(L244,MAX($D$16,POWER((ABS(K244)^2)/($I$5*MAX(F244,0.1)^2),1/3)))),IF(IFERROR(AG244,0)=1,MAX($D$16,IFERROR(W244,MAX($D$16,POWER((ABS(K244)^2)/($I$5*MAX(F244,0.1)^2),1/3)))),MAX($D$16,POWER((ABS(K244)^2)/($I$5*MAX(F244,0.1)^2),1/3))))))),MAX($D$16,POWER((ABS(K244)^2)/($I$5*MAX(F244,0.1)^2),1/3)))</f>
        <v>2.1288811039439204</v>
      </c>
      <c r="AI244">
        <f t="shared" ca="1" si="134"/>
        <v>634.65288110394397</v>
      </c>
      <c r="AJ244">
        <f t="shared" ca="1" si="135"/>
        <v>635.71732165591595</v>
      </c>
      <c r="AM244">
        <v>0</v>
      </c>
      <c r="AN244">
        <v>0</v>
      </c>
      <c r="AO244">
        <f t="shared" si="136"/>
        <v>0</v>
      </c>
      <c r="AP244">
        <f t="shared" si="145"/>
        <v>0</v>
      </c>
      <c r="AQ244">
        <f t="shared" ca="1" si="137"/>
        <v>1.0000000000000002</v>
      </c>
      <c r="AR244" t="str">
        <f t="shared" ca="1" si="138"/>
        <v>Supercritical</v>
      </c>
      <c r="AS244">
        <f t="shared" ca="1" si="139"/>
        <v>3.7931767614390048E-3</v>
      </c>
    </row>
    <row r="245" spans="1:45" x14ac:dyDescent="0.35">
      <c r="A245">
        <v>96</v>
      </c>
      <c r="B245">
        <v>94.998000000000005</v>
      </c>
      <c r="C245">
        <v>616489.50199999998</v>
      </c>
      <c r="D245">
        <v>3097697.2409999999</v>
      </c>
      <c r="E245">
        <v>632.52200000000005</v>
      </c>
      <c r="F245">
        <v>5.2709999999999999</v>
      </c>
      <c r="G245">
        <v>0</v>
      </c>
      <c r="H245" t="s">
        <v>194</v>
      </c>
      <c r="I245">
        <v>2.9049999999999998</v>
      </c>
      <c r="J245">
        <f t="shared" si="140"/>
        <v>1</v>
      </c>
      <c r="K245">
        <f t="shared" ca="1" si="141"/>
        <v>50.95</v>
      </c>
      <c r="L245">
        <f t="shared" ca="1" si="142"/>
        <v>1.0684959309922624</v>
      </c>
      <c r="M245">
        <f t="shared" ca="1" si="115"/>
        <v>5.632042052260215</v>
      </c>
      <c r="N245">
        <f t="shared" ca="1" si="116"/>
        <v>0.76026569105212938</v>
      </c>
      <c r="O245">
        <f t="shared" ca="1" si="117"/>
        <v>9.0464523395298642</v>
      </c>
      <c r="P245">
        <f t="shared" ca="1" si="118"/>
        <v>633.59049593099235</v>
      </c>
      <c r="Q245">
        <f t="shared" ca="1" si="119"/>
        <v>637.76166310384588</v>
      </c>
      <c r="R245">
        <f t="shared" ca="1" si="120"/>
        <v>2.6537006290801152E-2</v>
      </c>
      <c r="S245">
        <f t="shared" ca="1" si="121"/>
        <v>2.7941991710791858</v>
      </c>
      <c r="T245">
        <f t="shared" ca="1" si="122"/>
        <v>49.993284857045026</v>
      </c>
      <c r="U245">
        <f t="shared" ca="1" si="143"/>
        <v>-7.1663762497564676E-3</v>
      </c>
      <c r="V245">
        <f t="shared" ca="1" si="144"/>
        <v>0</v>
      </c>
      <c r="W245">
        <f t="shared" ca="1" si="123"/>
        <v>1.1791339707252231</v>
      </c>
      <c r="X245">
        <f t="shared" ca="1" si="124"/>
        <v>6.2152151596926508</v>
      </c>
      <c r="Y245">
        <f t="shared" ca="1" si="125"/>
        <v>0.81465419846180398</v>
      </c>
      <c r="Z245">
        <f t="shared" ca="1" si="126"/>
        <v>8.1976244894021555</v>
      </c>
      <c r="AA245">
        <f t="shared" ca="1" si="127"/>
        <v>633.70113397072532</v>
      </c>
      <c r="AB245">
        <f t="shared" ca="1" si="128"/>
        <v>637.12626380096208</v>
      </c>
      <c r="AC245">
        <f t="shared" ca="1" si="129"/>
        <v>1.9872880722135514E-2</v>
      </c>
      <c r="AD245">
        <f t="shared" ca="1" si="130"/>
        <v>2.4103046640770063</v>
      </c>
      <c r="AE245">
        <f t="shared" ca="1" si="131"/>
        <v>46.240123354686503</v>
      </c>
      <c r="AF245">
        <f t="shared" ca="1" si="132"/>
        <v>-1.6075036934125819E-2</v>
      </c>
      <c r="AG245">
        <f t="shared" ca="1" si="133"/>
        <v>0</v>
      </c>
      <c r="AH245">
        <f ca="1">IFERROR(IF(V32="Supercritical",MAX($D$16,IFERROR(L245,MAX($D$16,POWER((ABS(K245)^2)/($I$5*MAX(F245,0.1)^2),1/3)))),IF(V32="Subcritical",MAX($D$16,IFERROR(W245,MAX($D$16,POWER((ABS(K245)^2)/($I$5*MAX(F245,0.1)^2),1/3)))),IF(AND(IFERROR(V245,0)=1,IFERROR(AG245,0)=1),IF(IFERROR(T245,-1E+99)&gt;=IFERROR(AE245,-1E+99),MAX($D$16,IFERROR(L245,MAX($D$16,POWER((ABS(K245)^2)/($I$5*MAX(F245,0.1)^2),1/3)))),MAX($D$16,IFERROR(W245,MAX($D$16,POWER((ABS(K245)^2)/($I$5*MAX(F245,0.1)^2),1/3))))),IF(IFERROR(V245,0)=1,MAX($D$16,IFERROR(L245,MAX($D$16,POWER((ABS(K245)^2)/($I$5*MAX(F245,0.1)^2),1/3)))),IF(IFERROR(AG245,0)=1,MAX($D$16,IFERROR(W245,MAX($D$16,POWER((ABS(K245)^2)/($I$5*MAX(F245,0.1)^2),1/3)))),MAX($D$16,POWER((ABS(K245)^2)/($I$5*MAX(F245,0.1)^2),1/3))))))),MAX($D$16,POWER((ABS(K245)^2)/($I$5*MAX(F245,0.1)^2),1/3)))</f>
        <v>2.1197164929583718</v>
      </c>
      <c r="AI245">
        <f t="shared" ca="1" si="134"/>
        <v>634.64171649295838</v>
      </c>
      <c r="AJ245">
        <f t="shared" ca="1" si="135"/>
        <v>635.70157473943755</v>
      </c>
      <c r="AM245">
        <v>0</v>
      </c>
      <c r="AN245">
        <v>0</v>
      </c>
      <c r="AO245">
        <f t="shared" si="136"/>
        <v>0</v>
      </c>
      <c r="AP245">
        <f t="shared" si="145"/>
        <v>0</v>
      </c>
      <c r="AQ245">
        <f t="shared" ca="1" si="137"/>
        <v>0.99999999999999978</v>
      </c>
      <c r="AR245" t="str">
        <f t="shared" ca="1" si="138"/>
        <v>Supercritical</v>
      </c>
      <c r="AS245">
        <f t="shared" ca="1" si="139"/>
        <v>3.7742902673664576E-3</v>
      </c>
    </row>
    <row r="246" spans="1:45" x14ac:dyDescent="0.35">
      <c r="A246">
        <v>97</v>
      </c>
      <c r="B246">
        <v>95.998000000000005</v>
      </c>
      <c r="C246">
        <v>616488.55900000001</v>
      </c>
      <c r="D246">
        <v>3097696.9070000001</v>
      </c>
      <c r="E246">
        <v>632.52</v>
      </c>
      <c r="F246">
        <v>5.327</v>
      </c>
      <c r="G246">
        <v>0</v>
      </c>
      <c r="H246" t="s">
        <v>194</v>
      </c>
      <c r="I246">
        <v>2.8809999999999998</v>
      </c>
      <c r="J246">
        <f t="shared" si="140"/>
        <v>1</v>
      </c>
      <c r="K246">
        <f t="shared" ca="1" si="141"/>
        <v>50.95</v>
      </c>
      <c r="L246">
        <f t="shared" ca="1" si="142"/>
        <v>1.0684959309922624</v>
      </c>
      <c r="M246">
        <f t="shared" ca="1" si="115"/>
        <v>5.6918778243957817</v>
      </c>
      <c r="N246">
        <f t="shared" ca="1" si="116"/>
        <v>0.76257824628474691</v>
      </c>
      <c r="O246">
        <f t="shared" ca="1" si="117"/>
        <v>8.9513516579053718</v>
      </c>
      <c r="P246">
        <f t="shared" ca="1" si="118"/>
        <v>633.58849593099228</v>
      </c>
      <c r="Q246">
        <f t="shared" ca="1" si="119"/>
        <v>637.67242541638905</v>
      </c>
      <c r="R246">
        <f t="shared" ca="1" si="120"/>
        <v>2.5876996853729631E-2</v>
      </c>
      <c r="S246">
        <f t="shared" ca="1" si="121"/>
        <v>2.7648251981900485</v>
      </c>
      <c r="T246">
        <f t="shared" ca="1" si="122"/>
        <v>49.531329496188256</v>
      </c>
      <c r="U246">
        <f t="shared" ca="1" si="143"/>
        <v>1.6830825272563743E-2</v>
      </c>
      <c r="V246">
        <f t="shared" ca="1" si="144"/>
        <v>0</v>
      </c>
      <c r="W246">
        <f t="shared" ca="1" si="123"/>
        <v>1.1802921844680097</v>
      </c>
      <c r="X246">
        <f t="shared" ca="1" si="124"/>
        <v>6.287416466661087</v>
      </c>
      <c r="Y246">
        <f t="shared" ca="1" si="125"/>
        <v>0.81786633679979781</v>
      </c>
      <c r="Z246">
        <f t="shared" ca="1" si="126"/>
        <v>8.1034873815280832</v>
      </c>
      <c r="AA246">
        <f t="shared" ca="1" si="127"/>
        <v>633.70029218446803</v>
      </c>
      <c r="AB246">
        <f t="shared" ca="1" si="128"/>
        <v>637.0472089909199</v>
      </c>
      <c r="AC246">
        <f t="shared" ca="1" si="129"/>
        <v>1.931745878683307E-2</v>
      </c>
      <c r="AD246">
        <f t="shared" ca="1" si="130"/>
        <v>2.3814567071362118</v>
      </c>
      <c r="AE246">
        <f t="shared" ca="1" si="131"/>
        <v>45.797413940907688</v>
      </c>
      <c r="AF246">
        <f t="shared" ca="1" si="132"/>
        <v>-2.6613292769866348E-2</v>
      </c>
      <c r="AG246">
        <f t="shared" ca="1" si="133"/>
        <v>0</v>
      </c>
      <c r="AH246">
        <f ca="1">IFERROR(IF(V32="Supercritical",MAX($D$16,IFERROR(L246,MAX($D$16,POWER((ABS(K246)^2)/($I$5*MAX(F246,0.1)^2),1/3)))),IF(V32="Subcritical",MAX($D$16,IFERROR(W246,MAX($D$16,POWER((ABS(K246)^2)/($I$5*MAX(F246,0.1)^2),1/3)))),IF(AND(IFERROR(V246,0)=1,IFERROR(AG246,0)=1),IF(IFERROR(T246,-1E+99)&gt;=IFERROR(AE246,-1E+99),MAX($D$16,IFERROR(L246,MAX($D$16,POWER((ABS(K246)^2)/($I$5*MAX(F246,0.1)^2),1/3)))),MAX($D$16,IFERROR(W246,MAX($D$16,POWER((ABS(K246)^2)/($I$5*MAX(F246,0.1)^2),1/3))))),IF(IFERROR(V246,0)=1,MAX($D$16,IFERROR(L246,MAX($D$16,POWER((ABS(K246)^2)/($I$5*MAX(F246,0.1)^2),1/3)))),IF(IFERROR(AG246,0)=1,MAX($D$16,IFERROR(W246,MAX($D$16,POWER((ABS(K246)^2)/($I$5*MAX(F246,0.1)^2),1/3)))),MAX($D$16,POWER((ABS(K246)^2)/($I$5*MAX(F246,0.1)^2),1/3))))))),MAX($D$16,POWER((ABS(K246)^2)/($I$5*MAX(F246,0.1)^2),1/3)))</f>
        <v>2.1048346857470936</v>
      </c>
      <c r="AI246">
        <f t="shared" ca="1" si="134"/>
        <v>634.62483468574703</v>
      </c>
      <c r="AJ246">
        <f t="shared" ca="1" si="135"/>
        <v>635.67725202862061</v>
      </c>
      <c r="AM246">
        <v>0</v>
      </c>
      <c r="AN246">
        <v>0</v>
      </c>
      <c r="AO246">
        <f t="shared" si="136"/>
        <v>0</v>
      </c>
      <c r="AP246">
        <f t="shared" si="145"/>
        <v>0</v>
      </c>
      <c r="AQ246">
        <f t="shared" ca="1" si="137"/>
        <v>1.0000000000000002</v>
      </c>
      <c r="AR246" t="str">
        <f t="shared" ca="1" si="138"/>
        <v>Supercritical</v>
      </c>
      <c r="AS246">
        <f t="shared" ca="1" si="139"/>
        <v>3.7439574196317348E-3</v>
      </c>
    </row>
    <row r="247" spans="1:45" x14ac:dyDescent="0.35">
      <c r="A247">
        <v>98</v>
      </c>
      <c r="B247">
        <v>96.998000000000005</v>
      </c>
      <c r="C247">
        <v>616487.60100000002</v>
      </c>
      <c r="D247">
        <v>3097696.6209999998</v>
      </c>
      <c r="E247">
        <v>632.51800000000003</v>
      </c>
      <c r="F247">
        <v>5.3959999999999999</v>
      </c>
      <c r="G247">
        <v>0</v>
      </c>
      <c r="H247" t="s">
        <v>194</v>
      </c>
      <c r="I247">
        <v>2.85</v>
      </c>
      <c r="J247">
        <f t="shared" si="140"/>
        <v>1</v>
      </c>
      <c r="K247">
        <f t="shared" ca="1" si="141"/>
        <v>50.95</v>
      </c>
      <c r="L247">
        <f t="shared" ca="1" si="142"/>
        <v>1.0684959309922624</v>
      </c>
      <c r="M247">
        <f t="shared" ca="1" si="115"/>
        <v>5.7656040436342479</v>
      </c>
      <c r="N247">
        <f t="shared" ca="1" si="116"/>
        <v>0.76538036271226395</v>
      </c>
      <c r="O247">
        <f t="shared" ca="1" si="117"/>
        <v>8.836888488076708</v>
      </c>
      <c r="P247">
        <f t="shared" ca="1" si="118"/>
        <v>633.58649593099233</v>
      </c>
      <c r="Q247">
        <f t="shared" ca="1" si="119"/>
        <v>637.56664874193541</v>
      </c>
      <c r="R247">
        <f t="shared" ca="1" si="120"/>
        <v>2.5096404964590108E-2</v>
      </c>
      <c r="S247">
        <f t="shared" ca="1" si="121"/>
        <v>2.7294706876868768</v>
      </c>
      <c r="T247">
        <f t="shared" ca="1" si="122"/>
        <v>48.976232512278791</v>
      </c>
      <c r="U247">
        <f t="shared" ca="1" si="143"/>
        <v>2.9758306152757541E-2</v>
      </c>
      <c r="V247">
        <f t="shared" ca="1" si="144"/>
        <v>0</v>
      </c>
      <c r="W247">
        <f t="shared" ca="1" si="123"/>
        <v>1.1814230335327973</v>
      </c>
      <c r="X247">
        <f t="shared" ca="1" si="124"/>
        <v>6.3749586889429741</v>
      </c>
      <c r="Y247">
        <f t="shared" ca="1" si="125"/>
        <v>0.82163747467592074</v>
      </c>
      <c r="Z247">
        <f t="shared" ca="1" si="126"/>
        <v>7.9922086535823453</v>
      </c>
      <c r="AA247">
        <f t="shared" ca="1" si="127"/>
        <v>633.69942303353287</v>
      </c>
      <c r="AB247">
        <f t="shared" ca="1" si="128"/>
        <v>636.95504990215659</v>
      </c>
      <c r="AC247">
        <f t="shared" ca="1" si="129"/>
        <v>1.8675654307554194E-2</v>
      </c>
      <c r="AD247">
        <f t="shared" ca="1" si="130"/>
        <v>2.3476296880882268</v>
      </c>
      <c r="AE247">
        <f t="shared" ca="1" si="131"/>
        <v>45.274735104646055</v>
      </c>
      <c r="AF247">
        <f t="shared" ca="1" si="132"/>
        <v>-3.9380109563694532E-2</v>
      </c>
      <c r="AG247">
        <f t="shared" ca="1" si="133"/>
        <v>0</v>
      </c>
      <c r="AH247">
        <f ca="1">IFERROR(IF(V32="Supercritical",MAX($D$16,IFERROR(L247,MAX($D$16,POWER((ABS(K247)^2)/($I$5*MAX(F247,0.1)^2),1/3)))),IF(V32="Subcritical",MAX($D$16,IFERROR(W247,MAX($D$16,POWER((ABS(K247)^2)/($I$5*MAX(F247,0.1)^2),1/3)))),IF(AND(IFERROR(V247,0)=1,IFERROR(AG247,0)=1),IF(IFERROR(T247,-1E+99)&gt;=IFERROR(AE247,-1E+99),MAX($D$16,IFERROR(L247,MAX($D$16,POWER((ABS(K247)^2)/($I$5*MAX(F247,0.1)^2),1/3)))),MAX($D$16,IFERROR(W247,MAX($D$16,POWER((ABS(K247)^2)/($I$5*MAX(F247,0.1)^2),1/3))))),IF(IFERROR(V247,0)=1,MAX($D$16,IFERROR(L247,MAX($D$16,POWER((ABS(K247)^2)/($I$5*MAX(F247,0.1)^2),1/3)))),IF(IFERROR(AG247,0)=1,MAX($D$16,IFERROR(W247,MAX($D$16,POWER((ABS(K247)^2)/($I$5*MAX(F247,0.1)^2),1/3)))),MAX($D$16,POWER((ABS(K247)^2)/($I$5*MAX(F247,0.1)^2),1/3))))))),MAX($D$16,POWER((ABS(K247)^2)/($I$5*MAX(F247,0.1)^2),1/3)))</f>
        <v>2.0868528611018067</v>
      </c>
      <c r="AI247">
        <f t="shared" ca="1" si="134"/>
        <v>634.60485286110179</v>
      </c>
      <c r="AJ247">
        <f t="shared" ca="1" si="135"/>
        <v>635.64827929165267</v>
      </c>
      <c r="AM247">
        <v>0</v>
      </c>
      <c r="AN247">
        <v>0</v>
      </c>
      <c r="AO247">
        <f t="shared" si="136"/>
        <v>0</v>
      </c>
      <c r="AP247">
        <f t="shared" si="145"/>
        <v>0</v>
      </c>
      <c r="AQ247">
        <f t="shared" ca="1" si="137"/>
        <v>0.99999999999999978</v>
      </c>
      <c r="AR247" t="str">
        <f t="shared" ca="1" si="138"/>
        <v>Supercritical</v>
      </c>
      <c r="AS247">
        <f t="shared" ca="1" si="139"/>
        <v>3.7078580984540345E-3</v>
      </c>
    </row>
    <row r="248" spans="1:45" x14ac:dyDescent="0.35">
      <c r="A248">
        <v>99</v>
      </c>
      <c r="B248">
        <v>97.997</v>
      </c>
      <c r="C248">
        <v>616486.63</v>
      </c>
      <c r="D248">
        <v>3097696.3829999999</v>
      </c>
      <c r="E248">
        <v>632.51599999999996</v>
      </c>
      <c r="F248">
        <v>5.4820000000000002</v>
      </c>
      <c r="G248">
        <v>0</v>
      </c>
      <c r="H248" t="s">
        <v>194</v>
      </c>
      <c r="I248">
        <v>2.8109999999999999</v>
      </c>
      <c r="J248">
        <f t="shared" si="140"/>
        <v>0.99899999999999523</v>
      </c>
      <c r="K248">
        <f t="shared" ca="1" si="141"/>
        <v>50.95</v>
      </c>
      <c r="L248">
        <f t="shared" ca="1" si="142"/>
        <v>1.0684959309922624</v>
      </c>
      <c r="M248">
        <f t="shared" ca="1" si="115"/>
        <v>5.8574946936995822</v>
      </c>
      <c r="N248">
        <f t="shared" ca="1" si="116"/>
        <v>0.76880180472772885</v>
      </c>
      <c r="O248">
        <f t="shared" ca="1" si="117"/>
        <v>8.6982579864396055</v>
      </c>
      <c r="P248">
        <f t="shared" ca="1" si="118"/>
        <v>633.58449593099226</v>
      </c>
      <c r="Q248">
        <f t="shared" ca="1" si="119"/>
        <v>637.44074934580681</v>
      </c>
      <c r="R248">
        <f t="shared" ca="1" si="120"/>
        <v>2.4170996839698474E-2</v>
      </c>
      <c r="S248">
        <f t="shared" ca="1" si="121"/>
        <v>2.6866515561398008</v>
      </c>
      <c r="T248">
        <f t="shared" ca="1" si="122"/>
        <v>48.305322452686973</v>
      </c>
      <c r="U248">
        <f t="shared" ca="1" si="143"/>
        <v>4.5473494169527839E-2</v>
      </c>
      <c r="V248">
        <f t="shared" ca="1" si="144"/>
        <v>0</v>
      </c>
      <c r="W248">
        <f t="shared" ca="1" si="123"/>
        <v>1.1825277336927453</v>
      </c>
      <c r="X248">
        <f t="shared" ca="1" si="124"/>
        <v>6.4826170361036297</v>
      </c>
      <c r="Y248">
        <f t="shared" ca="1" si="125"/>
        <v>0.82612096512470945</v>
      </c>
      <c r="Z248">
        <f t="shared" ca="1" si="126"/>
        <v>7.8594801630644291</v>
      </c>
      <c r="AA248">
        <f t="shared" ca="1" si="127"/>
        <v>633.69852773369269</v>
      </c>
      <c r="AB248">
        <f t="shared" ca="1" si="128"/>
        <v>636.84691858148085</v>
      </c>
      <c r="AC248">
        <f t="shared" ca="1" si="129"/>
        <v>1.792993179116004E-2</v>
      </c>
      <c r="AD248">
        <f t="shared" ca="1" si="130"/>
        <v>2.307563447387655</v>
      </c>
      <c r="AE248">
        <f t="shared" ca="1" si="131"/>
        <v>44.652561508419062</v>
      </c>
      <c r="AF248">
        <f t="shared" ca="1" si="132"/>
        <v>-5.5819955211973138E-2</v>
      </c>
      <c r="AG248">
        <f t="shared" ca="1" si="133"/>
        <v>0</v>
      </c>
      <c r="AH248">
        <f ca="1">IFERROR(IF(V32="Supercritical",MAX($D$16,IFERROR(L248,MAX($D$16,POWER((ABS(K248)^2)/($I$5*MAX(F248,0.1)^2),1/3)))),IF(V32="Subcritical",MAX($D$16,IFERROR(W248,MAX($D$16,POWER((ABS(K248)^2)/($I$5*MAX(F248,0.1)^2),1/3)))),IF(AND(IFERROR(V248,0)=1,IFERROR(AG248,0)=1),IF(IFERROR(T248,-1E+99)&gt;=IFERROR(AE248,-1E+99),MAX($D$16,IFERROR(L248,MAX($D$16,POWER((ABS(K248)^2)/($I$5*MAX(F248,0.1)^2),1/3)))),MAX($D$16,IFERROR(W248,MAX($D$16,POWER((ABS(K248)^2)/($I$5*MAX(F248,0.1)^2),1/3))))),IF(IFERROR(V248,0)=1,MAX($D$16,IFERROR(L248,MAX($D$16,POWER((ABS(K248)^2)/($I$5*MAX(F248,0.1)^2),1/3)))),IF(IFERROR(AG248,0)=1,MAX($D$16,IFERROR(W248,MAX($D$16,POWER((ABS(K248)^2)/($I$5*MAX(F248,0.1)^2),1/3)))),MAX($D$16,POWER((ABS(K248)^2)/($I$5*MAX(F248,0.1)^2),1/3))))))),MAX($D$16,POWER((ABS(K248)^2)/($I$5*MAX(F248,0.1)^2),1/3)))</f>
        <v>2.0649701064228565</v>
      </c>
      <c r="AI248">
        <f t="shared" ca="1" si="134"/>
        <v>634.5809701064228</v>
      </c>
      <c r="AJ248">
        <f t="shared" ca="1" si="135"/>
        <v>635.61345515963421</v>
      </c>
      <c r="AM248">
        <v>0</v>
      </c>
      <c r="AN248">
        <v>0</v>
      </c>
      <c r="AO248">
        <f t="shared" si="136"/>
        <v>0</v>
      </c>
      <c r="AP248">
        <f t="shared" si="145"/>
        <v>0</v>
      </c>
      <c r="AQ248">
        <f t="shared" ca="1" si="137"/>
        <v>1</v>
      </c>
      <c r="AR248" t="str">
        <f t="shared" ca="1" si="138"/>
        <v>Supercritical</v>
      </c>
      <c r="AS248">
        <f t="shared" ca="1" si="139"/>
        <v>3.6647383699564399E-3</v>
      </c>
    </row>
    <row r="249" spans="1:45" x14ac:dyDescent="0.35">
      <c r="A249">
        <v>100</v>
      </c>
      <c r="B249">
        <v>98.997</v>
      </c>
      <c r="C249">
        <v>616485.64899999998</v>
      </c>
      <c r="D249">
        <v>3097696.193</v>
      </c>
      <c r="E249">
        <v>632.51400000000001</v>
      </c>
      <c r="F249">
        <v>5.593</v>
      </c>
      <c r="G249">
        <v>0</v>
      </c>
      <c r="H249" t="s">
        <v>194</v>
      </c>
      <c r="I249">
        <v>2.9119999999999999</v>
      </c>
      <c r="J249">
        <f t="shared" si="140"/>
        <v>1</v>
      </c>
      <c r="K249">
        <f t="shared" ca="1" si="141"/>
        <v>50.95</v>
      </c>
      <c r="L249">
        <f t="shared" ca="1" si="142"/>
        <v>1.0684959309922624</v>
      </c>
      <c r="M249">
        <f t="shared" ca="1" si="115"/>
        <v>5.9760977420397232</v>
      </c>
      <c r="N249">
        <f t="shared" ca="1" si="116"/>
        <v>0.77310530835481073</v>
      </c>
      <c r="O249">
        <f t="shared" ca="1" si="117"/>
        <v>8.5256303024605611</v>
      </c>
      <c r="P249">
        <f t="shared" ca="1" si="118"/>
        <v>633.58249593099231</v>
      </c>
      <c r="Q249">
        <f t="shared" ca="1" si="119"/>
        <v>637.28720398676364</v>
      </c>
      <c r="R249">
        <f t="shared" ca="1" si="120"/>
        <v>2.3048923006345173E-2</v>
      </c>
      <c r="S249">
        <f t="shared" ca="1" si="121"/>
        <v>2.633331634321185</v>
      </c>
      <c r="T249">
        <f t="shared" ca="1" si="122"/>
        <v>47.472112954313737</v>
      </c>
      <c r="U249">
        <f t="shared" ca="1" si="143"/>
        <v>6.5756108167192906E-2</v>
      </c>
      <c r="V249">
        <f t="shared" ca="1" si="144"/>
        <v>0</v>
      </c>
      <c r="W249">
        <f t="shared" ca="1" si="123"/>
        <v>1.1836074305984592</v>
      </c>
      <c r="X249">
        <f t="shared" ca="1" si="124"/>
        <v>6.6199163593371821</v>
      </c>
      <c r="Y249">
        <f t="shared" ca="1" si="125"/>
        <v>0.83162533609573874</v>
      </c>
      <c r="Z249">
        <f t="shared" ca="1" si="126"/>
        <v>7.6964718637474387</v>
      </c>
      <c r="AA249">
        <f t="shared" ca="1" si="127"/>
        <v>633.69760743059851</v>
      </c>
      <c r="AB249">
        <f t="shared" ca="1" si="128"/>
        <v>636.71675519560642</v>
      </c>
      <c r="AC249">
        <f t="shared" ca="1" si="129"/>
        <v>1.7042328837661658E-2</v>
      </c>
      <c r="AD249">
        <f t="shared" ca="1" si="130"/>
        <v>2.2586728986219708</v>
      </c>
      <c r="AE249">
        <f t="shared" ca="1" si="131"/>
        <v>43.890702458090729</v>
      </c>
      <c r="AF249">
        <f t="shared" ca="1" si="132"/>
        <v>-5.6142070362966479E-2</v>
      </c>
      <c r="AG249">
        <f t="shared" ca="1" si="133"/>
        <v>0</v>
      </c>
      <c r="AH249">
        <f ca="1">IFERROR(IF(V32="Supercritical",MAX($D$16,IFERROR(L249,MAX($D$16,POWER((ABS(K249)^2)/($I$5*MAX(F249,0.1)^2),1/3)))),IF(V32="Subcritical",MAX($D$16,IFERROR(W249,MAX($D$16,POWER((ABS(K249)^2)/($I$5*MAX(F249,0.1)^2),1/3)))),IF(AND(IFERROR(V249,0)=1,IFERROR(AG249,0)=1),IF(IFERROR(T249,-1E+99)&gt;=IFERROR(AE249,-1E+99),MAX($D$16,IFERROR(L249,MAX($D$16,POWER((ABS(K249)^2)/($I$5*MAX(F249,0.1)^2),1/3)))),MAX($D$16,IFERROR(W249,MAX($D$16,POWER((ABS(K249)^2)/($I$5*MAX(F249,0.1)^2),1/3))))),IF(IFERROR(V249,0)=1,MAX($D$16,IFERROR(L249,MAX($D$16,POWER((ABS(K249)^2)/($I$5*MAX(F249,0.1)^2),1/3)))),IF(IFERROR(AG249,0)=1,MAX($D$16,IFERROR(W249,MAX($D$16,POWER((ABS(K249)^2)/($I$5*MAX(F249,0.1)^2),1/3)))),MAX($D$16,POWER((ABS(K249)^2)/($I$5*MAX(F249,0.1)^2),1/3))))))),MAX($D$16,POWER((ABS(K249)^2)/($I$5*MAX(F249,0.1)^2),1/3)))</f>
        <v>2.0375576727173503</v>
      </c>
      <c r="AI249">
        <f t="shared" ca="1" si="134"/>
        <v>634.55155767271731</v>
      </c>
      <c r="AJ249">
        <f t="shared" ca="1" si="135"/>
        <v>635.57033650907601</v>
      </c>
      <c r="AM249">
        <v>0</v>
      </c>
      <c r="AN249">
        <v>0</v>
      </c>
      <c r="AO249">
        <f t="shared" si="136"/>
        <v>0</v>
      </c>
      <c r="AP249">
        <f t="shared" si="145"/>
        <v>0</v>
      </c>
      <c r="AQ249">
        <f t="shared" ca="1" si="137"/>
        <v>1</v>
      </c>
      <c r="AR249" t="str">
        <f t="shared" ca="1" si="138"/>
        <v>Supercritical</v>
      </c>
      <c r="AS249">
        <f t="shared" ca="1" si="139"/>
        <v>3.6119707702002503E-3</v>
      </c>
    </row>
    <row r="250" spans="1:45" x14ac:dyDescent="0.35">
      <c r="A250">
        <v>101</v>
      </c>
      <c r="B250">
        <v>99.997</v>
      </c>
      <c r="C250">
        <v>616484.65899999999</v>
      </c>
      <c r="D250">
        <v>3097696.0529999998</v>
      </c>
      <c r="E250">
        <v>632.51199999999994</v>
      </c>
      <c r="F250">
        <v>5.7089999999999996</v>
      </c>
      <c r="G250">
        <v>0</v>
      </c>
      <c r="H250" t="s">
        <v>194</v>
      </c>
      <c r="I250">
        <v>2.8290000000000002</v>
      </c>
      <c r="J250">
        <f t="shared" si="140"/>
        <v>1</v>
      </c>
      <c r="K250">
        <f t="shared" ca="1" si="141"/>
        <v>50.95</v>
      </c>
      <c r="L250">
        <f t="shared" ca="1" si="142"/>
        <v>1.0684959309922624</v>
      </c>
      <c r="M250">
        <f t="shared" ca="1" si="115"/>
        <v>6.100043270034825</v>
      </c>
      <c r="N250">
        <f t="shared" ca="1" si="116"/>
        <v>0.7774725461532549</v>
      </c>
      <c r="O250">
        <f t="shared" ca="1" si="117"/>
        <v>8.3523997690772322</v>
      </c>
      <c r="P250">
        <f t="shared" ca="1" si="118"/>
        <v>633.58049593099224</v>
      </c>
      <c r="Q250">
        <f t="shared" ca="1" si="119"/>
        <v>637.13618308198522</v>
      </c>
      <c r="R250">
        <f t="shared" ca="1" si="120"/>
        <v>2.1956257412669829E-2</v>
      </c>
      <c r="S250">
        <f t="shared" ca="1" si="121"/>
        <v>2.5798255089785234</v>
      </c>
      <c r="T250">
        <f t="shared" ca="1" si="122"/>
        <v>46.638626657981995</v>
      </c>
      <c r="U250">
        <f t="shared" ca="1" si="143"/>
        <v>6.6344344652520704E-2</v>
      </c>
      <c r="V250">
        <f t="shared" ca="1" si="144"/>
        <v>0</v>
      </c>
      <c r="W250">
        <f t="shared" ca="1" si="123"/>
        <v>1.1846632048966281</v>
      </c>
      <c r="X250">
        <f t="shared" ca="1" si="124"/>
        <v>6.7632422367548495</v>
      </c>
      <c r="Y250">
        <f t="shared" ca="1" si="125"/>
        <v>0.83720833916241044</v>
      </c>
      <c r="Z250">
        <f t="shared" ca="1" si="126"/>
        <v>7.5333690878484516</v>
      </c>
      <c r="AA250">
        <f t="shared" ca="1" si="127"/>
        <v>633.69666320489659</v>
      </c>
      <c r="AB250">
        <f t="shared" ca="1" si="128"/>
        <v>636.58920397012344</v>
      </c>
      <c r="AC250">
        <f t="shared" ca="1" si="129"/>
        <v>1.6182649034644277E-2</v>
      </c>
      <c r="AD250">
        <f t="shared" ca="1" si="130"/>
        <v>2.2098219960858385</v>
      </c>
      <c r="AE250">
        <f t="shared" ca="1" si="131"/>
        <v>43.131989861677837</v>
      </c>
      <c r="AF250">
        <f t="shared" ca="1" si="132"/>
        <v>0.68445627497862915</v>
      </c>
      <c r="AG250">
        <f t="shared" ca="1" si="133"/>
        <v>0</v>
      </c>
      <c r="AH250">
        <f ca="1">IFERROR(IF(V32="Supercritical",MAX($D$16,IFERROR(L250,MAX($D$16,POWER((ABS(K250)^2)/($I$5*MAX(F250,0.1)^2),1/3)))),IF(V32="Subcritical",MAX($D$16,IFERROR(W250,MAX($D$16,POWER((ABS(K250)^2)/($I$5*MAX(F250,0.1)^2),1/3)))),IF(AND(IFERROR(V250,0)=1,IFERROR(AG250,0)=1),IF(IFERROR(T250,-1E+99)&gt;=IFERROR(AE250,-1E+99),MAX($D$16,IFERROR(L250,MAX($D$16,POWER((ABS(K250)^2)/($I$5*MAX(F250,0.1)^2),1/3)))),MAX($D$16,IFERROR(W250,MAX($D$16,POWER((ABS(K250)^2)/($I$5*MAX(F250,0.1)^2),1/3))))),IF(IFERROR(V250,0)=1,MAX($D$16,IFERROR(L250,MAX($D$16,POWER((ABS(K250)^2)/($I$5*MAX(F250,0.1)^2),1/3)))),IF(IFERROR(AG250,0)=1,MAX($D$16,IFERROR(W250,MAX($D$16,POWER((ABS(K250)^2)/($I$5*MAX(F250,0.1)^2),1/3)))),MAX($D$16,POWER((ABS(K250)^2)/($I$5*MAX(F250,0.1)^2),1/3))))))),MAX($D$16,POWER((ABS(K250)^2)/($I$5*MAX(F250,0.1)^2),1/3)))</f>
        <v>2.0098628728183998</v>
      </c>
      <c r="AI250">
        <f t="shared" ca="1" si="134"/>
        <v>634.52186287281836</v>
      </c>
      <c r="AJ250">
        <f t="shared" ca="1" si="135"/>
        <v>635.52679430922751</v>
      </c>
      <c r="AM250">
        <v>0</v>
      </c>
      <c r="AN250">
        <v>0</v>
      </c>
      <c r="AO250">
        <f t="shared" si="136"/>
        <v>0</v>
      </c>
      <c r="AP250">
        <f t="shared" si="145"/>
        <v>0</v>
      </c>
      <c r="AQ250">
        <f t="shared" ca="1" si="137"/>
        <v>1</v>
      </c>
      <c r="AR250" t="str">
        <f t="shared" ca="1" si="138"/>
        <v>Supercritical</v>
      </c>
      <c r="AS250">
        <f t="shared" ca="1" si="139"/>
        <v>3.56005963705478E-3</v>
      </c>
    </row>
    <row r="251" spans="1:45" x14ac:dyDescent="0.35">
      <c r="A251">
        <v>102</v>
      </c>
      <c r="B251">
        <v>100.997</v>
      </c>
      <c r="C251">
        <v>616483.66299999994</v>
      </c>
      <c r="D251">
        <v>3097695.9619999998</v>
      </c>
      <c r="E251">
        <v>632.51149999999996</v>
      </c>
      <c r="F251">
        <v>5.2</v>
      </c>
      <c r="G251">
        <v>0</v>
      </c>
      <c r="H251" t="s">
        <v>194</v>
      </c>
      <c r="I251">
        <v>2.298</v>
      </c>
      <c r="J251">
        <f t="shared" si="140"/>
        <v>1</v>
      </c>
      <c r="K251">
        <f t="shared" ca="1" si="141"/>
        <v>50.95</v>
      </c>
      <c r="L251">
        <f t="shared" ca="1" si="142"/>
        <v>1.0684959309922624</v>
      </c>
      <c r="M251">
        <f t="shared" ca="1" si="115"/>
        <v>5.5561788411597641</v>
      </c>
      <c r="N251">
        <f t="shared" ca="1" si="116"/>
        <v>0.75728294997139567</v>
      </c>
      <c r="O251">
        <f t="shared" ca="1" si="117"/>
        <v>9.1699712080119067</v>
      </c>
      <c r="P251">
        <f t="shared" ca="1" si="118"/>
        <v>633.57999593099225</v>
      </c>
      <c r="Q251">
        <f t="shared" ca="1" si="119"/>
        <v>637.86584567389582</v>
      </c>
      <c r="R251">
        <f t="shared" ca="1" si="120"/>
        <v>2.7409906686322007E-2</v>
      </c>
      <c r="S251">
        <f t="shared" ca="1" si="121"/>
        <v>2.8323507366843055</v>
      </c>
      <c r="T251">
        <f t="shared" ca="1" si="122"/>
        <v>50.594272557643521</v>
      </c>
      <c r="U251">
        <f t="shared" ca="1" si="143"/>
        <v>-0.84377673766641692</v>
      </c>
      <c r="V251">
        <f t="shared" ca="1" si="144"/>
        <v>0</v>
      </c>
      <c r="W251">
        <f t="shared" ca="1" si="123"/>
        <v>1.1856960769019733</v>
      </c>
      <c r="X251">
        <f t="shared" ca="1" si="124"/>
        <v>6.1656195998902614</v>
      </c>
      <c r="Y251">
        <f t="shared" ca="1" si="125"/>
        <v>0.81433103379707916</v>
      </c>
      <c r="Z251">
        <f t="shared" ca="1" si="126"/>
        <v>8.2635652710243157</v>
      </c>
      <c r="AA251">
        <f t="shared" ca="1" si="127"/>
        <v>633.69719607690195</v>
      </c>
      <c r="AB251">
        <f t="shared" ca="1" si="128"/>
        <v>637.17765025572351</v>
      </c>
      <c r="AC251">
        <f t="shared" ca="1" si="129"/>
        <v>2.0204562948073192E-2</v>
      </c>
      <c r="AD251">
        <f t="shared" ca="1" si="130"/>
        <v>2.4229601232213032</v>
      </c>
      <c r="AE251">
        <f t="shared" ca="1" si="131"/>
        <v>46.57358848855435</v>
      </c>
      <c r="AF251">
        <f t="shared" ca="1" si="132"/>
        <v>2.1032936292954219E-2</v>
      </c>
      <c r="AG251">
        <f t="shared" ca="1" si="133"/>
        <v>0</v>
      </c>
      <c r="AH251">
        <f ca="1">IFERROR(IF(V32="Supercritical",MAX($D$16,IFERROR(L251,MAX($D$16,POWER((ABS(K251)^2)/($I$5*MAX(F251,0.1)^2),1/3)))),IF(V32="Subcritical",MAX($D$16,IFERROR(W251,MAX($D$16,POWER((ABS(K251)^2)/($I$5*MAX(F251,0.1)^2),1/3)))),IF(AND(IFERROR(V251,0)=1,IFERROR(AG251,0)=1),IF(IFERROR(T251,-1E+99)&gt;=IFERROR(AE251,-1E+99),MAX($D$16,IFERROR(L251,MAX($D$16,POWER((ABS(K251)^2)/($I$5*MAX(F251,0.1)^2),1/3)))),MAX($D$16,IFERROR(W251,MAX($D$16,POWER((ABS(K251)^2)/($I$5*MAX(F251,0.1)^2),1/3))))),IF(IFERROR(V251,0)=1,MAX($D$16,IFERROR(L251,MAX($D$16,POWER((ABS(K251)^2)/($I$5*MAX(F251,0.1)^2),1/3)))),IF(IFERROR(AG251,0)=1,MAX($D$16,IFERROR(W251,MAX($D$16,POWER((ABS(K251)^2)/($I$5*MAX(F251,0.1)^2),1/3)))),MAX($D$16,POWER((ABS(K251)^2)/($I$5*MAX(F251,0.1)^2),1/3))))))),MAX($D$16,POWER((ABS(K251)^2)/($I$5*MAX(F251,0.1)^2),1/3)))</f>
        <v>2.1389677043987478</v>
      </c>
      <c r="AI251">
        <f t="shared" ca="1" si="134"/>
        <v>634.65046770439869</v>
      </c>
      <c r="AJ251">
        <f t="shared" ca="1" si="135"/>
        <v>635.71995155659806</v>
      </c>
      <c r="AM251">
        <v>0</v>
      </c>
      <c r="AN251">
        <v>0</v>
      </c>
      <c r="AO251">
        <f t="shared" si="136"/>
        <v>0</v>
      </c>
      <c r="AP251">
        <f t="shared" si="145"/>
        <v>0</v>
      </c>
      <c r="AQ251">
        <f t="shared" ca="1" si="137"/>
        <v>1.0000000000000004</v>
      </c>
      <c r="AR251" t="str">
        <f t="shared" ca="1" si="138"/>
        <v>Supercritical</v>
      </c>
      <c r="AS251">
        <f t="shared" ca="1" si="139"/>
        <v>3.8141460404132466E-3</v>
      </c>
    </row>
    <row r="252" spans="1:45" x14ac:dyDescent="0.35">
      <c r="A252">
        <v>103</v>
      </c>
      <c r="B252">
        <v>101.997</v>
      </c>
      <c r="C252">
        <v>616482.66399999999</v>
      </c>
      <c r="D252">
        <v>3097695.9109999998</v>
      </c>
      <c r="E252">
        <v>632.51099999999997</v>
      </c>
      <c r="F252">
        <v>5.2</v>
      </c>
      <c r="G252">
        <v>0</v>
      </c>
      <c r="H252" t="s">
        <v>194</v>
      </c>
      <c r="I252">
        <v>0.22900000000000001</v>
      </c>
      <c r="J252">
        <f t="shared" si="140"/>
        <v>1</v>
      </c>
      <c r="K252">
        <f t="shared" ca="1" si="141"/>
        <v>50.95</v>
      </c>
      <c r="L252">
        <f t="shared" ca="1" si="142"/>
        <v>1.0684959309922624</v>
      </c>
      <c r="M252">
        <f t="shared" ca="1" si="115"/>
        <v>5.5561788411597641</v>
      </c>
      <c r="N252">
        <f t="shared" ca="1" si="116"/>
        <v>0.75728294997139567</v>
      </c>
      <c r="O252">
        <f t="shared" ca="1" si="117"/>
        <v>9.1699712080119067</v>
      </c>
      <c r="P252">
        <f t="shared" ca="1" si="118"/>
        <v>633.57949593099227</v>
      </c>
      <c r="Q252">
        <f t="shared" ca="1" si="119"/>
        <v>637.86534567389583</v>
      </c>
      <c r="R252">
        <f t="shared" ca="1" si="120"/>
        <v>2.7409906686322007E-2</v>
      </c>
      <c r="S252">
        <f t="shared" ca="1" si="121"/>
        <v>2.8323507366843055</v>
      </c>
      <c r="T252">
        <f t="shared" ca="1" si="122"/>
        <v>50.594272557643521</v>
      </c>
      <c r="U252">
        <f t="shared" ca="1" si="143"/>
        <v>-2.8545672671498323E-2</v>
      </c>
      <c r="V252">
        <f t="shared" ca="1" si="144"/>
        <v>0</v>
      </c>
      <c r="W252">
        <f t="shared" ca="1" si="123"/>
        <v>1.1867070108681272</v>
      </c>
      <c r="X252">
        <f t="shared" ca="1" si="124"/>
        <v>6.1708764565142618</v>
      </c>
      <c r="Y252">
        <f t="shared" ca="1" si="125"/>
        <v>0.81480775232984659</v>
      </c>
      <c r="Z252">
        <f t="shared" ca="1" si="126"/>
        <v>8.2565256911301201</v>
      </c>
      <c r="AA252">
        <f t="shared" ca="1" si="127"/>
        <v>633.69770701086804</v>
      </c>
      <c r="AB252">
        <f t="shared" ca="1" si="128"/>
        <v>637.17223384513363</v>
      </c>
      <c r="AC252">
        <f t="shared" ca="1" si="129"/>
        <v>2.0154420782644046E-2</v>
      </c>
      <c r="AD252">
        <f t="shared" ca="1" si="130"/>
        <v>2.4198646696724735</v>
      </c>
      <c r="AE252">
        <f t="shared" ca="1" si="131"/>
        <v>46.543262855266917</v>
      </c>
      <c r="AF252">
        <f t="shared" ca="1" si="132"/>
        <v>1.9984500831924379E-2</v>
      </c>
      <c r="AG252">
        <f t="shared" ca="1" si="133"/>
        <v>0</v>
      </c>
      <c r="AH252">
        <f ca="1">IFERROR(IF(V32="Supercritical",MAX($D$16,IFERROR(L252,MAX($D$16,POWER((ABS(K252)^2)/($I$5*MAX(F252,0.1)^2),1/3)))),IF(V32="Subcritical",MAX($D$16,IFERROR(W252,MAX($D$16,POWER((ABS(K252)^2)/($I$5*MAX(F252,0.1)^2),1/3)))),IF(AND(IFERROR(V252,0)=1,IFERROR(AG252,0)=1),IF(IFERROR(T252,-1E+99)&gt;=IFERROR(AE252,-1E+99),MAX($D$16,IFERROR(L252,MAX($D$16,POWER((ABS(K252)^2)/($I$5*MAX(F252,0.1)^2),1/3)))),MAX($D$16,IFERROR(W252,MAX($D$16,POWER((ABS(K252)^2)/($I$5*MAX(F252,0.1)^2),1/3))))),IF(IFERROR(V252,0)=1,MAX($D$16,IFERROR(L252,MAX($D$16,POWER((ABS(K252)^2)/($I$5*MAX(F252,0.1)^2),1/3)))),IF(IFERROR(AG252,0)=1,MAX($D$16,IFERROR(W252,MAX($D$16,POWER((ABS(K252)^2)/($I$5*MAX(F252,0.1)^2),1/3)))),MAX($D$16,POWER((ABS(K252)^2)/($I$5*MAX(F252,0.1)^2),1/3))))))),MAX($D$16,POWER((ABS(K252)^2)/($I$5*MAX(F252,0.1)^2),1/3)))</f>
        <v>2.1389677043987478</v>
      </c>
      <c r="AI252">
        <f t="shared" ca="1" si="134"/>
        <v>634.6499677043987</v>
      </c>
      <c r="AJ252">
        <f t="shared" ca="1" si="135"/>
        <v>635.71945155659807</v>
      </c>
      <c r="AM252">
        <v>0</v>
      </c>
      <c r="AN252">
        <v>0</v>
      </c>
      <c r="AO252">
        <f t="shared" si="136"/>
        <v>0</v>
      </c>
      <c r="AP252">
        <f t="shared" si="145"/>
        <v>0</v>
      </c>
      <c r="AQ252">
        <f t="shared" ca="1" si="137"/>
        <v>1.0000000000000004</v>
      </c>
      <c r="AR252" t="str">
        <f t="shared" ca="1" si="138"/>
        <v>Supercritical</v>
      </c>
      <c r="AS252">
        <f t="shared" ca="1" si="139"/>
        <v>3.8141460404132466E-3</v>
      </c>
    </row>
    <row r="253" spans="1:45" x14ac:dyDescent="0.35">
      <c r="A253">
        <v>104</v>
      </c>
      <c r="B253">
        <v>102.997</v>
      </c>
      <c r="C253">
        <v>616481.66500000004</v>
      </c>
      <c r="D253">
        <v>3097695.8640000001</v>
      </c>
      <c r="E253">
        <v>632.51049999999998</v>
      </c>
      <c r="F253">
        <v>5.2</v>
      </c>
      <c r="G253">
        <v>0</v>
      </c>
      <c r="H253" t="s">
        <v>194</v>
      </c>
      <c r="I253">
        <v>5.7000000000000002E-2</v>
      </c>
      <c r="J253">
        <f t="shared" si="140"/>
        <v>1</v>
      </c>
      <c r="K253">
        <f t="shared" ca="1" si="141"/>
        <v>50.95</v>
      </c>
      <c r="L253">
        <f t="shared" ca="1" si="142"/>
        <v>1.0684959309922624</v>
      </c>
      <c r="M253">
        <f t="shared" ca="1" si="115"/>
        <v>5.5561788411597641</v>
      </c>
      <c r="N253">
        <f t="shared" ca="1" si="116"/>
        <v>0.75728294997139567</v>
      </c>
      <c r="O253">
        <f t="shared" ca="1" si="117"/>
        <v>9.1699712080119067</v>
      </c>
      <c r="P253">
        <f t="shared" ca="1" si="118"/>
        <v>633.57899593099228</v>
      </c>
      <c r="Q253">
        <f t="shared" ca="1" si="119"/>
        <v>637.86484567389584</v>
      </c>
      <c r="R253">
        <f t="shared" ca="1" si="120"/>
        <v>2.7409906686322007E-2</v>
      </c>
      <c r="S253">
        <f t="shared" ca="1" si="121"/>
        <v>2.8323507366843055</v>
      </c>
      <c r="T253">
        <f t="shared" ca="1" si="122"/>
        <v>50.594272557643521</v>
      </c>
      <c r="U253">
        <f t="shared" ca="1" si="143"/>
        <v>-2.7317062411952975E-2</v>
      </c>
      <c r="V253">
        <f t="shared" ca="1" si="144"/>
        <v>0</v>
      </c>
      <c r="W253">
        <f t="shared" ca="1" si="123"/>
        <v>1.1876969188972109</v>
      </c>
      <c r="X253">
        <f t="shared" ca="1" si="124"/>
        <v>6.1760239782654969</v>
      </c>
      <c r="Y253">
        <f t="shared" ca="1" si="125"/>
        <v>0.81527430923164357</v>
      </c>
      <c r="Z253">
        <f t="shared" ca="1" si="126"/>
        <v>8.2496441366325524</v>
      </c>
      <c r="AA253">
        <f t="shared" ca="1" si="127"/>
        <v>633.69819691889722</v>
      </c>
      <c r="AB253">
        <f t="shared" ca="1" si="128"/>
        <v>637.16693434912531</v>
      </c>
      <c r="AC253">
        <f t="shared" ca="1" si="129"/>
        <v>2.0105487363828112E-2</v>
      </c>
      <c r="AD253">
        <f t="shared" ca="1" si="130"/>
        <v>2.4168399784907701</v>
      </c>
      <c r="AE253">
        <f t="shared" ca="1" si="131"/>
        <v>46.513633411802509</v>
      </c>
      <c r="AF253">
        <f t="shared" ca="1" si="132"/>
        <v>1.9622831051037792E-2</v>
      </c>
      <c r="AG253">
        <f t="shared" ca="1" si="133"/>
        <v>0</v>
      </c>
      <c r="AH253">
        <f ca="1">IFERROR(IF(V32="Supercritical",MAX($D$16,IFERROR(L253,MAX($D$16,POWER((ABS(K253)^2)/($I$5*MAX(F253,0.1)^2),1/3)))),IF(V32="Subcritical",MAX($D$16,IFERROR(W253,MAX($D$16,POWER((ABS(K253)^2)/($I$5*MAX(F253,0.1)^2),1/3)))),IF(AND(IFERROR(V253,0)=1,IFERROR(AG253,0)=1),IF(IFERROR(T253,-1E+99)&gt;=IFERROR(AE253,-1E+99),MAX($D$16,IFERROR(L253,MAX($D$16,POWER((ABS(K253)^2)/($I$5*MAX(F253,0.1)^2),1/3)))),MAX($D$16,IFERROR(W253,MAX($D$16,POWER((ABS(K253)^2)/($I$5*MAX(F253,0.1)^2),1/3))))),IF(IFERROR(V253,0)=1,MAX($D$16,IFERROR(L253,MAX($D$16,POWER((ABS(K253)^2)/($I$5*MAX(F253,0.1)^2),1/3)))),IF(IFERROR(AG253,0)=1,MAX($D$16,IFERROR(W253,MAX($D$16,POWER((ABS(K253)^2)/($I$5*MAX(F253,0.1)^2),1/3)))),MAX($D$16,POWER((ABS(K253)^2)/($I$5*MAX(F253,0.1)^2),1/3))))))),MAX($D$16,POWER((ABS(K253)^2)/($I$5*MAX(F253,0.1)^2),1/3)))</f>
        <v>2.1389677043987478</v>
      </c>
      <c r="AI253">
        <f t="shared" ca="1" si="134"/>
        <v>634.64946770439872</v>
      </c>
      <c r="AJ253">
        <f t="shared" ca="1" si="135"/>
        <v>635.71895155659809</v>
      </c>
      <c r="AM253">
        <v>0</v>
      </c>
      <c r="AN253">
        <v>0</v>
      </c>
      <c r="AO253">
        <f t="shared" si="136"/>
        <v>0</v>
      </c>
      <c r="AP253">
        <f t="shared" si="145"/>
        <v>0</v>
      </c>
      <c r="AQ253">
        <f t="shared" ca="1" si="137"/>
        <v>1.0000000000000004</v>
      </c>
      <c r="AR253" t="str">
        <f t="shared" ca="1" si="138"/>
        <v>Supercritical</v>
      </c>
      <c r="AS253">
        <f t="shared" ca="1" si="139"/>
        <v>3.8141460404132466E-3</v>
      </c>
    </row>
    <row r="254" spans="1:45" x14ac:dyDescent="0.35">
      <c r="A254">
        <v>105</v>
      </c>
      <c r="B254">
        <v>103.997</v>
      </c>
      <c r="C254">
        <v>616480.66599999997</v>
      </c>
      <c r="D254">
        <v>3097695.8160000001</v>
      </c>
      <c r="E254">
        <v>632.51</v>
      </c>
      <c r="F254">
        <v>5.2</v>
      </c>
      <c r="G254">
        <v>0</v>
      </c>
      <c r="H254" t="s">
        <v>194</v>
      </c>
      <c r="I254">
        <v>3.0000000000000001E-3</v>
      </c>
      <c r="J254">
        <f t="shared" si="140"/>
        <v>1</v>
      </c>
      <c r="K254">
        <f t="shared" ca="1" si="141"/>
        <v>50.95</v>
      </c>
      <c r="L254">
        <f t="shared" ca="1" si="142"/>
        <v>1.0684959309922624</v>
      </c>
      <c r="M254">
        <f t="shared" ca="1" si="115"/>
        <v>5.5561788411597641</v>
      </c>
      <c r="N254">
        <f t="shared" ca="1" si="116"/>
        <v>0.75728294997139567</v>
      </c>
      <c r="O254">
        <f t="shared" ca="1" si="117"/>
        <v>9.1699712080119067</v>
      </c>
      <c r="P254">
        <f t="shared" ca="1" si="118"/>
        <v>633.57849593099229</v>
      </c>
      <c r="Q254">
        <f t="shared" ca="1" si="119"/>
        <v>637.86434567389585</v>
      </c>
      <c r="R254">
        <f t="shared" ca="1" si="120"/>
        <v>2.7409906686322007E-2</v>
      </c>
      <c r="S254">
        <f t="shared" ca="1" si="121"/>
        <v>2.8323507366843055</v>
      </c>
      <c r="T254">
        <f t="shared" ca="1" si="122"/>
        <v>50.594272557643521</v>
      </c>
      <c r="U254">
        <f t="shared" ca="1" si="143"/>
        <v>-2.6931335935046263E-2</v>
      </c>
      <c r="V254">
        <f t="shared" ca="1" si="144"/>
        <v>0</v>
      </c>
      <c r="W254">
        <f t="shared" ca="1" si="123"/>
        <v>1.1886666645239186</v>
      </c>
      <c r="X254">
        <f t="shared" ca="1" si="124"/>
        <v>6.1810666555243765</v>
      </c>
      <c r="Y254">
        <f t="shared" ca="1" si="125"/>
        <v>0.81573112691626637</v>
      </c>
      <c r="Z254">
        <f t="shared" ca="1" si="126"/>
        <v>8.2429138592872224</v>
      </c>
      <c r="AA254">
        <f t="shared" ca="1" si="127"/>
        <v>633.6986666645239</v>
      </c>
      <c r="AB254">
        <f t="shared" ca="1" si="128"/>
        <v>637.16174662841934</v>
      </c>
      <c r="AC254">
        <f t="shared" ca="1" si="129"/>
        <v>2.0057709086963728E-2</v>
      </c>
      <c r="AD254">
        <f t="shared" ca="1" si="130"/>
        <v>2.41388299906076</v>
      </c>
      <c r="AE254">
        <f t="shared" ca="1" si="131"/>
        <v>46.484670122808943</v>
      </c>
      <c r="AF254">
        <f t="shared" ca="1" si="132"/>
        <v>1.9883959374283222E-2</v>
      </c>
      <c r="AG254">
        <f t="shared" ca="1" si="133"/>
        <v>0</v>
      </c>
      <c r="AH254">
        <f ca="1">IFERROR(IF(V32="Supercritical",MAX($D$16,IFERROR(L254,MAX($D$16,POWER((ABS(K254)^2)/($I$5*MAX(F254,0.1)^2),1/3)))),IF(V32="Subcritical",MAX($D$16,IFERROR(W254,MAX($D$16,POWER((ABS(K254)^2)/($I$5*MAX(F254,0.1)^2),1/3)))),IF(AND(IFERROR(V254,0)=1,IFERROR(AG254,0)=1),IF(IFERROR(T254,-1E+99)&gt;=IFERROR(AE254,-1E+99),MAX($D$16,IFERROR(L254,MAX($D$16,POWER((ABS(K254)^2)/($I$5*MAX(F254,0.1)^2),1/3)))),MAX($D$16,IFERROR(W254,MAX($D$16,POWER((ABS(K254)^2)/($I$5*MAX(F254,0.1)^2),1/3))))),IF(IFERROR(V254,0)=1,MAX($D$16,IFERROR(L254,MAX($D$16,POWER((ABS(K254)^2)/($I$5*MAX(F254,0.1)^2),1/3)))),IF(IFERROR(AG254,0)=1,MAX($D$16,IFERROR(W254,MAX($D$16,POWER((ABS(K254)^2)/($I$5*MAX(F254,0.1)^2),1/3)))),MAX($D$16,POWER((ABS(K254)^2)/($I$5*MAX(F254,0.1)^2),1/3))))))),MAX($D$16,POWER((ABS(K254)^2)/($I$5*MAX(F254,0.1)^2),1/3)))</f>
        <v>2.1389677043987478</v>
      </c>
      <c r="AI254">
        <f t="shared" ca="1" si="134"/>
        <v>634.64896770439873</v>
      </c>
      <c r="AJ254">
        <f t="shared" ca="1" si="135"/>
        <v>635.7184515565981</v>
      </c>
      <c r="AM254">
        <v>0</v>
      </c>
      <c r="AN254">
        <v>0</v>
      </c>
      <c r="AO254">
        <f t="shared" si="136"/>
        <v>0</v>
      </c>
      <c r="AP254">
        <f t="shared" si="145"/>
        <v>0</v>
      </c>
      <c r="AQ254">
        <f t="shared" ca="1" si="137"/>
        <v>1.0000000000000004</v>
      </c>
      <c r="AR254" t="str">
        <f t="shared" ca="1" si="138"/>
        <v>Supercritical</v>
      </c>
      <c r="AS254">
        <f t="shared" ca="1" si="139"/>
        <v>3.8141460404132466E-3</v>
      </c>
    </row>
    <row r="255" spans="1:45" x14ac:dyDescent="0.35">
      <c r="A255">
        <v>106</v>
      </c>
      <c r="B255">
        <v>104.996</v>
      </c>
      <c r="C255">
        <v>616479.66799999995</v>
      </c>
      <c r="D255">
        <v>3097695.7680000002</v>
      </c>
      <c r="E255">
        <v>632.5095</v>
      </c>
      <c r="F255">
        <v>5.2</v>
      </c>
      <c r="G255">
        <v>0</v>
      </c>
      <c r="H255" t="s">
        <v>194</v>
      </c>
      <c r="I255">
        <v>0.06</v>
      </c>
      <c r="J255">
        <f t="shared" si="140"/>
        <v>0.99899999999999523</v>
      </c>
      <c r="K255">
        <f t="shared" ca="1" si="141"/>
        <v>50.95</v>
      </c>
      <c r="L255">
        <f t="shared" ca="1" si="142"/>
        <v>1.0684959309922624</v>
      </c>
      <c r="M255">
        <f t="shared" ca="1" si="115"/>
        <v>5.5561788411597641</v>
      </c>
      <c r="N255">
        <f t="shared" ca="1" si="116"/>
        <v>0.75728294997139567</v>
      </c>
      <c r="O255">
        <f t="shared" ca="1" si="117"/>
        <v>9.1699712080119067</v>
      </c>
      <c r="P255">
        <f t="shared" ca="1" si="118"/>
        <v>633.5779959309923</v>
      </c>
      <c r="Q255">
        <f t="shared" ca="1" si="119"/>
        <v>637.86384567389587</v>
      </c>
      <c r="R255">
        <f t="shared" ca="1" si="120"/>
        <v>2.7409906686322007E-2</v>
      </c>
      <c r="S255">
        <f t="shared" ca="1" si="121"/>
        <v>2.8323507366843055</v>
      </c>
      <c r="T255">
        <f t="shared" ca="1" si="122"/>
        <v>50.594272557643521</v>
      </c>
      <c r="U255">
        <f t="shared" ca="1" si="143"/>
        <v>-2.7311081753964572E-2</v>
      </c>
      <c r="V255">
        <f t="shared" ca="1" si="144"/>
        <v>0</v>
      </c>
      <c r="W255">
        <f t="shared" ca="1" si="123"/>
        <v>1.1896170660053369</v>
      </c>
      <c r="X255">
        <f t="shared" ca="1" si="124"/>
        <v>6.1860087432277524</v>
      </c>
      <c r="Y255">
        <f t="shared" ca="1" si="125"/>
        <v>0.81617860531598108</v>
      </c>
      <c r="Z255">
        <f t="shared" ca="1" si="126"/>
        <v>8.2363284817174662</v>
      </c>
      <c r="AA255">
        <f t="shared" ca="1" si="127"/>
        <v>633.69911706600533</v>
      </c>
      <c r="AB255">
        <f t="shared" ca="1" si="128"/>
        <v>637.15666583556447</v>
      </c>
      <c r="AC255">
        <f t="shared" ca="1" si="129"/>
        <v>2.0011035421581311E-2</v>
      </c>
      <c r="AD255">
        <f t="shared" ca="1" si="130"/>
        <v>2.4109908502666051</v>
      </c>
      <c r="AE255">
        <f t="shared" ca="1" si="131"/>
        <v>46.456344622959371</v>
      </c>
      <c r="AF255">
        <f t="shared" ca="1" si="132"/>
        <v>1.9859513590176903E-2</v>
      </c>
      <c r="AG255">
        <f t="shared" ca="1" si="133"/>
        <v>0</v>
      </c>
      <c r="AH255">
        <f ca="1">IFERROR(IF(V32="Supercritical",MAX($D$16,IFERROR(L255,MAX($D$16,POWER((ABS(K255)^2)/($I$5*MAX(F255,0.1)^2),1/3)))),IF(V32="Subcritical",MAX($D$16,IFERROR(W255,MAX($D$16,POWER((ABS(K255)^2)/($I$5*MAX(F255,0.1)^2),1/3)))),IF(AND(IFERROR(V255,0)=1,IFERROR(AG255,0)=1),IF(IFERROR(T255,-1E+99)&gt;=IFERROR(AE255,-1E+99),MAX($D$16,IFERROR(L255,MAX($D$16,POWER((ABS(K255)^2)/($I$5*MAX(F255,0.1)^2),1/3)))),MAX($D$16,IFERROR(W255,MAX($D$16,POWER((ABS(K255)^2)/($I$5*MAX(F255,0.1)^2),1/3))))),IF(IFERROR(V255,0)=1,MAX($D$16,IFERROR(L255,MAX($D$16,POWER((ABS(K255)^2)/($I$5*MAX(F255,0.1)^2),1/3)))),IF(IFERROR(AG255,0)=1,MAX($D$16,IFERROR(W255,MAX($D$16,POWER((ABS(K255)^2)/($I$5*MAX(F255,0.1)^2),1/3)))),MAX($D$16,POWER((ABS(K255)^2)/($I$5*MAX(F255,0.1)^2),1/3))))))),MAX($D$16,POWER((ABS(K255)^2)/($I$5*MAX(F255,0.1)^2),1/3)))</f>
        <v>2.1389677043987478</v>
      </c>
      <c r="AI255">
        <f t="shared" ca="1" si="134"/>
        <v>634.64846770439874</v>
      </c>
      <c r="AJ255">
        <f t="shared" ca="1" si="135"/>
        <v>635.71795155659811</v>
      </c>
      <c r="AM255">
        <v>0</v>
      </c>
      <c r="AN255">
        <v>0</v>
      </c>
      <c r="AO255">
        <f t="shared" si="136"/>
        <v>0</v>
      </c>
      <c r="AP255">
        <f t="shared" si="145"/>
        <v>0</v>
      </c>
      <c r="AQ255">
        <f t="shared" ca="1" si="137"/>
        <v>1.0000000000000004</v>
      </c>
      <c r="AR255" t="str">
        <f t="shared" ca="1" si="138"/>
        <v>Supercritical</v>
      </c>
      <c r="AS255">
        <f t="shared" ca="1" si="139"/>
        <v>3.8141460404132466E-3</v>
      </c>
    </row>
    <row r="256" spans="1:45" x14ac:dyDescent="0.35">
      <c r="A256">
        <v>107</v>
      </c>
      <c r="B256">
        <v>105.997</v>
      </c>
      <c r="C256">
        <v>616478.66899999999</v>
      </c>
      <c r="D256">
        <v>3097695.7209999999</v>
      </c>
      <c r="E256">
        <v>632.50900000000001</v>
      </c>
      <c r="F256">
        <v>5.2</v>
      </c>
      <c r="G256">
        <v>0</v>
      </c>
      <c r="H256" t="s">
        <v>194</v>
      </c>
      <c r="I256">
        <v>5.7000000000000002E-2</v>
      </c>
      <c r="J256">
        <f t="shared" si="140"/>
        <v>1.0010000000000048</v>
      </c>
      <c r="K256">
        <f t="shared" ca="1" si="141"/>
        <v>50.95</v>
      </c>
      <c r="L256">
        <f t="shared" ca="1" si="142"/>
        <v>1.0684959309922624</v>
      </c>
      <c r="M256">
        <f t="shared" ca="1" si="115"/>
        <v>5.5561788411597641</v>
      </c>
      <c r="N256">
        <f t="shared" ca="1" si="116"/>
        <v>0.75728294997139567</v>
      </c>
      <c r="O256">
        <f t="shared" ca="1" si="117"/>
        <v>9.1699712080119067</v>
      </c>
      <c r="P256">
        <f t="shared" ca="1" si="118"/>
        <v>633.57749593099231</v>
      </c>
      <c r="Q256">
        <f t="shared" ca="1" si="119"/>
        <v>637.86334567389588</v>
      </c>
      <c r="R256">
        <f t="shared" ca="1" si="120"/>
        <v>2.7409906686322007E-2</v>
      </c>
      <c r="S256">
        <f t="shared" ca="1" si="121"/>
        <v>2.8323507366843055</v>
      </c>
      <c r="T256">
        <f t="shared" ca="1" si="122"/>
        <v>50.594272557643521</v>
      </c>
      <c r="U256">
        <f t="shared" ca="1" si="143"/>
        <v>-2.7344472318645785E-2</v>
      </c>
      <c r="V256">
        <f t="shared" ca="1" si="144"/>
        <v>0</v>
      </c>
      <c r="W256">
        <f t="shared" ca="1" si="123"/>
        <v>1.1905488993449067</v>
      </c>
      <c r="X256">
        <f t="shared" ca="1" si="124"/>
        <v>6.1908542765935151</v>
      </c>
      <c r="Y256">
        <f t="shared" ca="1" si="125"/>
        <v>0.81661712340176318</v>
      </c>
      <c r="Z256">
        <f t="shared" ca="1" si="126"/>
        <v>8.2298819716420422</v>
      </c>
      <c r="AA256">
        <f t="shared" ca="1" si="127"/>
        <v>633.6995488993449</v>
      </c>
      <c r="AB256">
        <f t="shared" ca="1" si="128"/>
        <v>637.15168739410319</v>
      </c>
      <c r="AC256">
        <f t="shared" ca="1" si="129"/>
        <v>1.9965418689930268E-2</v>
      </c>
      <c r="AD256">
        <f t="shared" ca="1" si="130"/>
        <v>2.4081608086039026</v>
      </c>
      <c r="AE256">
        <f t="shared" ca="1" si="131"/>
        <v>46.428630099837136</v>
      </c>
      <c r="AF256">
        <f t="shared" ca="1" si="132"/>
        <v>1.9465418689947001E-2</v>
      </c>
      <c r="AG256">
        <f t="shared" ca="1" si="133"/>
        <v>0</v>
      </c>
      <c r="AH256">
        <f ca="1">IFERROR(IF(V32="Supercritical",MAX($D$16,IFERROR(L256,MAX($D$16,POWER((ABS(K256)^2)/($I$5*MAX(F256,0.1)^2),1/3)))),IF(V32="Subcritical",MAX($D$16,IFERROR(W256,MAX($D$16,POWER((ABS(K256)^2)/($I$5*MAX(F256,0.1)^2),1/3)))),IF(AND(IFERROR(V256,0)=1,IFERROR(AG256,0)=1),IF(IFERROR(T256,-1E+99)&gt;=IFERROR(AE256,-1E+99),MAX($D$16,IFERROR(L256,MAX($D$16,POWER((ABS(K256)^2)/($I$5*MAX(F256,0.1)^2),1/3)))),MAX($D$16,IFERROR(W256,MAX($D$16,POWER((ABS(K256)^2)/($I$5*MAX(F256,0.1)^2),1/3))))),IF(IFERROR(V256,0)=1,MAX($D$16,IFERROR(L256,MAX($D$16,POWER((ABS(K256)^2)/($I$5*MAX(F256,0.1)^2),1/3)))),IF(IFERROR(AG256,0)=1,MAX($D$16,IFERROR(W256,MAX($D$16,POWER((ABS(K256)^2)/($I$5*MAX(F256,0.1)^2),1/3)))),MAX($D$16,POWER((ABS(K256)^2)/($I$5*MAX(F256,0.1)^2),1/3))))))),MAX($D$16,POWER((ABS(K256)^2)/($I$5*MAX(F256,0.1)^2),1/3)))</f>
        <v>2.1389677043987478</v>
      </c>
      <c r="AI256">
        <f t="shared" ca="1" si="134"/>
        <v>634.64796770439875</v>
      </c>
      <c r="AJ256">
        <f t="shared" ca="1" si="135"/>
        <v>635.71745155659812</v>
      </c>
      <c r="AM256">
        <v>0</v>
      </c>
      <c r="AN256">
        <v>0</v>
      </c>
      <c r="AO256">
        <f t="shared" si="136"/>
        <v>0</v>
      </c>
      <c r="AP256">
        <f t="shared" si="145"/>
        <v>0</v>
      </c>
      <c r="AQ256">
        <f t="shared" ca="1" si="137"/>
        <v>1.0000000000000004</v>
      </c>
      <c r="AR256" t="str">
        <f t="shared" ca="1" si="138"/>
        <v>Supercritical</v>
      </c>
      <c r="AS256">
        <f t="shared" ca="1" si="139"/>
        <v>3.8141460404132466E-3</v>
      </c>
    </row>
    <row r="257" spans="1:45" x14ac:dyDescent="0.35">
      <c r="A257">
        <v>108</v>
      </c>
      <c r="B257">
        <v>106.997</v>
      </c>
      <c r="C257">
        <v>616477.67000000004</v>
      </c>
      <c r="D257">
        <v>3097695.673</v>
      </c>
      <c r="E257">
        <v>632.50850000000003</v>
      </c>
      <c r="F257">
        <v>5.2</v>
      </c>
      <c r="G257">
        <v>0</v>
      </c>
      <c r="H257" t="s">
        <v>194</v>
      </c>
      <c r="I257">
        <v>0</v>
      </c>
      <c r="J257">
        <f t="shared" si="140"/>
        <v>1</v>
      </c>
      <c r="K257">
        <f t="shared" ca="1" si="141"/>
        <v>50.95</v>
      </c>
      <c r="L257">
        <f t="shared" ca="1" si="142"/>
        <v>1.0684959309922624</v>
      </c>
      <c r="M257">
        <f t="shared" ca="1" si="115"/>
        <v>5.5561788411597641</v>
      </c>
      <c r="N257">
        <f t="shared" ca="1" si="116"/>
        <v>0.75728294997139567</v>
      </c>
      <c r="O257">
        <f t="shared" ca="1" si="117"/>
        <v>9.1699712080119067</v>
      </c>
      <c r="P257">
        <f t="shared" ca="1" si="118"/>
        <v>633.57699593099233</v>
      </c>
      <c r="Q257">
        <f t="shared" ca="1" si="119"/>
        <v>637.86284567389589</v>
      </c>
      <c r="R257">
        <f t="shared" ca="1" si="120"/>
        <v>2.7409906686322007E-2</v>
      </c>
      <c r="S257">
        <f t="shared" ca="1" si="121"/>
        <v>2.8323507366843055</v>
      </c>
      <c r="T257">
        <f t="shared" ca="1" si="122"/>
        <v>50.594272557643521</v>
      </c>
      <c r="U257">
        <f t="shared" ca="1" si="143"/>
        <v>-2.6909906686341856E-2</v>
      </c>
      <c r="V257">
        <f t="shared" ca="1" si="144"/>
        <v>0</v>
      </c>
      <c r="W257">
        <f t="shared" ca="1" si="123"/>
        <v>1.1914629010753399</v>
      </c>
      <c r="X257">
        <f t="shared" ca="1" si="124"/>
        <v>6.1956070855917682</v>
      </c>
      <c r="Y257">
        <f t="shared" ca="1" si="125"/>
        <v>0.81704704058090105</v>
      </c>
      <c r="Z257">
        <f t="shared" ca="1" si="126"/>
        <v>8.2235686182371186</v>
      </c>
      <c r="AA257">
        <f t="shared" ca="1" si="127"/>
        <v>633.69996290107531</v>
      </c>
      <c r="AB257">
        <f t="shared" ca="1" si="128"/>
        <v>637.14680697950826</v>
      </c>
      <c r="AC257">
        <f t="shared" ca="1" si="129"/>
        <v>1.9920813864479667E-2</v>
      </c>
      <c r="AD257">
        <f t="shared" ca="1" si="130"/>
        <v>2.405390297284669</v>
      </c>
      <c r="AE257">
        <f t="shared" ca="1" si="131"/>
        <v>46.401501186599404</v>
      </c>
      <c r="AF257">
        <f t="shared" ca="1" si="132"/>
        <v>1.9748264051941078E-2</v>
      </c>
      <c r="AG257">
        <f t="shared" ca="1" si="133"/>
        <v>0</v>
      </c>
      <c r="AH257">
        <f ca="1">IFERROR(IF(V32="Supercritical",MAX($D$16,IFERROR(L257,MAX($D$16,POWER((ABS(K257)^2)/($I$5*MAX(F257,0.1)^2),1/3)))),IF(V32="Subcritical",MAX($D$16,IFERROR(W257,MAX($D$16,POWER((ABS(K257)^2)/($I$5*MAX(F257,0.1)^2),1/3)))),IF(AND(IFERROR(V257,0)=1,IFERROR(AG257,0)=1),IF(IFERROR(T257,-1E+99)&gt;=IFERROR(AE257,-1E+99),MAX($D$16,IFERROR(L257,MAX($D$16,POWER((ABS(K257)^2)/($I$5*MAX(F257,0.1)^2),1/3)))),MAX($D$16,IFERROR(W257,MAX($D$16,POWER((ABS(K257)^2)/($I$5*MAX(F257,0.1)^2),1/3))))),IF(IFERROR(V257,0)=1,MAX($D$16,IFERROR(L257,MAX($D$16,POWER((ABS(K257)^2)/($I$5*MAX(F257,0.1)^2),1/3)))),IF(IFERROR(AG257,0)=1,MAX($D$16,IFERROR(W257,MAX($D$16,POWER((ABS(K257)^2)/($I$5*MAX(F257,0.1)^2),1/3)))),MAX($D$16,POWER((ABS(K257)^2)/($I$5*MAX(F257,0.1)^2),1/3))))))),MAX($D$16,POWER((ABS(K257)^2)/($I$5*MAX(F257,0.1)^2),1/3)))</f>
        <v>2.1389677043987478</v>
      </c>
      <c r="AI257">
        <f t="shared" ca="1" si="134"/>
        <v>634.64746770439876</v>
      </c>
      <c r="AJ257">
        <f t="shared" ca="1" si="135"/>
        <v>635.71695155659813</v>
      </c>
      <c r="AM257">
        <v>0</v>
      </c>
      <c r="AN257">
        <v>0</v>
      </c>
      <c r="AO257">
        <f t="shared" si="136"/>
        <v>0</v>
      </c>
      <c r="AP257">
        <f t="shared" si="145"/>
        <v>0</v>
      </c>
      <c r="AQ257">
        <f t="shared" ca="1" si="137"/>
        <v>1.0000000000000004</v>
      </c>
      <c r="AR257" t="str">
        <f t="shared" ca="1" si="138"/>
        <v>Supercritical</v>
      </c>
      <c r="AS257">
        <f t="shared" ca="1" si="139"/>
        <v>3.8141460404132466E-3</v>
      </c>
    </row>
    <row r="258" spans="1:45" x14ac:dyDescent="0.35">
      <c r="A258">
        <v>109</v>
      </c>
      <c r="B258">
        <v>107.997</v>
      </c>
      <c r="C258">
        <v>616476.67099999997</v>
      </c>
      <c r="D258">
        <v>3097695.625</v>
      </c>
      <c r="E258">
        <v>632.50800000000004</v>
      </c>
      <c r="F258">
        <v>5.2</v>
      </c>
      <c r="G258">
        <v>0</v>
      </c>
      <c r="H258" t="s">
        <v>194</v>
      </c>
      <c r="I258">
        <v>5.7000000000000002E-2</v>
      </c>
      <c r="J258">
        <f t="shared" si="140"/>
        <v>1</v>
      </c>
      <c r="K258">
        <f t="shared" ca="1" si="141"/>
        <v>50.95</v>
      </c>
      <c r="L258">
        <f t="shared" ca="1" si="142"/>
        <v>1.0684959309922624</v>
      </c>
      <c r="M258">
        <f t="shared" ca="1" si="115"/>
        <v>5.5561788411597641</v>
      </c>
      <c r="N258">
        <f t="shared" ca="1" si="116"/>
        <v>0.75728294997139567</v>
      </c>
      <c r="O258">
        <f t="shared" ca="1" si="117"/>
        <v>9.1699712080119067</v>
      </c>
      <c r="P258">
        <f t="shared" ca="1" si="118"/>
        <v>633.57649593099234</v>
      </c>
      <c r="Q258">
        <f t="shared" ca="1" si="119"/>
        <v>637.8623456738959</v>
      </c>
      <c r="R258">
        <f t="shared" ca="1" si="120"/>
        <v>2.7409906686322007E-2</v>
      </c>
      <c r="S258">
        <f t="shared" ca="1" si="121"/>
        <v>2.8323507366843055</v>
      </c>
      <c r="T258">
        <f t="shared" ca="1" si="122"/>
        <v>50.594272557643521</v>
      </c>
      <c r="U258">
        <f t="shared" ca="1" si="143"/>
        <v>-2.7317062411952975E-2</v>
      </c>
      <c r="V258">
        <f t="shared" ca="1" si="144"/>
        <v>0</v>
      </c>
      <c r="W258">
        <f t="shared" ca="1" si="123"/>
        <v>1.1923597708228668</v>
      </c>
      <c r="X258">
        <f t="shared" ca="1" si="124"/>
        <v>6.2002708082789075</v>
      </c>
      <c r="Y258">
        <f t="shared" ca="1" si="125"/>
        <v>0.81746869798346844</v>
      </c>
      <c r="Z258">
        <f t="shared" ca="1" si="126"/>
        <v>8.2173830104273904</v>
      </c>
      <c r="AA258">
        <f t="shared" ca="1" si="127"/>
        <v>633.70035977082296</v>
      </c>
      <c r="AB258">
        <f t="shared" ca="1" si="128"/>
        <v>637.14202050171286</v>
      </c>
      <c r="AC258">
        <f t="shared" ca="1" si="129"/>
        <v>1.9877178382511594E-2</v>
      </c>
      <c r="AD258">
        <f t="shared" ca="1" si="130"/>
        <v>2.4026768762392314</v>
      </c>
      <c r="AE258">
        <f t="shared" ca="1" si="131"/>
        <v>46.374933863473125</v>
      </c>
      <c r="AF258">
        <f t="shared" ca="1" si="132"/>
        <v>1.9704136151972307E-2</v>
      </c>
      <c r="AG258">
        <f t="shared" ca="1" si="133"/>
        <v>0</v>
      </c>
      <c r="AH258">
        <f ca="1">IFERROR(IF(V32="Supercritical",MAX($D$16,IFERROR(L258,MAX($D$16,POWER((ABS(K258)^2)/($I$5*MAX(F258,0.1)^2),1/3)))),IF(V32="Subcritical",MAX($D$16,IFERROR(W258,MAX($D$16,POWER((ABS(K258)^2)/($I$5*MAX(F258,0.1)^2),1/3)))),IF(AND(IFERROR(V258,0)=1,IFERROR(AG258,0)=1),IF(IFERROR(T258,-1E+99)&gt;=IFERROR(AE258,-1E+99),MAX($D$16,IFERROR(L258,MAX($D$16,POWER((ABS(K258)^2)/($I$5*MAX(F258,0.1)^2),1/3)))),MAX($D$16,IFERROR(W258,MAX($D$16,POWER((ABS(K258)^2)/($I$5*MAX(F258,0.1)^2),1/3))))),IF(IFERROR(V258,0)=1,MAX($D$16,IFERROR(L258,MAX($D$16,POWER((ABS(K258)^2)/($I$5*MAX(F258,0.1)^2),1/3)))),IF(IFERROR(AG258,0)=1,MAX($D$16,IFERROR(W258,MAX($D$16,POWER((ABS(K258)^2)/($I$5*MAX(F258,0.1)^2),1/3)))),MAX($D$16,POWER((ABS(K258)^2)/($I$5*MAX(F258,0.1)^2),1/3))))))),MAX($D$16,POWER((ABS(K258)^2)/($I$5*MAX(F258,0.1)^2),1/3)))</f>
        <v>2.1389677043987478</v>
      </c>
      <c r="AI258">
        <f t="shared" ca="1" si="134"/>
        <v>634.64696770439878</v>
      </c>
      <c r="AJ258">
        <f t="shared" ca="1" si="135"/>
        <v>635.71645155659814</v>
      </c>
      <c r="AM258">
        <v>0</v>
      </c>
      <c r="AN258">
        <v>0</v>
      </c>
      <c r="AO258">
        <f t="shared" si="136"/>
        <v>0</v>
      </c>
      <c r="AP258">
        <f t="shared" si="145"/>
        <v>0</v>
      </c>
      <c r="AQ258">
        <f t="shared" ca="1" si="137"/>
        <v>1.0000000000000004</v>
      </c>
      <c r="AR258" t="str">
        <f t="shared" ca="1" si="138"/>
        <v>Supercritical</v>
      </c>
      <c r="AS258">
        <f t="shared" ca="1" si="139"/>
        <v>3.8141460404132466E-3</v>
      </c>
    </row>
    <row r="259" spans="1:45" x14ac:dyDescent="0.35">
      <c r="A259">
        <v>110</v>
      </c>
      <c r="B259">
        <v>108.997</v>
      </c>
      <c r="C259">
        <v>616475.67200000002</v>
      </c>
      <c r="D259">
        <v>3097695.5780000002</v>
      </c>
      <c r="E259">
        <v>632.50750000000005</v>
      </c>
      <c r="F259">
        <v>5.2</v>
      </c>
      <c r="G259">
        <v>0</v>
      </c>
      <c r="H259" t="s">
        <v>194</v>
      </c>
      <c r="I259">
        <v>5.7000000000000002E-2</v>
      </c>
      <c r="J259">
        <f t="shared" si="140"/>
        <v>1</v>
      </c>
      <c r="K259">
        <f t="shared" ca="1" si="141"/>
        <v>50.95</v>
      </c>
      <c r="L259">
        <f t="shared" ca="1" si="142"/>
        <v>1.0684959309922624</v>
      </c>
      <c r="M259">
        <f t="shared" ca="1" si="115"/>
        <v>5.5561788411597641</v>
      </c>
      <c r="N259">
        <f t="shared" ca="1" si="116"/>
        <v>0.75728294997139567</v>
      </c>
      <c r="O259">
        <f t="shared" ca="1" si="117"/>
        <v>9.1699712080119067</v>
      </c>
      <c r="P259">
        <f t="shared" ca="1" si="118"/>
        <v>633.57599593099235</v>
      </c>
      <c r="Q259">
        <f t="shared" ca="1" si="119"/>
        <v>637.86184567389591</v>
      </c>
      <c r="R259">
        <f t="shared" ca="1" si="120"/>
        <v>2.7409906686322007E-2</v>
      </c>
      <c r="S259">
        <f t="shared" ca="1" si="121"/>
        <v>2.8323507366843055</v>
      </c>
      <c r="T259">
        <f t="shared" ca="1" si="122"/>
        <v>50.594272557643521</v>
      </c>
      <c r="U259">
        <f t="shared" ca="1" si="143"/>
        <v>-2.7317062411952975E-2</v>
      </c>
      <c r="V259">
        <f t="shared" ca="1" si="144"/>
        <v>0</v>
      </c>
      <c r="W259">
        <f t="shared" ca="1" si="123"/>
        <v>1.1932401736730014</v>
      </c>
      <c r="X259">
        <f t="shared" ca="1" si="124"/>
        <v>6.2048489030996077</v>
      </c>
      <c r="Y259">
        <f t="shared" ca="1" si="125"/>
        <v>0.81788241964803421</v>
      </c>
      <c r="Z259">
        <f t="shared" ca="1" si="126"/>
        <v>8.2113200169222704</v>
      </c>
      <c r="AA259">
        <f t="shared" ca="1" si="127"/>
        <v>633.70074017367301</v>
      </c>
      <c r="AB259">
        <f t="shared" ca="1" si="128"/>
        <v>637.13732408908118</v>
      </c>
      <c r="AC259">
        <f t="shared" ca="1" si="129"/>
        <v>1.9834471976128056E-2</v>
      </c>
      <c r="AD259">
        <f t="shared" ca="1" si="130"/>
        <v>2.4000182329288284</v>
      </c>
      <c r="AE259">
        <f t="shared" ca="1" si="131"/>
        <v>46.348905367234963</v>
      </c>
      <c r="AF259">
        <f t="shared" ca="1" si="132"/>
        <v>1.9660947447960098E-2</v>
      </c>
      <c r="AG259">
        <f t="shared" ca="1" si="133"/>
        <v>0</v>
      </c>
      <c r="AH259">
        <f ca="1">IFERROR(IF(V32="Supercritical",MAX($D$16,IFERROR(L259,MAX($D$16,POWER((ABS(K259)^2)/($I$5*MAX(F259,0.1)^2),1/3)))),IF(V32="Subcritical",MAX($D$16,IFERROR(W259,MAX($D$16,POWER((ABS(K259)^2)/($I$5*MAX(F259,0.1)^2),1/3)))),IF(AND(IFERROR(V259,0)=1,IFERROR(AG259,0)=1),IF(IFERROR(T259,-1E+99)&gt;=IFERROR(AE259,-1E+99),MAX($D$16,IFERROR(L259,MAX($D$16,POWER((ABS(K259)^2)/($I$5*MAX(F259,0.1)^2),1/3)))),MAX($D$16,IFERROR(W259,MAX($D$16,POWER((ABS(K259)^2)/($I$5*MAX(F259,0.1)^2),1/3))))),IF(IFERROR(V259,0)=1,MAX($D$16,IFERROR(L259,MAX($D$16,POWER((ABS(K259)^2)/($I$5*MAX(F259,0.1)^2),1/3)))),IF(IFERROR(AG259,0)=1,MAX($D$16,IFERROR(W259,MAX($D$16,POWER((ABS(K259)^2)/($I$5*MAX(F259,0.1)^2),1/3)))),MAX($D$16,POWER((ABS(K259)^2)/($I$5*MAX(F259,0.1)^2),1/3))))))),MAX($D$16,POWER((ABS(K259)^2)/($I$5*MAX(F259,0.1)^2),1/3)))</f>
        <v>2.1389677043987478</v>
      </c>
      <c r="AI259">
        <f t="shared" ca="1" si="134"/>
        <v>634.64646770439879</v>
      </c>
      <c r="AJ259">
        <f t="shared" ca="1" si="135"/>
        <v>635.71595155659816</v>
      </c>
      <c r="AM259">
        <v>0</v>
      </c>
      <c r="AN259">
        <v>0</v>
      </c>
      <c r="AO259">
        <f t="shared" si="136"/>
        <v>0</v>
      </c>
      <c r="AP259">
        <f t="shared" si="145"/>
        <v>0</v>
      </c>
      <c r="AQ259">
        <f t="shared" ca="1" si="137"/>
        <v>1.0000000000000004</v>
      </c>
      <c r="AR259" t="str">
        <f t="shared" ca="1" si="138"/>
        <v>Supercritical</v>
      </c>
      <c r="AS259">
        <f t="shared" ca="1" si="139"/>
        <v>3.8141460404132466E-3</v>
      </c>
    </row>
    <row r="260" spans="1:45" x14ac:dyDescent="0.35">
      <c r="A260">
        <v>111</v>
      </c>
      <c r="B260">
        <v>109.997</v>
      </c>
      <c r="C260">
        <v>616474.67299999995</v>
      </c>
      <c r="D260">
        <v>3097695.53</v>
      </c>
      <c r="E260">
        <v>632.50699999999995</v>
      </c>
      <c r="F260">
        <v>5.2</v>
      </c>
      <c r="G260">
        <v>0</v>
      </c>
      <c r="H260" t="s">
        <v>194</v>
      </c>
      <c r="I260">
        <v>5.7000000000000002E-2</v>
      </c>
      <c r="J260">
        <f t="shared" si="140"/>
        <v>1</v>
      </c>
      <c r="K260">
        <f t="shared" ca="1" si="141"/>
        <v>50.95</v>
      </c>
      <c r="L260">
        <f t="shared" ca="1" si="142"/>
        <v>1.0684959309922624</v>
      </c>
      <c r="M260">
        <f t="shared" ca="1" si="115"/>
        <v>5.5561788411597641</v>
      </c>
      <c r="N260">
        <f t="shared" ca="1" si="116"/>
        <v>0.75728294997139567</v>
      </c>
      <c r="O260">
        <f t="shared" ca="1" si="117"/>
        <v>9.1699712080119067</v>
      </c>
      <c r="P260">
        <f t="shared" ca="1" si="118"/>
        <v>633.57549593099225</v>
      </c>
      <c r="Q260">
        <f t="shared" ca="1" si="119"/>
        <v>637.86134567389581</v>
      </c>
      <c r="R260">
        <f t="shared" ca="1" si="120"/>
        <v>2.7409906686322007E-2</v>
      </c>
      <c r="S260">
        <f t="shared" ca="1" si="121"/>
        <v>2.8323507366843055</v>
      </c>
      <c r="T260">
        <f t="shared" ca="1" si="122"/>
        <v>50.594272557643521</v>
      </c>
      <c r="U260">
        <f t="shared" ca="1" si="143"/>
        <v>-2.7317062411839288E-2</v>
      </c>
      <c r="V260">
        <f t="shared" ca="1" si="144"/>
        <v>0</v>
      </c>
      <c r="W260">
        <f t="shared" ca="1" si="123"/>
        <v>1.1941047423553413</v>
      </c>
      <c r="X260">
        <f t="shared" ca="1" si="124"/>
        <v>6.2093446602477744</v>
      </c>
      <c r="Y260">
        <f t="shared" ca="1" si="125"/>
        <v>0.81828851361560939</v>
      </c>
      <c r="Z260">
        <f t="shared" ca="1" si="126"/>
        <v>8.2053747678369202</v>
      </c>
      <c r="AA260">
        <f t="shared" ca="1" si="127"/>
        <v>633.70110474235526</v>
      </c>
      <c r="AB260">
        <f t="shared" ca="1" si="128"/>
        <v>637.13271407368325</v>
      </c>
      <c r="AC260">
        <f t="shared" ca="1" si="129"/>
        <v>1.9792656516206694E-2</v>
      </c>
      <c r="AD260">
        <f t="shared" ca="1" si="130"/>
        <v>2.3974121738937844</v>
      </c>
      <c r="AE260">
        <f t="shared" ca="1" si="131"/>
        <v>46.32339410793589</v>
      </c>
      <c r="AF260">
        <f t="shared" ca="1" si="132"/>
        <v>1.961865940268126E-2</v>
      </c>
      <c r="AG260">
        <f t="shared" ca="1" si="133"/>
        <v>0</v>
      </c>
      <c r="AH260">
        <f ca="1">IFERROR(IF(V32="Supercritical",MAX($D$16,IFERROR(L260,MAX($D$16,POWER((ABS(K260)^2)/($I$5*MAX(F260,0.1)^2),1/3)))),IF(V32="Subcritical",MAX($D$16,IFERROR(W260,MAX($D$16,POWER((ABS(K260)^2)/($I$5*MAX(F260,0.1)^2),1/3)))),IF(AND(IFERROR(V260,0)=1,IFERROR(AG260,0)=1),IF(IFERROR(T260,-1E+99)&gt;=IFERROR(AE260,-1E+99),MAX($D$16,IFERROR(L260,MAX($D$16,POWER((ABS(K260)^2)/($I$5*MAX(F260,0.1)^2),1/3)))),MAX($D$16,IFERROR(W260,MAX($D$16,POWER((ABS(K260)^2)/($I$5*MAX(F260,0.1)^2),1/3))))),IF(IFERROR(V260,0)=1,MAX($D$16,IFERROR(L260,MAX($D$16,POWER((ABS(K260)^2)/($I$5*MAX(F260,0.1)^2),1/3)))),IF(IFERROR(AG260,0)=1,MAX($D$16,IFERROR(W260,MAX($D$16,POWER((ABS(K260)^2)/($I$5*MAX(F260,0.1)^2),1/3)))),MAX($D$16,POWER((ABS(K260)^2)/($I$5*MAX(F260,0.1)^2),1/3))))))),MAX($D$16,POWER((ABS(K260)^2)/($I$5*MAX(F260,0.1)^2),1/3)))</f>
        <v>2.1389677043987478</v>
      </c>
      <c r="AI260">
        <f t="shared" ca="1" si="134"/>
        <v>634.64596770439869</v>
      </c>
      <c r="AJ260">
        <f t="shared" ca="1" si="135"/>
        <v>635.71545155659805</v>
      </c>
      <c r="AM260">
        <v>0</v>
      </c>
      <c r="AN260">
        <v>0</v>
      </c>
      <c r="AO260">
        <f t="shared" si="136"/>
        <v>0</v>
      </c>
      <c r="AP260">
        <f t="shared" si="145"/>
        <v>0</v>
      </c>
      <c r="AQ260">
        <f t="shared" ca="1" si="137"/>
        <v>1.0000000000000004</v>
      </c>
      <c r="AR260" t="str">
        <f t="shared" ca="1" si="138"/>
        <v>Supercritical</v>
      </c>
      <c r="AS260">
        <f t="shared" ca="1" si="139"/>
        <v>3.8141460404132466E-3</v>
      </c>
    </row>
    <row r="261" spans="1:45" x14ac:dyDescent="0.35">
      <c r="A261">
        <v>112</v>
      </c>
      <c r="B261">
        <v>110.997</v>
      </c>
      <c r="C261">
        <v>616473.674</v>
      </c>
      <c r="D261">
        <v>3097695.483</v>
      </c>
      <c r="E261">
        <v>632.50649999999996</v>
      </c>
      <c r="F261">
        <v>5.2</v>
      </c>
      <c r="G261">
        <v>0</v>
      </c>
      <c r="H261" t="s">
        <v>194</v>
      </c>
      <c r="I261">
        <v>5.7000000000000002E-2</v>
      </c>
      <c r="J261">
        <f t="shared" si="140"/>
        <v>1</v>
      </c>
      <c r="K261">
        <f t="shared" ca="1" si="141"/>
        <v>50.95</v>
      </c>
      <c r="L261">
        <f t="shared" ca="1" si="142"/>
        <v>1.0684959309922624</v>
      </c>
      <c r="M261">
        <f t="shared" ca="1" si="115"/>
        <v>5.5561788411597641</v>
      </c>
      <c r="N261">
        <f t="shared" ca="1" si="116"/>
        <v>0.75728294997139567</v>
      </c>
      <c r="O261">
        <f t="shared" ca="1" si="117"/>
        <v>9.1699712080119067</v>
      </c>
      <c r="P261">
        <f t="shared" ca="1" si="118"/>
        <v>633.57499593099226</v>
      </c>
      <c r="Q261">
        <f t="shared" ca="1" si="119"/>
        <v>637.86084567389582</v>
      </c>
      <c r="R261">
        <f t="shared" ca="1" si="120"/>
        <v>2.7409906686322007E-2</v>
      </c>
      <c r="S261">
        <f t="shared" ca="1" si="121"/>
        <v>2.8323507366843055</v>
      </c>
      <c r="T261">
        <f t="shared" ca="1" si="122"/>
        <v>50.594272557643521</v>
      </c>
      <c r="U261">
        <f t="shared" ca="1" si="143"/>
        <v>-2.7317062411952975E-2</v>
      </c>
      <c r="V261">
        <f t="shared" ca="1" si="144"/>
        <v>0</v>
      </c>
      <c r="W261">
        <f t="shared" ca="1" si="123"/>
        <v>1.1949540792640618</v>
      </c>
      <c r="X261">
        <f t="shared" ca="1" si="124"/>
        <v>6.2137612121731216</v>
      </c>
      <c r="Y261">
        <f t="shared" ca="1" si="125"/>
        <v>0.81868727294035248</v>
      </c>
      <c r="Z261">
        <f t="shared" ca="1" si="126"/>
        <v>8.199542637748289</v>
      </c>
      <c r="AA261">
        <f t="shared" ca="1" si="127"/>
        <v>633.70145407926407</v>
      </c>
      <c r="AB261">
        <f t="shared" ca="1" si="128"/>
        <v>637.12818697774787</v>
      </c>
      <c r="AC261">
        <f t="shared" ca="1" si="129"/>
        <v>1.9751695868953437E-2</v>
      </c>
      <c r="AD261">
        <f t="shared" ca="1" si="130"/>
        <v>2.3948566169673025</v>
      </c>
      <c r="AE261">
        <f t="shared" ca="1" si="131"/>
        <v>46.298379592181966</v>
      </c>
      <c r="AF261">
        <f t="shared" ca="1" si="132"/>
        <v>1.9268829533530152E-2</v>
      </c>
      <c r="AG261">
        <f t="shared" ca="1" si="133"/>
        <v>0</v>
      </c>
      <c r="AH261">
        <f ca="1">IFERROR(IF(V32="Supercritical",MAX($D$16,IFERROR(L261,MAX($D$16,POWER((ABS(K261)^2)/($I$5*MAX(F261,0.1)^2),1/3)))),IF(V32="Subcritical",MAX($D$16,IFERROR(W261,MAX($D$16,POWER((ABS(K261)^2)/($I$5*MAX(F261,0.1)^2),1/3)))),IF(AND(IFERROR(V261,0)=1,IFERROR(AG261,0)=1),IF(IFERROR(T261,-1E+99)&gt;=IFERROR(AE261,-1E+99),MAX($D$16,IFERROR(L261,MAX($D$16,POWER((ABS(K261)^2)/($I$5*MAX(F261,0.1)^2),1/3)))),MAX($D$16,IFERROR(W261,MAX($D$16,POWER((ABS(K261)^2)/($I$5*MAX(F261,0.1)^2),1/3))))),IF(IFERROR(V261,0)=1,MAX($D$16,IFERROR(L261,MAX($D$16,POWER((ABS(K261)^2)/($I$5*MAX(F261,0.1)^2),1/3)))),IF(IFERROR(AG261,0)=1,MAX($D$16,IFERROR(W261,MAX($D$16,POWER((ABS(K261)^2)/($I$5*MAX(F261,0.1)^2),1/3)))),MAX($D$16,POWER((ABS(K261)^2)/($I$5*MAX(F261,0.1)^2),1/3))))))),MAX($D$16,POWER((ABS(K261)^2)/($I$5*MAX(F261,0.1)^2),1/3)))</f>
        <v>2.1389677043987478</v>
      </c>
      <c r="AI261">
        <f t="shared" ca="1" si="134"/>
        <v>634.6454677043987</v>
      </c>
      <c r="AJ261">
        <f t="shared" ca="1" si="135"/>
        <v>635.71495155659807</v>
      </c>
      <c r="AM261">
        <v>0</v>
      </c>
      <c r="AN261">
        <v>0</v>
      </c>
      <c r="AO261">
        <f t="shared" si="136"/>
        <v>0</v>
      </c>
      <c r="AP261">
        <f t="shared" si="145"/>
        <v>0</v>
      </c>
      <c r="AQ261">
        <f t="shared" ca="1" si="137"/>
        <v>1.0000000000000004</v>
      </c>
      <c r="AR261" t="str">
        <f t="shared" ca="1" si="138"/>
        <v>Supercritical</v>
      </c>
      <c r="AS261">
        <f t="shared" ca="1" si="139"/>
        <v>3.8141460404132466E-3</v>
      </c>
    </row>
    <row r="262" spans="1:45" x14ac:dyDescent="0.35">
      <c r="A262">
        <v>113</v>
      </c>
      <c r="B262">
        <v>111.997</v>
      </c>
      <c r="C262">
        <v>616472.67500000005</v>
      </c>
      <c r="D262">
        <v>3097695.4350000001</v>
      </c>
      <c r="E262">
        <v>632.50599999999997</v>
      </c>
      <c r="F262">
        <v>5.2</v>
      </c>
      <c r="G262">
        <v>0</v>
      </c>
      <c r="H262" t="s">
        <v>194</v>
      </c>
      <c r="I262">
        <v>3.0000000000000001E-3</v>
      </c>
      <c r="J262">
        <f t="shared" si="140"/>
        <v>1</v>
      </c>
      <c r="K262">
        <f t="shared" ca="1" si="141"/>
        <v>50.95</v>
      </c>
      <c r="L262">
        <f t="shared" ca="1" si="142"/>
        <v>1.0684959309922624</v>
      </c>
      <c r="M262">
        <f t="shared" ca="1" si="115"/>
        <v>5.5561788411597641</v>
      </c>
      <c r="N262">
        <f t="shared" ca="1" si="116"/>
        <v>0.75728294997139567</v>
      </c>
      <c r="O262">
        <f t="shared" ca="1" si="117"/>
        <v>9.1699712080119067</v>
      </c>
      <c r="P262">
        <f t="shared" ca="1" si="118"/>
        <v>633.57449593099227</v>
      </c>
      <c r="Q262">
        <f t="shared" ca="1" si="119"/>
        <v>637.86034567389584</v>
      </c>
      <c r="R262">
        <f t="shared" ca="1" si="120"/>
        <v>2.7409906686322007E-2</v>
      </c>
      <c r="S262">
        <f t="shared" ca="1" si="121"/>
        <v>2.8323507366843055</v>
      </c>
      <c r="T262">
        <f t="shared" ca="1" si="122"/>
        <v>50.594272557643521</v>
      </c>
      <c r="U262">
        <f t="shared" ca="1" si="143"/>
        <v>-2.6931335935046263E-2</v>
      </c>
      <c r="V262">
        <f t="shared" ca="1" si="144"/>
        <v>0</v>
      </c>
      <c r="W262">
        <f t="shared" ca="1" si="123"/>
        <v>1.1957887583280182</v>
      </c>
      <c r="X262">
        <f t="shared" ca="1" si="124"/>
        <v>6.2181015433056954</v>
      </c>
      <c r="Y262">
        <f t="shared" ca="1" si="125"/>
        <v>0.81907897662417151</v>
      </c>
      <c r="Z262">
        <f t="shared" ca="1" si="126"/>
        <v>8.1938192300593613</v>
      </c>
      <c r="AA262">
        <f t="shared" ca="1" si="127"/>
        <v>633.70178875832801</v>
      </c>
      <c r="AB262">
        <f t="shared" ca="1" si="128"/>
        <v>637.12373950118683</v>
      </c>
      <c r="AC262">
        <f t="shared" ca="1" si="129"/>
        <v>1.97115557638982E-2</v>
      </c>
      <c r="AD262">
        <f t="shared" ca="1" si="130"/>
        <v>2.3923495840954883</v>
      </c>
      <c r="AE262">
        <f t="shared" ca="1" si="131"/>
        <v>46.273842352386872</v>
      </c>
      <c r="AF262">
        <f t="shared" ca="1" si="132"/>
        <v>1.953403928246189E-2</v>
      </c>
      <c r="AG262">
        <f t="shared" ca="1" si="133"/>
        <v>0</v>
      </c>
      <c r="AH262">
        <f ca="1">IFERROR(IF(V32="Supercritical",MAX($D$16,IFERROR(L262,MAX($D$16,POWER((ABS(K262)^2)/($I$5*MAX(F262,0.1)^2),1/3)))),IF(V32="Subcritical",MAX($D$16,IFERROR(W262,MAX($D$16,POWER((ABS(K262)^2)/($I$5*MAX(F262,0.1)^2),1/3)))),IF(AND(IFERROR(V262,0)=1,IFERROR(AG262,0)=1),IF(IFERROR(T262,-1E+99)&gt;=IFERROR(AE262,-1E+99),MAX($D$16,IFERROR(L262,MAX($D$16,POWER((ABS(K262)^2)/($I$5*MAX(F262,0.1)^2),1/3)))),MAX($D$16,IFERROR(W262,MAX($D$16,POWER((ABS(K262)^2)/($I$5*MAX(F262,0.1)^2),1/3))))),IF(IFERROR(V262,0)=1,MAX($D$16,IFERROR(L262,MAX($D$16,POWER((ABS(K262)^2)/($I$5*MAX(F262,0.1)^2),1/3)))),IF(IFERROR(AG262,0)=1,MAX($D$16,IFERROR(W262,MAX($D$16,POWER((ABS(K262)^2)/($I$5*MAX(F262,0.1)^2),1/3)))),MAX($D$16,POWER((ABS(K262)^2)/($I$5*MAX(F262,0.1)^2),1/3))))))),MAX($D$16,POWER((ABS(K262)^2)/($I$5*MAX(F262,0.1)^2),1/3)))</f>
        <v>2.1389677043987478</v>
      </c>
      <c r="AI262">
        <f t="shared" ca="1" si="134"/>
        <v>634.64496770439871</v>
      </c>
      <c r="AJ262">
        <f t="shared" ca="1" si="135"/>
        <v>635.71445155659808</v>
      </c>
      <c r="AM262">
        <v>0</v>
      </c>
      <c r="AN262">
        <v>0</v>
      </c>
      <c r="AO262">
        <f t="shared" si="136"/>
        <v>0</v>
      </c>
      <c r="AP262">
        <f t="shared" si="145"/>
        <v>0</v>
      </c>
      <c r="AQ262">
        <f t="shared" ca="1" si="137"/>
        <v>1.0000000000000004</v>
      </c>
      <c r="AR262" t="str">
        <f t="shared" ca="1" si="138"/>
        <v>Supercritical</v>
      </c>
      <c r="AS262">
        <f t="shared" ca="1" si="139"/>
        <v>3.8141460404132466E-3</v>
      </c>
    </row>
    <row r="263" spans="1:45" x14ac:dyDescent="0.35">
      <c r="A263">
        <v>114</v>
      </c>
      <c r="B263">
        <v>112.996</v>
      </c>
      <c r="C263">
        <v>616471.67700000003</v>
      </c>
      <c r="D263">
        <v>3097695.3870000001</v>
      </c>
      <c r="E263">
        <v>632.50549999999998</v>
      </c>
      <c r="F263">
        <v>5.2</v>
      </c>
      <c r="G263">
        <v>0</v>
      </c>
      <c r="H263" t="s">
        <v>194</v>
      </c>
      <c r="I263">
        <v>0.06</v>
      </c>
      <c r="J263">
        <f t="shared" si="140"/>
        <v>0.99899999999999523</v>
      </c>
      <c r="K263">
        <f t="shared" ca="1" si="141"/>
        <v>50.95</v>
      </c>
      <c r="L263">
        <f t="shared" ca="1" si="142"/>
        <v>1.0684959309922624</v>
      </c>
      <c r="M263">
        <f t="shared" ca="1" si="115"/>
        <v>5.5561788411597641</v>
      </c>
      <c r="N263">
        <f t="shared" ca="1" si="116"/>
        <v>0.75728294997139567</v>
      </c>
      <c r="O263">
        <f t="shared" ca="1" si="117"/>
        <v>9.1699712080119067</v>
      </c>
      <c r="P263">
        <f t="shared" ca="1" si="118"/>
        <v>633.57399593099228</v>
      </c>
      <c r="Q263">
        <f t="shared" ca="1" si="119"/>
        <v>637.85984567389585</v>
      </c>
      <c r="R263">
        <f t="shared" ca="1" si="120"/>
        <v>2.7409906686322007E-2</v>
      </c>
      <c r="S263">
        <f t="shared" ca="1" si="121"/>
        <v>2.8323507366843055</v>
      </c>
      <c r="T263">
        <f t="shared" ca="1" si="122"/>
        <v>50.594272557643521</v>
      </c>
      <c r="U263">
        <f t="shared" ca="1" si="143"/>
        <v>-2.7311081753964572E-2</v>
      </c>
      <c r="V263">
        <f t="shared" ca="1" si="144"/>
        <v>0</v>
      </c>
      <c r="W263">
        <f t="shared" ca="1" si="123"/>
        <v>1.1966093267437088</v>
      </c>
      <c r="X263">
        <f t="shared" ca="1" si="124"/>
        <v>6.2223684990672856</v>
      </c>
      <c r="Y263">
        <f t="shared" ca="1" si="125"/>
        <v>0.81946389048199908</v>
      </c>
      <c r="Z263">
        <f t="shared" ca="1" si="126"/>
        <v>8.1882003625528217</v>
      </c>
      <c r="AA263">
        <f t="shared" ca="1" si="127"/>
        <v>633.70210932674365</v>
      </c>
      <c r="AB263">
        <f t="shared" ca="1" si="128"/>
        <v>637.11936851009284</v>
      </c>
      <c r="AC263">
        <f t="shared" ca="1" si="129"/>
        <v>1.9672203672265597E-2</v>
      </c>
      <c r="AD263">
        <f t="shared" ca="1" si="130"/>
        <v>2.3898891947081764</v>
      </c>
      <c r="AE263">
        <f t="shared" ca="1" si="131"/>
        <v>46.249763881450271</v>
      </c>
      <c r="AF263">
        <f t="shared" ca="1" si="132"/>
        <v>1.9516515498366971E-2</v>
      </c>
      <c r="AG263">
        <f t="shared" ca="1" si="133"/>
        <v>0</v>
      </c>
      <c r="AH263">
        <f ca="1">IFERROR(IF(V32="Supercritical",MAX($D$16,IFERROR(L263,MAX($D$16,POWER((ABS(K263)^2)/($I$5*MAX(F263,0.1)^2),1/3)))),IF(V32="Subcritical",MAX($D$16,IFERROR(W263,MAX($D$16,POWER((ABS(K263)^2)/($I$5*MAX(F263,0.1)^2),1/3)))),IF(AND(IFERROR(V263,0)=1,IFERROR(AG263,0)=1),IF(IFERROR(T263,-1E+99)&gt;=IFERROR(AE263,-1E+99),MAX($D$16,IFERROR(L263,MAX($D$16,POWER((ABS(K263)^2)/($I$5*MAX(F263,0.1)^2),1/3)))),MAX($D$16,IFERROR(W263,MAX($D$16,POWER((ABS(K263)^2)/($I$5*MAX(F263,0.1)^2),1/3))))),IF(IFERROR(V263,0)=1,MAX($D$16,IFERROR(L263,MAX($D$16,POWER((ABS(K263)^2)/($I$5*MAX(F263,0.1)^2),1/3)))),IF(IFERROR(AG263,0)=1,MAX($D$16,IFERROR(W263,MAX($D$16,POWER((ABS(K263)^2)/($I$5*MAX(F263,0.1)^2),1/3)))),MAX($D$16,POWER((ABS(K263)^2)/($I$5*MAX(F263,0.1)^2),1/3))))))),MAX($D$16,POWER((ABS(K263)^2)/($I$5*MAX(F263,0.1)^2),1/3)))</f>
        <v>2.1389677043987478</v>
      </c>
      <c r="AI263">
        <f t="shared" ca="1" si="134"/>
        <v>634.64446770439872</v>
      </c>
      <c r="AJ263">
        <f t="shared" ca="1" si="135"/>
        <v>635.71395155659809</v>
      </c>
      <c r="AM263">
        <v>0</v>
      </c>
      <c r="AN263">
        <v>0</v>
      </c>
      <c r="AO263">
        <f t="shared" si="136"/>
        <v>0</v>
      </c>
      <c r="AP263">
        <f t="shared" si="145"/>
        <v>0</v>
      </c>
      <c r="AQ263">
        <f t="shared" ca="1" si="137"/>
        <v>1.0000000000000004</v>
      </c>
      <c r="AR263" t="str">
        <f t="shared" ca="1" si="138"/>
        <v>Supercritical</v>
      </c>
      <c r="AS263">
        <f t="shared" ca="1" si="139"/>
        <v>3.8141460404132466E-3</v>
      </c>
    </row>
    <row r="264" spans="1:45" x14ac:dyDescent="0.35">
      <c r="A264">
        <v>115</v>
      </c>
      <c r="B264">
        <v>113.997</v>
      </c>
      <c r="C264">
        <v>616470.67799999996</v>
      </c>
      <c r="D264">
        <v>3097695.34</v>
      </c>
      <c r="E264">
        <v>632.505</v>
      </c>
      <c r="F264">
        <v>5.2</v>
      </c>
      <c r="G264">
        <v>0</v>
      </c>
      <c r="H264" t="s">
        <v>194</v>
      </c>
      <c r="I264">
        <v>5.7000000000000002E-2</v>
      </c>
      <c r="J264">
        <f t="shared" si="140"/>
        <v>1.0010000000000048</v>
      </c>
      <c r="K264">
        <f t="shared" ca="1" si="141"/>
        <v>50.95</v>
      </c>
      <c r="L264">
        <f t="shared" ca="1" si="142"/>
        <v>1.0684959309922624</v>
      </c>
      <c r="M264">
        <f t="shared" ca="1" si="115"/>
        <v>5.5561788411597641</v>
      </c>
      <c r="N264">
        <f t="shared" ca="1" si="116"/>
        <v>0.75728294997139567</v>
      </c>
      <c r="O264">
        <f t="shared" ca="1" si="117"/>
        <v>9.1699712080119067</v>
      </c>
      <c r="P264">
        <f t="shared" ca="1" si="118"/>
        <v>633.57349593099229</v>
      </c>
      <c r="Q264">
        <f t="shared" ca="1" si="119"/>
        <v>637.85934567389586</v>
      </c>
      <c r="R264">
        <f t="shared" ca="1" si="120"/>
        <v>2.7409906686322007E-2</v>
      </c>
      <c r="S264">
        <f t="shared" ca="1" si="121"/>
        <v>2.8323507366843055</v>
      </c>
      <c r="T264">
        <f t="shared" ca="1" si="122"/>
        <v>50.594272557643521</v>
      </c>
      <c r="U264">
        <f t="shared" ca="1" si="143"/>
        <v>-2.7344472318645785E-2</v>
      </c>
      <c r="V264">
        <f t="shared" ca="1" si="144"/>
        <v>0</v>
      </c>
      <c r="W264">
        <f t="shared" ca="1" si="123"/>
        <v>1.1974163065828975</v>
      </c>
      <c r="X264">
        <f t="shared" ca="1" si="124"/>
        <v>6.2265647942310673</v>
      </c>
      <c r="Y264">
        <f t="shared" ca="1" si="125"/>
        <v>0.81984226794375847</v>
      </c>
      <c r="Z264">
        <f t="shared" ca="1" si="126"/>
        <v>8.1826820540284668</v>
      </c>
      <c r="AA264">
        <f t="shared" ca="1" si="127"/>
        <v>633.7024163065829</v>
      </c>
      <c r="AB264">
        <f t="shared" ca="1" si="128"/>
        <v>637.11507102612006</v>
      </c>
      <c r="AC264">
        <f t="shared" ca="1" si="129"/>
        <v>1.9633608694772535E-2</v>
      </c>
      <c r="AD264">
        <f t="shared" ca="1" si="130"/>
        <v>2.3874736595912656</v>
      </c>
      <c r="AE264">
        <f t="shared" ca="1" si="131"/>
        <v>46.226126572377055</v>
      </c>
      <c r="AF264">
        <f t="shared" ca="1" si="132"/>
        <v>1.9457810893186434E-2</v>
      </c>
      <c r="AG264">
        <f t="shared" ca="1" si="133"/>
        <v>0</v>
      </c>
      <c r="AH264">
        <f ca="1">IFERROR(IF(V32="Supercritical",MAX($D$16,IFERROR(L264,MAX($D$16,POWER((ABS(K264)^2)/($I$5*MAX(F264,0.1)^2),1/3)))),IF(V32="Subcritical",MAX($D$16,IFERROR(W264,MAX($D$16,POWER((ABS(K264)^2)/($I$5*MAX(F264,0.1)^2),1/3)))),IF(AND(IFERROR(V264,0)=1,IFERROR(AG264,0)=1),IF(IFERROR(T264,-1E+99)&gt;=IFERROR(AE264,-1E+99),MAX($D$16,IFERROR(L264,MAX($D$16,POWER((ABS(K264)^2)/($I$5*MAX(F264,0.1)^2),1/3)))),MAX($D$16,IFERROR(W264,MAX($D$16,POWER((ABS(K264)^2)/($I$5*MAX(F264,0.1)^2),1/3))))),IF(IFERROR(V264,0)=1,MAX($D$16,IFERROR(L264,MAX($D$16,POWER((ABS(K264)^2)/($I$5*MAX(F264,0.1)^2),1/3)))),IF(IFERROR(AG264,0)=1,MAX($D$16,IFERROR(W264,MAX($D$16,POWER((ABS(K264)^2)/($I$5*MAX(F264,0.1)^2),1/3)))),MAX($D$16,POWER((ABS(K264)^2)/($I$5*MAX(F264,0.1)^2),1/3))))))),MAX($D$16,POWER((ABS(K264)^2)/($I$5*MAX(F264,0.1)^2),1/3)))</f>
        <v>2.1389677043987478</v>
      </c>
      <c r="AI264">
        <f t="shared" ca="1" si="134"/>
        <v>634.64396770439873</v>
      </c>
      <c r="AJ264">
        <f t="shared" ca="1" si="135"/>
        <v>635.7134515565981</v>
      </c>
      <c r="AM264">
        <v>0</v>
      </c>
      <c r="AN264">
        <v>0</v>
      </c>
      <c r="AO264">
        <f t="shared" si="136"/>
        <v>0</v>
      </c>
      <c r="AP264">
        <f t="shared" si="145"/>
        <v>0</v>
      </c>
      <c r="AQ264">
        <f t="shared" ca="1" si="137"/>
        <v>1.0000000000000004</v>
      </c>
      <c r="AR264" t="str">
        <f t="shared" ca="1" si="138"/>
        <v>Supercritical</v>
      </c>
      <c r="AS264">
        <f t="shared" ca="1" si="139"/>
        <v>3.8141460404132466E-3</v>
      </c>
    </row>
    <row r="265" spans="1:45" x14ac:dyDescent="0.35">
      <c r="A265">
        <v>116</v>
      </c>
      <c r="B265">
        <v>114.997</v>
      </c>
      <c r="C265">
        <v>616469.679</v>
      </c>
      <c r="D265">
        <v>3097695.2919999999</v>
      </c>
      <c r="E265">
        <v>632.50450000000001</v>
      </c>
      <c r="F265">
        <v>5.2</v>
      </c>
      <c r="G265">
        <v>0</v>
      </c>
      <c r="H265" t="s">
        <v>194</v>
      </c>
      <c r="I265">
        <v>5.7000000000000002E-2</v>
      </c>
      <c r="J265">
        <f t="shared" si="140"/>
        <v>1</v>
      </c>
      <c r="K265">
        <f t="shared" ca="1" si="141"/>
        <v>50.95</v>
      </c>
      <c r="L265">
        <f t="shared" ca="1" si="142"/>
        <v>1.0684959309922624</v>
      </c>
      <c r="M265">
        <f t="shared" ca="1" si="115"/>
        <v>5.5561788411597641</v>
      </c>
      <c r="N265">
        <f t="shared" ca="1" si="116"/>
        <v>0.75728294997139567</v>
      </c>
      <c r="O265">
        <f t="shared" ca="1" si="117"/>
        <v>9.1699712080119067</v>
      </c>
      <c r="P265">
        <f t="shared" ca="1" si="118"/>
        <v>633.57299593099231</v>
      </c>
      <c r="Q265">
        <f t="shared" ca="1" si="119"/>
        <v>637.85884567389587</v>
      </c>
      <c r="R265">
        <f t="shared" ca="1" si="120"/>
        <v>2.7409906686322007E-2</v>
      </c>
      <c r="S265">
        <f t="shared" ca="1" si="121"/>
        <v>2.8323507366843055</v>
      </c>
      <c r="T265">
        <f t="shared" ca="1" si="122"/>
        <v>50.594272557643521</v>
      </c>
      <c r="U265">
        <f t="shared" ca="1" si="143"/>
        <v>-2.7317062411952975E-2</v>
      </c>
      <c r="V265">
        <f t="shared" ca="1" si="144"/>
        <v>0</v>
      </c>
      <c r="W265">
        <f t="shared" ca="1" si="123"/>
        <v>1.1982101962853506</v>
      </c>
      <c r="X265">
        <f t="shared" ca="1" si="124"/>
        <v>6.2306930206838231</v>
      </c>
      <c r="Y265">
        <f t="shared" ca="1" si="125"/>
        <v>0.82021435079836291</v>
      </c>
      <c r="Z265">
        <f t="shared" ca="1" si="126"/>
        <v>8.1772605119306938</v>
      </c>
      <c r="AA265">
        <f t="shared" ca="1" si="127"/>
        <v>633.70271019628535</v>
      </c>
      <c r="AB265">
        <f t="shared" ca="1" si="128"/>
        <v>637.11084421667169</v>
      </c>
      <c r="AC265">
        <f t="shared" ca="1" si="129"/>
        <v>1.9595741458011313E-2</v>
      </c>
      <c r="AD265">
        <f t="shared" ca="1" si="130"/>
        <v>2.3851012752168521</v>
      </c>
      <c r="AE265">
        <f t="shared" ca="1" si="131"/>
        <v>46.202913662406864</v>
      </c>
      <c r="AF265">
        <f t="shared" ca="1" si="132"/>
        <v>1.9419514189962683E-2</v>
      </c>
      <c r="AG265">
        <f t="shared" ca="1" si="133"/>
        <v>0</v>
      </c>
      <c r="AH265">
        <f ca="1">IFERROR(IF(V32="Supercritical",MAX($D$16,IFERROR(L265,MAX($D$16,POWER((ABS(K265)^2)/($I$5*MAX(F265,0.1)^2),1/3)))),IF(V32="Subcritical",MAX($D$16,IFERROR(W265,MAX($D$16,POWER((ABS(K265)^2)/($I$5*MAX(F265,0.1)^2),1/3)))),IF(AND(IFERROR(V265,0)=1,IFERROR(AG265,0)=1),IF(IFERROR(T265,-1E+99)&gt;=IFERROR(AE265,-1E+99),MAX($D$16,IFERROR(L265,MAX($D$16,POWER((ABS(K265)^2)/($I$5*MAX(F265,0.1)^2),1/3)))),MAX($D$16,IFERROR(W265,MAX($D$16,POWER((ABS(K265)^2)/($I$5*MAX(F265,0.1)^2),1/3))))),IF(IFERROR(V265,0)=1,MAX($D$16,IFERROR(L265,MAX($D$16,POWER((ABS(K265)^2)/($I$5*MAX(F265,0.1)^2),1/3)))),IF(IFERROR(AG265,0)=1,MAX($D$16,IFERROR(W265,MAX($D$16,POWER((ABS(K265)^2)/($I$5*MAX(F265,0.1)^2),1/3)))),MAX($D$16,POWER((ABS(K265)^2)/($I$5*MAX(F265,0.1)^2),1/3))))))),MAX($D$16,POWER((ABS(K265)^2)/($I$5*MAX(F265,0.1)^2),1/3)))</f>
        <v>2.1389677043987478</v>
      </c>
      <c r="AI265">
        <f t="shared" ca="1" si="134"/>
        <v>634.64346770439874</v>
      </c>
      <c r="AJ265">
        <f t="shared" ca="1" si="135"/>
        <v>635.71295155659811</v>
      </c>
      <c r="AM265">
        <v>0</v>
      </c>
      <c r="AN265">
        <v>0</v>
      </c>
      <c r="AO265">
        <f t="shared" si="136"/>
        <v>0</v>
      </c>
      <c r="AP265">
        <f t="shared" si="145"/>
        <v>0</v>
      </c>
      <c r="AQ265">
        <f t="shared" ca="1" si="137"/>
        <v>1.0000000000000004</v>
      </c>
      <c r="AR265" t="str">
        <f t="shared" ca="1" si="138"/>
        <v>Supercritical</v>
      </c>
      <c r="AS265">
        <f t="shared" ca="1" si="139"/>
        <v>3.8141460404132466E-3</v>
      </c>
    </row>
    <row r="266" spans="1:45" x14ac:dyDescent="0.35">
      <c r="A266">
        <v>117</v>
      </c>
      <c r="B266">
        <v>115.997</v>
      </c>
      <c r="C266">
        <v>616468.68000000005</v>
      </c>
      <c r="D266">
        <v>3097695.2450000001</v>
      </c>
      <c r="E266">
        <v>632.50400000000002</v>
      </c>
      <c r="F266">
        <v>5.2</v>
      </c>
      <c r="G266">
        <v>0</v>
      </c>
      <c r="H266" t="s">
        <v>194</v>
      </c>
      <c r="I266">
        <v>5.7000000000000002E-2</v>
      </c>
      <c r="J266">
        <f t="shared" si="140"/>
        <v>1</v>
      </c>
      <c r="K266">
        <f t="shared" ca="1" si="141"/>
        <v>50.95</v>
      </c>
      <c r="L266">
        <f t="shared" ca="1" si="142"/>
        <v>1.0684959309922624</v>
      </c>
      <c r="M266">
        <f t="shared" ca="1" si="115"/>
        <v>5.5561788411597641</v>
      </c>
      <c r="N266">
        <f t="shared" ca="1" si="116"/>
        <v>0.75728294997139567</v>
      </c>
      <c r="O266">
        <f t="shared" ca="1" si="117"/>
        <v>9.1699712080119067</v>
      </c>
      <c r="P266">
        <f t="shared" ca="1" si="118"/>
        <v>633.57249593099232</v>
      </c>
      <c r="Q266">
        <f t="shared" ca="1" si="119"/>
        <v>637.85834567389588</v>
      </c>
      <c r="R266">
        <f t="shared" ca="1" si="120"/>
        <v>2.7409906686322007E-2</v>
      </c>
      <c r="S266">
        <f t="shared" ca="1" si="121"/>
        <v>2.8323507366843055</v>
      </c>
      <c r="T266">
        <f t="shared" ca="1" si="122"/>
        <v>50.594272557643521</v>
      </c>
      <c r="U266">
        <f t="shared" ca="1" si="143"/>
        <v>-2.7317062411952975E-2</v>
      </c>
      <c r="V266">
        <f t="shared" ca="1" si="144"/>
        <v>0</v>
      </c>
      <c r="W266">
        <f t="shared" ca="1" si="123"/>
        <v>1.1989914720462538</v>
      </c>
      <c r="X266">
        <f t="shared" ca="1" si="124"/>
        <v>6.2347556546405203</v>
      </c>
      <c r="Y266">
        <f t="shared" ca="1" si="125"/>
        <v>0.82058036988462746</v>
      </c>
      <c r="Z266">
        <f t="shared" ca="1" si="126"/>
        <v>8.1719321208807898</v>
      </c>
      <c r="AA266">
        <f t="shared" ca="1" si="127"/>
        <v>633.70299147204628</v>
      </c>
      <c r="AB266">
        <f t="shared" ca="1" si="128"/>
        <v>637.10668538582217</v>
      </c>
      <c r="AC266">
        <f t="shared" ca="1" si="129"/>
        <v>1.9558574018656939E-2</v>
      </c>
      <c r="AD266">
        <f t="shared" ca="1" si="130"/>
        <v>2.3827704184914422</v>
      </c>
      <c r="AE266">
        <f t="shared" ca="1" si="131"/>
        <v>46.180109181262729</v>
      </c>
      <c r="AF266">
        <f t="shared" ca="1" si="132"/>
        <v>1.9058574018686159E-2</v>
      </c>
      <c r="AG266">
        <f t="shared" ca="1" si="133"/>
        <v>0</v>
      </c>
      <c r="AH266">
        <f ca="1">IFERROR(IF(V32="Supercritical",MAX($D$16,IFERROR(L266,MAX($D$16,POWER((ABS(K266)^2)/($I$5*MAX(F266,0.1)^2),1/3)))),IF(V32="Subcritical",MAX($D$16,IFERROR(W266,MAX($D$16,POWER((ABS(K266)^2)/($I$5*MAX(F266,0.1)^2),1/3)))),IF(AND(IFERROR(V266,0)=1,IFERROR(AG266,0)=1),IF(IFERROR(T266,-1E+99)&gt;=IFERROR(AE266,-1E+99),MAX($D$16,IFERROR(L266,MAX($D$16,POWER((ABS(K266)^2)/($I$5*MAX(F266,0.1)^2),1/3)))),MAX($D$16,IFERROR(W266,MAX($D$16,POWER((ABS(K266)^2)/($I$5*MAX(F266,0.1)^2),1/3))))),IF(IFERROR(V266,0)=1,MAX($D$16,IFERROR(L266,MAX($D$16,POWER((ABS(K266)^2)/($I$5*MAX(F266,0.1)^2),1/3)))),IF(IFERROR(AG266,0)=1,MAX($D$16,IFERROR(W266,MAX($D$16,POWER((ABS(K266)^2)/($I$5*MAX(F266,0.1)^2),1/3)))),MAX($D$16,POWER((ABS(K266)^2)/($I$5*MAX(F266,0.1)^2),1/3))))))),MAX($D$16,POWER((ABS(K266)^2)/($I$5*MAX(F266,0.1)^2),1/3)))</f>
        <v>2.1389677043987478</v>
      </c>
      <c r="AI266">
        <f t="shared" ca="1" si="134"/>
        <v>634.64296770439876</v>
      </c>
      <c r="AJ266">
        <f t="shared" ca="1" si="135"/>
        <v>635.71245155659813</v>
      </c>
      <c r="AM266">
        <v>0</v>
      </c>
      <c r="AN266">
        <v>0</v>
      </c>
      <c r="AO266">
        <f t="shared" si="136"/>
        <v>0</v>
      </c>
      <c r="AP266">
        <f t="shared" si="145"/>
        <v>0</v>
      </c>
      <c r="AQ266">
        <f t="shared" ca="1" si="137"/>
        <v>1.0000000000000004</v>
      </c>
      <c r="AR266" t="str">
        <f t="shared" ca="1" si="138"/>
        <v>Supercritical</v>
      </c>
      <c r="AS266">
        <f t="shared" ca="1" si="139"/>
        <v>3.8141460404132466E-3</v>
      </c>
    </row>
    <row r="267" spans="1:45" x14ac:dyDescent="0.35">
      <c r="A267">
        <v>118</v>
      </c>
      <c r="B267">
        <v>116.997</v>
      </c>
      <c r="C267">
        <v>616467.68099999998</v>
      </c>
      <c r="D267">
        <v>3097695.1970000002</v>
      </c>
      <c r="E267">
        <v>632.50350000000003</v>
      </c>
      <c r="F267">
        <v>5.2</v>
      </c>
      <c r="G267">
        <v>0</v>
      </c>
      <c r="H267" t="s">
        <v>194</v>
      </c>
      <c r="I267">
        <v>0</v>
      </c>
      <c r="J267">
        <f t="shared" si="140"/>
        <v>1</v>
      </c>
      <c r="K267">
        <f t="shared" ca="1" si="141"/>
        <v>50.95</v>
      </c>
      <c r="L267">
        <f t="shared" ca="1" si="142"/>
        <v>1.0684959309922624</v>
      </c>
      <c r="M267">
        <f t="shared" ca="1" si="115"/>
        <v>5.5561788411597641</v>
      </c>
      <c r="N267">
        <f t="shared" ca="1" si="116"/>
        <v>0.75728294997139567</v>
      </c>
      <c r="O267">
        <f t="shared" ca="1" si="117"/>
        <v>9.1699712080119067</v>
      </c>
      <c r="P267">
        <f t="shared" ca="1" si="118"/>
        <v>633.57199593099233</v>
      </c>
      <c r="Q267">
        <f t="shared" ca="1" si="119"/>
        <v>637.85784567389589</v>
      </c>
      <c r="R267">
        <f t="shared" ca="1" si="120"/>
        <v>2.7409906686322007E-2</v>
      </c>
      <c r="S267">
        <f t="shared" ca="1" si="121"/>
        <v>2.8323507366843055</v>
      </c>
      <c r="T267">
        <f t="shared" ca="1" si="122"/>
        <v>50.594272557643521</v>
      </c>
      <c r="U267">
        <f t="shared" ca="1" si="143"/>
        <v>-2.6909906686341856E-2</v>
      </c>
      <c r="V267">
        <f t="shared" ca="1" si="144"/>
        <v>0</v>
      </c>
      <c r="W267">
        <f t="shared" ca="1" si="123"/>
        <v>1.1997605891071601</v>
      </c>
      <c r="X267">
        <f t="shared" ca="1" si="124"/>
        <v>6.2387550633572326</v>
      </c>
      <c r="Y267">
        <f t="shared" ca="1" si="125"/>
        <v>0.8209405457335891</v>
      </c>
      <c r="Z267">
        <f t="shared" ca="1" si="126"/>
        <v>8.1666934320358635</v>
      </c>
      <c r="AA267">
        <f t="shared" ca="1" si="127"/>
        <v>633.70326058910723</v>
      </c>
      <c r="AB267">
        <f t="shared" ca="1" si="128"/>
        <v>637.10259196590937</v>
      </c>
      <c r="AC267">
        <f t="shared" ca="1" si="129"/>
        <v>1.9522079774805277E-2</v>
      </c>
      <c r="AD267">
        <f t="shared" ca="1" si="130"/>
        <v>2.3804795418858804</v>
      </c>
      <c r="AE267">
        <f t="shared" ca="1" si="131"/>
        <v>46.157697903161129</v>
      </c>
      <c r="AF267">
        <f t="shared" ca="1" si="132"/>
        <v>1.9345016255556402E-2</v>
      </c>
      <c r="AG267">
        <f t="shared" ca="1" si="133"/>
        <v>0</v>
      </c>
      <c r="AH267">
        <f ca="1">IFERROR(IF(V32="Supercritical",MAX($D$16,IFERROR(L267,MAX($D$16,POWER((ABS(K267)^2)/($I$5*MAX(F267,0.1)^2),1/3)))),IF(V32="Subcritical",MAX($D$16,IFERROR(W267,MAX($D$16,POWER((ABS(K267)^2)/($I$5*MAX(F267,0.1)^2),1/3)))),IF(AND(IFERROR(V267,0)=1,IFERROR(AG267,0)=1),IF(IFERROR(T267,-1E+99)&gt;=IFERROR(AE267,-1E+99),MAX($D$16,IFERROR(L267,MAX($D$16,POWER((ABS(K267)^2)/($I$5*MAX(F267,0.1)^2),1/3)))),MAX($D$16,IFERROR(W267,MAX($D$16,POWER((ABS(K267)^2)/($I$5*MAX(F267,0.1)^2),1/3))))),IF(IFERROR(V267,0)=1,MAX($D$16,IFERROR(L267,MAX($D$16,POWER((ABS(K267)^2)/($I$5*MAX(F267,0.1)^2),1/3)))),IF(IFERROR(AG267,0)=1,MAX($D$16,IFERROR(W267,MAX($D$16,POWER((ABS(K267)^2)/($I$5*MAX(F267,0.1)^2),1/3)))),MAX($D$16,POWER((ABS(K267)^2)/($I$5*MAX(F267,0.1)^2),1/3))))))),MAX($D$16,POWER((ABS(K267)^2)/($I$5*MAX(F267,0.1)^2),1/3)))</f>
        <v>2.1389677043987478</v>
      </c>
      <c r="AI267">
        <f t="shared" ca="1" si="134"/>
        <v>634.64246770439877</v>
      </c>
      <c r="AJ267">
        <f t="shared" ca="1" si="135"/>
        <v>635.71195155659814</v>
      </c>
      <c r="AM267">
        <v>0</v>
      </c>
      <c r="AN267">
        <v>0</v>
      </c>
      <c r="AO267">
        <f t="shared" si="136"/>
        <v>0</v>
      </c>
      <c r="AP267">
        <f t="shared" si="145"/>
        <v>0</v>
      </c>
      <c r="AQ267">
        <f t="shared" ca="1" si="137"/>
        <v>1.0000000000000004</v>
      </c>
      <c r="AR267" t="str">
        <f t="shared" ca="1" si="138"/>
        <v>Supercritical</v>
      </c>
      <c r="AS267">
        <f t="shared" ca="1" si="139"/>
        <v>3.8141460404132466E-3</v>
      </c>
    </row>
    <row r="268" spans="1:45" x14ac:dyDescent="0.35">
      <c r="A268">
        <v>119</v>
      </c>
      <c r="B268">
        <v>117.997</v>
      </c>
      <c r="C268">
        <v>616466.68200000003</v>
      </c>
      <c r="D268">
        <v>3097695.1490000002</v>
      </c>
      <c r="E268">
        <v>632.50300000000004</v>
      </c>
      <c r="F268">
        <v>5.2</v>
      </c>
      <c r="G268">
        <v>0</v>
      </c>
      <c r="H268" t="s">
        <v>194</v>
      </c>
      <c r="I268">
        <v>5.7000000000000002E-2</v>
      </c>
      <c r="J268">
        <f t="shared" si="140"/>
        <v>1</v>
      </c>
      <c r="K268">
        <f t="shared" ca="1" si="141"/>
        <v>50.95</v>
      </c>
      <c r="L268">
        <f t="shared" ca="1" si="142"/>
        <v>1.0684959309922624</v>
      </c>
      <c r="M268">
        <f t="shared" ca="1" si="115"/>
        <v>5.5561788411597641</v>
      </c>
      <c r="N268">
        <f t="shared" ca="1" si="116"/>
        <v>0.75728294997139567</v>
      </c>
      <c r="O268">
        <f t="shared" ca="1" si="117"/>
        <v>9.1699712080119067</v>
      </c>
      <c r="P268">
        <f t="shared" ca="1" si="118"/>
        <v>633.57149593099234</v>
      </c>
      <c r="Q268">
        <f t="shared" ca="1" si="119"/>
        <v>637.85734567389591</v>
      </c>
      <c r="R268">
        <f t="shared" ca="1" si="120"/>
        <v>2.7409906686322007E-2</v>
      </c>
      <c r="S268">
        <f t="shared" ca="1" si="121"/>
        <v>2.8323507366843055</v>
      </c>
      <c r="T268">
        <f t="shared" ca="1" si="122"/>
        <v>50.594272557643521</v>
      </c>
      <c r="U268">
        <f t="shared" ca="1" si="143"/>
        <v>-2.7317062411952975E-2</v>
      </c>
      <c r="V268">
        <f t="shared" ca="1" si="144"/>
        <v>0</v>
      </c>
      <c r="W268">
        <f t="shared" ca="1" si="123"/>
        <v>1.2005179829580754</v>
      </c>
      <c r="X268">
        <f t="shared" ca="1" si="124"/>
        <v>6.2426935113819928</v>
      </c>
      <c r="Y268">
        <f t="shared" ca="1" si="125"/>
        <v>0.82129508916612037</v>
      </c>
      <c r="Z268">
        <f t="shared" ca="1" si="126"/>
        <v>8.161541153206608</v>
      </c>
      <c r="AA268">
        <f t="shared" ca="1" si="127"/>
        <v>633.70351798295815</v>
      </c>
      <c r="AB268">
        <f t="shared" ca="1" si="128"/>
        <v>637.09856150974133</v>
      </c>
      <c r="AC268">
        <f t="shared" ca="1" si="129"/>
        <v>1.9486233383836503E-2</v>
      </c>
      <c r="AD268">
        <f t="shared" ca="1" si="130"/>
        <v>2.3782271689154113</v>
      </c>
      <c r="AE268">
        <f t="shared" ca="1" si="131"/>
        <v>46.135665302271882</v>
      </c>
      <c r="AF268">
        <f t="shared" ca="1" si="132"/>
        <v>1.9325737736608062E-2</v>
      </c>
      <c r="AG268">
        <f t="shared" ca="1" si="133"/>
        <v>0</v>
      </c>
      <c r="AH268">
        <f ca="1">IFERROR(IF(V32="Supercritical",MAX($D$16,IFERROR(L268,MAX($D$16,POWER((ABS(K268)^2)/($I$5*MAX(F268,0.1)^2),1/3)))),IF(V32="Subcritical",MAX($D$16,IFERROR(W268,MAX($D$16,POWER((ABS(K268)^2)/($I$5*MAX(F268,0.1)^2),1/3)))),IF(AND(IFERROR(V268,0)=1,IFERROR(AG268,0)=1),IF(IFERROR(T268,-1E+99)&gt;=IFERROR(AE268,-1E+99),MAX($D$16,IFERROR(L268,MAX($D$16,POWER((ABS(K268)^2)/($I$5*MAX(F268,0.1)^2),1/3)))),MAX($D$16,IFERROR(W268,MAX($D$16,POWER((ABS(K268)^2)/($I$5*MAX(F268,0.1)^2),1/3))))),IF(IFERROR(V268,0)=1,MAX($D$16,IFERROR(L268,MAX($D$16,POWER((ABS(K268)^2)/($I$5*MAX(F268,0.1)^2),1/3)))),IF(IFERROR(AG268,0)=1,MAX($D$16,IFERROR(W268,MAX($D$16,POWER((ABS(K268)^2)/($I$5*MAX(F268,0.1)^2),1/3)))),MAX($D$16,POWER((ABS(K268)^2)/($I$5*MAX(F268,0.1)^2),1/3))))))),MAX($D$16,POWER((ABS(K268)^2)/($I$5*MAX(F268,0.1)^2),1/3)))</f>
        <v>2.1389677043987478</v>
      </c>
      <c r="AI268">
        <f t="shared" ca="1" si="134"/>
        <v>634.64196770439878</v>
      </c>
      <c r="AJ268">
        <f t="shared" ca="1" si="135"/>
        <v>635.71145155659815</v>
      </c>
      <c r="AM268">
        <v>0</v>
      </c>
      <c r="AN268">
        <v>0</v>
      </c>
      <c r="AO268">
        <f t="shared" si="136"/>
        <v>0</v>
      </c>
      <c r="AP268">
        <f t="shared" si="145"/>
        <v>0</v>
      </c>
      <c r="AQ268">
        <f t="shared" ca="1" si="137"/>
        <v>1.0000000000000004</v>
      </c>
      <c r="AR268" t="str">
        <f t="shared" ca="1" si="138"/>
        <v>Supercritical</v>
      </c>
      <c r="AS268">
        <f t="shared" ca="1" si="139"/>
        <v>3.8141460404132466E-3</v>
      </c>
    </row>
    <row r="269" spans="1:45" x14ac:dyDescent="0.35">
      <c r="A269">
        <v>120</v>
      </c>
      <c r="B269">
        <v>118.997</v>
      </c>
      <c r="C269">
        <v>616465.68299999996</v>
      </c>
      <c r="D269">
        <v>3097695.102</v>
      </c>
      <c r="E269">
        <v>632.50250000000005</v>
      </c>
      <c r="F269">
        <v>5.2</v>
      </c>
      <c r="G269">
        <v>0</v>
      </c>
      <c r="H269" t="s">
        <v>194</v>
      </c>
      <c r="I269">
        <v>0.06</v>
      </c>
      <c r="J269">
        <f t="shared" si="140"/>
        <v>1</v>
      </c>
      <c r="K269">
        <f t="shared" ca="1" si="141"/>
        <v>50.95</v>
      </c>
      <c r="L269">
        <f t="shared" ca="1" si="142"/>
        <v>1.0684959309922624</v>
      </c>
      <c r="M269">
        <f t="shared" ca="1" si="115"/>
        <v>5.5561788411597641</v>
      </c>
      <c r="N269">
        <f t="shared" ca="1" si="116"/>
        <v>0.75728294997139567</v>
      </c>
      <c r="O269">
        <f t="shared" ca="1" si="117"/>
        <v>9.1699712080119067</v>
      </c>
      <c r="P269">
        <f t="shared" ca="1" si="118"/>
        <v>633.57099593099235</v>
      </c>
      <c r="Q269">
        <f t="shared" ca="1" si="119"/>
        <v>637.85684567389592</v>
      </c>
      <c r="R269">
        <f t="shared" ca="1" si="120"/>
        <v>2.7409906686322007E-2</v>
      </c>
      <c r="S269">
        <f t="shared" ca="1" si="121"/>
        <v>2.8323507366843055</v>
      </c>
      <c r="T269">
        <f t="shared" ca="1" si="122"/>
        <v>50.594272557643521</v>
      </c>
      <c r="U269">
        <f t="shared" ca="1" si="143"/>
        <v>-2.7338491660657382E-2</v>
      </c>
      <c r="V269">
        <f t="shared" ca="1" si="144"/>
        <v>0</v>
      </c>
      <c r="W269">
        <f t="shared" ca="1" si="123"/>
        <v>1.201264070457944</v>
      </c>
      <c r="X269">
        <f t="shared" ca="1" si="124"/>
        <v>6.2465731663813093</v>
      </c>
      <c r="Y269">
        <f t="shared" ca="1" si="125"/>
        <v>0.82164420184951459</v>
      </c>
      <c r="Z269">
        <f t="shared" ca="1" si="126"/>
        <v>8.1564721396701021</v>
      </c>
      <c r="AA269">
        <f t="shared" ca="1" si="127"/>
        <v>633.70376407045796</v>
      </c>
      <c r="AB269">
        <f t="shared" ca="1" si="128"/>
        <v>637.09459168336389</v>
      </c>
      <c r="AC269">
        <f t="shared" ca="1" si="129"/>
        <v>1.9451010686241322E-2</v>
      </c>
      <c r="AD269">
        <f t="shared" ca="1" si="130"/>
        <v>2.3760118899402416</v>
      </c>
      <c r="AE269">
        <f t="shared" ca="1" si="131"/>
        <v>46.113997511336379</v>
      </c>
      <c r="AF269">
        <f t="shared" ca="1" si="132"/>
        <v>1.8948513813597856E-2</v>
      </c>
      <c r="AG269">
        <f t="shared" ca="1" si="133"/>
        <v>0</v>
      </c>
      <c r="AH269">
        <f ca="1">IFERROR(IF(V32="Supercritical",MAX($D$16,IFERROR(L269,MAX($D$16,POWER((ABS(K269)^2)/($I$5*MAX(F269,0.1)^2),1/3)))),IF(V32="Subcritical",MAX($D$16,IFERROR(W269,MAX($D$16,POWER((ABS(K269)^2)/($I$5*MAX(F269,0.1)^2),1/3)))),IF(AND(IFERROR(V269,0)=1,IFERROR(AG269,0)=1),IF(IFERROR(T269,-1E+99)&gt;=IFERROR(AE269,-1E+99),MAX($D$16,IFERROR(L269,MAX($D$16,POWER((ABS(K269)^2)/($I$5*MAX(F269,0.1)^2),1/3)))),MAX($D$16,IFERROR(W269,MAX($D$16,POWER((ABS(K269)^2)/($I$5*MAX(F269,0.1)^2),1/3))))),IF(IFERROR(V269,0)=1,MAX($D$16,IFERROR(L269,MAX($D$16,POWER((ABS(K269)^2)/($I$5*MAX(F269,0.1)^2),1/3)))),IF(IFERROR(AG269,0)=1,MAX($D$16,IFERROR(W269,MAX($D$16,POWER((ABS(K269)^2)/($I$5*MAX(F269,0.1)^2),1/3)))),MAX($D$16,POWER((ABS(K269)^2)/($I$5*MAX(F269,0.1)^2),1/3))))))),MAX($D$16,POWER((ABS(K269)^2)/($I$5*MAX(F269,0.1)^2),1/3)))</f>
        <v>2.1389677043987478</v>
      </c>
      <c r="AI269">
        <f t="shared" ca="1" si="134"/>
        <v>634.64146770439879</v>
      </c>
      <c r="AJ269">
        <f t="shared" ca="1" si="135"/>
        <v>635.71095155659816</v>
      </c>
      <c r="AM269">
        <v>0</v>
      </c>
      <c r="AN269">
        <v>0</v>
      </c>
      <c r="AO269">
        <f t="shared" si="136"/>
        <v>0</v>
      </c>
      <c r="AP269">
        <f t="shared" si="145"/>
        <v>0</v>
      </c>
      <c r="AQ269">
        <f t="shared" ca="1" si="137"/>
        <v>1.0000000000000004</v>
      </c>
      <c r="AR269" t="str">
        <f t="shared" ca="1" si="138"/>
        <v>Supercritical</v>
      </c>
      <c r="AS269">
        <f t="shared" ca="1" si="139"/>
        <v>3.8141460404132466E-3</v>
      </c>
    </row>
    <row r="270" spans="1:45" x14ac:dyDescent="0.35">
      <c r="A270">
        <v>121</v>
      </c>
      <c r="B270">
        <v>119.996</v>
      </c>
      <c r="C270">
        <v>616464.68500000006</v>
      </c>
      <c r="D270">
        <v>3097695.054</v>
      </c>
      <c r="E270">
        <v>632.50199999999995</v>
      </c>
      <c r="F270">
        <v>5.2</v>
      </c>
      <c r="G270">
        <v>0</v>
      </c>
      <c r="H270" t="s">
        <v>194</v>
      </c>
      <c r="I270">
        <v>3.0000000000000001E-3</v>
      </c>
      <c r="J270">
        <f t="shared" si="140"/>
        <v>0.99899999999999523</v>
      </c>
      <c r="K270">
        <f t="shared" ca="1" si="141"/>
        <v>50.95</v>
      </c>
      <c r="L270">
        <f t="shared" ca="1" si="142"/>
        <v>1.0684959309922624</v>
      </c>
      <c r="M270">
        <f t="shared" ca="1" si="115"/>
        <v>5.5561788411597641</v>
      </c>
      <c r="N270">
        <f t="shared" ca="1" si="116"/>
        <v>0.75728294997139567</v>
      </c>
      <c r="O270">
        <f t="shared" ca="1" si="117"/>
        <v>9.1699712080119067</v>
      </c>
      <c r="P270">
        <f t="shared" ca="1" si="118"/>
        <v>633.57049593099225</v>
      </c>
      <c r="Q270">
        <f t="shared" ca="1" si="119"/>
        <v>637.85634567389582</v>
      </c>
      <c r="R270">
        <f t="shared" ca="1" si="120"/>
        <v>2.7409906686322007E-2</v>
      </c>
      <c r="S270">
        <f t="shared" ca="1" si="121"/>
        <v>2.8323507366843055</v>
      </c>
      <c r="T270">
        <f t="shared" ca="1" si="122"/>
        <v>50.594272557643521</v>
      </c>
      <c r="U270">
        <f t="shared" ca="1" si="143"/>
        <v>-2.6903926028239766E-2</v>
      </c>
      <c r="V270">
        <f t="shared" ca="1" si="144"/>
        <v>0</v>
      </c>
      <c r="W270">
        <f t="shared" ca="1" si="123"/>
        <v>1.2019992508801012</v>
      </c>
      <c r="X270">
        <f t="shared" ca="1" si="124"/>
        <v>6.2503961045765264</v>
      </c>
      <c r="Y270">
        <f t="shared" ca="1" si="125"/>
        <v>0.82198807681638297</v>
      </c>
      <c r="Z270">
        <f t="shared" ca="1" si="126"/>
        <v>8.151483385620077</v>
      </c>
      <c r="AA270">
        <f t="shared" ca="1" si="127"/>
        <v>633.70399925088009</v>
      </c>
      <c r="AB270">
        <f t="shared" ca="1" si="128"/>
        <v>637.09068025934289</v>
      </c>
      <c r="AC270">
        <f t="shared" ca="1" si="129"/>
        <v>1.9416388634902759E-2</v>
      </c>
      <c r="AD270">
        <f t="shared" ca="1" si="130"/>
        <v>2.3738323582598748</v>
      </c>
      <c r="AE270">
        <f t="shared" ca="1" si="131"/>
        <v>46.092681283180823</v>
      </c>
      <c r="AF270">
        <f t="shared" ca="1" si="132"/>
        <v>1.9257539719433225E-2</v>
      </c>
      <c r="AG270">
        <f t="shared" ca="1" si="133"/>
        <v>0</v>
      </c>
      <c r="AH270">
        <f ca="1">IFERROR(IF(V32="Supercritical",MAX($D$16,IFERROR(L270,MAX($D$16,POWER((ABS(K270)^2)/($I$5*MAX(F270,0.1)^2),1/3)))),IF(V32="Subcritical",MAX($D$16,IFERROR(W270,MAX($D$16,POWER((ABS(K270)^2)/($I$5*MAX(F270,0.1)^2),1/3)))),IF(AND(IFERROR(V270,0)=1,IFERROR(AG270,0)=1),IF(IFERROR(T270,-1E+99)&gt;=IFERROR(AE270,-1E+99),MAX($D$16,IFERROR(L270,MAX($D$16,POWER((ABS(K270)^2)/($I$5*MAX(F270,0.1)^2),1/3)))),MAX($D$16,IFERROR(W270,MAX($D$16,POWER((ABS(K270)^2)/($I$5*MAX(F270,0.1)^2),1/3))))),IF(IFERROR(V270,0)=1,MAX($D$16,IFERROR(L270,MAX($D$16,POWER((ABS(K270)^2)/($I$5*MAX(F270,0.1)^2),1/3)))),IF(IFERROR(AG270,0)=1,MAX($D$16,IFERROR(W270,MAX($D$16,POWER((ABS(K270)^2)/($I$5*MAX(F270,0.1)^2),1/3)))),MAX($D$16,POWER((ABS(K270)^2)/($I$5*MAX(F270,0.1)^2),1/3))))))),MAX($D$16,POWER((ABS(K270)^2)/($I$5*MAX(F270,0.1)^2),1/3)))</f>
        <v>2.1389677043987478</v>
      </c>
      <c r="AI270">
        <f t="shared" ca="1" si="134"/>
        <v>634.64096770439869</v>
      </c>
      <c r="AJ270">
        <f t="shared" ca="1" si="135"/>
        <v>635.71045155659806</v>
      </c>
      <c r="AM270">
        <v>0</v>
      </c>
      <c r="AN270">
        <v>0</v>
      </c>
      <c r="AO270">
        <f t="shared" si="136"/>
        <v>0</v>
      </c>
      <c r="AP270">
        <f t="shared" si="145"/>
        <v>0</v>
      </c>
      <c r="AQ270">
        <f t="shared" ca="1" si="137"/>
        <v>1.0000000000000004</v>
      </c>
      <c r="AR270" t="str">
        <f t="shared" ca="1" si="138"/>
        <v>Supercritical</v>
      </c>
      <c r="AS270">
        <f t="shared" ca="1" si="139"/>
        <v>3.8141460404132466E-3</v>
      </c>
    </row>
    <row r="271" spans="1:45" x14ac:dyDescent="0.35">
      <c r="A271">
        <v>122</v>
      </c>
      <c r="B271">
        <v>120.997</v>
      </c>
      <c r="C271">
        <v>616463.68599999999</v>
      </c>
      <c r="D271">
        <v>3097695.0060000001</v>
      </c>
      <c r="E271">
        <v>632.50149999999996</v>
      </c>
      <c r="F271">
        <v>5.2</v>
      </c>
      <c r="G271">
        <v>0</v>
      </c>
      <c r="H271" t="s">
        <v>194</v>
      </c>
      <c r="I271">
        <v>5.7000000000000002E-2</v>
      </c>
      <c r="J271">
        <f t="shared" si="140"/>
        <v>1.0010000000000048</v>
      </c>
      <c r="K271">
        <f t="shared" ca="1" si="141"/>
        <v>50.95</v>
      </c>
      <c r="L271">
        <f t="shared" ca="1" si="142"/>
        <v>1.0684959309922624</v>
      </c>
      <c r="M271">
        <f t="shared" ca="1" si="115"/>
        <v>5.5561788411597641</v>
      </c>
      <c r="N271">
        <f t="shared" ca="1" si="116"/>
        <v>0.75728294997139567</v>
      </c>
      <c r="O271">
        <f t="shared" ca="1" si="117"/>
        <v>9.1699712080119067</v>
      </c>
      <c r="P271">
        <f t="shared" ca="1" si="118"/>
        <v>633.56999593099226</v>
      </c>
      <c r="Q271">
        <f t="shared" ca="1" si="119"/>
        <v>637.85584567389583</v>
      </c>
      <c r="R271">
        <f t="shared" ca="1" si="120"/>
        <v>2.7409906686322007E-2</v>
      </c>
      <c r="S271">
        <f t="shared" ca="1" si="121"/>
        <v>2.8323507366843055</v>
      </c>
      <c r="T271">
        <f t="shared" ca="1" si="122"/>
        <v>50.594272557643521</v>
      </c>
      <c r="U271">
        <f t="shared" ca="1" si="143"/>
        <v>-2.7344472318645785E-2</v>
      </c>
      <c r="V271">
        <f t="shared" ca="1" si="144"/>
        <v>0</v>
      </c>
      <c r="W271">
        <f t="shared" ca="1" si="123"/>
        <v>1.2027239068883546</v>
      </c>
      <c r="X271">
        <f t="shared" ca="1" si="124"/>
        <v>6.2541643158194447</v>
      </c>
      <c r="Y271">
        <f t="shared" ca="1" si="125"/>
        <v>0.8223268989487359</v>
      </c>
      <c r="Z271">
        <f t="shared" ca="1" si="126"/>
        <v>8.1465720162045887</v>
      </c>
      <c r="AA271">
        <f t="shared" ca="1" si="127"/>
        <v>633.70422390688827</v>
      </c>
      <c r="AB271">
        <f t="shared" ca="1" si="128"/>
        <v>637.08682511051757</v>
      </c>
      <c r="AC271">
        <f t="shared" ca="1" si="129"/>
        <v>1.9382345229389992E-2</v>
      </c>
      <c r="AD271">
        <f t="shared" ca="1" si="130"/>
        <v>2.3716872864779419</v>
      </c>
      <c r="AE271">
        <f t="shared" ca="1" si="131"/>
        <v>46.071703954895113</v>
      </c>
      <c r="AF271">
        <f t="shared" ca="1" si="132"/>
        <v>1.9203692343694456E-2</v>
      </c>
      <c r="AG271">
        <f t="shared" ca="1" si="133"/>
        <v>0</v>
      </c>
      <c r="AH271">
        <f ca="1">IFERROR(IF(V32="Supercritical",MAX($D$16,IFERROR(L271,MAX($D$16,POWER((ABS(K271)^2)/($I$5*MAX(F271,0.1)^2),1/3)))),IF(V32="Subcritical",MAX($D$16,IFERROR(W271,MAX($D$16,POWER((ABS(K271)^2)/($I$5*MAX(F271,0.1)^2),1/3)))),IF(AND(IFERROR(V271,0)=1,IFERROR(AG271,0)=1),IF(IFERROR(T271,-1E+99)&gt;=IFERROR(AE271,-1E+99),MAX($D$16,IFERROR(L271,MAX($D$16,POWER((ABS(K271)^2)/($I$5*MAX(F271,0.1)^2),1/3)))),MAX($D$16,IFERROR(W271,MAX($D$16,POWER((ABS(K271)^2)/($I$5*MAX(F271,0.1)^2),1/3))))),IF(IFERROR(V271,0)=1,MAX($D$16,IFERROR(L271,MAX($D$16,POWER((ABS(K271)^2)/($I$5*MAX(F271,0.1)^2),1/3)))),IF(IFERROR(AG271,0)=1,MAX($D$16,IFERROR(W271,MAX($D$16,POWER((ABS(K271)^2)/($I$5*MAX(F271,0.1)^2),1/3)))),MAX($D$16,POWER((ABS(K271)^2)/($I$5*MAX(F271,0.1)^2),1/3))))))),MAX($D$16,POWER((ABS(K271)^2)/($I$5*MAX(F271,0.1)^2),1/3)))</f>
        <v>2.1389677043987478</v>
      </c>
      <c r="AI271">
        <f t="shared" ca="1" si="134"/>
        <v>634.6404677043987</v>
      </c>
      <c r="AJ271">
        <f t="shared" ca="1" si="135"/>
        <v>635.70995155659807</v>
      </c>
      <c r="AM271">
        <v>0</v>
      </c>
      <c r="AN271">
        <v>0</v>
      </c>
      <c r="AO271">
        <f t="shared" si="136"/>
        <v>0</v>
      </c>
      <c r="AP271">
        <f t="shared" si="145"/>
        <v>0</v>
      </c>
      <c r="AQ271">
        <f t="shared" ca="1" si="137"/>
        <v>1.0000000000000004</v>
      </c>
      <c r="AR271" t="str">
        <f t="shared" ca="1" si="138"/>
        <v>Supercritical</v>
      </c>
      <c r="AS271">
        <f t="shared" ca="1" si="139"/>
        <v>3.8141460404132466E-3</v>
      </c>
    </row>
    <row r="272" spans="1:45" x14ac:dyDescent="0.35">
      <c r="A272">
        <v>123</v>
      </c>
      <c r="B272">
        <v>121.997</v>
      </c>
      <c r="C272">
        <v>616462.68700000003</v>
      </c>
      <c r="D272">
        <v>3097694.9589999998</v>
      </c>
      <c r="E272">
        <v>632.50099999999998</v>
      </c>
      <c r="F272">
        <v>5.2</v>
      </c>
      <c r="G272">
        <v>0</v>
      </c>
      <c r="H272" t="s">
        <v>194</v>
      </c>
      <c r="I272">
        <v>5.7000000000000002E-2</v>
      </c>
      <c r="J272">
        <f t="shared" si="140"/>
        <v>1</v>
      </c>
      <c r="K272">
        <f t="shared" ca="1" si="141"/>
        <v>50.95</v>
      </c>
      <c r="L272">
        <f t="shared" ca="1" si="142"/>
        <v>1.0684959309922624</v>
      </c>
      <c r="M272">
        <f t="shared" ca="1" si="115"/>
        <v>5.5561788411597641</v>
      </c>
      <c r="N272">
        <f t="shared" ca="1" si="116"/>
        <v>0.75728294997139567</v>
      </c>
      <c r="O272">
        <f t="shared" ca="1" si="117"/>
        <v>9.1699712080119067</v>
      </c>
      <c r="P272">
        <f t="shared" ca="1" si="118"/>
        <v>633.56949593099228</v>
      </c>
      <c r="Q272">
        <f t="shared" ca="1" si="119"/>
        <v>637.85534567389584</v>
      </c>
      <c r="R272">
        <f t="shared" ca="1" si="120"/>
        <v>2.7409906686322007E-2</v>
      </c>
      <c r="S272">
        <f t="shared" ca="1" si="121"/>
        <v>2.8323507366843055</v>
      </c>
      <c r="T272">
        <f t="shared" ca="1" si="122"/>
        <v>50.594272557643521</v>
      </c>
      <c r="U272">
        <f t="shared" ca="1" si="143"/>
        <v>-2.7317062411952975E-2</v>
      </c>
      <c r="V272">
        <f t="shared" ca="1" si="144"/>
        <v>0</v>
      </c>
      <c r="W272">
        <f t="shared" ca="1" si="123"/>
        <v>1.2034384054492706</v>
      </c>
      <c r="X272">
        <f t="shared" ca="1" si="124"/>
        <v>6.2578797083362074</v>
      </c>
      <c r="Y272">
        <f t="shared" ca="1" si="125"/>
        <v>0.82266084543007245</v>
      </c>
      <c r="Z272">
        <f t="shared" ca="1" si="126"/>
        <v>8.1417352801027487</v>
      </c>
      <c r="AA272">
        <f t="shared" ca="1" si="127"/>
        <v>633.7044384054492</v>
      </c>
      <c r="AB272">
        <f t="shared" ca="1" si="128"/>
        <v>637.08302420418875</v>
      </c>
      <c r="AC272">
        <f t="shared" ca="1" si="129"/>
        <v>1.9348859454842632E-2</v>
      </c>
      <c r="AD272">
        <f t="shared" ca="1" si="130"/>
        <v>2.3695754431151399</v>
      </c>
      <c r="AE272">
        <f t="shared" ca="1" si="131"/>
        <v>46.051053414456838</v>
      </c>
      <c r="AF272">
        <f t="shared" ca="1" si="132"/>
        <v>1.9169825105677774E-2</v>
      </c>
      <c r="AG272">
        <f t="shared" ca="1" si="133"/>
        <v>0</v>
      </c>
      <c r="AH272">
        <f ca="1">IFERROR(IF(V32="Supercritical",MAX($D$16,IFERROR(L272,MAX($D$16,POWER((ABS(K272)^2)/($I$5*MAX(F272,0.1)^2),1/3)))),IF(V32="Subcritical",MAX($D$16,IFERROR(W272,MAX($D$16,POWER((ABS(K272)^2)/($I$5*MAX(F272,0.1)^2),1/3)))),IF(AND(IFERROR(V272,0)=1,IFERROR(AG272,0)=1),IF(IFERROR(T272,-1E+99)&gt;=IFERROR(AE272,-1E+99),MAX($D$16,IFERROR(L272,MAX($D$16,POWER((ABS(K272)^2)/($I$5*MAX(F272,0.1)^2),1/3)))),MAX($D$16,IFERROR(W272,MAX($D$16,POWER((ABS(K272)^2)/($I$5*MAX(F272,0.1)^2),1/3))))),IF(IFERROR(V272,0)=1,MAX($D$16,IFERROR(L272,MAX($D$16,POWER((ABS(K272)^2)/($I$5*MAX(F272,0.1)^2),1/3)))),IF(IFERROR(AG272,0)=1,MAX($D$16,IFERROR(W272,MAX($D$16,POWER((ABS(K272)^2)/($I$5*MAX(F272,0.1)^2),1/3)))),MAX($D$16,POWER((ABS(K272)^2)/($I$5*MAX(F272,0.1)^2),1/3))))))),MAX($D$16,POWER((ABS(K272)^2)/($I$5*MAX(F272,0.1)^2),1/3)))</f>
        <v>2.1389677043987478</v>
      </c>
      <c r="AI272">
        <f t="shared" ca="1" si="134"/>
        <v>634.63996770439871</v>
      </c>
      <c r="AJ272">
        <f t="shared" ca="1" si="135"/>
        <v>635.70945155659808</v>
      </c>
      <c r="AM272">
        <v>0</v>
      </c>
      <c r="AN272">
        <v>0</v>
      </c>
      <c r="AO272">
        <f t="shared" si="136"/>
        <v>0</v>
      </c>
      <c r="AP272">
        <f t="shared" si="145"/>
        <v>0</v>
      </c>
      <c r="AQ272">
        <f t="shared" ca="1" si="137"/>
        <v>1.0000000000000004</v>
      </c>
      <c r="AR272" t="str">
        <f t="shared" ca="1" si="138"/>
        <v>Supercritical</v>
      </c>
      <c r="AS272">
        <f t="shared" ca="1" si="139"/>
        <v>3.8141460404132466E-3</v>
      </c>
    </row>
    <row r="273" spans="1:45" x14ac:dyDescent="0.35">
      <c r="A273">
        <v>124</v>
      </c>
      <c r="B273">
        <v>122.997</v>
      </c>
      <c r="C273">
        <v>616461.68799999997</v>
      </c>
      <c r="D273">
        <v>3097694.9109999998</v>
      </c>
      <c r="E273">
        <v>632.50049999999999</v>
      </c>
      <c r="F273">
        <v>5.2</v>
      </c>
      <c r="G273">
        <v>0</v>
      </c>
      <c r="H273" t="s">
        <v>194</v>
      </c>
      <c r="I273">
        <v>5.7000000000000002E-2</v>
      </c>
      <c r="J273">
        <f t="shared" si="140"/>
        <v>1</v>
      </c>
      <c r="K273">
        <f t="shared" ca="1" si="141"/>
        <v>50.95</v>
      </c>
      <c r="L273">
        <f t="shared" ca="1" si="142"/>
        <v>1.0684959309922624</v>
      </c>
      <c r="M273">
        <f t="shared" ca="1" si="115"/>
        <v>5.5561788411597641</v>
      </c>
      <c r="N273">
        <f t="shared" ca="1" si="116"/>
        <v>0.75728294997139567</v>
      </c>
      <c r="O273">
        <f t="shared" ca="1" si="117"/>
        <v>9.1699712080119067</v>
      </c>
      <c r="P273">
        <f t="shared" ca="1" si="118"/>
        <v>633.56899593099229</v>
      </c>
      <c r="Q273">
        <f t="shared" ca="1" si="119"/>
        <v>637.85484567389585</v>
      </c>
      <c r="R273">
        <f t="shared" ca="1" si="120"/>
        <v>2.7409906686322007E-2</v>
      </c>
      <c r="S273">
        <f t="shared" ca="1" si="121"/>
        <v>2.8323507366843055</v>
      </c>
      <c r="T273">
        <f t="shared" ca="1" si="122"/>
        <v>50.594272557643521</v>
      </c>
      <c r="U273">
        <f t="shared" ca="1" si="143"/>
        <v>-2.7317062411952975E-2</v>
      </c>
      <c r="V273">
        <f t="shared" ca="1" si="144"/>
        <v>0</v>
      </c>
      <c r="W273">
        <f t="shared" ca="1" si="123"/>
        <v>1.2041430986855064</v>
      </c>
      <c r="X273">
        <f t="shared" ca="1" si="124"/>
        <v>6.2615441131646339</v>
      </c>
      <c r="Y273">
        <f t="shared" ca="1" si="125"/>
        <v>0.82299008616792879</v>
      </c>
      <c r="Z273">
        <f t="shared" ca="1" si="126"/>
        <v>8.1369705425982328</v>
      </c>
      <c r="AA273">
        <f t="shared" ca="1" si="127"/>
        <v>633.70464309868555</v>
      </c>
      <c r="AB273">
        <f t="shared" ca="1" si="128"/>
        <v>637.0792755967035</v>
      </c>
      <c r="AC273">
        <f t="shared" ca="1" si="129"/>
        <v>1.9315911225074357E-2</v>
      </c>
      <c r="AD273">
        <f t="shared" ca="1" si="130"/>
        <v>2.3674956494506652</v>
      </c>
      <c r="AE273">
        <f t="shared" ca="1" si="131"/>
        <v>46.030718069607232</v>
      </c>
      <c r="AF273">
        <f t="shared" ca="1" si="132"/>
        <v>1.9136501312345899E-2</v>
      </c>
      <c r="AG273">
        <f t="shared" ca="1" si="133"/>
        <v>0</v>
      </c>
      <c r="AH273">
        <f ca="1">IFERROR(IF(V32="Supercritical",MAX($D$16,IFERROR(L273,MAX($D$16,POWER((ABS(K273)^2)/($I$5*MAX(F273,0.1)^2),1/3)))),IF(V32="Subcritical",MAX($D$16,IFERROR(W273,MAX($D$16,POWER((ABS(K273)^2)/($I$5*MAX(F273,0.1)^2),1/3)))),IF(AND(IFERROR(V273,0)=1,IFERROR(AG273,0)=1),IF(IFERROR(T273,-1E+99)&gt;=IFERROR(AE273,-1E+99),MAX($D$16,IFERROR(L273,MAX($D$16,POWER((ABS(K273)^2)/($I$5*MAX(F273,0.1)^2),1/3)))),MAX($D$16,IFERROR(W273,MAX($D$16,POWER((ABS(K273)^2)/($I$5*MAX(F273,0.1)^2),1/3))))),IF(IFERROR(V273,0)=1,MAX($D$16,IFERROR(L273,MAX($D$16,POWER((ABS(K273)^2)/($I$5*MAX(F273,0.1)^2),1/3)))),IF(IFERROR(AG273,0)=1,MAX($D$16,IFERROR(W273,MAX($D$16,POWER((ABS(K273)^2)/($I$5*MAX(F273,0.1)^2),1/3)))),MAX($D$16,POWER((ABS(K273)^2)/($I$5*MAX(F273,0.1)^2),1/3))))))),MAX($D$16,POWER((ABS(K273)^2)/($I$5*MAX(F273,0.1)^2),1/3)))</f>
        <v>2.1389677043987478</v>
      </c>
      <c r="AI273">
        <f t="shared" ca="1" si="134"/>
        <v>634.63946770439873</v>
      </c>
      <c r="AJ273">
        <f t="shared" ca="1" si="135"/>
        <v>635.70895155659809</v>
      </c>
      <c r="AM273">
        <v>0</v>
      </c>
      <c r="AN273">
        <v>0</v>
      </c>
      <c r="AO273">
        <f t="shared" si="136"/>
        <v>0</v>
      </c>
      <c r="AP273">
        <f t="shared" si="145"/>
        <v>0</v>
      </c>
      <c r="AQ273">
        <f t="shared" ca="1" si="137"/>
        <v>1.0000000000000004</v>
      </c>
      <c r="AR273" t="str">
        <f t="shared" ca="1" si="138"/>
        <v>Supercritical</v>
      </c>
      <c r="AS273">
        <f t="shared" ca="1" si="139"/>
        <v>3.8141460404132466E-3</v>
      </c>
    </row>
    <row r="274" spans="1:45" x14ac:dyDescent="0.35">
      <c r="A274">
        <v>125</v>
      </c>
      <c r="B274">
        <v>123.997</v>
      </c>
      <c r="C274">
        <v>616460.68900000001</v>
      </c>
      <c r="D274">
        <v>3097694.8640000001</v>
      </c>
      <c r="E274">
        <v>632.5</v>
      </c>
      <c r="F274">
        <v>5.2</v>
      </c>
      <c r="G274">
        <v>0</v>
      </c>
      <c r="H274" t="s">
        <v>194</v>
      </c>
      <c r="I274">
        <v>5.7000000000000002E-2</v>
      </c>
      <c r="J274">
        <f t="shared" si="140"/>
        <v>1</v>
      </c>
      <c r="K274">
        <f t="shared" ca="1" si="141"/>
        <v>50.95</v>
      </c>
      <c r="L274">
        <f t="shared" ca="1" si="142"/>
        <v>1.0684959309922624</v>
      </c>
      <c r="M274">
        <f t="shared" ca="1" si="115"/>
        <v>5.5561788411597641</v>
      </c>
      <c r="N274">
        <f t="shared" ca="1" si="116"/>
        <v>0.75728294997139567</v>
      </c>
      <c r="O274">
        <f t="shared" ca="1" si="117"/>
        <v>9.1699712080119067</v>
      </c>
      <c r="P274">
        <f t="shared" ca="1" si="118"/>
        <v>633.5684959309923</v>
      </c>
      <c r="Q274">
        <f t="shared" ca="1" si="119"/>
        <v>637.85434567389586</v>
      </c>
      <c r="R274">
        <f t="shared" ca="1" si="120"/>
        <v>2.7409906686322007E-2</v>
      </c>
      <c r="S274">
        <f t="shared" ca="1" si="121"/>
        <v>2.8323507366843055</v>
      </c>
      <c r="T274">
        <f t="shared" ca="1" si="122"/>
        <v>50.594272557643521</v>
      </c>
      <c r="U274">
        <f t="shared" ca="1" si="143"/>
        <v>-2.7317062411952975E-2</v>
      </c>
      <c r="V274">
        <f t="shared" ca="1" si="144"/>
        <v>0</v>
      </c>
      <c r="W274">
        <f t="shared" ca="1" si="123"/>
        <v>1.2048383246745746</v>
      </c>
      <c r="X274">
        <f t="shared" ca="1" si="124"/>
        <v>6.265159288307788</v>
      </c>
      <c r="Y274">
        <f t="shared" ca="1" si="125"/>
        <v>0.82331478418910786</v>
      </c>
      <c r="Z274">
        <f t="shared" ca="1" si="126"/>
        <v>8.1322752791113047</v>
      </c>
      <c r="AA274">
        <f t="shared" ca="1" si="127"/>
        <v>633.7048383246746</v>
      </c>
      <c r="AB274">
        <f t="shared" ca="1" si="128"/>
        <v>637.07557742840777</v>
      </c>
      <c r="AC274">
        <f t="shared" ca="1" si="129"/>
        <v>1.9283481329561293E-2</v>
      </c>
      <c r="AD274">
        <f t="shared" ca="1" si="130"/>
        <v>2.3654467765744132</v>
      </c>
      <c r="AE274">
        <f t="shared" ca="1" si="131"/>
        <v>46.010686818804359</v>
      </c>
      <c r="AF274">
        <f t="shared" ca="1" si="132"/>
        <v>1.8783481329592178E-2</v>
      </c>
      <c r="AG274">
        <f t="shared" ca="1" si="133"/>
        <v>0</v>
      </c>
      <c r="AH274">
        <f ca="1">IFERROR(IF(V32="Supercritical",MAX($D$16,IFERROR(L274,MAX($D$16,POWER((ABS(K274)^2)/($I$5*MAX(F274,0.1)^2),1/3)))),IF(V32="Subcritical",MAX($D$16,IFERROR(W274,MAX($D$16,POWER((ABS(K274)^2)/($I$5*MAX(F274,0.1)^2),1/3)))),IF(AND(IFERROR(V274,0)=1,IFERROR(AG274,0)=1),IF(IFERROR(T274,-1E+99)&gt;=IFERROR(AE274,-1E+99),MAX($D$16,IFERROR(L274,MAX($D$16,POWER((ABS(K274)^2)/($I$5*MAX(F274,0.1)^2),1/3)))),MAX($D$16,IFERROR(W274,MAX($D$16,POWER((ABS(K274)^2)/($I$5*MAX(F274,0.1)^2),1/3))))),IF(IFERROR(V274,0)=1,MAX($D$16,IFERROR(L274,MAX($D$16,POWER((ABS(K274)^2)/($I$5*MAX(F274,0.1)^2),1/3)))),IF(IFERROR(AG274,0)=1,MAX($D$16,IFERROR(W274,MAX($D$16,POWER((ABS(K274)^2)/($I$5*MAX(F274,0.1)^2),1/3)))),MAX($D$16,POWER((ABS(K274)^2)/($I$5*MAX(F274,0.1)^2),1/3))))))),MAX($D$16,POWER((ABS(K274)^2)/($I$5*MAX(F274,0.1)^2),1/3)))</f>
        <v>2.1389677043987478</v>
      </c>
      <c r="AI274">
        <f t="shared" ca="1" si="134"/>
        <v>634.63896770439874</v>
      </c>
      <c r="AJ274">
        <f t="shared" ca="1" si="135"/>
        <v>635.70845155659811</v>
      </c>
      <c r="AM274">
        <v>0</v>
      </c>
      <c r="AN274">
        <v>0</v>
      </c>
      <c r="AO274">
        <f t="shared" si="136"/>
        <v>0</v>
      </c>
      <c r="AP274">
        <f t="shared" si="145"/>
        <v>0</v>
      </c>
      <c r="AQ274">
        <f t="shared" ca="1" si="137"/>
        <v>1.0000000000000004</v>
      </c>
      <c r="AR274" t="str">
        <f t="shared" ca="1" si="138"/>
        <v>Supercritical</v>
      </c>
      <c r="AS274">
        <f t="shared" ca="1" si="139"/>
        <v>3.8141460404132466E-3</v>
      </c>
    </row>
    <row r="275" spans="1:45" x14ac:dyDescent="0.35">
      <c r="A275">
        <v>126</v>
      </c>
      <c r="B275">
        <v>124.997</v>
      </c>
      <c r="C275">
        <v>616459.68999999994</v>
      </c>
      <c r="D275">
        <v>3097694.8160000001</v>
      </c>
      <c r="E275">
        <v>632.49950000000001</v>
      </c>
      <c r="F275">
        <v>5.2</v>
      </c>
      <c r="G275">
        <v>0</v>
      </c>
      <c r="H275" t="s">
        <v>194</v>
      </c>
      <c r="I275">
        <v>0</v>
      </c>
      <c r="J275">
        <f t="shared" si="140"/>
        <v>1</v>
      </c>
      <c r="K275">
        <f t="shared" ca="1" si="141"/>
        <v>50.95</v>
      </c>
      <c r="L275">
        <f t="shared" ca="1" si="142"/>
        <v>1.0684959309922624</v>
      </c>
      <c r="M275">
        <f t="shared" ca="1" si="115"/>
        <v>5.5561788411597641</v>
      </c>
      <c r="N275">
        <f t="shared" ca="1" si="116"/>
        <v>0.75728294997139567</v>
      </c>
      <c r="O275">
        <f t="shared" ca="1" si="117"/>
        <v>9.1699712080119067</v>
      </c>
      <c r="P275">
        <f t="shared" ca="1" si="118"/>
        <v>633.56799593099231</v>
      </c>
      <c r="Q275">
        <f t="shared" ca="1" si="119"/>
        <v>637.85384567389588</v>
      </c>
      <c r="R275">
        <f t="shared" ca="1" si="120"/>
        <v>2.7409906686322007E-2</v>
      </c>
      <c r="S275">
        <f t="shared" ca="1" si="121"/>
        <v>2.8323507366843055</v>
      </c>
      <c r="T275">
        <f t="shared" ca="1" si="122"/>
        <v>50.594272557643521</v>
      </c>
      <c r="U275">
        <f t="shared" ca="1" si="143"/>
        <v>-2.6909906686341856E-2</v>
      </c>
      <c r="V275">
        <f t="shared" ca="1" si="144"/>
        <v>0</v>
      </c>
      <c r="W275">
        <f t="shared" ca="1" si="123"/>
        <v>1.205524408197147</v>
      </c>
      <c r="X275">
        <f t="shared" ca="1" si="124"/>
        <v>6.2687269226251647</v>
      </c>
      <c r="Y275">
        <f t="shared" ca="1" si="125"/>
        <v>0.82363509600966534</v>
      </c>
      <c r="Z275">
        <f t="shared" ca="1" si="126"/>
        <v>8.1276470691538094</v>
      </c>
      <c r="AA275">
        <f t="shared" ca="1" si="127"/>
        <v>633.70502440819712</v>
      </c>
      <c r="AB275">
        <f t="shared" ca="1" si="128"/>
        <v>637.07192791893738</v>
      </c>
      <c r="AC275">
        <f t="shared" ca="1" si="129"/>
        <v>1.9251551384005465E-2</v>
      </c>
      <c r="AD275">
        <f t="shared" ca="1" si="130"/>
        <v>2.3634277426334815</v>
      </c>
      <c r="AE275">
        <f t="shared" ca="1" si="131"/>
        <v>45.990949024091307</v>
      </c>
      <c r="AF275">
        <f t="shared" ca="1" si="132"/>
        <v>1.9071407217552405E-2</v>
      </c>
      <c r="AG275">
        <f t="shared" ca="1" si="133"/>
        <v>0</v>
      </c>
      <c r="AH275">
        <f ca="1">IFERROR(IF(V32="Supercritical",MAX($D$16,IFERROR(L275,MAX($D$16,POWER((ABS(K275)^2)/($I$5*MAX(F275,0.1)^2),1/3)))),IF(V32="Subcritical",MAX($D$16,IFERROR(W275,MAX($D$16,POWER((ABS(K275)^2)/($I$5*MAX(F275,0.1)^2),1/3)))),IF(AND(IFERROR(V275,0)=1,IFERROR(AG275,0)=1),IF(IFERROR(T275,-1E+99)&gt;=IFERROR(AE275,-1E+99),MAX($D$16,IFERROR(L275,MAX($D$16,POWER((ABS(K275)^2)/($I$5*MAX(F275,0.1)^2),1/3)))),MAX($D$16,IFERROR(W275,MAX($D$16,POWER((ABS(K275)^2)/($I$5*MAX(F275,0.1)^2),1/3))))),IF(IFERROR(V275,0)=1,MAX($D$16,IFERROR(L275,MAX($D$16,POWER((ABS(K275)^2)/($I$5*MAX(F275,0.1)^2),1/3)))),IF(IFERROR(AG275,0)=1,MAX($D$16,IFERROR(W275,MAX($D$16,POWER((ABS(K275)^2)/($I$5*MAX(F275,0.1)^2),1/3)))),MAX($D$16,POWER((ABS(K275)^2)/($I$5*MAX(F275,0.1)^2),1/3))))))),MAX($D$16,POWER((ABS(K275)^2)/($I$5*MAX(F275,0.1)^2),1/3)))</f>
        <v>2.1389677043987478</v>
      </c>
      <c r="AI275">
        <f t="shared" ca="1" si="134"/>
        <v>634.63846770439875</v>
      </c>
      <c r="AJ275">
        <f t="shared" ca="1" si="135"/>
        <v>635.70795155659812</v>
      </c>
      <c r="AM275">
        <v>0</v>
      </c>
      <c r="AN275">
        <v>0</v>
      </c>
      <c r="AO275">
        <f t="shared" si="136"/>
        <v>0</v>
      </c>
      <c r="AP275">
        <f t="shared" si="145"/>
        <v>0</v>
      </c>
      <c r="AQ275">
        <f t="shared" ca="1" si="137"/>
        <v>1.0000000000000004</v>
      </c>
      <c r="AR275" t="str">
        <f t="shared" ca="1" si="138"/>
        <v>Supercritical</v>
      </c>
      <c r="AS275">
        <f t="shared" ca="1" si="139"/>
        <v>3.8141460404132466E-3</v>
      </c>
    </row>
    <row r="276" spans="1:45" x14ac:dyDescent="0.35">
      <c r="A276">
        <v>127</v>
      </c>
      <c r="B276">
        <v>125.997</v>
      </c>
      <c r="C276">
        <v>616458.69099999999</v>
      </c>
      <c r="D276">
        <v>3097694.7680000002</v>
      </c>
      <c r="E276">
        <v>632.49900000000002</v>
      </c>
      <c r="F276">
        <v>5.2</v>
      </c>
      <c r="G276">
        <v>0</v>
      </c>
      <c r="H276" t="s">
        <v>194</v>
      </c>
      <c r="I276">
        <v>5.7000000000000002E-2</v>
      </c>
      <c r="J276">
        <f t="shared" si="140"/>
        <v>1</v>
      </c>
      <c r="K276">
        <f t="shared" ca="1" si="141"/>
        <v>50.95</v>
      </c>
      <c r="L276">
        <f t="shared" ca="1" si="142"/>
        <v>1.0684959309922624</v>
      </c>
      <c r="M276">
        <f t="shared" ca="1" si="115"/>
        <v>5.5561788411597641</v>
      </c>
      <c r="N276">
        <f t="shared" ca="1" si="116"/>
        <v>0.75728294997139567</v>
      </c>
      <c r="O276">
        <f t="shared" ca="1" si="117"/>
        <v>9.1699712080119067</v>
      </c>
      <c r="P276">
        <f t="shared" ca="1" si="118"/>
        <v>633.56749593099232</v>
      </c>
      <c r="Q276">
        <f t="shared" ca="1" si="119"/>
        <v>637.85334567389589</v>
      </c>
      <c r="R276">
        <f t="shared" ca="1" si="120"/>
        <v>2.7409906686322007E-2</v>
      </c>
      <c r="S276">
        <f t="shared" ca="1" si="121"/>
        <v>2.8323507366843055</v>
      </c>
      <c r="T276">
        <f t="shared" ca="1" si="122"/>
        <v>50.594272557643521</v>
      </c>
      <c r="U276">
        <f t="shared" ca="1" si="143"/>
        <v>-2.7317062411952975E-2</v>
      </c>
      <c r="V276">
        <f t="shared" ca="1" si="144"/>
        <v>0</v>
      </c>
      <c r="W276">
        <f t="shared" ca="1" si="123"/>
        <v>1.2062016614388202</v>
      </c>
      <c r="X276">
        <f t="shared" ca="1" si="124"/>
        <v>6.2722486394818651</v>
      </c>
      <c r="Y276">
        <f t="shared" ca="1" si="125"/>
        <v>0.82395117198162715</v>
      </c>
      <c r="Z276">
        <f t="shared" ca="1" si="126"/>
        <v>8.123083590673609</v>
      </c>
      <c r="AA276">
        <f t="shared" ca="1" si="127"/>
        <v>633.70520166143888</v>
      </c>
      <c r="AB276">
        <f t="shared" ca="1" si="128"/>
        <v>637.06832536281865</v>
      </c>
      <c r="AC276">
        <f t="shared" ca="1" si="129"/>
        <v>1.9220103784184435E-2</v>
      </c>
      <c r="AD276">
        <f t="shared" ca="1" si="130"/>
        <v>2.3614375102575074</v>
      </c>
      <c r="AE276">
        <f t="shared" ca="1" si="131"/>
        <v>45.971494485726993</v>
      </c>
      <c r="AF276">
        <f t="shared" ca="1" si="132"/>
        <v>1.9056416154285216E-2</v>
      </c>
      <c r="AG276">
        <f t="shared" ca="1" si="133"/>
        <v>0</v>
      </c>
      <c r="AH276">
        <f ca="1">IFERROR(IF(V32="Supercritical",MAX($D$16,IFERROR(L276,MAX($D$16,POWER((ABS(K276)^2)/($I$5*MAX(F276,0.1)^2),1/3)))),IF(V32="Subcritical",MAX($D$16,IFERROR(W276,MAX($D$16,POWER((ABS(K276)^2)/($I$5*MAX(F276,0.1)^2),1/3)))),IF(AND(IFERROR(V276,0)=1,IFERROR(AG276,0)=1),IF(IFERROR(T276,-1E+99)&gt;=IFERROR(AE276,-1E+99),MAX($D$16,IFERROR(L276,MAX($D$16,POWER((ABS(K276)^2)/($I$5*MAX(F276,0.1)^2),1/3)))),MAX($D$16,IFERROR(W276,MAX($D$16,POWER((ABS(K276)^2)/($I$5*MAX(F276,0.1)^2),1/3))))),IF(IFERROR(V276,0)=1,MAX($D$16,IFERROR(L276,MAX($D$16,POWER((ABS(K276)^2)/($I$5*MAX(F276,0.1)^2),1/3)))),IF(IFERROR(AG276,0)=1,MAX($D$16,IFERROR(W276,MAX($D$16,POWER((ABS(K276)^2)/($I$5*MAX(F276,0.1)^2),1/3)))),MAX($D$16,POWER((ABS(K276)^2)/($I$5*MAX(F276,0.1)^2),1/3))))))),MAX($D$16,POWER((ABS(K276)^2)/($I$5*MAX(F276,0.1)^2),1/3)))</f>
        <v>2.1389677043987478</v>
      </c>
      <c r="AI276">
        <f t="shared" ca="1" si="134"/>
        <v>634.63796770439876</v>
      </c>
      <c r="AJ276">
        <f t="shared" ca="1" si="135"/>
        <v>635.70745155659813</v>
      </c>
      <c r="AM276">
        <v>0</v>
      </c>
      <c r="AN276">
        <v>0</v>
      </c>
      <c r="AO276">
        <f t="shared" si="136"/>
        <v>0</v>
      </c>
      <c r="AP276">
        <f t="shared" si="145"/>
        <v>0</v>
      </c>
      <c r="AQ276">
        <f t="shared" ca="1" si="137"/>
        <v>1.0000000000000004</v>
      </c>
      <c r="AR276" t="str">
        <f t="shared" ca="1" si="138"/>
        <v>Supercritical</v>
      </c>
      <c r="AS276">
        <f t="shared" ca="1" si="139"/>
        <v>3.8141460404132466E-3</v>
      </c>
    </row>
    <row r="277" spans="1:45" x14ac:dyDescent="0.35">
      <c r="A277">
        <v>128</v>
      </c>
      <c r="B277">
        <v>126.997</v>
      </c>
      <c r="C277">
        <v>616457.69200000004</v>
      </c>
      <c r="D277">
        <v>3097694.7209999999</v>
      </c>
      <c r="E277">
        <v>632.49850000000004</v>
      </c>
      <c r="F277">
        <v>5.2</v>
      </c>
      <c r="G277">
        <v>0</v>
      </c>
      <c r="H277" t="s">
        <v>194</v>
      </c>
      <c r="I277">
        <v>0.06</v>
      </c>
      <c r="J277">
        <f t="shared" si="140"/>
        <v>1</v>
      </c>
      <c r="K277">
        <f t="shared" ca="1" si="141"/>
        <v>50.95</v>
      </c>
      <c r="L277">
        <f t="shared" ca="1" si="142"/>
        <v>1.0684959309922624</v>
      </c>
      <c r="M277">
        <f t="shared" ca="1" si="115"/>
        <v>5.5561788411597641</v>
      </c>
      <c r="N277">
        <f t="shared" ca="1" si="116"/>
        <v>0.75728294997139567</v>
      </c>
      <c r="O277">
        <f t="shared" ca="1" si="117"/>
        <v>9.1699712080119067</v>
      </c>
      <c r="P277">
        <f t="shared" ca="1" si="118"/>
        <v>633.56699593099233</v>
      </c>
      <c r="Q277">
        <f t="shared" ca="1" si="119"/>
        <v>637.8528456738959</v>
      </c>
      <c r="R277">
        <f t="shared" ca="1" si="120"/>
        <v>2.7409906686322007E-2</v>
      </c>
      <c r="S277">
        <f t="shared" ca="1" si="121"/>
        <v>2.8323507366843055</v>
      </c>
      <c r="T277">
        <f t="shared" ca="1" si="122"/>
        <v>50.594272557643521</v>
      </c>
      <c r="U277">
        <f t="shared" ca="1" si="143"/>
        <v>-2.7338491660657382E-2</v>
      </c>
      <c r="V277">
        <f t="shared" ca="1" si="144"/>
        <v>0</v>
      </c>
      <c r="W277">
        <f t="shared" ca="1" si="123"/>
        <v>1.206870384648568</v>
      </c>
      <c r="X277">
        <f t="shared" ca="1" si="124"/>
        <v>6.2757260001725541</v>
      </c>
      <c r="Y277">
        <f t="shared" ca="1" si="125"/>
        <v>0.82426315661807048</v>
      </c>
      <c r="Z277">
        <f t="shared" ca="1" si="126"/>
        <v>8.1185826147602853</v>
      </c>
      <c r="AA277">
        <f t="shared" ca="1" si="127"/>
        <v>633.70537038464863</v>
      </c>
      <c r="AB277">
        <f t="shared" ca="1" si="128"/>
        <v>637.06476812535652</v>
      </c>
      <c r="AC277">
        <f t="shared" ca="1" si="129"/>
        <v>1.9189121662840966E-2</v>
      </c>
      <c r="AD277">
        <f t="shared" ca="1" si="130"/>
        <v>2.3594750841497771</v>
      </c>
      <c r="AE277">
        <f t="shared" ca="1" si="131"/>
        <v>45.952313418450977</v>
      </c>
      <c r="AF277">
        <f t="shared" ca="1" si="132"/>
        <v>1.9005872315347005E-2</v>
      </c>
      <c r="AG277">
        <f t="shared" ca="1" si="133"/>
        <v>0</v>
      </c>
      <c r="AH277">
        <f ca="1">IFERROR(IF(V32="Supercritical",MAX($D$16,IFERROR(L277,MAX($D$16,POWER((ABS(K277)^2)/($I$5*MAX(F277,0.1)^2),1/3)))),IF(V32="Subcritical",MAX($D$16,IFERROR(W277,MAX($D$16,POWER((ABS(K277)^2)/($I$5*MAX(F277,0.1)^2),1/3)))),IF(AND(IFERROR(V277,0)=1,IFERROR(AG277,0)=1),IF(IFERROR(T277,-1E+99)&gt;=IFERROR(AE277,-1E+99),MAX($D$16,IFERROR(L277,MAX($D$16,POWER((ABS(K277)^2)/($I$5*MAX(F277,0.1)^2),1/3)))),MAX($D$16,IFERROR(W277,MAX($D$16,POWER((ABS(K277)^2)/($I$5*MAX(F277,0.1)^2),1/3))))),IF(IFERROR(V277,0)=1,MAX($D$16,IFERROR(L277,MAX($D$16,POWER((ABS(K277)^2)/($I$5*MAX(F277,0.1)^2),1/3)))),IF(IFERROR(AG277,0)=1,MAX($D$16,IFERROR(W277,MAX($D$16,POWER((ABS(K277)^2)/($I$5*MAX(F277,0.1)^2),1/3)))),MAX($D$16,POWER((ABS(K277)^2)/($I$5*MAX(F277,0.1)^2),1/3))))))),MAX($D$16,POWER((ABS(K277)^2)/($I$5*MAX(F277,0.1)^2),1/3)))</f>
        <v>2.1389677043987478</v>
      </c>
      <c r="AI277">
        <f t="shared" ca="1" si="134"/>
        <v>634.63746770439877</v>
      </c>
      <c r="AJ277">
        <f t="shared" ca="1" si="135"/>
        <v>635.70695155659814</v>
      </c>
      <c r="AM277">
        <v>0</v>
      </c>
      <c r="AN277">
        <v>0</v>
      </c>
      <c r="AO277">
        <f t="shared" si="136"/>
        <v>0</v>
      </c>
      <c r="AP277">
        <f t="shared" si="145"/>
        <v>0</v>
      </c>
      <c r="AQ277">
        <f t="shared" ca="1" si="137"/>
        <v>1.0000000000000004</v>
      </c>
      <c r="AR277" t="str">
        <f t="shared" ca="1" si="138"/>
        <v>Supercritical</v>
      </c>
      <c r="AS277">
        <f t="shared" ca="1" si="139"/>
        <v>3.8141460404132466E-3</v>
      </c>
    </row>
    <row r="278" spans="1:45" x14ac:dyDescent="0.35">
      <c r="A278">
        <v>129</v>
      </c>
      <c r="B278">
        <v>127.996</v>
      </c>
      <c r="C278">
        <v>616456.69400000002</v>
      </c>
      <c r="D278">
        <v>3097694.673</v>
      </c>
      <c r="E278">
        <v>632.49800000000005</v>
      </c>
      <c r="F278">
        <v>5.2</v>
      </c>
      <c r="G278">
        <v>0</v>
      </c>
      <c r="H278" t="s">
        <v>194</v>
      </c>
      <c r="I278">
        <v>0.06</v>
      </c>
      <c r="J278">
        <f t="shared" si="140"/>
        <v>0.99899999999999523</v>
      </c>
      <c r="K278">
        <f t="shared" ca="1" si="141"/>
        <v>50.95</v>
      </c>
      <c r="L278">
        <f t="shared" ca="1" si="142"/>
        <v>1.0684959309922624</v>
      </c>
      <c r="M278">
        <f t="shared" ref="M278:M341" ca="1" si="146">((F278)+(G278)*(L278))*(L278)</f>
        <v>5.5561788411597641</v>
      </c>
      <c r="N278">
        <f t="shared" ref="N278:N341" ca="1" si="147">(((F278)+(G278)*(L278))*(L278))/MAX((F278)+2*(L278)*SQRT(1+(G278)^2),0.000001)</f>
        <v>0.75728294997139567</v>
      </c>
      <c r="O278">
        <f t="shared" ref="O278:O341" ca="1" si="148">ABS(K278)/MAX(((F278)+(G278)*(L278))*(L278),0.000001)</f>
        <v>9.1699712080119067</v>
      </c>
      <c r="P278">
        <f t="shared" ref="P278:P341" ca="1" si="149">E278+L278</f>
        <v>633.56649593099235</v>
      </c>
      <c r="Q278">
        <f t="shared" ref="Q278:Q341" ca="1" si="150">P278+((ABS(K278)/MAX(((F278)+(G278)*(L278))*(L278),0.000001))^2)/(2*$I$5)</f>
        <v>637.85234567389591</v>
      </c>
      <c r="R278">
        <f t="shared" ref="R278:R341" ca="1" si="151">((ABS(K278)*$D$6)/(MAX(((F278)+(G278)*(L278))*(L278),0.000001)*MAX(((((F278)+(G278)*(L278))*(L278))/MAX((F278)+2*(L278)*SQRT(1+(G278)^2),0.000001))^(2/3),0.000001)))^2</f>
        <v>2.7409906686322007E-2</v>
      </c>
      <c r="S278">
        <f t="shared" ref="S278:S341" ca="1" si="152">ABS(ABS(K278)/MAX(((F278)+(G278)*(L278))*(L278),0.000001))/SQRT($I$5*MAX((((F278)+(G278)*(L278))*(L278))/MAX((F278)+2*(G278)*(L278),0.000001),0.000001))</f>
        <v>2.8323507366843055</v>
      </c>
      <c r="T278">
        <f t="shared" ref="T278:T341" ca="1" si="153">((F278)*(L278)^2)/2+(G278)*(L278)^3/3+(ABS(K278)^2)/($I$5*MAX(((F278)+(G278)*(L278))*(L278),0.000001))</f>
        <v>50.594272557643521</v>
      </c>
      <c r="U278">
        <f t="shared" ca="1" si="143"/>
        <v>-2.7311081753964572E-2</v>
      </c>
      <c r="V278">
        <f t="shared" ca="1" si="144"/>
        <v>0</v>
      </c>
      <c r="W278">
        <f t="shared" ref="W278:W341" ca="1" si="154">IF($D$20=0,IFERROR(W279,MAX($D$16,POWER((ABS(K278)^2)/($I$5*MAX(F278,0.1)^2),1/3))),IF(IFERROR(AG279,0)=0,IFERROR(W279,MAX($D$16,POWER((ABS(K278)^2)/($I$5*MAX(F278,0.1)^2),1/3))),IF(OR(IFERROR(W278,0)=0,IFERROR(AD279,0)&gt;1),MAX($D$16,POWER((ABS(K278)^2)/($I$5*MAX(F278,0.1)^2),1/3)),IF(IFERROR(AF278,0)&gt;0,MAX($D$16,IFERROR(W278,0)+((IFERROR(AF278,0))*$D$18*IF((IFERROR(AD278,0))&lt;1,1,-1))),IF(IFERROR(AF278,0)&lt;0,IF(ABS((MAX($D$16,POWER((ABS(K278)^2)/($I$5*MAX(F278,0.1)^2),1/3)))-IFERROR(W278,0))&gt;$D$19,MAX($D$16,IF((MAX($D$16,POWER((ABS(K278)^2)/($I$5*MAX(F278,0.1)^2),1/3)))&gt;IFERROR(W278,0),MIN((MAX($D$16,POWER((ABS(K278)^2)/($I$5*MAX(F278,0.1)^2),1/3))),IFERROR(W278,0)+(MIN(ABS(IFERROR(AF278,0))*$D$18,ABS((MAX($D$16,POWER((ABS(K278)^2)/($I$5*MAX(F278,0.1)^2),1/3)))-IFERROR(W278,0))))),MAX((MAX($D$16,POWER((ABS(K278)^2)/($I$5*MAX(F278,0.1)^2),1/3))),IFERROR(W278,0)-(MIN(ABS(IFERROR(AF278,0))*$D$18,ABS((MAX($D$16,POWER((ABS(K278)^2)/($I$5*MAX(F278,0.1)^2),1/3)))-IFERROR(W278,0))))))),MAX($D$16,POWER((ABS(K278)^2)/($I$5*MAX(F278,0.1)^2),1/3))),MAX($D$16,IFERROR(W278,0)))))))</f>
        <v>1.2075308667569633</v>
      </c>
      <c r="X278">
        <f t="shared" ref="X278:X341" ca="1" si="155">((F278)+(G278)*(W278))*(W278)</f>
        <v>6.2791605071362095</v>
      </c>
      <c r="Y278">
        <f t="shared" ref="Y278:Y341" ca="1" si="156">(((F278)+(G278)*(W278))*(W278))/MAX((F278)+2*(W278)*SQRT(1+(G278)^2),0.000001)</f>
        <v>0.82457118889812686</v>
      </c>
      <c r="Z278">
        <f t="shared" ref="Z278:Z341" ca="1" si="157">ABS(K278)/MAX(((F278)+(G278)*(W278))*(W278),0.000001)</f>
        <v>8.1141420006855665</v>
      </c>
      <c r="AA278">
        <f t="shared" ref="AA278:AA341" ca="1" si="158">E278+W278</f>
        <v>633.70553086675704</v>
      </c>
      <c r="AB278">
        <f t="shared" ref="AB278:AB341" ca="1" si="159">AA278+((ABS(K278)/MAX(((F278)+(G278)*(W278))*(W278),0.000001))^2)/(2*$I$5)</f>
        <v>637.06125463879016</v>
      </c>
      <c r="AC278">
        <f t="shared" ref="AC278:AC341" ca="1" si="160">((ABS(K278)*$D$6)/(MAX(((F278)+(G278)*(W278))*(W278),0.000001)*MAX(((((F278)+(G278)*(W278))*(W278))/MAX((F278)+2*(W278)*SQRT(1+(G278)^2),0.000001))^(2/3),0.000001)))^2</f>
        <v>1.9158588849382142E-2</v>
      </c>
      <c r="AD278">
        <f t="shared" ref="AD278:AD341" ca="1" si="161">ABS(ABS(K278)/MAX(((F278)+(G278)*(W278))*(W278),0.000001))/SQRT($I$5*MAX((((F278)+(G278)*(W278))*(W278))/MAX((F278)+2*(G278)*(W278),0.000001),0.000001))</f>
        <v>2.3575395088318314</v>
      </c>
      <c r="AE278">
        <f t="shared" ref="AE278:AE341" ca="1" si="162">((F278)*(W278)^2)/2+(G278)*(W278)^3/3+(ABS(K278)^2)/($I$5*MAX(((F278)+(G278)*(W278))*(W278),0.000001))</f>
        <v>45.933396429261023</v>
      </c>
      <c r="AF278">
        <f t="shared" ref="AF278:AF341" ca="1" si="163">IF($D$20=0,0,IFERROR(AB279+(((AC278+AC279)/2)*J279)+(IF(Z278&gt;Z279,$D$8*((Z278^2-Z279^2)/(2*$I$5)),$D$9*((Z279^2-Z278^2)/(2*$I$5)))+($D$10*(ABS(I279)/90)*(MAX(Z278^2,Z279^2)/(2*$I$5))))-AB278,0))</f>
        <v>1.8996541196429462E-2</v>
      </c>
      <c r="AG278">
        <f t="shared" ref="AG278:AG341" ca="1" si="164">IF($D$20=0,1,IFERROR(IF(ROUND(AD278,3)=1,1,IF(AND(ABS(AF278)&lt;$D$19,AD278&lt;1),1,0)),0))</f>
        <v>0</v>
      </c>
      <c r="AH278">
        <f ca="1">IFERROR(IF(V32="Supercritical",MAX($D$16,IFERROR(L278,MAX($D$16,POWER((ABS(K278)^2)/($I$5*MAX(F278,0.1)^2),1/3)))),IF(V32="Subcritical",MAX($D$16,IFERROR(W278,MAX($D$16,POWER((ABS(K278)^2)/($I$5*MAX(F278,0.1)^2),1/3)))),IF(AND(IFERROR(V278,0)=1,IFERROR(AG278,0)=1),IF(IFERROR(T278,-1E+99)&gt;=IFERROR(AE278,-1E+99),MAX($D$16,IFERROR(L278,MAX($D$16,POWER((ABS(K278)^2)/($I$5*MAX(F278,0.1)^2),1/3)))),MAX($D$16,IFERROR(W278,MAX($D$16,POWER((ABS(K278)^2)/($I$5*MAX(F278,0.1)^2),1/3))))),IF(IFERROR(V278,0)=1,MAX($D$16,IFERROR(L278,MAX($D$16,POWER((ABS(K278)^2)/($I$5*MAX(F278,0.1)^2),1/3)))),IF(IFERROR(AG278,0)=1,MAX($D$16,IFERROR(W278,MAX($D$16,POWER((ABS(K278)^2)/($I$5*MAX(F278,0.1)^2),1/3)))),MAX($D$16,POWER((ABS(K278)^2)/($I$5*MAX(F278,0.1)^2),1/3))))))),MAX($D$16,POWER((ABS(K278)^2)/($I$5*MAX(F278,0.1)^2),1/3)))</f>
        <v>2.1389677043987478</v>
      </c>
      <c r="AI278">
        <f t="shared" ref="AI278:AI341" ca="1" si="165">E278+AH278</f>
        <v>634.63696770439878</v>
      </c>
      <c r="AJ278">
        <f t="shared" ref="AJ278:AJ341" ca="1" si="166">AI278+((ABS(K278)/MAX(((F278)+(G278)*(AH278))*(AH278),0.000001))^2)/(2*$I$5)</f>
        <v>635.70645155659815</v>
      </c>
      <c r="AM278">
        <v>0</v>
      </c>
      <c r="AN278">
        <v>0</v>
      </c>
      <c r="AO278">
        <f t="shared" ref="AO278:AO341" si="167">AM278+AN278</f>
        <v>0</v>
      </c>
      <c r="AP278">
        <f t="shared" si="145"/>
        <v>0</v>
      </c>
      <c r="AQ278">
        <f t="shared" ref="AQ278:AQ341" ca="1" si="168">ABS(ABS(K278)/MAX(((F278)+(G278)*(AH278))*(AH278),0.000001))/SQRT($I$5*MAX((((F278)+(G278)*(AH278))*(AH278))/MAX((F278)+2*(G278)*(AH278),0.000001),0.000001))</f>
        <v>1.0000000000000004</v>
      </c>
      <c r="AR278" t="str">
        <f t="shared" ref="AR278:AR341" ca="1" si="169">IF(AQ278&lt;1,"Subcritical","Supercritical")</f>
        <v>Supercritical</v>
      </c>
      <c r="AS278">
        <f t="shared" ref="AS278:AS341" ca="1" si="170">((ABS(K278)*$D$6)/(MAX(((F278)+(G278)*(AH278))*(AH278),0.000001)*MAX(((((F278)+(G278)*(AH278))*(AH278))/MAX((F278)+2*(AH278)*SQRT(1+(G278)^2),0.000001))^(2/3),0.000001)))^2</f>
        <v>3.8141460404132466E-3</v>
      </c>
    </row>
    <row r="279" spans="1:45" x14ac:dyDescent="0.35">
      <c r="A279">
        <v>130</v>
      </c>
      <c r="B279">
        <v>128.99700000000001</v>
      </c>
      <c r="C279">
        <v>616455.69499999995</v>
      </c>
      <c r="D279">
        <v>3097694.6260000002</v>
      </c>
      <c r="E279">
        <v>632.49749999999995</v>
      </c>
      <c r="F279">
        <v>5.2</v>
      </c>
      <c r="G279">
        <v>0</v>
      </c>
      <c r="H279" t="s">
        <v>194</v>
      </c>
      <c r="I279">
        <v>5.7000000000000002E-2</v>
      </c>
      <c r="J279">
        <f t="shared" ref="J279:J342" si="171">B279-B278</f>
        <v>1.001000000000019</v>
      </c>
      <c r="K279">
        <f t="shared" ref="K279:K342" ca="1" si="172">MAX(0,K278-AO278)</f>
        <v>50.95</v>
      </c>
      <c r="L279">
        <f t="shared" ref="L279:L342" ca="1" si="173">IF($D$20=0,IFERROR(L278,MAX($D$16,POWER((ABS(K279)^2)/($I$5*MAX(F279,0.1)^2),1/3))),IF(IFERROR(V278,0)=0,IFERROR(L278,MAX($D$16,POWER((ABS(K279)^2)/($I$5*MAX(F279,0.1)^2),1/3))),IF(OR(IFERROR(L279,0)=0,IFERROR(S278,0)&lt;1,IFERROR(S279,0)&lt;1),MAX($D$16,POWER((ABS(K279)^2)/($I$5*MAX(F279,0.1)^2),1/3)),IF(IFERROR(U279,0)&gt;0,MAX($D$16,IFERROR(L279,0)+((IFERROR(U279,0))*$D$18*IF((IFERROR(S279,0))&lt;1,1,-1))),IF(IFERROR(U279,0)&lt;0,IF(ABS((MAX($D$16,POWER((ABS(K279)^2)/($I$5*MAX(F279,0.1)^2),1/3)))-IFERROR(L279,0))&gt;$D$19,MAX($D$16,IF((MAX($D$16,POWER((ABS(K279)^2)/($I$5*MAX(F279,0.1)^2),1/3)))&gt;IFERROR(L279,0),MIN((MAX($D$16,POWER((ABS(K279)^2)/($I$5*MAX(F279,0.1)^2),1/3))),IFERROR(L279,0)+(MIN(ABS(IFERROR(U279,0))*$D$18,ABS((MAX($D$16,POWER((ABS(K279)^2)/($I$5*MAX(F279,0.1)^2),1/3)))-IFERROR(L279,0))))),MAX((MAX($D$16,POWER((ABS(K279)^2)/($I$5*MAX(F279,0.1)^2),1/3))),IFERROR(L279,0)-(MIN(ABS(IFERROR(U279,0))*$D$18,ABS((MAX($D$16,POWER((ABS(K279)^2)/($I$5*MAX(F279,0.1)^2),1/3)))-IFERROR(L279,0))))))),MAX($D$16,POWER((ABS(K279)^2)/($I$5*MAX(F279,0.1)^2),1/3))),MAX($D$16,IFERROR(L279,0)))))))</f>
        <v>1.0684959309922624</v>
      </c>
      <c r="M279">
        <f t="shared" ca="1" si="146"/>
        <v>5.5561788411597641</v>
      </c>
      <c r="N279">
        <f t="shared" ca="1" si="147"/>
        <v>0.75728294997139567</v>
      </c>
      <c r="O279">
        <f t="shared" ca="1" si="148"/>
        <v>9.1699712080119067</v>
      </c>
      <c r="P279">
        <f t="shared" ca="1" si="149"/>
        <v>633.56599593099224</v>
      </c>
      <c r="Q279">
        <f t="shared" ca="1" si="150"/>
        <v>637.85184567389581</v>
      </c>
      <c r="R279">
        <f t="shared" ca="1" si="151"/>
        <v>2.7409906686322007E-2</v>
      </c>
      <c r="S279">
        <f t="shared" ca="1" si="152"/>
        <v>2.8323507366843055</v>
      </c>
      <c r="T279">
        <f t="shared" ca="1" si="153"/>
        <v>50.594272557643521</v>
      </c>
      <c r="U279">
        <f t="shared" ref="U279:U342" ca="1" si="174">IF($D$20=0,0,IFERROR(Q278-(((R278+R279)/2)*J279)-(IF(O278&gt;O279,$D$8*((O278^2-O279^2)/(2*$I$5)),$D$9*((O279^2-O278^2)/(2*$I$5)))+($D$10*(ABS(I279)/90)*(MAX(O278^2,O279^2)/(2*$I$5))))-Q279,0))</f>
        <v>-2.7344472318532098E-2</v>
      </c>
      <c r="V279">
        <f t="shared" ref="V279:V342" ca="1" si="175">IF($D$20=0,1,IFERROR(IF(ROUND(S279,3)=1,1,IF(AND(ABS(U279)&lt;$D$19,S279&gt;1),1,0)),0))</f>
        <v>0</v>
      </c>
      <c r="W279">
        <f t="shared" ca="1" si="154"/>
        <v>1.2081833859572444</v>
      </c>
      <c r="X279">
        <f t="shared" ca="1" si="155"/>
        <v>6.2825536069776708</v>
      </c>
      <c r="Y279">
        <f t="shared" ca="1" si="156"/>
        <v>0.82487540255344816</v>
      </c>
      <c r="Z279">
        <f t="shared" ca="1" si="157"/>
        <v>8.1097596912524175</v>
      </c>
      <c r="AA279">
        <f t="shared" ca="1" si="158"/>
        <v>633.70568338595717</v>
      </c>
      <c r="AB279">
        <f t="shared" ca="1" si="159"/>
        <v>637.05778339869221</v>
      </c>
      <c r="AC279">
        <f t="shared" ca="1" si="160"/>
        <v>1.9128489832166064E-2</v>
      </c>
      <c r="AD279">
        <f t="shared" ca="1" si="161"/>
        <v>2.3556298665295707</v>
      </c>
      <c r="AE279">
        <f t="shared" ca="1" si="162"/>
        <v>45.914734496585595</v>
      </c>
      <c r="AF279">
        <f t="shared" ca="1" si="163"/>
        <v>1.8628489832167361E-2</v>
      </c>
      <c r="AG279">
        <f t="shared" ca="1" si="164"/>
        <v>0</v>
      </c>
      <c r="AH279">
        <f ca="1">IFERROR(IF(V32="Supercritical",MAX($D$16,IFERROR(L279,MAX($D$16,POWER((ABS(K279)^2)/($I$5*MAX(F279,0.1)^2),1/3)))),IF(V32="Subcritical",MAX($D$16,IFERROR(W279,MAX($D$16,POWER((ABS(K279)^2)/($I$5*MAX(F279,0.1)^2),1/3)))),IF(AND(IFERROR(V279,0)=1,IFERROR(AG279,0)=1),IF(IFERROR(T279,-1E+99)&gt;=IFERROR(AE279,-1E+99),MAX($D$16,IFERROR(L279,MAX($D$16,POWER((ABS(K279)^2)/($I$5*MAX(F279,0.1)^2),1/3)))),MAX($D$16,IFERROR(W279,MAX($D$16,POWER((ABS(K279)^2)/($I$5*MAX(F279,0.1)^2),1/3))))),IF(IFERROR(V279,0)=1,MAX($D$16,IFERROR(L279,MAX($D$16,POWER((ABS(K279)^2)/($I$5*MAX(F279,0.1)^2),1/3)))),IF(IFERROR(AG279,0)=1,MAX($D$16,IFERROR(W279,MAX($D$16,POWER((ABS(K279)^2)/($I$5*MAX(F279,0.1)^2),1/3)))),MAX($D$16,POWER((ABS(K279)^2)/($I$5*MAX(F279,0.1)^2),1/3))))))),MAX($D$16,POWER((ABS(K279)^2)/($I$5*MAX(F279,0.1)^2),1/3)))</f>
        <v>2.1389677043987478</v>
      </c>
      <c r="AI279">
        <f t="shared" ca="1" si="165"/>
        <v>634.63646770439868</v>
      </c>
      <c r="AJ279">
        <f t="shared" ca="1" si="166"/>
        <v>635.70595155659805</v>
      </c>
      <c r="AM279">
        <v>0</v>
      </c>
      <c r="AN279">
        <v>0</v>
      </c>
      <c r="AO279">
        <f t="shared" si="167"/>
        <v>0</v>
      </c>
      <c r="AP279">
        <f t="shared" ref="AP279:AP342" si="176">AP278+AO279</f>
        <v>0</v>
      </c>
      <c r="AQ279">
        <f t="shared" ca="1" si="168"/>
        <v>1.0000000000000004</v>
      </c>
      <c r="AR279" t="str">
        <f t="shared" ca="1" si="169"/>
        <v>Supercritical</v>
      </c>
      <c r="AS279">
        <f t="shared" ca="1" si="170"/>
        <v>3.8141460404132466E-3</v>
      </c>
    </row>
    <row r="280" spans="1:45" x14ac:dyDescent="0.35">
      <c r="A280">
        <v>131</v>
      </c>
      <c r="B280">
        <v>129.99700000000001</v>
      </c>
      <c r="C280">
        <v>616454.696</v>
      </c>
      <c r="D280">
        <v>3097694.5780000002</v>
      </c>
      <c r="E280">
        <v>632.49699999999996</v>
      </c>
      <c r="F280">
        <v>5.2</v>
      </c>
      <c r="G280">
        <v>0</v>
      </c>
      <c r="H280" t="s">
        <v>194</v>
      </c>
      <c r="I280">
        <v>0</v>
      </c>
      <c r="J280">
        <f t="shared" si="171"/>
        <v>1</v>
      </c>
      <c r="K280">
        <f t="shared" ca="1" si="172"/>
        <v>50.95</v>
      </c>
      <c r="L280">
        <f t="shared" ca="1" si="173"/>
        <v>1.0684959309922624</v>
      </c>
      <c r="M280">
        <f t="shared" ca="1" si="146"/>
        <v>5.5561788411597641</v>
      </c>
      <c r="N280">
        <f t="shared" ca="1" si="147"/>
        <v>0.75728294997139567</v>
      </c>
      <c r="O280">
        <f t="shared" ca="1" si="148"/>
        <v>9.1699712080119067</v>
      </c>
      <c r="P280">
        <f t="shared" ca="1" si="149"/>
        <v>633.56549593099226</v>
      </c>
      <c r="Q280">
        <f t="shared" ca="1" si="150"/>
        <v>637.85134567389582</v>
      </c>
      <c r="R280">
        <f t="shared" ca="1" si="151"/>
        <v>2.7409906686322007E-2</v>
      </c>
      <c r="S280">
        <f t="shared" ca="1" si="152"/>
        <v>2.8323507366843055</v>
      </c>
      <c r="T280">
        <f t="shared" ca="1" si="153"/>
        <v>50.594272557643521</v>
      </c>
      <c r="U280">
        <f t="shared" ca="1" si="174"/>
        <v>-2.6909906686341856E-2</v>
      </c>
      <c r="V280">
        <f t="shared" ca="1" si="175"/>
        <v>0</v>
      </c>
      <c r="W280">
        <f t="shared" ca="1" si="154"/>
        <v>1.2088282102518635</v>
      </c>
      <c r="X280">
        <f t="shared" ca="1" si="155"/>
        <v>6.2859066933096903</v>
      </c>
      <c r="Y280">
        <f t="shared" ca="1" si="156"/>
        <v>0.82517592633746362</v>
      </c>
      <c r="Z280">
        <f t="shared" ca="1" si="157"/>
        <v>8.105433708430299</v>
      </c>
      <c r="AA280">
        <f t="shared" ca="1" si="158"/>
        <v>633.70582821025187</v>
      </c>
      <c r="AB280">
        <f t="shared" ca="1" si="159"/>
        <v>637.05435296059636</v>
      </c>
      <c r="AC280">
        <f t="shared" ca="1" si="160"/>
        <v>1.9098809723182106E-2</v>
      </c>
      <c r="AD280">
        <f t="shared" ca="1" si="161"/>
        <v>2.3537452751904797</v>
      </c>
      <c r="AE280">
        <f t="shared" ca="1" si="162"/>
        <v>45.896318950748579</v>
      </c>
      <c r="AF280">
        <f t="shared" ca="1" si="163"/>
        <v>1.8916919574508029E-2</v>
      </c>
      <c r="AG280">
        <f t="shared" ca="1" si="164"/>
        <v>0</v>
      </c>
      <c r="AH280">
        <f ca="1">IFERROR(IF(V32="Supercritical",MAX($D$16,IFERROR(L280,MAX($D$16,POWER((ABS(K280)^2)/($I$5*MAX(F280,0.1)^2),1/3)))),IF(V32="Subcritical",MAX($D$16,IFERROR(W280,MAX($D$16,POWER((ABS(K280)^2)/($I$5*MAX(F280,0.1)^2),1/3)))),IF(AND(IFERROR(V280,0)=1,IFERROR(AG280,0)=1),IF(IFERROR(T280,-1E+99)&gt;=IFERROR(AE280,-1E+99),MAX($D$16,IFERROR(L280,MAX($D$16,POWER((ABS(K280)^2)/($I$5*MAX(F280,0.1)^2),1/3)))),MAX($D$16,IFERROR(W280,MAX($D$16,POWER((ABS(K280)^2)/($I$5*MAX(F280,0.1)^2),1/3))))),IF(IFERROR(V280,0)=1,MAX($D$16,IFERROR(L280,MAX($D$16,POWER((ABS(K280)^2)/($I$5*MAX(F280,0.1)^2),1/3)))),IF(IFERROR(AG280,0)=1,MAX($D$16,IFERROR(W280,MAX($D$16,POWER((ABS(K280)^2)/($I$5*MAX(F280,0.1)^2),1/3)))),MAX($D$16,POWER((ABS(K280)^2)/($I$5*MAX(F280,0.1)^2),1/3))))))),MAX($D$16,POWER((ABS(K280)^2)/($I$5*MAX(F280,0.1)^2),1/3)))</f>
        <v>2.1389677043987478</v>
      </c>
      <c r="AI280">
        <f t="shared" ca="1" si="165"/>
        <v>634.63596770439869</v>
      </c>
      <c r="AJ280">
        <f t="shared" ca="1" si="166"/>
        <v>635.70545155659806</v>
      </c>
      <c r="AM280">
        <v>0</v>
      </c>
      <c r="AN280">
        <v>0</v>
      </c>
      <c r="AO280">
        <f t="shared" si="167"/>
        <v>0</v>
      </c>
      <c r="AP280">
        <f t="shared" si="176"/>
        <v>0</v>
      </c>
      <c r="AQ280">
        <f t="shared" ca="1" si="168"/>
        <v>1.0000000000000004</v>
      </c>
      <c r="AR280" t="str">
        <f t="shared" ca="1" si="169"/>
        <v>Supercritical</v>
      </c>
      <c r="AS280">
        <f t="shared" ca="1" si="170"/>
        <v>3.8141460404132466E-3</v>
      </c>
    </row>
    <row r="281" spans="1:45" x14ac:dyDescent="0.35">
      <c r="A281">
        <v>132</v>
      </c>
      <c r="B281">
        <v>130.99700000000001</v>
      </c>
      <c r="C281">
        <v>616453.69700000004</v>
      </c>
      <c r="D281">
        <v>3097694.53</v>
      </c>
      <c r="E281">
        <v>632.49649999999997</v>
      </c>
      <c r="F281">
        <v>5.2</v>
      </c>
      <c r="G281">
        <v>0</v>
      </c>
      <c r="H281" t="s">
        <v>194</v>
      </c>
      <c r="I281">
        <v>5.7000000000000002E-2</v>
      </c>
      <c r="J281">
        <f t="shared" si="171"/>
        <v>1</v>
      </c>
      <c r="K281">
        <f t="shared" ca="1" si="172"/>
        <v>50.95</v>
      </c>
      <c r="L281">
        <f t="shared" ca="1" si="173"/>
        <v>1.0684959309922624</v>
      </c>
      <c r="M281">
        <f t="shared" ca="1" si="146"/>
        <v>5.5561788411597641</v>
      </c>
      <c r="N281">
        <f t="shared" ca="1" si="147"/>
        <v>0.75728294997139567</v>
      </c>
      <c r="O281">
        <f t="shared" ca="1" si="148"/>
        <v>9.1699712080119067</v>
      </c>
      <c r="P281">
        <f t="shared" ca="1" si="149"/>
        <v>633.56499593099227</v>
      </c>
      <c r="Q281">
        <f t="shared" ca="1" si="150"/>
        <v>637.85084567389583</v>
      </c>
      <c r="R281">
        <f t="shared" ca="1" si="151"/>
        <v>2.7409906686322007E-2</v>
      </c>
      <c r="S281">
        <f t="shared" ca="1" si="152"/>
        <v>2.8323507366843055</v>
      </c>
      <c r="T281">
        <f t="shared" ca="1" si="153"/>
        <v>50.594272557643521</v>
      </c>
      <c r="U281">
        <f t="shared" ca="1" si="174"/>
        <v>-2.7317062411952975E-2</v>
      </c>
      <c r="V281">
        <f t="shared" ca="1" si="175"/>
        <v>0</v>
      </c>
      <c r="W281">
        <f t="shared" ca="1" si="154"/>
        <v>1.2094655979667552</v>
      </c>
      <c r="X281">
        <f t="shared" ca="1" si="155"/>
        <v>6.2892211094271273</v>
      </c>
      <c r="Y281">
        <f t="shared" ca="1" si="156"/>
        <v>0.82547288427855914</v>
      </c>
      <c r="Z281">
        <f t="shared" ca="1" si="157"/>
        <v>8.1011621492571333</v>
      </c>
      <c r="AA281">
        <f t="shared" ca="1" si="158"/>
        <v>633.70596559796672</v>
      </c>
      <c r="AB281">
        <f t="shared" ca="1" si="159"/>
        <v>637.050961936833</v>
      </c>
      <c r="AC281">
        <f t="shared" ca="1" si="160"/>
        <v>1.9069534224955859E-2</v>
      </c>
      <c r="AD281">
        <f t="shared" ca="1" si="161"/>
        <v>2.3518848866229565</v>
      </c>
      <c r="AE281">
        <f t="shared" ca="1" si="162"/>
        <v>45.878141455637774</v>
      </c>
      <c r="AF281">
        <f t="shared" ca="1" si="163"/>
        <v>1.8887308877197029E-2</v>
      </c>
      <c r="AG281">
        <f t="shared" ca="1" si="164"/>
        <v>0</v>
      </c>
      <c r="AH281">
        <f ca="1">IFERROR(IF(V32="Supercritical",MAX($D$16,IFERROR(L281,MAX($D$16,POWER((ABS(K281)^2)/($I$5*MAX(F281,0.1)^2),1/3)))),IF(V32="Subcritical",MAX($D$16,IFERROR(W281,MAX($D$16,POWER((ABS(K281)^2)/($I$5*MAX(F281,0.1)^2),1/3)))),IF(AND(IFERROR(V281,0)=1,IFERROR(AG281,0)=1),IF(IFERROR(T281,-1E+99)&gt;=IFERROR(AE281,-1E+99),MAX($D$16,IFERROR(L281,MAX($D$16,POWER((ABS(K281)^2)/($I$5*MAX(F281,0.1)^2),1/3)))),MAX($D$16,IFERROR(W281,MAX($D$16,POWER((ABS(K281)^2)/($I$5*MAX(F281,0.1)^2),1/3))))),IF(IFERROR(V281,0)=1,MAX($D$16,IFERROR(L281,MAX($D$16,POWER((ABS(K281)^2)/($I$5*MAX(F281,0.1)^2),1/3)))),IF(IFERROR(AG281,0)=1,MAX($D$16,IFERROR(W281,MAX($D$16,POWER((ABS(K281)^2)/($I$5*MAX(F281,0.1)^2),1/3)))),MAX($D$16,POWER((ABS(K281)^2)/($I$5*MAX(F281,0.1)^2),1/3))))))),MAX($D$16,POWER((ABS(K281)^2)/($I$5*MAX(F281,0.1)^2),1/3)))</f>
        <v>2.1389677043987478</v>
      </c>
      <c r="AI281">
        <f t="shared" ca="1" si="165"/>
        <v>634.63546770439871</v>
      </c>
      <c r="AJ281">
        <f t="shared" ca="1" si="166"/>
        <v>635.70495155659808</v>
      </c>
      <c r="AM281">
        <v>0</v>
      </c>
      <c r="AN281">
        <v>0</v>
      </c>
      <c r="AO281">
        <f t="shared" si="167"/>
        <v>0</v>
      </c>
      <c r="AP281">
        <f t="shared" si="176"/>
        <v>0</v>
      </c>
      <c r="AQ281">
        <f t="shared" ca="1" si="168"/>
        <v>1.0000000000000004</v>
      </c>
      <c r="AR281" t="str">
        <f t="shared" ca="1" si="169"/>
        <v>Supercritical</v>
      </c>
      <c r="AS281">
        <f t="shared" ca="1" si="170"/>
        <v>3.8141460404132466E-3</v>
      </c>
    </row>
    <row r="282" spans="1:45" x14ac:dyDescent="0.35">
      <c r="A282">
        <v>133</v>
      </c>
      <c r="B282">
        <v>131.99700000000001</v>
      </c>
      <c r="C282">
        <v>616452.69799999997</v>
      </c>
      <c r="D282">
        <v>3097694.483</v>
      </c>
      <c r="E282">
        <v>632.49599999999998</v>
      </c>
      <c r="F282">
        <v>5.2</v>
      </c>
      <c r="G282">
        <v>0</v>
      </c>
      <c r="H282" t="s">
        <v>194</v>
      </c>
      <c r="I282">
        <v>5.7000000000000002E-2</v>
      </c>
      <c r="J282">
        <f t="shared" si="171"/>
        <v>1</v>
      </c>
      <c r="K282">
        <f t="shared" ca="1" si="172"/>
        <v>50.95</v>
      </c>
      <c r="L282">
        <f t="shared" ca="1" si="173"/>
        <v>1.0684959309922624</v>
      </c>
      <c r="M282">
        <f t="shared" ca="1" si="146"/>
        <v>5.5561788411597641</v>
      </c>
      <c r="N282">
        <f t="shared" ca="1" si="147"/>
        <v>0.75728294997139567</v>
      </c>
      <c r="O282">
        <f t="shared" ca="1" si="148"/>
        <v>9.1699712080119067</v>
      </c>
      <c r="P282">
        <f t="shared" ca="1" si="149"/>
        <v>633.56449593099228</v>
      </c>
      <c r="Q282">
        <f t="shared" ca="1" si="150"/>
        <v>637.85034567389584</v>
      </c>
      <c r="R282">
        <f t="shared" ca="1" si="151"/>
        <v>2.7409906686322007E-2</v>
      </c>
      <c r="S282">
        <f t="shared" ca="1" si="152"/>
        <v>2.8323507366843055</v>
      </c>
      <c r="T282">
        <f t="shared" ca="1" si="153"/>
        <v>50.594272557643521</v>
      </c>
      <c r="U282">
        <f t="shared" ca="1" si="174"/>
        <v>-2.7317062411952975E-2</v>
      </c>
      <c r="V282">
        <f t="shared" ca="1" si="175"/>
        <v>0</v>
      </c>
      <c r="W282">
        <f t="shared" ca="1" si="154"/>
        <v>1.2100957982356593</v>
      </c>
      <c r="X282">
        <f t="shared" ca="1" si="155"/>
        <v>6.2924981508254287</v>
      </c>
      <c r="Y282">
        <f t="shared" ca="1" si="156"/>
        <v>0.82576639591835133</v>
      </c>
      <c r="Z282">
        <f t="shared" ca="1" si="157"/>
        <v>8.0969431819883102</v>
      </c>
      <c r="AA282">
        <f t="shared" ca="1" si="158"/>
        <v>633.70609579823565</v>
      </c>
      <c r="AB282">
        <f t="shared" ca="1" si="159"/>
        <v>637.04760899356427</v>
      </c>
      <c r="AC282">
        <f t="shared" ca="1" si="160"/>
        <v>1.9040649599511152E-2</v>
      </c>
      <c r="AD282">
        <f t="shared" ca="1" si="161"/>
        <v>2.3500478847487036</v>
      </c>
      <c r="AE282">
        <f t="shared" ca="1" si="162"/>
        <v>45.860193991487613</v>
      </c>
      <c r="AF282">
        <f t="shared" ca="1" si="163"/>
        <v>1.8540649599572134E-2</v>
      </c>
      <c r="AG282">
        <f t="shared" ca="1" si="164"/>
        <v>0</v>
      </c>
      <c r="AH282">
        <f ca="1">IFERROR(IF(V32="Supercritical",MAX($D$16,IFERROR(L282,MAX($D$16,POWER((ABS(K282)^2)/($I$5*MAX(F282,0.1)^2),1/3)))),IF(V32="Subcritical",MAX($D$16,IFERROR(W282,MAX($D$16,POWER((ABS(K282)^2)/($I$5*MAX(F282,0.1)^2),1/3)))),IF(AND(IFERROR(V282,0)=1,IFERROR(AG282,0)=1),IF(IFERROR(T282,-1E+99)&gt;=IFERROR(AE282,-1E+99),MAX($D$16,IFERROR(L282,MAX($D$16,POWER((ABS(K282)^2)/($I$5*MAX(F282,0.1)^2),1/3)))),MAX($D$16,IFERROR(W282,MAX($D$16,POWER((ABS(K282)^2)/($I$5*MAX(F282,0.1)^2),1/3))))),IF(IFERROR(V282,0)=1,MAX($D$16,IFERROR(L282,MAX($D$16,POWER((ABS(K282)^2)/($I$5*MAX(F282,0.1)^2),1/3)))),IF(IFERROR(AG282,0)=1,MAX($D$16,IFERROR(W282,MAX($D$16,POWER((ABS(K282)^2)/($I$5*MAX(F282,0.1)^2),1/3)))),MAX($D$16,POWER((ABS(K282)^2)/($I$5*MAX(F282,0.1)^2),1/3))))))),MAX($D$16,POWER((ABS(K282)^2)/($I$5*MAX(F282,0.1)^2),1/3)))</f>
        <v>2.1389677043987478</v>
      </c>
      <c r="AI282">
        <f t="shared" ca="1" si="165"/>
        <v>634.63496770439872</v>
      </c>
      <c r="AJ282">
        <f t="shared" ca="1" si="166"/>
        <v>635.70445155659809</v>
      </c>
      <c r="AM282">
        <v>0</v>
      </c>
      <c r="AN282">
        <v>0</v>
      </c>
      <c r="AO282">
        <f t="shared" si="167"/>
        <v>0</v>
      </c>
      <c r="AP282">
        <f t="shared" si="176"/>
        <v>0</v>
      </c>
      <c r="AQ282">
        <f t="shared" ca="1" si="168"/>
        <v>1.0000000000000004</v>
      </c>
      <c r="AR282" t="str">
        <f t="shared" ca="1" si="169"/>
        <v>Supercritical</v>
      </c>
      <c r="AS282">
        <f t="shared" ca="1" si="170"/>
        <v>3.8141460404132466E-3</v>
      </c>
    </row>
    <row r="283" spans="1:45" x14ac:dyDescent="0.35">
      <c r="A283">
        <v>134</v>
      </c>
      <c r="B283">
        <v>132.99700000000001</v>
      </c>
      <c r="C283">
        <v>616451.69900000002</v>
      </c>
      <c r="D283">
        <v>3097694.4350000001</v>
      </c>
      <c r="E283">
        <v>632.49549999999999</v>
      </c>
      <c r="F283">
        <v>5.2</v>
      </c>
      <c r="G283">
        <v>0</v>
      </c>
      <c r="H283" t="s">
        <v>194</v>
      </c>
      <c r="I283">
        <v>0</v>
      </c>
      <c r="J283">
        <f t="shared" si="171"/>
        <v>1</v>
      </c>
      <c r="K283">
        <f t="shared" ca="1" si="172"/>
        <v>50.95</v>
      </c>
      <c r="L283">
        <f t="shared" ca="1" si="173"/>
        <v>1.0684959309922624</v>
      </c>
      <c r="M283">
        <f t="shared" ca="1" si="146"/>
        <v>5.5561788411597641</v>
      </c>
      <c r="N283">
        <f t="shared" ca="1" si="147"/>
        <v>0.75728294997139567</v>
      </c>
      <c r="O283">
        <f t="shared" ca="1" si="148"/>
        <v>9.1699712080119067</v>
      </c>
      <c r="P283">
        <f t="shared" ca="1" si="149"/>
        <v>633.56399593099229</v>
      </c>
      <c r="Q283">
        <f t="shared" ca="1" si="150"/>
        <v>637.84984567389586</v>
      </c>
      <c r="R283">
        <f t="shared" ca="1" si="151"/>
        <v>2.7409906686322007E-2</v>
      </c>
      <c r="S283">
        <f t="shared" ca="1" si="152"/>
        <v>2.8323507366843055</v>
      </c>
      <c r="T283">
        <f t="shared" ca="1" si="153"/>
        <v>50.594272557643521</v>
      </c>
      <c r="U283">
        <f t="shared" ca="1" si="174"/>
        <v>-2.6909906686341856E-2</v>
      </c>
      <c r="V283">
        <f t="shared" ca="1" si="175"/>
        <v>0</v>
      </c>
      <c r="W283">
        <f t="shared" ca="1" si="154"/>
        <v>1.2107190514567323</v>
      </c>
      <c r="X283">
        <f t="shared" ca="1" si="155"/>
        <v>6.295739067575008</v>
      </c>
      <c r="Y283">
        <f t="shared" ca="1" si="156"/>
        <v>0.8260565765361686</v>
      </c>
      <c r="Z283">
        <f t="shared" ca="1" si="157"/>
        <v>8.0927750424740701</v>
      </c>
      <c r="AA283">
        <f t="shared" ca="1" si="158"/>
        <v>633.70621905145674</v>
      </c>
      <c r="AB283">
        <f t="shared" ca="1" si="159"/>
        <v>637.04429284799551</v>
      </c>
      <c r="AC283">
        <f t="shared" ca="1" si="160"/>
        <v>1.9012142639231927E-2</v>
      </c>
      <c r="AD283">
        <f t="shared" ca="1" si="161"/>
        <v>2.3482334839596128</v>
      </c>
      <c r="AE283">
        <f t="shared" ca="1" si="162"/>
        <v>45.84246883869222</v>
      </c>
      <c r="AF283">
        <f t="shared" ca="1" si="163"/>
        <v>1.8818132737237647E-2</v>
      </c>
      <c r="AG283">
        <f t="shared" ca="1" si="164"/>
        <v>0</v>
      </c>
      <c r="AH283">
        <f ca="1">IFERROR(IF(V32="Supercritical",MAX($D$16,IFERROR(L283,MAX($D$16,POWER((ABS(K283)^2)/($I$5*MAX(F283,0.1)^2),1/3)))),IF(V32="Subcritical",MAX($D$16,IFERROR(W283,MAX($D$16,POWER((ABS(K283)^2)/($I$5*MAX(F283,0.1)^2),1/3)))),IF(AND(IFERROR(V283,0)=1,IFERROR(AG283,0)=1),IF(IFERROR(T283,-1E+99)&gt;=IFERROR(AE283,-1E+99),MAX($D$16,IFERROR(L283,MAX($D$16,POWER((ABS(K283)^2)/($I$5*MAX(F283,0.1)^2),1/3)))),MAX($D$16,IFERROR(W283,MAX($D$16,POWER((ABS(K283)^2)/($I$5*MAX(F283,0.1)^2),1/3))))),IF(IFERROR(V283,0)=1,MAX($D$16,IFERROR(L283,MAX($D$16,POWER((ABS(K283)^2)/($I$5*MAX(F283,0.1)^2),1/3)))),IF(IFERROR(AG283,0)=1,MAX($D$16,IFERROR(W283,MAX($D$16,POWER((ABS(K283)^2)/($I$5*MAX(F283,0.1)^2),1/3)))),MAX($D$16,POWER((ABS(K283)^2)/($I$5*MAX(F283,0.1)^2),1/3))))))),MAX($D$16,POWER((ABS(K283)^2)/($I$5*MAX(F283,0.1)^2),1/3)))</f>
        <v>2.1389677043987478</v>
      </c>
      <c r="AI283">
        <f t="shared" ca="1" si="165"/>
        <v>634.63446770439873</v>
      </c>
      <c r="AJ283">
        <f t="shared" ca="1" si="166"/>
        <v>635.7039515565981</v>
      </c>
      <c r="AM283">
        <v>0</v>
      </c>
      <c r="AN283">
        <v>0</v>
      </c>
      <c r="AO283">
        <f t="shared" si="167"/>
        <v>0</v>
      </c>
      <c r="AP283">
        <f t="shared" si="176"/>
        <v>0</v>
      </c>
      <c r="AQ283">
        <f t="shared" ca="1" si="168"/>
        <v>1.0000000000000004</v>
      </c>
      <c r="AR283" t="str">
        <f t="shared" ca="1" si="169"/>
        <v>Supercritical</v>
      </c>
      <c r="AS283">
        <f t="shared" ca="1" si="170"/>
        <v>3.8141460404132466E-3</v>
      </c>
    </row>
    <row r="284" spans="1:45" x14ac:dyDescent="0.35">
      <c r="A284">
        <v>135</v>
      </c>
      <c r="B284">
        <v>133.99700000000001</v>
      </c>
      <c r="C284">
        <v>616450.69999999995</v>
      </c>
      <c r="D284">
        <v>3097694.3870000001</v>
      </c>
      <c r="E284">
        <v>632.495</v>
      </c>
      <c r="F284">
        <v>5.2</v>
      </c>
      <c r="G284">
        <v>0</v>
      </c>
      <c r="H284" t="s">
        <v>194</v>
      </c>
      <c r="I284">
        <v>5.5E-2</v>
      </c>
      <c r="J284">
        <f t="shared" si="171"/>
        <v>1</v>
      </c>
      <c r="K284">
        <f t="shared" ca="1" si="172"/>
        <v>50.95</v>
      </c>
      <c r="L284">
        <f t="shared" ca="1" si="173"/>
        <v>1.0684959309922624</v>
      </c>
      <c r="M284">
        <f t="shared" ca="1" si="146"/>
        <v>5.5561788411597641</v>
      </c>
      <c r="N284">
        <f t="shared" ca="1" si="147"/>
        <v>0.75728294997139567</v>
      </c>
      <c r="O284">
        <f t="shared" ca="1" si="148"/>
        <v>9.1699712080119067</v>
      </c>
      <c r="P284">
        <f t="shared" ca="1" si="149"/>
        <v>633.5634959309923</v>
      </c>
      <c r="Q284">
        <f t="shared" ca="1" si="150"/>
        <v>637.84934567389587</v>
      </c>
      <c r="R284">
        <f t="shared" ca="1" si="151"/>
        <v>2.7409906686322007E-2</v>
      </c>
      <c r="S284">
        <f t="shared" ca="1" si="152"/>
        <v>2.8323507366843055</v>
      </c>
      <c r="T284">
        <f t="shared" ca="1" si="153"/>
        <v>50.594272557643521</v>
      </c>
      <c r="U284">
        <f t="shared" ca="1" si="174"/>
        <v>-2.7302776246074245E-2</v>
      </c>
      <c r="V284">
        <f t="shared" ca="1" si="175"/>
        <v>0</v>
      </c>
      <c r="W284">
        <f t="shared" ca="1" si="154"/>
        <v>1.2113355897231204</v>
      </c>
      <c r="X284">
        <f t="shared" ca="1" si="155"/>
        <v>6.2989450665602265</v>
      </c>
      <c r="Y284">
        <f t="shared" ca="1" si="156"/>
        <v>0.82634353736058985</v>
      </c>
      <c r="Z284">
        <f t="shared" ca="1" si="157"/>
        <v>8.0886560307507409</v>
      </c>
      <c r="AA284">
        <f t="shared" ca="1" si="158"/>
        <v>633.70633558972315</v>
      </c>
      <c r="AB284">
        <f t="shared" ca="1" si="159"/>
        <v>637.04101226575779</v>
      </c>
      <c r="AC284">
        <f t="shared" ca="1" si="160"/>
        <v>1.8984000639497508E-2</v>
      </c>
      <c r="AD284">
        <f t="shared" ca="1" si="161"/>
        <v>2.346440927572413</v>
      </c>
      <c r="AE284">
        <f t="shared" ca="1" si="162"/>
        <v>45.824958562581784</v>
      </c>
      <c r="AF284">
        <f t="shared" ca="1" si="163"/>
        <v>1.8770695334183074E-2</v>
      </c>
      <c r="AG284">
        <f t="shared" ca="1" si="164"/>
        <v>0</v>
      </c>
      <c r="AH284">
        <f ca="1">IFERROR(IF(V32="Supercritical",MAX($D$16,IFERROR(L284,MAX($D$16,POWER((ABS(K284)^2)/($I$5*MAX(F284,0.1)^2),1/3)))),IF(V32="Subcritical",MAX($D$16,IFERROR(W284,MAX($D$16,POWER((ABS(K284)^2)/($I$5*MAX(F284,0.1)^2),1/3)))),IF(AND(IFERROR(V284,0)=1,IFERROR(AG284,0)=1),IF(IFERROR(T284,-1E+99)&gt;=IFERROR(AE284,-1E+99),MAX($D$16,IFERROR(L284,MAX($D$16,POWER((ABS(K284)^2)/($I$5*MAX(F284,0.1)^2),1/3)))),MAX($D$16,IFERROR(W284,MAX($D$16,POWER((ABS(K284)^2)/($I$5*MAX(F284,0.1)^2),1/3))))),IF(IFERROR(V284,0)=1,MAX($D$16,IFERROR(L284,MAX($D$16,POWER((ABS(K284)^2)/($I$5*MAX(F284,0.1)^2),1/3)))),IF(IFERROR(AG284,0)=1,MAX($D$16,IFERROR(W284,MAX($D$16,POWER((ABS(K284)^2)/($I$5*MAX(F284,0.1)^2),1/3)))),MAX($D$16,POWER((ABS(K284)^2)/($I$5*MAX(F284,0.1)^2),1/3))))))),MAX($D$16,POWER((ABS(K284)^2)/($I$5*MAX(F284,0.1)^2),1/3)))</f>
        <v>2.1389677043987478</v>
      </c>
      <c r="AI284">
        <f t="shared" ca="1" si="165"/>
        <v>634.63396770439874</v>
      </c>
      <c r="AJ284">
        <f t="shared" ca="1" si="166"/>
        <v>635.70345155659811</v>
      </c>
      <c r="AM284">
        <v>0</v>
      </c>
      <c r="AN284">
        <v>0</v>
      </c>
      <c r="AO284">
        <f t="shared" si="167"/>
        <v>0</v>
      </c>
      <c r="AP284">
        <f t="shared" si="176"/>
        <v>0</v>
      </c>
      <c r="AQ284">
        <f t="shared" ca="1" si="168"/>
        <v>1.0000000000000004</v>
      </c>
      <c r="AR284" t="str">
        <f t="shared" ca="1" si="169"/>
        <v>Supercritical</v>
      </c>
      <c r="AS284">
        <f t="shared" ca="1" si="170"/>
        <v>3.8141460404132466E-3</v>
      </c>
    </row>
    <row r="285" spans="1:45" x14ac:dyDescent="0.35">
      <c r="A285">
        <v>136</v>
      </c>
      <c r="B285">
        <v>134.99600000000001</v>
      </c>
      <c r="C285">
        <v>616449.70200000005</v>
      </c>
      <c r="D285">
        <v>3097694.34</v>
      </c>
      <c r="E285">
        <v>632.49450000000002</v>
      </c>
      <c r="F285">
        <v>5.2</v>
      </c>
      <c r="G285">
        <v>0</v>
      </c>
      <c r="H285" t="s">
        <v>194</v>
      </c>
      <c r="I285">
        <v>5.5E-2</v>
      </c>
      <c r="J285">
        <f t="shared" si="171"/>
        <v>0.99899999999999523</v>
      </c>
      <c r="K285">
        <f t="shared" ca="1" si="172"/>
        <v>50.95</v>
      </c>
      <c r="L285">
        <f t="shared" ca="1" si="173"/>
        <v>1.0684959309922624</v>
      </c>
      <c r="M285">
        <f t="shared" ca="1" si="146"/>
        <v>5.5561788411597641</v>
      </c>
      <c r="N285">
        <f t="shared" ca="1" si="147"/>
        <v>0.75728294997139567</v>
      </c>
      <c r="O285">
        <f t="shared" ca="1" si="148"/>
        <v>9.1699712080119067</v>
      </c>
      <c r="P285">
        <f t="shared" ca="1" si="149"/>
        <v>633.56299593099232</v>
      </c>
      <c r="Q285">
        <f t="shared" ca="1" si="150"/>
        <v>637.84884567389588</v>
      </c>
      <c r="R285">
        <f t="shared" ca="1" si="151"/>
        <v>2.7409906686322007E-2</v>
      </c>
      <c r="S285">
        <f t="shared" ca="1" si="152"/>
        <v>2.8323507366843055</v>
      </c>
      <c r="T285">
        <f t="shared" ca="1" si="153"/>
        <v>50.594272557643521</v>
      </c>
      <c r="U285">
        <f t="shared" ca="1" si="174"/>
        <v>-2.7275366339381435E-2</v>
      </c>
      <c r="V285">
        <f t="shared" ca="1" si="175"/>
        <v>0</v>
      </c>
      <c r="W285">
        <f t="shared" ca="1" si="154"/>
        <v>1.2119456372292292</v>
      </c>
      <c r="X285">
        <f t="shared" ca="1" si="155"/>
        <v>6.3021173135919923</v>
      </c>
      <c r="Y285">
        <f t="shared" ca="1" si="156"/>
        <v>0.82662738576890915</v>
      </c>
      <c r="Z285">
        <f t="shared" ca="1" si="157"/>
        <v>8.0845845078311047</v>
      </c>
      <c r="AA285">
        <f t="shared" ca="1" si="158"/>
        <v>633.70644563722919</v>
      </c>
      <c r="AB285">
        <f t="shared" ca="1" si="159"/>
        <v>637.03776605844541</v>
      </c>
      <c r="AC285">
        <f t="shared" ca="1" si="160"/>
        <v>1.8956211372965888E-2</v>
      </c>
      <c r="AD285">
        <f t="shared" ca="1" si="161"/>
        <v>2.3446694863743112</v>
      </c>
      <c r="AE285">
        <f t="shared" ca="1" si="162"/>
        <v>45.80765599909622</v>
      </c>
      <c r="AF285">
        <f t="shared" ca="1" si="163"/>
        <v>1.8791643024428595E-2</v>
      </c>
      <c r="AG285">
        <f t="shared" ca="1" si="164"/>
        <v>0</v>
      </c>
      <c r="AH285">
        <f ca="1">IFERROR(IF(V32="Supercritical",MAX($D$16,IFERROR(L285,MAX($D$16,POWER((ABS(K285)^2)/($I$5*MAX(F285,0.1)^2),1/3)))),IF(V32="Subcritical",MAX($D$16,IFERROR(W285,MAX($D$16,POWER((ABS(K285)^2)/($I$5*MAX(F285,0.1)^2),1/3)))),IF(AND(IFERROR(V285,0)=1,IFERROR(AG285,0)=1),IF(IFERROR(T285,-1E+99)&gt;=IFERROR(AE285,-1E+99),MAX($D$16,IFERROR(L285,MAX($D$16,POWER((ABS(K285)^2)/($I$5*MAX(F285,0.1)^2),1/3)))),MAX($D$16,IFERROR(W285,MAX($D$16,POWER((ABS(K285)^2)/($I$5*MAX(F285,0.1)^2),1/3))))),IF(IFERROR(V285,0)=1,MAX($D$16,IFERROR(L285,MAX($D$16,POWER((ABS(K285)^2)/($I$5*MAX(F285,0.1)^2),1/3)))),IF(IFERROR(AG285,0)=1,MAX($D$16,IFERROR(W285,MAX($D$16,POWER((ABS(K285)^2)/($I$5*MAX(F285,0.1)^2),1/3)))),MAX($D$16,POWER((ABS(K285)^2)/($I$5*MAX(F285,0.1)^2),1/3))))))),MAX($D$16,POWER((ABS(K285)^2)/($I$5*MAX(F285,0.1)^2),1/3)))</f>
        <v>2.1389677043987478</v>
      </c>
      <c r="AI285">
        <f t="shared" ca="1" si="165"/>
        <v>634.63346770439875</v>
      </c>
      <c r="AJ285">
        <f t="shared" ca="1" si="166"/>
        <v>635.70295155659812</v>
      </c>
      <c r="AM285">
        <v>0</v>
      </c>
      <c r="AN285">
        <v>0</v>
      </c>
      <c r="AO285">
        <f t="shared" si="167"/>
        <v>0</v>
      </c>
      <c r="AP285">
        <f t="shared" si="176"/>
        <v>0</v>
      </c>
      <c r="AQ285">
        <f t="shared" ca="1" si="168"/>
        <v>1.0000000000000004</v>
      </c>
      <c r="AR285" t="str">
        <f t="shared" ca="1" si="169"/>
        <v>Supercritical</v>
      </c>
      <c r="AS285">
        <f t="shared" ca="1" si="170"/>
        <v>3.8141460404132466E-3</v>
      </c>
    </row>
    <row r="286" spans="1:45" x14ac:dyDescent="0.35">
      <c r="A286">
        <v>137</v>
      </c>
      <c r="B286">
        <v>135.99700000000001</v>
      </c>
      <c r="C286">
        <v>616448.70299999998</v>
      </c>
      <c r="D286">
        <v>3097694.2919999999</v>
      </c>
      <c r="E286">
        <v>632.49400000000003</v>
      </c>
      <c r="F286">
        <v>5.2</v>
      </c>
      <c r="G286">
        <v>0</v>
      </c>
      <c r="H286" t="s">
        <v>194</v>
      </c>
      <c r="I286">
        <v>5.7000000000000002E-2</v>
      </c>
      <c r="J286">
        <f t="shared" si="171"/>
        <v>1.0010000000000048</v>
      </c>
      <c r="K286">
        <f t="shared" ca="1" si="172"/>
        <v>50.95</v>
      </c>
      <c r="L286">
        <f t="shared" ca="1" si="173"/>
        <v>1.0684959309922624</v>
      </c>
      <c r="M286">
        <f t="shared" ca="1" si="146"/>
        <v>5.5561788411597641</v>
      </c>
      <c r="N286">
        <f t="shared" ca="1" si="147"/>
        <v>0.75728294997139567</v>
      </c>
      <c r="O286">
        <f t="shared" ca="1" si="148"/>
        <v>9.1699712080119067</v>
      </c>
      <c r="P286">
        <f t="shared" ca="1" si="149"/>
        <v>633.56249593099233</v>
      </c>
      <c r="Q286">
        <f t="shared" ca="1" si="150"/>
        <v>637.84834567389589</v>
      </c>
      <c r="R286">
        <f t="shared" ca="1" si="151"/>
        <v>2.7409906686322007E-2</v>
      </c>
      <c r="S286">
        <f t="shared" ca="1" si="152"/>
        <v>2.8323507366843055</v>
      </c>
      <c r="T286">
        <f t="shared" ca="1" si="153"/>
        <v>50.594272557643521</v>
      </c>
      <c r="U286">
        <f t="shared" ca="1" si="174"/>
        <v>-2.7344472318645785E-2</v>
      </c>
      <c r="V286">
        <f t="shared" ca="1" si="175"/>
        <v>0</v>
      </c>
      <c r="W286">
        <f t="shared" ca="1" si="154"/>
        <v>1.2125494106545889</v>
      </c>
      <c r="X286">
        <f t="shared" ca="1" si="155"/>
        <v>6.3052569354038628</v>
      </c>
      <c r="Y286">
        <f t="shared" ca="1" si="156"/>
        <v>0.82690822547546894</v>
      </c>
      <c r="Z286">
        <f t="shared" ca="1" si="157"/>
        <v>8.0805588926784253</v>
      </c>
      <c r="AA286">
        <f t="shared" ca="1" si="158"/>
        <v>633.70654941065459</v>
      </c>
      <c r="AB286">
        <f t="shared" ca="1" si="159"/>
        <v>637.03455308129901</v>
      </c>
      <c r="AC286">
        <f t="shared" ca="1" si="160"/>
        <v>1.8928763065376698E-2</v>
      </c>
      <c r="AD286">
        <f t="shared" ca="1" si="161"/>
        <v>2.3429184572525554</v>
      </c>
      <c r="AE286">
        <f t="shared" ca="1" si="162"/>
        <v>45.790554241285896</v>
      </c>
      <c r="AF286">
        <f t="shared" ca="1" si="163"/>
        <v>1.874492341403311E-2</v>
      </c>
      <c r="AG286">
        <f t="shared" ca="1" si="164"/>
        <v>0</v>
      </c>
      <c r="AH286">
        <f ca="1">IFERROR(IF(V32="Supercritical",MAX($D$16,IFERROR(L286,MAX($D$16,POWER((ABS(K286)^2)/($I$5*MAX(F286,0.1)^2),1/3)))),IF(V32="Subcritical",MAX($D$16,IFERROR(W286,MAX($D$16,POWER((ABS(K286)^2)/($I$5*MAX(F286,0.1)^2),1/3)))),IF(AND(IFERROR(V286,0)=1,IFERROR(AG286,0)=1),IF(IFERROR(T286,-1E+99)&gt;=IFERROR(AE286,-1E+99),MAX($D$16,IFERROR(L286,MAX($D$16,POWER((ABS(K286)^2)/($I$5*MAX(F286,0.1)^2),1/3)))),MAX($D$16,IFERROR(W286,MAX($D$16,POWER((ABS(K286)^2)/($I$5*MAX(F286,0.1)^2),1/3))))),IF(IFERROR(V286,0)=1,MAX($D$16,IFERROR(L286,MAX($D$16,POWER((ABS(K286)^2)/($I$5*MAX(F286,0.1)^2),1/3)))),IF(IFERROR(AG286,0)=1,MAX($D$16,IFERROR(W286,MAX($D$16,POWER((ABS(K286)^2)/($I$5*MAX(F286,0.1)^2),1/3)))),MAX($D$16,POWER((ABS(K286)^2)/($I$5*MAX(F286,0.1)^2),1/3))))))),MAX($D$16,POWER((ABS(K286)^2)/($I$5*MAX(F286,0.1)^2),1/3)))</f>
        <v>2.1389677043987478</v>
      </c>
      <c r="AI286">
        <f t="shared" ca="1" si="165"/>
        <v>634.63296770439877</v>
      </c>
      <c r="AJ286">
        <f t="shared" ca="1" si="166"/>
        <v>635.70245155659813</v>
      </c>
      <c r="AM286">
        <v>0</v>
      </c>
      <c r="AN286">
        <v>0</v>
      </c>
      <c r="AO286">
        <f t="shared" si="167"/>
        <v>0</v>
      </c>
      <c r="AP286">
        <f t="shared" si="176"/>
        <v>0</v>
      </c>
      <c r="AQ286">
        <f t="shared" ca="1" si="168"/>
        <v>1.0000000000000004</v>
      </c>
      <c r="AR286" t="str">
        <f t="shared" ca="1" si="169"/>
        <v>Supercritical</v>
      </c>
      <c r="AS286">
        <f t="shared" ca="1" si="170"/>
        <v>3.8141460404132466E-3</v>
      </c>
    </row>
    <row r="287" spans="1:45" x14ac:dyDescent="0.35">
      <c r="A287">
        <v>138</v>
      </c>
      <c r="B287">
        <v>136.99700000000001</v>
      </c>
      <c r="C287">
        <v>616447.70400000003</v>
      </c>
      <c r="D287">
        <v>3097694.2450000001</v>
      </c>
      <c r="E287">
        <v>632.49350000000004</v>
      </c>
      <c r="F287">
        <v>5.2</v>
      </c>
      <c r="G287">
        <v>0</v>
      </c>
      <c r="H287" t="s">
        <v>194</v>
      </c>
      <c r="I287">
        <v>5.7000000000000002E-2</v>
      </c>
      <c r="J287">
        <f t="shared" si="171"/>
        <v>1</v>
      </c>
      <c r="K287">
        <f t="shared" ca="1" si="172"/>
        <v>50.95</v>
      </c>
      <c r="L287">
        <f t="shared" ca="1" si="173"/>
        <v>1.0684959309922624</v>
      </c>
      <c r="M287">
        <f t="shared" ca="1" si="146"/>
        <v>5.5561788411597641</v>
      </c>
      <c r="N287">
        <f t="shared" ca="1" si="147"/>
        <v>0.75728294997139567</v>
      </c>
      <c r="O287">
        <f t="shared" ca="1" si="148"/>
        <v>9.1699712080119067</v>
      </c>
      <c r="P287">
        <f t="shared" ca="1" si="149"/>
        <v>633.56199593099234</v>
      </c>
      <c r="Q287">
        <f t="shared" ca="1" si="150"/>
        <v>637.8478456738959</v>
      </c>
      <c r="R287">
        <f t="shared" ca="1" si="151"/>
        <v>2.7409906686322007E-2</v>
      </c>
      <c r="S287">
        <f t="shared" ca="1" si="152"/>
        <v>2.8323507366843055</v>
      </c>
      <c r="T287">
        <f t="shared" ca="1" si="153"/>
        <v>50.594272557643521</v>
      </c>
      <c r="U287">
        <f t="shared" ca="1" si="174"/>
        <v>-2.7317062411952975E-2</v>
      </c>
      <c r="V287">
        <f t="shared" ca="1" si="175"/>
        <v>0</v>
      </c>
      <c r="W287">
        <f t="shared" ca="1" si="154"/>
        <v>1.2131471195265024</v>
      </c>
      <c r="X287">
        <f t="shared" ca="1" si="155"/>
        <v>6.3083650215378126</v>
      </c>
      <c r="Y287">
        <f t="shared" ca="1" si="156"/>
        <v>0.82718615670946816</v>
      </c>
      <c r="Z287">
        <f t="shared" ca="1" si="157"/>
        <v>8.0765776593536014</v>
      </c>
      <c r="AA287">
        <f t="shared" ca="1" si="158"/>
        <v>633.70664711952656</v>
      </c>
      <c r="AB287">
        <f t="shared" ca="1" si="159"/>
        <v>637.03137223102351</v>
      </c>
      <c r="AC287">
        <f t="shared" ca="1" si="160"/>
        <v>1.890164437278145E-2</v>
      </c>
      <c r="AD287">
        <f t="shared" ca="1" si="161"/>
        <v>2.3411871619030227</v>
      </c>
      <c r="AE287">
        <f t="shared" ca="1" si="162"/>
        <v>45.7736466265914</v>
      </c>
      <c r="AF287">
        <f t="shared" ca="1" si="163"/>
        <v>1.8401644372829651E-2</v>
      </c>
      <c r="AG287">
        <f t="shared" ca="1" si="164"/>
        <v>0</v>
      </c>
      <c r="AH287">
        <f ca="1">IFERROR(IF(V32="Supercritical",MAX($D$16,IFERROR(L287,MAX($D$16,POWER((ABS(K287)^2)/($I$5*MAX(F287,0.1)^2),1/3)))),IF(V32="Subcritical",MAX($D$16,IFERROR(W287,MAX($D$16,POWER((ABS(K287)^2)/($I$5*MAX(F287,0.1)^2),1/3)))),IF(AND(IFERROR(V287,0)=1,IFERROR(AG287,0)=1),IF(IFERROR(T287,-1E+99)&gt;=IFERROR(AE287,-1E+99),MAX($D$16,IFERROR(L287,MAX($D$16,POWER((ABS(K287)^2)/($I$5*MAX(F287,0.1)^2),1/3)))),MAX($D$16,IFERROR(W287,MAX($D$16,POWER((ABS(K287)^2)/($I$5*MAX(F287,0.1)^2),1/3))))),IF(IFERROR(V287,0)=1,MAX($D$16,IFERROR(L287,MAX($D$16,POWER((ABS(K287)^2)/($I$5*MAX(F287,0.1)^2),1/3)))),IF(IFERROR(AG287,0)=1,MAX($D$16,IFERROR(W287,MAX($D$16,POWER((ABS(K287)^2)/($I$5*MAX(F287,0.1)^2),1/3)))),MAX($D$16,POWER((ABS(K287)^2)/($I$5*MAX(F287,0.1)^2),1/3))))))),MAX($D$16,POWER((ABS(K287)^2)/($I$5*MAX(F287,0.1)^2),1/3)))</f>
        <v>2.1389677043987478</v>
      </c>
      <c r="AI287">
        <f t="shared" ca="1" si="165"/>
        <v>634.63246770439878</v>
      </c>
      <c r="AJ287">
        <f t="shared" ca="1" si="166"/>
        <v>635.70195155659815</v>
      </c>
      <c r="AM287">
        <v>0</v>
      </c>
      <c r="AN287">
        <v>0</v>
      </c>
      <c r="AO287">
        <f t="shared" si="167"/>
        <v>0</v>
      </c>
      <c r="AP287">
        <f t="shared" si="176"/>
        <v>0</v>
      </c>
      <c r="AQ287">
        <f t="shared" ca="1" si="168"/>
        <v>1.0000000000000004</v>
      </c>
      <c r="AR287" t="str">
        <f t="shared" ca="1" si="169"/>
        <v>Supercritical</v>
      </c>
      <c r="AS287">
        <f t="shared" ca="1" si="170"/>
        <v>3.8141460404132466E-3</v>
      </c>
    </row>
    <row r="288" spans="1:45" x14ac:dyDescent="0.35">
      <c r="A288">
        <v>139</v>
      </c>
      <c r="B288">
        <v>137.99700000000001</v>
      </c>
      <c r="C288">
        <v>616446.70499999996</v>
      </c>
      <c r="D288">
        <v>3097694.1970000002</v>
      </c>
      <c r="E288">
        <v>632.49300000000005</v>
      </c>
      <c r="F288">
        <v>5.2</v>
      </c>
      <c r="G288">
        <v>0</v>
      </c>
      <c r="H288" t="s">
        <v>194</v>
      </c>
      <c r="I288">
        <v>0</v>
      </c>
      <c r="J288">
        <f t="shared" si="171"/>
        <v>1</v>
      </c>
      <c r="K288">
        <f t="shared" ca="1" si="172"/>
        <v>50.95</v>
      </c>
      <c r="L288">
        <f t="shared" ca="1" si="173"/>
        <v>1.0684959309922624</v>
      </c>
      <c r="M288">
        <f t="shared" ca="1" si="146"/>
        <v>5.5561788411597641</v>
      </c>
      <c r="N288">
        <f t="shared" ca="1" si="147"/>
        <v>0.75728294997139567</v>
      </c>
      <c r="O288">
        <f t="shared" ca="1" si="148"/>
        <v>9.1699712080119067</v>
      </c>
      <c r="P288">
        <f t="shared" ca="1" si="149"/>
        <v>633.56149593099235</v>
      </c>
      <c r="Q288">
        <f t="shared" ca="1" si="150"/>
        <v>637.84734567389592</v>
      </c>
      <c r="R288">
        <f t="shared" ca="1" si="151"/>
        <v>2.7409906686322007E-2</v>
      </c>
      <c r="S288">
        <f t="shared" ca="1" si="152"/>
        <v>2.8323507366843055</v>
      </c>
      <c r="T288">
        <f t="shared" ca="1" si="153"/>
        <v>50.594272557643521</v>
      </c>
      <c r="U288">
        <f t="shared" ca="1" si="174"/>
        <v>-2.6909906686341856E-2</v>
      </c>
      <c r="V288">
        <f t="shared" ca="1" si="175"/>
        <v>0</v>
      </c>
      <c r="W288">
        <f t="shared" ca="1" si="154"/>
        <v>1.2137389665631535</v>
      </c>
      <c r="X288">
        <f t="shared" ca="1" si="155"/>
        <v>6.3114426261283985</v>
      </c>
      <c r="Y288">
        <f t="shared" ca="1" si="156"/>
        <v>0.82746127638307043</v>
      </c>
      <c r="Z288">
        <f t="shared" ca="1" si="157"/>
        <v>8.072639334321897</v>
      </c>
      <c r="AA288">
        <f t="shared" ca="1" si="158"/>
        <v>633.70673896656319</v>
      </c>
      <c r="AB288">
        <f t="shared" ca="1" si="159"/>
        <v>637.02822244373147</v>
      </c>
      <c r="AC288">
        <f t="shared" ca="1" si="160"/>
        <v>1.8874844360089658E-2</v>
      </c>
      <c r="AD288">
        <f t="shared" ca="1" si="161"/>
        <v>2.3394749456116637</v>
      </c>
      <c r="AE288">
        <f t="shared" ca="1" si="162"/>
        <v>45.756926724841598</v>
      </c>
      <c r="AF288">
        <f t="shared" ca="1" si="163"/>
        <v>1.8690385290369704E-2</v>
      </c>
      <c r="AG288">
        <f t="shared" ca="1" si="164"/>
        <v>0</v>
      </c>
      <c r="AH288">
        <f ca="1">IFERROR(IF(V32="Supercritical",MAX($D$16,IFERROR(L288,MAX($D$16,POWER((ABS(K288)^2)/($I$5*MAX(F288,0.1)^2),1/3)))),IF(V32="Subcritical",MAX($D$16,IFERROR(W288,MAX($D$16,POWER((ABS(K288)^2)/($I$5*MAX(F288,0.1)^2),1/3)))),IF(AND(IFERROR(V288,0)=1,IFERROR(AG288,0)=1),IF(IFERROR(T288,-1E+99)&gt;=IFERROR(AE288,-1E+99),MAX($D$16,IFERROR(L288,MAX($D$16,POWER((ABS(K288)^2)/($I$5*MAX(F288,0.1)^2),1/3)))),MAX($D$16,IFERROR(W288,MAX($D$16,POWER((ABS(K288)^2)/($I$5*MAX(F288,0.1)^2),1/3))))),IF(IFERROR(V288,0)=1,MAX($D$16,IFERROR(L288,MAX($D$16,POWER((ABS(K288)^2)/($I$5*MAX(F288,0.1)^2),1/3)))),IF(IFERROR(AG288,0)=1,MAX($D$16,IFERROR(W288,MAX($D$16,POWER((ABS(K288)^2)/($I$5*MAX(F288,0.1)^2),1/3)))),MAX($D$16,POWER((ABS(K288)^2)/($I$5*MAX(F288,0.1)^2),1/3))))))),MAX($D$16,POWER((ABS(K288)^2)/($I$5*MAX(F288,0.1)^2),1/3)))</f>
        <v>2.1389677043987478</v>
      </c>
      <c r="AI288">
        <f t="shared" ca="1" si="165"/>
        <v>634.63196770439879</v>
      </c>
      <c r="AJ288">
        <f t="shared" ca="1" si="166"/>
        <v>635.70145155659816</v>
      </c>
      <c r="AM288">
        <v>0</v>
      </c>
      <c r="AN288">
        <v>0</v>
      </c>
      <c r="AO288">
        <f t="shared" si="167"/>
        <v>0</v>
      </c>
      <c r="AP288">
        <f t="shared" si="176"/>
        <v>0</v>
      </c>
      <c r="AQ288">
        <f t="shared" ca="1" si="168"/>
        <v>1.0000000000000004</v>
      </c>
      <c r="AR288" t="str">
        <f t="shared" ca="1" si="169"/>
        <v>Supercritical</v>
      </c>
      <c r="AS288">
        <f t="shared" ca="1" si="170"/>
        <v>3.8141460404132466E-3</v>
      </c>
    </row>
    <row r="289" spans="1:45" x14ac:dyDescent="0.35">
      <c r="A289">
        <v>140</v>
      </c>
      <c r="B289">
        <v>138.99700000000001</v>
      </c>
      <c r="C289">
        <v>616445.70600000001</v>
      </c>
      <c r="D289">
        <v>3097694.1490000002</v>
      </c>
      <c r="E289">
        <v>632.49249999999995</v>
      </c>
      <c r="F289">
        <v>5.2</v>
      </c>
      <c r="G289">
        <v>0</v>
      </c>
      <c r="H289" t="s">
        <v>194</v>
      </c>
      <c r="I289">
        <v>5.7000000000000002E-2</v>
      </c>
      <c r="J289">
        <f t="shared" si="171"/>
        <v>1</v>
      </c>
      <c r="K289">
        <f t="shared" ca="1" si="172"/>
        <v>50.95</v>
      </c>
      <c r="L289">
        <f t="shared" ca="1" si="173"/>
        <v>1.0684959309922624</v>
      </c>
      <c r="M289">
        <f t="shared" ca="1" si="146"/>
        <v>5.5561788411597641</v>
      </c>
      <c r="N289">
        <f t="shared" ca="1" si="147"/>
        <v>0.75728294997139567</v>
      </c>
      <c r="O289">
        <f t="shared" ca="1" si="148"/>
        <v>9.1699712080119067</v>
      </c>
      <c r="P289">
        <f t="shared" ca="1" si="149"/>
        <v>633.56099593099225</v>
      </c>
      <c r="Q289">
        <f t="shared" ca="1" si="150"/>
        <v>637.84684567389581</v>
      </c>
      <c r="R289">
        <f t="shared" ca="1" si="151"/>
        <v>2.7409906686322007E-2</v>
      </c>
      <c r="S289">
        <f t="shared" ca="1" si="152"/>
        <v>2.8323507366843055</v>
      </c>
      <c r="T289">
        <f t="shared" ca="1" si="153"/>
        <v>50.594272557643521</v>
      </c>
      <c r="U289">
        <f t="shared" ca="1" si="174"/>
        <v>-2.7317062411839288E-2</v>
      </c>
      <c r="V289">
        <f t="shared" ca="1" si="175"/>
        <v>0</v>
      </c>
      <c r="W289">
        <f t="shared" ca="1" si="154"/>
        <v>1.2143251479980568</v>
      </c>
      <c r="X289">
        <f t="shared" ca="1" si="155"/>
        <v>6.314490769589896</v>
      </c>
      <c r="Y289">
        <f t="shared" ca="1" si="156"/>
        <v>0.82773367825027289</v>
      </c>
      <c r="Z289">
        <f t="shared" ca="1" si="157"/>
        <v>8.0687424939111949</v>
      </c>
      <c r="AA289">
        <f t="shared" ca="1" si="158"/>
        <v>633.70682514799796</v>
      </c>
      <c r="AB289">
        <f t="shared" ca="1" si="159"/>
        <v>637.02510269300546</v>
      </c>
      <c r="AC289">
        <f t="shared" ca="1" si="160"/>
        <v>1.8848352480858428E-2</v>
      </c>
      <c r="AD289">
        <f t="shared" ca="1" si="161"/>
        <v>2.3377811761050342</v>
      </c>
      <c r="AE289">
        <f t="shared" ca="1" si="162"/>
        <v>45.740388326932575</v>
      </c>
      <c r="AF289">
        <f t="shared" ca="1" si="163"/>
        <v>1.8663588847630308E-2</v>
      </c>
      <c r="AG289">
        <f t="shared" ca="1" si="164"/>
        <v>0</v>
      </c>
      <c r="AH289">
        <f ca="1">IFERROR(IF(V32="Supercritical",MAX($D$16,IFERROR(L289,MAX($D$16,POWER((ABS(K289)^2)/($I$5*MAX(F289,0.1)^2),1/3)))),IF(V32="Subcritical",MAX($D$16,IFERROR(W289,MAX($D$16,POWER((ABS(K289)^2)/($I$5*MAX(F289,0.1)^2),1/3)))),IF(AND(IFERROR(V289,0)=1,IFERROR(AG289,0)=1),IF(IFERROR(T289,-1E+99)&gt;=IFERROR(AE289,-1E+99),MAX($D$16,IFERROR(L289,MAX($D$16,POWER((ABS(K289)^2)/($I$5*MAX(F289,0.1)^2),1/3)))),MAX($D$16,IFERROR(W289,MAX($D$16,POWER((ABS(K289)^2)/($I$5*MAX(F289,0.1)^2),1/3))))),IF(IFERROR(V289,0)=1,MAX($D$16,IFERROR(L289,MAX($D$16,POWER((ABS(K289)^2)/($I$5*MAX(F289,0.1)^2),1/3)))),IF(IFERROR(AG289,0)=1,MAX($D$16,IFERROR(W289,MAX($D$16,POWER((ABS(K289)^2)/($I$5*MAX(F289,0.1)^2),1/3)))),MAX($D$16,POWER((ABS(K289)^2)/($I$5*MAX(F289,0.1)^2),1/3))))))),MAX($D$16,POWER((ABS(K289)^2)/($I$5*MAX(F289,0.1)^2),1/3)))</f>
        <v>2.1389677043987478</v>
      </c>
      <c r="AI289">
        <f t="shared" ca="1" si="165"/>
        <v>634.63146770439869</v>
      </c>
      <c r="AJ289">
        <f t="shared" ca="1" si="166"/>
        <v>635.70095155659806</v>
      </c>
      <c r="AM289">
        <v>0</v>
      </c>
      <c r="AN289">
        <v>0</v>
      </c>
      <c r="AO289">
        <f t="shared" si="167"/>
        <v>0</v>
      </c>
      <c r="AP289">
        <f t="shared" si="176"/>
        <v>0</v>
      </c>
      <c r="AQ289">
        <f t="shared" ca="1" si="168"/>
        <v>1.0000000000000004</v>
      </c>
      <c r="AR289" t="str">
        <f t="shared" ca="1" si="169"/>
        <v>Supercritical</v>
      </c>
      <c r="AS289">
        <f t="shared" ca="1" si="170"/>
        <v>3.8141460404132466E-3</v>
      </c>
    </row>
    <row r="290" spans="1:45" x14ac:dyDescent="0.35">
      <c r="A290">
        <v>141</v>
      </c>
      <c r="B290">
        <v>139.99700000000001</v>
      </c>
      <c r="C290">
        <v>616444.70700000005</v>
      </c>
      <c r="D290">
        <v>3097694.102</v>
      </c>
      <c r="E290">
        <v>632.49199999999996</v>
      </c>
      <c r="F290">
        <v>5.2</v>
      </c>
      <c r="G290">
        <v>0</v>
      </c>
      <c r="H290" t="s">
        <v>194</v>
      </c>
      <c r="I290">
        <v>5.7000000000000002E-2</v>
      </c>
      <c r="J290">
        <f t="shared" si="171"/>
        <v>1</v>
      </c>
      <c r="K290">
        <f t="shared" ca="1" si="172"/>
        <v>50.95</v>
      </c>
      <c r="L290">
        <f t="shared" ca="1" si="173"/>
        <v>1.0684959309922624</v>
      </c>
      <c r="M290">
        <f t="shared" ca="1" si="146"/>
        <v>5.5561788411597641</v>
      </c>
      <c r="N290">
        <f t="shared" ca="1" si="147"/>
        <v>0.75728294997139567</v>
      </c>
      <c r="O290">
        <f t="shared" ca="1" si="148"/>
        <v>9.1699712080119067</v>
      </c>
      <c r="P290">
        <f t="shared" ca="1" si="149"/>
        <v>633.56049593099226</v>
      </c>
      <c r="Q290">
        <f t="shared" ca="1" si="150"/>
        <v>637.84634567389583</v>
      </c>
      <c r="R290">
        <f t="shared" ca="1" si="151"/>
        <v>2.7409906686322007E-2</v>
      </c>
      <c r="S290">
        <f t="shared" ca="1" si="152"/>
        <v>2.8323507366843055</v>
      </c>
      <c r="T290">
        <f t="shared" ca="1" si="153"/>
        <v>50.594272557643521</v>
      </c>
      <c r="U290">
        <f t="shared" ca="1" si="174"/>
        <v>-2.7317062411952975E-2</v>
      </c>
      <c r="V290">
        <f t="shared" ca="1" si="175"/>
        <v>0</v>
      </c>
      <c r="W290">
        <f t="shared" ca="1" si="154"/>
        <v>1.2149058538875412</v>
      </c>
      <c r="X290">
        <f t="shared" ca="1" si="155"/>
        <v>6.3175104402152149</v>
      </c>
      <c r="Y290">
        <f t="shared" ca="1" si="156"/>
        <v>0.82800345305735645</v>
      </c>
      <c r="Z290">
        <f t="shared" ca="1" si="157"/>
        <v>8.0648857619085028</v>
      </c>
      <c r="AA290">
        <f t="shared" ca="1" si="158"/>
        <v>633.70690585388752</v>
      </c>
      <c r="AB290">
        <f t="shared" ca="1" si="159"/>
        <v>637.0220119880687</v>
      </c>
      <c r="AC290">
        <f t="shared" ca="1" si="160"/>
        <v>1.8822158558219584E-2</v>
      </c>
      <c r="AD290">
        <f t="shared" ca="1" si="161"/>
        <v>2.3361052424639075</v>
      </c>
      <c r="AE290">
        <f t="shared" ca="1" si="162"/>
        <v>45.724025434128599</v>
      </c>
      <c r="AF290">
        <f t="shared" ca="1" si="163"/>
        <v>1.8338734088956699E-2</v>
      </c>
      <c r="AG290">
        <f t="shared" ca="1" si="164"/>
        <v>0</v>
      </c>
      <c r="AH290">
        <f ca="1">IFERROR(IF(V32="Supercritical",MAX($D$16,IFERROR(L290,MAX($D$16,POWER((ABS(K290)^2)/($I$5*MAX(F290,0.1)^2),1/3)))),IF(V32="Subcritical",MAX($D$16,IFERROR(W290,MAX($D$16,POWER((ABS(K290)^2)/($I$5*MAX(F290,0.1)^2),1/3)))),IF(AND(IFERROR(V290,0)=1,IFERROR(AG290,0)=1),IF(IFERROR(T290,-1E+99)&gt;=IFERROR(AE290,-1E+99),MAX($D$16,IFERROR(L290,MAX($D$16,POWER((ABS(K290)^2)/($I$5*MAX(F290,0.1)^2),1/3)))),MAX($D$16,IFERROR(W290,MAX($D$16,POWER((ABS(K290)^2)/($I$5*MAX(F290,0.1)^2),1/3))))),IF(IFERROR(V290,0)=1,MAX($D$16,IFERROR(L290,MAX($D$16,POWER((ABS(K290)^2)/($I$5*MAX(F290,0.1)^2),1/3)))),IF(IFERROR(AG290,0)=1,MAX($D$16,IFERROR(W290,MAX($D$16,POWER((ABS(K290)^2)/($I$5*MAX(F290,0.1)^2),1/3)))),MAX($D$16,POWER((ABS(K290)^2)/($I$5*MAX(F290,0.1)^2),1/3))))))),MAX($D$16,POWER((ABS(K290)^2)/($I$5*MAX(F290,0.1)^2),1/3)))</f>
        <v>2.1389677043987478</v>
      </c>
      <c r="AI290">
        <f t="shared" ca="1" si="165"/>
        <v>634.6309677043987</v>
      </c>
      <c r="AJ290">
        <f t="shared" ca="1" si="166"/>
        <v>635.70045155659807</v>
      </c>
      <c r="AM290">
        <v>0</v>
      </c>
      <c r="AN290">
        <v>0</v>
      </c>
      <c r="AO290">
        <f t="shared" si="167"/>
        <v>0</v>
      </c>
      <c r="AP290">
        <f t="shared" si="176"/>
        <v>0</v>
      </c>
      <c r="AQ290">
        <f t="shared" ca="1" si="168"/>
        <v>1.0000000000000004</v>
      </c>
      <c r="AR290" t="str">
        <f t="shared" ca="1" si="169"/>
        <v>Supercritical</v>
      </c>
      <c r="AS290">
        <f t="shared" ca="1" si="170"/>
        <v>3.8141460404132466E-3</v>
      </c>
    </row>
    <row r="291" spans="1:45" x14ac:dyDescent="0.35">
      <c r="A291">
        <v>142</v>
      </c>
      <c r="B291">
        <v>140.99700000000001</v>
      </c>
      <c r="C291">
        <v>616443.70799999998</v>
      </c>
      <c r="D291">
        <v>3097694.054</v>
      </c>
      <c r="E291">
        <v>632.49149999999997</v>
      </c>
      <c r="F291">
        <v>5.2</v>
      </c>
      <c r="G291">
        <v>0</v>
      </c>
      <c r="H291" t="s">
        <v>194</v>
      </c>
      <c r="I291">
        <v>3.0000000000000001E-3</v>
      </c>
      <c r="J291">
        <f t="shared" si="171"/>
        <v>1</v>
      </c>
      <c r="K291">
        <f t="shared" ca="1" si="172"/>
        <v>50.95</v>
      </c>
      <c r="L291">
        <f t="shared" ca="1" si="173"/>
        <v>1.0684959309922624</v>
      </c>
      <c r="M291">
        <f t="shared" ca="1" si="146"/>
        <v>5.5561788411597641</v>
      </c>
      <c r="N291">
        <f t="shared" ca="1" si="147"/>
        <v>0.75728294997139567</v>
      </c>
      <c r="O291">
        <f t="shared" ca="1" si="148"/>
        <v>9.1699712080119067</v>
      </c>
      <c r="P291">
        <f t="shared" ca="1" si="149"/>
        <v>633.55999593099227</v>
      </c>
      <c r="Q291">
        <f t="shared" ca="1" si="150"/>
        <v>637.84584567389584</v>
      </c>
      <c r="R291">
        <f t="shared" ca="1" si="151"/>
        <v>2.7409906686322007E-2</v>
      </c>
      <c r="S291">
        <f t="shared" ca="1" si="152"/>
        <v>2.8323507366843055</v>
      </c>
      <c r="T291">
        <f t="shared" ca="1" si="153"/>
        <v>50.594272557643521</v>
      </c>
      <c r="U291">
        <f t="shared" ca="1" si="174"/>
        <v>-2.6931335935046263E-2</v>
      </c>
      <c r="V291">
        <f t="shared" ca="1" si="175"/>
        <v>0</v>
      </c>
      <c r="W291">
        <f t="shared" ca="1" si="154"/>
        <v>1.215481268401982</v>
      </c>
      <c r="X291">
        <f t="shared" ca="1" si="155"/>
        <v>6.3205025956903063</v>
      </c>
      <c r="Y291">
        <f t="shared" ca="1" si="156"/>
        <v>0.82827068868529519</v>
      </c>
      <c r="Z291">
        <f t="shared" ca="1" si="157"/>
        <v>8.0610678072881008</v>
      </c>
      <c r="AA291">
        <f t="shared" ca="1" si="158"/>
        <v>633.70698126840193</v>
      </c>
      <c r="AB291">
        <f t="shared" ca="1" si="159"/>
        <v>637.01894937205623</v>
      </c>
      <c r="AC291">
        <f t="shared" ca="1" si="160"/>
        <v>1.8796252766884285E-2</v>
      </c>
      <c r="AD291">
        <f t="shared" ca="1" si="161"/>
        <v>2.3344465540968748</v>
      </c>
      <c r="AE291">
        <f t="shared" ca="1" si="162"/>
        <v>45.707832247954336</v>
      </c>
      <c r="AF291">
        <f t="shared" ca="1" si="163"/>
        <v>1.8608653324577062E-2</v>
      </c>
      <c r="AG291">
        <f t="shared" ca="1" si="164"/>
        <v>0</v>
      </c>
      <c r="AH291">
        <f ca="1">IFERROR(IF(V32="Supercritical",MAX($D$16,IFERROR(L291,MAX($D$16,POWER((ABS(K291)^2)/($I$5*MAX(F291,0.1)^2),1/3)))),IF(V32="Subcritical",MAX($D$16,IFERROR(W291,MAX($D$16,POWER((ABS(K291)^2)/($I$5*MAX(F291,0.1)^2),1/3)))),IF(AND(IFERROR(V291,0)=1,IFERROR(AG291,0)=1),IF(IFERROR(T291,-1E+99)&gt;=IFERROR(AE291,-1E+99),MAX($D$16,IFERROR(L291,MAX($D$16,POWER((ABS(K291)^2)/($I$5*MAX(F291,0.1)^2),1/3)))),MAX($D$16,IFERROR(W291,MAX($D$16,POWER((ABS(K291)^2)/($I$5*MAX(F291,0.1)^2),1/3))))),IF(IFERROR(V291,0)=1,MAX($D$16,IFERROR(L291,MAX($D$16,POWER((ABS(K291)^2)/($I$5*MAX(F291,0.1)^2),1/3)))),IF(IFERROR(AG291,0)=1,MAX($D$16,IFERROR(W291,MAX($D$16,POWER((ABS(K291)^2)/($I$5*MAX(F291,0.1)^2),1/3)))),MAX($D$16,POWER((ABS(K291)^2)/($I$5*MAX(F291,0.1)^2),1/3))))))),MAX($D$16,POWER((ABS(K291)^2)/($I$5*MAX(F291,0.1)^2),1/3)))</f>
        <v>2.1389677043987478</v>
      </c>
      <c r="AI291">
        <f t="shared" ca="1" si="165"/>
        <v>634.63046770439871</v>
      </c>
      <c r="AJ291">
        <f t="shared" ca="1" si="166"/>
        <v>635.69995155659808</v>
      </c>
      <c r="AM291">
        <v>0</v>
      </c>
      <c r="AN291">
        <v>0</v>
      </c>
      <c r="AO291">
        <f t="shared" si="167"/>
        <v>0</v>
      </c>
      <c r="AP291">
        <f t="shared" si="176"/>
        <v>0</v>
      </c>
      <c r="AQ291">
        <f t="shared" ca="1" si="168"/>
        <v>1.0000000000000004</v>
      </c>
      <c r="AR291" t="str">
        <f t="shared" ca="1" si="169"/>
        <v>Supercritical</v>
      </c>
      <c r="AS291">
        <f t="shared" ca="1" si="170"/>
        <v>3.8141460404132466E-3</v>
      </c>
    </row>
    <row r="292" spans="1:45" x14ac:dyDescent="0.35">
      <c r="A292">
        <v>143</v>
      </c>
      <c r="B292">
        <v>141.99600000000001</v>
      </c>
      <c r="C292">
        <v>616442.71</v>
      </c>
      <c r="D292">
        <v>3097694.0060000001</v>
      </c>
      <c r="E292">
        <v>632.49099999999999</v>
      </c>
      <c r="F292">
        <v>5.2</v>
      </c>
      <c r="G292">
        <v>0</v>
      </c>
      <c r="H292" t="s">
        <v>194</v>
      </c>
      <c r="I292">
        <v>0.06</v>
      </c>
      <c r="J292">
        <f t="shared" si="171"/>
        <v>0.99899999999999523</v>
      </c>
      <c r="K292">
        <f t="shared" ca="1" si="172"/>
        <v>50.95</v>
      </c>
      <c r="L292">
        <f t="shared" ca="1" si="173"/>
        <v>1.0684959309922624</v>
      </c>
      <c r="M292">
        <f t="shared" ca="1" si="146"/>
        <v>5.5561788411597641</v>
      </c>
      <c r="N292">
        <f t="shared" ca="1" si="147"/>
        <v>0.75728294997139567</v>
      </c>
      <c r="O292">
        <f t="shared" ca="1" si="148"/>
        <v>9.1699712080119067</v>
      </c>
      <c r="P292">
        <f t="shared" ca="1" si="149"/>
        <v>633.55949593099228</v>
      </c>
      <c r="Q292">
        <f t="shared" ca="1" si="150"/>
        <v>637.84534567389585</v>
      </c>
      <c r="R292">
        <f t="shared" ca="1" si="151"/>
        <v>2.7409906686322007E-2</v>
      </c>
      <c r="S292">
        <f t="shared" ca="1" si="152"/>
        <v>2.8323507366843055</v>
      </c>
      <c r="T292">
        <f t="shared" ca="1" si="153"/>
        <v>50.594272557643521</v>
      </c>
      <c r="U292">
        <f t="shared" ca="1" si="174"/>
        <v>-2.7311081753964572E-2</v>
      </c>
      <c r="V292">
        <f t="shared" ca="1" si="175"/>
        <v>0</v>
      </c>
      <c r="W292">
        <f t="shared" ca="1" si="154"/>
        <v>1.2160515701018713</v>
      </c>
      <c r="X292">
        <f t="shared" ca="1" si="155"/>
        <v>6.3234681645297304</v>
      </c>
      <c r="Y292">
        <f t="shared" ca="1" si="156"/>
        <v>0.8285354702846589</v>
      </c>
      <c r="Z292">
        <f t="shared" ca="1" si="157"/>
        <v>8.0572873420624074</v>
      </c>
      <c r="AA292">
        <f t="shared" ca="1" si="158"/>
        <v>633.70705157010184</v>
      </c>
      <c r="AB292">
        <f t="shared" ca="1" si="159"/>
        <v>637.01591392038517</v>
      </c>
      <c r="AC292">
        <f t="shared" ca="1" si="160"/>
        <v>1.8770625616151344E-2</v>
      </c>
      <c r="AD292">
        <f t="shared" ca="1" si="161"/>
        <v>2.3328045397698527</v>
      </c>
      <c r="AE292">
        <f t="shared" ca="1" si="162"/>
        <v>45.691803160638202</v>
      </c>
      <c r="AF292">
        <f t="shared" ca="1" si="163"/>
        <v>1.8584967539482022E-2</v>
      </c>
      <c r="AG292">
        <f t="shared" ca="1" si="164"/>
        <v>0</v>
      </c>
      <c r="AH292">
        <f ca="1">IFERROR(IF(V32="Supercritical",MAX($D$16,IFERROR(L292,MAX($D$16,POWER((ABS(K292)^2)/($I$5*MAX(F292,0.1)^2),1/3)))),IF(V32="Subcritical",MAX($D$16,IFERROR(W292,MAX($D$16,POWER((ABS(K292)^2)/($I$5*MAX(F292,0.1)^2),1/3)))),IF(AND(IFERROR(V292,0)=1,IFERROR(AG292,0)=1),IF(IFERROR(T292,-1E+99)&gt;=IFERROR(AE292,-1E+99),MAX($D$16,IFERROR(L292,MAX($D$16,POWER((ABS(K292)^2)/($I$5*MAX(F292,0.1)^2),1/3)))),MAX($D$16,IFERROR(W292,MAX($D$16,POWER((ABS(K292)^2)/($I$5*MAX(F292,0.1)^2),1/3))))),IF(IFERROR(V292,0)=1,MAX($D$16,IFERROR(L292,MAX($D$16,POWER((ABS(K292)^2)/($I$5*MAX(F292,0.1)^2),1/3)))),IF(IFERROR(AG292,0)=1,MAX($D$16,IFERROR(W292,MAX($D$16,POWER((ABS(K292)^2)/($I$5*MAX(F292,0.1)^2),1/3)))),MAX($D$16,POWER((ABS(K292)^2)/($I$5*MAX(F292,0.1)^2),1/3))))))),MAX($D$16,POWER((ABS(K292)^2)/($I$5*MAX(F292,0.1)^2),1/3)))</f>
        <v>2.1389677043987478</v>
      </c>
      <c r="AI292">
        <f t="shared" ca="1" si="165"/>
        <v>634.62996770439872</v>
      </c>
      <c r="AJ292">
        <f t="shared" ca="1" si="166"/>
        <v>635.69945155659809</v>
      </c>
      <c r="AM292">
        <v>0</v>
      </c>
      <c r="AN292">
        <v>0</v>
      </c>
      <c r="AO292">
        <f t="shared" si="167"/>
        <v>0</v>
      </c>
      <c r="AP292">
        <f t="shared" si="176"/>
        <v>0</v>
      </c>
      <c r="AQ292">
        <f t="shared" ca="1" si="168"/>
        <v>1.0000000000000004</v>
      </c>
      <c r="AR292" t="str">
        <f t="shared" ca="1" si="169"/>
        <v>Supercritical</v>
      </c>
      <c r="AS292">
        <f t="shared" ca="1" si="170"/>
        <v>3.8141460404132466E-3</v>
      </c>
    </row>
    <row r="293" spans="1:45" x14ac:dyDescent="0.35">
      <c r="A293">
        <v>144</v>
      </c>
      <c r="B293">
        <v>142.99600000000001</v>
      </c>
      <c r="C293">
        <v>616441.71100000001</v>
      </c>
      <c r="D293">
        <v>3097693.9589999998</v>
      </c>
      <c r="E293">
        <v>632.4905</v>
      </c>
      <c r="F293">
        <v>5.2</v>
      </c>
      <c r="G293">
        <v>0</v>
      </c>
      <c r="H293" t="s">
        <v>194</v>
      </c>
      <c r="I293">
        <v>5.7000000000000002E-2</v>
      </c>
      <c r="J293">
        <f t="shared" si="171"/>
        <v>1</v>
      </c>
      <c r="K293">
        <f t="shared" ca="1" si="172"/>
        <v>50.95</v>
      </c>
      <c r="L293">
        <f t="shared" ca="1" si="173"/>
        <v>1.0684959309922624</v>
      </c>
      <c r="M293">
        <f t="shared" ca="1" si="146"/>
        <v>5.5561788411597641</v>
      </c>
      <c r="N293">
        <f t="shared" ca="1" si="147"/>
        <v>0.75728294997139567</v>
      </c>
      <c r="O293">
        <f t="shared" ca="1" si="148"/>
        <v>9.1699712080119067</v>
      </c>
      <c r="P293">
        <f t="shared" ca="1" si="149"/>
        <v>633.5589959309923</v>
      </c>
      <c r="Q293">
        <f t="shared" ca="1" si="150"/>
        <v>637.84484567389586</v>
      </c>
      <c r="R293">
        <f t="shared" ca="1" si="151"/>
        <v>2.7409906686322007E-2</v>
      </c>
      <c r="S293">
        <f t="shared" ca="1" si="152"/>
        <v>2.8323507366843055</v>
      </c>
      <c r="T293">
        <f t="shared" ca="1" si="153"/>
        <v>50.594272557643521</v>
      </c>
      <c r="U293">
        <f t="shared" ca="1" si="174"/>
        <v>-2.7317062411952975E-2</v>
      </c>
      <c r="V293">
        <f t="shared" ca="1" si="175"/>
        <v>0</v>
      </c>
      <c r="W293">
        <f t="shared" ca="1" si="154"/>
        <v>1.2166169322000431</v>
      </c>
      <c r="X293">
        <f t="shared" ca="1" si="155"/>
        <v>6.326408047440224</v>
      </c>
      <c r="Y293">
        <f t="shared" ca="1" si="156"/>
        <v>0.8287978804036592</v>
      </c>
      <c r="Z293">
        <f t="shared" ca="1" si="157"/>
        <v>8.0535431192452513</v>
      </c>
      <c r="AA293">
        <f t="shared" ca="1" si="158"/>
        <v>633.70711693220005</v>
      </c>
      <c r="AB293">
        <f t="shared" ca="1" si="159"/>
        <v>637.0129047392104</v>
      </c>
      <c r="AC293">
        <f t="shared" ca="1" si="160"/>
        <v>1.874526793383666E-2</v>
      </c>
      <c r="AD293">
        <f t="shared" ca="1" si="161"/>
        <v>2.3311786466868267</v>
      </c>
      <c r="AE293">
        <f t="shared" ca="1" si="162"/>
        <v>45.675932746060937</v>
      </c>
      <c r="AF293">
        <f t="shared" ca="1" si="163"/>
        <v>1.8578063043491966E-2</v>
      </c>
      <c r="AG293">
        <f t="shared" ca="1" si="164"/>
        <v>0</v>
      </c>
      <c r="AH293">
        <f ca="1">IFERROR(IF(V32="Supercritical",MAX($D$16,IFERROR(L293,MAX($D$16,POWER((ABS(K293)^2)/($I$5*MAX(F293,0.1)^2),1/3)))),IF(V32="Subcritical",MAX($D$16,IFERROR(W293,MAX($D$16,POWER((ABS(K293)^2)/($I$5*MAX(F293,0.1)^2),1/3)))),IF(AND(IFERROR(V293,0)=1,IFERROR(AG293,0)=1),IF(IFERROR(T293,-1E+99)&gt;=IFERROR(AE293,-1E+99),MAX($D$16,IFERROR(L293,MAX($D$16,POWER((ABS(K293)^2)/($I$5*MAX(F293,0.1)^2),1/3)))),MAX($D$16,IFERROR(W293,MAX($D$16,POWER((ABS(K293)^2)/($I$5*MAX(F293,0.1)^2),1/3))))),IF(IFERROR(V293,0)=1,MAX($D$16,IFERROR(L293,MAX($D$16,POWER((ABS(K293)^2)/($I$5*MAX(F293,0.1)^2),1/3)))),IF(IFERROR(AG293,0)=1,MAX($D$16,IFERROR(W293,MAX($D$16,POWER((ABS(K293)^2)/($I$5*MAX(F293,0.1)^2),1/3)))),MAX($D$16,POWER((ABS(K293)^2)/($I$5*MAX(F293,0.1)^2),1/3))))))),MAX($D$16,POWER((ABS(K293)^2)/($I$5*MAX(F293,0.1)^2),1/3)))</f>
        <v>2.1389677043987478</v>
      </c>
      <c r="AI293">
        <f t="shared" ca="1" si="165"/>
        <v>634.62946770439873</v>
      </c>
      <c r="AJ293">
        <f t="shared" ca="1" si="166"/>
        <v>635.6989515565981</v>
      </c>
      <c r="AM293">
        <v>0</v>
      </c>
      <c r="AN293">
        <v>0</v>
      </c>
      <c r="AO293">
        <f t="shared" si="167"/>
        <v>0</v>
      </c>
      <c r="AP293">
        <f t="shared" si="176"/>
        <v>0</v>
      </c>
      <c r="AQ293">
        <f t="shared" ca="1" si="168"/>
        <v>1.0000000000000004</v>
      </c>
      <c r="AR293" t="str">
        <f t="shared" ca="1" si="169"/>
        <v>Supercritical</v>
      </c>
      <c r="AS293">
        <f t="shared" ca="1" si="170"/>
        <v>3.8141460404132466E-3</v>
      </c>
    </row>
    <row r="294" spans="1:45" x14ac:dyDescent="0.35">
      <c r="A294">
        <v>145</v>
      </c>
      <c r="B294">
        <v>143.99700000000001</v>
      </c>
      <c r="C294">
        <v>616440.71200000006</v>
      </c>
      <c r="D294">
        <v>3097693.9109999998</v>
      </c>
      <c r="E294">
        <v>632.49</v>
      </c>
      <c r="F294">
        <v>5.2</v>
      </c>
      <c r="G294">
        <v>0</v>
      </c>
      <c r="H294" t="s">
        <v>194</v>
      </c>
      <c r="I294">
        <v>5.7000000000000002E-2</v>
      </c>
      <c r="J294">
        <f t="shared" si="171"/>
        <v>1.0010000000000048</v>
      </c>
      <c r="K294">
        <f t="shared" ca="1" si="172"/>
        <v>50.95</v>
      </c>
      <c r="L294">
        <f t="shared" ca="1" si="173"/>
        <v>1.0684959309922624</v>
      </c>
      <c r="M294">
        <f t="shared" ca="1" si="146"/>
        <v>5.5561788411597641</v>
      </c>
      <c r="N294">
        <f t="shared" ca="1" si="147"/>
        <v>0.75728294997139567</v>
      </c>
      <c r="O294">
        <f t="shared" ca="1" si="148"/>
        <v>9.1699712080119067</v>
      </c>
      <c r="P294">
        <f t="shared" ca="1" si="149"/>
        <v>633.55849593099231</v>
      </c>
      <c r="Q294">
        <f t="shared" ca="1" si="150"/>
        <v>637.84434567389587</v>
      </c>
      <c r="R294">
        <f t="shared" ca="1" si="151"/>
        <v>2.7409906686322007E-2</v>
      </c>
      <c r="S294">
        <f t="shared" ca="1" si="152"/>
        <v>2.8323507366843055</v>
      </c>
      <c r="T294">
        <f t="shared" ca="1" si="153"/>
        <v>50.594272557643521</v>
      </c>
      <c r="U294">
        <f t="shared" ca="1" si="174"/>
        <v>-2.7344472318645785E-2</v>
      </c>
      <c r="V294">
        <f t="shared" ca="1" si="175"/>
        <v>0</v>
      </c>
      <c r="W294">
        <f t="shared" ca="1" si="154"/>
        <v>1.217177522810289</v>
      </c>
      <c r="X294">
        <f t="shared" ca="1" si="155"/>
        <v>6.3293231186135035</v>
      </c>
      <c r="Y294">
        <f t="shared" ca="1" si="156"/>
        <v>0.82905799910947264</v>
      </c>
      <c r="Z294">
        <f t="shared" ca="1" si="157"/>
        <v>8.0498339309245228</v>
      </c>
      <c r="AA294">
        <f t="shared" ca="1" si="158"/>
        <v>633.7071775228103</v>
      </c>
      <c r="AB294">
        <f t="shared" ca="1" si="159"/>
        <v>637.00992096396544</v>
      </c>
      <c r="AC294">
        <f t="shared" ca="1" si="160"/>
        <v>1.8720170851091945E-2</v>
      </c>
      <c r="AD294">
        <f t="shared" ca="1" si="161"/>
        <v>2.3295683396203533</v>
      </c>
      <c r="AE294">
        <f t="shared" ca="1" si="162"/>
        <v>45.660215751194571</v>
      </c>
      <c r="AF294">
        <f t="shared" ca="1" si="163"/>
        <v>1.8533931478032173E-2</v>
      </c>
      <c r="AG294">
        <f t="shared" ca="1" si="164"/>
        <v>0</v>
      </c>
      <c r="AH294">
        <f ca="1">IFERROR(IF(V32="Supercritical",MAX($D$16,IFERROR(L294,MAX($D$16,POWER((ABS(K294)^2)/($I$5*MAX(F294,0.1)^2),1/3)))),IF(V32="Subcritical",MAX($D$16,IFERROR(W294,MAX($D$16,POWER((ABS(K294)^2)/($I$5*MAX(F294,0.1)^2),1/3)))),IF(AND(IFERROR(V294,0)=1,IFERROR(AG294,0)=1),IF(IFERROR(T294,-1E+99)&gt;=IFERROR(AE294,-1E+99),MAX($D$16,IFERROR(L294,MAX($D$16,POWER((ABS(K294)^2)/($I$5*MAX(F294,0.1)^2),1/3)))),MAX($D$16,IFERROR(W294,MAX($D$16,POWER((ABS(K294)^2)/($I$5*MAX(F294,0.1)^2),1/3))))),IF(IFERROR(V294,0)=1,MAX($D$16,IFERROR(L294,MAX($D$16,POWER((ABS(K294)^2)/($I$5*MAX(F294,0.1)^2),1/3)))),IF(IFERROR(AG294,0)=1,MAX($D$16,IFERROR(W294,MAX($D$16,POWER((ABS(K294)^2)/($I$5*MAX(F294,0.1)^2),1/3)))),MAX($D$16,POWER((ABS(K294)^2)/($I$5*MAX(F294,0.1)^2),1/3))))))),MAX($D$16,POWER((ABS(K294)^2)/($I$5*MAX(F294,0.1)^2),1/3)))</f>
        <v>2.1389677043987478</v>
      </c>
      <c r="AI294">
        <f t="shared" ca="1" si="165"/>
        <v>634.62896770439875</v>
      </c>
      <c r="AJ294">
        <f t="shared" ca="1" si="166"/>
        <v>635.69845155659812</v>
      </c>
      <c r="AM294">
        <v>0</v>
      </c>
      <c r="AN294">
        <v>0</v>
      </c>
      <c r="AO294">
        <f t="shared" si="167"/>
        <v>0</v>
      </c>
      <c r="AP294">
        <f t="shared" si="176"/>
        <v>0</v>
      </c>
      <c r="AQ294">
        <f t="shared" ca="1" si="168"/>
        <v>1.0000000000000004</v>
      </c>
      <c r="AR294" t="str">
        <f t="shared" ca="1" si="169"/>
        <v>Supercritical</v>
      </c>
      <c r="AS294">
        <f t="shared" ca="1" si="170"/>
        <v>3.8141460404132466E-3</v>
      </c>
    </row>
    <row r="295" spans="1:45" x14ac:dyDescent="0.35">
      <c r="A295">
        <v>146</v>
      </c>
      <c r="B295">
        <v>144.99700000000001</v>
      </c>
      <c r="C295">
        <v>616439.71299999999</v>
      </c>
      <c r="D295">
        <v>3097693.8640000001</v>
      </c>
      <c r="E295">
        <v>632.48950000000002</v>
      </c>
      <c r="F295">
        <v>5.2</v>
      </c>
      <c r="G295">
        <v>0</v>
      </c>
      <c r="H295" t="s">
        <v>194</v>
      </c>
      <c r="I295">
        <v>5.7000000000000002E-2</v>
      </c>
      <c r="J295">
        <f t="shared" si="171"/>
        <v>1</v>
      </c>
      <c r="K295">
        <f t="shared" ca="1" si="172"/>
        <v>50.95</v>
      </c>
      <c r="L295">
        <f t="shared" ca="1" si="173"/>
        <v>1.0684959309922624</v>
      </c>
      <c r="M295">
        <f t="shared" ca="1" si="146"/>
        <v>5.5561788411597641</v>
      </c>
      <c r="N295">
        <f t="shared" ca="1" si="147"/>
        <v>0.75728294997139567</v>
      </c>
      <c r="O295">
        <f t="shared" ca="1" si="148"/>
        <v>9.1699712080119067</v>
      </c>
      <c r="P295">
        <f t="shared" ca="1" si="149"/>
        <v>633.55799593099232</v>
      </c>
      <c r="Q295">
        <f t="shared" ca="1" si="150"/>
        <v>637.84384567389588</v>
      </c>
      <c r="R295">
        <f t="shared" ca="1" si="151"/>
        <v>2.7409906686322007E-2</v>
      </c>
      <c r="S295">
        <f t="shared" ca="1" si="152"/>
        <v>2.8323507366843055</v>
      </c>
      <c r="T295">
        <f t="shared" ca="1" si="153"/>
        <v>50.594272557643521</v>
      </c>
      <c r="U295">
        <f t="shared" ca="1" si="174"/>
        <v>-2.7317062411952975E-2</v>
      </c>
      <c r="V295">
        <f t="shared" ca="1" si="175"/>
        <v>0</v>
      </c>
      <c r="W295">
        <f t="shared" ca="1" si="154"/>
        <v>1.2177335051836795</v>
      </c>
      <c r="X295">
        <f t="shared" ca="1" si="155"/>
        <v>6.3322142269551334</v>
      </c>
      <c r="Y295">
        <f t="shared" ca="1" si="156"/>
        <v>0.8293159041034841</v>
      </c>
      <c r="Z295">
        <f t="shared" ca="1" si="157"/>
        <v>8.0461586064341795</v>
      </c>
      <c r="AA295">
        <f t="shared" ca="1" si="158"/>
        <v>633.70723350518369</v>
      </c>
      <c r="AB295">
        <f t="shared" ca="1" si="159"/>
        <v>637.00696175798157</v>
      </c>
      <c r="AC295">
        <f t="shared" ca="1" si="160"/>
        <v>1.869532578803397E-2</v>
      </c>
      <c r="AD295">
        <f t="shared" ca="1" si="161"/>
        <v>2.3279731000872945</v>
      </c>
      <c r="AE295">
        <f t="shared" ca="1" si="162"/>
        <v>45.644647087987359</v>
      </c>
      <c r="AF295">
        <f t="shared" ca="1" si="163"/>
        <v>1.8195325788042283E-2</v>
      </c>
      <c r="AG295">
        <f t="shared" ca="1" si="164"/>
        <v>0</v>
      </c>
      <c r="AH295">
        <f ca="1">IFERROR(IF(V32="Supercritical",MAX($D$16,IFERROR(L295,MAX($D$16,POWER((ABS(K295)^2)/($I$5*MAX(F295,0.1)^2),1/3)))),IF(V32="Subcritical",MAX($D$16,IFERROR(W295,MAX($D$16,POWER((ABS(K295)^2)/($I$5*MAX(F295,0.1)^2),1/3)))),IF(AND(IFERROR(V295,0)=1,IFERROR(AG295,0)=1),IF(IFERROR(T295,-1E+99)&gt;=IFERROR(AE295,-1E+99),MAX($D$16,IFERROR(L295,MAX($D$16,POWER((ABS(K295)^2)/($I$5*MAX(F295,0.1)^2),1/3)))),MAX($D$16,IFERROR(W295,MAX($D$16,POWER((ABS(K295)^2)/($I$5*MAX(F295,0.1)^2),1/3))))),IF(IFERROR(V295,0)=1,MAX($D$16,IFERROR(L295,MAX($D$16,POWER((ABS(K295)^2)/($I$5*MAX(F295,0.1)^2),1/3)))),IF(IFERROR(AG295,0)=1,MAX($D$16,IFERROR(W295,MAX($D$16,POWER((ABS(K295)^2)/($I$5*MAX(F295,0.1)^2),1/3)))),MAX($D$16,POWER((ABS(K295)^2)/($I$5*MAX(F295,0.1)^2),1/3))))))),MAX($D$16,POWER((ABS(K295)^2)/($I$5*MAX(F295,0.1)^2),1/3)))</f>
        <v>2.1389677043987478</v>
      </c>
      <c r="AI295">
        <f t="shared" ca="1" si="165"/>
        <v>634.62846770439876</v>
      </c>
      <c r="AJ295">
        <f t="shared" ca="1" si="166"/>
        <v>635.69795155659813</v>
      </c>
      <c r="AM295">
        <v>0</v>
      </c>
      <c r="AN295">
        <v>0</v>
      </c>
      <c r="AO295">
        <f t="shared" si="167"/>
        <v>0</v>
      </c>
      <c r="AP295">
        <f t="shared" si="176"/>
        <v>0</v>
      </c>
      <c r="AQ295">
        <f t="shared" ca="1" si="168"/>
        <v>1.0000000000000004</v>
      </c>
      <c r="AR295" t="str">
        <f t="shared" ca="1" si="169"/>
        <v>Supercritical</v>
      </c>
      <c r="AS295">
        <f t="shared" ca="1" si="170"/>
        <v>3.8141460404132466E-3</v>
      </c>
    </row>
    <row r="296" spans="1:45" x14ac:dyDescent="0.35">
      <c r="A296">
        <v>147</v>
      </c>
      <c r="B296">
        <v>145.99700000000001</v>
      </c>
      <c r="C296">
        <v>616438.71400000004</v>
      </c>
      <c r="D296">
        <v>3097693.8160000001</v>
      </c>
      <c r="E296">
        <v>632.48900000000003</v>
      </c>
      <c r="F296">
        <v>5.2</v>
      </c>
      <c r="G296">
        <v>0</v>
      </c>
      <c r="H296" t="s">
        <v>194</v>
      </c>
      <c r="I296">
        <v>0</v>
      </c>
      <c r="J296">
        <f t="shared" si="171"/>
        <v>1</v>
      </c>
      <c r="K296">
        <f t="shared" ca="1" si="172"/>
        <v>50.95</v>
      </c>
      <c r="L296">
        <f t="shared" ca="1" si="173"/>
        <v>1.0684959309922624</v>
      </c>
      <c r="M296">
        <f t="shared" ca="1" si="146"/>
        <v>5.5561788411597641</v>
      </c>
      <c r="N296">
        <f t="shared" ca="1" si="147"/>
        <v>0.75728294997139567</v>
      </c>
      <c r="O296">
        <f t="shared" ca="1" si="148"/>
        <v>9.1699712080119067</v>
      </c>
      <c r="P296">
        <f t="shared" ca="1" si="149"/>
        <v>633.55749593099233</v>
      </c>
      <c r="Q296">
        <f t="shared" ca="1" si="150"/>
        <v>637.8433456738959</v>
      </c>
      <c r="R296">
        <f t="shared" ca="1" si="151"/>
        <v>2.7409906686322007E-2</v>
      </c>
      <c r="S296">
        <f t="shared" ca="1" si="152"/>
        <v>2.8323507366843055</v>
      </c>
      <c r="T296">
        <f t="shared" ca="1" si="153"/>
        <v>50.594272557643521</v>
      </c>
      <c r="U296">
        <f t="shared" ca="1" si="174"/>
        <v>-2.6909906686341856E-2</v>
      </c>
      <c r="V296">
        <f t="shared" ca="1" si="175"/>
        <v>0</v>
      </c>
      <c r="W296">
        <f t="shared" ca="1" si="154"/>
        <v>1.2182850379333221</v>
      </c>
      <c r="X296">
        <f t="shared" ca="1" si="155"/>
        <v>6.3350821972532749</v>
      </c>
      <c r="Y296">
        <f t="shared" ca="1" si="156"/>
        <v>0.82957167083081229</v>
      </c>
      <c r="Z296">
        <f t="shared" ca="1" si="157"/>
        <v>8.0425160106194973</v>
      </c>
      <c r="AA296">
        <f t="shared" ca="1" si="158"/>
        <v>633.70728503793339</v>
      </c>
      <c r="AB296">
        <f t="shared" ca="1" si="159"/>
        <v>637.00402631117856</v>
      </c>
      <c r="AC296">
        <f t="shared" ca="1" si="160"/>
        <v>1.8670724440133613E-2</v>
      </c>
      <c r="AD296">
        <f t="shared" ca="1" si="161"/>
        <v>2.3263924255670019</v>
      </c>
      <c r="AE296">
        <f t="shared" ca="1" si="162"/>
        <v>45.629221825667301</v>
      </c>
      <c r="AF296">
        <f t="shared" ca="1" si="163"/>
        <v>1.8483914861008088E-2</v>
      </c>
      <c r="AG296">
        <f t="shared" ca="1" si="164"/>
        <v>0</v>
      </c>
      <c r="AH296">
        <f ca="1">IFERROR(IF(V32="Supercritical",MAX($D$16,IFERROR(L296,MAX($D$16,POWER((ABS(K296)^2)/($I$5*MAX(F296,0.1)^2),1/3)))),IF(V32="Subcritical",MAX($D$16,IFERROR(W296,MAX($D$16,POWER((ABS(K296)^2)/($I$5*MAX(F296,0.1)^2),1/3)))),IF(AND(IFERROR(V296,0)=1,IFERROR(AG296,0)=1),IF(IFERROR(T296,-1E+99)&gt;=IFERROR(AE296,-1E+99),MAX($D$16,IFERROR(L296,MAX($D$16,POWER((ABS(K296)^2)/($I$5*MAX(F296,0.1)^2),1/3)))),MAX($D$16,IFERROR(W296,MAX($D$16,POWER((ABS(K296)^2)/($I$5*MAX(F296,0.1)^2),1/3))))),IF(IFERROR(V296,0)=1,MAX($D$16,IFERROR(L296,MAX($D$16,POWER((ABS(K296)^2)/($I$5*MAX(F296,0.1)^2),1/3)))),IF(IFERROR(AG296,0)=1,MAX($D$16,IFERROR(W296,MAX($D$16,POWER((ABS(K296)^2)/($I$5*MAX(F296,0.1)^2),1/3)))),MAX($D$16,POWER((ABS(K296)^2)/($I$5*MAX(F296,0.1)^2),1/3))))))),MAX($D$16,POWER((ABS(K296)^2)/($I$5*MAX(F296,0.1)^2),1/3)))</f>
        <v>2.1389677043987478</v>
      </c>
      <c r="AI296">
        <f t="shared" ca="1" si="165"/>
        <v>634.62796770439877</v>
      </c>
      <c r="AJ296">
        <f t="shared" ca="1" si="166"/>
        <v>635.69745155659814</v>
      </c>
      <c r="AM296">
        <v>0</v>
      </c>
      <c r="AN296">
        <v>0</v>
      </c>
      <c r="AO296">
        <f t="shared" si="167"/>
        <v>0</v>
      </c>
      <c r="AP296">
        <f t="shared" si="176"/>
        <v>0</v>
      </c>
      <c r="AQ296">
        <f t="shared" ca="1" si="168"/>
        <v>1.0000000000000004</v>
      </c>
      <c r="AR296" t="str">
        <f t="shared" ca="1" si="169"/>
        <v>Supercritical</v>
      </c>
      <c r="AS296">
        <f t="shared" ca="1" si="170"/>
        <v>3.8141460404132466E-3</v>
      </c>
    </row>
    <row r="297" spans="1:45" x14ac:dyDescent="0.35">
      <c r="A297">
        <v>148</v>
      </c>
      <c r="B297">
        <v>146.99700000000001</v>
      </c>
      <c r="C297">
        <v>616437.71499999997</v>
      </c>
      <c r="D297">
        <v>3097693.7680000002</v>
      </c>
      <c r="E297">
        <v>632.48850000000004</v>
      </c>
      <c r="F297">
        <v>5.2</v>
      </c>
      <c r="G297">
        <v>0</v>
      </c>
      <c r="H297" t="s">
        <v>194</v>
      </c>
      <c r="I297">
        <v>5.7000000000000002E-2</v>
      </c>
      <c r="J297">
        <f t="shared" si="171"/>
        <v>1</v>
      </c>
      <c r="K297">
        <f t="shared" ca="1" si="172"/>
        <v>50.95</v>
      </c>
      <c r="L297">
        <f t="shared" ca="1" si="173"/>
        <v>1.0684959309922624</v>
      </c>
      <c r="M297">
        <f t="shared" ca="1" si="146"/>
        <v>5.5561788411597641</v>
      </c>
      <c r="N297">
        <f t="shared" ca="1" si="147"/>
        <v>0.75728294997139567</v>
      </c>
      <c r="O297">
        <f t="shared" ca="1" si="148"/>
        <v>9.1699712080119067</v>
      </c>
      <c r="P297">
        <f t="shared" ca="1" si="149"/>
        <v>633.55699593099234</v>
      </c>
      <c r="Q297">
        <f t="shared" ca="1" si="150"/>
        <v>637.84284567389591</v>
      </c>
      <c r="R297">
        <f t="shared" ca="1" si="151"/>
        <v>2.7409906686322007E-2</v>
      </c>
      <c r="S297">
        <f t="shared" ca="1" si="152"/>
        <v>2.8323507366843055</v>
      </c>
      <c r="T297">
        <f t="shared" ca="1" si="153"/>
        <v>50.594272557643521</v>
      </c>
      <c r="U297">
        <f t="shared" ca="1" si="174"/>
        <v>-2.7317062411952975E-2</v>
      </c>
      <c r="V297">
        <f t="shared" ca="1" si="175"/>
        <v>0</v>
      </c>
      <c r="W297">
        <f t="shared" ca="1" si="154"/>
        <v>1.2188322752480876</v>
      </c>
      <c r="X297">
        <f t="shared" ca="1" si="155"/>
        <v>6.337927831290056</v>
      </c>
      <c r="Y297">
        <f t="shared" ca="1" si="156"/>
        <v>0.82982537258438727</v>
      </c>
      <c r="Z297">
        <f t="shared" ca="1" si="157"/>
        <v>8.0389050421909527</v>
      </c>
      <c r="AA297">
        <f t="shared" ca="1" si="158"/>
        <v>633.70733227524818</v>
      </c>
      <c r="AB297">
        <f t="shared" ca="1" si="159"/>
        <v>637.00111383882427</v>
      </c>
      <c r="AC297">
        <f t="shared" ca="1" si="160"/>
        <v>1.864635876532424E-2</v>
      </c>
      <c r="AD297">
        <f t="shared" ca="1" si="161"/>
        <v>2.3248258287597934</v>
      </c>
      <c r="AE297">
        <f t="shared" ca="1" si="162"/>
        <v>45.613935183442827</v>
      </c>
      <c r="AF297">
        <f t="shared" ca="1" si="163"/>
        <v>1.8459268013884866E-2</v>
      </c>
      <c r="AG297">
        <f t="shared" ca="1" si="164"/>
        <v>0</v>
      </c>
      <c r="AH297">
        <f ca="1">IFERROR(IF(V32="Supercritical",MAX($D$16,IFERROR(L297,MAX($D$16,POWER((ABS(K297)^2)/($I$5*MAX(F297,0.1)^2),1/3)))),IF(V32="Subcritical",MAX($D$16,IFERROR(W297,MAX($D$16,POWER((ABS(K297)^2)/($I$5*MAX(F297,0.1)^2),1/3)))),IF(AND(IFERROR(V297,0)=1,IFERROR(AG297,0)=1),IF(IFERROR(T297,-1E+99)&gt;=IFERROR(AE297,-1E+99),MAX($D$16,IFERROR(L297,MAX($D$16,POWER((ABS(K297)^2)/($I$5*MAX(F297,0.1)^2),1/3)))),MAX($D$16,IFERROR(W297,MAX($D$16,POWER((ABS(K297)^2)/($I$5*MAX(F297,0.1)^2),1/3))))),IF(IFERROR(V297,0)=1,MAX($D$16,IFERROR(L297,MAX($D$16,POWER((ABS(K297)^2)/($I$5*MAX(F297,0.1)^2),1/3)))),IF(IFERROR(AG297,0)=1,MAX($D$16,IFERROR(W297,MAX($D$16,POWER((ABS(K297)^2)/($I$5*MAX(F297,0.1)^2),1/3)))),MAX($D$16,POWER((ABS(K297)^2)/($I$5*MAX(F297,0.1)^2),1/3))))))),MAX($D$16,POWER((ABS(K297)^2)/($I$5*MAX(F297,0.1)^2),1/3)))</f>
        <v>2.1389677043987478</v>
      </c>
      <c r="AI297">
        <f t="shared" ca="1" si="165"/>
        <v>634.62746770439878</v>
      </c>
      <c r="AJ297">
        <f t="shared" ca="1" si="166"/>
        <v>635.69695155659815</v>
      </c>
      <c r="AM297">
        <v>0</v>
      </c>
      <c r="AN297">
        <v>0</v>
      </c>
      <c r="AO297">
        <f t="shared" si="167"/>
        <v>0</v>
      </c>
      <c r="AP297">
        <f t="shared" si="176"/>
        <v>0</v>
      </c>
      <c r="AQ297">
        <f t="shared" ca="1" si="168"/>
        <v>1.0000000000000004</v>
      </c>
      <c r="AR297" t="str">
        <f t="shared" ca="1" si="169"/>
        <v>Supercritical</v>
      </c>
      <c r="AS297">
        <f t="shared" ca="1" si="170"/>
        <v>3.8141460404132466E-3</v>
      </c>
    </row>
    <row r="298" spans="1:45" x14ac:dyDescent="0.35">
      <c r="A298">
        <v>149</v>
      </c>
      <c r="B298">
        <v>147.99700000000001</v>
      </c>
      <c r="C298">
        <v>616436.71600000001</v>
      </c>
      <c r="D298">
        <v>3097693.7209999999</v>
      </c>
      <c r="E298">
        <v>632.48800000000006</v>
      </c>
      <c r="F298">
        <v>5.2</v>
      </c>
      <c r="G298">
        <v>0</v>
      </c>
      <c r="H298" t="s">
        <v>194</v>
      </c>
      <c r="I298">
        <v>5.7000000000000002E-2</v>
      </c>
      <c r="J298">
        <f t="shared" si="171"/>
        <v>1</v>
      </c>
      <c r="K298">
        <f t="shared" ca="1" si="172"/>
        <v>50.95</v>
      </c>
      <c r="L298">
        <f t="shared" ca="1" si="173"/>
        <v>1.0684959309922624</v>
      </c>
      <c r="M298">
        <f t="shared" ca="1" si="146"/>
        <v>5.5561788411597641</v>
      </c>
      <c r="N298">
        <f t="shared" ca="1" si="147"/>
        <v>0.75728294997139567</v>
      </c>
      <c r="O298">
        <f t="shared" ca="1" si="148"/>
        <v>9.1699712080119067</v>
      </c>
      <c r="P298">
        <f t="shared" ca="1" si="149"/>
        <v>633.55649593099236</v>
      </c>
      <c r="Q298">
        <f t="shared" ca="1" si="150"/>
        <v>637.84234567389592</v>
      </c>
      <c r="R298">
        <f t="shared" ca="1" si="151"/>
        <v>2.7409906686322007E-2</v>
      </c>
      <c r="S298">
        <f t="shared" ca="1" si="152"/>
        <v>2.8323507366843055</v>
      </c>
      <c r="T298">
        <f t="shared" ca="1" si="153"/>
        <v>50.594272557643521</v>
      </c>
      <c r="U298">
        <f t="shared" ca="1" si="174"/>
        <v>-2.7317062411952975E-2</v>
      </c>
      <c r="V298">
        <f t="shared" ca="1" si="175"/>
        <v>0</v>
      </c>
      <c r="W298">
        <f t="shared" ca="1" si="154"/>
        <v>1.2193753670959671</v>
      </c>
      <c r="X298">
        <f t="shared" ca="1" si="155"/>
        <v>6.340751908899029</v>
      </c>
      <c r="Y298">
        <f t="shared" ca="1" si="156"/>
        <v>0.83007708060391183</v>
      </c>
      <c r="Z298">
        <f t="shared" ca="1" si="157"/>
        <v>8.0353246321612772</v>
      </c>
      <c r="AA298">
        <f t="shared" ca="1" si="158"/>
        <v>633.70737536709601</v>
      </c>
      <c r="AB298">
        <f t="shared" ca="1" si="159"/>
        <v>636.99822358035885</v>
      </c>
      <c r="AC298">
        <f t="shared" ca="1" si="160"/>
        <v>1.8622220971784224E-2</v>
      </c>
      <c r="AD298">
        <f t="shared" ca="1" si="161"/>
        <v>2.3232728368832456</v>
      </c>
      <c r="AE298">
        <f t="shared" ca="1" si="162"/>
        <v>45.598782523576261</v>
      </c>
      <c r="AF298">
        <f t="shared" ca="1" si="163"/>
        <v>1.8423882057959418E-2</v>
      </c>
      <c r="AG298">
        <f t="shared" ca="1" si="164"/>
        <v>0</v>
      </c>
      <c r="AH298">
        <f ca="1">IFERROR(IF(V32="Supercritical",MAX($D$16,IFERROR(L298,MAX($D$16,POWER((ABS(K298)^2)/($I$5*MAX(F298,0.1)^2),1/3)))),IF(V32="Subcritical",MAX($D$16,IFERROR(W298,MAX($D$16,POWER((ABS(K298)^2)/($I$5*MAX(F298,0.1)^2),1/3)))),IF(AND(IFERROR(V298,0)=1,IFERROR(AG298,0)=1),IF(IFERROR(T298,-1E+99)&gt;=IFERROR(AE298,-1E+99),MAX($D$16,IFERROR(L298,MAX($D$16,POWER((ABS(K298)^2)/($I$5*MAX(F298,0.1)^2),1/3)))),MAX($D$16,IFERROR(W298,MAX($D$16,POWER((ABS(K298)^2)/($I$5*MAX(F298,0.1)^2),1/3))))),IF(IFERROR(V298,0)=1,MAX($D$16,IFERROR(L298,MAX($D$16,POWER((ABS(K298)^2)/($I$5*MAX(F298,0.1)^2),1/3)))),IF(IFERROR(AG298,0)=1,MAX($D$16,IFERROR(W298,MAX($D$16,POWER((ABS(K298)^2)/($I$5*MAX(F298,0.1)^2),1/3)))),MAX($D$16,POWER((ABS(K298)^2)/($I$5*MAX(F298,0.1)^2),1/3))))))),MAX($D$16,POWER((ABS(K298)^2)/($I$5*MAX(F298,0.1)^2),1/3)))</f>
        <v>2.1389677043987478</v>
      </c>
      <c r="AI298">
        <f t="shared" ca="1" si="165"/>
        <v>634.62696770439879</v>
      </c>
      <c r="AJ298">
        <f t="shared" ca="1" si="166"/>
        <v>635.69645155659816</v>
      </c>
      <c r="AM298">
        <v>0</v>
      </c>
      <c r="AN298">
        <v>0</v>
      </c>
      <c r="AO298">
        <f t="shared" si="167"/>
        <v>0</v>
      </c>
      <c r="AP298">
        <f t="shared" si="176"/>
        <v>0</v>
      </c>
      <c r="AQ298">
        <f t="shared" ca="1" si="168"/>
        <v>1.0000000000000004</v>
      </c>
      <c r="AR298" t="str">
        <f t="shared" ca="1" si="169"/>
        <v>Supercritical</v>
      </c>
      <c r="AS298">
        <f t="shared" ca="1" si="170"/>
        <v>3.8141460404132466E-3</v>
      </c>
    </row>
    <row r="299" spans="1:45" x14ac:dyDescent="0.35">
      <c r="A299">
        <v>150</v>
      </c>
      <c r="B299">
        <v>148.99700000000001</v>
      </c>
      <c r="C299">
        <v>616435.71699999995</v>
      </c>
      <c r="D299">
        <v>3097693.673</v>
      </c>
      <c r="E299">
        <v>632.48749999999995</v>
      </c>
      <c r="F299">
        <v>5.2</v>
      </c>
      <c r="G299">
        <v>0</v>
      </c>
      <c r="H299" t="s">
        <v>194</v>
      </c>
      <c r="I299">
        <v>5.5E-2</v>
      </c>
      <c r="J299">
        <f t="shared" si="171"/>
        <v>1</v>
      </c>
      <c r="K299">
        <f t="shared" ca="1" si="172"/>
        <v>50.95</v>
      </c>
      <c r="L299">
        <f t="shared" ca="1" si="173"/>
        <v>1.0684959309922624</v>
      </c>
      <c r="M299">
        <f t="shared" ca="1" si="146"/>
        <v>5.5561788411597641</v>
      </c>
      <c r="N299">
        <f t="shared" ca="1" si="147"/>
        <v>0.75728294997139567</v>
      </c>
      <c r="O299">
        <f t="shared" ca="1" si="148"/>
        <v>9.1699712080119067</v>
      </c>
      <c r="P299">
        <f t="shared" ca="1" si="149"/>
        <v>633.55599593099225</v>
      </c>
      <c r="Q299">
        <f t="shared" ca="1" si="150"/>
        <v>637.84184567389582</v>
      </c>
      <c r="R299">
        <f t="shared" ca="1" si="151"/>
        <v>2.7409906686322007E-2</v>
      </c>
      <c r="S299">
        <f t="shared" ca="1" si="152"/>
        <v>2.8323507366843055</v>
      </c>
      <c r="T299">
        <f t="shared" ca="1" si="153"/>
        <v>50.594272557643521</v>
      </c>
      <c r="U299">
        <f t="shared" ca="1" si="174"/>
        <v>-2.7302776245960558E-2</v>
      </c>
      <c r="V299">
        <f t="shared" ca="1" si="175"/>
        <v>0</v>
      </c>
      <c r="W299">
        <f t="shared" ca="1" si="154"/>
        <v>1.3703715988298983</v>
      </c>
      <c r="X299">
        <f t="shared" ca="1" si="155"/>
        <v>7.125932313915472</v>
      </c>
      <c r="Y299">
        <f t="shared" ca="1" si="156"/>
        <v>0.89738858650101461</v>
      </c>
      <c r="Z299">
        <f t="shared" ca="1" si="157"/>
        <v>7.1499416154297721</v>
      </c>
      <c r="AA299">
        <f t="shared" ca="1" si="158"/>
        <v>633.85787159882989</v>
      </c>
      <c r="AB299">
        <f t="shared" ca="1" si="159"/>
        <v>636.46346105367468</v>
      </c>
      <c r="AC299">
        <f t="shared" ca="1" si="160"/>
        <v>1.3288627272361672E-2</v>
      </c>
      <c r="AD299">
        <f t="shared" ca="1" si="161"/>
        <v>1.9500637857239027</v>
      </c>
      <c r="AE299">
        <f t="shared" ca="1" si="162"/>
        <v>42.017095815238555</v>
      </c>
      <c r="AF299">
        <f t="shared" ca="1" si="163"/>
        <v>1.3014184345138347E-2</v>
      </c>
      <c r="AG299">
        <f t="shared" ca="1" si="164"/>
        <v>0</v>
      </c>
      <c r="AH299">
        <f ca="1">IFERROR(IF(V32="Supercritical",MAX($D$16,IFERROR(L299,MAX($D$16,POWER((ABS(K299)^2)/($I$5*MAX(F299,0.1)^2),1/3)))),IF(V32="Subcritical",MAX($D$16,IFERROR(W299,MAX($D$16,POWER((ABS(K299)^2)/($I$5*MAX(F299,0.1)^2),1/3)))),IF(AND(IFERROR(V299,0)=1,IFERROR(AG299,0)=1),IF(IFERROR(T299,-1E+99)&gt;=IFERROR(AE299,-1E+99),MAX($D$16,IFERROR(L299,MAX($D$16,POWER((ABS(K299)^2)/($I$5*MAX(F299,0.1)^2),1/3)))),MAX($D$16,IFERROR(W299,MAX($D$16,POWER((ABS(K299)^2)/($I$5*MAX(F299,0.1)^2),1/3))))),IF(IFERROR(V299,0)=1,MAX($D$16,IFERROR(L299,MAX($D$16,POWER((ABS(K299)^2)/($I$5*MAX(F299,0.1)^2),1/3)))),IF(IFERROR(AG299,0)=1,MAX($D$16,IFERROR(W299,MAX($D$16,POWER((ABS(K299)^2)/($I$5*MAX(F299,0.1)^2),1/3)))),MAX($D$16,POWER((ABS(K299)^2)/($I$5*MAX(F299,0.1)^2),1/3))))))),MAX($D$16,POWER((ABS(K299)^2)/($I$5*MAX(F299,0.1)^2),1/3)))</f>
        <v>2.1389677043987478</v>
      </c>
      <c r="AI299">
        <f t="shared" ca="1" si="165"/>
        <v>634.62646770439869</v>
      </c>
      <c r="AJ299">
        <f t="shared" ca="1" si="166"/>
        <v>635.69595155659806</v>
      </c>
      <c r="AM299">
        <v>0</v>
      </c>
      <c r="AN299">
        <v>0</v>
      </c>
      <c r="AO299">
        <f t="shared" si="167"/>
        <v>0</v>
      </c>
      <c r="AP299">
        <f t="shared" si="176"/>
        <v>0</v>
      </c>
      <c r="AQ299">
        <f t="shared" ca="1" si="168"/>
        <v>1.0000000000000004</v>
      </c>
      <c r="AR299" t="str">
        <f t="shared" ca="1" si="169"/>
        <v>Supercritical</v>
      </c>
      <c r="AS299">
        <f t="shared" ca="1" si="170"/>
        <v>3.8141460404132466E-3</v>
      </c>
    </row>
    <row r="300" spans="1:45" x14ac:dyDescent="0.35">
      <c r="A300">
        <v>151</v>
      </c>
      <c r="B300">
        <v>149.99600000000001</v>
      </c>
      <c r="C300">
        <v>616434.71900000004</v>
      </c>
      <c r="D300">
        <v>3097693.6260000002</v>
      </c>
      <c r="E300">
        <v>632.48699999999997</v>
      </c>
      <c r="F300">
        <v>5.2</v>
      </c>
      <c r="G300">
        <v>0</v>
      </c>
      <c r="H300" t="s">
        <v>194</v>
      </c>
      <c r="I300">
        <v>5.5E-2</v>
      </c>
      <c r="J300">
        <f t="shared" si="171"/>
        <v>0.99899999999999523</v>
      </c>
      <c r="K300">
        <f t="shared" ca="1" si="172"/>
        <v>50.95</v>
      </c>
      <c r="L300">
        <f t="shared" ca="1" si="173"/>
        <v>1.0684959309922624</v>
      </c>
      <c r="M300">
        <f t="shared" ca="1" si="146"/>
        <v>5.5561788411597641</v>
      </c>
      <c r="N300">
        <f t="shared" ca="1" si="147"/>
        <v>0.75728294997139567</v>
      </c>
      <c r="O300">
        <f t="shared" ca="1" si="148"/>
        <v>9.1699712080119067</v>
      </c>
      <c r="P300">
        <f t="shared" ca="1" si="149"/>
        <v>633.55549593099227</v>
      </c>
      <c r="Q300">
        <f t="shared" ca="1" si="150"/>
        <v>637.84134567389583</v>
      </c>
      <c r="R300">
        <f t="shared" ca="1" si="151"/>
        <v>2.7409906686322007E-2</v>
      </c>
      <c r="S300">
        <f t="shared" ca="1" si="152"/>
        <v>2.8323507366843055</v>
      </c>
      <c r="T300">
        <f t="shared" ca="1" si="153"/>
        <v>50.594272557643521</v>
      </c>
      <c r="U300">
        <f t="shared" ca="1" si="174"/>
        <v>-2.7275366339381435E-2</v>
      </c>
      <c r="V300">
        <f t="shared" ca="1" si="175"/>
        <v>0</v>
      </c>
      <c r="W300">
        <f t="shared" ca="1" si="154"/>
        <v>1.3603931234124207</v>
      </c>
      <c r="X300">
        <f t="shared" ca="1" si="155"/>
        <v>7.0740442417445877</v>
      </c>
      <c r="Y300">
        <f t="shared" ca="1" si="156"/>
        <v>0.89309874314312143</v>
      </c>
      <c r="Z300">
        <f t="shared" ca="1" si="157"/>
        <v>7.202386394382347</v>
      </c>
      <c r="AA300">
        <f t="shared" ca="1" si="158"/>
        <v>633.84739312341242</v>
      </c>
      <c r="AB300">
        <f t="shared" ca="1" si="159"/>
        <v>636.49134673064907</v>
      </c>
      <c r="AC300">
        <f t="shared" ca="1" si="160"/>
        <v>1.3570714502436538E-2</v>
      </c>
      <c r="AD300">
        <f t="shared" ca="1" si="161"/>
        <v>1.9715586411513564</v>
      </c>
      <c r="AE300">
        <f t="shared" ca="1" si="162"/>
        <v>42.218630152017418</v>
      </c>
      <c r="AF300">
        <f t="shared" ca="1" si="163"/>
        <v>1.30842852169053E-2</v>
      </c>
      <c r="AG300">
        <f t="shared" ca="1" si="164"/>
        <v>0</v>
      </c>
      <c r="AH300">
        <f ca="1">IFERROR(IF(V32="Supercritical",MAX($D$16,IFERROR(L300,MAX($D$16,POWER((ABS(K300)^2)/($I$5*MAX(F300,0.1)^2),1/3)))),IF(V32="Subcritical",MAX($D$16,IFERROR(W300,MAX($D$16,POWER((ABS(K300)^2)/($I$5*MAX(F300,0.1)^2),1/3)))),IF(AND(IFERROR(V300,0)=1,IFERROR(AG300,0)=1),IF(IFERROR(T300,-1E+99)&gt;=IFERROR(AE300,-1E+99),MAX($D$16,IFERROR(L300,MAX($D$16,POWER((ABS(K300)^2)/($I$5*MAX(F300,0.1)^2),1/3)))),MAX($D$16,IFERROR(W300,MAX($D$16,POWER((ABS(K300)^2)/($I$5*MAX(F300,0.1)^2),1/3))))),IF(IFERROR(V300,0)=1,MAX($D$16,IFERROR(L300,MAX($D$16,POWER((ABS(K300)^2)/($I$5*MAX(F300,0.1)^2),1/3)))),IF(IFERROR(AG300,0)=1,MAX($D$16,IFERROR(W300,MAX($D$16,POWER((ABS(K300)^2)/($I$5*MAX(F300,0.1)^2),1/3)))),MAX($D$16,POWER((ABS(K300)^2)/($I$5*MAX(F300,0.1)^2),1/3))))))),MAX($D$16,POWER((ABS(K300)^2)/($I$5*MAX(F300,0.1)^2),1/3)))</f>
        <v>2.1389677043987478</v>
      </c>
      <c r="AI300">
        <f t="shared" ca="1" si="165"/>
        <v>634.6259677043987</v>
      </c>
      <c r="AJ300">
        <f t="shared" ca="1" si="166"/>
        <v>635.69545155659807</v>
      </c>
      <c r="AM300">
        <v>0</v>
      </c>
      <c r="AN300">
        <v>0</v>
      </c>
      <c r="AO300">
        <f t="shared" si="167"/>
        <v>0</v>
      </c>
      <c r="AP300">
        <f t="shared" si="176"/>
        <v>0</v>
      </c>
      <c r="AQ300">
        <f t="shared" ca="1" si="168"/>
        <v>1.0000000000000004</v>
      </c>
      <c r="AR300" t="str">
        <f t="shared" ca="1" si="169"/>
        <v>Supercritical</v>
      </c>
      <c r="AS300">
        <f t="shared" ca="1" si="170"/>
        <v>3.8141460404132466E-3</v>
      </c>
    </row>
    <row r="301" spans="1:45" x14ac:dyDescent="0.35">
      <c r="A301">
        <v>152</v>
      </c>
      <c r="B301">
        <v>150.99700000000001</v>
      </c>
      <c r="C301">
        <v>616433.72</v>
      </c>
      <c r="D301">
        <v>3097693.5780000002</v>
      </c>
      <c r="E301">
        <v>632.48649999999998</v>
      </c>
      <c r="F301">
        <v>5.2</v>
      </c>
      <c r="G301">
        <v>0</v>
      </c>
      <c r="H301" t="s">
        <v>194</v>
      </c>
      <c r="I301">
        <v>0</v>
      </c>
      <c r="J301">
        <f t="shared" si="171"/>
        <v>1.0010000000000048</v>
      </c>
      <c r="K301">
        <f t="shared" ca="1" si="172"/>
        <v>50.95</v>
      </c>
      <c r="L301">
        <f t="shared" ca="1" si="173"/>
        <v>1.0684959309922624</v>
      </c>
      <c r="M301">
        <f t="shared" ca="1" si="146"/>
        <v>5.5561788411597641</v>
      </c>
      <c r="N301">
        <f t="shared" ca="1" si="147"/>
        <v>0.75728294997139567</v>
      </c>
      <c r="O301">
        <f t="shared" ca="1" si="148"/>
        <v>9.1699712080119067</v>
      </c>
      <c r="P301">
        <f t="shared" ca="1" si="149"/>
        <v>633.55499593099228</v>
      </c>
      <c r="Q301">
        <f t="shared" ca="1" si="150"/>
        <v>637.84084567389584</v>
      </c>
      <c r="R301">
        <f t="shared" ca="1" si="151"/>
        <v>2.7409906686322007E-2</v>
      </c>
      <c r="S301">
        <f t="shared" ca="1" si="152"/>
        <v>2.8323507366843055</v>
      </c>
      <c r="T301">
        <f t="shared" ca="1" si="153"/>
        <v>50.594272557643521</v>
      </c>
      <c r="U301">
        <f t="shared" ca="1" si="174"/>
        <v>-2.6937316593034666E-2</v>
      </c>
      <c r="V301">
        <f t="shared" ca="1" si="175"/>
        <v>0</v>
      </c>
      <c r="W301">
        <f t="shared" ca="1" si="154"/>
        <v>1.3314753931174881</v>
      </c>
      <c r="X301">
        <f t="shared" ca="1" si="155"/>
        <v>6.9236720442109378</v>
      </c>
      <c r="Y301">
        <f t="shared" ca="1" si="156"/>
        <v>0.88054373382720941</v>
      </c>
      <c r="Z301">
        <f t="shared" ca="1" si="157"/>
        <v>7.3588118666886633</v>
      </c>
      <c r="AA301">
        <f t="shared" ca="1" si="158"/>
        <v>633.81797539311742</v>
      </c>
      <c r="AB301">
        <f t="shared" ca="1" si="159"/>
        <v>636.5780218808502</v>
      </c>
      <c r="AC301">
        <f t="shared" ca="1" si="160"/>
        <v>1.4436547483754392E-2</v>
      </c>
      <c r="AD301">
        <f t="shared" ca="1" si="161"/>
        <v>2.0361352566073938</v>
      </c>
      <c r="AE301">
        <f t="shared" ca="1" si="162"/>
        <v>42.828662894117755</v>
      </c>
      <c r="AF301">
        <f t="shared" ca="1" si="163"/>
        <v>1.4198751900153184E-2</v>
      </c>
      <c r="AG301">
        <f t="shared" ca="1" si="164"/>
        <v>0</v>
      </c>
      <c r="AH301">
        <f ca="1">IFERROR(IF(V32="Supercritical",MAX($D$16,IFERROR(L301,MAX($D$16,POWER((ABS(K301)^2)/($I$5*MAX(F301,0.1)^2),1/3)))),IF(V32="Subcritical",MAX($D$16,IFERROR(W301,MAX($D$16,POWER((ABS(K301)^2)/($I$5*MAX(F301,0.1)^2),1/3)))),IF(AND(IFERROR(V301,0)=1,IFERROR(AG301,0)=1),IF(IFERROR(T301,-1E+99)&gt;=IFERROR(AE301,-1E+99),MAX($D$16,IFERROR(L301,MAX($D$16,POWER((ABS(K301)^2)/($I$5*MAX(F301,0.1)^2),1/3)))),MAX($D$16,IFERROR(W301,MAX($D$16,POWER((ABS(K301)^2)/($I$5*MAX(F301,0.1)^2),1/3))))),IF(IFERROR(V301,0)=1,MAX($D$16,IFERROR(L301,MAX($D$16,POWER((ABS(K301)^2)/($I$5*MAX(F301,0.1)^2),1/3)))),IF(IFERROR(AG301,0)=1,MAX($D$16,IFERROR(W301,MAX($D$16,POWER((ABS(K301)^2)/($I$5*MAX(F301,0.1)^2),1/3)))),MAX($D$16,POWER((ABS(K301)^2)/($I$5*MAX(F301,0.1)^2),1/3))))))),MAX($D$16,POWER((ABS(K301)^2)/($I$5*MAX(F301,0.1)^2),1/3)))</f>
        <v>2.1389677043987478</v>
      </c>
      <c r="AI301">
        <f t="shared" ca="1" si="165"/>
        <v>634.62546770439872</v>
      </c>
      <c r="AJ301">
        <f t="shared" ca="1" si="166"/>
        <v>635.69495155659808</v>
      </c>
      <c r="AM301">
        <v>0</v>
      </c>
      <c r="AN301">
        <v>0</v>
      </c>
      <c r="AO301">
        <f t="shared" si="167"/>
        <v>0</v>
      </c>
      <c r="AP301">
        <f t="shared" si="176"/>
        <v>0</v>
      </c>
      <c r="AQ301">
        <f t="shared" ca="1" si="168"/>
        <v>1.0000000000000004</v>
      </c>
      <c r="AR301" t="str">
        <f t="shared" ca="1" si="169"/>
        <v>Supercritical</v>
      </c>
      <c r="AS301">
        <f t="shared" ca="1" si="170"/>
        <v>3.8141460404132466E-3</v>
      </c>
    </row>
    <row r="302" spans="1:45" x14ac:dyDescent="0.35">
      <c r="A302">
        <v>153</v>
      </c>
      <c r="B302">
        <v>151.99700000000001</v>
      </c>
      <c r="C302">
        <v>616432.72100000002</v>
      </c>
      <c r="D302">
        <v>3097693.53</v>
      </c>
      <c r="E302">
        <v>632.48599999999999</v>
      </c>
      <c r="F302">
        <v>5.2</v>
      </c>
      <c r="G302">
        <v>0</v>
      </c>
      <c r="H302" t="s">
        <v>194</v>
      </c>
      <c r="I302">
        <v>5.7000000000000002E-2</v>
      </c>
      <c r="J302">
        <f t="shared" si="171"/>
        <v>1</v>
      </c>
      <c r="K302">
        <f t="shared" ca="1" si="172"/>
        <v>50.95</v>
      </c>
      <c r="L302">
        <f t="shared" ca="1" si="173"/>
        <v>1.0684959309922624</v>
      </c>
      <c r="M302">
        <f t="shared" ca="1" si="146"/>
        <v>5.5561788411597641</v>
      </c>
      <c r="N302">
        <f t="shared" ca="1" si="147"/>
        <v>0.75728294997139567</v>
      </c>
      <c r="O302">
        <f t="shared" ca="1" si="148"/>
        <v>9.1699712080119067</v>
      </c>
      <c r="P302">
        <f t="shared" ca="1" si="149"/>
        <v>633.55449593099229</v>
      </c>
      <c r="Q302">
        <f t="shared" ca="1" si="150"/>
        <v>637.84034567389585</v>
      </c>
      <c r="R302">
        <f t="shared" ca="1" si="151"/>
        <v>2.7409906686322007E-2</v>
      </c>
      <c r="S302">
        <f t="shared" ca="1" si="152"/>
        <v>2.8323507366843055</v>
      </c>
      <c r="T302">
        <f t="shared" ca="1" si="153"/>
        <v>50.594272557643521</v>
      </c>
      <c r="U302">
        <f t="shared" ca="1" si="174"/>
        <v>-2.7317062411952975E-2</v>
      </c>
      <c r="V302">
        <f t="shared" ca="1" si="175"/>
        <v>0</v>
      </c>
      <c r="W302">
        <f t="shared" ca="1" si="154"/>
        <v>1.287432562545074</v>
      </c>
      <c r="X302">
        <f t="shared" ca="1" si="155"/>
        <v>6.6946493252343853</v>
      </c>
      <c r="Y302">
        <f t="shared" ca="1" si="156"/>
        <v>0.86106308180577762</v>
      </c>
      <c r="Z302">
        <f t="shared" ca="1" si="157"/>
        <v>7.6105554637421129</v>
      </c>
      <c r="AA302">
        <f t="shared" ca="1" si="158"/>
        <v>633.77343256254505</v>
      </c>
      <c r="AB302">
        <f t="shared" ca="1" si="159"/>
        <v>636.72555052720838</v>
      </c>
      <c r="AC302">
        <f t="shared" ca="1" si="160"/>
        <v>1.5908721161118567E-2</v>
      </c>
      <c r="AD302">
        <f t="shared" ca="1" si="161"/>
        <v>2.1415075356351561</v>
      </c>
      <c r="AE302">
        <f t="shared" ca="1" si="162"/>
        <v>43.836243848355181</v>
      </c>
      <c r="AF302">
        <f t="shared" ca="1" si="163"/>
        <v>1.568917236784273E-2</v>
      </c>
      <c r="AG302">
        <f t="shared" ca="1" si="164"/>
        <v>0</v>
      </c>
      <c r="AH302">
        <f ca="1">IFERROR(IF(V32="Supercritical",MAX($D$16,IFERROR(L302,MAX($D$16,POWER((ABS(K302)^2)/($I$5*MAX(F302,0.1)^2),1/3)))),IF(V32="Subcritical",MAX($D$16,IFERROR(W302,MAX($D$16,POWER((ABS(K302)^2)/($I$5*MAX(F302,0.1)^2),1/3)))),IF(AND(IFERROR(V302,0)=1,IFERROR(AG302,0)=1),IF(IFERROR(T302,-1E+99)&gt;=IFERROR(AE302,-1E+99),MAX($D$16,IFERROR(L302,MAX($D$16,POWER((ABS(K302)^2)/($I$5*MAX(F302,0.1)^2),1/3)))),MAX($D$16,IFERROR(W302,MAX($D$16,POWER((ABS(K302)^2)/($I$5*MAX(F302,0.1)^2),1/3))))),IF(IFERROR(V302,0)=1,MAX($D$16,IFERROR(L302,MAX($D$16,POWER((ABS(K302)^2)/($I$5*MAX(F302,0.1)^2),1/3)))),IF(IFERROR(AG302,0)=1,MAX($D$16,IFERROR(W302,MAX($D$16,POWER((ABS(K302)^2)/($I$5*MAX(F302,0.1)^2),1/3)))),MAX($D$16,POWER((ABS(K302)^2)/($I$5*MAX(F302,0.1)^2),1/3))))))),MAX($D$16,POWER((ABS(K302)^2)/($I$5*MAX(F302,0.1)^2),1/3)))</f>
        <v>2.1389677043987478</v>
      </c>
      <c r="AI302">
        <f t="shared" ca="1" si="165"/>
        <v>634.62496770439873</v>
      </c>
      <c r="AJ302">
        <f t="shared" ca="1" si="166"/>
        <v>635.6944515565981</v>
      </c>
      <c r="AM302">
        <v>0</v>
      </c>
      <c r="AN302">
        <v>0</v>
      </c>
      <c r="AO302">
        <f t="shared" si="167"/>
        <v>0</v>
      </c>
      <c r="AP302">
        <f t="shared" si="176"/>
        <v>0</v>
      </c>
      <c r="AQ302">
        <f t="shared" ca="1" si="168"/>
        <v>1.0000000000000004</v>
      </c>
      <c r="AR302" t="str">
        <f t="shared" ca="1" si="169"/>
        <v>Supercritical</v>
      </c>
      <c r="AS302">
        <f t="shared" ca="1" si="170"/>
        <v>3.8141460404132466E-3</v>
      </c>
    </row>
    <row r="303" spans="1:45" x14ac:dyDescent="0.35">
      <c r="A303">
        <v>154</v>
      </c>
      <c r="B303">
        <v>152.99700000000001</v>
      </c>
      <c r="C303">
        <v>616431.72199999995</v>
      </c>
      <c r="D303">
        <v>3097693.483</v>
      </c>
      <c r="E303">
        <v>632.4855</v>
      </c>
      <c r="F303">
        <v>5.2</v>
      </c>
      <c r="G303">
        <v>0</v>
      </c>
      <c r="H303" t="s">
        <v>194</v>
      </c>
      <c r="I303">
        <v>5.7000000000000002E-2</v>
      </c>
      <c r="J303">
        <f t="shared" si="171"/>
        <v>1</v>
      </c>
      <c r="K303">
        <f t="shared" ca="1" si="172"/>
        <v>50.95</v>
      </c>
      <c r="L303">
        <f t="shared" ca="1" si="173"/>
        <v>1.0684959309922624</v>
      </c>
      <c r="M303">
        <f t="shared" ca="1" si="146"/>
        <v>5.5561788411597641</v>
      </c>
      <c r="N303">
        <f t="shared" ca="1" si="147"/>
        <v>0.75728294997139567</v>
      </c>
      <c r="O303">
        <f t="shared" ca="1" si="148"/>
        <v>9.1699712080119067</v>
      </c>
      <c r="P303">
        <f t="shared" ca="1" si="149"/>
        <v>633.5539959309923</v>
      </c>
      <c r="Q303">
        <f t="shared" ca="1" si="150"/>
        <v>637.83984567389587</v>
      </c>
      <c r="R303">
        <f t="shared" ca="1" si="151"/>
        <v>2.7409906686322007E-2</v>
      </c>
      <c r="S303">
        <f t="shared" ca="1" si="152"/>
        <v>2.8323507366843055</v>
      </c>
      <c r="T303">
        <f t="shared" ca="1" si="153"/>
        <v>50.594272557643521</v>
      </c>
      <c r="U303">
        <f t="shared" ca="1" si="174"/>
        <v>-2.7317062411952975E-2</v>
      </c>
      <c r="V303">
        <f t="shared" ca="1" si="175"/>
        <v>0</v>
      </c>
      <c r="W303">
        <f t="shared" ca="1" si="154"/>
        <v>1.2324815883952045</v>
      </c>
      <c r="X303">
        <f t="shared" ca="1" si="155"/>
        <v>6.4089042596550634</v>
      </c>
      <c r="Y303">
        <f t="shared" ca="1" si="156"/>
        <v>0.83612981717398127</v>
      </c>
      <c r="Z303">
        <f t="shared" ca="1" si="157"/>
        <v>7.9498769112119962</v>
      </c>
      <c r="AA303">
        <f t="shared" ca="1" si="158"/>
        <v>633.71798158839522</v>
      </c>
      <c r="AB303">
        <f t="shared" ca="1" si="159"/>
        <v>636.93921211354416</v>
      </c>
      <c r="AC303">
        <f t="shared" ca="1" si="160"/>
        <v>1.8052542620342595E-2</v>
      </c>
      <c r="AD303">
        <f t="shared" ca="1" si="161"/>
        <v>2.2863129732634078</v>
      </c>
      <c r="AE303">
        <f t="shared" ca="1" si="162"/>
        <v>45.238544318821745</v>
      </c>
      <c r="AF303">
        <f t="shared" ca="1" si="163"/>
        <v>1.7552542620364875E-2</v>
      </c>
      <c r="AG303">
        <f t="shared" ca="1" si="164"/>
        <v>0</v>
      </c>
      <c r="AH303">
        <f ca="1">IFERROR(IF(V32="Supercritical",MAX($D$16,IFERROR(L303,MAX($D$16,POWER((ABS(K303)^2)/($I$5*MAX(F303,0.1)^2),1/3)))),IF(V32="Subcritical",MAX($D$16,IFERROR(W303,MAX($D$16,POWER((ABS(K303)^2)/($I$5*MAX(F303,0.1)^2),1/3)))),IF(AND(IFERROR(V303,0)=1,IFERROR(AG303,0)=1),IF(IFERROR(T303,-1E+99)&gt;=IFERROR(AE303,-1E+99),MAX($D$16,IFERROR(L303,MAX($D$16,POWER((ABS(K303)^2)/($I$5*MAX(F303,0.1)^2),1/3)))),MAX($D$16,IFERROR(W303,MAX($D$16,POWER((ABS(K303)^2)/($I$5*MAX(F303,0.1)^2),1/3))))),IF(IFERROR(V303,0)=1,MAX($D$16,IFERROR(L303,MAX($D$16,POWER((ABS(K303)^2)/($I$5*MAX(F303,0.1)^2),1/3)))),IF(IFERROR(AG303,0)=1,MAX($D$16,IFERROR(W303,MAX($D$16,POWER((ABS(K303)^2)/($I$5*MAX(F303,0.1)^2),1/3)))),MAX($D$16,POWER((ABS(K303)^2)/($I$5*MAX(F303,0.1)^2),1/3))))))),MAX($D$16,POWER((ABS(K303)^2)/($I$5*MAX(F303,0.1)^2),1/3)))</f>
        <v>2.1389677043987478</v>
      </c>
      <c r="AI303">
        <f t="shared" ca="1" si="165"/>
        <v>634.62446770439874</v>
      </c>
      <c r="AJ303">
        <f t="shared" ca="1" si="166"/>
        <v>635.69395155659811</v>
      </c>
      <c r="AM303">
        <v>0</v>
      </c>
      <c r="AN303">
        <v>0</v>
      </c>
      <c r="AO303">
        <f t="shared" si="167"/>
        <v>0</v>
      </c>
      <c r="AP303">
        <f t="shared" si="176"/>
        <v>0</v>
      </c>
      <c r="AQ303">
        <f t="shared" ca="1" si="168"/>
        <v>1.0000000000000004</v>
      </c>
      <c r="AR303" t="str">
        <f t="shared" ca="1" si="169"/>
        <v>Supercritical</v>
      </c>
      <c r="AS303">
        <f t="shared" ca="1" si="170"/>
        <v>3.8141460404132466E-3</v>
      </c>
    </row>
    <row r="304" spans="1:45" x14ac:dyDescent="0.35">
      <c r="A304">
        <v>155</v>
      </c>
      <c r="B304">
        <v>153.99700000000001</v>
      </c>
      <c r="C304">
        <v>616430.723</v>
      </c>
      <c r="D304">
        <v>3097693.4350000001</v>
      </c>
      <c r="E304">
        <v>632.48500000000001</v>
      </c>
      <c r="F304">
        <v>5.2</v>
      </c>
      <c r="G304">
        <v>0</v>
      </c>
      <c r="H304" t="s">
        <v>194</v>
      </c>
      <c r="I304">
        <v>0</v>
      </c>
      <c r="J304">
        <f t="shared" si="171"/>
        <v>1</v>
      </c>
      <c r="K304">
        <f t="shared" ca="1" si="172"/>
        <v>50.95</v>
      </c>
      <c r="L304">
        <f t="shared" ca="1" si="173"/>
        <v>1.0684959309922624</v>
      </c>
      <c r="M304">
        <f t="shared" ca="1" si="146"/>
        <v>5.5561788411597641</v>
      </c>
      <c r="N304">
        <f t="shared" ca="1" si="147"/>
        <v>0.75728294997139567</v>
      </c>
      <c r="O304">
        <f t="shared" ca="1" si="148"/>
        <v>9.1699712080119067</v>
      </c>
      <c r="P304">
        <f t="shared" ca="1" si="149"/>
        <v>633.55349593099231</v>
      </c>
      <c r="Q304">
        <f t="shared" ca="1" si="150"/>
        <v>637.83934567389588</v>
      </c>
      <c r="R304">
        <f t="shared" ca="1" si="151"/>
        <v>2.7409906686322007E-2</v>
      </c>
      <c r="S304">
        <f t="shared" ca="1" si="152"/>
        <v>2.8323507366843055</v>
      </c>
      <c r="T304">
        <f t="shared" ca="1" si="153"/>
        <v>50.594272557643521</v>
      </c>
      <c r="U304">
        <f t="shared" ca="1" si="174"/>
        <v>-2.6909906686341856E-2</v>
      </c>
      <c r="V304">
        <f t="shared" ca="1" si="175"/>
        <v>0</v>
      </c>
      <c r="W304">
        <f t="shared" ca="1" si="154"/>
        <v>1.1703953543538366</v>
      </c>
      <c r="X304">
        <f t="shared" ca="1" si="155"/>
        <v>6.0860558426399507</v>
      </c>
      <c r="Y304">
        <f t="shared" ca="1" si="156"/>
        <v>0.80708457212744567</v>
      </c>
      <c r="Z304">
        <f t="shared" ca="1" si="157"/>
        <v>8.3715958770926093</v>
      </c>
      <c r="AA304">
        <f t="shared" ca="1" si="158"/>
        <v>633.6553953543538</v>
      </c>
      <c r="AB304">
        <f t="shared" ca="1" si="159"/>
        <v>637.22744517746048</v>
      </c>
      <c r="AC304">
        <f t="shared" ca="1" si="160"/>
        <v>2.0984903100578156E-2</v>
      </c>
      <c r="AD304">
        <f t="shared" ca="1" si="161"/>
        <v>2.4706285578783334</v>
      </c>
      <c r="AE304">
        <f t="shared" ca="1" si="162"/>
        <v>47.040935134521305</v>
      </c>
      <c r="AF304">
        <f t="shared" ca="1" si="163"/>
        <v>2.0824247833843401E-2</v>
      </c>
      <c r="AG304">
        <f t="shared" ca="1" si="164"/>
        <v>0</v>
      </c>
      <c r="AH304">
        <f ca="1">IFERROR(IF(V32="Supercritical",MAX($D$16,IFERROR(L304,MAX($D$16,POWER((ABS(K304)^2)/($I$5*MAX(F304,0.1)^2),1/3)))),IF(V32="Subcritical",MAX($D$16,IFERROR(W304,MAX($D$16,POWER((ABS(K304)^2)/($I$5*MAX(F304,0.1)^2),1/3)))),IF(AND(IFERROR(V304,0)=1,IFERROR(AG304,0)=1),IF(IFERROR(T304,-1E+99)&gt;=IFERROR(AE304,-1E+99),MAX($D$16,IFERROR(L304,MAX($D$16,POWER((ABS(K304)^2)/($I$5*MAX(F304,0.1)^2),1/3)))),MAX($D$16,IFERROR(W304,MAX($D$16,POWER((ABS(K304)^2)/($I$5*MAX(F304,0.1)^2),1/3))))),IF(IFERROR(V304,0)=1,MAX($D$16,IFERROR(L304,MAX($D$16,POWER((ABS(K304)^2)/($I$5*MAX(F304,0.1)^2),1/3)))),IF(IFERROR(AG304,0)=1,MAX($D$16,IFERROR(W304,MAX($D$16,POWER((ABS(K304)^2)/($I$5*MAX(F304,0.1)^2),1/3)))),MAX($D$16,POWER((ABS(K304)^2)/($I$5*MAX(F304,0.1)^2),1/3))))))),MAX($D$16,POWER((ABS(K304)^2)/($I$5*MAX(F304,0.1)^2),1/3)))</f>
        <v>2.1389677043987478</v>
      </c>
      <c r="AI304">
        <f t="shared" ca="1" si="165"/>
        <v>634.62396770439875</v>
      </c>
      <c r="AJ304">
        <f t="shared" ca="1" si="166"/>
        <v>635.69345155659812</v>
      </c>
      <c r="AM304">
        <v>0</v>
      </c>
      <c r="AN304">
        <v>0</v>
      </c>
      <c r="AO304">
        <f t="shared" si="167"/>
        <v>0</v>
      </c>
      <c r="AP304">
        <f t="shared" si="176"/>
        <v>0</v>
      </c>
      <c r="AQ304">
        <f t="shared" ca="1" si="168"/>
        <v>1.0000000000000004</v>
      </c>
      <c r="AR304" t="str">
        <f t="shared" ca="1" si="169"/>
        <v>Supercritical</v>
      </c>
      <c r="AS304">
        <f t="shared" ca="1" si="170"/>
        <v>3.8141460404132466E-3</v>
      </c>
    </row>
    <row r="305" spans="1:45" x14ac:dyDescent="0.35">
      <c r="A305">
        <v>156</v>
      </c>
      <c r="B305">
        <v>154.99700000000001</v>
      </c>
      <c r="C305">
        <v>616429.72400000005</v>
      </c>
      <c r="D305">
        <v>3097693.3870000001</v>
      </c>
      <c r="E305">
        <v>632.48450000000003</v>
      </c>
      <c r="F305">
        <v>5.2</v>
      </c>
      <c r="G305">
        <v>0</v>
      </c>
      <c r="H305" t="s">
        <v>194</v>
      </c>
      <c r="I305">
        <v>5.7000000000000002E-2</v>
      </c>
      <c r="J305">
        <f t="shared" si="171"/>
        <v>1</v>
      </c>
      <c r="K305">
        <f t="shared" ca="1" si="172"/>
        <v>50.95</v>
      </c>
      <c r="L305">
        <f t="shared" ca="1" si="173"/>
        <v>1.0684959309922624</v>
      </c>
      <c r="M305">
        <f t="shared" ca="1" si="146"/>
        <v>5.5561788411597641</v>
      </c>
      <c r="N305">
        <f t="shared" ca="1" si="147"/>
        <v>0.75728294997139567</v>
      </c>
      <c r="O305">
        <f t="shared" ca="1" si="148"/>
        <v>9.1699712080119067</v>
      </c>
      <c r="P305">
        <f t="shared" ca="1" si="149"/>
        <v>633.55299593099232</v>
      </c>
      <c r="Q305">
        <f t="shared" ca="1" si="150"/>
        <v>637.83884567389589</v>
      </c>
      <c r="R305">
        <f t="shared" ca="1" si="151"/>
        <v>2.7409906686322007E-2</v>
      </c>
      <c r="S305">
        <f t="shared" ca="1" si="152"/>
        <v>2.8323507366843055</v>
      </c>
      <c r="T305">
        <f t="shared" ca="1" si="153"/>
        <v>50.594272557643521</v>
      </c>
      <c r="U305">
        <f t="shared" ca="1" si="174"/>
        <v>-2.7317062411952975E-2</v>
      </c>
      <c r="V305">
        <f t="shared" ca="1" si="175"/>
        <v>0</v>
      </c>
      <c r="W305">
        <f t="shared" ca="1" si="154"/>
        <v>1.1046478116199285</v>
      </c>
      <c r="X305">
        <f t="shared" ca="1" si="155"/>
        <v>5.7441686204236282</v>
      </c>
      <c r="Y305">
        <f t="shared" ca="1" si="156"/>
        <v>0.77526514158870607</v>
      </c>
      <c r="Z305">
        <f t="shared" ca="1" si="157"/>
        <v>8.8698649651135195</v>
      </c>
      <c r="AA305">
        <f t="shared" ca="1" si="158"/>
        <v>633.58914781161991</v>
      </c>
      <c r="AB305">
        <f t="shared" ca="1" si="159"/>
        <v>637.59906139466523</v>
      </c>
      <c r="AC305">
        <f t="shared" ca="1" si="160"/>
        <v>2.4855138736396061E-2</v>
      </c>
      <c r="AD305">
        <f t="shared" ca="1" si="161"/>
        <v>2.694452837029397</v>
      </c>
      <c r="AE305">
        <f t="shared" ca="1" si="162"/>
        <v>49.239881196741685</v>
      </c>
      <c r="AF305">
        <f t="shared" ca="1" si="163"/>
        <v>2.4756130094715445E-2</v>
      </c>
      <c r="AG305">
        <f t="shared" ca="1" si="164"/>
        <v>0</v>
      </c>
      <c r="AH305">
        <f ca="1">IFERROR(IF(V32="Supercritical",MAX($D$16,IFERROR(L305,MAX($D$16,POWER((ABS(K305)^2)/($I$5*MAX(F305,0.1)^2),1/3)))),IF(V32="Subcritical",MAX($D$16,IFERROR(W305,MAX($D$16,POWER((ABS(K305)^2)/($I$5*MAX(F305,0.1)^2),1/3)))),IF(AND(IFERROR(V305,0)=1,IFERROR(AG305,0)=1),IF(IFERROR(T305,-1E+99)&gt;=IFERROR(AE305,-1E+99),MAX($D$16,IFERROR(L305,MAX($D$16,POWER((ABS(K305)^2)/($I$5*MAX(F305,0.1)^2),1/3)))),MAX($D$16,IFERROR(W305,MAX($D$16,POWER((ABS(K305)^2)/($I$5*MAX(F305,0.1)^2),1/3))))),IF(IFERROR(V305,0)=1,MAX($D$16,IFERROR(L305,MAX($D$16,POWER((ABS(K305)^2)/($I$5*MAX(F305,0.1)^2),1/3)))),IF(IFERROR(AG305,0)=1,MAX($D$16,IFERROR(W305,MAX($D$16,POWER((ABS(K305)^2)/($I$5*MAX(F305,0.1)^2),1/3)))),MAX($D$16,POWER((ABS(K305)^2)/($I$5*MAX(F305,0.1)^2),1/3))))))),MAX($D$16,POWER((ABS(K305)^2)/($I$5*MAX(F305,0.1)^2),1/3)))</f>
        <v>2.1389677043987478</v>
      </c>
      <c r="AI305">
        <f t="shared" ca="1" si="165"/>
        <v>634.62346770439876</v>
      </c>
      <c r="AJ305">
        <f t="shared" ca="1" si="166"/>
        <v>635.69295155659813</v>
      </c>
      <c r="AM305">
        <v>0</v>
      </c>
      <c r="AN305">
        <v>0</v>
      </c>
      <c r="AO305">
        <f t="shared" si="167"/>
        <v>0</v>
      </c>
      <c r="AP305">
        <f t="shared" si="176"/>
        <v>0</v>
      </c>
      <c r="AQ305">
        <f t="shared" ca="1" si="168"/>
        <v>1.0000000000000004</v>
      </c>
      <c r="AR305" t="str">
        <f t="shared" ca="1" si="169"/>
        <v>Supercritical</v>
      </c>
      <c r="AS305">
        <f t="shared" ca="1" si="170"/>
        <v>3.8141460404132466E-3</v>
      </c>
    </row>
    <row r="306" spans="1:45" x14ac:dyDescent="0.35">
      <c r="A306">
        <v>157</v>
      </c>
      <c r="B306">
        <v>155.99700000000001</v>
      </c>
      <c r="C306">
        <v>616428.72499999998</v>
      </c>
      <c r="D306">
        <v>3097693.34</v>
      </c>
      <c r="E306">
        <v>632.48400000000004</v>
      </c>
      <c r="F306">
        <v>5.2</v>
      </c>
      <c r="G306">
        <v>0</v>
      </c>
      <c r="H306" t="s">
        <v>194</v>
      </c>
      <c r="I306">
        <v>0.06</v>
      </c>
      <c r="J306">
        <f t="shared" si="171"/>
        <v>1</v>
      </c>
      <c r="K306">
        <f t="shared" ca="1" si="172"/>
        <v>50.95</v>
      </c>
      <c r="L306">
        <f t="shared" ca="1" si="173"/>
        <v>1.0684959309922624</v>
      </c>
      <c r="M306">
        <f t="shared" ca="1" si="146"/>
        <v>5.5561788411597641</v>
      </c>
      <c r="N306">
        <f t="shared" ca="1" si="147"/>
        <v>0.75728294997139567</v>
      </c>
      <c r="O306">
        <f t="shared" ca="1" si="148"/>
        <v>9.1699712080119067</v>
      </c>
      <c r="P306">
        <f t="shared" ca="1" si="149"/>
        <v>633.55249593099234</v>
      </c>
      <c r="Q306">
        <f t="shared" ca="1" si="150"/>
        <v>637.8383456738959</v>
      </c>
      <c r="R306">
        <f t="shared" ca="1" si="151"/>
        <v>2.7409906686322007E-2</v>
      </c>
      <c r="S306">
        <f t="shared" ca="1" si="152"/>
        <v>2.8323507366843055</v>
      </c>
      <c r="T306">
        <f t="shared" ca="1" si="153"/>
        <v>50.594272557643521</v>
      </c>
      <c r="U306">
        <f t="shared" ca="1" si="174"/>
        <v>-2.7338491660657382E-2</v>
      </c>
      <c r="V306">
        <f t="shared" ca="1" si="175"/>
        <v>0</v>
      </c>
      <c r="W306">
        <f t="shared" ca="1" si="154"/>
        <v>1.0386477270245327</v>
      </c>
      <c r="X306">
        <f t="shared" ca="1" si="155"/>
        <v>5.4009681805275704</v>
      </c>
      <c r="Y306">
        <f t="shared" ca="1" si="156"/>
        <v>0.7421669512569381</v>
      </c>
      <c r="Z306">
        <f t="shared" ca="1" si="157"/>
        <v>9.433493828697797</v>
      </c>
      <c r="AA306">
        <f t="shared" ca="1" si="158"/>
        <v>633.52264772702461</v>
      </c>
      <c r="AB306">
        <f t="shared" ca="1" si="159"/>
        <v>638.05836667789515</v>
      </c>
      <c r="AC306">
        <f t="shared" ca="1" si="160"/>
        <v>2.9798347176198128E-2</v>
      </c>
      <c r="AD306">
        <f t="shared" ca="1" si="161"/>
        <v>2.955316023212875</v>
      </c>
      <c r="AE306">
        <f t="shared" ca="1" si="162"/>
        <v>51.799399121153435</v>
      </c>
      <c r="AF306">
        <f t="shared" ca="1" si="163"/>
        <v>2.9722120724045453E-2</v>
      </c>
      <c r="AG306">
        <f t="shared" ca="1" si="164"/>
        <v>0</v>
      </c>
      <c r="AH306">
        <f ca="1">IFERROR(IF(V32="Supercritical",MAX($D$16,IFERROR(L306,MAX($D$16,POWER((ABS(K306)^2)/($I$5*MAX(F306,0.1)^2),1/3)))),IF(V32="Subcritical",MAX($D$16,IFERROR(W306,MAX($D$16,POWER((ABS(K306)^2)/($I$5*MAX(F306,0.1)^2),1/3)))),IF(AND(IFERROR(V306,0)=1,IFERROR(AG306,0)=1),IF(IFERROR(T306,-1E+99)&gt;=IFERROR(AE306,-1E+99),MAX($D$16,IFERROR(L306,MAX($D$16,POWER((ABS(K306)^2)/($I$5*MAX(F306,0.1)^2),1/3)))),MAX($D$16,IFERROR(W306,MAX($D$16,POWER((ABS(K306)^2)/($I$5*MAX(F306,0.1)^2),1/3))))),IF(IFERROR(V306,0)=1,MAX($D$16,IFERROR(L306,MAX($D$16,POWER((ABS(K306)^2)/($I$5*MAX(F306,0.1)^2),1/3)))),IF(IFERROR(AG306,0)=1,MAX($D$16,IFERROR(W306,MAX($D$16,POWER((ABS(K306)^2)/($I$5*MAX(F306,0.1)^2),1/3)))),MAX($D$16,POWER((ABS(K306)^2)/($I$5*MAX(F306,0.1)^2),1/3))))))),MAX($D$16,POWER((ABS(K306)^2)/($I$5*MAX(F306,0.1)^2),1/3)))</f>
        <v>2.1389677043987478</v>
      </c>
      <c r="AI306">
        <f t="shared" ca="1" si="165"/>
        <v>634.62296770439877</v>
      </c>
      <c r="AJ306">
        <f t="shared" ca="1" si="166"/>
        <v>635.69245155659814</v>
      </c>
      <c r="AM306">
        <v>0</v>
      </c>
      <c r="AN306">
        <v>0</v>
      </c>
      <c r="AO306">
        <f t="shared" si="167"/>
        <v>0</v>
      </c>
      <c r="AP306">
        <f t="shared" si="176"/>
        <v>0</v>
      </c>
      <c r="AQ306">
        <f t="shared" ca="1" si="168"/>
        <v>1.0000000000000004</v>
      </c>
      <c r="AR306" t="str">
        <f t="shared" ca="1" si="169"/>
        <v>Supercritical</v>
      </c>
      <c r="AS306">
        <f t="shared" ca="1" si="170"/>
        <v>3.8141460404132466E-3</v>
      </c>
    </row>
    <row r="307" spans="1:45" x14ac:dyDescent="0.35">
      <c r="A307">
        <v>158</v>
      </c>
      <c r="B307">
        <v>156.99600000000001</v>
      </c>
      <c r="C307">
        <v>616427.72699999996</v>
      </c>
      <c r="D307">
        <v>3097693.2919999999</v>
      </c>
      <c r="E307">
        <v>632.48350000000005</v>
      </c>
      <c r="F307">
        <v>5.2</v>
      </c>
      <c r="G307">
        <v>0</v>
      </c>
      <c r="H307" t="s">
        <v>194</v>
      </c>
      <c r="I307">
        <v>0.06</v>
      </c>
      <c r="J307">
        <f t="shared" si="171"/>
        <v>0.99899999999999523</v>
      </c>
      <c r="K307">
        <f t="shared" ca="1" si="172"/>
        <v>50.95</v>
      </c>
      <c r="L307">
        <f t="shared" ca="1" si="173"/>
        <v>1.0684959309922624</v>
      </c>
      <c r="M307">
        <f t="shared" ca="1" si="146"/>
        <v>5.5561788411597641</v>
      </c>
      <c r="N307">
        <f t="shared" ca="1" si="147"/>
        <v>0.75728294997139567</v>
      </c>
      <c r="O307">
        <f t="shared" ca="1" si="148"/>
        <v>9.1699712080119067</v>
      </c>
      <c r="P307">
        <f t="shared" ca="1" si="149"/>
        <v>633.55199593099235</v>
      </c>
      <c r="Q307">
        <f t="shared" ca="1" si="150"/>
        <v>637.83784567389591</v>
      </c>
      <c r="R307">
        <f t="shared" ca="1" si="151"/>
        <v>2.7409906686322007E-2</v>
      </c>
      <c r="S307">
        <f t="shared" ca="1" si="152"/>
        <v>2.8323507366843055</v>
      </c>
      <c r="T307">
        <f t="shared" ca="1" si="153"/>
        <v>50.594272557643521</v>
      </c>
      <c r="U307">
        <f t="shared" ca="1" si="174"/>
        <v>-2.7311081753964572E-2</v>
      </c>
      <c r="V307">
        <f t="shared" ca="1" si="175"/>
        <v>0</v>
      </c>
      <c r="W307">
        <f t="shared" ca="1" si="154"/>
        <v>0.97583103826737461</v>
      </c>
      <c r="X307">
        <f t="shared" ca="1" si="155"/>
        <v>5.0743213989903477</v>
      </c>
      <c r="Y307">
        <f t="shared" ca="1" si="156"/>
        <v>0.70953036436657935</v>
      </c>
      <c r="Z307">
        <f t="shared" ca="1" si="157"/>
        <v>10.040751460902273</v>
      </c>
      <c r="AA307">
        <f t="shared" ca="1" si="158"/>
        <v>633.45933103826746</v>
      </c>
      <c r="AB307">
        <f t="shared" ca="1" si="159"/>
        <v>638.59779637463907</v>
      </c>
      <c r="AC307">
        <f t="shared" ca="1" si="160"/>
        <v>3.5844316592098878E-2</v>
      </c>
      <c r="AD307">
        <f t="shared" ca="1" si="161"/>
        <v>3.2452219112785112</v>
      </c>
      <c r="AE307">
        <f t="shared" ca="1" si="162"/>
        <v>54.624289388280815</v>
      </c>
      <c r="AF307">
        <f t="shared" ca="1" si="163"/>
        <v>3.5832470799050498E-2</v>
      </c>
      <c r="AG307">
        <f t="shared" ca="1" si="164"/>
        <v>0</v>
      </c>
      <c r="AH307">
        <f ca="1">IFERROR(IF(V32="Supercritical",MAX($D$16,IFERROR(L307,MAX($D$16,POWER((ABS(K307)^2)/($I$5*MAX(F307,0.1)^2),1/3)))),IF(V32="Subcritical",MAX($D$16,IFERROR(W307,MAX($D$16,POWER((ABS(K307)^2)/($I$5*MAX(F307,0.1)^2),1/3)))),IF(AND(IFERROR(V307,0)=1,IFERROR(AG307,0)=1),IF(IFERROR(T307,-1E+99)&gt;=IFERROR(AE307,-1E+99),MAX($D$16,IFERROR(L307,MAX($D$16,POWER((ABS(K307)^2)/($I$5*MAX(F307,0.1)^2),1/3)))),MAX($D$16,IFERROR(W307,MAX($D$16,POWER((ABS(K307)^2)/($I$5*MAX(F307,0.1)^2),1/3))))),IF(IFERROR(V307,0)=1,MAX($D$16,IFERROR(L307,MAX($D$16,POWER((ABS(K307)^2)/($I$5*MAX(F307,0.1)^2),1/3)))),IF(IFERROR(AG307,0)=1,MAX($D$16,IFERROR(W307,MAX($D$16,POWER((ABS(K307)^2)/($I$5*MAX(F307,0.1)^2),1/3)))),MAX($D$16,POWER((ABS(K307)^2)/($I$5*MAX(F307,0.1)^2),1/3))))))),MAX($D$16,POWER((ABS(K307)^2)/($I$5*MAX(F307,0.1)^2),1/3)))</f>
        <v>2.1389677043987478</v>
      </c>
      <c r="AI307">
        <f t="shared" ca="1" si="165"/>
        <v>634.62246770439879</v>
      </c>
      <c r="AJ307">
        <f t="shared" ca="1" si="166"/>
        <v>635.69195155659816</v>
      </c>
      <c r="AM307">
        <v>0</v>
      </c>
      <c r="AN307">
        <v>0</v>
      </c>
      <c r="AO307">
        <f t="shared" si="167"/>
        <v>0</v>
      </c>
      <c r="AP307">
        <f t="shared" si="176"/>
        <v>0</v>
      </c>
      <c r="AQ307">
        <f t="shared" ca="1" si="168"/>
        <v>1.0000000000000004</v>
      </c>
      <c r="AR307" t="str">
        <f t="shared" ca="1" si="169"/>
        <v>Supercritical</v>
      </c>
      <c r="AS307">
        <f t="shared" ca="1" si="170"/>
        <v>3.8141460404132466E-3</v>
      </c>
    </row>
    <row r="308" spans="1:45" x14ac:dyDescent="0.35">
      <c r="A308">
        <v>159</v>
      </c>
      <c r="B308">
        <v>157.99600000000001</v>
      </c>
      <c r="C308">
        <v>616426.728</v>
      </c>
      <c r="D308">
        <v>3097693.2450000001</v>
      </c>
      <c r="E308">
        <v>632.48299999999995</v>
      </c>
      <c r="F308">
        <v>5.2</v>
      </c>
      <c r="G308">
        <v>0</v>
      </c>
      <c r="H308" t="s">
        <v>194</v>
      </c>
      <c r="I308">
        <v>5.7000000000000002E-2</v>
      </c>
      <c r="J308">
        <f t="shared" si="171"/>
        <v>1</v>
      </c>
      <c r="K308">
        <f t="shared" ca="1" si="172"/>
        <v>50.95</v>
      </c>
      <c r="L308">
        <f t="shared" ca="1" si="173"/>
        <v>1.0684959309922624</v>
      </c>
      <c r="M308">
        <f t="shared" ca="1" si="146"/>
        <v>5.5561788411597641</v>
      </c>
      <c r="N308">
        <f t="shared" ca="1" si="147"/>
        <v>0.75728294997139567</v>
      </c>
      <c r="O308">
        <f t="shared" ca="1" si="148"/>
        <v>9.1699712080119067</v>
      </c>
      <c r="P308">
        <f t="shared" ca="1" si="149"/>
        <v>633.55149593099225</v>
      </c>
      <c r="Q308">
        <f t="shared" ca="1" si="150"/>
        <v>637.83734567389581</v>
      </c>
      <c r="R308">
        <f t="shared" ca="1" si="151"/>
        <v>2.7409906686322007E-2</v>
      </c>
      <c r="S308">
        <f t="shared" ca="1" si="152"/>
        <v>2.8323507366843055</v>
      </c>
      <c r="T308">
        <f t="shared" ca="1" si="153"/>
        <v>50.594272557643521</v>
      </c>
      <c r="U308">
        <f t="shared" ca="1" si="174"/>
        <v>-2.7317062411839288E-2</v>
      </c>
      <c r="V308">
        <f t="shared" ca="1" si="175"/>
        <v>0</v>
      </c>
      <c r="W308">
        <f t="shared" ca="1" si="154"/>
        <v>0.91950056446455519</v>
      </c>
      <c r="X308">
        <f t="shared" ca="1" si="155"/>
        <v>4.781402935215687</v>
      </c>
      <c r="Y308">
        <f t="shared" ca="1" si="156"/>
        <v>0.67927293200237249</v>
      </c>
      <c r="Z308">
        <f t="shared" ca="1" si="157"/>
        <v>10.655868306924372</v>
      </c>
      <c r="AA308">
        <f t="shared" ca="1" si="158"/>
        <v>633.4025005644645</v>
      </c>
      <c r="AB308">
        <f t="shared" ca="1" si="159"/>
        <v>639.18983641433783</v>
      </c>
      <c r="AC308">
        <f t="shared" ca="1" si="160"/>
        <v>4.2785944999683523E-2</v>
      </c>
      <c r="AD308">
        <f t="shared" ca="1" si="161"/>
        <v>3.5479569432561187</v>
      </c>
      <c r="AE308">
        <f t="shared" ca="1" si="162"/>
        <v>57.541420588258532</v>
      </c>
      <c r="AF308">
        <f t="shared" ca="1" si="163"/>
        <v>4.2328730944745985E-2</v>
      </c>
      <c r="AG308">
        <f t="shared" ca="1" si="164"/>
        <v>0</v>
      </c>
      <c r="AH308">
        <f ca="1">IFERROR(IF(V32="Supercritical",MAX($D$16,IFERROR(L308,MAX($D$16,POWER((ABS(K308)^2)/($I$5*MAX(F308,0.1)^2),1/3)))),IF(V32="Subcritical",MAX($D$16,IFERROR(W308,MAX($D$16,POWER((ABS(K308)^2)/($I$5*MAX(F308,0.1)^2),1/3)))),IF(AND(IFERROR(V308,0)=1,IFERROR(AG308,0)=1),IF(IFERROR(T308,-1E+99)&gt;=IFERROR(AE308,-1E+99),MAX($D$16,IFERROR(L308,MAX($D$16,POWER((ABS(K308)^2)/($I$5*MAX(F308,0.1)^2),1/3)))),MAX($D$16,IFERROR(W308,MAX($D$16,POWER((ABS(K308)^2)/($I$5*MAX(F308,0.1)^2),1/3))))),IF(IFERROR(V308,0)=1,MAX($D$16,IFERROR(L308,MAX($D$16,POWER((ABS(K308)^2)/($I$5*MAX(F308,0.1)^2),1/3)))),IF(IFERROR(AG308,0)=1,MAX($D$16,IFERROR(W308,MAX($D$16,POWER((ABS(K308)^2)/($I$5*MAX(F308,0.1)^2),1/3)))),MAX($D$16,POWER((ABS(K308)^2)/($I$5*MAX(F308,0.1)^2),1/3))))))),MAX($D$16,POWER((ABS(K308)^2)/($I$5*MAX(F308,0.1)^2),1/3)))</f>
        <v>2.1389677043987478</v>
      </c>
      <c r="AI308">
        <f t="shared" ca="1" si="165"/>
        <v>634.62196770439868</v>
      </c>
      <c r="AJ308">
        <f t="shared" ca="1" si="166"/>
        <v>635.69145155659805</v>
      </c>
      <c r="AM308">
        <v>0</v>
      </c>
      <c r="AN308">
        <v>0</v>
      </c>
      <c r="AO308">
        <f t="shared" si="167"/>
        <v>0</v>
      </c>
      <c r="AP308">
        <f t="shared" si="176"/>
        <v>0</v>
      </c>
      <c r="AQ308">
        <f t="shared" ca="1" si="168"/>
        <v>1.0000000000000004</v>
      </c>
      <c r="AR308" t="str">
        <f t="shared" ca="1" si="169"/>
        <v>Supercritical</v>
      </c>
      <c r="AS308">
        <f t="shared" ca="1" si="170"/>
        <v>3.8141460404132466E-3</v>
      </c>
    </row>
    <row r="309" spans="1:45" x14ac:dyDescent="0.35">
      <c r="A309">
        <v>160</v>
      </c>
      <c r="B309">
        <v>158.99700000000001</v>
      </c>
      <c r="C309">
        <v>616425.72900000005</v>
      </c>
      <c r="D309">
        <v>3097693.1970000002</v>
      </c>
      <c r="E309">
        <v>632.48249999999996</v>
      </c>
      <c r="F309">
        <v>5.2</v>
      </c>
      <c r="G309">
        <v>0</v>
      </c>
      <c r="H309" t="s">
        <v>194</v>
      </c>
      <c r="I309">
        <v>0</v>
      </c>
      <c r="J309">
        <f t="shared" si="171"/>
        <v>1.0010000000000048</v>
      </c>
      <c r="K309">
        <f t="shared" ca="1" si="172"/>
        <v>50.95</v>
      </c>
      <c r="L309">
        <f t="shared" ca="1" si="173"/>
        <v>1.0684959309922624</v>
      </c>
      <c r="M309">
        <f t="shared" ca="1" si="146"/>
        <v>5.5561788411597641</v>
      </c>
      <c r="N309">
        <f t="shared" ca="1" si="147"/>
        <v>0.75728294997139567</v>
      </c>
      <c r="O309">
        <f t="shared" ca="1" si="148"/>
        <v>9.1699712080119067</v>
      </c>
      <c r="P309">
        <f t="shared" ca="1" si="149"/>
        <v>633.55099593099226</v>
      </c>
      <c r="Q309">
        <f t="shared" ca="1" si="150"/>
        <v>637.83684567389582</v>
      </c>
      <c r="R309">
        <f t="shared" ca="1" si="151"/>
        <v>2.7409906686322007E-2</v>
      </c>
      <c r="S309">
        <f t="shared" ca="1" si="152"/>
        <v>2.8323507366843055</v>
      </c>
      <c r="T309">
        <f t="shared" ca="1" si="153"/>
        <v>50.594272557643521</v>
      </c>
      <c r="U309">
        <f t="shared" ca="1" si="174"/>
        <v>-2.6937316593034666E-2</v>
      </c>
      <c r="V309">
        <f t="shared" ca="1" si="175"/>
        <v>0</v>
      </c>
      <c r="W309">
        <f t="shared" ca="1" si="154"/>
        <v>0.87237150714556055</v>
      </c>
      <c r="X309">
        <f t="shared" ca="1" si="155"/>
        <v>4.536331837156915</v>
      </c>
      <c r="Y309">
        <f t="shared" ca="1" si="156"/>
        <v>0.65320370067285449</v>
      </c>
      <c r="Z309">
        <f t="shared" ca="1" si="157"/>
        <v>11.231541657219731</v>
      </c>
      <c r="AA309">
        <f t="shared" ca="1" si="158"/>
        <v>633.3548715071455</v>
      </c>
      <c r="AB309">
        <f t="shared" ca="1" si="159"/>
        <v>639.78440912171538</v>
      </c>
      <c r="AC309">
        <f t="shared" ca="1" si="160"/>
        <v>5.007985704800319E-2</v>
      </c>
      <c r="AD309">
        <f t="shared" ca="1" si="161"/>
        <v>3.8393184180259698</v>
      </c>
      <c r="AE309">
        <f t="shared" ca="1" si="162"/>
        <v>60.311715679189533</v>
      </c>
      <c r="AF309">
        <f t="shared" ca="1" si="163"/>
        <v>5.0190663121384205E-2</v>
      </c>
      <c r="AG309">
        <f t="shared" ca="1" si="164"/>
        <v>0</v>
      </c>
      <c r="AH309">
        <f ca="1">IFERROR(IF(V32="Supercritical",MAX($D$16,IFERROR(L309,MAX($D$16,POWER((ABS(K309)^2)/($I$5*MAX(F309,0.1)^2),1/3)))),IF(V32="Subcritical",MAX($D$16,IFERROR(W309,MAX($D$16,POWER((ABS(K309)^2)/($I$5*MAX(F309,0.1)^2),1/3)))),IF(AND(IFERROR(V309,0)=1,IFERROR(AG309,0)=1),IF(IFERROR(T309,-1E+99)&gt;=IFERROR(AE309,-1E+99),MAX($D$16,IFERROR(L309,MAX($D$16,POWER((ABS(K309)^2)/($I$5*MAX(F309,0.1)^2),1/3)))),MAX($D$16,IFERROR(W309,MAX($D$16,POWER((ABS(K309)^2)/($I$5*MAX(F309,0.1)^2),1/3))))),IF(IFERROR(V309,0)=1,MAX($D$16,IFERROR(L309,MAX($D$16,POWER((ABS(K309)^2)/($I$5*MAX(F309,0.1)^2),1/3)))),IF(IFERROR(AG309,0)=1,MAX($D$16,IFERROR(W309,MAX($D$16,POWER((ABS(K309)^2)/($I$5*MAX(F309,0.1)^2),1/3)))),MAX($D$16,POWER((ABS(K309)^2)/($I$5*MAX(F309,0.1)^2),1/3))))))),MAX($D$16,POWER((ABS(K309)^2)/($I$5*MAX(F309,0.1)^2),1/3)))</f>
        <v>2.1389677043987478</v>
      </c>
      <c r="AI309">
        <f t="shared" ca="1" si="165"/>
        <v>634.6214677043987</v>
      </c>
      <c r="AJ309">
        <f t="shared" ca="1" si="166"/>
        <v>635.69095155659807</v>
      </c>
      <c r="AM309">
        <v>0</v>
      </c>
      <c r="AN309">
        <v>0</v>
      </c>
      <c r="AO309">
        <f t="shared" si="167"/>
        <v>0</v>
      </c>
      <c r="AP309">
        <f t="shared" si="176"/>
        <v>0</v>
      </c>
      <c r="AQ309">
        <f t="shared" ca="1" si="168"/>
        <v>1.0000000000000004</v>
      </c>
      <c r="AR309" t="str">
        <f t="shared" ca="1" si="169"/>
        <v>Supercritical</v>
      </c>
      <c r="AS309">
        <f t="shared" ca="1" si="170"/>
        <v>3.8141460404132466E-3</v>
      </c>
    </row>
    <row r="310" spans="1:45" x14ac:dyDescent="0.35">
      <c r="A310">
        <v>161</v>
      </c>
      <c r="B310">
        <v>159.99700000000001</v>
      </c>
      <c r="C310">
        <v>616424.73</v>
      </c>
      <c r="D310">
        <v>3097693.1490000002</v>
      </c>
      <c r="E310">
        <v>632.48199999999997</v>
      </c>
      <c r="F310">
        <v>5.2</v>
      </c>
      <c r="G310">
        <v>0</v>
      </c>
      <c r="H310" t="s">
        <v>194</v>
      </c>
      <c r="I310">
        <v>5.7000000000000002E-2</v>
      </c>
      <c r="J310">
        <f t="shared" si="171"/>
        <v>1</v>
      </c>
      <c r="K310">
        <f t="shared" ca="1" si="172"/>
        <v>50.95</v>
      </c>
      <c r="L310">
        <f t="shared" ca="1" si="173"/>
        <v>1.0684959309922624</v>
      </c>
      <c r="M310">
        <f t="shared" ca="1" si="146"/>
        <v>5.5561788411597641</v>
      </c>
      <c r="N310">
        <f t="shared" ca="1" si="147"/>
        <v>0.75728294997139567</v>
      </c>
      <c r="O310">
        <f t="shared" ca="1" si="148"/>
        <v>9.1699712080119067</v>
      </c>
      <c r="P310">
        <f t="shared" ca="1" si="149"/>
        <v>633.55049593099227</v>
      </c>
      <c r="Q310">
        <f t="shared" ca="1" si="150"/>
        <v>637.83634567389583</v>
      </c>
      <c r="R310">
        <f t="shared" ca="1" si="151"/>
        <v>2.7409906686322007E-2</v>
      </c>
      <c r="S310">
        <f t="shared" ca="1" si="152"/>
        <v>2.8323507366843055</v>
      </c>
      <c r="T310">
        <f t="shared" ca="1" si="153"/>
        <v>50.594272557643521</v>
      </c>
      <c r="U310">
        <f t="shared" ca="1" si="174"/>
        <v>-2.7317062411952975E-2</v>
      </c>
      <c r="V310">
        <f t="shared" ca="1" si="175"/>
        <v>0</v>
      </c>
      <c r="W310">
        <f t="shared" ca="1" si="154"/>
        <v>0.83589824882329156</v>
      </c>
      <c r="X310">
        <f t="shared" ca="1" si="155"/>
        <v>4.3466708938811163</v>
      </c>
      <c r="Y310">
        <f t="shared" ca="1" si="156"/>
        <v>0.63253777893011542</v>
      </c>
      <c r="Z310">
        <f t="shared" ca="1" si="157"/>
        <v>11.721614367382449</v>
      </c>
      <c r="AA310">
        <f t="shared" ca="1" si="158"/>
        <v>633.31789824882321</v>
      </c>
      <c r="AB310">
        <f t="shared" ca="1" si="159"/>
        <v>640.32076488376856</v>
      </c>
      <c r="AC310">
        <f t="shared" ca="1" si="160"/>
        <v>5.6934487764214801E-2</v>
      </c>
      <c r="AD310">
        <f t="shared" ca="1" si="161"/>
        <v>4.093324905578104</v>
      </c>
      <c r="AE310">
        <f t="shared" ca="1" si="162"/>
        <v>62.695000445898991</v>
      </c>
      <c r="AF310">
        <f t="shared" ca="1" si="163"/>
        <v>5.7099760094502017E-2</v>
      </c>
      <c r="AG310">
        <f t="shared" ca="1" si="164"/>
        <v>0</v>
      </c>
      <c r="AH310">
        <f ca="1">IFERROR(IF(V32="Supercritical",MAX($D$16,IFERROR(L310,MAX($D$16,POWER((ABS(K310)^2)/($I$5*MAX(F310,0.1)^2),1/3)))),IF(V32="Subcritical",MAX($D$16,IFERROR(W310,MAX($D$16,POWER((ABS(K310)^2)/($I$5*MAX(F310,0.1)^2),1/3)))),IF(AND(IFERROR(V310,0)=1,IFERROR(AG310,0)=1),IF(IFERROR(T310,-1E+99)&gt;=IFERROR(AE310,-1E+99),MAX($D$16,IFERROR(L310,MAX($D$16,POWER((ABS(K310)^2)/($I$5*MAX(F310,0.1)^2),1/3)))),MAX($D$16,IFERROR(W310,MAX($D$16,POWER((ABS(K310)^2)/($I$5*MAX(F310,0.1)^2),1/3))))),IF(IFERROR(V310,0)=1,MAX($D$16,IFERROR(L310,MAX($D$16,POWER((ABS(K310)^2)/($I$5*MAX(F310,0.1)^2),1/3)))),IF(IFERROR(AG310,0)=1,MAX($D$16,IFERROR(W310,MAX($D$16,POWER((ABS(K310)^2)/($I$5*MAX(F310,0.1)^2),1/3)))),MAX($D$16,POWER((ABS(K310)^2)/($I$5*MAX(F310,0.1)^2),1/3))))))),MAX($D$16,POWER((ABS(K310)^2)/($I$5*MAX(F310,0.1)^2),1/3)))</f>
        <v>2.1389677043987478</v>
      </c>
      <c r="AI310">
        <f t="shared" ca="1" si="165"/>
        <v>634.62096770439871</v>
      </c>
      <c r="AJ310">
        <f t="shared" ca="1" si="166"/>
        <v>635.69045155659808</v>
      </c>
      <c r="AM310">
        <v>0</v>
      </c>
      <c r="AN310">
        <v>0</v>
      </c>
      <c r="AO310">
        <f t="shared" si="167"/>
        <v>0</v>
      </c>
      <c r="AP310">
        <f t="shared" si="176"/>
        <v>0</v>
      </c>
      <c r="AQ310">
        <f t="shared" ca="1" si="168"/>
        <v>1.0000000000000004</v>
      </c>
      <c r="AR310" t="str">
        <f t="shared" ca="1" si="169"/>
        <v>Supercritical</v>
      </c>
      <c r="AS310">
        <f t="shared" ca="1" si="170"/>
        <v>3.8141460404132466E-3</v>
      </c>
    </row>
    <row r="311" spans="1:45" x14ac:dyDescent="0.35">
      <c r="A311">
        <v>162</v>
      </c>
      <c r="B311">
        <v>160.99700000000001</v>
      </c>
      <c r="C311">
        <v>616423.73100000003</v>
      </c>
      <c r="D311">
        <v>3097693.102</v>
      </c>
      <c r="E311">
        <v>632.48149999999998</v>
      </c>
      <c r="F311">
        <v>5.2</v>
      </c>
      <c r="G311">
        <v>0</v>
      </c>
      <c r="H311" t="s">
        <v>194</v>
      </c>
      <c r="I311">
        <v>5.7000000000000002E-2</v>
      </c>
      <c r="J311">
        <f t="shared" si="171"/>
        <v>1</v>
      </c>
      <c r="K311">
        <f t="shared" ca="1" si="172"/>
        <v>50.95</v>
      </c>
      <c r="L311">
        <f t="shared" ca="1" si="173"/>
        <v>1.0684959309922624</v>
      </c>
      <c r="M311">
        <f t="shared" ca="1" si="146"/>
        <v>5.5561788411597641</v>
      </c>
      <c r="N311">
        <f t="shared" ca="1" si="147"/>
        <v>0.75728294997139567</v>
      </c>
      <c r="O311">
        <f t="shared" ca="1" si="148"/>
        <v>9.1699712080119067</v>
      </c>
      <c r="P311">
        <f t="shared" ca="1" si="149"/>
        <v>633.54999593099228</v>
      </c>
      <c r="Q311">
        <f t="shared" ca="1" si="150"/>
        <v>637.83584567389585</v>
      </c>
      <c r="R311">
        <f t="shared" ca="1" si="151"/>
        <v>2.7409906686322007E-2</v>
      </c>
      <c r="S311">
        <f t="shared" ca="1" si="152"/>
        <v>2.8323507366843055</v>
      </c>
      <c r="T311">
        <f t="shared" ca="1" si="153"/>
        <v>50.594272557643521</v>
      </c>
      <c r="U311">
        <f t="shared" ca="1" si="174"/>
        <v>-2.7317062411952975E-2</v>
      </c>
      <c r="V311">
        <f t="shared" ca="1" si="175"/>
        <v>0</v>
      </c>
      <c r="W311">
        <f t="shared" ca="1" si="154"/>
        <v>0.81005769903583669</v>
      </c>
      <c r="X311">
        <f t="shared" ca="1" si="155"/>
        <v>4.2123000349863506</v>
      </c>
      <c r="Y311">
        <f t="shared" ca="1" si="156"/>
        <v>0.61762885070498086</v>
      </c>
      <c r="Z311">
        <f t="shared" ca="1" si="157"/>
        <v>12.095529657626846</v>
      </c>
      <c r="AA311">
        <f t="shared" ca="1" si="158"/>
        <v>633.29155769903582</v>
      </c>
      <c r="AB311">
        <f t="shared" ca="1" si="159"/>
        <v>640.74832822393546</v>
      </c>
      <c r="AC311">
        <f t="shared" ca="1" si="160"/>
        <v>6.2583839000989169E-2</v>
      </c>
      <c r="AD311">
        <f t="shared" ca="1" si="161"/>
        <v>4.2907420843059185</v>
      </c>
      <c r="AE311">
        <f t="shared" ca="1" si="162"/>
        <v>64.526412522834548</v>
      </c>
      <c r="AF311">
        <f t="shared" ca="1" si="163"/>
        <v>6.2083839001047636E-2</v>
      </c>
      <c r="AG311">
        <f t="shared" ca="1" si="164"/>
        <v>0</v>
      </c>
      <c r="AH311">
        <f ca="1">IFERROR(IF(V32="Supercritical",MAX($D$16,IFERROR(L311,MAX($D$16,POWER((ABS(K311)^2)/($I$5*MAX(F311,0.1)^2),1/3)))),IF(V32="Subcritical",MAX($D$16,IFERROR(W311,MAX($D$16,POWER((ABS(K311)^2)/($I$5*MAX(F311,0.1)^2),1/3)))),IF(AND(IFERROR(V311,0)=1,IFERROR(AG311,0)=1),IF(IFERROR(T311,-1E+99)&gt;=IFERROR(AE311,-1E+99),MAX($D$16,IFERROR(L311,MAX($D$16,POWER((ABS(K311)^2)/($I$5*MAX(F311,0.1)^2),1/3)))),MAX($D$16,IFERROR(W311,MAX($D$16,POWER((ABS(K311)^2)/($I$5*MAX(F311,0.1)^2),1/3))))),IF(IFERROR(V311,0)=1,MAX($D$16,IFERROR(L311,MAX($D$16,POWER((ABS(K311)^2)/($I$5*MAX(F311,0.1)^2),1/3)))),IF(IFERROR(AG311,0)=1,MAX($D$16,IFERROR(W311,MAX($D$16,POWER((ABS(K311)^2)/($I$5*MAX(F311,0.1)^2),1/3)))),MAX($D$16,POWER((ABS(K311)^2)/($I$5*MAX(F311,0.1)^2),1/3))))))),MAX($D$16,POWER((ABS(K311)^2)/($I$5*MAX(F311,0.1)^2),1/3)))</f>
        <v>2.1389677043987478</v>
      </c>
      <c r="AI311">
        <f t="shared" ca="1" si="165"/>
        <v>634.62046770439872</v>
      </c>
      <c r="AJ311">
        <f t="shared" ca="1" si="166"/>
        <v>635.68995155659809</v>
      </c>
      <c r="AM311">
        <v>0</v>
      </c>
      <c r="AN311">
        <v>0</v>
      </c>
      <c r="AO311">
        <f t="shared" si="167"/>
        <v>0</v>
      </c>
      <c r="AP311">
        <f t="shared" si="176"/>
        <v>0</v>
      </c>
      <c r="AQ311">
        <f t="shared" ca="1" si="168"/>
        <v>1.0000000000000004</v>
      </c>
      <c r="AR311" t="str">
        <f t="shared" ca="1" si="169"/>
        <v>Supercritical</v>
      </c>
      <c r="AS311">
        <f t="shared" ca="1" si="170"/>
        <v>3.8141460404132466E-3</v>
      </c>
    </row>
    <row r="312" spans="1:45" x14ac:dyDescent="0.35">
      <c r="A312">
        <v>163</v>
      </c>
      <c r="B312">
        <v>161.99700000000001</v>
      </c>
      <c r="C312">
        <v>616422.73199999996</v>
      </c>
      <c r="D312">
        <v>3097693.054</v>
      </c>
      <c r="E312">
        <v>632.48099999999999</v>
      </c>
      <c r="F312">
        <v>5.2</v>
      </c>
      <c r="G312">
        <v>0</v>
      </c>
      <c r="H312" t="s">
        <v>194</v>
      </c>
      <c r="I312">
        <v>0</v>
      </c>
      <c r="J312">
        <f t="shared" si="171"/>
        <v>1</v>
      </c>
      <c r="K312">
        <f t="shared" ca="1" si="172"/>
        <v>50.95</v>
      </c>
      <c r="L312">
        <f t="shared" ca="1" si="173"/>
        <v>1.0684959309922624</v>
      </c>
      <c r="M312">
        <f t="shared" ca="1" si="146"/>
        <v>5.5561788411597641</v>
      </c>
      <c r="N312">
        <f t="shared" ca="1" si="147"/>
        <v>0.75728294997139567</v>
      </c>
      <c r="O312">
        <f t="shared" ca="1" si="148"/>
        <v>9.1699712080119067</v>
      </c>
      <c r="P312">
        <f t="shared" ca="1" si="149"/>
        <v>633.54949593099229</v>
      </c>
      <c r="Q312">
        <f t="shared" ca="1" si="150"/>
        <v>637.83534567389586</v>
      </c>
      <c r="R312">
        <f t="shared" ca="1" si="151"/>
        <v>2.7409906686322007E-2</v>
      </c>
      <c r="S312">
        <f t="shared" ca="1" si="152"/>
        <v>2.8323507366843055</v>
      </c>
      <c r="T312">
        <f t="shared" ca="1" si="153"/>
        <v>50.594272557643521</v>
      </c>
      <c r="U312">
        <f t="shared" ca="1" si="174"/>
        <v>-2.6909906686341856E-2</v>
      </c>
      <c r="V312">
        <f t="shared" ca="1" si="175"/>
        <v>0</v>
      </c>
      <c r="W312">
        <f t="shared" ca="1" si="154"/>
        <v>0.79327956162296587</v>
      </c>
      <c r="X312">
        <f t="shared" ca="1" si="155"/>
        <v>4.1250537204394231</v>
      </c>
      <c r="Y312">
        <f t="shared" ca="1" si="156"/>
        <v>0.60782697763730054</v>
      </c>
      <c r="Z312">
        <f t="shared" ca="1" si="157"/>
        <v>12.351354298138094</v>
      </c>
      <c r="AA312">
        <f t="shared" ca="1" si="158"/>
        <v>633.27427956162296</v>
      </c>
      <c r="AB312">
        <f t="shared" ca="1" si="159"/>
        <v>641.04981233420881</v>
      </c>
      <c r="AC312">
        <f t="shared" ca="1" si="160"/>
        <v>6.6666099826567418E-2</v>
      </c>
      <c r="AD312">
        <f t="shared" ca="1" si="161"/>
        <v>4.427585366303413</v>
      </c>
      <c r="AE312">
        <f t="shared" ca="1" si="162"/>
        <v>65.785141187418517</v>
      </c>
      <c r="AF312">
        <f t="shared" ca="1" si="163"/>
        <v>6.6904775439979858E-2</v>
      </c>
      <c r="AG312">
        <f t="shared" ca="1" si="164"/>
        <v>0</v>
      </c>
      <c r="AH312">
        <f ca="1">IFERROR(IF(V32="Supercritical",MAX($D$16,IFERROR(L312,MAX($D$16,POWER((ABS(K312)^2)/($I$5*MAX(F312,0.1)^2),1/3)))),IF(V32="Subcritical",MAX($D$16,IFERROR(W312,MAX($D$16,POWER((ABS(K312)^2)/($I$5*MAX(F312,0.1)^2),1/3)))),IF(AND(IFERROR(V312,0)=1,IFERROR(AG312,0)=1),IF(IFERROR(T312,-1E+99)&gt;=IFERROR(AE312,-1E+99),MAX($D$16,IFERROR(L312,MAX($D$16,POWER((ABS(K312)^2)/($I$5*MAX(F312,0.1)^2),1/3)))),MAX($D$16,IFERROR(W312,MAX($D$16,POWER((ABS(K312)^2)/($I$5*MAX(F312,0.1)^2),1/3))))),IF(IFERROR(V312,0)=1,MAX($D$16,IFERROR(L312,MAX($D$16,POWER((ABS(K312)^2)/($I$5*MAX(F312,0.1)^2),1/3)))),IF(IFERROR(AG312,0)=1,MAX($D$16,IFERROR(W312,MAX($D$16,POWER((ABS(K312)^2)/($I$5*MAX(F312,0.1)^2),1/3)))),MAX($D$16,POWER((ABS(K312)^2)/($I$5*MAX(F312,0.1)^2),1/3))))))),MAX($D$16,POWER((ABS(K312)^2)/($I$5*MAX(F312,0.1)^2),1/3)))</f>
        <v>2.1389677043987478</v>
      </c>
      <c r="AI312">
        <f t="shared" ca="1" si="165"/>
        <v>634.61996770439873</v>
      </c>
      <c r="AJ312">
        <f t="shared" ca="1" si="166"/>
        <v>635.6894515565981</v>
      </c>
      <c r="AM312">
        <v>0</v>
      </c>
      <c r="AN312">
        <v>0</v>
      </c>
      <c r="AO312">
        <f t="shared" si="167"/>
        <v>0</v>
      </c>
      <c r="AP312">
        <f t="shared" si="176"/>
        <v>0</v>
      </c>
      <c r="AQ312">
        <f t="shared" ca="1" si="168"/>
        <v>1.0000000000000004</v>
      </c>
      <c r="AR312" t="str">
        <f t="shared" ca="1" si="169"/>
        <v>Supercritical</v>
      </c>
      <c r="AS312">
        <f t="shared" ca="1" si="170"/>
        <v>3.8141460404132466E-3</v>
      </c>
    </row>
    <row r="313" spans="1:45" x14ac:dyDescent="0.35">
      <c r="A313">
        <v>164</v>
      </c>
      <c r="B313">
        <v>162.99700000000001</v>
      </c>
      <c r="C313">
        <v>616421.73300000001</v>
      </c>
      <c r="D313">
        <v>3097693.0060000001</v>
      </c>
      <c r="E313">
        <v>632.48050000000001</v>
      </c>
      <c r="F313">
        <v>5.2</v>
      </c>
      <c r="G313">
        <v>0</v>
      </c>
      <c r="H313" t="s">
        <v>194</v>
      </c>
      <c r="I313">
        <v>5.7000000000000002E-2</v>
      </c>
      <c r="J313">
        <f t="shared" si="171"/>
        <v>1</v>
      </c>
      <c r="K313">
        <f t="shared" ca="1" si="172"/>
        <v>50.95</v>
      </c>
      <c r="L313">
        <f t="shared" ca="1" si="173"/>
        <v>1.0684959309922624</v>
      </c>
      <c r="M313">
        <f t="shared" ca="1" si="146"/>
        <v>5.5561788411597641</v>
      </c>
      <c r="N313">
        <f t="shared" ca="1" si="147"/>
        <v>0.75728294997139567</v>
      </c>
      <c r="O313">
        <f t="shared" ca="1" si="148"/>
        <v>9.1699712080119067</v>
      </c>
      <c r="P313">
        <f t="shared" ca="1" si="149"/>
        <v>633.54899593099231</v>
      </c>
      <c r="Q313">
        <f t="shared" ca="1" si="150"/>
        <v>637.83484567389587</v>
      </c>
      <c r="R313">
        <f t="shared" ca="1" si="151"/>
        <v>2.7409906686322007E-2</v>
      </c>
      <c r="S313">
        <f t="shared" ca="1" si="152"/>
        <v>2.8323507366843055</v>
      </c>
      <c r="T313">
        <f t="shared" ca="1" si="153"/>
        <v>50.594272557643521</v>
      </c>
      <c r="U313">
        <f t="shared" ca="1" si="174"/>
        <v>-2.7317062411952975E-2</v>
      </c>
      <c r="V313">
        <f t="shared" ca="1" si="175"/>
        <v>0</v>
      </c>
      <c r="W313">
        <f t="shared" ca="1" si="154"/>
        <v>0.78328407540499723</v>
      </c>
      <c r="X313">
        <f t="shared" ca="1" si="155"/>
        <v>4.0730771921059858</v>
      </c>
      <c r="Y313">
        <f t="shared" ca="1" si="156"/>
        <v>0.60194135362671497</v>
      </c>
      <c r="Z313">
        <f t="shared" ca="1" si="157"/>
        <v>12.508969900876416</v>
      </c>
      <c r="AA313">
        <f t="shared" ca="1" si="158"/>
        <v>633.26378407540506</v>
      </c>
      <c r="AB313">
        <f t="shared" ca="1" si="159"/>
        <v>641.2390301498715</v>
      </c>
      <c r="AC313">
        <f t="shared" ca="1" si="160"/>
        <v>6.9271305482374257E-2</v>
      </c>
      <c r="AD313">
        <f t="shared" ca="1" si="161"/>
        <v>4.5126057790235548</v>
      </c>
      <c r="AE313">
        <f t="shared" ca="1" si="162"/>
        <v>66.562774025920291</v>
      </c>
      <c r="AF313">
        <f t="shared" ca="1" si="163"/>
        <v>6.9568830089906442E-2</v>
      </c>
      <c r="AG313">
        <f t="shared" ca="1" si="164"/>
        <v>0</v>
      </c>
      <c r="AH313">
        <f ca="1">IFERROR(IF(V32="Supercritical",MAX($D$16,IFERROR(L313,MAX($D$16,POWER((ABS(K313)^2)/($I$5*MAX(F313,0.1)^2),1/3)))),IF(V32="Subcritical",MAX($D$16,IFERROR(W313,MAX($D$16,POWER((ABS(K313)^2)/($I$5*MAX(F313,0.1)^2),1/3)))),IF(AND(IFERROR(V313,0)=1,IFERROR(AG313,0)=1),IF(IFERROR(T313,-1E+99)&gt;=IFERROR(AE313,-1E+99),MAX($D$16,IFERROR(L313,MAX($D$16,POWER((ABS(K313)^2)/($I$5*MAX(F313,0.1)^2),1/3)))),MAX($D$16,IFERROR(W313,MAX($D$16,POWER((ABS(K313)^2)/($I$5*MAX(F313,0.1)^2),1/3))))),IF(IFERROR(V313,0)=1,MAX($D$16,IFERROR(L313,MAX($D$16,POWER((ABS(K313)^2)/($I$5*MAX(F313,0.1)^2),1/3)))),IF(IFERROR(AG313,0)=1,MAX($D$16,IFERROR(W313,MAX($D$16,POWER((ABS(K313)^2)/($I$5*MAX(F313,0.1)^2),1/3)))),MAX($D$16,POWER((ABS(K313)^2)/($I$5*MAX(F313,0.1)^2),1/3))))))),MAX($D$16,POWER((ABS(K313)^2)/($I$5*MAX(F313,0.1)^2),1/3)))</f>
        <v>2.1389677043987478</v>
      </c>
      <c r="AI313">
        <f t="shared" ca="1" si="165"/>
        <v>634.61946770439874</v>
      </c>
      <c r="AJ313">
        <f t="shared" ca="1" si="166"/>
        <v>635.68895155659811</v>
      </c>
      <c r="AM313">
        <v>0</v>
      </c>
      <c r="AN313">
        <v>0</v>
      </c>
      <c r="AO313">
        <f t="shared" si="167"/>
        <v>0</v>
      </c>
      <c r="AP313">
        <f t="shared" si="176"/>
        <v>0</v>
      </c>
      <c r="AQ313">
        <f t="shared" ca="1" si="168"/>
        <v>1.0000000000000004</v>
      </c>
      <c r="AR313" t="str">
        <f t="shared" ca="1" si="169"/>
        <v>Supercritical</v>
      </c>
      <c r="AS313">
        <f t="shared" ca="1" si="170"/>
        <v>3.8141460404132466E-3</v>
      </c>
    </row>
    <row r="314" spans="1:45" x14ac:dyDescent="0.35">
      <c r="A314">
        <v>165</v>
      </c>
      <c r="B314">
        <v>163.99700000000001</v>
      </c>
      <c r="C314">
        <v>616420.73400000005</v>
      </c>
      <c r="D314">
        <v>3097692.9589999998</v>
      </c>
      <c r="E314">
        <v>632.48</v>
      </c>
      <c r="F314">
        <v>5.2</v>
      </c>
      <c r="G314">
        <v>0</v>
      </c>
      <c r="H314" t="s">
        <v>194</v>
      </c>
      <c r="I314">
        <v>0.06</v>
      </c>
      <c r="J314">
        <f t="shared" si="171"/>
        <v>1</v>
      </c>
      <c r="K314">
        <f t="shared" ca="1" si="172"/>
        <v>50.95</v>
      </c>
      <c r="L314">
        <f t="shared" ca="1" si="173"/>
        <v>1.0684959309922624</v>
      </c>
      <c r="M314">
        <f t="shared" ca="1" si="146"/>
        <v>5.5561788411597641</v>
      </c>
      <c r="N314">
        <f t="shared" ca="1" si="147"/>
        <v>0.75728294997139567</v>
      </c>
      <c r="O314">
        <f t="shared" ca="1" si="148"/>
        <v>9.1699712080119067</v>
      </c>
      <c r="P314">
        <f t="shared" ca="1" si="149"/>
        <v>633.54849593099232</v>
      </c>
      <c r="Q314">
        <f t="shared" ca="1" si="150"/>
        <v>637.83434567389588</v>
      </c>
      <c r="R314">
        <f t="shared" ca="1" si="151"/>
        <v>2.7409906686322007E-2</v>
      </c>
      <c r="S314">
        <f t="shared" ca="1" si="152"/>
        <v>2.8323507366843055</v>
      </c>
      <c r="T314">
        <f t="shared" ca="1" si="153"/>
        <v>50.594272557643521</v>
      </c>
      <c r="U314">
        <f t="shared" ca="1" si="174"/>
        <v>-2.7338491660657382E-2</v>
      </c>
      <c r="V314">
        <f t="shared" ca="1" si="175"/>
        <v>0</v>
      </c>
      <c r="W314">
        <f t="shared" ca="1" si="154"/>
        <v>0.77787045296776014</v>
      </c>
      <c r="X314">
        <f t="shared" ca="1" si="155"/>
        <v>4.0449263554323531</v>
      </c>
      <c r="Y314">
        <f t="shared" ca="1" si="156"/>
        <v>0.59873911858853623</v>
      </c>
      <c r="Z314">
        <f t="shared" ca="1" si="157"/>
        <v>12.596026607894588</v>
      </c>
      <c r="AA314">
        <f t="shared" ca="1" si="158"/>
        <v>633.25787045296772</v>
      </c>
      <c r="AB314">
        <f t="shared" ca="1" si="159"/>
        <v>641.34451093751352</v>
      </c>
      <c r="AC314">
        <f t="shared" ca="1" si="160"/>
        <v>7.0740177512388938E-2</v>
      </c>
      <c r="AD314">
        <f t="shared" ca="1" si="161"/>
        <v>4.5597961548253636</v>
      </c>
      <c r="AE314">
        <f t="shared" ca="1" si="162"/>
        <v>66.992944793851748</v>
      </c>
      <c r="AF314">
        <f t="shared" ca="1" si="163"/>
        <v>7.0978101383389003E-2</v>
      </c>
      <c r="AG314">
        <f t="shared" ca="1" si="164"/>
        <v>0</v>
      </c>
      <c r="AH314">
        <f ca="1">IFERROR(IF(V32="Supercritical",MAX($D$16,IFERROR(L314,MAX($D$16,POWER((ABS(K314)^2)/($I$5*MAX(F314,0.1)^2),1/3)))),IF(V32="Subcritical",MAX($D$16,IFERROR(W314,MAX($D$16,POWER((ABS(K314)^2)/($I$5*MAX(F314,0.1)^2),1/3)))),IF(AND(IFERROR(V314,0)=1,IFERROR(AG314,0)=1),IF(IFERROR(T314,-1E+99)&gt;=IFERROR(AE314,-1E+99),MAX($D$16,IFERROR(L314,MAX($D$16,POWER((ABS(K314)^2)/($I$5*MAX(F314,0.1)^2),1/3)))),MAX($D$16,IFERROR(W314,MAX($D$16,POWER((ABS(K314)^2)/($I$5*MAX(F314,0.1)^2),1/3))))),IF(IFERROR(V314,0)=1,MAX($D$16,IFERROR(L314,MAX($D$16,POWER((ABS(K314)^2)/($I$5*MAX(F314,0.1)^2),1/3)))),IF(IFERROR(AG314,0)=1,MAX($D$16,IFERROR(W314,MAX($D$16,POWER((ABS(K314)^2)/($I$5*MAX(F314,0.1)^2),1/3)))),MAX($D$16,POWER((ABS(K314)^2)/($I$5*MAX(F314,0.1)^2),1/3))))))),MAX($D$16,POWER((ABS(K314)^2)/($I$5*MAX(F314,0.1)^2),1/3)))</f>
        <v>2.1389677043987478</v>
      </c>
      <c r="AI314">
        <f t="shared" ca="1" si="165"/>
        <v>634.61896770439876</v>
      </c>
      <c r="AJ314">
        <f t="shared" ca="1" si="166"/>
        <v>635.68845155659812</v>
      </c>
      <c r="AM314">
        <v>0</v>
      </c>
      <c r="AN314">
        <v>0</v>
      </c>
      <c r="AO314">
        <f t="shared" si="167"/>
        <v>0</v>
      </c>
      <c r="AP314">
        <f t="shared" si="176"/>
        <v>0</v>
      </c>
      <c r="AQ314">
        <f t="shared" ca="1" si="168"/>
        <v>1.0000000000000004</v>
      </c>
      <c r="AR314" t="str">
        <f t="shared" ca="1" si="169"/>
        <v>Supercritical</v>
      </c>
      <c r="AS314">
        <f t="shared" ca="1" si="170"/>
        <v>3.8141460404132466E-3</v>
      </c>
    </row>
    <row r="315" spans="1:45" x14ac:dyDescent="0.35">
      <c r="A315">
        <v>166</v>
      </c>
      <c r="B315">
        <v>164.99600000000001</v>
      </c>
      <c r="C315">
        <v>616419.73600000003</v>
      </c>
      <c r="D315">
        <v>3097692.9109999998</v>
      </c>
      <c r="E315">
        <v>632.47950000000003</v>
      </c>
      <c r="F315">
        <v>5.2</v>
      </c>
      <c r="G315">
        <v>0</v>
      </c>
      <c r="H315" t="s">
        <v>194</v>
      </c>
      <c r="I315">
        <v>0.06</v>
      </c>
      <c r="J315">
        <f t="shared" si="171"/>
        <v>0.99899999999999523</v>
      </c>
      <c r="K315">
        <f t="shared" ca="1" si="172"/>
        <v>50.95</v>
      </c>
      <c r="L315">
        <f t="shared" ca="1" si="173"/>
        <v>1.0684959309922624</v>
      </c>
      <c r="M315">
        <f t="shared" ca="1" si="146"/>
        <v>5.5561788411597641</v>
      </c>
      <c r="N315">
        <f t="shared" ca="1" si="147"/>
        <v>0.75728294997139567</v>
      </c>
      <c r="O315">
        <f t="shared" ca="1" si="148"/>
        <v>9.1699712080119067</v>
      </c>
      <c r="P315">
        <f t="shared" ca="1" si="149"/>
        <v>633.54799593099233</v>
      </c>
      <c r="Q315">
        <f t="shared" ca="1" si="150"/>
        <v>637.83384567389589</v>
      </c>
      <c r="R315">
        <f t="shared" ca="1" si="151"/>
        <v>2.7409906686322007E-2</v>
      </c>
      <c r="S315">
        <f t="shared" ca="1" si="152"/>
        <v>2.8323507366843055</v>
      </c>
      <c r="T315">
        <f t="shared" ca="1" si="153"/>
        <v>50.594272557643521</v>
      </c>
      <c r="U315">
        <f t="shared" ca="1" si="174"/>
        <v>-2.7311081753964572E-2</v>
      </c>
      <c r="V315">
        <f t="shared" ca="1" si="175"/>
        <v>0</v>
      </c>
      <c r="W315">
        <f t="shared" ca="1" si="154"/>
        <v>0.77534270447891818</v>
      </c>
      <c r="X315">
        <f t="shared" ca="1" si="155"/>
        <v>4.0317820632903745</v>
      </c>
      <c r="Y315">
        <f t="shared" ca="1" si="156"/>
        <v>0.59724040138804169</v>
      </c>
      <c r="Z315">
        <f t="shared" ca="1" si="157"/>
        <v>12.637091787252816</v>
      </c>
      <c r="AA315">
        <f t="shared" ca="1" si="158"/>
        <v>633.25484270447896</v>
      </c>
      <c r="AB315">
        <f t="shared" ca="1" si="159"/>
        <v>641.39429677376813</v>
      </c>
      <c r="AC315">
        <f t="shared" ca="1" si="160"/>
        <v>7.1440512219830776E-2</v>
      </c>
      <c r="AD315">
        <f t="shared" ca="1" si="161"/>
        <v>4.5821128804500608</v>
      </c>
      <c r="AE315">
        <f t="shared" ca="1" si="162"/>
        <v>67.196016247482021</v>
      </c>
      <c r="AF315">
        <f t="shared" ca="1" si="163"/>
        <v>7.1785200868703214E-2</v>
      </c>
      <c r="AG315">
        <f t="shared" ca="1" si="164"/>
        <v>0</v>
      </c>
      <c r="AH315">
        <f ca="1">IFERROR(IF(V32="Supercritical",MAX($D$16,IFERROR(L315,MAX($D$16,POWER((ABS(K315)^2)/($I$5*MAX(F315,0.1)^2),1/3)))),IF(V32="Subcritical",MAX($D$16,IFERROR(W315,MAX($D$16,POWER((ABS(K315)^2)/($I$5*MAX(F315,0.1)^2),1/3)))),IF(AND(IFERROR(V315,0)=1,IFERROR(AG315,0)=1),IF(IFERROR(T315,-1E+99)&gt;=IFERROR(AE315,-1E+99),MAX($D$16,IFERROR(L315,MAX($D$16,POWER((ABS(K315)^2)/($I$5*MAX(F315,0.1)^2),1/3)))),MAX($D$16,IFERROR(W315,MAX($D$16,POWER((ABS(K315)^2)/($I$5*MAX(F315,0.1)^2),1/3))))),IF(IFERROR(V315,0)=1,MAX($D$16,IFERROR(L315,MAX($D$16,POWER((ABS(K315)^2)/($I$5*MAX(F315,0.1)^2),1/3)))),IF(IFERROR(AG315,0)=1,MAX($D$16,IFERROR(W315,MAX($D$16,POWER((ABS(K315)^2)/($I$5*MAX(F315,0.1)^2),1/3)))),MAX($D$16,POWER((ABS(K315)^2)/($I$5*MAX(F315,0.1)^2),1/3))))))),MAX($D$16,POWER((ABS(K315)^2)/($I$5*MAX(F315,0.1)^2),1/3)))</f>
        <v>2.1389677043987478</v>
      </c>
      <c r="AI315">
        <f t="shared" ca="1" si="165"/>
        <v>634.61846770439877</v>
      </c>
      <c r="AJ315">
        <f t="shared" ca="1" si="166"/>
        <v>635.68795155659814</v>
      </c>
      <c r="AM315">
        <v>0</v>
      </c>
      <c r="AN315">
        <v>0</v>
      </c>
      <c r="AO315">
        <f t="shared" si="167"/>
        <v>0</v>
      </c>
      <c r="AP315">
        <f t="shared" si="176"/>
        <v>0</v>
      </c>
      <c r="AQ315">
        <f t="shared" ca="1" si="168"/>
        <v>1.0000000000000004</v>
      </c>
      <c r="AR315" t="str">
        <f t="shared" ca="1" si="169"/>
        <v>Supercritical</v>
      </c>
      <c r="AS315">
        <f t="shared" ca="1" si="170"/>
        <v>3.8141460404132466E-3</v>
      </c>
    </row>
    <row r="316" spans="1:45" x14ac:dyDescent="0.35">
      <c r="A316">
        <v>167</v>
      </c>
      <c r="B316">
        <v>165.99700000000001</v>
      </c>
      <c r="C316">
        <v>616418.73699999996</v>
      </c>
      <c r="D316">
        <v>3097692.8640000001</v>
      </c>
      <c r="E316">
        <v>632.47900000000004</v>
      </c>
      <c r="F316">
        <v>5.2</v>
      </c>
      <c r="G316">
        <v>0</v>
      </c>
      <c r="H316" t="s">
        <v>194</v>
      </c>
      <c r="I316">
        <v>5.7000000000000002E-2</v>
      </c>
      <c r="J316">
        <f t="shared" si="171"/>
        <v>1.0010000000000048</v>
      </c>
      <c r="K316">
        <f t="shared" ca="1" si="172"/>
        <v>50.95</v>
      </c>
      <c r="L316">
        <f t="shared" ca="1" si="173"/>
        <v>1.0684959309922624</v>
      </c>
      <c r="M316">
        <f t="shared" ca="1" si="146"/>
        <v>5.5561788411597641</v>
      </c>
      <c r="N316">
        <f t="shared" ca="1" si="147"/>
        <v>0.75728294997139567</v>
      </c>
      <c r="O316">
        <f t="shared" ca="1" si="148"/>
        <v>9.1699712080119067</v>
      </c>
      <c r="P316">
        <f t="shared" ca="1" si="149"/>
        <v>633.54749593099234</v>
      </c>
      <c r="Q316">
        <f t="shared" ca="1" si="150"/>
        <v>637.83334567389591</v>
      </c>
      <c r="R316">
        <f t="shared" ca="1" si="151"/>
        <v>2.7409906686322007E-2</v>
      </c>
      <c r="S316">
        <f t="shared" ca="1" si="152"/>
        <v>2.8323507366843055</v>
      </c>
      <c r="T316">
        <f t="shared" ca="1" si="153"/>
        <v>50.594272557643521</v>
      </c>
      <c r="U316">
        <f t="shared" ca="1" si="174"/>
        <v>-2.7344472318645785E-2</v>
      </c>
      <c r="V316">
        <f t="shared" ca="1" si="175"/>
        <v>0</v>
      </c>
      <c r="W316">
        <f t="shared" ca="1" si="154"/>
        <v>0.77456327649758705</v>
      </c>
      <c r="X316">
        <f t="shared" ca="1" si="155"/>
        <v>4.0277290377874531</v>
      </c>
      <c r="Y316">
        <f t="shared" ca="1" si="156"/>
        <v>0.5967778209759601</v>
      </c>
      <c r="Z316">
        <f t="shared" ca="1" si="157"/>
        <v>12.649808247276807</v>
      </c>
      <c r="AA316">
        <f t="shared" ca="1" si="158"/>
        <v>633.25356327649763</v>
      </c>
      <c r="AB316">
        <f t="shared" ca="1" si="159"/>
        <v>641.40940673688863</v>
      </c>
      <c r="AC316">
        <f t="shared" ca="1" si="160"/>
        <v>7.1658355435935767E-2</v>
      </c>
      <c r="AD316">
        <f t="shared" ca="1" si="161"/>
        <v>4.5890309568967709</v>
      </c>
      <c r="AE316">
        <f t="shared" ca="1" si="162"/>
        <v>67.25892056630839</v>
      </c>
      <c r="AF316">
        <f t="shared" ca="1" si="163"/>
        <v>7.1158355435954945E-2</v>
      </c>
      <c r="AG316">
        <f t="shared" ca="1" si="164"/>
        <v>0</v>
      </c>
      <c r="AH316">
        <f ca="1">IFERROR(IF(V32="Supercritical",MAX($D$16,IFERROR(L316,MAX($D$16,POWER((ABS(K316)^2)/($I$5*MAX(F316,0.1)^2),1/3)))),IF(V32="Subcritical",MAX($D$16,IFERROR(W316,MAX($D$16,POWER((ABS(K316)^2)/($I$5*MAX(F316,0.1)^2),1/3)))),IF(AND(IFERROR(V316,0)=1,IFERROR(AG316,0)=1),IF(IFERROR(T316,-1E+99)&gt;=IFERROR(AE316,-1E+99),MAX($D$16,IFERROR(L316,MAX($D$16,POWER((ABS(K316)^2)/($I$5*MAX(F316,0.1)^2),1/3)))),MAX($D$16,IFERROR(W316,MAX($D$16,POWER((ABS(K316)^2)/($I$5*MAX(F316,0.1)^2),1/3))))),IF(IFERROR(V316,0)=1,MAX($D$16,IFERROR(L316,MAX($D$16,POWER((ABS(K316)^2)/($I$5*MAX(F316,0.1)^2),1/3)))),IF(IFERROR(AG316,0)=1,MAX($D$16,IFERROR(W316,MAX($D$16,POWER((ABS(K316)^2)/($I$5*MAX(F316,0.1)^2),1/3)))),MAX($D$16,POWER((ABS(K316)^2)/($I$5*MAX(F316,0.1)^2),1/3))))))),MAX($D$16,POWER((ABS(K316)^2)/($I$5*MAX(F316,0.1)^2),1/3)))</f>
        <v>2.1389677043987478</v>
      </c>
      <c r="AI316">
        <f t="shared" ca="1" si="165"/>
        <v>634.61796770439878</v>
      </c>
      <c r="AJ316">
        <f t="shared" ca="1" si="166"/>
        <v>635.68745155659815</v>
      </c>
      <c r="AM316">
        <v>0</v>
      </c>
      <c r="AN316">
        <v>0</v>
      </c>
      <c r="AO316">
        <f t="shared" si="167"/>
        <v>0</v>
      </c>
      <c r="AP316">
        <f t="shared" si="176"/>
        <v>0</v>
      </c>
      <c r="AQ316">
        <f t="shared" ca="1" si="168"/>
        <v>1.0000000000000004</v>
      </c>
      <c r="AR316" t="str">
        <f t="shared" ca="1" si="169"/>
        <v>Supercritical</v>
      </c>
      <c r="AS316">
        <f t="shared" ca="1" si="170"/>
        <v>3.8141460404132466E-3</v>
      </c>
    </row>
    <row r="317" spans="1:45" x14ac:dyDescent="0.35">
      <c r="A317">
        <v>168</v>
      </c>
      <c r="B317">
        <v>166.99700000000001</v>
      </c>
      <c r="C317">
        <v>616417.73800000001</v>
      </c>
      <c r="D317">
        <v>3097692.8160000001</v>
      </c>
      <c r="E317">
        <v>632.47850000000005</v>
      </c>
      <c r="F317">
        <v>5.2</v>
      </c>
      <c r="G317">
        <v>0</v>
      </c>
      <c r="H317" t="s">
        <v>194</v>
      </c>
      <c r="I317">
        <v>0</v>
      </c>
      <c r="J317">
        <f t="shared" si="171"/>
        <v>1</v>
      </c>
      <c r="K317">
        <f t="shared" ca="1" si="172"/>
        <v>50.95</v>
      </c>
      <c r="L317">
        <f t="shared" ca="1" si="173"/>
        <v>1.0684959309922624</v>
      </c>
      <c r="M317">
        <f t="shared" ca="1" si="146"/>
        <v>5.5561788411597641</v>
      </c>
      <c r="N317">
        <f t="shared" ca="1" si="147"/>
        <v>0.75728294997139567</v>
      </c>
      <c r="O317">
        <f t="shared" ca="1" si="148"/>
        <v>9.1699712080119067</v>
      </c>
      <c r="P317">
        <f t="shared" ca="1" si="149"/>
        <v>633.54699593099235</v>
      </c>
      <c r="Q317">
        <f t="shared" ca="1" si="150"/>
        <v>637.83284567389592</v>
      </c>
      <c r="R317">
        <f t="shared" ca="1" si="151"/>
        <v>2.7409906686322007E-2</v>
      </c>
      <c r="S317">
        <f t="shared" ca="1" si="152"/>
        <v>2.8323507366843055</v>
      </c>
      <c r="T317">
        <f t="shared" ca="1" si="153"/>
        <v>50.594272557643521</v>
      </c>
      <c r="U317">
        <f t="shared" ca="1" si="174"/>
        <v>-2.6909906686341856E-2</v>
      </c>
      <c r="V317">
        <f t="shared" ca="1" si="175"/>
        <v>0</v>
      </c>
      <c r="W317">
        <f t="shared" ca="1" si="154"/>
        <v>0.7748303122087965</v>
      </c>
      <c r="X317">
        <f t="shared" ca="1" si="155"/>
        <v>4.0291176234857415</v>
      </c>
      <c r="Y317">
        <f t="shared" ca="1" si="156"/>
        <v>0.59693632727399548</v>
      </c>
      <c r="Z317">
        <f t="shared" ca="1" si="157"/>
        <v>12.645448646873019</v>
      </c>
      <c r="AA317">
        <f t="shared" ca="1" si="158"/>
        <v>633.25333031220885</v>
      </c>
      <c r="AB317">
        <f t="shared" ca="1" si="159"/>
        <v>641.4035531195841</v>
      </c>
      <c r="AC317">
        <f t="shared" ca="1" si="160"/>
        <v>7.1583620004912279E-2</v>
      </c>
      <c r="AD317">
        <f t="shared" ca="1" si="161"/>
        <v>4.5866588319220778</v>
      </c>
      <c r="AE317">
        <f t="shared" ca="1" si="162"/>
        <v>67.237353930127924</v>
      </c>
      <c r="AF317">
        <f t="shared" ca="1" si="163"/>
        <v>7.1857891171589472E-2</v>
      </c>
      <c r="AG317">
        <f t="shared" ca="1" si="164"/>
        <v>0</v>
      </c>
      <c r="AH317">
        <f ca="1">IFERROR(IF(V32="Supercritical",MAX($D$16,IFERROR(L317,MAX($D$16,POWER((ABS(K317)^2)/($I$5*MAX(F317,0.1)^2),1/3)))),IF(V32="Subcritical",MAX($D$16,IFERROR(W317,MAX($D$16,POWER((ABS(K317)^2)/($I$5*MAX(F317,0.1)^2),1/3)))),IF(AND(IFERROR(V317,0)=1,IFERROR(AG317,0)=1),IF(IFERROR(T317,-1E+99)&gt;=IFERROR(AE317,-1E+99),MAX($D$16,IFERROR(L317,MAX($D$16,POWER((ABS(K317)^2)/($I$5*MAX(F317,0.1)^2),1/3)))),MAX($D$16,IFERROR(W317,MAX($D$16,POWER((ABS(K317)^2)/($I$5*MAX(F317,0.1)^2),1/3))))),IF(IFERROR(V317,0)=1,MAX($D$16,IFERROR(L317,MAX($D$16,POWER((ABS(K317)^2)/($I$5*MAX(F317,0.1)^2),1/3)))),IF(IFERROR(AG317,0)=1,MAX($D$16,IFERROR(W317,MAX($D$16,POWER((ABS(K317)^2)/($I$5*MAX(F317,0.1)^2),1/3)))),MAX($D$16,POWER((ABS(K317)^2)/($I$5*MAX(F317,0.1)^2),1/3))))))),MAX($D$16,POWER((ABS(K317)^2)/($I$5*MAX(F317,0.1)^2),1/3)))</f>
        <v>2.1389677043987478</v>
      </c>
      <c r="AI317">
        <f t="shared" ca="1" si="165"/>
        <v>634.61746770439879</v>
      </c>
      <c r="AJ317">
        <f t="shared" ca="1" si="166"/>
        <v>635.68695155659816</v>
      </c>
      <c r="AM317">
        <v>0</v>
      </c>
      <c r="AN317">
        <v>0</v>
      </c>
      <c r="AO317">
        <f t="shared" si="167"/>
        <v>0</v>
      </c>
      <c r="AP317">
        <f t="shared" si="176"/>
        <v>0</v>
      </c>
      <c r="AQ317">
        <f t="shared" ca="1" si="168"/>
        <v>1.0000000000000004</v>
      </c>
      <c r="AR317" t="str">
        <f t="shared" ca="1" si="169"/>
        <v>Supercritical</v>
      </c>
      <c r="AS317">
        <f t="shared" ca="1" si="170"/>
        <v>3.8141460404132466E-3</v>
      </c>
    </row>
    <row r="318" spans="1:45" x14ac:dyDescent="0.35">
      <c r="A318">
        <v>169</v>
      </c>
      <c r="B318">
        <v>167.99700000000001</v>
      </c>
      <c r="C318">
        <v>616416.73899999994</v>
      </c>
      <c r="D318">
        <v>3097692.7680000002</v>
      </c>
      <c r="E318">
        <v>632.47799999999995</v>
      </c>
      <c r="F318">
        <v>5.2</v>
      </c>
      <c r="G318">
        <v>0</v>
      </c>
      <c r="H318" t="s">
        <v>194</v>
      </c>
      <c r="I318">
        <v>5.7000000000000002E-2</v>
      </c>
      <c r="J318">
        <f t="shared" si="171"/>
        <v>1</v>
      </c>
      <c r="K318">
        <f t="shared" ca="1" si="172"/>
        <v>50.95</v>
      </c>
      <c r="L318">
        <f t="shared" ca="1" si="173"/>
        <v>1.0684959309922624</v>
      </c>
      <c r="M318">
        <f t="shared" ca="1" si="146"/>
        <v>5.5561788411597641</v>
      </c>
      <c r="N318">
        <f t="shared" ca="1" si="147"/>
        <v>0.75728294997139567</v>
      </c>
      <c r="O318">
        <f t="shared" ca="1" si="148"/>
        <v>9.1699712080119067</v>
      </c>
      <c r="P318">
        <f t="shared" ca="1" si="149"/>
        <v>633.54649593099225</v>
      </c>
      <c r="Q318">
        <f t="shared" ca="1" si="150"/>
        <v>637.83234567389582</v>
      </c>
      <c r="R318">
        <f t="shared" ca="1" si="151"/>
        <v>2.7409906686322007E-2</v>
      </c>
      <c r="S318">
        <f t="shared" ca="1" si="152"/>
        <v>2.8323507366843055</v>
      </c>
      <c r="T318">
        <f t="shared" ca="1" si="153"/>
        <v>50.594272557643521</v>
      </c>
      <c r="U318">
        <f t="shared" ca="1" si="174"/>
        <v>-2.7317062411839288E-2</v>
      </c>
      <c r="V318">
        <f t="shared" ca="1" si="175"/>
        <v>0</v>
      </c>
      <c r="W318">
        <f t="shared" ca="1" si="154"/>
        <v>0.77573082621563472</v>
      </c>
      <c r="X318">
        <f t="shared" ca="1" si="155"/>
        <v>4.0338002963213011</v>
      </c>
      <c r="Y318">
        <f t="shared" ca="1" si="156"/>
        <v>0.59747066694345941</v>
      </c>
      <c r="Z318">
        <f t="shared" ca="1" si="157"/>
        <v>12.630769065703326</v>
      </c>
      <c r="AA318">
        <f t="shared" ca="1" si="158"/>
        <v>633.25373082621559</v>
      </c>
      <c r="AB318">
        <f t="shared" ca="1" si="159"/>
        <v>641.38504209997336</v>
      </c>
      <c r="AC318">
        <f t="shared" ca="1" si="160"/>
        <v>7.133237050598934E-2</v>
      </c>
      <c r="AD318">
        <f t="shared" ca="1" si="161"/>
        <v>4.5786744548752978</v>
      </c>
      <c r="AE318">
        <f t="shared" ca="1" si="162"/>
        <v>67.164743269457006</v>
      </c>
      <c r="AF318">
        <f t="shared" ca="1" si="163"/>
        <v>7.1604845076990387E-2</v>
      </c>
      <c r="AG318">
        <f t="shared" ca="1" si="164"/>
        <v>0</v>
      </c>
      <c r="AH318">
        <f ca="1">IFERROR(IF(V32="Supercritical",MAX($D$16,IFERROR(L318,MAX($D$16,POWER((ABS(K318)^2)/($I$5*MAX(F318,0.1)^2),1/3)))),IF(V32="Subcritical",MAX($D$16,IFERROR(W318,MAX($D$16,POWER((ABS(K318)^2)/($I$5*MAX(F318,0.1)^2),1/3)))),IF(AND(IFERROR(V318,0)=1,IFERROR(AG318,0)=1),IF(IFERROR(T318,-1E+99)&gt;=IFERROR(AE318,-1E+99),MAX($D$16,IFERROR(L318,MAX($D$16,POWER((ABS(K318)^2)/($I$5*MAX(F318,0.1)^2),1/3)))),MAX($D$16,IFERROR(W318,MAX($D$16,POWER((ABS(K318)^2)/($I$5*MAX(F318,0.1)^2),1/3))))),IF(IFERROR(V318,0)=1,MAX($D$16,IFERROR(L318,MAX($D$16,POWER((ABS(K318)^2)/($I$5*MAX(F318,0.1)^2),1/3)))),IF(IFERROR(AG318,0)=1,MAX($D$16,IFERROR(W318,MAX($D$16,POWER((ABS(K318)^2)/($I$5*MAX(F318,0.1)^2),1/3)))),MAX($D$16,POWER((ABS(K318)^2)/($I$5*MAX(F318,0.1)^2),1/3))))))),MAX($D$16,POWER((ABS(K318)^2)/($I$5*MAX(F318,0.1)^2),1/3)))</f>
        <v>2.1389677043987478</v>
      </c>
      <c r="AI318">
        <f t="shared" ca="1" si="165"/>
        <v>634.61696770439869</v>
      </c>
      <c r="AJ318">
        <f t="shared" ca="1" si="166"/>
        <v>635.68645155659806</v>
      </c>
      <c r="AM318">
        <v>0</v>
      </c>
      <c r="AN318">
        <v>0</v>
      </c>
      <c r="AO318">
        <f t="shared" si="167"/>
        <v>0</v>
      </c>
      <c r="AP318">
        <f t="shared" si="176"/>
        <v>0</v>
      </c>
      <c r="AQ318">
        <f t="shared" ca="1" si="168"/>
        <v>1.0000000000000004</v>
      </c>
      <c r="AR318" t="str">
        <f t="shared" ca="1" si="169"/>
        <v>Supercritical</v>
      </c>
      <c r="AS318">
        <f t="shared" ca="1" si="170"/>
        <v>3.8141460404132466E-3</v>
      </c>
    </row>
    <row r="319" spans="1:45" x14ac:dyDescent="0.35">
      <c r="A319">
        <v>170</v>
      </c>
      <c r="B319">
        <v>168.99700000000001</v>
      </c>
      <c r="C319">
        <v>616415.74</v>
      </c>
      <c r="D319">
        <v>3097692.7209999999</v>
      </c>
      <c r="E319">
        <v>632.47749999999996</v>
      </c>
      <c r="F319">
        <v>5.2</v>
      </c>
      <c r="G319">
        <v>0</v>
      </c>
      <c r="H319" t="s">
        <v>194</v>
      </c>
      <c r="I319">
        <v>5.7000000000000002E-2</v>
      </c>
      <c r="J319">
        <f t="shared" si="171"/>
        <v>1</v>
      </c>
      <c r="K319">
        <f t="shared" ca="1" si="172"/>
        <v>50.95</v>
      </c>
      <c r="L319">
        <f t="shared" ca="1" si="173"/>
        <v>1.0684959309922624</v>
      </c>
      <c r="M319">
        <f t="shared" ca="1" si="146"/>
        <v>5.5561788411597641</v>
      </c>
      <c r="N319">
        <f t="shared" ca="1" si="147"/>
        <v>0.75728294997139567</v>
      </c>
      <c r="O319">
        <f t="shared" ca="1" si="148"/>
        <v>9.1699712080119067</v>
      </c>
      <c r="P319">
        <f t="shared" ca="1" si="149"/>
        <v>633.54599593099226</v>
      </c>
      <c r="Q319">
        <f t="shared" ca="1" si="150"/>
        <v>637.83184567389583</v>
      </c>
      <c r="R319">
        <f t="shared" ca="1" si="151"/>
        <v>2.7409906686322007E-2</v>
      </c>
      <c r="S319">
        <f t="shared" ca="1" si="152"/>
        <v>2.8323507366843055</v>
      </c>
      <c r="T319">
        <f t="shared" ca="1" si="153"/>
        <v>50.594272557643521</v>
      </c>
      <c r="U319">
        <f t="shared" ca="1" si="174"/>
        <v>-2.7317062411952975E-2</v>
      </c>
      <c r="V319">
        <f t="shared" ca="1" si="175"/>
        <v>0</v>
      </c>
      <c r="W319">
        <f t="shared" ca="1" si="154"/>
        <v>0.77702776823021413</v>
      </c>
      <c r="X319">
        <f t="shared" ca="1" si="155"/>
        <v>4.0405443947971138</v>
      </c>
      <c r="Y319">
        <f t="shared" ca="1" si="156"/>
        <v>0.59823973507251116</v>
      </c>
      <c r="Z319">
        <f t="shared" ca="1" si="157"/>
        <v>12.609686968322082</v>
      </c>
      <c r="AA319">
        <f t="shared" ca="1" si="158"/>
        <v>633.25452776823022</v>
      </c>
      <c r="AB319">
        <f t="shared" ca="1" si="159"/>
        <v>641.35871764789749</v>
      </c>
      <c r="AC319">
        <f t="shared" ca="1" si="160"/>
        <v>7.0972611932549196E-2</v>
      </c>
      <c r="AD319">
        <f t="shared" ca="1" si="161"/>
        <v>4.5672157974348826</v>
      </c>
      <c r="AE319">
        <f t="shared" ca="1" si="162"/>
        <v>67.060485582084283</v>
      </c>
      <c r="AF319">
        <f t="shared" ca="1" si="163"/>
        <v>7.1242509971170875E-2</v>
      </c>
      <c r="AG319">
        <f t="shared" ca="1" si="164"/>
        <v>0</v>
      </c>
      <c r="AH319">
        <f ca="1">IFERROR(IF(V32="Supercritical",MAX($D$16,IFERROR(L319,MAX($D$16,POWER((ABS(K319)^2)/($I$5*MAX(F319,0.1)^2),1/3)))),IF(V32="Subcritical",MAX($D$16,IFERROR(W319,MAX($D$16,POWER((ABS(K319)^2)/($I$5*MAX(F319,0.1)^2),1/3)))),IF(AND(IFERROR(V319,0)=1,IFERROR(AG319,0)=1),IF(IFERROR(T319,-1E+99)&gt;=IFERROR(AE319,-1E+99),MAX($D$16,IFERROR(L319,MAX($D$16,POWER((ABS(K319)^2)/($I$5*MAX(F319,0.1)^2),1/3)))),MAX($D$16,IFERROR(W319,MAX($D$16,POWER((ABS(K319)^2)/($I$5*MAX(F319,0.1)^2),1/3))))),IF(IFERROR(V319,0)=1,MAX($D$16,IFERROR(L319,MAX($D$16,POWER((ABS(K319)^2)/($I$5*MAX(F319,0.1)^2),1/3)))),IF(IFERROR(AG319,0)=1,MAX($D$16,IFERROR(W319,MAX($D$16,POWER((ABS(K319)^2)/($I$5*MAX(F319,0.1)^2),1/3)))),MAX($D$16,POWER((ABS(K319)^2)/($I$5*MAX(F319,0.1)^2),1/3))))))),MAX($D$16,POWER((ABS(K319)^2)/($I$5*MAX(F319,0.1)^2),1/3)))</f>
        <v>2.1389677043987478</v>
      </c>
      <c r="AI319">
        <f t="shared" ca="1" si="165"/>
        <v>634.6164677043987</v>
      </c>
      <c r="AJ319">
        <f t="shared" ca="1" si="166"/>
        <v>635.68595155659807</v>
      </c>
      <c r="AM319">
        <v>0</v>
      </c>
      <c r="AN319">
        <v>0</v>
      </c>
      <c r="AO319">
        <f t="shared" si="167"/>
        <v>0</v>
      </c>
      <c r="AP319">
        <f t="shared" si="176"/>
        <v>0</v>
      </c>
      <c r="AQ319">
        <f t="shared" ca="1" si="168"/>
        <v>1.0000000000000004</v>
      </c>
      <c r="AR319" t="str">
        <f t="shared" ca="1" si="169"/>
        <v>Supercritical</v>
      </c>
      <c r="AS319">
        <f t="shared" ca="1" si="170"/>
        <v>3.8141460404132466E-3</v>
      </c>
    </row>
    <row r="320" spans="1:45" x14ac:dyDescent="0.35">
      <c r="A320">
        <v>171</v>
      </c>
      <c r="B320">
        <v>169.99700000000001</v>
      </c>
      <c r="C320">
        <v>616414.74100000004</v>
      </c>
      <c r="D320">
        <v>3097692.673</v>
      </c>
      <c r="E320">
        <v>632.47699999999998</v>
      </c>
      <c r="F320">
        <v>5.2</v>
      </c>
      <c r="G320">
        <v>0</v>
      </c>
      <c r="H320" t="s">
        <v>194</v>
      </c>
      <c r="I320">
        <v>5.7000000000000002E-2</v>
      </c>
      <c r="J320">
        <f t="shared" si="171"/>
        <v>1</v>
      </c>
      <c r="K320">
        <f t="shared" ca="1" si="172"/>
        <v>50.95</v>
      </c>
      <c r="L320">
        <f t="shared" ca="1" si="173"/>
        <v>1.0684959309922624</v>
      </c>
      <c r="M320">
        <f t="shared" ca="1" si="146"/>
        <v>5.5561788411597641</v>
      </c>
      <c r="N320">
        <f t="shared" ca="1" si="147"/>
        <v>0.75728294997139567</v>
      </c>
      <c r="O320">
        <f t="shared" ca="1" si="148"/>
        <v>9.1699712080119067</v>
      </c>
      <c r="P320">
        <f t="shared" ca="1" si="149"/>
        <v>633.54549593099227</v>
      </c>
      <c r="Q320">
        <f t="shared" ca="1" si="150"/>
        <v>637.83134567389584</v>
      </c>
      <c r="R320">
        <f t="shared" ca="1" si="151"/>
        <v>2.7409906686322007E-2</v>
      </c>
      <c r="S320">
        <f t="shared" ca="1" si="152"/>
        <v>2.8323507366843055</v>
      </c>
      <c r="T320">
        <f t="shared" ca="1" si="153"/>
        <v>50.594272557643521</v>
      </c>
      <c r="U320">
        <f t="shared" ca="1" si="174"/>
        <v>-2.7317062411952975E-2</v>
      </c>
      <c r="V320">
        <f t="shared" ca="1" si="175"/>
        <v>0</v>
      </c>
      <c r="W320">
        <f t="shared" ca="1" si="154"/>
        <v>0.778586584401602</v>
      </c>
      <c r="X320">
        <f t="shared" ca="1" si="155"/>
        <v>4.0486502388883308</v>
      </c>
      <c r="Y320">
        <f t="shared" ca="1" si="156"/>
        <v>0.59916330953013108</v>
      </c>
      <c r="Z320">
        <f t="shared" ca="1" si="157"/>
        <v>12.584440984951502</v>
      </c>
      <c r="AA320">
        <f t="shared" ca="1" si="158"/>
        <v>633.25558658440161</v>
      </c>
      <c r="AB320">
        <f t="shared" ca="1" si="159"/>
        <v>641.32735798622252</v>
      </c>
      <c r="AC320">
        <f t="shared" ca="1" si="160"/>
        <v>7.0543460547947703E-2</v>
      </c>
      <c r="AD320">
        <f t="shared" ca="1" si="161"/>
        <v>4.5535065607584624</v>
      </c>
      <c r="AE320">
        <f t="shared" ca="1" si="162"/>
        <v>66.935670808935214</v>
      </c>
      <c r="AF320">
        <f t="shared" ca="1" si="163"/>
        <v>7.0850637688067764E-2</v>
      </c>
      <c r="AG320">
        <f t="shared" ca="1" si="164"/>
        <v>0</v>
      </c>
      <c r="AH320">
        <f ca="1">IFERROR(IF(V32="Supercritical",MAX($D$16,IFERROR(L320,MAX($D$16,POWER((ABS(K320)^2)/($I$5*MAX(F320,0.1)^2),1/3)))),IF(V32="Subcritical",MAX($D$16,IFERROR(W320,MAX($D$16,POWER((ABS(K320)^2)/($I$5*MAX(F320,0.1)^2),1/3)))),IF(AND(IFERROR(V320,0)=1,IFERROR(AG320,0)=1),IF(IFERROR(T320,-1E+99)&gt;=IFERROR(AE320,-1E+99),MAX($D$16,IFERROR(L320,MAX($D$16,POWER((ABS(K320)^2)/($I$5*MAX(F320,0.1)^2),1/3)))),MAX($D$16,IFERROR(W320,MAX($D$16,POWER((ABS(K320)^2)/($I$5*MAX(F320,0.1)^2),1/3))))),IF(IFERROR(V320,0)=1,MAX($D$16,IFERROR(L320,MAX($D$16,POWER((ABS(K320)^2)/($I$5*MAX(F320,0.1)^2),1/3)))),IF(IFERROR(AG320,0)=1,MAX($D$16,IFERROR(W320,MAX($D$16,POWER((ABS(K320)^2)/($I$5*MAX(F320,0.1)^2),1/3)))),MAX($D$16,POWER((ABS(K320)^2)/($I$5*MAX(F320,0.1)^2),1/3))))))),MAX($D$16,POWER((ABS(K320)^2)/($I$5*MAX(F320,0.1)^2),1/3)))</f>
        <v>2.1389677043987478</v>
      </c>
      <c r="AI320">
        <f t="shared" ca="1" si="165"/>
        <v>634.61596770439871</v>
      </c>
      <c r="AJ320">
        <f t="shared" ca="1" si="166"/>
        <v>635.68545155659808</v>
      </c>
      <c r="AM320">
        <v>0</v>
      </c>
      <c r="AN320">
        <v>0</v>
      </c>
      <c r="AO320">
        <f t="shared" si="167"/>
        <v>0</v>
      </c>
      <c r="AP320">
        <f t="shared" si="176"/>
        <v>0</v>
      </c>
      <c r="AQ320">
        <f t="shared" ca="1" si="168"/>
        <v>1.0000000000000004</v>
      </c>
      <c r="AR320" t="str">
        <f t="shared" ca="1" si="169"/>
        <v>Supercritical</v>
      </c>
      <c r="AS320">
        <f t="shared" ca="1" si="170"/>
        <v>3.8141460404132466E-3</v>
      </c>
    </row>
    <row r="321" spans="1:45" x14ac:dyDescent="0.35">
      <c r="A321">
        <v>172</v>
      </c>
      <c r="B321">
        <v>170.99700000000001</v>
      </c>
      <c r="C321">
        <v>616413.74199999997</v>
      </c>
      <c r="D321">
        <v>3097692.6260000002</v>
      </c>
      <c r="E321">
        <v>632.47649999999999</v>
      </c>
      <c r="F321">
        <v>5.2</v>
      </c>
      <c r="G321">
        <v>0</v>
      </c>
      <c r="H321" t="s">
        <v>194</v>
      </c>
      <c r="I321">
        <v>0.06</v>
      </c>
      <c r="J321">
        <f t="shared" si="171"/>
        <v>1</v>
      </c>
      <c r="K321">
        <f t="shared" ca="1" si="172"/>
        <v>50.95</v>
      </c>
      <c r="L321">
        <f t="shared" ca="1" si="173"/>
        <v>1.0684959309922624</v>
      </c>
      <c r="M321">
        <f t="shared" ca="1" si="146"/>
        <v>5.5561788411597641</v>
      </c>
      <c r="N321">
        <f t="shared" ca="1" si="147"/>
        <v>0.75728294997139567</v>
      </c>
      <c r="O321">
        <f t="shared" ca="1" si="148"/>
        <v>9.1699712080119067</v>
      </c>
      <c r="P321">
        <f t="shared" ca="1" si="149"/>
        <v>633.54499593099229</v>
      </c>
      <c r="Q321">
        <f t="shared" ca="1" si="150"/>
        <v>637.83084567389585</v>
      </c>
      <c r="R321">
        <f t="shared" ca="1" si="151"/>
        <v>2.7409906686322007E-2</v>
      </c>
      <c r="S321">
        <f t="shared" ca="1" si="152"/>
        <v>2.8323507366843055</v>
      </c>
      <c r="T321">
        <f t="shared" ca="1" si="153"/>
        <v>50.594272557643521</v>
      </c>
      <c r="U321">
        <f t="shared" ca="1" si="174"/>
        <v>-2.7338491660657382E-2</v>
      </c>
      <c r="V321">
        <f t="shared" ca="1" si="175"/>
        <v>0</v>
      </c>
      <c r="W321">
        <f t="shared" ca="1" si="154"/>
        <v>0.78033112032384699</v>
      </c>
      <c r="X321">
        <f t="shared" ca="1" si="155"/>
        <v>4.0577218256840046</v>
      </c>
      <c r="Y321">
        <f t="shared" ca="1" si="156"/>
        <v>0.60019590999346561</v>
      </c>
      <c r="Z321">
        <f t="shared" ca="1" si="157"/>
        <v>12.556306762455662</v>
      </c>
      <c r="AA321">
        <f t="shared" ca="1" si="158"/>
        <v>633.2568311203238</v>
      </c>
      <c r="AB321">
        <f t="shared" ca="1" si="159"/>
        <v>641.29255178866686</v>
      </c>
      <c r="AC321">
        <f t="shared" ca="1" si="160"/>
        <v>7.0067342189890622E-2</v>
      </c>
      <c r="AD321">
        <f t="shared" ca="1" si="161"/>
        <v>4.5382451273693043</v>
      </c>
      <c r="AE321">
        <f t="shared" ca="1" si="162"/>
        <v>66.796621591170208</v>
      </c>
      <c r="AF321">
        <f t="shared" ca="1" si="163"/>
        <v>6.9537453450948306E-2</v>
      </c>
      <c r="AG321">
        <f t="shared" ca="1" si="164"/>
        <v>0</v>
      </c>
      <c r="AH321">
        <f ca="1">IFERROR(IF(V32="Supercritical",MAX($D$16,IFERROR(L321,MAX($D$16,POWER((ABS(K321)^2)/($I$5*MAX(F321,0.1)^2),1/3)))),IF(V32="Subcritical",MAX($D$16,IFERROR(W321,MAX($D$16,POWER((ABS(K321)^2)/($I$5*MAX(F321,0.1)^2),1/3)))),IF(AND(IFERROR(V321,0)=1,IFERROR(AG321,0)=1),IF(IFERROR(T321,-1E+99)&gt;=IFERROR(AE321,-1E+99),MAX($D$16,IFERROR(L321,MAX($D$16,POWER((ABS(K321)^2)/($I$5*MAX(F321,0.1)^2),1/3)))),MAX($D$16,IFERROR(W321,MAX($D$16,POWER((ABS(K321)^2)/($I$5*MAX(F321,0.1)^2),1/3))))),IF(IFERROR(V321,0)=1,MAX($D$16,IFERROR(L321,MAX($D$16,POWER((ABS(K321)^2)/($I$5*MAX(F321,0.1)^2),1/3)))),IF(IFERROR(AG321,0)=1,MAX($D$16,IFERROR(W321,MAX($D$16,POWER((ABS(K321)^2)/($I$5*MAX(F321,0.1)^2),1/3)))),MAX($D$16,POWER((ABS(K321)^2)/($I$5*MAX(F321,0.1)^2),1/3))))))),MAX($D$16,POWER((ABS(K321)^2)/($I$5*MAX(F321,0.1)^2),1/3)))</f>
        <v>2.1389677043987478</v>
      </c>
      <c r="AI321">
        <f t="shared" ca="1" si="165"/>
        <v>634.61546770439872</v>
      </c>
      <c r="AJ321">
        <f t="shared" ca="1" si="166"/>
        <v>635.68495155659809</v>
      </c>
      <c r="AM321">
        <v>0</v>
      </c>
      <c r="AN321">
        <v>0</v>
      </c>
      <c r="AO321">
        <f t="shared" si="167"/>
        <v>0</v>
      </c>
      <c r="AP321">
        <f t="shared" si="176"/>
        <v>0</v>
      </c>
      <c r="AQ321">
        <f t="shared" ca="1" si="168"/>
        <v>1.0000000000000004</v>
      </c>
      <c r="AR321" t="str">
        <f t="shared" ca="1" si="169"/>
        <v>Supercritical</v>
      </c>
      <c r="AS321">
        <f t="shared" ca="1" si="170"/>
        <v>3.8141460404132466E-3</v>
      </c>
    </row>
    <row r="322" spans="1:45" x14ac:dyDescent="0.35">
      <c r="A322">
        <v>173</v>
      </c>
      <c r="B322">
        <v>171.99600000000001</v>
      </c>
      <c r="C322">
        <v>616412.74399999995</v>
      </c>
      <c r="D322">
        <v>3097692.5780000002</v>
      </c>
      <c r="E322">
        <v>632.476</v>
      </c>
      <c r="F322">
        <v>5.2</v>
      </c>
      <c r="G322">
        <v>0</v>
      </c>
      <c r="H322" t="s">
        <v>194</v>
      </c>
      <c r="I322">
        <v>3.0000000000000001E-3</v>
      </c>
      <c r="J322">
        <f t="shared" si="171"/>
        <v>0.99899999999999523</v>
      </c>
      <c r="K322">
        <f t="shared" ca="1" si="172"/>
        <v>50.95</v>
      </c>
      <c r="L322">
        <f t="shared" ca="1" si="173"/>
        <v>1.0684959309922624</v>
      </c>
      <c r="M322">
        <f t="shared" ca="1" si="146"/>
        <v>5.5561788411597641</v>
      </c>
      <c r="N322">
        <f t="shared" ca="1" si="147"/>
        <v>0.75728294997139567</v>
      </c>
      <c r="O322">
        <f t="shared" ca="1" si="148"/>
        <v>9.1699712080119067</v>
      </c>
      <c r="P322">
        <f t="shared" ca="1" si="149"/>
        <v>633.5444959309923</v>
      </c>
      <c r="Q322">
        <f t="shared" ca="1" si="150"/>
        <v>637.83034567389586</v>
      </c>
      <c r="R322">
        <f t="shared" ca="1" si="151"/>
        <v>2.7409906686322007E-2</v>
      </c>
      <c r="S322">
        <f t="shared" ca="1" si="152"/>
        <v>2.8323507366843055</v>
      </c>
      <c r="T322">
        <f t="shared" ca="1" si="153"/>
        <v>50.594272557643521</v>
      </c>
      <c r="U322">
        <f t="shared" ca="1" si="174"/>
        <v>-2.6903926028353453E-2</v>
      </c>
      <c r="V322">
        <f t="shared" ca="1" si="175"/>
        <v>0</v>
      </c>
      <c r="W322">
        <f t="shared" ca="1" si="154"/>
        <v>0.78221816149069712</v>
      </c>
      <c r="X322">
        <f t="shared" ca="1" si="155"/>
        <v>4.0675344397516255</v>
      </c>
      <c r="Y322">
        <f t="shared" ca="1" si="156"/>
        <v>0.60131166080056742</v>
      </c>
      <c r="Z322">
        <f t="shared" ca="1" si="157"/>
        <v>12.526015637893687</v>
      </c>
      <c r="AA322">
        <f t="shared" ca="1" si="158"/>
        <v>633.25821816149073</v>
      </c>
      <c r="AB322">
        <f t="shared" ca="1" si="159"/>
        <v>641.25521447957215</v>
      </c>
      <c r="AC322">
        <f t="shared" ca="1" si="160"/>
        <v>6.9557225314582249E-2</v>
      </c>
      <c r="AD322">
        <f t="shared" ca="1" si="161"/>
        <v>4.5218327845995372</v>
      </c>
      <c r="AE322">
        <f t="shared" ca="1" si="162"/>
        <v>66.646965532357427</v>
      </c>
      <c r="AF322">
        <f t="shared" ca="1" si="163"/>
        <v>6.9886497190168484E-2</v>
      </c>
      <c r="AG322">
        <f t="shared" ca="1" si="164"/>
        <v>0</v>
      </c>
      <c r="AH322">
        <f ca="1">IFERROR(IF(V32="Supercritical",MAX($D$16,IFERROR(L322,MAX($D$16,POWER((ABS(K322)^2)/($I$5*MAX(F322,0.1)^2),1/3)))),IF(V32="Subcritical",MAX($D$16,IFERROR(W322,MAX($D$16,POWER((ABS(K322)^2)/($I$5*MAX(F322,0.1)^2),1/3)))),IF(AND(IFERROR(V322,0)=1,IFERROR(AG322,0)=1),IF(IFERROR(T322,-1E+99)&gt;=IFERROR(AE322,-1E+99),MAX($D$16,IFERROR(L322,MAX($D$16,POWER((ABS(K322)^2)/($I$5*MAX(F322,0.1)^2),1/3)))),MAX($D$16,IFERROR(W322,MAX($D$16,POWER((ABS(K322)^2)/($I$5*MAX(F322,0.1)^2),1/3))))),IF(IFERROR(V322,0)=1,MAX($D$16,IFERROR(L322,MAX($D$16,POWER((ABS(K322)^2)/($I$5*MAX(F322,0.1)^2),1/3)))),IF(IFERROR(AG322,0)=1,MAX($D$16,IFERROR(W322,MAX($D$16,POWER((ABS(K322)^2)/($I$5*MAX(F322,0.1)^2),1/3)))),MAX($D$16,POWER((ABS(K322)^2)/($I$5*MAX(F322,0.1)^2),1/3))))))),MAX($D$16,POWER((ABS(K322)^2)/($I$5*MAX(F322,0.1)^2),1/3)))</f>
        <v>2.1389677043987478</v>
      </c>
      <c r="AI322">
        <f t="shared" ca="1" si="165"/>
        <v>634.61496770439874</v>
      </c>
      <c r="AJ322">
        <f t="shared" ca="1" si="166"/>
        <v>635.68445155659811</v>
      </c>
      <c r="AM322">
        <v>0</v>
      </c>
      <c r="AN322">
        <v>0</v>
      </c>
      <c r="AO322">
        <f t="shared" si="167"/>
        <v>0</v>
      </c>
      <c r="AP322">
        <f t="shared" si="176"/>
        <v>0</v>
      </c>
      <c r="AQ322">
        <f t="shared" ca="1" si="168"/>
        <v>1.0000000000000004</v>
      </c>
      <c r="AR322" t="str">
        <f t="shared" ca="1" si="169"/>
        <v>Supercritical</v>
      </c>
      <c r="AS322">
        <f t="shared" ca="1" si="170"/>
        <v>3.8141460404132466E-3</v>
      </c>
    </row>
    <row r="323" spans="1:45" x14ac:dyDescent="0.35">
      <c r="A323">
        <v>174</v>
      </c>
      <c r="B323">
        <v>172.99700000000001</v>
      </c>
      <c r="C323">
        <v>616411.745</v>
      </c>
      <c r="D323">
        <v>3097692.53</v>
      </c>
      <c r="E323">
        <v>632.47550000000001</v>
      </c>
      <c r="F323">
        <v>5.2</v>
      </c>
      <c r="G323">
        <v>0</v>
      </c>
      <c r="H323" t="s">
        <v>194</v>
      </c>
      <c r="I323">
        <v>5.7000000000000002E-2</v>
      </c>
      <c r="J323">
        <f t="shared" si="171"/>
        <v>1.0010000000000048</v>
      </c>
      <c r="K323">
        <f t="shared" ca="1" si="172"/>
        <v>50.95</v>
      </c>
      <c r="L323">
        <f t="shared" ca="1" si="173"/>
        <v>1.0684959309922624</v>
      </c>
      <c r="M323">
        <f t="shared" ca="1" si="146"/>
        <v>5.5561788411597641</v>
      </c>
      <c r="N323">
        <f t="shared" ca="1" si="147"/>
        <v>0.75728294997139567</v>
      </c>
      <c r="O323">
        <f t="shared" ca="1" si="148"/>
        <v>9.1699712080119067</v>
      </c>
      <c r="P323">
        <f t="shared" ca="1" si="149"/>
        <v>633.54399593099231</v>
      </c>
      <c r="Q323">
        <f t="shared" ca="1" si="150"/>
        <v>637.82984567389587</v>
      </c>
      <c r="R323">
        <f t="shared" ca="1" si="151"/>
        <v>2.7409906686322007E-2</v>
      </c>
      <c r="S323">
        <f t="shared" ca="1" si="152"/>
        <v>2.8323507366843055</v>
      </c>
      <c r="T323">
        <f t="shared" ca="1" si="153"/>
        <v>50.594272557643521</v>
      </c>
      <c r="U323">
        <f t="shared" ca="1" si="174"/>
        <v>-2.7344472318645785E-2</v>
      </c>
      <c r="V323">
        <f t="shared" ca="1" si="175"/>
        <v>0</v>
      </c>
      <c r="W323">
        <f t="shared" ca="1" si="154"/>
        <v>0.78422300020482016</v>
      </c>
      <c r="X323">
        <f t="shared" ca="1" si="155"/>
        <v>4.0779596010650652</v>
      </c>
      <c r="Y323">
        <f t="shared" ca="1" si="156"/>
        <v>0.60249569854265794</v>
      </c>
      <c r="Z323">
        <f t="shared" ca="1" si="157"/>
        <v>12.493993316337191</v>
      </c>
      <c r="AA323">
        <f t="shared" ca="1" si="158"/>
        <v>633.25972300020487</v>
      </c>
      <c r="AB323">
        <f t="shared" ca="1" si="159"/>
        <v>641.21588349911815</v>
      </c>
      <c r="AC323">
        <f t="shared" ca="1" si="160"/>
        <v>6.9020768273954522E-2</v>
      </c>
      <c r="AD323">
        <f t="shared" ca="1" si="161"/>
        <v>4.5045040101035498</v>
      </c>
      <c r="AE323">
        <f t="shared" ca="1" si="162"/>
        <v>66.488817044846627</v>
      </c>
      <c r="AF323">
        <f t="shared" ca="1" si="163"/>
        <v>6.9276603521416291E-2</v>
      </c>
      <c r="AG323">
        <f t="shared" ca="1" si="164"/>
        <v>0</v>
      </c>
      <c r="AH323">
        <f ca="1">IFERROR(IF(V32="Supercritical",MAX($D$16,IFERROR(L323,MAX($D$16,POWER((ABS(K323)^2)/($I$5*MAX(F323,0.1)^2),1/3)))),IF(V32="Subcritical",MAX($D$16,IFERROR(W323,MAX($D$16,POWER((ABS(K323)^2)/($I$5*MAX(F323,0.1)^2),1/3)))),IF(AND(IFERROR(V323,0)=1,IFERROR(AG323,0)=1),IF(IFERROR(T323,-1E+99)&gt;=IFERROR(AE323,-1E+99),MAX($D$16,IFERROR(L323,MAX($D$16,POWER((ABS(K323)^2)/($I$5*MAX(F323,0.1)^2),1/3)))),MAX($D$16,IFERROR(W323,MAX($D$16,POWER((ABS(K323)^2)/($I$5*MAX(F323,0.1)^2),1/3))))),IF(IFERROR(V323,0)=1,MAX($D$16,IFERROR(L323,MAX($D$16,POWER((ABS(K323)^2)/($I$5*MAX(F323,0.1)^2),1/3)))),IF(IFERROR(AG323,0)=1,MAX($D$16,IFERROR(W323,MAX($D$16,POWER((ABS(K323)^2)/($I$5*MAX(F323,0.1)^2),1/3)))),MAX($D$16,POWER((ABS(K323)^2)/($I$5*MAX(F323,0.1)^2),1/3))))))),MAX($D$16,POWER((ABS(K323)^2)/($I$5*MAX(F323,0.1)^2),1/3)))</f>
        <v>2.1389677043987478</v>
      </c>
      <c r="AI323">
        <f t="shared" ca="1" si="165"/>
        <v>634.61446770439875</v>
      </c>
      <c r="AJ323">
        <f t="shared" ca="1" si="166"/>
        <v>635.68395155659812</v>
      </c>
      <c r="AM323">
        <v>0</v>
      </c>
      <c r="AN323">
        <v>0</v>
      </c>
      <c r="AO323">
        <f t="shared" si="167"/>
        <v>0</v>
      </c>
      <c r="AP323">
        <f t="shared" si="176"/>
        <v>0</v>
      </c>
      <c r="AQ323">
        <f t="shared" ca="1" si="168"/>
        <v>1.0000000000000004</v>
      </c>
      <c r="AR323" t="str">
        <f t="shared" ca="1" si="169"/>
        <v>Supercritical</v>
      </c>
      <c r="AS323">
        <f t="shared" ca="1" si="170"/>
        <v>3.8141460404132466E-3</v>
      </c>
    </row>
    <row r="324" spans="1:45" x14ac:dyDescent="0.35">
      <c r="A324">
        <v>175</v>
      </c>
      <c r="B324">
        <v>173.99700000000001</v>
      </c>
      <c r="C324">
        <v>616410.74600000004</v>
      </c>
      <c r="D324">
        <v>3097692.483</v>
      </c>
      <c r="E324">
        <v>632.47500000000002</v>
      </c>
      <c r="F324">
        <v>5.2</v>
      </c>
      <c r="G324">
        <v>0</v>
      </c>
      <c r="H324" t="s">
        <v>194</v>
      </c>
      <c r="I324">
        <v>5.7000000000000002E-2</v>
      </c>
      <c r="J324">
        <f t="shared" si="171"/>
        <v>1</v>
      </c>
      <c r="K324">
        <f t="shared" ca="1" si="172"/>
        <v>50.95</v>
      </c>
      <c r="L324">
        <f t="shared" ca="1" si="173"/>
        <v>1.0684959309922624</v>
      </c>
      <c r="M324">
        <f t="shared" ca="1" si="146"/>
        <v>5.5561788411597641</v>
      </c>
      <c r="N324">
        <f t="shared" ca="1" si="147"/>
        <v>0.75728294997139567</v>
      </c>
      <c r="O324">
        <f t="shared" ca="1" si="148"/>
        <v>9.1699712080119067</v>
      </c>
      <c r="P324">
        <f t="shared" ca="1" si="149"/>
        <v>633.54349593099232</v>
      </c>
      <c r="Q324">
        <f t="shared" ca="1" si="150"/>
        <v>637.82934567389589</v>
      </c>
      <c r="R324">
        <f t="shared" ca="1" si="151"/>
        <v>2.7409906686322007E-2</v>
      </c>
      <c r="S324">
        <f t="shared" ca="1" si="152"/>
        <v>2.8323507366843055</v>
      </c>
      <c r="T324">
        <f t="shared" ca="1" si="153"/>
        <v>50.594272557643521</v>
      </c>
      <c r="U324">
        <f t="shared" ca="1" si="174"/>
        <v>-2.7317062411952975E-2</v>
      </c>
      <c r="V324">
        <f t="shared" ca="1" si="175"/>
        <v>0</v>
      </c>
      <c r="W324">
        <f t="shared" ca="1" si="154"/>
        <v>0.78633130717474742</v>
      </c>
      <c r="X324">
        <f t="shared" ca="1" si="155"/>
        <v>4.0889227973086868</v>
      </c>
      <c r="Y324">
        <f t="shared" ca="1" si="156"/>
        <v>0.60373933121152856</v>
      </c>
      <c r="Z324">
        <f t="shared" ca="1" si="157"/>
        <v>12.460494493448273</v>
      </c>
      <c r="AA324">
        <f t="shared" ca="1" si="158"/>
        <v>633.26133130717471</v>
      </c>
      <c r="AB324">
        <f t="shared" ca="1" si="159"/>
        <v>641.17488497798286</v>
      </c>
      <c r="AC324">
        <f t="shared" ca="1" si="160"/>
        <v>6.8462661886033213E-2</v>
      </c>
      <c r="AD324">
        <f t="shared" ca="1" si="161"/>
        <v>4.4863999834864572</v>
      </c>
      <c r="AE324">
        <f t="shared" ca="1" si="162"/>
        <v>66.323444028658258</v>
      </c>
      <c r="AF324">
        <f t="shared" ca="1" si="163"/>
        <v>6.796266188609934E-2</v>
      </c>
      <c r="AG324">
        <f t="shared" ca="1" si="164"/>
        <v>0</v>
      </c>
      <c r="AH324">
        <f ca="1">IFERROR(IF(V32="Supercritical",MAX($D$16,IFERROR(L324,MAX($D$16,POWER((ABS(K324)^2)/($I$5*MAX(F324,0.1)^2),1/3)))),IF(V32="Subcritical",MAX($D$16,IFERROR(W324,MAX($D$16,POWER((ABS(K324)^2)/($I$5*MAX(F324,0.1)^2),1/3)))),IF(AND(IFERROR(V324,0)=1,IFERROR(AG324,0)=1),IF(IFERROR(T324,-1E+99)&gt;=IFERROR(AE324,-1E+99),MAX($D$16,IFERROR(L324,MAX($D$16,POWER((ABS(K324)^2)/($I$5*MAX(F324,0.1)^2),1/3)))),MAX($D$16,IFERROR(W324,MAX($D$16,POWER((ABS(K324)^2)/($I$5*MAX(F324,0.1)^2),1/3))))),IF(IFERROR(V324,0)=1,MAX($D$16,IFERROR(L324,MAX($D$16,POWER((ABS(K324)^2)/($I$5*MAX(F324,0.1)^2),1/3)))),IF(IFERROR(AG324,0)=1,MAX($D$16,IFERROR(W324,MAX($D$16,POWER((ABS(K324)^2)/($I$5*MAX(F324,0.1)^2),1/3)))),MAX($D$16,POWER((ABS(K324)^2)/($I$5*MAX(F324,0.1)^2),1/3))))))),MAX($D$16,POWER((ABS(K324)^2)/($I$5*MAX(F324,0.1)^2),1/3)))</f>
        <v>2.1389677043987478</v>
      </c>
      <c r="AI324">
        <f t="shared" ca="1" si="165"/>
        <v>634.61396770439876</v>
      </c>
      <c r="AJ324">
        <f t="shared" ca="1" si="166"/>
        <v>635.68345155659813</v>
      </c>
      <c r="AM324">
        <v>0</v>
      </c>
      <c r="AN324">
        <v>0</v>
      </c>
      <c r="AO324">
        <f t="shared" si="167"/>
        <v>0</v>
      </c>
      <c r="AP324">
        <f t="shared" si="176"/>
        <v>0</v>
      </c>
      <c r="AQ324">
        <f t="shared" ca="1" si="168"/>
        <v>1.0000000000000004</v>
      </c>
      <c r="AR324" t="str">
        <f t="shared" ca="1" si="169"/>
        <v>Supercritical</v>
      </c>
      <c r="AS324">
        <f t="shared" ca="1" si="170"/>
        <v>3.8141460404132466E-3</v>
      </c>
    </row>
    <row r="325" spans="1:45" x14ac:dyDescent="0.35">
      <c r="A325">
        <v>176</v>
      </c>
      <c r="B325">
        <v>174.99700000000001</v>
      </c>
      <c r="C325">
        <v>616409.74699999997</v>
      </c>
      <c r="D325">
        <v>3097692.4350000001</v>
      </c>
      <c r="E325">
        <v>632.47450000000003</v>
      </c>
      <c r="F325">
        <v>5.2</v>
      </c>
      <c r="G325">
        <v>0</v>
      </c>
      <c r="H325" t="s">
        <v>194</v>
      </c>
      <c r="I325">
        <v>0</v>
      </c>
      <c r="J325">
        <f t="shared" si="171"/>
        <v>1</v>
      </c>
      <c r="K325">
        <f t="shared" ca="1" si="172"/>
        <v>50.95</v>
      </c>
      <c r="L325">
        <f t="shared" ca="1" si="173"/>
        <v>1.0684959309922624</v>
      </c>
      <c r="M325">
        <f t="shared" ca="1" si="146"/>
        <v>5.5561788411597641</v>
      </c>
      <c r="N325">
        <f t="shared" ca="1" si="147"/>
        <v>0.75728294997139567</v>
      </c>
      <c r="O325">
        <f t="shared" ca="1" si="148"/>
        <v>9.1699712080119067</v>
      </c>
      <c r="P325">
        <f t="shared" ca="1" si="149"/>
        <v>633.54299593099233</v>
      </c>
      <c r="Q325">
        <f t="shared" ca="1" si="150"/>
        <v>637.8288456738959</v>
      </c>
      <c r="R325">
        <f t="shared" ca="1" si="151"/>
        <v>2.7409906686322007E-2</v>
      </c>
      <c r="S325">
        <f t="shared" ca="1" si="152"/>
        <v>2.8323507366843055</v>
      </c>
      <c r="T325">
        <f t="shared" ca="1" si="153"/>
        <v>50.594272557643521</v>
      </c>
      <c r="U325">
        <f t="shared" ca="1" si="174"/>
        <v>-2.6909906686341856E-2</v>
      </c>
      <c r="V325">
        <f t="shared" ca="1" si="175"/>
        <v>0</v>
      </c>
      <c r="W325">
        <f t="shared" ca="1" si="154"/>
        <v>0.78853455181857623</v>
      </c>
      <c r="X325">
        <f t="shared" ca="1" si="155"/>
        <v>4.1003796694565962</v>
      </c>
      <c r="Y325">
        <f t="shared" ca="1" si="156"/>
        <v>0.60503731137343475</v>
      </c>
      <c r="Z325">
        <f t="shared" ca="1" si="157"/>
        <v>12.425678621792642</v>
      </c>
      <c r="AA325">
        <f t="shared" ca="1" si="158"/>
        <v>633.26303455181858</v>
      </c>
      <c r="AB325">
        <f t="shared" ca="1" si="159"/>
        <v>641.13242747802019</v>
      </c>
      <c r="AC325">
        <f t="shared" ca="1" si="160"/>
        <v>6.7885946115112075E-2</v>
      </c>
      <c r="AD325">
        <f t="shared" ca="1" si="161"/>
        <v>4.4676099466539299</v>
      </c>
      <c r="AE325">
        <f t="shared" ca="1" si="162"/>
        <v>66.151643053595365</v>
      </c>
      <c r="AF325">
        <f t="shared" ca="1" si="163"/>
        <v>6.8133538443134967E-2</v>
      </c>
      <c r="AG325">
        <f t="shared" ca="1" si="164"/>
        <v>0</v>
      </c>
      <c r="AH325">
        <f ca="1">IFERROR(IF(V32="Supercritical",MAX($D$16,IFERROR(L325,MAX($D$16,POWER((ABS(K325)^2)/($I$5*MAX(F325,0.1)^2),1/3)))),IF(V32="Subcritical",MAX($D$16,IFERROR(W325,MAX($D$16,POWER((ABS(K325)^2)/($I$5*MAX(F325,0.1)^2),1/3)))),IF(AND(IFERROR(V325,0)=1,IFERROR(AG325,0)=1),IF(IFERROR(T325,-1E+99)&gt;=IFERROR(AE325,-1E+99),MAX($D$16,IFERROR(L325,MAX($D$16,POWER((ABS(K325)^2)/($I$5*MAX(F325,0.1)^2),1/3)))),MAX($D$16,IFERROR(W325,MAX($D$16,POWER((ABS(K325)^2)/($I$5*MAX(F325,0.1)^2),1/3))))),IF(IFERROR(V325,0)=1,MAX($D$16,IFERROR(L325,MAX($D$16,POWER((ABS(K325)^2)/($I$5*MAX(F325,0.1)^2),1/3)))),IF(IFERROR(AG325,0)=1,MAX($D$16,IFERROR(W325,MAX($D$16,POWER((ABS(K325)^2)/($I$5*MAX(F325,0.1)^2),1/3)))),MAX($D$16,POWER((ABS(K325)^2)/($I$5*MAX(F325,0.1)^2),1/3))))))),MAX($D$16,POWER((ABS(K325)^2)/($I$5*MAX(F325,0.1)^2),1/3)))</f>
        <v>2.1389677043987478</v>
      </c>
      <c r="AI325">
        <f t="shared" ca="1" si="165"/>
        <v>634.61346770439877</v>
      </c>
      <c r="AJ325">
        <f t="shared" ca="1" si="166"/>
        <v>635.68295155659814</v>
      </c>
      <c r="AM325">
        <v>0</v>
      </c>
      <c r="AN325">
        <v>0</v>
      </c>
      <c r="AO325">
        <f t="shared" si="167"/>
        <v>0</v>
      </c>
      <c r="AP325">
        <f t="shared" si="176"/>
        <v>0</v>
      </c>
      <c r="AQ325">
        <f t="shared" ca="1" si="168"/>
        <v>1.0000000000000004</v>
      </c>
      <c r="AR325" t="str">
        <f t="shared" ca="1" si="169"/>
        <v>Supercritical</v>
      </c>
      <c r="AS325">
        <f t="shared" ca="1" si="170"/>
        <v>3.8141460404132466E-3</v>
      </c>
    </row>
    <row r="326" spans="1:45" x14ac:dyDescent="0.35">
      <c r="A326">
        <v>177</v>
      </c>
      <c r="B326">
        <v>175.99700000000001</v>
      </c>
      <c r="C326">
        <v>616408.74800000002</v>
      </c>
      <c r="D326">
        <v>3097692.3870000001</v>
      </c>
      <c r="E326">
        <v>632.47400000000005</v>
      </c>
      <c r="F326">
        <v>5.2</v>
      </c>
      <c r="G326">
        <v>0</v>
      </c>
      <c r="H326" t="s">
        <v>194</v>
      </c>
      <c r="I326">
        <v>5.7000000000000002E-2</v>
      </c>
      <c r="J326">
        <f t="shared" si="171"/>
        <v>1</v>
      </c>
      <c r="K326">
        <f t="shared" ca="1" si="172"/>
        <v>50.95</v>
      </c>
      <c r="L326">
        <f t="shared" ca="1" si="173"/>
        <v>1.0684959309922624</v>
      </c>
      <c r="M326">
        <f t="shared" ca="1" si="146"/>
        <v>5.5561788411597641</v>
      </c>
      <c r="N326">
        <f t="shared" ca="1" si="147"/>
        <v>0.75728294997139567</v>
      </c>
      <c r="O326">
        <f t="shared" ca="1" si="148"/>
        <v>9.1699712080119067</v>
      </c>
      <c r="P326">
        <f t="shared" ca="1" si="149"/>
        <v>633.54249593099235</v>
      </c>
      <c r="Q326">
        <f t="shared" ca="1" si="150"/>
        <v>637.82834567389591</v>
      </c>
      <c r="R326">
        <f t="shared" ca="1" si="151"/>
        <v>2.7409906686322007E-2</v>
      </c>
      <c r="S326">
        <f t="shared" ca="1" si="152"/>
        <v>2.8323507366843055</v>
      </c>
      <c r="T326">
        <f t="shared" ca="1" si="153"/>
        <v>50.594272557643521</v>
      </c>
      <c r="U326">
        <f t="shared" ca="1" si="174"/>
        <v>-2.7317062411952975E-2</v>
      </c>
      <c r="V326">
        <f t="shared" ca="1" si="175"/>
        <v>0</v>
      </c>
      <c r="W326">
        <f t="shared" ca="1" si="154"/>
        <v>0.79082740852971833</v>
      </c>
      <c r="X326">
        <f t="shared" ca="1" si="155"/>
        <v>4.1123025243545355</v>
      </c>
      <c r="Y326">
        <f t="shared" ca="1" si="156"/>
        <v>0.60638629291628454</v>
      </c>
      <c r="Z326">
        <f t="shared" ca="1" si="157"/>
        <v>12.389652681984305</v>
      </c>
      <c r="AA326">
        <f t="shared" ca="1" si="158"/>
        <v>633.26482740852975</v>
      </c>
      <c r="AB326">
        <f t="shared" ca="1" si="159"/>
        <v>641.08865480813222</v>
      </c>
      <c r="AC326">
        <f t="shared" ca="1" si="160"/>
        <v>6.7292750704735393E-2</v>
      </c>
      <c r="AD326">
        <f t="shared" ca="1" si="161"/>
        <v>4.4481945326797172</v>
      </c>
      <c r="AE326">
        <f t="shared" ca="1" si="162"/>
        <v>65.973951105211782</v>
      </c>
      <c r="AF326">
        <f t="shared" ca="1" si="163"/>
        <v>6.7536014307620462E-2</v>
      </c>
      <c r="AG326">
        <f t="shared" ca="1" si="164"/>
        <v>0</v>
      </c>
      <c r="AH326">
        <f ca="1">IFERROR(IF(V32="Supercritical",MAX($D$16,IFERROR(L326,MAX($D$16,POWER((ABS(K326)^2)/($I$5*MAX(F326,0.1)^2),1/3)))),IF(V32="Subcritical",MAX($D$16,IFERROR(W326,MAX($D$16,POWER((ABS(K326)^2)/($I$5*MAX(F326,0.1)^2),1/3)))),IF(AND(IFERROR(V326,0)=1,IFERROR(AG326,0)=1),IF(IFERROR(T326,-1E+99)&gt;=IFERROR(AE326,-1E+99),MAX($D$16,IFERROR(L326,MAX($D$16,POWER((ABS(K326)^2)/($I$5*MAX(F326,0.1)^2),1/3)))),MAX($D$16,IFERROR(W326,MAX($D$16,POWER((ABS(K326)^2)/($I$5*MAX(F326,0.1)^2),1/3))))),IF(IFERROR(V326,0)=1,MAX($D$16,IFERROR(L326,MAX($D$16,POWER((ABS(K326)^2)/($I$5*MAX(F326,0.1)^2),1/3)))),IF(IFERROR(AG326,0)=1,MAX($D$16,IFERROR(W326,MAX($D$16,POWER((ABS(K326)^2)/($I$5*MAX(F326,0.1)^2),1/3)))),MAX($D$16,POWER((ABS(K326)^2)/($I$5*MAX(F326,0.1)^2),1/3))))))),MAX($D$16,POWER((ABS(K326)^2)/($I$5*MAX(F326,0.1)^2),1/3)))</f>
        <v>2.1389677043987478</v>
      </c>
      <c r="AI326">
        <f t="shared" ca="1" si="165"/>
        <v>634.61296770439878</v>
      </c>
      <c r="AJ326">
        <f t="shared" ca="1" si="166"/>
        <v>635.68245155659815</v>
      </c>
      <c r="AM326">
        <v>0</v>
      </c>
      <c r="AN326">
        <v>0</v>
      </c>
      <c r="AO326">
        <f t="shared" si="167"/>
        <v>0</v>
      </c>
      <c r="AP326">
        <f t="shared" si="176"/>
        <v>0</v>
      </c>
      <c r="AQ326">
        <f t="shared" ca="1" si="168"/>
        <v>1.0000000000000004</v>
      </c>
      <c r="AR326" t="str">
        <f t="shared" ca="1" si="169"/>
        <v>Supercritical</v>
      </c>
      <c r="AS326">
        <f t="shared" ca="1" si="170"/>
        <v>3.8141460404132466E-3</v>
      </c>
    </row>
    <row r="327" spans="1:45" x14ac:dyDescent="0.35">
      <c r="A327">
        <v>178</v>
      </c>
      <c r="B327">
        <v>176.99700000000001</v>
      </c>
      <c r="C327">
        <v>616407.74899999995</v>
      </c>
      <c r="D327">
        <v>3097692.34</v>
      </c>
      <c r="E327">
        <v>632.47349999999994</v>
      </c>
      <c r="F327">
        <v>5.2</v>
      </c>
      <c r="G327">
        <v>0</v>
      </c>
      <c r="H327" t="s">
        <v>194</v>
      </c>
      <c r="I327">
        <v>5.7000000000000002E-2</v>
      </c>
      <c r="J327">
        <f t="shared" si="171"/>
        <v>1</v>
      </c>
      <c r="K327">
        <f t="shared" ca="1" si="172"/>
        <v>50.95</v>
      </c>
      <c r="L327">
        <f t="shared" ca="1" si="173"/>
        <v>1.0684959309922624</v>
      </c>
      <c r="M327">
        <f t="shared" ca="1" si="146"/>
        <v>5.5561788411597641</v>
      </c>
      <c r="N327">
        <f t="shared" ca="1" si="147"/>
        <v>0.75728294997139567</v>
      </c>
      <c r="O327">
        <f t="shared" ca="1" si="148"/>
        <v>9.1699712080119067</v>
      </c>
      <c r="P327">
        <f t="shared" ca="1" si="149"/>
        <v>633.54199593099224</v>
      </c>
      <c r="Q327">
        <f t="shared" ca="1" si="150"/>
        <v>637.82784567389581</v>
      </c>
      <c r="R327">
        <f t="shared" ca="1" si="151"/>
        <v>2.7409906686322007E-2</v>
      </c>
      <c r="S327">
        <f t="shared" ca="1" si="152"/>
        <v>2.8323507366843055</v>
      </c>
      <c r="T327">
        <f t="shared" ca="1" si="153"/>
        <v>50.594272557643521</v>
      </c>
      <c r="U327">
        <f t="shared" ca="1" si="174"/>
        <v>-2.7317062411839288E-2</v>
      </c>
      <c r="V327">
        <f t="shared" ca="1" si="175"/>
        <v>0</v>
      </c>
      <c r="W327">
        <f t="shared" ca="1" si="154"/>
        <v>0.79324453485901258</v>
      </c>
      <c r="X327">
        <f t="shared" ca="1" si="155"/>
        <v>4.1248715812668655</v>
      </c>
      <c r="Y327">
        <f t="shared" ca="1" si="156"/>
        <v>0.60780641343289621</v>
      </c>
      <c r="Z327">
        <f t="shared" ca="1" si="157"/>
        <v>12.351899688559955</v>
      </c>
      <c r="AA327">
        <f t="shared" ca="1" si="158"/>
        <v>633.26674453485896</v>
      </c>
      <c r="AB327">
        <f t="shared" ca="1" si="159"/>
        <v>641.04296400051885</v>
      </c>
      <c r="AC327">
        <f t="shared" ca="1" si="160"/>
        <v>6.6674995093748607E-2</v>
      </c>
      <c r="AD327">
        <f t="shared" ca="1" si="161"/>
        <v>4.4278786283922127</v>
      </c>
      <c r="AE327">
        <f t="shared" ca="1" si="162"/>
        <v>65.787829286607163</v>
      </c>
      <c r="AF327">
        <f t="shared" ca="1" si="163"/>
        <v>6.6913735942989661E-2</v>
      </c>
      <c r="AG327">
        <f t="shared" ca="1" si="164"/>
        <v>0</v>
      </c>
      <c r="AH327">
        <f ca="1">IFERROR(IF(V32="Supercritical",MAX($D$16,IFERROR(L327,MAX($D$16,POWER((ABS(K327)^2)/($I$5*MAX(F327,0.1)^2),1/3)))),IF(V32="Subcritical",MAX($D$16,IFERROR(W327,MAX($D$16,POWER((ABS(K327)^2)/($I$5*MAX(F327,0.1)^2),1/3)))),IF(AND(IFERROR(V327,0)=1,IFERROR(AG327,0)=1),IF(IFERROR(T327,-1E+99)&gt;=IFERROR(AE327,-1E+99),MAX($D$16,IFERROR(L327,MAX($D$16,POWER((ABS(K327)^2)/($I$5*MAX(F327,0.1)^2),1/3)))),MAX($D$16,IFERROR(W327,MAX($D$16,POWER((ABS(K327)^2)/($I$5*MAX(F327,0.1)^2),1/3))))),IF(IFERROR(V327,0)=1,MAX($D$16,IFERROR(L327,MAX($D$16,POWER((ABS(K327)^2)/($I$5*MAX(F327,0.1)^2),1/3)))),IF(IFERROR(AG327,0)=1,MAX($D$16,IFERROR(W327,MAX($D$16,POWER((ABS(K327)^2)/($I$5*MAX(F327,0.1)^2),1/3)))),MAX($D$16,POWER((ABS(K327)^2)/($I$5*MAX(F327,0.1)^2),1/3))))))),MAX($D$16,POWER((ABS(K327)^2)/($I$5*MAX(F327,0.1)^2),1/3)))</f>
        <v>2.1389677043987478</v>
      </c>
      <c r="AI327">
        <f t="shared" ca="1" si="165"/>
        <v>634.61246770439868</v>
      </c>
      <c r="AJ327">
        <f t="shared" ca="1" si="166"/>
        <v>635.68195155659805</v>
      </c>
      <c r="AM327">
        <v>0</v>
      </c>
      <c r="AN327">
        <v>0</v>
      </c>
      <c r="AO327">
        <f t="shared" si="167"/>
        <v>0</v>
      </c>
      <c r="AP327">
        <f t="shared" si="176"/>
        <v>0</v>
      </c>
      <c r="AQ327">
        <f t="shared" ca="1" si="168"/>
        <v>1.0000000000000004</v>
      </c>
      <c r="AR327" t="str">
        <f t="shared" ca="1" si="169"/>
        <v>Supercritical</v>
      </c>
      <c r="AS327">
        <f t="shared" ca="1" si="170"/>
        <v>3.8141460404132466E-3</v>
      </c>
    </row>
    <row r="328" spans="1:45" x14ac:dyDescent="0.35">
      <c r="A328">
        <v>179</v>
      </c>
      <c r="B328">
        <v>177.99700000000001</v>
      </c>
      <c r="C328">
        <v>616406.75</v>
      </c>
      <c r="D328">
        <v>3097692.2919999999</v>
      </c>
      <c r="E328">
        <v>632.47299999999996</v>
      </c>
      <c r="F328">
        <v>5.2</v>
      </c>
      <c r="G328">
        <v>0</v>
      </c>
      <c r="H328" t="s">
        <v>194</v>
      </c>
      <c r="I328">
        <v>5.7000000000000002E-2</v>
      </c>
      <c r="J328">
        <f t="shared" si="171"/>
        <v>1</v>
      </c>
      <c r="K328">
        <f t="shared" ca="1" si="172"/>
        <v>50.95</v>
      </c>
      <c r="L328">
        <f t="shared" ca="1" si="173"/>
        <v>1.0684959309922624</v>
      </c>
      <c r="M328">
        <f t="shared" ca="1" si="146"/>
        <v>5.5561788411597641</v>
      </c>
      <c r="N328">
        <f t="shared" ca="1" si="147"/>
        <v>0.75728294997139567</v>
      </c>
      <c r="O328">
        <f t="shared" ca="1" si="148"/>
        <v>9.1699712080119067</v>
      </c>
      <c r="P328">
        <f t="shared" ca="1" si="149"/>
        <v>633.54149593099226</v>
      </c>
      <c r="Q328">
        <f t="shared" ca="1" si="150"/>
        <v>637.82734567389582</v>
      </c>
      <c r="R328">
        <f t="shared" ca="1" si="151"/>
        <v>2.7409906686322007E-2</v>
      </c>
      <c r="S328">
        <f t="shared" ca="1" si="152"/>
        <v>2.8323507366843055</v>
      </c>
      <c r="T328">
        <f t="shared" ca="1" si="153"/>
        <v>50.594272557643521</v>
      </c>
      <c r="U328">
        <f t="shared" ca="1" si="174"/>
        <v>-2.7317062411952975E-2</v>
      </c>
      <c r="V328">
        <f t="shared" ca="1" si="175"/>
        <v>0</v>
      </c>
      <c r="W328">
        <f t="shared" ca="1" si="154"/>
        <v>0.79583253030837586</v>
      </c>
      <c r="X328">
        <f t="shared" ca="1" si="155"/>
        <v>4.1383291576035548</v>
      </c>
      <c r="Y328">
        <f t="shared" ca="1" si="156"/>
        <v>0.6093246826320603</v>
      </c>
      <c r="Z328">
        <f t="shared" ca="1" si="157"/>
        <v>12.31173211690691</v>
      </c>
      <c r="AA328">
        <f t="shared" ca="1" si="158"/>
        <v>633.26883253030837</v>
      </c>
      <c r="AB328">
        <f t="shared" ca="1" si="159"/>
        <v>640.99455871371697</v>
      </c>
      <c r="AC328">
        <f t="shared" ca="1" si="160"/>
        <v>6.6022070239108707E-2</v>
      </c>
      <c r="AD328">
        <f t="shared" ca="1" si="161"/>
        <v>4.4062974388812846</v>
      </c>
      <c r="AE328">
        <f t="shared" ca="1" si="162"/>
        <v>65.589904339294506</v>
      </c>
      <c r="AF328">
        <f t="shared" ca="1" si="163"/>
        <v>6.6294642857428698E-2</v>
      </c>
      <c r="AG328">
        <f t="shared" ca="1" si="164"/>
        <v>0</v>
      </c>
      <c r="AH328">
        <f ca="1">IFERROR(IF(V32="Supercritical",MAX($D$16,IFERROR(L328,MAX($D$16,POWER((ABS(K328)^2)/($I$5*MAX(F328,0.1)^2),1/3)))),IF(V32="Subcritical",MAX($D$16,IFERROR(W328,MAX($D$16,POWER((ABS(K328)^2)/($I$5*MAX(F328,0.1)^2),1/3)))),IF(AND(IFERROR(V328,0)=1,IFERROR(AG328,0)=1),IF(IFERROR(T328,-1E+99)&gt;=IFERROR(AE328,-1E+99),MAX($D$16,IFERROR(L328,MAX($D$16,POWER((ABS(K328)^2)/($I$5*MAX(F328,0.1)^2),1/3)))),MAX($D$16,IFERROR(W328,MAX($D$16,POWER((ABS(K328)^2)/($I$5*MAX(F328,0.1)^2),1/3))))),IF(IFERROR(V328,0)=1,MAX($D$16,IFERROR(L328,MAX($D$16,POWER((ABS(K328)^2)/($I$5*MAX(F328,0.1)^2),1/3)))),IF(IFERROR(AG328,0)=1,MAX($D$16,IFERROR(W328,MAX($D$16,POWER((ABS(K328)^2)/($I$5*MAX(F328,0.1)^2),1/3)))),MAX($D$16,POWER((ABS(K328)^2)/($I$5*MAX(F328,0.1)^2),1/3))))))),MAX($D$16,POWER((ABS(K328)^2)/($I$5*MAX(F328,0.1)^2),1/3)))</f>
        <v>2.1389677043987478</v>
      </c>
      <c r="AI328">
        <f t="shared" ca="1" si="165"/>
        <v>634.61196770439869</v>
      </c>
      <c r="AJ328">
        <f t="shared" ca="1" si="166"/>
        <v>635.68145155659806</v>
      </c>
      <c r="AM328">
        <v>0</v>
      </c>
      <c r="AN328">
        <v>0</v>
      </c>
      <c r="AO328">
        <f t="shared" si="167"/>
        <v>0</v>
      </c>
      <c r="AP328">
        <f t="shared" si="176"/>
        <v>0</v>
      </c>
      <c r="AQ328">
        <f t="shared" ca="1" si="168"/>
        <v>1.0000000000000004</v>
      </c>
      <c r="AR328" t="str">
        <f t="shared" ca="1" si="169"/>
        <v>Supercritical</v>
      </c>
      <c r="AS328">
        <f t="shared" ca="1" si="170"/>
        <v>3.8141460404132466E-3</v>
      </c>
    </row>
    <row r="329" spans="1:45" x14ac:dyDescent="0.35">
      <c r="A329">
        <v>180</v>
      </c>
      <c r="B329">
        <v>178.99700000000001</v>
      </c>
      <c r="C329">
        <v>616405.75100000005</v>
      </c>
      <c r="D329">
        <v>3097692.2450000001</v>
      </c>
      <c r="E329">
        <v>632.47249999999997</v>
      </c>
      <c r="F329">
        <v>5.2</v>
      </c>
      <c r="G329">
        <v>0</v>
      </c>
      <c r="H329" t="s">
        <v>194</v>
      </c>
      <c r="I329">
        <v>0.06</v>
      </c>
      <c r="J329">
        <f t="shared" si="171"/>
        <v>1</v>
      </c>
      <c r="K329">
        <f t="shared" ca="1" si="172"/>
        <v>50.95</v>
      </c>
      <c r="L329">
        <f t="shared" ca="1" si="173"/>
        <v>1.0684959309922624</v>
      </c>
      <c r="M329">
        <f t="shared" ca="1" si="146"/>
        <v>5.5561788411597641</v>
      </c>
      <c r="N329">
        <f t="shared" ca="1" si="147"/>
        <v>0.75728294997139567</v>
      </c>
      <c r="O329">
        <f t="shared" ca="1" si="148"/>
        <v>9.1699712080119067</v>
      </c>
      <c r="P329">
        <f t="shared" ca="1" si="149"/>
        <v>633.54099593099227</v>
      </c>
      <c r="Q329">
        <f t="shared" ca="1" si="150"/>
        <v>637.82684567389583</v>
      </c>
      <c r="R329">
        <f t="shared" ca="1" si="151"/>
        <v>2.7409906686322007E-2</v>
      </c>
      <c r="S329">
        <f t="shared" ca="1" si="152"/>
        <v>2.8323507366843055</v>
      </c>
      <c r="T329">
        <f t="shared" ca="1" si="153"/>
        <v>50.594272557643521</v>
      </c>
      <c r="U329">
        <f t="shared" ca="1" si="174"/>
        <v>-2.7338491660657382E-2</v>
      </c>
      <c r="V329">
        <f t="shared" ca="1" si="175"/>
        <v>0</v>
      </c>
      <c r="W329">
        <f t="shared" ca="1" si="154"/>
        <v>0.81328781638518899</v>
      </c>
      <c r="X329">
        <f t="shared" ca="1" si="155"/>
        <v>4.2290966452029828</v>
      </c>
      <c r="Y329">
        <f t="shared" ca="1" si="156"/>
        <v>0.61950484001108475</v>
      </c>
      <c r="Z329">
        <f t="shared" ca="1" si="157"/>
        <v>12.047490108269818</v>
      </c>
      <c r="AA329">
        <f t="shared" ca="1" si="158"/>
        <v>633.28578781638521</v>
      </c>
      <c r="AB329">
        <f t="shared" ca="1" si="159"/>
        <v>640.6834441827898</v>
      </c>
      <c r="AC329">
        <f t="shared" ca="1" si="160"/>
        <v>6.1837141168869542E-2</v>
      </c>
      <c r="AD329">
        <f t="shared" ca="1" si="161"/>
        <v>4.2652053132294734</v>
      </c>
      <c r="AE329">
        <f t="shared" ca="1" si="162"/>
        <v>64.290543830982244</v>
      </c>
      <c r="AF329">
        <f t="shared" ca="1" si="163"/>
        <v>6.1312292309594341E-2</v>
      </c>
      <c r="AG329">
        <f t="shared" ca="1" si="164"/>
        <v>0</v>
      </c>
      <c r="AH329">
        <f ca="1">IFERROR(IF(V32="Supercritical",MAX($D$16,IFERROR(L329,MAX($D$16,POWER((ABS(K329)^2)/($I$5*MAX(F329,0.1)^2),1/3)))),IF(V32="Subcritical",MAX($D$16,IFERROR(W329,MAX($D$16,POWER((ABS(K329)^2)/($I$5*MAX(F329,0.1)^2),1/3)))),IF(AND(IFERROR(V329,0)=1,IFERROR(AG329,0)=1),IF(IFERROR(T329,-1E+99)&gt;=IFERROR(AE329,-1E+99),MAX($D$16,IFERROR(L329,MAX($D$16,POWER((ABS(K329)^2)/($I$5*MAX(F329,0.1)^2),1/3)))),MAX($D$16,IFERROR(W329,MAX($D$16,POWER((ABS(K329)^2)/($I$5*MAX(F329,0.1)^2),1/3))))),IF(IFERROR(V329,0)=1,MAX($D$16,IFERROR(L329,MAX($D$16,POWER((ABS(K329)^2)/($I$5*MAX(F329,0.1)^2),1/3)))),IF(IFERROR(AG329,0)=1,MAX($D$16,IFERROR(W329,MAX($D$16,POWER((ABS(K329)^2)/($I$5*MAX(F329,0.1)^2),1/3)))),MAX($D$16,POWER((ABS(K329)^2)/($I$5*MAX(F329,0.1)^2),1/3))))))),MAX($D$16,POWER((ABS(K329)^2)/($I$5*MAX(F329,0.1)^2),1/3)))</f>
        <v>2.1389677043987478</v>
      </c>
      <c r="AI329">
        <f t="shared" ca="1" si="165"/>
        <v>634.61146770439871</v>
      </c>
      <c r="AJ329">
        <f t="shared" ca="1" si="166"/>
        <v>635.68095155659807</v>
      </c>
      <c r="AM329">
        <v>0</v>
      </c>
      <c r="AN329">
        <v>0</v>
      </c>
      <c r="AO329">
        <f t="shared" si="167"/>
        <v>0</v>
      </c>
      <c r="AP329">
        <f t="shared" si="176"/>
        <v>0</v>
      </c>
      <c r="AQ329">
        <f t="shared" ca="1" si="168"/>
        <v>1.0000000000000004</v>
      </c>
      <c r="AR329" t="str">
        <f t="shared" ca="1" si="169"/>
        <v>Supercritical</v>
      </c>
      <c r="AS329">
        <f t="shared" ca="1" si="170"/>
        <v>3.8141460404132466E-3</v>
      </c>
    </row>
    <row r="330" spans="1:45" x14ac:dyDescent="0.35">
      <c r="A330">
        <v>181</v>
      </c>
      <c r="B330">
        <v>179.99600000000001</v>
      </c>
      <c r="C330">
        <v>616404.75300000003</v>
      </c>
      <c r="D330">
        <v>3097692.1970000002</v>
      </c>
      <c r="E330">
        <v>632.47199999999998</v>
      </c>
      <c r="F330">
        <v>5.2</v>
      </c>
      <c r="G330">
        <v>0</v>
      </c>
      <c r="H330" t="s">
        <v>194</v>
      </c>
      <c r="I330">
        <v>3.0000000000000001E-3</v>
      </c>
      <c r="J330">
        <f t="shared" si="171"/>
        <v>0.99899999999999523</v>
      </c>
      <c r="K330">
        <f t="shared" ca="1" si="172"/>
        <v>50.95</v>
      </c>
      <c r="L330">
        <f t="shared" ca="1" si="173"/>
        <v>1.0684959309922624</v>
      </c>
      <c r="M330">
        <f t="shared" ca="1" si="146"/>
        <v>5.5561788411597641</v>
      </c>
      <c r="N330">
        <f t="shared" ca="1" si="147"/>
        <v>0.75728294997139567</v>
      </c>
      <c r="O330">
        <f t="shared" ca="1" si="148"/>
        <v>9.1699712080119067</v>
      </c>
      <c r="P330">
        <f t="shared" ca="1" si="149"/>
        <v>633.54049593099228</v>
      </c>
      <c r="Q330">
        <f t="shared" ca="1" si="150"/>
        <v>637.82634567389584</v>
      </c>
      <c r="R330">
        <f t="shared" ca="1" si="151"/>
        <v>2.7409906686322007E-2</v>
      </c>
      <c r="S330">
        <f t="shared" ca="1" si="152"/>
        <v>2.8323507366843055</v>
      </c>
      <c r="T330">
        <f t="shared" ca="1" si="153"/>
        <v>50.594272557643521</v>
      </c>
      <c r="U330">
        <f t="shared" ca="1" si="174"/>
        <v>-2.6903926028353453E-2</v>
      </c>
      <c r="V330">
        <f t="shared" ca="1" si="175"/>
        <v>0</v>
      </c>
      <c r="W330">
        <f t="shared" ca="1" si="154"/>
        <v>0.83412676662452345</v>
      </c>
      <c r="X330">
        <f t="shared" ca="1" si="155"/>
        <v>4.3374591864475223</v>
      </c>
      <c r="Y330">
        <f t="shared" ca="1" si="156"/>
        <v>0.63152287047209144</v>
      </c>
      <c r="Z330">
        <f t="shared" ca="1" si="157"/>
        <v>11.746508222877184</v>
      </c>
      <c r="AA330">
        <f t="shared" ca="1" si="158"/>
        <v>633.30612676662452</v>
      </c>
      <c r="AB330">
        <f t="shared" ca="1" si="159"/>
        <v>640.33876975490796</v>
      </c>
      <c r="AC330">
        <f t="shared" ca="1" si="160"/>
        <v>5.7299123868505303E-2</v>
      </c>
      <c r="AD330">
        <f t="shared" ca="1" si="161"/>
        <v>4.1063716649669741</v>
      </c>
      <c r="AE330">
        <f t="shared" ca="1" si="162"/>
        <v>62.81659927235026</v>
      </c>
      <c r="AF330">
        <f t="shared" ca="1" si="163"/>
        <v>5.7524524076256967E-2</v>
      </c>
      <c r="AG330">
        <f t="shared" ca="1" si="164"/>
        <v>0</v>
      </c>
      <c r="AH330">
        <f ca="1">IFERROR(IF(V32="Supercritical",MAX($D$16,IFERROR(L330,MAX($D$16,POWER((ABS(K330)^2)/($I$5*MAX(F330,0.1)^2),1/3)))),IF(V32="Subcritical",MAX($D$16,IFERROR(W330,MAX($D$16,POWER((ABS(K330)^2)/($I$5*MAX(F330,0.1)^2),1/3)))),IF(AND(IFERROR(V330,0)=1,IFERROR(AG330,0)=1),IF(IFERROR(T330,-1E+99)&gt;=IFERROR(AE330,-1E+99),MAX($D$16,IFERROR(L330,MAX($D$16,POWER((ABS(K330)^2)/($I$5*MAX(F330,0.1)^2),1/3)))),MAX($D$16,IFERROR(W330,MAX($D$16,POWER((ABS(K330)^2)/($I$5*MAX(F330,0.1)^2),1/3))))),IF(IFERROR(V330,0)=1,MAX($D$16,IFERROR(L330,MAX($D$16,POWER((ABS(K330)^2)/($I$5*MAX(F330,0.1)^2),1/3)))),IF(IFERROR(AG330,0)=1,MAX($D$16,IFERROR(W330,MAX($D$16,POWER((ABS(K330)^2)/($I$5*MAX(F330,0.1)^2),1/3)))),MAX($D$16,POWER((ABS(K330)^2)/($I$5*MAX(F330,0.1)^2),1/3))))))),MAX($D$16,POWER((ABS(K330)^2)/($I$5*MAX(F330,0.1)^2),1/3)))</f>
        <v>2.1389677043987478</v>
      </c>
      <c r="AI330">
        <f t="shared" ca="1" si="165"/>
        <v>634.61096770439872</v>
      </c>
      <c r="AJ330">
        <f t="shared" ca="1" si="166"/>
        <v>635.68045155659809</v>
      </c>
      <c r="AM330">
        <v>0</v>
      </c>
      <c r="AN330">
        <v>0</v>
      </c>
      <c r="AO330">
        <f t="shared" si="167"/>
        <v>0</v>
      </c>
      <c r="AP330">
        <f t="shared" si="176"/>
        <v>0</v>
      </c>
      <c r="AQ330">
        <f t="shared" ca="1" si="168"/>
        <v>1.0000000000000004</v>
      </c>
      <c r="AR330" t="str">
        <f t="shared" ca="1" si="169"/>
        <v>Supercritical</v>
      </c>
      <c r="AS330">
        <f t="shared" ca="1" si="170"/>
        <v>3.8141460404132466E-3</v>
      </c>
    </row>
    <row r="331" spans="1:45" x14ac:dyDescent="0.35">
      <c r="A331">
        <v>182</v>
      </c>
      <c r="B331">
        <v>180.99700000000001</v>
      </c>
      <c r="C331">
        <v>616403.75399999996</v>
      </c>
      <c r="D331">
        <v>3097692.1490000002</v>
      </c>
      <c r="E331">
        <v>632.47149999999999</v>
      </c>
      <c r="F331">
        <v>5.2</v>
      </c>
      <c r="G331">
        <v>0</v>
      </c>
      <c r="H331" t="s">
        <v>194</v>
      </c>
      <c r="I331">
        <v>5.7000000000000002E-2</v>
      </c>
      <c r="J331">
        <f t="shared" si="171"/>
        <v>1.0010000000000048</v>
      </c>
      <c r="K331">
        <f t="shared" ca="1" si="172"/>
        <v>50.95</v>
      </c>
      <c r="L331">
        <f t="shared" ca="1" si="173"/>
        <v>1.0684959309922624</v>
      </c>
      <c r="M331">
        <f t="shared" ca="1" si="146"/>
        <v>5.5561788411597641</v>
      </c>
      <c r="N331">
        <f t="shared" ca="1" si="147"/>
        <v>0.75728294997139567</v>
      </c>
      <c r="O331">
        <f t="shared" ca="1" si="148"/>
        <v>9.1699712080119067</v>
      </c>
      <c r="P331">
        <f t="shared" ca="1" si="149"/>
        <v>633.53999593099229</v>
      </c>
      <c r="Q331">
        <f t="shared" ca="1" si="150"/>
        <v>637.82584567389586</v>
      </c>
      <c r="R331">
        <f t="shared" ca="1" si="151"/>
        <v>2.7409906686322007E-2</v>
      </c>
      <c r="S331">
        <f t="shared" ca="1" si="152"/>
        <v>2.8323507366843055</v>
      </c>
      <c r="T331">
        <f t="shared" ca="1" si="153"/>
        <v>50.594272557643521</v>
      </c>
      <c r="U331">
        <f t="shared" ca="1" si="174"/>
        <v>-2.7344472318645785E-2</v>
      </c>
      <c r="V331">
        <f t="shared" ca="1" si="175"/>
        <v>0</v>
      </c>
      <c r="W331">
        <f t="shared" ca="1" si="154"/>
        <v>0.8541896522409208</v>
      </c>
      <c r="X331">
        <f t="shared" ca="1" si="155"/>
        <v>4.4417861916527883</v>
      </c>
      <c r="Y331">
        <f t="shared" ca="1" si="156"/>
        <v>0.64295632823333249</v>
      </c>
      <c r="Z331">
        <f t="shared" ca="1" si="157"/>
        <v>11.470610651126707</v>
      </c>
      <c r="AA331">
        <f t="shared" ca="1" si="158"/>
        <v>633.32568965224095</v>
      </c>
      <c r="AB331">
        <f t="shared" ca="1" si="159"/>
        <v>640.03185217567329</v>
      </c>
      <c r="AC331">
        <f t="shared" ca="1" si="160"/>
        <v>5.3347445519668704E-2</v>
      </c>
      <c r="AD331">
        <f t="shared" ca="1" si="161"/>
        <v>3.9625511563118279</v>
      </c>
      <c r="AE331">
        <f t="shared" ca="1" si="162"/>
        <v>61.47174409231009</v>
      </c>
      <c r="AF331">
        <f t="shared" ca="1" si="163"/>
        <v>5.348453095939476E-2</v>
      </c>
      <c r="AG331">
        <f t="shared" ca="1" si="164"/>
        <v>0</v>
      </c>
      <c r="AH331">
        <f ca="1">IFERROR(IF(V32="Supercritical",MAX($D$16,IFERROR(L331,MAX($D$16,POWER((ABS(K331)^2)/($I$5*MAX(F331,0.1)^2),1/3)))),IF(V32="Subcritical",MAX($D$16,IFERROR(W331,MAX($D$16,POWER((ABS(K331)^2)/($I$5*MAX(F331,0.1)^2),1/3)))),IF(AND(IFERROR(V331,0)=1,IFERROR(AG331,0)=1),IF(IFERROR(T331,-1E+99)&gt;=IFERROR(AE331,-1E+99),MAX($D$16,IFERROR(L331,MAX($D$16,POWER((ABS(K331)^2)/($I$5*MAX(F331,0.1)^2),1/3)))),MAX($D$16,IFERROR(W331,MAX($D$16,POWER((ABS(K331)^2)/($I$5*MAX(F331,0.1)^2),1/3))))),IF(IFERROR(V331,0)=1,MAX($D$16,IFERROR(L331,MAX($D$16,POWER((ABS(K331)^2)/($I$5*MAX(F331,0.1)^2),1/3)))),IF(IFERROR(AG331,0)=1,MAX($D$16,IFERROR(W331,MAX($D$16,POWER((ABS(K331)^2)/($I$5*MAX(F331,0.1)^2),1/3)))),MAX($D$16,POWER((ABS(K331)^2)/($I$5*MAX(F331,0.1)^2),1/3))))))),MAX($D$16,POWER((ABS(K331)^2)/($I$5*MAX(F331,0.1)^2),1/3)))</f>
        <v>2.1389677043987478</v>
      </c>
      <c r="AI331">
        <f t="shared" ca="1" si="165"/>
        <v>634.61046770439873</v>
      </c>
      <c r="AJ331">
        <f t="shared" ca="1" si="166"/>
        <v>635.6799515565981</v>
      </c>
      <c r="AM331">
        <v>0</v>
      </c>
      <c r="AN331">
        <v>0</v>
      </c>
      <c r="AO331">
        <f t="shared" si="167"/>
        <v>0</v>
      </c>
      <c r="AP331">
        <f t="shared" si="176"/>
        <v>0</v>
      </c>
      <c r="AQ331">
        <f t="shared" ca="1" si="168"/>
        <v>1.0000000000000004</v>
      </c>
      <c r="AR331" t="str">
        <f t="shared" ca="1" si="169"/>
        <v>Supercritical</v>
      </c>
      <c r="AS331">
        <f t="shared" ca="1" si="170"/>
        <v>3.8141460404132466E-3</v>
      </c>
    </row>
    <row r="332" spans="1:45" x14ac:dyDescent="0.35">
      <c r="A332">
        <v>183</v>
      </c>
      <c r="B332">
        <v>181.99700000000001</v>
      </c>
      <c r="C332">
        <v>616402.755</v>
      </c>
      <c r="D332">
        <v>3097692.102</v>
      </c>
      <c r="E332">
        <v>632.471</v>
      </c>
      <c r="F332">
        <v>5.2</v>
      </c>
      <c r="G332">
        <v>0</v>
      </c>
      <c r="H332" t="s">
        <v>194</v>
      </c>
      <c r="I332">
        <v>5.7000000000000002E-2</v>
      </c>
      <c r="J332">
        <f t="shared" si="171"/>
        <v>1</v>
      </c>
      <c r="K332">
        <f t="shared" ca="1" si="172"/>
        <v>50.95</v>
      </c>
      <c r="L332">
        <f t="shared" ca="1" si="173"/>
        <v>1.0684959309922624</v>
      </c>
      <c r="M332">
        <f t="shared" ca="1" si="146"/>
        <v>5.5561788411597641</v>
      </c>
      <c r="N332">
        <f t="shared" ca="1" si="147"/>
        <v>0.75728294997139567</v>
      </c>
      <c r="O332">
        <f t="shared" ca="1" si="148"/>
        <v>9.1699712080119067</v>
      </c>
      <c r="P332">
        <f t="shared" ca="1" si="149"/>
        <v>633.5394959309923</v>
      </c>
      <c r="Q332">
        <f t="shared" ca="1" si="150"/>
        <v>637.82534567389587</v>
      </c>
      <c r="R332">
        <f t="shared" ca="1" si="151"/>
        <v>2.7409906686322007E-2</v>
      </c>
      <c r="S332">
        <f t="shared" ca="1" si="152"/>
        <v>2.8323507366843055</v>
      </c>
      <c r="T332">
        <f t="shared" ca="1" si="153"/>
        <v>50.594272557643521</v>
      </c>
      <c r="U332">
        <f t="shared" ca="1" si="174"/>
        <v>-2.7317062411952975E-2</v>
      </c>
      <c r="V332">
        <f t="shared" ca="1" si="175"/>
        <v>0</v>
      </c>
      <c r="W332">
        <f t="shared" ca="1" si="154"/>
        <v>0.87220908777090267</v>
      </c>
      <c r="X332">
        <f t="shared" ca="1" si="155"/>
        <v>4.5354872564086941</v>
      </c>
      <c r="Y332">
        <f t="shared" ca="1" si="156"/>
        <v>0.65311263546637355</v>
      </c>
      <c r="Z332">
        <f t="shared" ca="1" si="157"/>
        <v>11.233633151103463</v>
      </c>
      <c r="AA332">
        <f t="shared" ca="1" si="158"/>
        <v>633.3432090877709</v>
      </c>
      <c r="AB332">
        <f t="shared" ca="1" si="159"/>
        <v>639.77514149213232</v>
      </c>
      <c r="AC332">
        <f t="shared" ca="1" si="160"/>
        <v>5.0107824174452066E-2</v>
      </c>
      <c r="AD332">
        <f t="shared" ca="1" si="161"/>
        <v>3.8403908823029793</v>
      </c>
      <c r="AE332">
        <f t="shared" ca="1" si="162"/>
        <v>60.321841509380938</v>
      </c>
      <c r="AF332">
        <f t="shared" ca="1" si="163"/>
        <v>4.9607824174472626E-2</v>
      </c>
      <c r="AG332">
        <f t="shared" ca="1" si="164"/>
        <v>0</v>
      </c>
      <c r="AH332">
        <f ca="1">IFERROR(IF(V32="Supercritical",MAX($D$16,IFERROR(L332,MAX($D$16,POWER((ABS(K332)^2)/($I$5*MAX(F332,0.1)^2),1/3)))),IF(V32="Subcritical",MAX($D$16,IFERROR(W332,MAX($D$16,POWER((ABS(K332)^2)/($I$5*MAX(F332,0.1)^2),1/3)))),IF(AND(IFERROR(V332,0)=1,IFERROR(AG332,0)=1),IF(IFERROR(T332,-1E+99)&gt;=IFERROR(AE332,-1E+99),MAX($D$16,IFERROR(L332,MAX($D$16,POWER((ABS(K332)^2)/($I$5*MAX(F332,0.1)^2),1/3)))),MAX($D$16,IFERROR(W332,MAX($D$16,POWER((ABS(K332)^2)/($I$5*MAX(F332,0.1)^2),1/3))))),IF(IFERROR(V332,0)=1,MAX($D$16,IFERROR(L332,MAX($D$16,POWER((ABS(K332)^2)/($I$5*MAX(F332,0.1)^2),1/3)))),IF(IFERROR(AG332,0)=1,MAX($D$16,IFERROR(W332,MAX($D$16,POWER((ABS(K332)^2)/($I$5*MAX(F332,0.1)^2),1/3)))),MAX($D$16,POWER((ABS(K332)^2)/($I$5*MAX(F332,0.1)^2),1/3))))))),MAX($D$16,POWER((ABS(K332)^2)/($I$5*MAX(F332,0.1)^2),1/3)))</f>
        <v>2.1389677043987478</v>
      </c>
      <c r="AI332">
        <f t="shared" ca="1" si="165"/>
        <v>634.60996770439874</v>
      </c>
      <c r="AJ332">
        <f t="shared" ca="1" si="166"/>
        <v>635.67945155659811</v>
      </c>
      <c r="AM332">
        <v>0</v>
      </c>
      <c r="AN332">
        <v>0</v>
      </c>
      <c r="AO332">
        <f t="shared" si="167"/>
        <v>0</v>
      </c>
      <c r="AP332">
        <f t="shared" si="176"/>
        <v>0</v>
      </c>
      <c r="AQ332">
        <f t="shared" ca="1" si="168"/>
        <v>1.0000000000000004</v>
      </c>
      <c r="AR332" t="str">
        <f t="shared" ca="1" si="169"/>
        <v>Supercritical</v>
      </c>
      <c r="AS332">
        <f t="shared" ca="1" si="170"/>
        <v>3.8141460404132466E-3</v>
      </c>
    </row>
    <row r="333" spans="1:45" x14ac:dyDescent="0.35">
      <c r="A333">
        <v>184</v>
      </c>
      <c r="B333">
        <v>182.99700000000001</v>
      </c>
      <c r="C333">
        <v>616401.75600000005</v>
      </c>
      <c r="D333">
        <v>3097692.054</v>
      </c>
      <c r="E333">
        <v>632.47050000000002</v>
      </c>
      <c r="F333">
        <v>5.2</v>
      </c>
      <c r="G333">
        <v>0</v>
      </c>
      <c r="H333" t="s">
        <v>194</v>
      </c>
      <c r="I333">
        <v>0</v>
      </c>
      <c r="J333">
        <f t="shared" si="171"/>
        <v>1</v>
      </c>
      <c r="K333">
        <f t="shared" ca="1" si="172"/>
        <v>50.95</v>
      </c>
      <c r="L333">
        <f t="shared" ca="1" si="173"/>
        <v>1.0684959309922624</v>
      </c>
      <c r="M333">
        <f t="shared" ca="1" si="146"/>
        <v>5.5561788411597641</v>
      </c>
      <c r="N333">
        <f t="shared" ca="1" si="147"/>
        <v>0.75728294997139567</v>
      </c>
      <c r="O333">
        <f t="shared" ca="1" si="148"/>
        <v>9.1699712080119067</v>
      </c>
      <c r="P333">
        <f t="shared" ca="1" si="149"/>
        <v>633.53899593099231</v>
      </c>
      <c r="Q333">
        <f t="shared" ca="1" si="150"/>
        <v>637.82484567389588</v>
      </c>
      <c r="R333">
        <f t="shared" ca="1" si="151"/>
        <v>2.7409906686322007E-2</v>
      </c>
      <c r="S333">
        <f t="shared" ca="1" si="152"/>
        <v>2.8323507366843055</v>
      </c>
      <c r="T333">
        <f t="shared" ca="1" si="153"/>
        <v>50.594272557643521</v>
      </c>
      <c r="U333">
        <f t="shared" ca="1" si="174"/>
        <v>-2.6909906686341856E-2</v>
      </c>
      <c r="V333">
        <f t="shared" ca="1" si="175"/>
        <v>0</v>
      </c>
      <c r="W333">
        <f t="shared" ca="1" si="154"/>
        <v>0.88795644937752538</v>
      </c>
      <c r="X333">
        <f t="shared" ca="1" si="155"/>
        <v>4.6173735367631323</v>
      </c>
      <c r="Y333">
        <f t="shared" ca="1" si="156"/>
        <v>0.66190240672115719</v>
      </c>
      <c r="Z333">
        <f t="shared" ca="1" si="157"/>
        <v>11.034411574965826</v>
      </c>
      <c r="AA333">
        <f t="shared" ca="1" si="158"/>
        <v>633.35845644937751</v>
      </c>
      <c r="AB333">
        <f t="shared" ca="1" si="159"/>
        <v>639.56427901847735</v>
      </c>
      <c r="AC333">
        <f t="shared" ca="1" si="160"/>
        <v>4.7492197155523663E-2</v>
      </c>
      <c r="AD333">
        <f t="shared" ca="1" si="161"/>
        <v>3.7386847121259468</v>
      </c>
      <c r="AE333">
        <f t="shared" ca="1" si="162"/>
        <v>59.359215114395404</v>
      </c>
      <c r="AF333">
        <f t="shared" ca="1" si="163"/>
        <v>4.7581750299627856E-2</v>
      </c>
      <c r="AG333">
        <f t="shared" ca="1" si="164"/>
        <v>0</v>
      </c>
      <c r="AH333">
        <f ca="1">IFERROR(IF(V32="Supercritical",MAX($D$16,IFERROR(L333,MAX($D$16,POWER((ABS(K333)^2)/($I$5*MAX(F333,0.1)^2),1/3)))),IF(V32="Subcritical",MAX($D$16,IFERROR(W333,MAX($D$16,POWER((ABS(K333)^2)/($I$5*MAX(F333,0.1)^2),1/3)))),IF(AND(IFERROR(V333,0)=1,IFERROR(AG333,0)=1),IF(IFERROR(T333,-1E+99)&gt;=IFERROR(AE333,-1E+99),MAX($D$16,IFERROR(L333,MAX($D$16,POWER((ABS(K333)^2)/($I$5*MAX(F333,0.1)^2),1/3)))),MAX($D$16,IFERROR(W333,MAX($D$16,POWER((ABS(K333)^2)/($I$5*MAX(F333,0.1)^2),1/3))))),IF(IFERROR(V333,0)=1,MAX($D$16,IFERROR(L333,MAX($D$16,POWER((ABS(K333)^2)/($I$5*MAX(F333,0.1)^2),1/3)))),IF(IFERROR(AG333,0)=1,MAX($D$16,IFERROR(W333,MAX($D$16,POWER((ABS(K333)^2)/($I$5*MAX(F333,0.1)^2),1/3)))),MAX($D$16,POWER((ABS(K333)^2)/($I$5*MAX(F333,0.1)^2),1/3))))))),MAX($D$16,POWER((ABS(K333)^2)/($I$5*MAX(F333,0.1)^2),1/3)))</f>
        <v>2.1389677043987478</v>
      </c>
      <c r="AI333">
        <f t="shared" ca="1" si="165"/>
        <v>634.60946770439875</v>
      </c>
      <c r="AJ333">
        <f t="shared" ca="1" si="166"/>
        <v>635.67895155659812</v>
      </c>
      <c r="AM333">
        <v>0</v>
      </c>
      <c r="AN333">
        <v>0</v>
      </c>
      <c r="AO333">
        <f t="shared" si="167"/>
        <v>0</v>
      </c>
      <c r="AP333">
        <f t="shared" si="176"/>
        <v>0</v>
      </c>
      <c r="AQ333">
        <f t="shared" ca="1" si="168"/>
        <v>1.0000000000000004</v>
      </c>
      <c r="AR333" t="str">
        <f t="shared" ca="1" si="169"/>
        <v>Supercritical</v>
      </c>
      <c r="AS333">
        <f t="shared" ca="1" si="170"/>
        <v>3.8141460404132466E-3</v>
      </c>
    </row>
    <row r="334" spans="1:45" x14ac:dyDescent="0.35">
      <c r="A334">
        <v>185</v>
      </c>
      <c r="B334">
        <v>183.99700000000001</v>
      </c>
      <c r="C334">
        <v>616400.75699999998</v>
      </c>
      <c r="D334">
        <v>3097692.0060000001</v>
      </c>
      <c r="E334">
        <v>632.47</v>
      </c>
      <c r="F334">
        <v>5.2</v>
      </c>
      <c r="G334">
        <v>0</v>
      </c>
      <c r="H334" t="s">
        <v>194</v>
      </c>
      <c r="I334">
        <v>5.7000000000000002E-2</v>
      </c>
      <c r="J334">
        <f t="shared" si="171"/>
        <v>1</v>
      </c>
      <c r="K334">
        <f t="shared" ca="1" si="172"/>
        <v>50.95</v>
      </c>
      <c r="L334">
        <f t="shared" ca="1" si="173"/>
        <v>1.0684959309922624</v>
      </c>
      <c r="M334">
        <f t="shared" ca="1" si="146"/>
        <v>5.5561788411597641</v>
      </c>
      <c r="N334">
        <f t="shared" ca="1" si="147"/>
        <v>0.75728294997139567</v>
      </c>
      <c r="O334">
        <f t="shared" ca="1" si="148"/>
        <v>9.1699712080119067</v>
      </c>
      <c r="P334">
        <f t="shared" ca="1" si="149"/>
        <v>633.53849593099233</v>
      </c>
      <c r="Q334">
        <f t="shared" ca="1" si="150"/>
        <v>637.82434567389589</v>
      </c>
      <c r="R334">
        <f t="shared" ca="1" si="151"/>
        <v>2.7409906686322007E-2</v>
      </c>
      <c r="S334">
        <f t="shared" ca="1" si="152"/>
        <v>2.8323507366843055</v>
      </c>
      <c r="T334">
        <f t="shared" ca="1" si="153"/>
        <v>50.594272557643521</v>
      </c>
      <c r="U334">
        <f t="shared" ca="1" si="174"/>
        <v>-2.7317062411952975E-2</v>
      </c>
      <c r="V334">
        <f t="shared" ca="1" si="175"/>
        <v>0</v>
      </c>
      <c r="W334">
        <f t="shared" ca="1" si="154"/>
        <v>0.90156306697721134</v>
      </c>
      <c r="X334">
        <f t="shared" ca="1" si="155"/>
        <v>4.6881279482814993</v>
      </c>
      <c r="Y334">
        <f t="shared" ca="1" si="156"/>
        <v>0.66943360131003038</v>
      </c>
      <c r="Z334">
        <f t="shared" ca="1" si="157"/>
        <v>10.867877447473774</v>
      </c>
      <c r="AA334">
        <f t="shared" ca="1" si="158"/>
        <v>633.37156306697727</v>
      </c>
      <c r="AB334">
        <f t="shared" ca="1" si="159"/>
        <v>639.391479489674</v>
      </c>
      <c r="AC334">
        <f t="shared" ca="1" si="160"/>
        <v>4.5379736843552745E-2</v>
      </c>
      <c r="AD334">
        <f t="shared" ca="1" si="161"/>
        <v>3.6543671021343243</v>
      </c>
      <c r="AE334">
        <f t="shared" ca="1" si="162"/>
        <v>58.557598360843407</v>
      </c>
      <c r="AF334">
        <f t="shared" ca="1" si="163"/>
        <v>4.545162890372012E-2</v>
      </c>
      <c r="AG334">
        <f t="shared" ca="1" si="164"/>
        <v>0</v>
      </c>
      <c r="AH334">
        <f ca="1">IFERROR(IF(V32="Supercritical",MAX($D$16,IFERROR(L334,MAX($D$16,POWER((ABS(K334)^2)/($I$5*MAX(F334,0.1)^2),1/3)))),IF(V32="Subcritical",MAX($D$16,IFERROR(W334,MAX($D$16,POWER((ABS(K334)^2)/($I$5*MAX(F334,0.1)^2),1/3)))),IF(AND(IFERROR(V334,0)=1,IFERROR(AG334,0)=1),IF(IFERROR(T334,-1E+99)&gt;=IFERROR(AE334,-1E+99),MAX($D$16,IFERROR(L334,MAX($D$16,POWER((ABS(K334)^2)/($I$5*MAX(F334,0.1)^2),1/3)))),MAX($D$16,IFERROR(W334,MAX($D$16,POWER((ABS(K334)^2)/($I$5*MAX(F334,0.1)^2),1/3))))),IF(IFERROR(V334,0)=1,MAX($D$16,IFERROR(L334,MAX($D$16,POWER((ABS(K334)^2)/($I$5*MAX(F334,0.1)^2),1/3)))),IF(IFERROR(AG334,0)=1,MAX($D$16,IFERROR(W334,MAX($D$16,POWER((ABS(K334)^2)/($I$5*MAX(F334,0.1)^2),1/3)))),MAX($D$16,POWER((ABS(K334)^2)/($I$5*MAX(F334,0.1)^2),1/3))))))),MAX($D$16,POWER((ABS(K334)^2)/($I$5*MAX(F334,0.1)^2),1/3)))</f>
        <v>2.1389677043987478</v>
      </c>
      <c r="AI334">
        <f t="shared" ca="1" si="165"/>
        <v>634.60896770439876</v>
      </c>
      <c r="AJ334">
        <f t="shared" ca="1" si="166"/>
        <v>635.67845155659813</v>
      </c>
      <c r="AM334">
        <v>0</v>
      </c>
      <c r="AN334">
        <v>0</v>
      </c>
      <c r="AO334">
        <f t="shared" si="167"/>
        <v>0</v>
      </c>
      <c r="AP334">
        <f t="shared" si="176"/>
        <v>0</v>
      </c>
      <c r="AQ334">
        <f t="shared" ca="1" si="168"/>
        <v>1.0000000000000004</v>
      </c>
      <c r="AR334" t="str">
        <f t="shared" ca="1" si="169"/>
        <v>Supercritical</v>
      </c>
      <c r="AS334">
        <f t="shared" ca="1" si="170"/>
        <v>3.8141460404132466E-3</v>
      </c>
    </row>
    <row r="335" spans="1:45" x14ac:dyDescent="0.35">
      <c r="A335">
        <v>186</v>
      </c>
      <c r="B335">
        <v>184.99700000000001</v>
      </c>
      <c r="C335">
        <v>616399.75800000003</v>
      </c>
      <c r="D335">
        <v>3097691.9589999998</v>
      </c>
      <c r="E335">
        <v>632.46950000000004</v>
      </c>
      <c r="F335">
        <v>5.2</v>
      </c>
      <c r="G335">
        <v>0</v>
      </c>
      <c r="H335" t="s">
        <v>194</v>
      </c>
      <c r="I335">
        <v>5.7000000000000002E-2</v>
      </c>
      <c r="J335">
        <f t="shared" si="171"/>
        <v>1</v>
      </c>
      <c r="K335">
        <f t="shared" ca="1" si="172"/>
        <v>50.95</v>
      </c>
      <c r="L335">
        <f t="shared" ca="1" si="173"/>
        <v>1.0684959309922624</v>
      </c>
      <c r="M335">
        <f t="shared" ca="1" si="146"/>
        <v>5.5561788411597641</v>
      </c>
      <c r="N335">
        <f t="shared" ca="1" si="147"/>
        <v>0.75728294997139567</v>
      </c>
      <c r="O335">
        <f t="shared" ca="1" si="148"/>
        <v>9.1699712080119067</v>
      </c>
      <c r="P335">
        <f t="shared" ca="1" si="149"/>
        <v>633.53799593099234</v>
      </c>
      <c r="Q335">
        <f t="shared" ca="1" si="150"/>
        <v>637.8238456738959</v>
      </c>
      <c r="R335">
        <f t="shared" ca="1" si="151"/>
        <v>2.7409906686322007E-2</v>
      </c>
      <c r="S335">
        <f t="shared" ca="1" si="152"/>
        <v>2.8323507366843055</v>
      </c>
      <c r="T335">
        <f t="shared" ca="1" si="153"/>
        <v>50.594272557643521</v>
      </c>
      <c r="U335">
        <f t="shared" ca="1" si="174"/>
        <v>-2.7317062411952975E-2</v>
      </c>
      <c r="V335">
        <f t="shared" ca="1" si="175"/>
        <v>0</v>
      </c>
      <c r="W335">
        <f t="shared" ca="1" si="154"/>
        <v>0.91326968778162632</v>
      </c>
      <c r="X335">
        <f t="shared" ca="1" si="155"/>
        <v>4.7490023764644569</v>
      </c>
      <c r="Y335">
        <f t="shared" ca="1" si="156"/>
        <v>0.675866471762819</v>
      </c>
      <c r="Z335">
        <f t="shared" ca="1" si="157"/>
        <v>10.72856906800104</v>
      </c>
      <c r="AA335">
        <f t="shared" ca="1" si="158"/>
        <v>633.38276968778166</v>
      </c>
      <c r="AB335">
        <f t="shared" ca="1" si="159"/>
        <v>639.24934431810118</v>
      </c>
      <c r="AC335">
        <f t="shared" ca="1" si="160"/>
        <v>4.366347041145293E-2</v>
      </c>
      <c r="AD335">
        <f t="shared" ca="1" si="161"/>
        <v>3.5843282577873552</v>
      </c>
      <c r="AE335">
        <f t="shared" ca="1" si="162"/>
        <v>57.8893136810008</v>
      </c>
      <c r="AF335">
        <f t="shared" ca="1" si="163"/>
        <v>4.3701239752635956E-2</v>
      </c>
      <c r="AG335">
        <f t="shared" ca="1" si="164"/>
        <v>0</v>
      </c>
      <c r="AH335">
        <f ca="1">IFERROR(IF(V32="Supercritical",MAX($D$16,IFERROR(L335,MAX($D$16,POWER((ABS(K335)^2)/($I$5*MAX(F335,0.1)^2),1/3)))),IF(V32="Subcritical",MAX($D$16,IFERROR(W335,MAX($D$16,POWER((ABS(K335)^2)/($I$5*MAX(F335,0.1)^2),1/3)))),IF(AND(IFERROR(V335,0)=1,IFERROR(AG335,0)=1),IF(IFERROR(T335,-1E+99)&gt;=IFERROR(AE335,-1E+99),MAX($D$16,IFERROR(L335,MAX($D$16,POWER((ABS(K335)^2)/($I$5*MAX(F335,0.1)^2),1/3)))),MAX($D$16,IFERROR(W335,MAX($D$16,POWER((ABS(K335)^2)/($I$5*MAX(F335,0.1)^2),1/3))))),IF(IFERROR(V335,0)=1,MAX($D$16,IFERROR(L335,MAX($D$16,POWER((ABS(K335)^2)/($I$5*MAX(F335,0.1)^2),1/3)))),IF(IFERROR(AG335,0)=1,MAX($D$16,IFERROR(W335,MAX($D$16,POWER((ABS(K335)^2)/($I$5*MAX(F335,0.1)^2),1/3)))),MAX($D$16,POWER((ABS(K335)^2)/($I$5*MAX(F335,0.1)^2),1/3))))))),MAX($D$16,POWER((ABS(K335)^2)/($I$5*MAX(F335,0.1)^2),1/3)))</f>
        <v>2.1389677043987478</v>
      </c>
      <c r="AI335">
        <f t="shared" ca="1" si="165"/>
        <v>634.60846770439878</v>
      </c>
      <c r="AJ335">
        <f t="shared" ca="1" si="166"/>
        <v>635.67795155659815</v>
      </c>
      <c r="AM335">
        <v>0</v>
      </c>
      <c r="AN335">
        <v>0</v>
      </c>
      <c r="AO335">
        <f t="shared" si="167"/>
        <v>0</v>
      </c>
      <c r="AP335">
        <f t="shared" si="176"/>
        <v>0</v>
      </c>
      <c r="AQ335">
        <f t="shared" ca="1" si="168"/>
        <v>1.0000000000000004</v>
      </c>
      <c r="AR335" t="str">
        <f t="shared" ca="1" si="169"/>
        <v>Supercritical</v>
      </c>
      <c r="AS335">
        <f t="shared" ca="1" si="170"/>
        <v>3.8141460404132466E-3</v>
      </c>
    </row>
    <row r="336" spans="1:45" x14ac:dyDescent="0.35">
      <c r="A336">
        <v>187</v>
      </c>
      <c r="B336">
        <v>185.99700000000001</v>
      </c>
      <c r="C336">
        <v>616398.75899999996</v>
      </c>
      <c r="D336">
        <v>3097691.9109999998</v>
      </c>
      <c r="E336">
        <v>632.46900000000005</v>
      </c>
      <c r="F336">
        <v>5.2</v>
      </c>
      <c r="G336">
        <v>0</v>
      </c>
      <c r="H336" t="s">
        <v>194</v>
      </c>
      <c r="I336">
        <v>5.5E-2</v>
      </c>
      <c r="J336">
        <f t="shared" si="171"/>
        <v>1</v>
      </c>
      <c r="K336">
        <f t="shared" ca="1" si="172"/>
        <v>50.95</v>
      </c>
      <c r="L336">
        <f t="shared" ca="1" si="173"/>
        <v>1.0684959309922624</v>
      </c>
      <c r="M336">
        <f t="shared" ca="1" si="146"/>
        <v>5.5561788411597641</v>
      </c>
      <c r="N336">
        <f t="shared" ca="1" si="147"/>
        <v>0.75728294997139567</v>
      </c>
      <c r="O336">
        <f t="shared" ca="1" si="148"/>
        <v>9.1699712080119067</v>
      </c>
      <c r="P336">
        <f t="shared" ca="1" si="149"/>
        <v>633.53749593099235</v>
      </c>
      <c r="Q336">
        <f t="shared" ca="1" si="150"/>
        <v>637.82334567389591</v>
      </c>
      <c r="R336">
        <f t="shared" ca="1" si="151"/>
        <v>2.7409906686322007E-2</v>
      </c>
      <c r="S336">
        <f t="shared" ca="1" si="152"/>
        <v>2.8323507366843055</v>
      </c>
      <c r="T336">
        <f t="shared" ca="1" si="153"/>
        <v>50.594272557643521</v>
      </c>
      <c r="U336">
        <f t="shared" ca="1" si="174"/>
        <v>-2.7302776246074245E-2</v>
      </c>
      <c r="V336">
        <f t="shared" ca="1" si="175"/>
        <v>0</v>
      </c>
      <c r="W336">
        <f t="shared" ca="1" si="154"/>
        <v>0.92333256671943698</v>
      </c>
      <c r="X336">
        <f t="shared" ca="1" si="155"/>
        <v>4.8013293469410723</v>
      </c>
      <c r="Y336">
        <f t="shared" ca="1" si="156"/>
        <v>0.68136192880190893</v>
      </c>
      <c r="Z336">
        <f t="shared" ca="1" si="157"/>
        <v>10.611644467268269</v>
      </c>
      <c r="AA336">
        <f t="shared" ca="1" si="158"/>
        <v>633.39233256671946</v>
      </c>
      <c r="AB336">
        <f t="shared" ca="1" si="159"/>
        <v>639.131731052943</v>
      </c>
      <c r="AC336">
        <f t="shared" ca="1" si="160"/>
        <v>4.2258176089015553E-2</v>
      </c>
      <c r="AD336">
        <f t="shared" ca="1" si="161"/>
        <v>3.5258928515037362</v>
      </c>
      <c r="AE336">
        <f t="shared" ca="1" si="162"/>
        <v>57.330096646176436</v>
      </c>
      <c r="AF336">
        <f t="shared" ca="1" si="163"/>
        <v>4.2242029440672013E-2</v>
      </c>
      <c r="AG336">
        <f t="shared" ca="1" si="164"/>
        <v>0</v>
      </c>
      <c r="AH336">
        <f ca="1">IFERROR(IF(V32="Supercritical",MAX($D$16,IFERROR(L336,MAX($D$16,POWER((ABS(K336)^2)/($I$5*MAX(F336,0.1)^2),1/3)))),IF(V32="Subcritical",MAX($D$16,IFERROR(W336,MAX($D$16,POWER((ABS(K336)^2)/($I$5*MAX(F336,0.1)^2),1/3)))),IF(AND(IFERROR(V336,0)=1,IFERROR(AG336,0)=1),IF(IFERROR(T336,-1E+99)&gt;=IFERROR(AE336,-1E+99),MAX($D$16,IFERROR(L336,MAX($D$16,POWER((ABS(K336)^2)/($I$5*MAX(F336,0.1)^2),1/3)))),MAX($D$16,IFERROR(W336,MAX($D$16,POWER((ABS(K336)^2)/($I$5*MAX(F336,0.1)^2),1/3))))),IF(IFERROR(V336,0)=1,MAX($D$16,IFERROR(L336,MAX($D$16,POWER((ABS(K336)^2)/($I$5*MAX(F336,0.1)^2),1/3)))),IF(IFERROR(AG336,0)=1,MAX($D$16,IFERROR(W336,MAX($D$16,POWER((ABS(K336)^2)/($I$5*MAX(F336,0.1)^2),1/3)))),MAX($D$16,POWER((ABS(K336)^2)/($I$5*MAX(F336,0.1)^2),1/3))))))),MAX($D$16,POWER((ABS(K336)^2)/($I$5*MAX(F336,0.1)^2),1/3)))</f>
        <v>2.1389677043987478</v>
      </c>
      <c r="AI336">
        <f t="shared" ca="1" si="165"/>
        <v>634.60796770439879</v>
      </c>
      <c r="AJ336">
        <f t="shared" ca="1" si="166"/>
        <v>635.67745155659816</v>
      </c>
      <c r="AM336">
        <v>0</v>
      </c>
      <c r="AN336">
        <v>0</v>
      </c>
      <c r="AO336">
        <f t="shared" si="167"/>
        <v>0</v>
      </c>
      <c r="AP336">
        <f t="shared" si="176"/>
        <v>0</v>
      </c>
      <c r="AQ336">
        <f t="shared" ca="1" si="168"/>
        <v>1.0000000000000004</v>
      </c>
      <c r="AR336" t="str">
        <f t="shared" ca="1" si="169"/>
        <v>Supercritical</v>
      </c>
      <c r="AS336">
        <f t="shared" ca="1" si="170"/>
        <v>3.8141460404132466E-3</v>
      </c>
    </row>
    <row r="337" spans="1:45" x14ac:dyDescent="0.35">
      <c r="A337">
        <v>188</v>
      </c>
      <c r="B337">
        <v>186.99600000000001</v>
      </c>
      <c r="C337">
        <v>616397.76100000006</v>
      </c>
      <c r="D337">
        <v>3097691.8640000001</v>
      </c>
      <c r="E337">
        <v>632.46849999999995</v>
      </c>
      <c r="F337">
        <v>5.2</v>
      </c>
      <c r="G337">
        <v>0</v>
      </c>
      <c r="H337" t="s">
        <v>194</v>
      </c>
      <c r="I337">
        <v>5.5E-2</v>
      </c>
      <c r="J337">
        <f t="shared" si="171"/>
        <v>0.99899999999999523</v>
      </c>
      <c r="K337">
        <f t="shared" ca="1" si="172"/>
        <v>50.95</v>
      </c>
      <c r="L337">
        <f t="shared" ca="1" si="173"/>
        <v>1.0684959309922624</v>
      </c>
      <c r="M337">
        <f t="shared" ca="1" si="146"/>
        <v>5.5561788411597641</v>
      </c>
      <c r="N337">
        <f t="shared" ca="1" si="147"/>
        <v>0.75728294997139567</v>
      </c>
      <c r="O337">
        <f t="shared" ca="1" si="148"/>
        <v>9.1699712080119067</v>
      </c>
      <c r="P337">
        <f t="shared" ca="1" si="149"/>
        <v>633.53699593099225</v>
      </c>
      <c r="Q337">
        <f t="shared" ca="1" si="150"/>
        <v>637.82284567389581</v>
      </c>
      <c r="R337">
        <f t="shared" ca="1" si="151"/>
        <v>2.7409906686322007E-2</v>
      </c>
      <c r="S337">
        <f t="shared" ca="1" si="152"/>
        <v>2.8323507366843055</v>
      </c>
      <c r="T337">
        <f t="shared" ca="1" si="153"/>
        <v>50.594272557643521</v>
      </c>
      <c r="U337">
        <f t="shared" ca="1" si="174"/>
        <v>-2.7275366339267748E-2</v>
      </c>
      <c r="V337">
        <f t="shared" ca="1" si="175"/>
        <v>0</v>
      </c>
      <c r="W337">
        <f t="shared" ca="1" si="154"/>
        <v>0.931989386175052</v>
      </c>
      <c r="X337">
        <f t="shared" ca="1" si="155"/>
        <v>4.8463448081102705</v>
      </c>
      <c r="Y337">
        <f t="shared" ca="1" si="156"/>
        <v>0.68606446370986862</v>
      </c>
      <c r="Z337">
        <f t="shared" ca="1" si="157"/>
        <v>10.513077797257862</v>
      </c>
      <c r="AA337">
        <f t="shared" ca="1" si="158"/>
        <v>633.40048938617497</v>
      </c>
      <c r="AB337">
        <f t="shared" ca="1" si="159"/>
        <v>639.033761800609</v>
      </c>
      <c r="AC337">
        <f t="shared" ca="1" si="160"/>
        <v>4.1098159667547415E-2</v>
      </c>
      <c r="AD337">
        <f t="shared" ca="1" si="161"/>
        <v>3.4768815167952298</v>
      </c>
      <c r="AE337">
        <f t="shared" ca="1" si="162"/>
        <v>56.859931998178283</v>
      </c>
      <c r="AF337">
        <f t="shared" ca="1" si="163"/>
        <v>4.063925782725164E-2</v>
      </c>
      <c r="AG337">
        <f t="shared" ca="1" si="164"/>
        <v>0</v>
      </c>
      <c r="AH337">
        <f ca="1">IFERROR(IF(V32="Supercritical",MAX($D$16,IFERROR(L337,MAX($D$16,POWER((ABS(K337)^2)/($I$5*MAX(F337,0.1)^2),1/3)))),IF(V32="Subcritical",MAX($D$16,IFERROR(W337,MAX($D$16,POWER((ABS(K337)^2)/($I$5*MAX(F337,0.1)^2),1/3)))),IF(AND(IFERROR(V337,0)=1,IFERROR(AG337,0)=1),IF(IFERROR(T337,-1E+99)&gt;=IFERROR(AE337,-1E+99),MAX($D$16,IFERROR(L337,MAX($D$16,POWER((ABS(K337)^2)/($I$5*MAX(F337,0.1)^2),1/3)))),MAX($D$16,IFERROR(W337,MAX($D$16,POWER((ABS(K337)^2)/($I$5*MAX(F337,0.1)^2),1/3))))),IF(IFERROR(V337,0)=1,MAX($D$16,IFERROR(L337,MAX($D$16,POWER((ABS(K337)^2)/($I$5*MAX(F337,0.1)^2),1/3)))),IF(IFERROR(AG337,0)=1,MAX($D$16,IFERROR(W337,MAX($D$16,POWER((ABS(K337)^2)/($I$5*MAX(F337,0.1)^2),1/3)))),MAX($D$16,POWER((ABS(K337)^2)/($I$5*MAX(F337,0.1)^2),1/3))))))),MAX($D$16,POWER((ABS(K337)^2)/($I$5*MAX(F337,0.1)^2),1/3)))</f>
        <v>2.1389677043987478</v>
      </c>
      <c r="AI337">
        <f t="shared" ca="1" si="165"/>
        <v>634.60746770439869</v>
      </c>
      <c r="AJ337">
        <f t="shared" ca="1" si="166"/>
        <v>635.67695155659806</v>
      </c>
      <c r="AM337">
        <v>0</v>
      </c>
      <c r="AN337">
        <v>0</v>
      </c>
      <c r="AO337">
        <f t="shared" si="167"/>
        <v>0</v>
      </c>
      <c r="AP337">
        <f t="shared" si="176"/>
        <v>0</v>
      </c>
      <c r="AQ337">
        <f t="shared" ca="1" si="168"/>
        <v>1.0000000000000004</v>
      </c>
      <c r="AR337" t="str">
        <f t="shared" ca="1" si="169"/>
        <v>Supercritical</v>
      </c>
      <c r="AS337">
        <f t="shared" ca="1" si="170"/>
        <v>3.8141460404132466E-3</v>
      </c>
    </row>
    <row r="338" spans="1:45" x14ac:dyDescent="0.35">
      <c r="A338">
        <v>189</v>
      </c>
      <c r="B338">
        <v>187.99700000000001</v>
      </c>
      <c r="C338">
        <v>616396.76199999999</v>
      </c>
      <c r="D338">
        <v>3097691.8160000001</v>
      </c>
      <c r="E338">
        <v>632.46799999999996</v>
      </c>
      <c r="F338">
        <v>5.2</v>
      </c>
      <c r="G338">
        <v>0</v>
      </c>
      <c r="H338" t="s">
        <v>194</v>
      </c>
      <c r="I338">
        <v>0</v>
      </c>
      <c r="J338">
        <f t="shared" si="171"/>
        <v>1.0010000000000048</v>
      </c>
      <c r="K338">
        <f t="shared" ca="1" si="172"/>
        <v>50.95</v>
      </c>
      <c r="L338">
        <f t="shared" ca="1" si="173"/>
        <v>1.0684959309922624</v>
      </c>
      <c r="M338">
        <f t="shared" ca="1" si="146"/>
        <v>5.5561788411597641</v>
      </c>
      <c r="N338">
        <f t="shared" ca="1" si="147"/>
        <v>0.75728294997139567</v>
      </c>
      <c r="O338">
        <f t="shared" ca="1" si="148"/>
        <v>9.1699712080119067</v>
      </c>
      <c r="P338">
        <f t="shared" ca="1" si="149"/>
        <v>633.53649593099226</v>
      </c>
      <c r="Q338">
        <f t="shared" ca="1" si="150"/>
        <v>637.82234567389582</v>
      </c>
      <c r="R338">
        <f t="shared" ca="1" si="151"/>
        <v>2.7409906686322007E-2</v>
      </c>
      <c r="S338">
        <f t="shared" ca="1" si="152"/>
        <v>2.8323507366843055</v>
      </c>
      <c r="T338">
        <f t="shared" ca="1" si="153"/>
        <v>50.594272557643521</v>
      </c>
      <c r="U338">
        <f t="shared" ca="1" si="174"/>
        <v>-2.6937316593034666E-2</v>
      </c>
      <c r="V338">
        <f t="shared" ca="1" si="175"/>
        <v>0</v>
      </c>
      <c r="W338">
        <f t="shared" ca="1" si="154"/>
        <v>0.93944882052706957</v>
      </c>
      <c r="X338">
        <f t="shared" ca="1" si="155"/>
        <v>4.8851338667407616</v>
      </c>
      <c r="Y338">
        <f t="shared" ca="1" si="156"/>
        <v>0.69009810770668267</v>
      </c>
      <c r="Z338">
        <f t="shared" ca="1" si="157"/>
        <v>10.429601601479257</v>
      </c>
      <c r="AA338">
        <f t="shared" ca="1" si="158"/>
        <v>633.40744882052707</v>
      </c>
      <c r="AB338">
        <f t="shared" ca="1" si="159"/>
        <v>638.95161750378793</v>
      </c>
      <c r="AC338">
        <f t="shared" ca="1" si="160"/>
        <v>4.0133173980474335E-2</v>
      </c>
      <c r="AD338">
        <f t="shared" ca="1" si="161"/>
        <v>3.4355530000678249</v>
      </c>
      <c r="AE338">
        <f t="shared" ca="1" si="162"/>
        <v>56.462679019655852</v>
      </c>
      <c r="AF338">
        <f t="shared" ca="1" si="163"/>
        <v>4.0159870005481935E-2</v>
      </c>
      <c r="AG338">
        <f t="shared" ca="1" si="164"/>
        <v>0</v>
      </c>
      <c r="AH338">
        <f ca="1">IFERROR(IF(V32="Supercritical",MAX($D$16,IFERROR(L338,MAX($D$16,POWER((ABS(K338)^2)/($I$5*MAX(F338,0.1)^2),1/3)))),IF(V32="Subcritical",MAX($D$16,IFERROR(W338,MAX($D$16,POWER((ABS(K338)^2)/($I$5*MAX(F338,0.1)^2),1/3)))),IF(AND(IFERROR(V338,0)=1,IFERROR(AG338,0)=1),IF(IFERROR(T338,-1E+99)&gt;=IFERROR(AE338,-1E+99),MAX($D$16,IFERROR(L338,MAX($D$16,POWER((ABS(K338)^2)/($I$5*MAX(F338,0.1)^2),1/3)))),MAX($D$16,IFERROR(W338,MAX($D$16,POWER((ABS(K338)^2)/($I$5*MAX(F338,0.1)^2),1/3))))),IF(IFERROR(V338,0)=1,MAX($D$16,IFERROR(L338,MAX($D$16,POWER((ABS(K338)^2)/($I$5*MAX(F338,0.1)^2),1/3)))),IF(IFERROR(AG338,0)=1,MAX($D$16,IFERROR(W338,MAX($D$16,POWER((ABS(K338)^2)/($I$5*MAX(F338,0.1)^2),1/3)))),MAX($D$16,POWER((ABS(K338)^2)/($I$5*MAX(F338,0.1)^2),1/3))))))),MAX($D$16,POWER((ABS(K338)^2)/($I$5*MAX(F338,0.1)^2),1/3)))</f>
        <v>2.1389677043987478</v>
      </c>
      <c r="AI338">
        <f t="shared" ca="1" si="165"/>
        <v>634.6069677043987</v>
      </c>
      <c r="AJ338">
        <f t="shared" ca="1" si="166"/>
        <v>635.67645155659807</v>
      </c>
      <c r="AM338">
        <v>0</v>
      </c>
      <c r="AN338">
        <v>0</v>
      </c>
      <c r="AO338">
        <f t="shared" si="167"/>
        <v>0</v>
      </c>
      <c r="AP338">
        <f t="shared" si="176"/>
        <v>0</v>
      </c>
      <c r="AQ338">
        <f t="shared" ca="1" si="168"/>
        <v>1.0000000000000004</v>
      </c>
      <c r="AR338" t="str">
        <f t="shared" ca="1" si="169"/>
        <v>Supercritical</v>
      </c>
      <c r="AS338">
        <f t="shared" ca="1" si="170"/>
        <v>3.8141460404132466E-3</v>
      </c>
    </row>
    <row r="339" spans="1:45" x14ac:dyDescent="0.35">
      <c r="A339">
        <v>190</v>
      </c>
      <c r="B339">
        <v>188.99700000000001</v>
      </c>
      <c r="C339">
        <v>616395.76300000004</v>
      </c>
      <c r="D339">
        <v>3097691.7680000002</v>
      </c>
      <c r="E339">
        <v>632.46749999999997</v>
      </c>
      <c r="F339">
        <v>5.2</v>
      </c>
      <c r="G339">
        <v>0</v>
      </c>
      <c r="H339" t="s">
        <v>194</v>
      </c>
      <c r="I339">
        <v>5.7000000000000002E-2</v>
      </c>
      <c r="J339">
        <f t="shared" si="171"/>
        <v>1</v>
      </c>
      <c r="K339">
        <f t="shared" ca="1" si="172"/>
        <v>50.95</v>
      </c>
      <c r="L339">
        <f t="shared" ca="1" si="173"/>
        <v>1.0684959309922624</v>
      </c>
      <c r="M339">
        <f t="shared" ca="1" si="146"/>
        <v>5.5561788411597641</v>
      </c>
      <c r="N339">
        <f t="shared" ca="1" si="147"/>
        <v>0.75728294997139567</v>
      </c>
      <c r="O339">
        <f t="shared" ca="1" si="148"/>
        <v>9.1699712080119067</v>
      </c>
      <c r="P339">
        <f t="shared" ca="1" si="149"/>
        <v>633.53599593099227</v>
      </c>
      <c r="Q339">
        <f t="shared" ca="1" si="150"/>
        <v>637.82184567389584</v>
      </c>
      <c r="R339">
        <f t="shared" ca="1" si="151"/>
        <v>2.7409906686322007E-2</v>
      </c>
      <c r="S339">
        <f t="shared" ca="1" si="152"/>
        <v>2.8323507366843055</v>
      </c>
      <c r="T339">
        <f t="shared" ca="1" si="153"/>
        <v>50.594272557643521</v>
      </c>
      <c r="U339">
        <f t="shared" ca="1" si="174"/>
        <v>-2.7317062411952975E-2</v>
      </c>
      <c r="V339">
        <f t="shared" ca="1" si="175"/>
        <v>0</v>
      </c>
      <c r="W339">
        <f t="shared" ca="1" si="154"/>
        <v>0.94588949058743788</v>
      </c>
      <c r="X339">
        <f t="shared" ca="1" si="155"/>
        <v>4.9186253510546774</v>
      </c>
      <c r="Y339">
        <f t="shared" ca="1" si="156"/>
        <v>0.69356720846929465</v>
      </c>
      <c r="Z339">
        <f t="shared" ca="1" si="157"/>
        <v>10.35858524761904</v>
      </c>
      <c r="AA339">
        <f t="shared" ca="1" si="158"/>
        <v>633.41338949058741</v>
      </c>
      <c r="AB339">
        <f t="shared" ca="1" si="159"/>
        <v>638.8823134626665</v>
      </c>
      <c r="AC339">
        <f t="shared" ca="1" si="160"/>
        <v>3.932469275390113E-2</v>
      </c>
      <c r="AD339">
        <f t="shared" ca="1" si="161"/>
        <v>3.4005231885352996</v>
      </c>
      <c r="AE339">
        <f t="shared" ca="1" si="162"/>
        <v>56.125414197967018</v>
      </c>
      <c r="AF339">
        <f t="shared" ca="1" si="163"/>
        <v>3.9344240531249852E-2</v>
      </c>
      <c r="AG339">
        <f t="shared" ca="1" si="164"/>
        <v>0</v>
      </c>
      <c r="AH339">
        <f ca="1">IFERROR(IF(V32="Supercritical",MAX($D$16,IFERROR(L339,MAX($D$16,POWER((ABS(K339)^2)/($I$5*MAX(F339,0.1)^2),1/3)))),IF(V32="Subcritical",MAX($D$16,IFERROR(W339,MAX($D$16,POWER((ABS(K339)^2)/($I$5*MAX(F339,0.1)^2),1/3)))),IF(AND(IFERROR(V339,0)=1,IFERROR(AG339,0)=1),IF(IFERROR(T339,-1E+99)&gt;=IFERROR(AE339,-1E+99),MAX($D$16,IFERROR(L339,MAX($D$16,POWER((ABS(K339)^2)/($I$5*MAX(F339,0.1)^2),1/3)))),MAX($D$16,IFERROR(W339,MAX($D$16,POWER((ABS(K339)^2)/($I$5*MAX(F339,0.1)^2),1/3))))),IF(IFERROR(V339,0)=1,MAX($D$16,IFERROR(L339,MAX($D$16,POWER((ABS(K339)^2)/($I$5*MAX(F339,0.1)^2),1/3)))),IF(IFERROR(AG339,0)=1,MAX($D$16,IFERROR(W339,MAX($D$16,POWER((ABS(K339)^2)/($I$5*MAX(F339,0.1)^2),1/3)))),MAX($D$16,POWER((ABS(K339)^2)/($I$5*MAX(F339,0.1)^2),1/3))))))),MAX($D$16,POWER((ABS(K339)^2)/($I$5*MAX(F339,0.1)^2),1/3)))</f>
        <v>2.1389677043987478</v>
      </c>
      <c r="AI339">
        <f t="shared" ca="1" si="165"/>
        <v>634.60646770439871</v>
      </c>
      <c r="AJ339">
        <f t="shared" ca="1" si="166"/>
        <v>635.67595155659808</v>
      </c>
      <c r="AM339">
        <v>0</v>
      </c>
      <c r="AN339">
        <v>0</v>
      </c>
      <c r="AO339">
        <f t="shared" si="167"/>
        <v>0</v>
      </c>
      <c r="AP339">
        <f t="shared" si="176"/>
        <v>0</v>
      </c>
      <c r="AQ339">
        <f t="shared" ca="1" si="168"/>
        <v>1.0000000000000004</v>
      </c>
      <c r="AR339" t="str">
        <f t="shared" ca="1" si="169"/>
        <v>Supercritical</v>
      </c>
      <c r="AS339">
        <f t="shared" ca="1" si="170"/>
        <v>3.8141460404132466E-3</v>
      </c>
    </row>
    <row r="340" spans="1:45" x14ac:dyDescent="0.35">
      <c r="A340">
        <v>191</v>
      </c>
      <c r="B340">
        <v>189.99700000000001</v>
      </c>
      <c r="C340">
        <v>616394.76399999997</v>
      </c>
      <c r="D340">
        <v>3097691.7209999999</v>
      </c>
      <c r="E340">
        <v>632.46699999999998</v>
      </c>
      <c r="F340">
        <v>5.2</v>
      </c>
      <c r="G340">
        <v>0</v>
      </c>
      <c r="H340" t="s">
        <v>194</v>
      </c>
      <c r="I340">
        <v>5.7000000000000002E-2</v>
      </c>
      <c r="J340">
        <f t="shared" si="171"/>
        <v>1</v>
      </c>
      <c r="K340">
        <f t="shared" ca="1" si="172"/>
        <v>50.95</v>
      </c>
      <c r="L340">
        <f t="shared" ca="1" si="173"/>
        <v>1.0684959309922624</v>
      </c>
      <c r="M340">
        <f t="shared" ca="1" si="146"/>
        <v>5.5561788411597641</v>
      </c>
      <c r="N340">
        <f t="shared" ca="1" si="147"/>
        <v>0.75728294997139567</v>
      </c>
      <c r="O340">
        <f t="shared" ca="1" si="148"/>
        <v>9.1699712080119067</v>
      </c>
      <c r="P340">
        <f t="shared" ca="1" si="149"/>
        <v>633.53549593099228</v>
      </c>
      <c r="Q340">
        <f t="shared" ca="1" si="150"/>
        <v>637.82134567389585</v>
      </c>
      <c r="R340">
        <f t="shared" ca="1" si="151"/>
        <v>2.7409906686322007E-2</v>
      </c>
      <c r="S340">
        <f t="shared" ca="1" si="152"/>
        <v>2.8323507366843055</v>
      </c>
      <c r="T340">
        <f t="shared" ca="1" si="153"/>
        <v>50.594272557643521</v>
      </c>
      <c r="U340">
        <f t="shared" ca="1" si="174"/>
        <v>-2.7317062411952975E-2</v>
      </c>
      <c r="V340">
        <f t="shared" ca="1" si="175"/>
        <v>0</v>
      </c>
      <c r="W340">
        <f t="shared" ca="1" si="154"/>
        <v>0.95146246003424628</v>
      </c>
      <c r="X340">
        <f t="shared" ca="1" si="155"/>
        <v>4.9476047921780806</v>
      </c>
      <c r="Y340">
        <f t="shared" ca="1" si="156"/>
        <v>0.6965587906186641</v>
      </c>
      <c r="Z340">
        <f t="shared" ca="1" si="157"/>
        <v>10.297912250499362</v>
      </c>
      <c r="AA340">
        <f t="shared" ca="1" si="158"/>
        <v>633.41846246003422</v>
      </c>
      <c r="AB340">
        <f t="shared" ca="1" si="159"/>
        <v>638.82350816436576</v>
      </c>
      <c r="AC340">
        <f t="shared" ca="1" si="160"/>
        <v>3.8642972145335984E-2</v>
      </c>
      <c r="AD340">
        <f t="shared" ca="1" si="161"/>
        <v>3.3706903230335548</v>
      </c>
      <c r="AE340">
        <f t="shared" ca="1" si="162"/>
        <v>55.837790170806045</v>
      </c>
      <c r="AF340">
        <f t="shared" ca="1" si="163"/>
        <v>3.8656451487213417E-2</v>
      </c>
      <c r="AG340">
        <f t="shared" ca="1" si="164"/>
        <v>0</v>
      </c>
      <c r="AH340">
        <f ca="1">IFERROR(IF(V32="Supercritical",MAX($D$16,IFERROR(L340,MAX($D$16,POWER((ABS(K340)^2)/($I$5*MAX(F340,0.1)^2),1/3)))),IF(V32="Subcritical",MAX($D$16,IFERROR(W340,MAX($D$16,POWER((ABS(K340)^2)/($I$5*MAX(F340,0.1)^2),1/3)))),IF(AND(IFERROR(V340,0)=1,IFERROR(AG340,0)=1),IF(IFERROR(T340,-1E+99)&gt;=IFERROR(AE340,-1E+99),MAX($D$16,IFERROR(L340,MAX($D$16,POWER((ABS(K340)^2)/($I$5*MAX(F340,0.1)^2),1/3)))),MAX($D$16,IFERROR(W340,MAX($D$16,POWER((ABS(K340)^2)/($I$5*MAX(F340,0.1)^2),1/3))))),IF(IFERROR(V340,0)=1,MAX($D$16,IFERROR(L340,MAX($D$16,POWER((ABS(K340)^2)/($I$5*MAX(F340,0.1)^2),1/3)))),IF(IFERROR(AG340,0)=1,MAX($D$16,IFERROR(W340,MAX($D$16,POWER((ABS(K340)^2)/($I$5*MAX(F340,0.1)^2),1/3)))),MAX($D$16,POWER((ABS(K340)^2)/($I$5*MAX(F340,0.1)^2),1/3))))))),MAX($D$16,POWER((ABS(K340)^2)/($I$5*MAX(F340,0.1)^2),1/3)))</f>
        <v>2.1389677043987478</v>
      </c>
      <c r="AI340">
        <f t="shared" ca="1" si="165"/>
        <v>634.60596770439872</v>
      </c>
      <c r="AJ340">
        <f t="shared" ca="1" si="166"/>
        <v>635.67545155659809</v>
      </c>
      <c r="AM340">
        <v>0</v>
      </c>
      <c r="AN340">
        <v>0</v>
      </c>
      <c r="AO340">
        <f t="shared" si="167"/>
        <v>0</v>
      </c>
      <c r="AP340">
        <f t="shared" si="176"/>
        <v>0</v>
      </c>
      <c r="AQ340">
        <f t="shared" ca="1" si="168"/>
        <v>1.0000000000000004</v>
      </c>
      <c r="AR340" t="str">
        <f t="shared" ca="1" si="169"/>
        <v>Supercritical</v>
      </c>
      <c r="AS340">
        <f t="shared" ca="1" si="170"/>
        <v>3.8141460404132466E-3</v>
      </c>
    </row>
    <row r="341" spans="1:45" x14ac:dyDescent="0.35">
      <c r="A341">
        <v>192</v>
      </c>
      <c r="B341">
        <v>190.99700000000001</v>
      </c>
      <c r="C341">
        <v>616393.76500000001</v>
      </c>
      <c r="D341">
        <v>3097691.673</v>
      </c>
      <c r="E341">
        <v>632.4665</v>
      </c>
      <c r="F341">
        <v>5.2</v>
      </c>
      <c r="G341">
        <v>0</v>
      </c>
      <c r="H341" t="s">
        <v>194</v>
      </c>
      <c r="I341">
        <v>5.7000000000000002E-2</v>
      </c>
      <c r="J341">
        <f t="shared" si="171"/>
        <v>1</v>
      </c>
      <c r="K341">
        <f t="shared" ca="1" si="172"/>
        <v>50.95</v>
      </c>
      <c r="L341">
        <f t="shared" ca="1" si="173"/>
        <v>1.0684959309922624</v>
      </c>
      <c r="M341">
        <f t="shared" ca="1" si="146"/>
        <v>5.5561788411597641</v>
      </c>
      <c r="N341">
        <f t="shared" ca="1" si="147"/>
        <v>0.75728294997139567</v>
      </c>
      <c r="O341">
        <f t="shared" ca="1" si="148"/>
        <v>9.1699712080119067</v>
      </c>
      <c r="P341">
        <f t="shared" ca="1" si="149"/>
        <v>633.5349959309923</v>
      </c>
      <c r="Q341">
        <f t="shared" ca="1" si="150"/>
        <v>637.82084567389586</v>
      </c>
      <c r="R341">
        <f t="shared" ca="1" si="151"/>
        <v>2.7409906686322007E-2</v>
      </c>
      <c r="S341">
        <f t="shared" ca="1" si="152"/>
        <v>2.8323507366843055</v>
      </c>
      <c r="T341">
        <f t="shared" ca="1" si="153"/>
        <v>50.594272557643521</v>
      </c>
      <c r="U341">
        <f t="shared" ca="1" si="174"/>
        <v>-2.7317062411952975E-2</v>
      </c>
      <c r="V341">
        <f t="shared" ca="1" si="175"/>
        <v>0</v>
      </c>
      <c r="W341">
        <f t="shared" ca="1" si="154"/>
        <v>0.95629482225208351</v>
      </c>
      <c r="X341">
        <f t="shared" ca="1" si="155"/>
        <v>4.9727330757108348</v>
      </c>
      <c r="Y341">
        <f t="shared" ca="1" si="156"/>
        <v>0.6991452233650538</v>
      </c>
      <c r="Z341">
        <f t="shared" ca="1" si="157"/>
        <v>10.245874697932964</v>
      </c>
      <c r="AA341">
        <f t="shared" ca="1" si="158"/>
        <v>633.42279482225206</v>
      </c>
      <c r="AB341">
        <f t="shared" ca="1" si="159"/>
        <v>638.77335284089338</v>
      </c>
      <c r="AC341">
        <f t="shared" ca="1" si="160"/>
        <v>3.8064845585520236E-2</v>
      </c>
      <c r="AD341">
        <f t="shared" ca="1" si="161"/>
        <v>3.3451733982801839</v>
      </c>
      <c r="AE341">
        <f t="shared" ca="1" si="162"/>
        <v>55.591493111987106</v>
      </c>
      <c r="AF341">
        <f t="shared" ca="1" si="163"/>
        <v>3.8073148597277395E-2</v>
      </c>
      <c r="AG341">
        <f t="shared" ca="1" si="164"/>
        <v>0</v>
      </c>
      <c r="AH341">
        <f ca="1">IFERROR(IF(V32="Supercritical",MAX($D$16,IFERROR(L341,MAX($D$16,POWER((ABS(K341)^2)/($I$5*MAX(F341,0.1)^2),1/3)))),IF(V32="Subcritical",MAX($D$16,IFERROR(W341,MAX($D$16,POWER((ABS(K341)^2)/($I$5*MAX(F341,0.1)^2),1/3)))),IF(AND(IFERROR(V341,0)=1,IFERROR(AG341,0)=1),IF(IFERROR(T341,-1E+99)&gt;=IFERROR(AE341,-1E+99),MAX($D$16,IFERROR(L341,MAX($D$16,POWER((ABS(K341)^2)/($I$5*MAX(F341,0.1)^2),1/3)))),MAX($D$16,IFERROR(W341,MAX($D$16,POWER((ABS(K341)^2)/($I$5*MAX(F341,0.1)^2),1/3))))),IF(IFERROR(V341,0)=1,MAX($D$16,IFERROR(L341,MAX($D$16,POWER((ABS(K341)^2)/($I$5*MAX(F341,0.1)^2),1/3)))),IF(IFERROR(AG341,0)=1,MAX($D$16,IFERROR(W341,MAX($D$16,POWER((ABS(K341)^2)/($I$5*MAX(F341,0.1)^2),1/3)))),MAX($D$16,POWER((ABS(K341)^2)/($I$5*MAX(F341,0.1)^2),1/3))))))),MAX($D$16,POWER((ABS(K341)^2)/($I$5*MAX(F341,0.1)^2),1/3)))</f>
        <v>2.1389677043987478</v>
      </c>
      <c r="AI341">
        <f t="shared" ca="1" si="165"/>
        <v>634.60546770439873</v>
      </c>
      <c r="AJ341">
        <f t="shared" ca="1" si="166"/>
        <v>635.6749515565981</v>
      </c>
      <c r="AM341">
        <v>0</v>
      </c>
      <c r="AN341">
        <v>0</v>
      </c>
      <c r="AO341">
        <f t="shared" si="167"/>
        <v>0</v>
      </c>
      <c r="AP341">
        <f t="shared" si="176"/>
        <v>0</v>
      </c>
      <c r="AQ341">
        <f t="shared" ca="1" si="168"/>
        <v>1.0000000000000004</v>
      </c>
      <c r="AR341" t="str">
        <f t="shared" ca="1" si="169"/>
        <v>Supercritical</v>
      </c>
      <c r="AS341">
        <f t="shared" ca="1" si="170"/>
        <v>3.8141460404132466E-3</v>
      </c>
    </row>
    <row r="342" spans="1:45" x14ac:dyDescent="0.35">
      <c r="A342">
        <v>193</v>
      </c>
      <c r="B342">
        <v>191.99700000000001</v>
      </c>
      <c r="C342">
        <v>616392.76599999995</v>
      </c>
      <c r="D342">
        <v>3097691.6260000002</v>
      </c>
      <c r="E342">
        <v>632.46600000000001</v>
      </c>
      <c r="F342">
        <v>5.2</v>
      </c>
      <c r="G342">
        <v>0</v>
      </c>
      <c r="H342" t="s">
        <v>194</v>
      </c>
      <c r="I342">
        <v>5.7000000000000002E-2</v>
      </c>
      <c r="J342">
        <f t="shared" si="171"/>
        <v>1</v>
      </c>
      <c r="K342">
        <f t="shared" ca="1" si="172"/>
        <v>50.95</v>
      </c>
      <c r="L342">
        <f t="shared" ca="1" si="173"/>
        <v>1.0684959309922624</v>
      </c>
      <c r="M342">
        <f t="shared" ref="M342:M405" ca="1" si="177">((F342)+(G342)*(L342))*(L342)</f>
        <v>5.5561788411597641</v>
      </c>
      <c r="N342">
        <f t="shared" ref="N342:N405" ca="1" si="178">(((F342)+(G342)*(L342))*(L342))/MAX((F342)+2*(L342)*SQRT(1+(G342)^2),0.000001)</f>
        <v>0.75728294997139567</v>
      </c>
      <c r="O342">
        <f t="shared" ref="O342:O405" ca="1" si="179">ABS(K342)/MAX(((F342)+(G342)*(L342))*(L342),0.000001)</f>
        <v>9.1699712080119067</v>
      </c>
      <c r="P342">
        <f t="shared" ref="P342:P405" ca="1" si="180">E342+L342</f>
        <v>633.53449593099231</v>
      </c>
      <c r="Q342">
        <f t="shared" ref="Q342:Q405" ca="1" si="181">P342+((ABS(K342)/MAX(((F342)+(G342)*(L342))*(L342),0.000001))^2)/(2*$I$5)</f>
        <v>637.82034567389587</v>
      </c>
      <c r="R342">
        <f t="shared" ref="R342:R405" ca="1" si="182">((ABS(K342)*$D$6)/(MAX(((F342)+(G342)*(L342))*(L342),0.000001)*MAX(((((F342)+(G342)*(L342))*(L342))/MAX((F342)+2*(L342)*SQRT(1+(G342)^2),0.000001))^(2/3),0.000001)))^2</f>
        <v>2.7409906686322007E-2</v>
      </c>
      <c r="S342">
        <f t="shared" ref="S342:S405" ca="1" si="183">ABS(ABS(K342)/MAX(((F342)+(G342)*(L342))*(L342),0.000001))/SQRT($I$5*MAX((((F342)+(G342)*(L342))*(L342))/MAX((F342)+2*(G342)*(L342),0.000001),0.000001))</f>
        <v>2.8323507366843055</v>
      </c>
      <c r="T342">
        <f t="shared" ref="T342:T405" ca="1" si="184">((F342)*(L342)^2)/2+(G342)*(L342)^3/3+(ABS(K342)^2)/($I$5*MAX(((F342)+(G342)*(L342))*(L342),0.000001))</f>
        <v>50.594272557643521</v>
      </c>
      <c r="U342">
        <f t="shared" ca="1" si="174"/>
        <v>-2.7317062411952975E-2</v>
      </c>
      <c r="V342">
        <f t="shared" ca="1" si="175"/>
        <v>0</v>
      </c>
      <c r="W342">
        <f t="shared" ref="W342:W405" ca="1" si="185">IF($D$20=0,IFERROR(W343,MAX($D$16,POWER((ABS(K342)^2)/($I$5*MAX(F342,0.1)^2),1/3))),IF(IFERROR(AG343,0)=0,IFERROR(W343,MAX($D$16,POWER((ABS(K342)^2)/($I$5*MAX(F342,0.1)^2),1/3))),IF(OR(IFERROR(W342,0)=0,IFERROR(AD343,0)&gt;1),MAX($D$16,POWER((ABS(K342)^2)/($I$5*MAX(F342,0.1)^2),1/3)),IF(IFERROR(AF342,0)&gt;0,MAX($D$16,IFERROR(W342,0)+((IFERROR(AF342,0))*$D$18*IF((IFERROR(AD342,0))&lt;1,1,-1))),IF(IFERROR(AF342,0)&lt;0,IF(ABS((MAX($D$16,POWER((ABS(K342)^2)/($I$5*MAX(F342,0.1)^2),1/3)))-IFERROR(W342,0))&gt;$D$19,MAX($D$16,IF((MAX($D$16,POWER((ABS(K342)^2)/($I$5*MAX(F342,0.1)^2),1/3)))&gt;IFERROR(W342,0),MIN((MAX($D$16,POWER((ABS(K342)^2)/($I$5*MAX(F342,0.1)^2),1/3))),IFERROR(W342,0)+(MIN(ABS(IFERROR(AF342,0))*$D$18,ABS((MAX($D$16,POWER((ABS(K342)^2)/($I$5*MAX(F342,0.1)^2),1/3)))-IFERROR(W342,0))))),MAX((MAX($D$16,POWER((ABS(K342)^2)/($I$5*MAX(F342,0.1)^2),1/3))),IFERROR(W342,0)-(MIN(ABS(IFERROR(AF342,0))*$D$18,ABS((MAX($D$16,POWER((ABS(K342)^2)/($I$5*MAX(F342,0.1)^2),1/3)))-IFERROR(W342,0))))))),MAX($D$16,POWER((ABS(K342)^2)/($I$5*MAX(F342,0.1)^2),1/3))),MAX($D$16,IFERROR(W342,0)))))))</f>
        <v>0.96049335747893472</v>
      </c>
      <c r="X342">
        <f t="shared" ref="X342:X405" ca="1" si="186">((F342)+(G342)*(W342))*(W342)</f>
        <v>4.9945654588904604</v>
      </c>
      <c r="Y342">
        <f t="shared" ref="Y342:Y405" ca="1" si="187">(((F342)+(G342)*(W342))*(W342))/MAX((F342)+2*(W342)*SQRT(1+(G342)^2),0.000001)</f>
        <v>0.70138671209696402</v>
      </c>
      <c r="Z342">
        <f t="shared" ref="Z342:Z405" ca="1" si="188">ABS(K342)/MAX(((F342)+(G342)*(W342))*(W342),0.000001)</f>
        <v>10.201087646034878</v>
      </c>
      <c r="AA342">
        <f t="shared" ref="AA342:AA405" ca="1" si="189">E342+W342</f>
        <v>633.42649335747899</v>
      </c>
      <c r="AB342">
        <f t="shared" ref="AB342:AB405" ca="1" si="190">AA342+((ABS(K342)/MAX(((F342)+(G342)*(W342))*(W342),0.000001))^2)/(2*$I$5)</f>
        <v>638.7303765971368</v>
      </c>
      <c r="AC342">
        <f t="shared" ref="AC342:AC405" ca="1" si="191">((ABS(K342)*$D$6)/(MAX(((F342)+(G342)*(W342))*(W342),0.000001)*MAX(((((F342)+(G342)*(W342))*(W342))/MAX((F342)+2*(W342)*SQRT(1+(G342)^2),0.000001))^(2/3),0.000001)))^2</f>
        <v>3.7572096658175076E-2</v>
      </c>
      <c r="AD342">
        <f t="shared" ref="AD342:AD405" ca="1" si="192">ABS(ABS(K342)/MAX(((F342)+(G342)*(W342))*(W342),0.000001))/SQRT($I$5*MAX((((F342)+(G342)*(W342))*(W342))/MAX((F342)+2*(G342)*(W342),0.000001),0.000001))</f>
        <v>3.3232636129225459</v>
      </c>
      <c r="AE342">
        <f t="shared" ref="AE342:AE405" ca="1" si="193">((F342)*(W342)^2)/2+(G342)*(W342)^3/3+(ABS(K342)^2)/($I$5*MAX(((F342)+(G342)*(W342))*(W342),0.000001))</f>
        <v>55.379807526944454</v>
      </c>
      <c r="AF342">
        <f t="shared" ref="AF342:AF405" ca="1" si="194">IF($D$20=0,0,IFERROR(AB343+(((AC342+AC343)/2)*J343)+(IF(Z342&gt;Z343,$D$8*((Z342^2-Z343^2)/(2*$I$5)),$D$9*((Z343^2-Z342^2)/(2*$I$5)))+($D$10*(ABS(I343)/90)*(MAX(Z342^2,Z343^2)/(2*$I$5))))-AB342,0))</f>
        <v>3.709861607444509E-2</v>
      </c>
      <c r="AG342">
        <f t="shared" ref="AG342:AG405" ca="1" si="195">IF($D$20=0,1,IFERROR(IF(ROUND(AD342,3)=1,1,IF(AND(ABS(AF342)&lt;$D$19,AD342&lt;1),1,0)),0))</f>
        <v>0</v>
      </c>
      <c r="AH342">
        <f ca="1">IFERROR(IF(V32="Supercritical",MAX($D$16,IFERROR(L342,MAX($D$16,POWER((ABS(K342)^2)/($I$5*MAX(F342,0.1)^2),1/3)))),IF(V32="Subcritical",MAX($D$16,IFERROR(W342,MAX($D$16,POWER((ABS(K342)^2)/($I$5*MAX(F342,0.1)^2),1/3)))),IF(AND(IFERROR(V342,0)=1,IFERROR(AG342,0)=1),IF(IFERROR(T342,-1E+99)&gt;=IFERROR(AE342,-1E+99),MAX($D$16,IFERROR(L342,MAX($D$16,POWER((ABS(K342)^2)/($I$5*MAX(F342,0.1)^2),1/3)))),MAX($D$16,IFERROR(W342,MAX($D$16,POWER((ABS(K342)^2)/($I$5*MAX(F342,0.1)^2),1/3))))),IF(IFERROR(V342,0)=1,MAX($D$16,IFERROR(L342,MAX($D$16,POWER((ABS(K342)^2)/($I$5*MAX(F342,0.1)^2),1/3)))),IF(IFERROR(AG342,0)=1,MAX($D$16,IFERROR(W342,MAX($D$16,POWER((ABS(K342)^2)/($I$5*MAX(F342,0.1)^2),1/3)))),MAX($D$16,POWER((ABS(K342)^2)/($I$5*MAX(F342,0.1)^2),1/3))))))),MAX($D$16,POWER((ABS(K342)^2)/($I$5*MAX(F342,0.1)^2),1/3)))</f>
        <v>2.1389677043987478</v>
      </c>
      <c r="AI342">
        <f t="shared" ref="AI342:AI405" ca="1" si="196">E342+AH342</f>
        <v>634.60496770439875</v>
      </c>
      <c r="AJ342">
        <f t="shared" ref="AJ342:AJ405" ca="1" si="197">AI342+((ABS(K342)/MAX(((F342)+(G342)*(AH342))*(AH342),0.000001))^2)/(2*$I$5)</f>
        <v>635.67445155659811</v>
      </c>
      <c r="AM342">
        <v>0</v>
      </c>
      <c r="AN342">
        <v>0</v>
      </c>
      <c r="AO342">
        <f t="shared" ref="AO342:AO405" si="198">AM342+AN342</f>
        <v>0</v>
      </c>
      <c r="AP342">
        <f t="shared" si="176"/>
        <v>0</v>
      </c>
      <c r="AQ342">
        <f t="shared" ref="AQ342:AQ405" ca="1" si="199">ABS(ABS(K342)/MAX(((F342)+(G342)*(AH342))*(AH342),0.000001))/SQRT($I$5*MAX((((F342)+(G342)*(AH342))*(AH342))/MAX((F342)+2*(G342)*(AH342),0.000001),0.000001))</f>
        <v>1.0000000000000004</v>
      </c>
      <c r="AR342" t="str">
        <f t="shared" ref="AR342:AR405" ca="1" si="200">IF(AQ342&lt;1,"Subcritical","Supercritical")</f>
        <v>Supercritical</v>
      </c>
      <c r="AS342">
        <f t="shared" ref="AS342:AS405" ca="1" si="201">((ABS(K342)*$D$6)/(MAX(((F342)+(G342)*(AH342))*(AH342),0.000001)*MAX(((((F342)+(G342)*(AH342))*(AH342))/MAX((F342)+2*(AH342)*SQRT(1+(G342)^2),0.000001))^(2/3),0.000001)))^2</f>
        <v>3.8141460404132466E-3</v>
      </c>
    </row>
    <row r="343" spans="1:45" x14ac:dyDescent="0.35">
      <c r="A343">
        <v>194</v>
      </c>
      <c r="B343">
        <v>192.99700000000001</v>
      </c>
      <c r="C343">
        <v>616391.76699999999</v>
      </c>
      <c r="D343">
        <v>3097691.5780000002</v>
      </c>
      <c r="E343">
        <v>632.46550000000002</v>
      </c>
      <c r="F343">
        <v>5.2</v>
      </c>
      <c r="G343">
        <v>0</v>
      </c>
      <c r="H343" t="s">
        <v>194</v>
      </c>
      <c r="I343">
        <v>3.0000000000000001E-3</v>
      </c>
      <c r="J343">
        <f t="shared" ref="J343:J406" si="202">B343-B342</f>
        <v>1</v>
      </c>
      <c r="K343">
        <f t="shared" ref="K343:K406" ca="1" si="203">MAX(0,K342-AO342)</f>
        <v>50.95</v>
      </c>
      <c r="L343">
        <f t="shared" ref="L343:L406" ca="1" si="204">IF($D$20=0,IFERROR(L342,MAX($D$16,POWER((ABS(K343)^2)/($I$5*MAX(F343,0.1)^2),1/3))),IF(IFERROR(V342,0)=0,IFERROR(L342,MAX($D$16,POWER((ABS(K343)^2)/($I$5*MAX(F343,0.1)^2),1/3))),IF(OR(IFERROR(L343,0)=0,IFERROR(S342,0)&lt;1,IFERROR(S343,0)&lt;1),MAX($D$16,POWER((ABS(K343)^2)/($I$5*MAX(F343,0.1)^2),1/3)),IF(IFERROR(U343,0)&gt;0,MAX($D$16,IFERROR(L343,0)+((IFERROR(U343,0))*$D$18*IF((IFERROR(S343,0))&lt;1,1,-1))),IF(IFERROR(U343,0)&lt;0,IF(ABS((MAX($D$16,POWER((ABS(K343)^2)/($I$5*MAX(F343,0.1)^2),1/3)))-IFERROR(L343,0))&gt;$D$19,MAX($D$16,IF((MAX($D$16,POWER((ABS(K343)^2)/($I$5*MAX(F343,0.1)^2),1/3)))&gt;IFERROR(L343,0),MIN((MAX($D$16,POWER((ABS(K343)^2)/($I$5*MAX(F343,0.1)^2),1/3))),IFERROR(L343,0)+(MIN(ABS(IFERROR(U343,0))*$D$18,ABS((MAX($D$16,POWER((ABS(K343)^2)/($I$5*MAX(F343,0.1)^2),1/3)))-IFERROR(L343,0))))),MAX((MAX($D$16,POWER((ABS(K343)^2)/($I$5*MAX(F343,0.1)^2),1/3))),IFERROR(L343,0)-(MIN(ABS(IFERROR(U343,0))*$D$18,ABS((MAX($D$16,POWER((ABS(K343)^2)/($I$5*MAX(F343,0.1)^2),1/3)))-IFERROR(L343,0))))))),MAX($D$16,POWER((ABS(K343)^2)/($I$5*MAX(F343,0.1)^2),1/3))),MAX($D$16,IFERROR(L343,0)))))))</f>
        <v>1.0684959309922624</v>
      </c>
      <c r="M343">
        <f t="shared" ca="1" si="177"/>
        <v>5.5561788411597641</v>
      </c>
      <c r="N343">
        <f t="shared" ca="1" si="178"/>
        <v>0.75728294997139567</v>
      </c>
      <c r="O343">
        <f t="shared" ca="1" si="179"/>
        <v>9.1699712080119067</v>
      </c>
      <c r="P343">
        <f t="shared" ca="1" si="180"/>
        <v>633.53399593099232</v>
      </c>
      <c r="Q343">
        <f t="shared" ca="1" si="181"/>
        <v>637.81984567389588</v>
      </c>
      <c r="R343">
        <f t="shared" ca="1" si="182"/>
        <v>2.7409906686322007E-2</v>
      </c>
      <c r="S343">
        <f t="shared" ca="1" si="183"/>
        <v>2.8323507366843055</v>
      </c>
      <c r="T343">
        <f t="shared" ca="1" si="184"/>
        <v>50.594272557643521</v>
      </c>
      <c r="U343">
        <f t="shared" ref="U343:U406" ca="1" si="205">IF($D$20=0,0,IFERROR(Q342-(((R342+R343)/2)*J343)-(IF(O342&gt;O343,$D$8*((O342^2-O343^2)/(2*$I$5)),$D$9*((O343^2-O342^2)/(2*$I$5)))+($D$10*(ABS(I343)/90)*(MAX(O342^2,O343^2)/(2*$I$5))))-Q343,0))</f>
        <v>-2.6931335935046263E-2</v>
      </c>
      <c r="V343">
        <f t="shared" ref="V343:V406" ca="1" si="206">IF($D$20=0,1,IFERROR(IF(ROUND(S343,3)=1,1,IF(AND(ABS(U343)&lt;$D$19,S343&gt;1),1,0)),0))</f>
        <v>0</v>
      </c>
      <c r="W343">
        <f t="shared" ca="1" si="185"/>
        <v>0.9641478619615943</v>
      </c>
      <c r="X343">
        <f t="shared" ca="1" si="186"/>
        <v>5.0135688822002908</v>
      </c>
      <c r="Y343">
        <f t="shared" ca="1" si="187"/>
        <v>0.70333345814684878</v>
      </c>
      <c r="Z343">
        <f t="shared" ca="1" si="188"/>
        <v>10.162421460067728</v>
      </c>
      <c r="AA343">
        <f t="shared" ca="1" si="189"/>
        <v>633.4296478619616</v>
      </c>
      <c r="AB343">
        <f t="shared" ca="1" si="190"/>
        <v>638.69339964239202</v>
      </c>
      <c r="AC343">
        <f t="shared" ca="1" si="191"/>
        <v>3.715026239980871E-2</v>
      </c>
      <c r="AD343">
        <f t="shared" ca="1" si="192"/>
        <v>3.3043867894338583</v>
      </c>
      <c r="AE343">
        <f t="shared" ca="1" si="193"/>
        <v>55.197275119270074</v>
      </c>
      <c r="AF343">
        <f t="shared" ca="1" si="194"/>
        <v>3.7139487315471342E-2</v>
      </c>
      <c r="AG343">
        <f t="shared" ca="1" si="195"/>
        <v>0</v>
      </c>
      <c r="AH343">
        <f ca="1">IFERROR(IF(V32="Supercritical",MAX($D$16,IFERROR(L343,MAX($D$16,POWER((ABS(K343)^2)/($I$5*MAX(F343,0.1)^2),1/3)))),IF(V32="Subcritical",MAX($D$16,IFERROR(W343,MAX($D$16,POWER((ABS(K343)^2)/($I$5*MAX(F343,0.1)^2),1/3)))),IF(AND(IFERROR(V343,0)=1,IFERROR(AG343,0)=1),IF(IFERROR(T343,-1E+99)&gt;=IFERROR(AE343,-1E+99),MAX($D$16,IFERROR(L343,MAX($D$16,POWER((ABS(K343)^2)/($I$5*MAX(F343,0.1)^2),1/3)))),MAX($D$16,IFERROR(W343,MAX($D$16,POWER((ABS(K343)^2)/($I$5*MAX(F343,0.1)^2),1/3))))),IF(IFERROR(V343,0)=1,MAX($D$16,IFERROR(L343,MAX($D$16,POWER((ABS(K343)^2)/($I$5*MAX(F343,0.1)^2),1/3)))),IF(IFERROR(AG343,0)=1,MAX($D$16,IFERROR(W343,MAX($D$16,POWER((ABS(K343)^2)/($I$5*MAX(F343,0.1)^2),1/3)))),MAX($D$16,POWER((ABS(K343)^2)/($I$5*MAX(F343,0.1)^2),1/3))))))),MAX($D$16,POWER((ABS(K343)^2)/($I$5*MAX(F343,0.1)^2),1/3)))</f>
        <v>2.1389677043987478</v>
      </c>
      <c r="AI343">
        <f t="shared" ca="1" si="196"/>
        <v>634.60446770439876</v>
      </c>
      <c r="AJ343">
        <f t="shared" ca="1" si="197"/>
        <v>635.67395155659813</v>
      </c>
      <c r="AM343">
        <v>0</v>
      </c>
      <c r="AN343">
        <v>0</v>
      </c>
      <c r="AO343">
        <f t="shared" si="198"/>
        <v>0</v>
      </c>
      <c r="AP343">
        <f t="shared" ref="AP343:AP406" si="207">AP342+AO343</f>
        <v>0</v>
      </c>
      <c r="AQ343">
        <f t="shared" ca="1" si="199"/>
        <v>1.0000000000000004</v>
      </c>
      <c r="AR343" t="str">
        <f t="shared" ca="1" si="200"/>
        <v>Supercritical</v>
      </c>
      <c r="AS343">
        <f t="shared" ca="1" si="201"/>
        <v>3.8141460404132466E-3</v>
      </c>
    </row>
    <row r="344" spans="1:45" x14ac:dyDescent="0.35">
      <c r="A344">
        <v>195</v>
      </c>
      <c r="B344">
        <v>193.99600000000001</v>
      </c>
      <c r="C344">
        <v>616390.76899999997</v>
      </c>
      <c r="D344">
        <v>3097691.53</v>
      </c>
      <c r="E344">
        <v>632.46500000000003</v>
      </c>
      <c r="F344">
        <v>5.2</v>
      </c>
      <c r="G344">
        <v>0</v>
      </c>
      <c r="H344" t="s">
        <v>194</v>
      </c>
      <c r="I344">
        <v>0.06</v>
      </c>
      <c r="J344">
        <f t="shared" si="202"/>
        <v>0.99899999999999523</v>
      </c>
      <c r="K344">
        <f t="shared" ca="1" si="203"/>
        <v>50.95</v>
      </c>
      <c r="L344">
        <f t="shared" ca="1" si="204"/>
        <v>1.0684959309922624</v>
      </c>
      <c r="M344">
        <f t="shared" ca="1" si="177"/>
        <v>5.5561788411597641</v>
      </c>
      <c r="N344">
        <f t="shared" ca="1" si="178"/>
        <v>0.75728294997139567</v>
      </c>
      <c r="O344">
        <f t="shared" ca="1" si="179"/>
        <v>9.1699712080119067</v>
      </c>
      <c r="P344">
        <f t="shared" ca="1" si="180"/>
        <v>633.53349593099233</v>
      </c>
      <c r="Q344">
        <f t="shared" ca="1" si="181"/>
        <v>637.8193456738959</v>
      </c>
      <c r="R344">
        <f t="shared" ca="1" si="182"/>
        <v>2.7409906686322007E-2</v>
      </c>
      <c r="S344">
        <f t="shared" ca="1" si="183"/>
        <v>2.8323507366843055</v>
      </c>
      <c r="T344">
        <f t="shared" ca="1" si="184"/>
        <v>50.594272557643521</v>
      </c>
      <c r="U344">
        <f t="shared" ca="1" si="205"/>
        <v>-2.7311081753964572E-2</v>
      </c>
      <c r="V344">
        <f t="shared" ca="1" si="206"/>
        <v>0</v>
      </c>
      <c r="W344">
        <f t="shared" ca="1" si="185"/>
        <v>0.96733402450292283</v>
      </c>
      <c r="X344">
        <f t="shared" ca="1" si="186"/>
        <v>5.0301369274151986</v>
      </c>
      <c r="Y344">
        <f t="shared" ca="1" si="187"/>
        <v>0.70502746488900836</v>
      </c>
      <c r="Z344">
        <f t="shared" ca="1" si="188"/>
        <v>10.128948920319218</v>
      </c>
      <c r="AA344">
        <f t="shared" ca="1" si="189"/>
        <v>633.43233402450301</v>
      </c>
      <c r="AB344">
        <f t="shared" ca="1" si="190"/>
        <v>638.66146787926527</v>
      </c>
      <c r="AC344">
        <f t="shared" ca="1" si="191"/>
        <v>3.6787750526304348E-2</v>
      </c>
      <c r="AD344">
        <f t="shared" ca="1" si="192"/>
        <v>3.2880744728694058</v>
      </c>
      <c r="AE344">
        <f t="shared" ca="1" si="193"/>
        <v>55.03942990137206</v>
      </c>
      <c r="AF344">
        <f t="shared" ca="1" si="194"/>
        <v>3.678451824248441E-2</v>
      </c>
      <c r="AG344">
        <f t="shared" ca="1" si="195"/>
        <v>0</v>
      </c>
      <c r="AH344">
        <f ca="1">IFERROR(IF(V32="Supercritical",MAX($D$16,IFERROR(L344,MAX($D$16,POWER((ABS(K344)^2)/($I$5*MAX(F344,0.1)^2),1/3)))),IF(V32="Subcritical",MAX($D$16,IFERROR(W344,MAX($D$16,POWER((ABS(K344)^2)/($I$5*MAX(F344,0.1)^2),1/3)))),IF(AND(IFERROR(V344,0)=1,IFERROR(AG344,0)=1),IF(IFERROR(T344,-1E+99)&gt;=IFERROR(AE344,-1E+99),MAX($D$16,IFERROR(L344,MAX($D$16,POWER((ABS(K344)^2)/($I$5*MAX(F344,0.1)^2),1/3)))),MAX($D$16,IFERROR(W344,MAX($D$16,POWER((ABS(K344)^2)/($I$5*MAX(F344,0.1)^2),1/3))))),IF(IFERROR(V344,0)=1,MAX($D$16,IFERROR(L344,MAX($D$16,POWER((ABS(K344)^2)/($I$5*MAX(F344,0.1)^2),1/3)))),IF(IFERROR(AG344,0)=1,MAX($D$16,IFERROR(W344,MAX($D$16,POWER((ABS(K344)^2)/($I$5*MAX(F344,0.1)^2),1/3)))),MAX($D$16,POWER((ABS(K344)^2)/($I$5*MAX(F344,0.1)^2),1/3))))))),MAX($D$16,POWER((ABS(K344)^2)/($I$5*MAX(F344,0.1)^2),1/3)))</f>
        <v>2.1389677043987478</v>
      </c>
      <c r="AI344">
        <f t="shared" ca="1" si="196"/>
        <v>634.60396770439877</v>
      </c>
      <c r="AJ344">
        <f t="shared" ca="1" si="197"/>
        <v>635.67345155659814</v>
      </c>
      <c r="AM344">
        <v>0</v>
      </c>
      <c r="AN344">
        <v>0</v>
      </c>
      <c r="AO344">
        <f t="shared" si="198"/>
        <v>0</v>
      </c>
      <c r="AP344">
        <f t="shared" si="207"/>
        <v>0</v>
      </c>
      <c r="AQ344">
        <f t="shared" ca="1" si="199"/>
        <v>1.0000000000000004</v>
      </c>
      <c r="AR344" t="str">
        <f t="shared" ca="1" si="200"/>
        <v>Supercritical</v>
      </c>
      <c r="AS344">
        <f t="shared" ca="1" si="201"/>
        <v>3.8141460404132466E-3</v>
      </c>
    </row>
    <row r="345" spans="1:45" x14ac:dyDescent="0.35">
      <c r="A345">
        <v>196</v>
      </c>
      <c r="B345">
        <v>194.99600000000001</v>
      </c>
      <c r="C345">
        <v>616389.77</v>
      </c>
      <c r="D345">
        <v>3097691.483</v>
      </c>
      <c r="E345">
        <v>632.46450000000004</v>
      </c>
      <c r="F345">
        <v>5.2</v>
      </c>
      <c r="G345">
        <v>0</v>
      </c>
      <c r="H345" t="s">
        <v>194</v>
      </c>
      <c r="I345">
        <v>5.7000000000000002E-2</v>
      </c>
      <c r="J345">
        <f t="shared" si="202"/>
        <v>1</v>
      </c>
      <c r="K345">
        <f t="shared" ca="1" si="203"/>
        <v>50.95</v>
      </c>
      <c r="L345">
        <f t="shared" ca="1" si="204"/>
        <v>1.0684959309922624</v>
      </c>
      <c r="M345">
        <f t="shared" ca="1" si="177"/>
        <v>5.5561788411597641</v>
      </c>
      <c r="N345">
        <f t="shared" ca="1" si="178"/>
        <v>0.75728294997139567</v>
      </c>
      <c r="O345">
        <f t="shared" ca="1" si="179"/>
        <v>9.1699712080119067</v>
      </c>
      <c r="P345">
        <f t="shared" ca="1" si="180"/>
        <v>633.53299593099234</v>
      </c>
      <c r="Q345">
        <f t="shared" ca="1" si="181"/>
        <v>637.81884567389591</v>
      </c>
      <c r="R345">
        <f t="shared" ca="1" si="182"/>
        <v>2.7409906686322007E-2</v>
      </c>
      <c r="S345">
        <f t="shared" ca="1" si="183"/>
        <v>2.8323507366843055</v>
      </c>
      <c r="T345">
        <f t="shared" ca="1" si="184"/>
        <v>50.594272557643521</v>
      </c>
      <c r="U345">
        <f t="shared" ca="1" si="205"/>
        <v>-2.7317062411952975E-2</v>
      </c>
      <c r="V345">
        <f t="shared" ca="1" si="206"/>
        <v>0</v>
      </c>
      <c r="W345">
        <f t="shared" ca="1" si="185"/>
        <v>0.97011584452111399</v>
      </c>
      <c r="X345">
        <f t="shared" ca="1" si="186"/>
        <v>5.0446023915097928</v>
      </c>
      <c r="Y345">
        <f t="shared" ca="1" si="187"/>
        <v>0.70650401992578238</v>
      </c>
      <c r="Z345">
        <f t="shared" ca="1" si="188"/>
        <v>10.099904025290533</v>
      </c>
      <c r="AA345">
        <f t="shared" ca="1" si="189"/>
        <v>633.4346158445212</v>
      </c>
      <c r="AB345">
        <f t="shared" ca="1" si="190"/>
        <v>638.63380347551401</v>
      </c>
      <c r="AC345">
        <f t="shared" ca="1" si="191"/>
        <v>3.6475184350028354E-2</v>
      </c>
      <c r="AD345">
        <f t="shared" ca="1" si="192"/>
        <v>3.2739417208799697</v>
      </c>
      <c r="AE345">
        <f t="shared" ca="1" si="193"/>
        <v>54.902593069085789</v>
      </c>
      <c r="AF345">
        <f t="shared" ca="1" si="194"/>
        <v>3.6011659534437968E-2</v>
      </c>
      <c r="AG345">
        <f t="shared" ca="1" si="195"/>
        <v>0</v>
      </c>
      <c r="AH345">
        <f ca="1">IFERROR(IF(V32="Supercritical",MAX($D$16,IFERROR(L345,MAX($D$16,POWER((ABS(K345)^2)/($I$5*MAX(F345,0.1)^2),1/3)))),IF(V32="Subcritical",MAX($D$16,IFERROR(W345,MAX($D$16,POWER((ABS(K345)^2)/($I$5*MAX(F345,0.1)^2),1/3)))),IF(AND(IFERROR(V345,0)=1,IFERROR(AG345,0)=1),IF(IFERROR(T345,-1E+99)&gt;=IFERROR(AE345,-1E+99),MAX($D$16,IFERROR(L345,MAX($D$16,POWER((ABS(K345)^2)/($I$5*MAX(F345,0.1)^2),1/3)))),MAX($D$16,IFERROR(W345,MAX($D$16,POWER((ABS(K345)^2)/($I$5*MAX(F345,0.1)^2),1/3))))),IF(IFERROR(V345,0)=1,MAX($D$16,IFERROR(L345,MAX($D$16,POWER((ABS(K345)^2)/($I$5*MAX(F345,0.1)^2),1/3)))),IF(IFERROR(AG345,0)=1,MAX($D$16,IFERROR(W345,MAX($D$16,POWER((ABS(K345)^2)/($I$5*MAX(F345,0.1)^2),1/3)))),MAX($D$16,POWER((ABS(K345)^2)/($I$5*MAX(F345,0.1)^2),1/3))))))),MAX($D$16,POWER((ABS(K345)^2)/($I$5*MAX(F345,0.1)^2),1/3)))</f>
        <v>2.1389677043987478</v>
      </c>
      <c r="AI345">
        <f t="shared" ca="1" si="196"/>
        <v>634.60346770439878</v>
      </c>
      <c r="AJ345">
        <f t="shared" ca="1" si="197"/>
        <v>635.67295155659815</v>
      </c>
      <c r="AM345">
        <v>0</v>
      </c>
      <c r="AN345">
        <v>0</v>
      </c>
      <c r="AO345">
        <f t="shared" si="198"/>
        <v>0</v>
      </c>
      <c r="AP345">
        <f t="shared" si="207"/>
        <v>0</v>
      </c>
      <c r="AQ345">
        <f t="shared" ca="1" si="199"/>
        <v>1.0000000000000004</v>
      </c>
      <c r="AR345" t="str">
        <f t="shared" ca="1" si="200"/>
        <v>Supercritical</v>
      </c>
      <c r="AS345">
        <f t="shared" ca="1" si="201"/>
        <v>3.8141460404132466E-3</v>
      </c>
    </row>
    <row r="346" spans="1:45" x14ac:dyDescent="0.35">
      <c r="A346">
        <v>197</v>
      </c>
      <c r="B346">
        <v>195.99700000000001</v>
      </c>
      <c r="C346">
        <v>616388.77099999995</v>
      </c>
      <c r="D346">
        <v>3097691.4350000001</v>
      </c>
      <c r="E346">
        <v>632.46400000000006</v>
      </c>
      <c r="F346">
        <v>5.2</v>
      </c>
      <c r="G346">
        <v>0</v>
      </c>
      <c r="H346" t="s">
        <v>194</v>
      </c>
      <c r="I346">
        <v>0</v>
      </c>
      <c r="J346">
        <f t="shared" si="202"/>
        <v>1.0010000000000048</v>
      </c>
      <c r="K346">
        <f t="shared" ca="1" si="203"/>
        <v>50.95</v>
      </c>
      <c r="L346">
        <f t="shared" ca="1" si="204"/>
        <v>1.0684959309922624</v>
      </c>
      <c r="M346">
        <f t="shared" ca="1" si="177"/>
        <v>5.5561788411597641</v>
      </c>
      <c r="N346">
        <f t="shared" ca="1" si="178"/>
        <v>0.75728294997139567</v>
      </c>
      <c r="O346">
        <f t="shared" ca="1" si="179"/>
        <v>9.1699712080119067</v>
      </c>
      <c r="P346">
        <f t="shared" ca="1" si="180"/>
        <v>633.53249593099235</v>
      </c>
      <c r="Q346">
        <f t="shared" ca="1" si="181"/>
        <v>637.81834567389592</v>
      </c>
      <c r="R346">
        <f t="shared" ca="1" si="182"/>
        <v>2.7409906686322007E-2</v>
      </c>
      <c r="S346">
        <f t="shared" ca="1" si="183"/>
        <v>2.8323507366843055</v>
      </c>
      <c r="T346">
        <f t="shared" ca="1" si="184"/>
        <v>50.594272557643521</v>
      </c>
      <c r="U346">
        <f t="shared" ca="1" si="205"/>
        <v>-2.6937316593034666E-2</v>
      </c>
      <c r="V346">
        <f t="shared" ca="1" si="206"/>
        <v>0</v>
      </c>
      <c r="W346">
        <f t="shared" ca="1" si="185"/>
        <v>0.97254763381713383</v>
      </c>
      <c r="X346">
        <f t="shared" ca="1" si="186"/>
        <v>5.0572476958490959</v>
      </c>
      <c r="Y346">
        <f t="shared" ca="1" si="187"/>
        <v>0.70779289938334777</v>
      </c>
      <c r="Z346">
        <f t="shared" ca="1" si="188"/>
        <v>10.07464990133248</v>
      </c>
      <c r="AA346">
        <f t="shared" ca="1" si="189"/>
        <v>633.43654763381721</v>
      </c>
      <c r="AB346">
        <f t="shared" ca="1" si="190"/>
        <v>638.60976733995471</v>
      </c>
      <c r="AC346">
        <f t="shared" ca="1" si="191"/>
        <v>3.6204913075908E-2</v>
      </c>
      <c r="AD346">
        <f t="shared" ca="1" si="192"/>
        <v>3.2616699967097746</v>
      </c>
      <c r="AE346">
        <f t="shared" ca="1" si="193"/>
        <v>54.78371401808301</v>
      </c>
      <c r="AF346">
        <f t="shared" ca="1" si="194"/>
        <v>3.6196368947912561E-2</v>
      </c>
      <c r="AG346">
        <f t="shared" ca="1" si="195"/>
        <v>0</v>
      </c>
      <c r="AH346">
        <f ca="1">IFERROR(IF(V32="Supercritical",MAX($D$16,IFERROR(L346,MAX($D$16,POWER((ABS(K346)^2)/($I$5*MAX(F346,0.1)^2),1/3)))),IF(V32="Subcritical",MAX($D$16,IFERROR(W346,MAX($D$16,POWER((ABS(K346)^2)/($I$5*MAX(F346,0.1)^2),1/3)))),IF(AND(IFERROR(V346,0)=1,IFERROR(AG346,0)=1),IF(IFERROR(T346,-1E+99)&gt;=IFERROR(AE346,-1E+99),MAX($D$16,IFERROR(L346,MAX($D$16,POWER((ABS(K346)^2)/($I$5*MAX(F346,0.1)^2),1/3)))),MAX($D$16,IFERROR(W346,MAX($D$16,POWER((ABS(K346)^2)/($I$5*MAX(F346,0.1)^2),1/3))))),IF(IFERROR(V346,0)=1,MAX($D$16,IFERROR(L346,MAX($D$16,POWER((ABS(K346)^2)/($I$5*MAX(F346,0.1)^2),1/3)))),IF(IFERROR(AG346,0)=1,MAX($D$16,IFERROR(W346,MAX($D$16,POWER((ABS(K346)^2)/($I$5*MAX(F346,0.1)^2),1/3)))),MAX($D$16,POWER((ABS(K346)^2)/($I$5*MAX(F346,0.1)^2),1/3))))))),MAX($D$16,POWER((ABS(K346)^2)/($I$5*MAX(F346,0.1)^2),1/3)))</f>
        <v>2.1389677043987478</v>
      </c>
      <c r="AI346">
        <f t="shared" ca="1" si="196"/>
        <v>634.60296770439879</v>
      </c>
      <c r="AJ346">
        <f t="shared" ca="1" si="197"/>
        <v>635.67245155659816</v>
      </c>
      <c r="AM346">
        <v>0</v>
      </c>
      <c r="AN346">
        <v>0</v>
      </c>
      <c r="AO346">
        <f t="shared" si="198"/>
        <v>0</v>
      </c>
      <c r="AP346">
        <f t="shared" si="207"/>
        <v>0</v>
      </c>
      <c r="AQ346">
        <f t="shared" ca="1" si="199"/>
        <v>1.0000000000000004</v>
      </c>
      <c r="AR346" t="str">
        <f t="shared" ca="1" si="200"/>
        <v>Supercritical</v>
      </c>
      <c r="AS346">
        <f t="shared" ca="1" si="201"/>
        <v>3.8141460404132466E-3</v>
      </c>
    </row>
    <row r="347" spans="1:45" x14ac:dyDescent="0.35">
      <c r="A347">
        <v>198</v>
      </c>
      <c r="B347">
        <v>196.99700000000001</v>
      </c>
      <c r="C347">
        <v>616387.772</v>
      </c>
      <c r="D347">
        <v>3097691.3870000001</v>
      </c>
      <c r="E347">
        <v>632.46349999999995</v>
      </c>
      <c r="F347">
        <v>5.2</v>
      </c>
      <c r="G347">
        <v>0</v>
      </c>
      <c r="H347" t="s">
        <v>194</v>
      </c>
      <c r="I347">
        <v>5.7000000000000002E-2</v>
      </c>
      <c r="J347">
        <f t="shared" si="202"/>
        <v>1</v>
      </c>
      <c r="K347">
        <f t="shared" ca="1" si="203"/>
        <v>50.95</v>
      </c>
      <c r="L347">
        <f t="shared" ca="1" si="204"/>
        <v>1.0684959309922624</v>
      </c>
      <c r="M347">
        <f t="shared" ca="1" si="177"/>
        <v>5.5561788411597641</v>
      </c>
      <c r="N347">
        <f t="shared" ca="1" si="178"/>
        <v>0.75728294997139567</v>
      </c>
      <c r="O347">
        <f t="shared" ca="1" si="179"/>
        <v>9.1699712080119067</v>
      </c>
      <c r="P347">
        <f t="shared" ca="1" si="180"/>
        <v>633.53199593099225</v>
      </c>
      <c r="Q347">
        <f t="shared" ca="1" si="181"/>
        <v>637.81784567389582</v>
      </c>
      <c r="R347">
        <f t="shared" ca="1" si="182"/>
        <v>2.7409906686322007E-2</v>
      </c>
      <c r="S347">
        <f t="shared" ca="1" si="183"/>
        <v>2.8323507366843055</v>
      </c>
      <c r="T347">
        <f t="shared" ca="1" si="184"/>
        <v>50.594272557643521</v>
      </c>
      <c r="U347">
        <f t="shared" ca="1" si="205"/>
        <v>-2.7317062411839288E-2</v>
      </c>
      <c r="V347">
        <f t="shared" ca="1" si="206"/>
        <v>0</v>
      </c>
      <c r="W347">
        <f t="shared" ca="1" si="185"/>
        <v>0.97467565982865856</v>
      </c>
      <c r="X347">
        <f t="shared" ca="1" si="186"/>
        <v>5.0683134311090248</v>
      </c>
      <c r="Y347">
        <f t="shared" ca="1" si="187"/>
        <v>0.70891934169937521</v>
      </c>
      <c r="Z347">
        <f t="shared" ca="1" si="188"/>
        <v>10.052653746169632</v>
      </c>
      <c r="AA347">
        <f t="shared" ca="1" si="189"/>
        <v>633.43817565982863</v>
      </c>
      <c r="AB347">
        <f t="shared" ca="1" si="190"/>
        <v>638.58883046820677</v>
      </c>
      <c r="AC347">
        <f t="shared" ca="1" si="191"/>
        <v>3.5970642790571217E-2</v>
      </c>
      <c r="AD347">
        <f t="shared" ca="1" si="192"/>
        <v>3.2509939396217598</v>
      </c>
      <c r="AE347">
        <f t="shared" ca="1" si="193"/>
        <v>54.680246757460338</v>
      </c>
      <c r="AF347">
        <f t="shared" ca="1" si="194"/>
        <v>3.5959954997338173E-2</v>
      </c>
      <c r="AG347">
        <f t="shared" ca="1" si="195"/>
        <v>0</v>
      </c>
      <c r="AH347">
        <f ca="1">IFERROR(IF(V32="Supercritical",MAX($D$16,IFERROR(L347,MAX($D$16,POWER((ABS(K347)^2)/($I$5*MAX(F347,0.1)^2),1/3)))),IF(V32="Subcritical",MAX($D$16,IFERROR(W347,MAX($D$16,POWER((ABS(K347)^2)/($I$5*MAX(F347,0.1)^2),1/3)))),IF(AND(IFERROR(V347,0)=1,IFERROR(AG347,0)=1),IF(IFERROR(T347,-1E+99)&gt;=IFERROR(AE347,-1E+99),MAX($D$16,IFERROR(L347,MAX($D$16,POWER((ABS(K347)^2)/($I$5*MAX(F347,0.1)^2),1/3)))),MAX($D$16,IFERROR(W347,MAX($D$16,POWER((ABS(K347)^2)/($I$5*MAX(F347,0.1)^2),1/3))))),IF(IFERROR(V347,0)=1,MAX($D$16,IFERROR(L347,MAX($D$16,POWER((ABS(K347)^2)/($I$5*MAX(F347,0.1)^2),1/3)))),IF(IFERROR(AG347,0)=1,MAX($D$16,IFERROR(W347,MAX($D$16,POWER((ABS(K347)^2)/($I$5*MAX(F347,0.1)^2),1/3)))),MAX($D$16,POWER((ABS(K347)^2)/($I$5*MAX(F347,0.1)^2),1/3))))))),MAX($D$16,POWER((ABS(K347)^2)/($I$5*MAX(F347,0.1)^2),1/3)))</f>
        <v>2.1389677043987478</v>
      </c>
      <c r="AI347">
        <f t="shared" ca="1" si="196"/>
        <v>634.60246770439869</v>
      </c>
      <c r="AJ347">
        <f t="shared" ca="1" si="197"/>
        <v>635.67195155659806</v>
      </c>
      <c r="AM347">
        <v>0</v>
      </c>
      <c r="AN347">
        <v>0</v>
      </c>
      <c r="AO347">
        <f t="shared" si="198"/>
        <v>0</v>
      </c>
      <c r="AP347">
        <f t="shared" si="207"/>
        <v>0</v>
      </c>
      <c r="AQ347">
        <f t="shared" ca="1" si="199"/>
        <v>1.0000000000000004</v>
      </c>
      <c r="AR347" t="str">
        <f t="shared" ca="1" si="200"/>
        <v>Supercritical</v>
      </c>
      <c r="AS347">
        <f t="shared" ca="1" si="201"/>
        <v>3.8141460404132466E-3</v>
      </c>
    </row>
    <row r="348" spans="1:45" x14ac:dyDescent="0.35">
      <c r="A348">
        <v>199</v>
      </c>
      <c r="B348">
        <v>197.99700000000001</v>
      </c>
      <c r="C348">
        <v>616386.77300000004</v>
      </c>
      <c r="D348">
        <v>3097691.34</v>
      </c>
      <c r="E348">
        <v>632.46299999999997</v>
      </c>
      <c r="F348">
        <v>5.2</v>
      </c>
      <c r="G348">
        <v>0</v>
      </c>
      <c r="H348" t="s">
        <v>194</v>
      </c>
      <c r="I348">
        <v>5.7000000000000002E-2</v>
      </c>
      <c r="J348">
        <f t="shared" si="202"/>
        <v>1</v>
      </c>
      <c r="K348">
        <f t="shared" ca="1" si="203"/>
        <v>50.95</v>
      </c>
      <c r="L348">
        <f t="shared" ca="1" si="204"/>
        <v>1.0684959309922624</v>
      </c>
      <c r="M348">
        <f t="shared" ca="1" si="177"/>
        <v>5.5561788411597641</v>
      </c>
      <c r="N348">
        <f t="shared" ca="1" si="178"/>
        <v>0.75728294997139567</v>
      </c>
      <c r="O348">
        <f t="shared" ca="1" si="179"/>
        <v>9.1699712080119067</v>
      </c>
      <c r="P348">
        <f t="shared" ca="1" si="180"/>
        <v>633.53149593099226</v>
      </c>
      <c r="Q348">
        <f t="shared" ca="1" si="181"/>
        <v>637.81734567389583</v>
      </c>
      <c r="R348">
        <f t="shared" ca="1" si="182"/>
        <v>2.7409906686322007E-2</v>
      </c>
      <c r="S348">
        <f t="shared" ca="1" si="183"/>
        <v>2.8323507366843055</v>
      </c>
      <c r="T348">
        <f t="shared" ca="1" si="184"/>
        <v>50.594272557643521</v>
      </c>
      <c r="U348">
        <f t="shared" ca="1" si="205"/>
        <v>-2.7317062411952975E-2</v>
      </c>
      <c r="V348">
        <f t="shared" ca="1" si="206"/>
        <v>0</v>
      </c>
      <c r="W348">
        <f t="shared" ca="1" si="185"/>
        <v>0.9765394890531629</v>
      </c>
      <c r="X348">
        <f t="shared" ca="1" si="186"/>
        <v>5.0780053430764474</v>
      </c>
      <c r="Y348">
        <f t="shared" ca="1" si="187"/>
        <v>0.7099048337951912</v>
      </c>
      <c r="Z348">
        <f t="shared" ca="1" si="188"/>
        <v>10.03346718992079</v>
      </c>
      <c r="AA348">
        <f t="shared" ca="1" si="189"/>
        <v>633.43953948905312</v>
      </c>
      <c r="AB348">
        <f t="shared" ca="1" si="190"/>
        <v>638.57055191775942</v>
      </c>
      <c r="AC348">
        <f t="shared" ca="1" si="191"/>
        <v>3.5767156091915178E-2</v>
      </c>
      <c r="AD348">
        <f t="shared" ca="1" si="192"/>
        <v>3.2416910817376019</v>
      </c>
      <c r="AE348">
        <f t="shared" ca="1" si="193"/>
        <v>54.590053428292741</v>
      </c>
      <c r="AF348">
        <f t="shared" ca="1" si="194"/>
        <v>3.5754602272618285E-2</v>
      </c>
      <c r="AG348">
        <f t="shared" ca="1" si="195"/>
        <v>0</v>
      </c>
      <c r="AH348">
        <f ca="1">IFERROR(IF(V32="Supercritical",MAX($D$16,IFERROR(L348,MAX($D$16,POWER((ABS(K348)^2)/($I$5*MAX(F348,0.1)^2),1/3)))),IF(V32="Subcritical",MAX($D$16,IFERROR(W348,MAX($D$16,POWER((ABS(K348)^2)/($I$5*MAX(F348,0.1)^2),1/3)))),IF(AND(IFERROR(V348,0)=1,IFERROR(AG348,0)=1),IF(IFERROR(T348,-1E+99)&gt;=IFERROR(AE348,-1E+99),MAX($D$16,IFERROR(L348,MAX($D$16,POWER((ABS(K348)^2)/($I$5*MAX(F348,0.1)^2),1/3)))),MAX($D$16,IFERROR(W348,MAX($D$16,POWER((ABS(K348)^2)/($I$5*MAX(F348,0.1)^2),1/3))))),IF(IFERROR(V348,0)=1,MAX($D$16,IFERROR(L348,MAX($D$16,POWER((ABS(K348)^2)/($I$5*MAX(F348,0.1)^2),1/3)))),IF(IFERROR(AG348,0)=1,MAX($D$16,IFERROR(W348,MAX($D$16,POWER((ABS(K348)^2)/($I$5*MAX(F348,0.1)^2),1/3)))),MAX($D$16,POWER((ABS(K348)^2)/($I$5*MAX(F348,0.1)^2),1/3))))))),MAX($D$16,POWER((ABS(K348)^2)/($I$5*MAX(F348,0.1)^2),1/3)))</f>
        <v>2.1389677043987478</v>
      </c>
      <c r="AI348">
        <f t="shared" ca="1" si="196"/>
        <v>634.6019677043987</v>
      </c>
      <c r="AJ348">
        <f t="shared" ca="1" si="197"/>
        <v>635.67145155659807</v>
      </c>
      <c r="AM348">
        <v>0</v>
      </c>
      <c r="AN348">
        <v>0</v>
      </c>
      <c r="AO348">
        <f t="shared" si="198"/>
        <v>0</v>
      </c>
      <c r="AP348">
        <f t="shared" si="207"/>
        <v>0</v>
      </c>
      <c r="AQ348">
        <f t="shared" ca="1" si="199"/>
        <v>1.0000000000000004</v>
      </c>
      <c r="AR348" t="str">
        <f t="shared" ca="1" si="200"/>
        <v>Supercritical</v>
      </c>
      <c r="AS348">
        <f t="shared" ca="1" si="201"/>
        <v>3.8141460404132466E-3</v>
      </c>
    </row>
    <row r="349" spans="1:45" x14ac:dyDescent="0.35">
      <c r="A349">
        <v>200</v>
      </c>
      <c r="B349">
        <v>198.99700000000001</v>
      </c>
      <c r="C349">
        <v>616385.77399999998</v>
      </c>
      <c r="D349">
        <v>3097691.2919999999</v>
      </c>
      <c r="E349">
        <v>632.46249999999998</v>
      </c>
      <c r="F349">
        <v>5.2</v>
      </c>
      <c r="G349">
        <v>0</v>
      </c>
      <c r="H349" t="s">
        <v>194</v>
      </c>
      <c r="I349">
        <v>5.7000000000000002E-2</v>
      </c>
      <c r="J349">
        <f t="shared" si="202"/>
        <v>1</v>
      </c>
      <c r="K349">
        <f t="shared" ca="1" si="203"/>
        <v>50.95</v>
      </c>
      <c r="L349">
        <f t="shared" ca="1" si="204"/>
        <v>1.0684959309922624</v>
      </c>
      <c r="M349">
        <f t="shared" ca="1" si="177"/>
        <v>5.5561788411597641</v>
      </c>
      <c r="N349">
        <f t="shared" ca="1" si="178"/>
        <v>0.75728294997139567</v>
      </c>
      <c r="O349">
        <f t="shared" ca="1" si="179"/>
        <v>9.1699712080119067</v>
      </c>
      <c r="P349">
        <f t="shared" ca="1" si="180"/>
        <v>633.53099593099228</v>
      </c>
      <c r="Q349">
        <f t="shared" ca="1" si="181"/>
        <v>637.81684567389584</v>
      </c>
      <c r="R349">
        <f t="shared" ca="1" si="182"/>
        <v>2.7409906686322007E-2</v>
      </c>
      <c r="S349">
        <f t="shared" ca="1" si="183"/>
        <v>2.8323507366843055</v>
      </c>
      <c r="T349">
        <f t="shared" ca="1" si="184"/>
        <v>50.594272557643521</v>
      </c>
      <c r="U349">
        <f t="shared" ca="1" si="205"/>
        <v>-2.7317062411952975E-2</v>
      </c>
      <c r="V349">
        <f t="shared" ca="1" si="206"/>
        <v>0</v>
      </c>
      <c r="W349">
        <f t="shared" ca="1" si="185"/>
        <v>0.97817308404334447</v>
      </c>
      <c r="X349">
        <f t="shared" ca="1" si="186"/>
        <v>5.0865000370253917</v>
      </c>
      <c r="Y349">
        <f t="shared" ca="1" si="187"/>
        <v>0.71076774621500904</v>
      </c>
      <c r="Z349">
        <f t="shared" ca="1" si="188"/>
        <v>10.016710828492551</v>
      </c>
      <c r="AA349">
        <f t="shared" ca="1" si="189"/>
        <v>633.44067308404328</v>
      </c>
      <c r="AB349">
        <f t="shared" ca="1" si="190"/>
        <v>638.5545617599679</v>
      </c>
      <c r="AC349">
        <f t="shared" ca="1" si="191"/>
        <v>3.5590097277125726E-2</v>
      </c>
      <c r="AD349">
        <f t="shared" ca="1" si="192"/>
        <v>3.2335738086262502</v>
      </c>
      <c r="AE349">
        <f t="shared" ca="1" si="193"/>
        <v>54.511328592969903</v>
      </c>
      <c r="AF349">
        <f t="shared" ca="1" si="194"/>
        <v>3.5575916701304777E-2</v>
      </c>
      <c r="AG349">
        <f t="shared" ca="1" si="195"/>
        <v>0</v>
      </c>
      <c r="AH349">
        <f ca="1">IFERROR(IF(V32="Supercritical",MAX($D$16,IFERROR(L349,MAX($D$16,POWER((ABS(K349)^2)/($I$5*MAX(F349,0.1)^2),1/3)))),IF(V32="Subcritical",MAX($D$16,IFERROR(W349,MAX($D$16,POWER((ABS(K349)^2)/($I$5*MAX(F349,0.1)^2),1/3)))),IF(AND(IFERROR(V349,0)=1,IFERROR(AG349,0)=1),IF(IFERROR(T349,-1E+99)&gt;=IFERROR(AE349,-1E+99),MAX($D$16,IFERROR(L349,MAX($D$16,POWER((ABS(K349)^2)/($I$5*MAX(F349,0.1)^2),1/3)))),MAX($D$16,IFERROR(W349,MAX($D$16,POWER((ABS(K349)^2)/($I$5*MAX(F349,0.1)^2),1/3))))),IF(IFERROR(V349,0)=1,MAX($D$16,IFERROR(L349,MAX($D$16,POWER((ABS(K349)^2)/($I$5*MAX(F349,0.1)^2),1/3)))),IF(IFERROR(AG349,0)=1,MAX($D$16,IFERROR(W349,MAX($D$16,POWER((ABS(K349)^2)/($I$5*MAX(F349,0.1)^2),1/3)))),MAX($D$16,POWER((ABS(K349)^2)/($I$5*MAX(F349,0.1)^2),1/3))))))),MAX($D$16,POWER((ABS(K349)^2)/($I$5*MAX(F349,0.1)^2),1/3)))</f>
        <v>2.1389677043987478</v>
      </c>
      <c r="AI349">
        <f t="shared" ca="1" si="196"/>
        <v>634.60146770439871</v>
      </c>
      <c r="AJ349">
        <f t="shared" ca="1" si="197"/>
        <v>635.67095155659808</v>
      </c>
      <c r="AM349">
        <v>0</v>
      </c>
      <c r="AN349">
        <v>0</v>
      </c>
      <c r="AO349">
        <f t="shared" si="198"/>
        <v>0</v>
      </c>
      <c r="AP349">
        <f t="shared" si="207"/>
        <v>0</v>
      </c>
      <c r="AQ349">
        <f t="shared" ca="1" si="199"/>
        <v>1.0000000000000004</v>
      </c>
      <c r="AR349" t="str">
        <f t="shared" ca="1" si="200"/>
        <v>Supercritical</v>
      </c>
      <c r="AS349">
        <f t="shared" ca="1" si="201"/>
        <v>3.8141460404132466E-3</v>
      </c>
    </row>
    <row r="350" spans="1:45" x14ac:dyDescent="0.35">
      <c r="A350">
        <v>201</v>
      </c>
      <c r="B350">
        <v>199.99700000000001</v>
      </c>
      <c r="C350">
        <v>616384.77500000002</v>
      </c>
      <c r="D350">
        <v>3097691.2450000001</v>
      </c>
      <c r="E350">
        <v>632.46199999999999</v>
      </c>
      <c r="F350">
        <v>5.2</v>
      </c>
      <c r="G350">
        <v>0</v>
      </c>
      <c r="H350" t="s">
        <v>194</v>
      </c>
      <c r="I350">
        <v>5.7000000000000002E-2</v>
      </c>
      <c r="J350">
        <f t="shared" si="202"/>
        <v>1</v>
      </c>
      <c r="K350">
        <f t="shared" ca="1" si="203"/>
        <v>50.95</v>
      </c>
      <c r="L350">
        <f t="shared" ca="1" si="204"/>
        <v>1.0684959309922624</v>
      </c>
      <c r="M350">
        <f t="shared" ca="1" si="177"/>
        <v>5.5561788411597641</v>
      </c>
      <c r="N350">
        <f t="shared" ca="1" si="178"/>
        <v>0.75728294997139567</v>
      </c>
      <c r="O350">
        <f t="shared" ca="1" si="179"/>
        <v>9.1699712080119067</v>
      </c>
      <c r="P350">
        <f t="shared" ca="1" si="180"/>
        <v>633.53049593099229</v>
      </c>
      <c r="Q350">
        <f t="shared" ca="1" si="181"/>
        <v>637.81634567389585</v>
      </c>
      <c r="R350">
        <f t="shared" ca="1" si="182"/>
        <v>2.7409906686322007E-2</v>
      </c>
      <c r="S350">
        <f t="shared" ca="1" si="183"/>
        <v>2.8323507366843055</v>
      </c>
      <c r="T350">
        <f t="shared" ca="1" si="184"/>
        <v>50.594272557643521</v>
      </c>
      <c r="U350">
        <f t="shared" ca="1" si="205"/>
        <v>-2.7317062411952975E-2</v>
      </c>
      <c r="V350">
        <f t="shared" ca="1" si="206"/>
        <v>0</v>
      </c>
      <c r="W350">
        <f t="shared" ca="1" si="185"/>
        <v>0.97960569998162916</v>
      </c>
      <c r="X350">
        <f t="shared" ca="1" si="186"/>
        <v>5.0939496399044719</v>
      </c>
      <c r="Y350">
        <f t="shared" ca="1" si="187"/>
        <v>0.71152384743529362</v>
      </c>
      <c r="Z350">
        <f t="shared" ca="1" si="188"/>
        <v>10.002061975814014</v>
      </c>
      <c r="AA350">
        <f t="shared" ca="1" si="189"/>
        <v>633.44160569998166</v>
      </c>
      <c r="AB350">
        <f t="shared" ca="1" si="190"/>
        <v>638.5405477880563</v>
      </c>
      <c r="AC350">
        <f t="shared" ca="1" si="191"/>
        <v>3.5435806372156348E-2</v>
      </c>
      <c r="AD350">
        <f t="shared" ca="1" si="192"/>
        <v>3.2264830343216362</v>
      </c>
      <c r="AE350">
        <f t="shared" ca="1" si="193"/>
        <v>54.442539478218066</v>
      </c>
      <c r="AF350">
        <f t="shared" ca="1" si="194"/>
        <v>3.4961301082603313E-2</v>
      </c>
      <c r="AG350">
        <f t="shared" ca="1" si="195"/>
        <v>0</v>
      </c>
      <c r="AH350">
        <f ca="1">IFERROR(IF(V32="Supercritical",MAX($D$16,IFERROR(L350,MAX($D$16,POWER((ABS(K350)^2)/($I$5*MAX(F350,0.1)^2),1/3)))),IF(V32="Subcritical",MAX($D$16,IFERROR(W350,MAX($D$16,POWER((ABS(K350)^2)/($I$5*MAX(F350,0.1)^2),1/3)))),IF(AND(IFERROR(V350,0)=1,IFERROR(AG350,0)=1),IF(IFERROR(T350,-1E+99)&gt;=IFERROR(AE350,-1E+99),MAX($D$16,IFERROR(L350,MAX($D$16,POWER((ABS(K350)^2)/($I$5*MAX(F350,0.1)^2),1/3)))),MAX($D$16,IFERROR(W350,MAX($D$16,POWER((ABS(K350)^2)/($I$5*MAX(F350,0.1)^2),1/3))))),IF(IFERROR(V350,0)=1,MAX($D$16,IFERROR(L350,MAX($D$16,POWER((ABS(K350)^2)/($I$5*MAX(F350,0.1)^2),1/3)))),IF(IFERROR(AG350,0)=1,MAX($D$16,IFERROR(W350,MAX($D$16,POWER((ABS(K350)^2)/($I$5*MAX(F350,0.1)^2),1/3)))),MAX($D$16,POWER((ABS(K350)^2)/($I$5*MAX(F350,0.1)^2),1/3))))))),MAX($D$16,POWER((ABS(K350)^2)/($I$5*MAX(F350,0.1)^2),1/3)))</f>
        <v>2.1389677043987478</v>
      </c>
      <c r="AI350">
        <f t="shared" ca="1" si="196"/>
        <v>634.60096770439873</v>
      </c>
      <c r="AJ350">
        <f t="shared" ca="1" si="197"/>
        <v>635.6704515565981</v>
      </c>
      <c r="AM350">
        <v>0</v>
      </c>
      <c r="AN350">
        <v>0</v>
      </c>
      <c r="AO350">
        <f t="shared" si="198"/>
        <v>0</v>
      </c>
      <c r="AP350">
        <f t="shared" si="207"/>
        <v>0</v>
      </c>
      <c r="AQ350">
        <f t="shared" ca="1" si="199"/>
        <v>1.0000000000000004</v>
      </c>
      <c r="AR350" t="str">
        <f t="shared" ca="1" si="200"/>
        <v>Supercritical</v>
      </c>
      <c r="AS350">
        <f t="shared" ca="1" si="201"/>
        <v>3.8141460404132466E-3</v>
      </c>
    </row>
    <row r="351" spans="1:45" x14ac:dyDescent="0.35">
      <c r="A351">
        <v>202</v>
      </c>
      <c r="B351">
        <v>200.99700000000001</v>
      </c>
      <c r="C351">
        <v>616383.77599999995</v>
      </c>
      <c r="D351">
        <v>3097691.1970000002</v>
      </c>
      <c r="E351">
        <v>632.4615</v>
      </c>
      <c r="F351">
        <v>5.2</v>
      </c>
      <c r="G351">
        <v>0</v>
      </c>
      <c r="H351" t="s">
        <v>194</v>
      </c>
      <c r="I351">
        <v>3.0000000000000001E-3</v>
      </c>
      <c r="J351">
        <f t="shared" si="202"/>
        <v>1</v>
      </c>
      <c r="K351">
        <f t="shared" ca="1" si="203"/>
        <v>50.95</v>
      </c>
      <c r="L351">
        <f t="shared" ca="1" si="204"/>
        <v>1.0684959309922624</v>
      </c>
      <c r="M351">
        <f t="shared" ca="1" si="177"/>
        <v>5.5561788411597641</v>
      </c>
      <c r="N351">
        <f t="shared" ca="1" si="178"/>
        <v>0.75728294997139567</v>
      </c>
      <c r="O351">
        <f t="shared" ca="1" si="179"/>
        <v>9.1699712080119067</v>
      </c>
      <c r="P351">
        <f t="shared" ca="1" si="180"/>
        <v>633.5299959309923</v>
      </c>
      <c r="Q351">
        <f t="shared" ca="1" si="181"/>
        <v>637.81584567389586</v>
      </c>
      <c r="R351">
        <f t="shared" ca="1" si="182"/>
        <v>2.7409906686322007E-2</v>
      </c>
      <c r="S351">
        <f t="shared" ca="1" si="183"/>
        <v>2.8323507366843055</v>
      </c>
      <c r="T351">
        <f t="shared" ca="1" si="184"/>
        <v>50.594272557643521</v>
      </c>
      <c r="U351">
        <f t="shared" ca="1" si="205"/>
        <v>-2.6931335935046263E-2</v>
      </c>
      <c r="V351">
        <f t="shared" ca="1" si="206"/>
        <v>0</v>
      </c>
      <c r="W351">
        <f t="shared" ca="1" si="185"/>
        <v>0.98090721007712789</v>
      </c>
      <c r="X351">
        <f t="shared" ca="1" si="186"/>
        <v>5.1007174924010652</v>
      </c>
      <c r="Y351">
        <f t="shared" ca="1" si="187"/>
        <v>0.71221022958190561</v>
      </c>
      <c r="Z351">
        <f t="shared" ca="1" si="188"/>
        <v>9.9887908075489715</v>
      </c>
      <c r="AA351">
        <f t="shared" ca="1" si="189"/>
        <v>633.44240721007714</v>
      </c>
      <c r="AB351">
        <f t="shared" ca="1" si="190"/>
        <v>638.52782728127875</v>
      </c>
      <c r="AC351">
        <f t="shared" ca="1" si="191"/>
        <v>3.5296426969964607E-2</v>
      </c>
      <c r="AD351">
        <f t="shared" ca="1" si="192"/>
        <v>3.2200636091137347</v>
      </c>
      <c r="AE351">
        <f t="shared" ca="1" si="193"/>
        <v>54.380247509202022</v>
      </c>
      <c r="AF351">
        <f t="shared" ca="1" si="194"/>
        <v>3.5269672550043651E-2</v>
      </c>
      <c r="AG351">
        <f t="shared" ca="1" si="195"/>
        <v>0</v>
      </c>
      <c r="AH351">
        <f ca="1">IFERROR(IF(V32="Supercritical",MAX($D$16,IFERROR(L351,MAX($D$16,POWER((ABS(K351)^2)/($I$5*MAX(F351,0.1)^2),1/3)))),IF(V32="Subcritical",MAX($D$16,IFERROR(W351,MAX($D$16,POWER((ABS(K351)^2)/($I$5*MAX(F351,0.1)^2),1/3)))),IF(AND(IFERROR(V351,0)=1,IFERROR(AG351,0)=1),IF(IFERROR(T351,-1E+99)&gt;=IFERROR(AE351,-1E+99),MAX($D$16,IFERROR(L351,MAX($D$16,POWER((ABS(K351)^2)/($I$5*MAX(F351,0.1)^2),1/3)))),MAX($D$16,IFERROR(W351,MAX($D$16,POWER((ABS(K351)^2)/($I$5*MAX(F351,0.1)^2),1/3))))),IF(IFERROR(V351,0)=1,MAX($D$16,IFERROR(L351,MAX($D$16,POWER((ABS(K351)^2)/($I$5*MAX(F351,0.1)^2),1/3)))),IF(IFERROR(AG351,0)=1,MAX($D$16,IFERROR(W351,MAX($D$16,POWER((ABS(K351)^2)/($I$5*MAX(F351,0.1)^2),1/3)))),MAX($D$16,POWER((ABS(K351)^2)/($I$5*MAX(F351,0.1)^2),1/3))))))),MAX($D$16,POWER((ABS(K351)^2)/($I$5*MAX(F351,0.1)^2),1/3)))</f>
        <v>2.1389677043987478</v>
      </c>
      <c r="AI351">
        <f t="shared" ca="1" si="196"/>
        <v>634.60046770439874</v>
      </c>
      <c r="AJ351">
        <f t="shared" ca="1" si="197"/>
        <v>635.66995155659811</v>
      </c>
      <c r="AM351">
        <v>0</v>
      </c>
      <c r="AN351">
        <v>0</v>
      </c>
      <c r="AO351">
        <f t="shared" si="198"/>
        <v>0</v>
      </c>
      <c r="AP351">
        <f t="shared" si="207"/>
        <v>0</v>
      </c>
      <c r="AQ351">
        <f t="shared" ca="1" si="199"/>
        <v>1.0000000000000004</v>
      </c>
      <c r="AR351" t="str">
        <f t="shared" ca="1" si="200"/>
        <v>Supercritical</v>
      </c>
      <c r="AS351">
        <f t="shared" ca="1" si="201"/>
        <v>3.8141460404132466E-3</v>
      </c>
    </row>
    <row r="352" spans="1:45" x14ac:dyDescent="0.35">
      <c r="A352">
        <v>203</v>
      </c>
      <c r="B352">
        <v>201.99600000000001</v>
      </c>
      <c r="C352">
        <v>616382.77800000005</v>
      </c>
      <c r="D352">
        <v>3097691.1490000002</v>
      </c>
      <c r="E352">
        <v>632.46100000000001</v>
      </c>
      <c r="F352">
        <v>5.2</v>
      </c>
      <c r="G352">
        <v>0</v>
      </c>
      <c r="H352" t="s">
        <v>194</v>
      </c>
      <c r="I352">
        <v>0.06</v>
      </c>
      <c r="J352">
        <f t="shared" si="202"/>
        <v>0.99899999999999523</v>
      </c>
      <c r="K352">
        <f t="shared" ca="1" si="203"/>
        <v>50.95</v>
      </c>
      <c r="L352">
        <f t="shared" ca="1" si="204"/>
        <v>1.0684959309922624</v>
      </c>
      <c r="M352">
        <f t="shared" ca="1" si="177"/>
        <v>5.5561788411597641</v>
      </c>
      <c r="N352">
        <f t="shared" ca="1" si="178"/>
        <v>0.75728294997139567</v>
      </c>
      <c r="O352">
        <f t="shared" ca="1" si="179"/>
        <v>9.1699712080119067</v>
      </c>
      <c r="P352">
        <f t="shared" ca="1" si="180"/>
        <v>633.52949593099231</v>
      </c>
      <c r="Q352">
        <f t="shared" ca="1" si="181"/>
        <v>637.81534567389588</v>
      </c>
      <c r="R352">
        <f t="shared" ca="1" si="182"/>
        <v>2.7409906686322007E-2</v>
      </c>
      <c r="S352">
        <f t="shared" ca="1" si="183"/>
        <v>2.8323507366843055</v>
      </c>
      <c r="T352">
        <f t="shared" ca="1" si="184"/>
        <v>50.594272557643521</v>
      </c>
      <c r="U352">
        <f t="shared" ca="1" si="205"/>
        <v>-2.7311081753964572E-2</v>
      </c>
      <c r="V352">
        <f t="shared" ca="1" si="206"/>
        <v>0</v>
      </c>
      <c r="W352">
        <f t="shared" ca="1" si="185"/>
        <v>0.98233707265539372</v>
      </c>
      <c r="X352">
        <f t="shared" ca="1" si="186"/>
        <v>5.1081527778080478</v>
      </c>
      <c r="Y352">
        <f t="shared" ca="1" si="187"/>
        <v>0.71296372650126549</v>
      </c>
      <c r="Z352">
        <f t="shared" ca="1" si="188"/>
        <v>9.9742514008876384</v>
      </c>
      <c r="AA352">
        <f t="shared" ca="1" si="189"/>
        <v>633.44333707265537</v>
      </c>
      <c r="AB352">
        <f t="shared" ca="1" si="190"/>
        <v>638.51396352566803</v>
      </c>
      <c r="AC352">
        <f t="shared" ca="1" si="191"/>
        <v>3.5144164726891199E-2</v>
      </c>
      <c r="AD352">
        <f t="shared" ca="1" si="192"/>
        <v>3.2130356152789075</v>
      </c>
      <c r="AE352">
        <f t="shared" ca="1" si="193"/>
        <v>54.312033125581735</v>
      </c>
      <c r="AF352">
        <f t="shared" ca="1" si="194"/>
        <v>3.5161018404664901E-2</v>
      </c>
      <c r="AG352">
        <f t="shared" ca="1" si="195"/>
        <v>0</v>
      </c>
      <c r="AH352">
        <f ca="1">IFERROR(IF(V32="Supercritical",MAX($D$16,IFERROR(L352,MAX($D$16,POWER((ABS(K352)^2)/($I$5*MAX(F352,0.1)^2),1/3)))),IF(V32="Subcritical",MAX($D$16,IFERROR(W352,MAX($D$16,POWER((ABS(K352)^2)/($I$5*MAX(F352,0.1)^2),1/3)))),IF(AND(IFERROR(V352,0)=1,IFERROR(AG352,0)=1),IF(IFERROR(T352,-1E+99)&gt;=IFERROR(AE352,-1E+99),MAX($D$16,IFERROR(L352,MAX($D$16,POWER((ABS(K352)^2)/($I$5*MAX(F352,0.1)^2),1/3)))),MAX($D$16,IFERROR(W352,MAX($D$16,POWER((ABS(K352)^2)/($I$5*MAX(F352,0.1)^2),1/3))))),IF(IFERROR(V352,0)=1,MAX($D$16,IFERROR(L352,MAX($D$16,POWER((ABS(K352)^2)/($I$5*MAX(F352,0.1)^2),1/3)))),IF(IFERROR(AG352,0)=1,MAX($D$16,IFERROR(W352,MAX($D$16,POWER((ABS(K352)^2)/($I$5*MAX(F352,0.1)^2),1/3)))),MAX($D$16,POWER((ABS(K352)^2)/($I$5*MAX(F352,0.1)^2),1/3))))))),MAX($D$16,POWER((ABS(K352)^2)/($I$5*MAX(F352,0.1)^2),1/3)))</f>
        <v>2.1389677043987478</v>
      </c>
      <c r="AI352">
        <f t="shared" ca="1" si="196"/>
        <v>634.59996770439875</v>
      </c>
      <c r="AJ352">
        <f t="shared" ca="1" si="197"/>
        <v>635.66945155659812</v>
      </c>
      <c r="AM352">
        <v>0</v>
      </c>
      <c r="AN352">
        <v>0</v>
      </c>
      <c r="AO352">
        <f t="shared" si="198"/>
        <v>0</v>
      </c>
      <c r="AP352">
        <f t="shared" si="207"/>
        <v>0</v>
      </c>
      <c r="AQ352">
        <f t="shared" ca="1" si="199"/>
        <v>1.0000000000000004</v>
      </c>
      <c r="AR352" t="str">
        <f t="shared" ca="1" si="200"/>
        <v>Supercritical</v>
      </c>
      <c r="AS352">
        <f t="shared" ca="1" si="201"/>
        <v>3.8141460404132466E-3</v>
      </c>
    </row>
    <row r="353" spans="1:45" x14ac:dyDescent="0.35">
      <c r="A353">
        <v>204</v>
      </c>
      <c r="B353">
        <v>202.99700000000001</v>
      </c>
      <c r="C353">
        <v>616381.77899999998</v>
      </c>
      <c r="D353">
        <v>3097691.102</v>
      </c>
      <c r="E353">
        <v>632.46050000000002</v>
      </c>
      <c r="F353">
        <v>5.2</v>
      </c>
      <c r="G353">
        <v>0</v>
      </c>
      <c r="H353" t="s">
        <v>194</v>
      </c>
      <c r="I353">
        <v>5.7000000000000002E-2</v>
      </c>
      <c r="J353">
        <f t="shared" si="202"/>
        <v>1.0010000000000048</v>
      </c>
      <c r="K353">
        <f t="shared" ca="1" si="203"/>
        <v>50.95</v>
      </c>
      <c r="L353">
        <f t="shared" ca="1" si="204"/>
        <v>1.0684959309922624</v>
      </c>
      <c r="M353">
        <f t="shared" ca="1" si="177"/>
        <v>5.5561788411597641</v>
      </c>
      <c r="N353">
        <f t="shared" ca="1" si="178"/>
        <v>0.75728294997139567</v>
      </c>
      <c r="O353">
        <f t="shared" ca="1" si="179"/>
        <v>9.1699712080119067</v>
      </c>
      <c r="P353">
        <f t="shared" ca="1" si="180"/>
        <v>633.52899593099232</v>
      </c>
      <c r="Q353">
        <f t="shared" ca="1" si="181"/>
        <v>637.81484567389589</v>
      </c>
      <c r="R353">
        <f t="shared" ca="1" si="182"/>
        <v>2.7409906686322007E-2</v>
      </c>
      <c r="S353">
        <f t="shared" ca="1" si="183"/>
        <v>2.8323507366843055</v>
      </c>
      <c r="T353">
        <f t="shared" ca="1" si="184"/>
        <v>50.594272557643521</v>
      </c>
      <c r="U353">
        <f t="shared" ca="1" si="205"/>
        <v>-2.7344472318645785E-2</v>
      </c>
      <c r="V353">
        <f t="shared" ca="1" si="206"/>
        <v>0</v>
      </c>
      <c r="W353">
        <f t="shared" ca="1" si="185"/>
        <v>0.98405990981403779</v>
      </c>
      <c r="X353">
        <f t="shared" ca="1" si="186"/>
        <v>5.1171115310329967</v>
      </c>
      <c r="Y353">
        <f t="shared" ca="1" si="187"/>
        <v>0.71387081407611053</v>
      </c>
      <c r="Z353">
        <f t="shared" ca="1" si="188"/>
        <v>9.9567890383101876</v>
      </c>
      <c r="AA353">
        <f t="shared" ca="1" si="189"/>
        <v>633.44455990981407</v>
      </c>
      <c r="AB353">
        <f t="shared" ca="1" si="190"/>
        <v>638.49744716533974</v>
      </c>
      <c r="AC353">
        <f t="shared" ca="1" si="191"/>
        <v>3.4961894690660265E-2</v>
      </c>
      <c r="AD353">
        <f t="shared" ca="1" si="192"/>
        <v>3.2046015043674418</v>
      </c>
      <c r="AE353">
        <f t="shared" ca="1" si="193"/>
        <v>54.230147436388641</v>
      </c>
      <c r="AF353">
        <f t="shared" ca="1" si="194"/>
        <v>3.4461894690707595E-2</v>
      </c>
      <c r="AG353">
        <f t="shared" ca="1" si="195"/>
        <v>0</v>
      </c>
      <c r="AH353">
        <f ca="1">IFERROR(IF(V32="Supercritical",MAX($D$16,IFERROR(L353,MAX($D$16,POWER((ABS(K353)^2)/($I$5*MAX(F353,0.1)^2),1/3)))),IF(V32="Subcritical",MAX($D$16,IFERROR(W353,MAX($D$16,POWER((ABS(K353)^2)/($I$5*MAX(F353,0.1)^2),1/3)))),IF(AND(IFERROR(V353,0)=1,IFERROR(AG353,0)=1),IF(IFERROR(T353,-1E+99)&gt;=IFERROR(AE353,-1E+99),MAX($D$16,IFERROR(L353,MAX($D$16,POWER((ABS(K353)^2)/($I$5*MAX(F353,0.1)^2),1/3)))),MAX($D$16,IFERROR(W353,MAX($D$16,POWER((ABS(K353)^2)/($I$5*MAX(F353,0.1)^2),1/3))))),IF(IFERROR(V353,0)=1,MAX($D$16,IFERROR(L353,MAX($D$16,POWER((ABS(K353)^2)/($I$5*MAX(F353,0.1)^2),1/3)))),IF(IFERROR(AG353,0)=1,MAX($D$16,IFERROR(W353,MAX($D$16,POWER((ABS(K353)^2)/($I$5*MAX(F353,0.1)^2),1/3)))),MAX($D$16,POWER((ABS(K353)^2)/($I$5*MAX(F353,0.1)^2),1/3))))))),MAX($D$16,POWER((ABS(K353)^2)/($I$5*MAX(F353,0.1)^2),1/3)))</f>
        <v>2.1389677043987478</v>
      </c>
      <c r="AI353">
        <f t="shared" ca="1" si="196"/>
        <v>634.59946770439876</v>
      </c>
      <c r="AJ353">
        <f t="shared" ca="1" si="197"/>
        <v>635.66895155659813</v>
      </c>
      <c r="AM353">
        <v>0</v>
      </c>
      <c r="AN353">
        <v>0</v>
      </c>
      <c r="AO353">
        <f t="shared" si="198"/>
        <v>0</v>
      </c>
      <c r="AP353">
        <f t="shared" si="207"/>
        <v>0</v>
      </c>
      <c r="AQ353">
        <f t="shared" ca="1" si="199"/>
        <v>1.0000000000000004</v>
      </c>
      <c r="AR353" t="str">
        <f t="shared" ca="1" si="200"/>
        <v>Supercritical</v>
      </c>
      <c r="AS353">
        <f t="shared" ca="1" si="201"/>
        <v>3.8141460404132466E-3</v>
      </c>
    </row>
    <row r="354" spans="1:45" x14ac:dyDescent="0.35">
      <c r="A354">
        <v>205</v>
      </c>
      <c r="B354">
        <v>203.99700000000001</v>
      </c>
      <c r="C354">
        <v>616380.78</v>
      </c>
      <c r="D354">
        <v>3097691.054</v>
      </c>
      <c r="E354">
        <v>632.46</v>
      </c>
      <c r="F354">
        <v>5.2</v>
      </c>
      <c r="G354">
        <v>0</v>
      </c>
      <c r="H354" t="s">
        <v>194</v>
      </c>
      <c r="I354">
        <v>0</v>
      </c>
      <c r="J354">
        <f t="shared" si="202"/>
        <v>1</v>
      </c>
      <c r="K354">
        <f t="shared" ca="1" si="203"/>
        <v>50.95</v>
      </c>
      <c r="L354">
        <f t="shared" ca="1" si="204"/>
        <v>1.0684959309922624</v>
      </c>
      <c r="M354">
        <f t="shared" ca="1" si="177"/>
        <v>5.5561788411597641</v>
      </c>
      <c r="N354">
        <f t="shared" ca="1" si="178"/>
        <v>0.75728294997139567</v>
      </c>
      <c r="O354">
        <f t="shared" ca="1" si="179"/>
        <v>9.1699712080119067</v>
      </c>
      <c r="P354">
        <f t="shared" ca="1" si="180"/>
        <v>633.52849593099234</v>
      </c>
      <c r="Q354">
        <f t="shared" ca="1" si="181"/>
        <v>637.8143456738959</v>
      </c>
      <c r="R354">
        <f t="shared" ca="1" si="182"/>
        <v>2.7409906686322007E-2</v>
      </c>
      <c r="S354">
        <f t="shared" ca="1" si="183"/>
        <v>2.8323507366843055</v>
      </c>
      <c r="T354">
        <f t="shared" ca="1" si="184"/>
        <v>50.594272557643521</v>
      </c>
      <c r="U354">
        <f t="shared" ca="1" si="205"/>
        <v>-2.6909906686341856E-2</v>
      </c>
      <c r="V354">
        <f t="shared" ca="1" si="206"/>
        <v>0</v>
      </c>
      <c r="W354">
        <f t="shared" ca="1" si="185"/>
        <v>0.98591397929941327</v>
      </c>
      <c r="X354">
        <f t="shared" ca="1" si="186"/>
        <v>5.1267526923569493</v>
      </c>
      <c r="Y354">
        <f t="shared" ca="1" si="187"/>
        <v>0.71484602279257303</v>
      </c>
      <c r="Z354">
        <f t="shared" ca="1" si="188"/>
        <v>9.9380647082815479</v>
      </c>
      <c r="AA354">
        <f t="shared" ca="1" si="189"/>
        <v>633.44591397929946</v>
      </c>
      <c r="AB354">
        <f t="shared" ca="1" si="190"/>
        <v>638.47981459836114</v>
      </c>
      <c r="AC354">
        <f t="shared" ca="1" si="191"/>
        <v>3.4767181502928873E-2</v>
      </c>
      <c r="AD354">
        <f t="shared" ca="1" si="192"/>
        <v>3.195566091923002</v>
      </c>
      <c r="AE354">
        <f t="shared" ca="1" si="193"/>
        <v>54.14239567756691</v>
      </c>
      <c r="AF354">
        <f t="shared" ca="1" si="194"/>
        <v>3.4745402061730601E-2</v>
      </c>
      <c r="AG354">
        <f t="shared" ca="1" si="195"/>
        <v>0</v>
      </c>
      <c r="AH354">
        <f ca="1">IFERROR(IF(V32="Supercritical",MAX($D$16,IFERROR(L354,MAX($D$16,POWER((ABS(K354)^2)/($I$5*MAX(F354,0.1)^2),1/3)))),IF(V32="Subcritical",MAX($D$16,IFERROR(W354,MAX($D$16,POWER((ABS(K354)^2)/($I$5*MAX(F354,0.1)^2),1/3)))),IF(AND(IFERROR(V354,0)=1,IFERROR(AG354,0)=1),IF(IFERROR(T354,-1E+99)&gt;=IFERROR(AE354,-1E+99),MAX($D$16,IFERROR(L354,MAX($D$16,POWER((ABS(K354)^2)/($I$5*MAX(F354,0.1)^2),1/3)))),MAX($D$16,IFERROR(W354,MAX($D$16,POWER((ABS(K354)^2)/($I$5*MAX(F354,0.1)^2),1/3))))),IF(IFERROR(V354,0)=1,MAX($D$16,IFERROR(L354,MAX($D$16,POWER((ABS(K354)^2)/($I$5*MAX(F354,0.1)^2),1/3)))),IF(IFERROR(AG354,0)=1,MAX($D$16,IFERROR(W354,MAX($D$16,POWER((ABS(K354)^2)/($I$5*MAX(F354,0.1)^2),1/3)))),MAX($D$16,POWER((ABS(K354)^2)/($I$5*MAX(F354,0.1)^2),1/3))))))),MAX($D$16,POWER((ABS(K354)^2)/($I$5*MAX(F354,0.1)^2),1/3)))</f>
        <v>2.1389677043987478</v>
      </c>
      <c r="AI354">
        <f t="shared" ca="1" si="196"/>
        <v>634.59896770439877</v>
      </c>
      <c r="AJ354">
        <f t="shared" ca="1" si="197"/>
        <v>635.66845155659814</v>
      </c>
      <c r="AM354">
        <v>0</v>
      </c>
      <c r="AN354">
        <v>0</v>
      </c>
      <c r="AO354">
        <f t="shared" si="198"/>
        <v>0</v>
      </c>
      <c r="AP354">
        <f t="shared" si="207"/>
        <v>0</v>
      </c>
      <c r="AQ354">
        <f t="shared" ca="1" si="199"/>
        <v>1.0000000000000004</v>
      </c>
      <c r="AR354" t="str">
        <f t="shared" ca="1" si="200"/>
        <v>Supercritical</v>
      </c>
      <c r="AS354">
        <f t="shared" ca="1" si="201"/>
        <v>3.8141460404132466E-3</v>
      </c>
    </row>
    <row r="355" spans="1:45" x14ac:dyDescent="0.35">
      <c r="A355">
        <v>206</v>
      </c>
      <c r="B355">
        <v>204.99700000000001</v>
      </c>
      <c r="C355">
        <v>616379.78099999996</v>
      </c>
      <c r="D355">
        <v>3097691.0060000001</v>
      </c>
      <c r="E355">
        <v>632.45950000000005</v>
      </c>
      <c r="F355">
        <v>5.2</v>
      </c>
      <c r="G355">
        <v>0</v>
      </c>
      <c r="H355" t="s">
        <v>194</v>
      </c>
      <c r="I355">
        <v>5.7000000000000002E-2</v>
      </c>
      <c r="J355">
        <f t="shared" si="202"/>
        <v>1</v>
      </c>
      <c r="K355">
        <f t="shared" ca="1" si="203"/>
        <v>50.95</v>
      </c>
      <c r="L355">
        <f t="shared" ca="1" si="204"/>
        <v>1.0684959309922624</v>
      </c>
      <c r="M355">
        <f t="shared" ca="1" si="177"/>
        <v>5.5561788411597641</v>
      </c>
      <c r="N355">
        <f t="shared" ca="1" si="178"/>
        <v>0.75728294997139567</v>
      </c>
      <c r="O355">
        <f t="shared" ca="1" si="179"/>
        <v>9.1699712080119067</v>
      </c>
      <c r="P355">
        <f t="shared" ca="1" si="180"/>
        <v>633.52799593099235</v>
      </c>
      <c r="Q355">
        <f t="shared" ca="1" si="181"/>
        <v>637.81384567389591</v>
      </c>
      <c r="R355">
        <f t="shared" ca="1" si="182"/>
        <v>2.7409906686322007E-2</v>
      </c>
      <c r="S355">
        <f t="shared" ca="1" si="183"/>
        <v>2.8323507366843055</v>
      </c>
      <c r="T355">
        <f t="shared" ca="1" si="184"/>
        <v>50.594272557643521</v>
      </c>
      <c r="U355">
        <f t="shared" ca="1" si="205"/>
        <v>-2.7317062411952975E-2</v>
      </c>
      <c r="V355">
        <f t="shared" ca="1" si="206"/>
        <v>0</v>
      </c>
      <c r="W355">
        <f t="shared" ca="1" si="185"/>
        <v>0.98783398476226025</v>
      </c>
      <c r="X355">
        <f t="shared" ca="1" si="186"/>
        <v>5.1367367207637535</v>
      </c>
      <c r="Y355">
        <f t="shared" ca="1" si="187"/>
        <v>0.71585485038881025</v>
      </c>
      <c r="Z355">
        <f t="shared" ca="1" si="188"/>
        <v>9.9187485693104644</v>
      </c>
      <c r="AA355">
        <f t="shared" ca="1" si="189"/>
        <v>633.44733398476228</v>
      </c>
      <c r="AB355">
        <f t="shared" ca="1" si="190"/>
        <v>638.46168531917601</v>
      </c>
      <c r="AC355">
        <f t="shared" ca="1" si="191"/>
        <v>3.4567103111007746E-2</v>
      </c>
      <c r="AD355">
        <f t="shared" ca="1" si="192"/>
        <v>3.1862540179912049</v>
      </c>
      <c r="AE355">
        <f t="shared" ca="1" si="193"/>
        <v>54.051926812361323</v>
      </c>
      <c r="AF355">
        <f t="shared" ca="1" si="194"/>
        <v>3.4543466487662045E-2</v>
      </c>
      <c r="AG355">
        <f t="shared" ca="1" si="195"/>
        <v>0</v>
      </c>
      <c r="AH355">
        <f ca="1">IFERROR(IF(V32="Supercritical",MAX($D$16,IFERROR(L355,MAX($D$16,POWER((ABS(K355)^2)/($I$5*MAX(F355,0.1)^2),1/3)))),IF(V32="Subcritical",MAX($D$16,IFERROR(W355,MAX($D$16,POWER((ABS(K355)^2)/($I$5*MAX(F355,0.1)^2),1/3)))),IF(AND(IFERROR(V355,0)=1,IFERROR(AG355,0)=1),IF(IFERROR(T355,-1E+99)&gt;=IFERROR(AE355,-1E+99),MAX($D$16,IFERROR(L355,MAX($D$16,POWER((ABS(K355)^2)/($I$5*MAX(F355,0.1)^2),1/3)))),MAX($D$16,IFERROR(W355,MAX($D$16,POWER((ABS(K355)^2)/($I$5*MAX(F355,0.1)^2),1/3))))),IF(IFERROR(V355,0)=1,MAX($D$16,IFERROR(L355,MAX($D$16,POWER((ABS(K355)^2)/($I$5*MAX(F355,0.1)^2),1/3)))),IF(IFERROR(AG355,0)=1,MAX($D$16,IFERROR(W355,MAX($D$16,POWER((ABS(K355)^2)/($I$5*MAX(F355,0.1)^2),1/3)))),MAX($D$16,POWER((ABS(K355)^2)/($I$5*MAX(F355,0.1)^2),1/3))))))),MAX($D$16,POWER((ABS(K355)^2)/($I$5*MAX(F355,0.1)^2),1/3)))</f>
        <v>2.1389677043987478</v>
      </c>
      <c r="AI355">
        <f t="shared" ca="1" si="196"/>
        <v>634.59846770439879</v>
      </c>
      <c r="AJ355">
        <f t="shared" ca="1" si="197"/>
        <v>635.66795155659815</v>
      </c>
      <c r="AM355">
        <v>0</v>
      </c>
      <c r="AN355">
        <v>0</v>
      </c>
      <c r="AO355">
        <f t="shared" si="198"/>
        <v>0</v>
      </c>
      <c r="AP355">
        <f t="shared" si="207"/>
        <v>0</v>
      </c>
      <c r="AQ355">
        <f t="shared" ca="1" si="199"/>
        <v>1.0000000000000004</v>
      </c>
      <c r="AR355" t="str">
        <f t="shared" ca="1" si="200"/>
        <v>Supercritical</v>
      </c>
      <c r="AS355">
        <f t="shared" ca="1" si="201"/>
        <v>3.8141460404132466E-3</v>
      </c>
    </row>
    <row r="356" spans="1:45" x14ac:dyDescent="0.35">
      <c r="A356">
        <v>207</v>
      </c>
      <c r="B356">
        <v>205.99700000000001</v>
      </c>
      <c r="C356">
        <v>616378.78200000001</v>
      </c>
      <c r="D356">
        <v>3097690.9589999998</v>
      </c>
      <c r="E356">
        <v>632.45899999999995</v>
      </c>
      <c r="F356">
        <v>5.2</v>
      </c>
      <c r="G356">
        <v>0</v>
      </c>
      <c r="H356" t="s">
        <v>194</v>
      </c>
      <c r="I356">
        <v>5.7000000000000002E-2</v>
      </c>
      <c r="J356">
        <f t="shared" si="202"/>
        <v>1</v>
      </c>
      <c r="K356">
        <f t="shared" ca="1" si="203"/>
        <v>50.95</v>
      </c>
      <c r="L356">
        <f t="shared" ca="1" si="204"/>
        <v>1.0684959309922624</v>
      </c>
      <c r="M356">
        <f t="shared" ca="1" si="177"/>
        <v>5.5561788411597641</v>
      </c>
      <c r="N356">
        <f t="shared" ca="1" si="178"/>
        <v>0.75728294997139567</v>
      </c>
      <c r="O356">
        <f t="shared" ca="1" si="179"/>
        <v>9.1699712080119067</v>
      </c>
      <c r="P356">
        <f t="shared" ca="1" si="180"/>
        <v>633.52749593099225</v>
      </c>
      <c r="Q356">
        <f t="shared" ca="1" si="181"/>
        <v>637.81334567389581</v>
      </c>
      <c r="R356">
        <f t="shared" ca="1" si="182"/>
        <v>2.7409906686322007E-2</v>
      </c>
      <c r="S356">
        <f t="shared" ca="1" si="183"/>
        <v>2.8323507366843055</v>
      </c>
      <c r="T356">
        <f t="shared" ca="1" si="184"/>
        <v>50.594272557643521</v>
      </c>
      <c r="U356">
        <f t="shared" ca="1" si="205"/>
        <v>-2.7317062411839288E-2</v>
      </c>
      <c r="V356">
        <f t="shared" ca="1" si="206"/>
        <v>0</v>
      </c>
      <c r="W356">
        <f t="shared" ca="1" si="185"/>
        <v>0.98980124485836329</v>
      </c>
      <c r="X356">
        <f t="shared" ca="1" si="186"/>
        <v>5.1469664732634897</v>
      </c>
      <c r="Y356">
        <f t="shared" ca="1" si="187"/>
        <v>0.7168873876562718</v>
      </c>
      <c r="Z356">
        <f t="shared" ca="1" si="188"/>
        <v>9.8990347546784392</v>
      </c>
      <c r="AA356">
        <f t="shared" ca="1" si="189"/>
        <v>633.44880124485826</v>
      </c>
      <c r="AB356">
        <f t="shared" ca="1" si="190"/>
        <v>638.44324003559893</v>
      </c>
      <c r="AC356">
        <f t="shared" ca="1" si="191"/>
        <v>3.4363729867662243E-2</v>
      </c>
      <c r="AD356">
        <f t="shared" ca="1" si="192"/>
        <v>3.1767595742870998</v>
      </c>
      <c r="AE356">
        <f t="shared" ca="1" si="193"/>
        <v>53.95965492865782</v>
      </c>
      <c r="AF356">
        <f t="shared" ca="1" si="194"/>
        <v>3.4338201552827741E-2</v>
      </c>
      <c r="AG356">
        <f t="shared" ca="1" si="195"/>
        <v>0</v>
      </c>
      <c r="AH356">
        <f ca="1">IFERROR(IF(V32="Supercritical",MAX($D$16,IFERROR(L356,MAX($D$16,POWER((ABS(K356)^2)/($I$5*MAX(F356,0.1)^2),1/3)))),IF(V32="Subcritical",MAX($D$16,IFERROR(W356,MAX($D$16,POWER((ABS(K356)^2)/($I$5*MAX(F356,0.1)^2),1/3)))),IF(AND(IFERROR(V356,0)=1,IFERROR(AG356,0)=1),IF(IFERROR(T356,-1E+99)&gt;=IFERROR(AE356,-1E+99),MAX($D$16,IFERROR(L356,MAX($D$16,POWER((ABS(K356)^2)/($I$5*MAX(F356,0.1)^2),1/3)))),MAX($D$16,IFERROR(W356,MAX($D$16,POWER((ABS(K356)^2)/($I$5*MAX(F356,0.1)^2),1/3))))),IF(IFERROR(V356,0)=1,MAX($D$16,IFERROR(L356,MAX($D$16,POWER((ABS(K356)^2)/($I$5*MAX(F356,0.1)^2),1/3)))),IF(IFERROR(AG356,0)=1,MAX($D$16,IFERROR(W356,MAX($D$16,POWER((ABS(K356)^2)/($I$5*MAX(F356,0.1)^2),1/3)))),MAX($D$16,POWER((ABS(K356)^2)/($I$5*MAX(F356,0.1)^2),1/3))))))),MAX($D$16,POWER((ABS(K356)^2)/($I$5*MAX(F356,0.1)^2),1/3)))</f>
        <v>2.1389677043987478</v>
      </c>
      <c r="AI356">
        <f t="shared" ca="1" si="196"/>
        <v>634.59796770439868</v>
      </c>
      <c r="AJ356">
        <f t="shared" ca="1" si="197"/>
        <v>635.66745155659805</v>
      </c>
      <c r="AM356">
        <v>0</v>
      </c>
      <c r="AN356">
        <v>0</v>
      </c>
      <c r="AO356">
        <f t="shared" si="198"/>
        <v>0</v>
      </c>
      <c r="AP356">
        <f t="shared" si="207"/>
        <v>0</v>
      </c>
      <c r="AQ356">
        <f t="shared" ca="1" si="199"/>
        <v>1.0000000000000004</v>
      </c>
      <c r="AR356" t="str">
        <f t="shared" ca="1" si="200"/>
        <v>Supercritical</v>
      </c>
      <c r="AS356">
        <f t="shared" ca="1" si="201"/>
        <v>3.8141460404132466E-3</v>
      </c>
    </row>
    <row r="357" spans="1:45" x14ac:dyDescent="0.35">
      <c r="A357">
        <v>208</v>
      </c>
      <c r="B357">
        <v>206.99700000000001</v>
      </c>
      <c r="C357">
        <v>616377.78300000005</v>
      </c>
      <c r="D357">
        <v>3097690.9109999998</v>
      </c>
      <c r="E357">
        <v>632.45849999999996</v>
      </c>
      <c r="F357">
        <v>5.2</v>
      </c>
      <c r="G357">
        <v>0</v>
      </c>
      <c r="H357" t="s">
        <v>194</v>
      </c>
      <c r="I357">
        <v>5.7000000000000002E-2</v>
      </c>
      <c r="J357">
        <f t="shared" si="202"/>
        <v>1</v>
      </c>
      <c r="K357">
        <f t="shared" ca="1" si="203"/>
        <v>50.95</v>
      </c>
      <c r="L357">
        <f t="shared" ca="1" si="204"/>
        <v>1.0684959309922624</v>
      </c>
      <c r="M357">
        <f t="shared" ca="1" si="177"/>
        <v>5.5561788411597641</v>
      </c>
      <c r="N357">
        <f t="shared" ca="1" si="178"/>
        <v>0.75728294997139567</v>
      </c>
      <c r="O357">
        <f t="shared" ca="1" si="179"/>
        <v>9.1699712080119067</v>
      </c>
      <c r="P357">
        <f t="shared" ca="1" si="180"/>
        <v>633.52699593099226</v>
      </c>
      <c r="Q357">
        <f t="shared" ca="1" si="181"/>
        <v>637.81284567389582</v>
      </c>
      <c r="R357">
        <f t="shared" ca="1" si="182"/>
        <v>2.7409906686322007E-2</v>
      </c>
      <c r="S357">
        <f t="shared" ca="1" si="183"/>
        <v>2.8323507366843055</v>
      </c>
      <c r="T357">
        <f t="shared" ca="1" si="184"/>
        <v>50.594272557643521</v>
      </c>
      <c r="U357">
        <f t="shared" ca="1" si="205"/>
        <v>-2.7317062411952975E-2</v>
      </c>
      <c r="V357">
        <f t="shared" ca="1" si="206"/>
        <v>0</v>
      </c>
      <c r="W357">
        <f t="shared" ca="1" si="185"/>
        <v>0.99181586725807069</v>
      </c>
      <c r="X357">
        <f t="shared" ca="1" si="186"/>
        <v>5.1574425097419674</v>
      </c>
      <c r="Y357">
        <f t="shared" ca="1" si="187"/>
        <v>0.71794361130197204</v>
      </c>
      <c r="Z357">
        <f t="shared" ca="1" si="188"/>
        <v>9.8789273760705658</v>
      </c>
      <c r="AA357">
        <f t="shared" ca="1" si="189"/>
        <v>633.45031586725804</v>
      </c>
      <c r="AB357">
        <f t="shared" ca="1" si="190"/>
        <v>638.42448539333736</v>
      </c>
      <c r="AC357">
        <f t="shared" ca="1" si="191"/>
        <v>3.4157152339430431E-2</v>
      </c>
      <c r="AD357">
        <f t="shared" ca="1" si="192"/>
        <v>3.1670853190234571</v>
      </c>
      <c r="AE357">
        <f t="shared" ca="1" si="193"/>
        <v>53.865603386745867</v>
      </c>
      <c r="AF357">
        <f t="shared" ca="1" si="194"/>
        <v>3.4154569292013548E-2</v>
      </c>
      <c r="AG357">
        <f t="shared" ca="1" si="195"/>
        <v>0</v>
      </c>
      <c r="AH357">
        <f ca="1">IFERROR(IF(V32="Supercritical",MAX($D$16,IFERROR(L357,MAX($D$16,POWER((ABS(K357)^2)/($I$5*MAX(F357,0.1)^2),1/3)))),IF(V32="Subcritical",MAX($D$16,IFERROR(W357,MAX($D$16,POWER((ABS(K357)^2)/($I$5*MAX(F357,0.1)^2),1/3)))),IF(AND(IFERROR(V357,0)=1,IFERROR(AG357,0)=1),IF(IFERROR(T357,-1E+99)&gt;=IFERROR(AE357,-1E+99),MAX($D$16,IFERROR(L357,MAX($D$16,POWER((ABS(K357)^2)/($I$5*MAX(F357,0.1)^2),1/3)))),MAX($D$16,IFERROR(W357,MAX($D$16,POWER((ABS(K357)^2)/($I$5*MAX(F357,0.1)^2),1/3))))),IF(IFERROR(V357,0)=1,MAX($D$16,IFERROR(L357,MAX($D$16,POWER((ABS(K357)^2)/($I$5*MAX(F357,0.1)^2),1/3)))),IF(IFERROR(AG357,0)=1,MAX($D$16,IFERROR(W357,MAX($D$16,POWER((ABS(K357)^2)/($I$5*MAX(F357,0.1)^2),1/3)))),MAX($D$16,POWER((ABS(K357)^2)/($I$5*MAX(F357,0.1)^2),1/3))))))),MAX($D$16,POWER((ABS(K357)^2)/($I$5*MAX(F357,0.1)^2),1/3)))</f>
        <v>2.1389677043987478</v>
      </c>
      <c r="AI357">
        <f t="shared" ca="1" si="196"/>
        <v>634.5974677043987</v>
      </c>
      <c r="AJ357">
        <f t="shared" ca="1" si="197"/>
        <v>635.66695155659806</v>
      </c>
      <c r="AM357">
        <v>0</v>
      </c>
      <c r="AN357">
        <v>0</v>
      </c>
      <c r="AO357">
        <f t="shared" si="198"/>
        <v>0</v>
      </c>
      <c r="AP357">
        <f t="shared" si="207"/>
        <v>0</v>
      </c>
      <c r="AQ357">
        <f t="shared" ca="1" si="199"/>
        <v>1.0000000000000004</v>
      </c>
      <c r="AR357" t="str">
        <f t="shared" ca="1" si="200"/>
        <v>Supercritical</v>
      </c>
      <c r="AS357">
        <f t="shared" ca="1" si="201"/>
        <v>3.8141460404132466E-3</v>
      </c>
    </row>
    <row r="358" spans="1:45" x14ac:dyDescent="0.35">
      <c r="A358">
        <v>209</v>
      </c>
      <c r="B358">
        <v>207.99700000000001</v>
      </c>
      <c r="C358">
        <v>616376.78399999999</v>
      </c>
      <c r="D358">
        <v>3097690.8640000001</v>
      </c>
      <c r="E358">
        <v>632.45799999999997</v>
      </c>
      <c r="F358">
        <v>5.2</v>
      </c>
      <c r="G358">
        <v>0</v>
      </c>
      <c r="H358" t="s">
        <v>194</v>
      </c>
      <c r="I358">
        <v>0.06</v>
      </c>
      <c r="J358">
        <f t="shared" si="202"/>
        <v>1</v>
      </c>
      <c r="K358">
        <f t="shared" ca="1" si="203"/>
        <v>50.95</v>
      </c>
      <c r="L358">
        <f t="shared" ca="1" si="204"/>
        <v>1.0684959309922624</v>
      </c>
      <c r="M358">
        <f t="shared" ca="1" si="177"/>
        <v>5.5561788411597641</v>
      </c>
      <c r="N358">
        <f t="shared" ca="1" si="178"/>
        <v>0.75728294997139567</v>
      </c>
      <c r="O358">
        <f t="shared" ca="1" si="179"/>
        <v>9.1699712080119067</v>
      </c>
      <c r="P358">
        <f t="shared" ca="1" si="180"/>
        <v>633.52649593099227</v>
      </c>
      <c r="Q358">
        <f t="shared" ca="1" si="181"/>
        <v>637.81234567389583</v>
      </c>
      <c r="R358">
        <f t="shared" ca="1" si="182"/>
        <v>2.7409906686322007E-2</v>
      </c>
      <c r="S358">
        <f t="shared" ca="1" si="183"/>
        <v>2.8323507366843055</v>
      </c>
      <c r="T358">
        <f t="shared" ca="1" si="184"/>
        <v>50.594272557643521</v>
      </c>
      <c r="U358">
        <f t="shared" ca="1" si="205"/>
        <v>-2.7338491660657382E-2</v>
      </c>
      <c r="V358">
        <f t="shared" ca="1" si="206"/>
        <v>0</v>
      </c>
      <c r="W358">
        <f t="shared" ca="1" si="185"/>
        <v>0.99388209139925621</v>
      </c>
      <c r="X358">
        <f t="shared" ca="1" si="186"/>
        <v>5.1681868752761329</v>
      </c>
      <c r="Y358">
        <f t="shared" ca="1" si="187"/>
        <v>0.71902565858301859</v>
      </c>
      <c r="Z358">
        <f t="shared" ca="1" si="188"/>
        <v>9.858389649905563</v>
      </c>
      <c r="AA358">
        <f t="shared" ca="1" si="189"/>
        <v>633.45188209139917</v>
      </c>
      <c r="AB358">
        <f t="shared" ca="1" si="190"/>
        <v>638.40539108677967</v>
      </c>
      <c r="AC358">
        <f t="shared" ca="1" si="191"/>
        <v>3.394704367101016E-2</v>
      </c>
      <c r="AD358">
        <f t="shared" ca="1" si="192"/>
        <v>3.1572141694408624</v>
      </c>
      <c r="AE358">
        <f t="shared" ca="1" si="193"/>
        <v>53.769604543146194</v>
      </c>
      <c r="AF358">
        <f t="shared" ca="1" si="194"/>
        <v>3.3437864172356058E-2</v>
      </c>
      <c r="AG358">
        <f t="shared" ca="1" si="195"/>
        <v>0</v>
      </c>
      <c r="AH358">
        <f ca="1">IFERROR(IF(V32="Supercritical",MAX($D$16,IFERROR(L358,MAX($D$16,POWER((ABS(K358)^2)/($I$5*MAX(F358,0.1)^2),1/3)))),IF(V32="Subcritical",MAX($D$16,IFERROR(W358,MAX($D$16,POWER((ABS(K358)^2)/($I$5*MAX(F358,0.1)^2),1/3)))),IF(AND(IFERROR(V358,0)=1,IFERROR(AG358,0)=1),IF(IFERROR(T358,-1E+99)&gt;=IFERROR(AE358,-1E+99),MAX($D$16,IFERROR(L358,MAX($D$16,POWER((ABS(K358)^2)/($I$5*MAX(F358,0.1)^2),1/3)))),MAX($D$16,IFERROR(W358,MAX($D$16,POWER((ABS(K358)^2)/($I$5*MAX(F358,0.1)^2),1/3))))),IF(IFERROR(V358,0)=1,MAX($D$16,IFERROR(L358,MAX($D$16,POWER((ABS(K358)^2)/($I$5*MAX(F358,0.1)^2),1/3)))),IF(IFERROR(AG358,0)=1,MAX($D$16,IFERROR(W358,MAX($D$16,POWER((ABS(K358)^2)/($I$5*MAX(F358,0.1)^2),1/3)))),MAX($D$16,POWER((ABS(K358)^2)/($I$5*MAX(F358,0.1)^2),1/3))))))),MAX($D$16,POWER((ABS(K358)^2)/($I$5*MAX(F358,0.1)^2),1/3)))</f>
        <v>2.1389677043987478</v>
      </c>
      <c r="AI358">
        <f t="shared" ca="1" si="196"/>
        <v>634.59696770439871</v>
      </c>
      <c r="AJ358">
        <f t="shared" ca="1" si="197"/>
        <v>635.66645155659808</v>
      </c>
      <c r="AM358">
        <v>0</v>
      </c>
      <c r="AN358">
        <v>0</v>
      </c>
      <c r="AO358">
        <f t="shared" si="198"/>
        <v>0</v>
      </c>
      <c r="AP358">
        <f t="shared" si="207"/>
        <v>0</v>
      </c>
      <c r="AQ358">
        <f t="shared" ca="1" si="199"/>
        <v>1.0000000000000004</v>
      </c>
      <c r="AR358" t="str">
        <f t="shared" ca="1" si="200"/>
        <v>Supercritical</v>
      </c>
      <c r="AS358">
        <f t="shared" ca="1" si="201"/>
        <v>3.8141460404132466E-3</v>
      </c>
    </row>
    <row r="359" spans="1:45" x14ac:dyDescent="0.35">
      <c r="A359">
        <v>210</v>
      </c>
      <c r="B359">
        <v>208.99600000000001</v>
      </c>
      <c r="C359">
        <v>616375.78599999996</v>
      </c>
      <c r="D359">
        <v>3097690.8160000001</v>
      </c>
      <c r="E359">
        <v>632.45749999999998</v>
      </c>
      <c r="F359">
        <v>5.2</v>
      </c>
      <c r="G359">
        <v>0</v>
      </c>
      <c r="H359" t="s">
        <v>194</v>
      </c>
      <c r="I359">
        <v>3.0000000000000001E-3</v>
      </c>
      <c r="J359">
        <f t="shared" si="202"/>
        <v>0.99899999999999523</v>
      </c>
      <c r="K359">
        <f t="shared" ca="1" si="203"/>
        <v>50.95</v>
      </c>
      <c r="L359">
        <f t="shared" ca="1" si="204"/>
        <v>1.0684959309922624</v>
      </c>
      <c r="M359">
        <f t="shared" ca="1" si="177"/>
        <v>5.5561788411597641</v>
      </c>
      <c r="N359">
        <f t="shared" ca="1" si="178"/>
        <v>0.75728294997139567</v>
      </c>
      <c r="O359">
        <f t="shared" ca="1" si="179"/>
        <v>9.1699712080119067</v>
      </c>
      <c r="P359">
        <f t="shared" ca="1" si="180"/>
        <v>633.52599593099228</v>
      </c>
      <c r="Q359">
        <f t="shared" ca="1" si="181"/>
        <v>637.81184567389585</v>
      </c>
      <c r="R359">
        <f t="shared" ca="1" si="182"/>
        <v>2.7409906686322007E-2</v>
      </c>
      <c r="S359">
        <f t="shared" ca="1" si="183"/>
        <v>2.8323507366843055</v>
      </c>
      <c r="T359">
        <f t="shared" ca="1" si="184"/>
        <v>50.594272557643521</v>
      </c>
      <c r="U359">
        <f t="shared" ca="1" si="205"/>
        <v>-2.6903926028353453E-2</v>
      </c>
      <c r="V359">
        <f t="shared" ca="1" si="206"/>
        <v>0</v>
      </c>
      <c r="W359">
        <f t="shared" ca="1" si="185"/>
        <v>0.99600142936074476</v>
      </c>
      <c r="X359">
        <f t="shared" ca="1" si="186"/>
        <v>5.1792074326758728</v>
      </c>
      <c r="Y359">
        <f t="shared" ca="1" si="187"/>
        <v>0.72013422886716871</v>
      </c>
      <c r="Z359">
        <f t="shared" ca="1" si="188"/>
        <v>9.8374125119133016</v>
      </c>
      <c r="AA359">
        <f t="shared" ca="1" si="189"/>
        <v>633.4535014293607</v>
      </c>
      <c r="AB359">
        <f t="shared" ca="1" si="190"/>
        <v>638.38595224126425</v>
      </c>
      <c r="AC359">
        <f t="shared" ca="1" si="191"/>
        <v>3.3733366041706798E-2</v>
      </c>
      <c r="AD359">
        <f t="shared" ca="1" si="192"/>
        <v>3.1471424322153636</v>
      </c>
      <c r="AE359">
        <f t="shared" ca="1" si="193"/>
        <v>53.671620815588881</v>
      </c>
      <c r="AF359">
        <f t="shared" ca="1" si="194"/>
        <v>3.3735682234919295E-2</v>
      </c>
      <c r="AG359">
        <f t="shared" ca="1" si="195"/>
        <v>0</v>
      </c>
      <c r="AH359">
        <f ca="1">IFERROR(IF(V32="Supercritical",MAX($D$16,IFERROR(L359,MAX($D$16,POWER((ABS(K359)^2)/($I$5*MAX(F359,0.1)^2),1/3)))),IF(V32="Subcritical",MAX($D$16,IFERROR(W359,MAX($D$16,POWER((ABS(K359)^2)/($I$5*MAX(F359,0.1)^2),1/3)))),IF(AND(IFERROR(V359,0)=1,IFERROR(AG359,0)=1),IF(IFERROR(T359,-1E+99)&gt;=IFERROR(AE359,-1E+99),MAX($D$16,IFERROR(L359,MAX($D$16,POWER((ABS(K359)^2)/($I$5*MAX(F359,0.1)^2),1/3)))),MAX($D$16,IFERROR(W359,MAX($D$16,POWER((ABS(K359)^2)/($I$5*MAX(F359,0.1)^2),1/3))))),IF(IFERROR(V359,0)=1,MAX($D$16,IFERROR(L359,MAX($D$16,POWER((ABS(K359)^2)/($I$5*MAX(F359,0.1)^2),1/3)))),IF(IFERROR(AG359,0)=1,MAX($D$16,IFERROR(W359,MAX($D$16,POWER((ABS(K359)^2)/($I$5*MAX(F359,0.1)^2),1/3)))),MAX($D$16,POWER((ABS(K359)^2)/($I$5*MAX(F359,0.1)^2),1/3))))))),MAX($D$16,POWER((ABS(K359)^2)/($I$5*MAX(F359,0.1)^2),1/3)))</f>
        <v>2.1389677043987478</v>
      </c>
      <c r="AI359">
        <f t="shared" ca="1" si="196"/>
        <v>634.59646770439872</v>
      </c>
      <c r="AJ359">
        <f t="shared" ca="1" si="197"/>
        <v>635.66595155659809</v>
      </c>
      <c r="AM359">
        <v>0</v>
      </c>
      <c r="AN359">
        <v>0</v>
      </c>
      <c r="AO359">
        <f t="shared" si="198"/>
        <v>0</v>
      </c>
      <c r="AP359">
        <f t="shared" si="207"/>
        <v>0</v>
      </c>
      <c r="AQ359">
        <f t="shared" ca="1" si="199"/>
        <v>1.0000000000000004</v>
      </c>
      <c r="AR359" t="str">
        <f t="shared" ca="1" si="200"/>
        <v>Supercritical</v>
      </c>
      <c r="AS359">
        <f t="shared" ca="1" si="201"/>
        <v>3.8141460404132466E-3</v>
      </c>
    </row>
    <row r="360" spans="1:45" x14ac:dyDescent="0.35">
      <c r="A360">
        <v>211</v>
      </c>
      <c r="B360">
        <v>209.99700000000001</v>
      </c>
      <c r="C360">
        <v>616374.78700000001</v>
      </c>
      <c r="D360">
        <v>3097690.7680000002</v>
      </c>
      <c r="E360">
        <v>632.45699999999999</v>
      </c>
      <c r="F360">
        <v>5.2</v>
      </c>
      <c r="G360">
        <v>0</v>
      </c>
      <c r="H360" t="s">
        <v>194</v>
      </c>
      <c r="I360">
        <v>5.7000000000000002E-2</v>
      </c>
      <c r="J360">
        <f t="shared" si="202"/>
        <v>1.0010000000000048</v>
      </c>
      <c r="K360">
        <f t="shared" ca="1" si="203"/>
        <v>50.95</v>
      </c>
      <c r="L360">
        <f t="shared" ca="1" si="204"/>
        <v>1.0684959309922624</v>
      </c>
      <c r="M360">
        <f t="shared" ca="1" si="177"/>
        <v>5.5561788411597641</v>
      </c>
      <c r="N360">
        <f t="shared" ca="1" si="178"/>
        <v>0.75728294997139567</v>
      </c>
      <c r="O360">
        <f t="shared" ca="1" si="179"/>
        <v>9.1699712080119067</v>
      </c>
      <c r="P360">
        <f t="shared" ca="1" si="180"/>
        <v>633.52549593099229</v>
      </c>
      <c r="Q360">
        <f t="shared" ca="1" si="181"/>
        <v>637.81134567389586</v>
      </c>
      <c r="R360">
        <f t="shared" ca="1" si="182"/>
        <v>2.7409906686322007E-2</v>
      </c>
      <c r="S360">
        <f t="shared" ca="1" si="183"/>
        <v>2.8323507366843055</v>
      </c>
      <c r="T360">
        <f t="shared" ca="1" si="184"/>
        <v>50.594272557643521</v>
      </c>
      <c r="U360">
        <f t="shared" ca="1" si="205"/>
        <v>-2.7344472318645785E-2</v>
      </c>
      <c r="V360">
        <f t="shared" ca="1" si="206"/>
        <v>0</v>
      </c>
      <c r="W360">
        <f t="shared" ca="1" si="185"/>
        <v>0.99817026972617573</v>
      </c>
      <c r="X360">
        <f t="shared" ca="1" si="186"/>
        <v>5.1904854025761136</v>
      </c>
      <c r="Y360">
        <f t="shared" ca="1" si="187"/>
        <v>0.72126734054905006</v>
      </c>
      <c r="Z360">
        <f t="shared" ca="1" si="188"/>
        <v>9.8160376242870804</v>
      </c>
      <c r="AA360">
        <f t="shared" ca="1" si="189"/>
        <v>633.45517026972618</v>
      </c>
      <c r="AB360">
        <f t="shared" ca="1" si="190"/>
        <v>638.36620975195956</v>
      </c>
      <c r="AC360">
        <f t="shared" ca="1" si="191"/>
        <v>3.3516597460696088E-2</v>
      </c>
      <c r="AD360">
        <f t="shared" ca="1" si="192"/>
        <v>3.1368907637089931</v>
      </c>
      <c r="AE360">
        <f t="shared" ca="1" si="193"/>
        <v>53.571851595164546</v>
      </c>
      <c r="AF360">
        <f t="shared" ca="1" si="194"/>
        <v>3.3483146211551684E-2</v>
      </c>
      <c r="AG360">
        <f t="shared" ca="1" si="195"/>
        <v>0</v>
      </c>
      <c r="AH360">
        <f ca="1">IFERROR(IF(V32="Supercritical",MAX($D$16,IFERROR(L360,MAX($D$16,POWER((ABS(K360)^2)/($I$5*MAX(F360,0.1)^2),1/3)))),IF(V32="Subcritical",MAX($D$16,IFERROR(W360,MAX($D$16,POWER((ABS(K360)^2)/($I$5*MAX(F360,0.1)^2),1/3)))),IF(AND(IFERROR(V360,0)=1,IFERROR(AG360,0)=1),IF(IFERROR(T360,-1E+99)&gt;=IFERROR(AE360,-1E+99),MAX($D$16,IFERROR(L360,MAX($D$16,POWER((ABS(K360)^2)/($I$5*MAX(F360,0.1)^2),1/3)))),MAX($D$16,IFERROR(W360,MAX($D$16,POWER((ABS(K360)^2)/($I$5*MAX(F360,0.1)^2),1/3))))),IF(IFERROR(V360,0)=1,MAX($D$16,IFERROR(L360,MAX($D$16,POWER((ABS(K360)^2)/($I$5*MAX(F360,0.1)^2),1/3)))),IF(IFERROR(AG360,0)=1,MAX($D$16,IFERROR(W360,MAX($D$16,POWER((ABS(K360)^2)/($I$5*MAX(F360,0.1)^2),1/3)))),MAX($D$16,POWER((ABS(K360)^2)/($I$5*MAX(F360,0.1)^2),1/3))))))),MAX($D$16,POWER((ABS(K360)^2)/($I$5*MAX(F360,0.1)^2),1/3)))</f>
        <v>2.1389677043987478</v>
      </c>
      <c r="AI360">
        <f t="shared" ca="1" si="196"/>
        <v>634.59596770439873</v>
      </c>
      <c r="AJ360">
        <f t="shared" ca="1" si="197"/>
        <v>635.6654515565981</v>
      </c>
      <c r="AM360">
        <v>0</v>
      </c>
      <c r="AN360">
        <v>0</v>
      </c>
      <c r="AO360">
        <f t="shared" si="198"/>
        <v>0</v>
      </c>
      <c r="AP360">
        <f t="shared" si="207"/>
        <v>0</v>
      </c>
      <c r="AQ360">
        <f t="shared" ca="1" si="199"/>
        <v>1.0000000000000004</v>
      </c>
      <c r="AR360" t="str">
        <f t="shared" ca="1" si="200"/>
        <v>Supercritical</v>
      </c>
      <c r="AS360">
        <f t="shared" ca="1" si="201"/>
        <v>3.8141460404132466E-3</v>
      </c>
    </row>
    <row r="361" spans="1:45" x14ac:dyDescent="0.35">
      <c r="A361">
        <v>212</v>
      </c>
      <c r="B361">
        <v>210.99700000000001</v>
      </c>
      <c r="C361">
        <v>616373.78799999994</v>
      </c>
      <c r="D361">
        <v>3097690.7209999999</v>
      </c>
      <c r="E361">
        <v>632.45650000000001</v>
      </c>
      <c r="F361">
        <v>5.2</v>
      </c>
      <c r="G361">
        <v>0</v>
      </c>
      <c r="H361" t="s">
        <v>194</v>
      </c>
      <c r="I361">
        <v>5.7000000000000002E-2</v>
      </c>
      <c r="J361">
        <f t="shared" si="202"/>
        <v>1</v>
      </c>
      <c r="K361">
        <f t="shared" ca="1" si="203"/>
        <v>50.95</v>
      </c>
      <c r="L361">
        <f t="shared" ca="1" si="204"/>
        <v>1.0684959309922624</v>
      </c>
      <c r="M361">
        <f t="shared" ca="1" si="177"/>
        <v>5.5561788411597641</v>
      </c>
      <c r="N361">
        <f t="shared" ca="1" si="178"/>
        <v>0.75728294997139567</v>
      </c>
      <c r="O361">
        <f t="shared" ca="1" si="179"/>
        <v>9.1699712080119067</v>
      </c>
      <c r="P361">
        <f t="shared" ca="1" si="180"/>
        <v>633.5249959309923</v>
      </c>
      <c r="Q361">
        <f t="shared" ca="1" si="181"/>
        <v>637.81084567389587</v>
      </c>
      <c r="R361">
        <f t="shared" ca="1" si="182"/>
        <v>2.7409906686322007E-2</v>
      </c>
      <c r="S361">
        <f t="shared" ca="1" si="183"/>
        <v>2.8323507366843055</v>
      </c>
      <c r="T361">
        <f t="shared" ca="1" si="184"/>
        <v>50.594272557643521</v>
      </c>
      <c r="U361">
        <f t="shared" ca="1" si="205"/>
        <v>-2.7317062411952975E-2</v>
      </c>
      <c r="V361">
        <f t="shared" ca="1" si="206"/>
        <v>0</v>
      </c>
      <c r="W361">
        <f t="shared" ca="1" si="185"/>
        <v>1.0003798669911921</v>
      </c>
      <c r="X361">
        <f t="shared" ca="1" si="186"/>
        <v>5.2019753083541991</v>
      </c>
      <c r="Y361">
        <f t="shared" ca="1" si="187"/>
        <v>0.72242034181541059</v>
      </c>
      <c r="Z361">
        <f t="shared" ca="1" si="188"/>
        <v>9.7943563703918386</v>
      </c>
      <c r="AA361">
        <f t="shared" ca="1" si="189"/>
        <v>633.45687986699124</v>
      </c>
      <c r="AB361">
        <f t="shared" ca="1" si="190"/>
        <v>638.34624871053029</v>
      </c>
      <c r="AC361">
        <f t="shared" ca="1" si="191"/>
        <v>3.3297710021117061E-2</v>
      </c>
      <c r="AD361">
        <f t="shared" ca="1" si="192"/>
        <v>3.1265035547622104</v>
      </c>
      <c r="AE361">
        <f t="shared" ca="1" si="193"/>
        <v>53.470727678583835</v>
      </c>
      <c r="AF361">
        <f t="shared" ca="1" si="194"/>
        <v>3.3262200061244585E-2</v>
      </c>
      <c r="AG361">
        <f t="shared" ca="1" si="195"/>
        <v>0</v>
      </c>
      <c r="AH361">
        <f ca="1">IFERROR(IF(V32="Supercritical",MAX($D$16,IFERROR(L361,MAX($D$16,POWER((ABS(K361)^2)/($I$5*MAX(F361,0.1)^2),1/3)))),IF(V32="Subcritical",MAX($D$16,IFERROR(W361,MAX($D$16,POWER((ABS(K361)^2)/($I$5*MAX(F361,0.1)^2),1/3)))),IF(AND(IFERROR(V361,0)=1,IFERROR(AG361,0)=1),IF(IFERROR(T361,-1E+99)&gt;=IFERROR(AE361,-1E+99),MAX($D$16,IFERROR(L361,MAX($D$16,POWER((ABS(K361)^2)/($I$5*MAX(F361,0.1)^2),1/3)))),MAX($D$16,IFERROR(W361,MAX($D$16,POWER((ABS(K361)^2)/($I$5*MAX(F361,0.1)^2),1/3))))),IF(IFERROR(V361,0)=1,MAX($D$16,IFERROR(L361,MAX($D$16,POWER((ABS(K361)^2)/($I$5*MAX(F361,0.1)^2),1/3)))),IF(IFERROR(AG361,0)=1,MAX($D$16,IFERROR(W361,MAX($D$16,POWER((ABS(K361)^2)/($I$5*MAX(F361,0.1)^2),1/3)))),MAX($D$16,POWER((ABS(K361)^2)/($I$5*MAX(F361,0.1)^2),1/3))))))),MAX($D$16,POWER((ABS(K361)^2)/($I$5*MAX(F361,0.1)^2),1/3)))</f>
        <v>2.1389677043987478</v>
      </c>
      <c r="AI361">
        <f t="shared" ca="1" si="196"/>
        <v>634.59546770439874</v>
      </c>
      <c r="AJ361">
        <f t="shared" ca="1" si="197"/>
        <v>635.66495155659811</v>
      </c>
      <c r="AM361">
        <v>0</v>
      </c>
      <c r="AN361">
        <v>0</v>
      </c>
      <c r="AO361">
        <f t="shared" si="198"/>
        <v>0</v>
      </c>
      <c r="AP361">
        <f t="shared" si="207"/>
        <v>0</v>
      </c>
      <c r="AQ361">
        <f t="shared" ca="1" si="199"/>
        <v>1.0000000000000004</v>
      </c>
      <c r="AR361" t="str">
        <f t="shared" ca="1" si="200"/>
        <v>Supercritical</v>
      </c>
      <c r="AS361">
        <f t="shared" ca="1" si="201"/>
        <v>3.8141460404132466E-3</v>
      </c>
    </row>
    <row r="362" spans="1:45" x14ac:dyDescent="0.35">
      <c r="A362">
        <v>213</v>
      </c>
      <c r="B362">
        <v>211.99700000000001</v>
      </c>
      <c r="C362">
        <v>616372.78899999999</v>
      </c>
      <c r="D362">
        <v>3097690.673</v>
      </c>
      <c r="E362">
        <v>632.45600000000002</v>
      </c>
      <c r="F362">
        <v>5.2</v>
      </c>
      <c r="G362">
        <v>0</v>
      </c>
      <c r="H362" t="s">
        <v>194</v>
      </c>
      <c r="I362">
        <v>5.7000000000000002E-2</v>
      </c>
      <c r="J362">
        <f t="shared" si="202"/>
        <v>1</v>
      </c>
      <c r="K362">
        <f t="shared" ca="1" si="203"/>
        <v>50.95</v>
      </c>
      <c r="L362">
        <f t="shared" ca="1" si="204"/>
        <v>1.0684959309922624</v>
      </c>
      <c r="M362">
        <f t="shared" ca="1" si="177"/>
        <v>5.5561788411597641</v>
      </c>
      <c r="N362">
        <f t="shared" ca="1" si="178"/>
        <v>0.75728294997139567</v>
      </c>
      <c r="O362">
        <f t="shared" ca="1" si="179"/>
        <v>9.1699712080119067</v>
      </c>
      <c r="P362">
        <f t="shared" ca="1" si="180"/>
        <v>633.52449593099232</v>
      </c>
      <c r="Q362">
        <f t="shared" ca="1" si="181"/>
        <v>637.81034567389588</v>
      </c>
      <c r="R362">
        <f t="shared" ca="1" si="182"/>
        <v>2.7409906686322007E-2</v>
      </c>
      <c r="S362">
        <f t="shared" ca="1" si="183"/>
        <v>2.8323507366843055</v>
      </c>
      <c r="T362">
        <f t="shared" ca="1" si="184"/>
        <v>50.594272557643521</v>
      </c>
      <c r="U362">
        <f t="shared" ca="1" si="205"/>
        <v>-2.7317062411952975E-2</v>
      </c>
      <c r="V362">
        <f t="shared" ca="1" si="206"/>
        <v>0</v>
      </c>
      <c r="W362">
        <f t="shared" ca="1" si="185"/>
        <v>1.0026174453317813</v>
      </c>
      <c r="X362">
        <f t="shared" ca="1" si="186"/>
        <v>5.2136107157252631</v>
      </c>
      <c r="Y362">
        <f t="shared" ca="1" si="187"/>
        <v>0.72358650270804947</v>
      </c>
      <c r="Z362">
        <f t="shared" ca="1" si="188"/>
        <v>9.7724979439536792</v>
      </c>
      <c r="AA362">
        <f t="shared" ca="1" si="189"/>
        <v>633.45861744533181</v>
      </c>
      <c r="AB362">
        <f t="shared" ca="1" si="190"/>
        <v>638.32618707145718</v>
      </c>
      <c r="AC362">
        <f t="shared" ca="1" si="191"/>
        <v>3.3078038672165647E-2</v>
      </c>
      <c r="AD362">
        <f t="shared" ca="1" si="192"/>
        <v>3.116043096457191</v>
      </c>
      <c r="AE362">
        <f t="shared" ca="1" si="193"/>
        <v>53.368854852989045</v>
      </c>
      <c r="AF362">
        <f t="shared" ca="1" si="194"/>
        <v>3.3040457786682964E-2</v>
      </c>
      <c r="AG362">
        <f t="shared" ca="1" si="195"/>
        <v>0</v>
      </c>
      <c r="AH362">
        <f ca="1">IFERROR(IF(V32="Supercritical",MAX($D$16,IFERROR(L362,MAX($D$16,POWER((ABS(K362)^2)/($I$5*MAX(F362,0.1)^2),1/3)))),IF(V32="Subcritical",MAX($D$16,IFERROR(W362,MAX($D$16,POWER((ABS(K362)^2)/($I$5*MAX(F362,0.1)^2),1/3)))),IF(AND(IFERROR(V362,0)=1,IFERROR(AG362,0)=1),IF(IFERROR(T362,-1E+99)&gt;=IFERROR(AE362,-1E+99),MAX($D$16,IFERROR(L362,MAX($D$16,POWER((ABS(K362)^2)/($I$5*MAX(F362,0.1)^2),1/3)))),MAX($D$16,IFERROR(W362,MAX($D$16,POWER((ABS(K362)^2)/($I$5*MAX(F362,0.1)^2),1/3))))),IF(IFERROR(V362,0)=1,MAX($D$16,IFERROR(L362,MAX($D$16,POWER((ABS(K362)^2)/($I$5*MAX(F362,0.1)^2),1/3)))),IF(IFERROR(AG362,0)=1,MAX($D$16,IFERROR(W362,MAX($D$16,POWER((ABS(K362)^2)/($I$5*MAX(F362,0.1)^2),1/3)))),MAX($D$16,POWER((ABS(K362)^2)/($I$5*MAX(F362,0.1)^2),1/3))))))),MAX($D$16,POWER((ABS(K362)^2)/($I$5*MAX(F362,0.1)^2),1/3)))</f>
        <v>2.1389677043987478</v>
      </c>
      <c r="AI362">
        <f t="shared" ca="1" si="196"/>
        <v>634.59496770439875</v>
      </c>
      <c r="AJ362">
        <f t="shared" ca="1" si="197"/>
        <v>635.66445155659812</v>
      </c>
      <c r="AM362">
        <v>0</v>
      </c>
      <c r="AN362">
        <v>0</v>
      </c>
      <c r="AO362">
        <f t="shared" si="198"/>
        <v>0</v>
      </c>
      <c r="AP362">
        <f t="shared" si="207"/>
        <v>0</v>
      </c>
      <c r="AQ362">
        <f t="shared" ca="1" si="199"/>
        <v>1.0000000000000004</v>
      </c>
      <c r="AR362" t="str">
        <f t="shared" ca="1" si="200"/>
        <v>Supercritical</v>
      </c>
      <c r="AS362">
        <f t="shared" ca="1" si="201"/>
        <v>3.8141460404132466E-3</v>
      </c>
    </row>
    <row r="363" spans="1:45" x14ac:dyDescent="0.35">
      <c r="A363">
        <v>214</v>
      </c>
      <c r="B363">
        <v>212.99700000000001</v>
      </c>
      <c r="C363">
        <v>616371.79</v>
      </c>
      <c r="D363">
        <v>3097690.6260000002</v>
      </c>
      <c r="E363">
        <v>632.45550000000003</v>
      </c>
      <c r="F363">
        <v>5.2</v>
      </c>
      <c r="G363">
        <v>0</v>
      </c>
      <c r="H363" t="s">
        <v>194</v>
      </c>
      <c r="I363">
        <v>5.7000000000000002E-2</v>
      </c>
      <c r="J363">
        <f t="shared" si="202"/>
        <v>1</v>
      </c>
      <c r="K363">
        <f t="shared" ca="1" si="203"/>
        <v>50.95</v>
      </c>
      <c r="L363">
        <f t="shared" ca="1" si="204"/>
        <v>1.0684959309922624</v>
      </c>
      <c r="M363">
        <f t="shared" ca="1" si="177"/>
        <v>5.5561788411597641</v>
      </c>
      <c r="N363">
        <f t="shared" ca="1" si="178"/>
        <v>0.75728294997139567</v>
      </c>
      <c r="O363">
        <f t="shared" ca="1" si="179"/>
        <v>9.1699712080119067</v>
      </c>
      <c r="P363">
        <f t="shared" ca="1" si="180"/>
        <v>633.52399593099233</v>
      </c>
      <c r="Q363">
        <f t="shared" ca="1" si="181"/>
        <v>637.80984567389589</v>
      </c>
      <c r="R363">
        <f t="shared" ca="1" si="182"/>
        <v>2.7409906686322007E-2</v>
      </c>
      <c r="S363">
        <f t="shared" ca="1" si="183"/>
        <v>2.8323507366843055</v>
      </c>
      <c r="T363">
        <f t="shared" ca="1" si="184"/>
        <v>50.594272557643521</v>
      </c>
      <c r="U363">
        <f t="shared" ca="1" si="205"/>
        <v>-2.7317062411952975E-2</v>
      </c>
      <c r="V363">
        <f t="shared" ca="1" si="206"/>
        <v>0</v>
      </c>
      <c r="W363">
        <f t="shared" ca="1" si="185"/>
        <v>1.0048676703488573</v>
      </c>
      <c r="X363">
        <f t="shared" ca="1" si="186"/>
        <v>5.2253118858140581</v>
      </c>
      <c r="Y363">
        <f t="shared" ca="1" si="187"/>
        <v>0.72475779468881085</v>
      </c>
      <c r="Z363">
        <f t="shared" ca="1" si="188"/>
        <v>9.7506141477069814</v>
      </c>
      <c r="AA363">
        <f t="shared" ca="1" si="189"/>
        <v>633.46036767034889</v>
      </c>
      <c r="AB363">
        <f t="shared" ca="1" si="190"/>
        <v>638.30616156726342</v>
      </c>
      <c r="AC363">
        <f t="shared" ca="1" si="191"/>
        <v>3.2859120371311876E-2</v>
      </c>
      <c r="AD363">
        <f t="shared" ca="1" si="192"/>
        <v>3.1055822097446222</v>
      </c>
      <c r="AE363">
        <f t="shared" ca="1" si="193"/>
        <v>53.266942382277762</v>
      </c>
      <c r="AF363">
        <f t="shared" ca="1" si="194"/>
        <v>3.2359120371324934E-2</v>
      </c>
      <c r="AG363">
        <f t="shared" ca="1" si="195"/>
        <v>0</v>
      </c>
      <c r="AH363">
        <f ca="1">IFERROR(IF(V32="Supercritical",MAX($D$16,IFERROR(L363,MAX($D$16,POWER((ABS(K363)^2)/($I$5*MAX(F363,0.1)^2),1/3)))),IF(V32="Subcritical",MAX($D$16,IFERROR(W363,MAX($D$16,POWER((ABS(K363)^2)/($I$5*MAX(F363,0.1)^2),1/3)))),IF(AND(IFERROR(V363,0)=1,IFERROR(AG363,0)=1),IF(IFERROR(T363,-1E+99)&gt;=IFERROR(AE363,-1E+99),MAX($D$16,IFERROR(L363,MAX($D$16,POWER((ABS(K363)^2)/($I$5*MAX(F363,0.1)^2),1/3)))),MAX($D$16,IFERROR(W363,MAX($D$16,POWER((ABS(K363)^2)/($I$5*MAX(F363,0.1)^2),1/3))))),IF(IFERROR(V363,0)=1,MAX($D$16,IFERROR(L363,MAX($D$16,POWER((ABS(K363)^2)/($I$5*MAX(F363,0.1)^2),1/3)))),IF(IFERROR(AG363,0)=1,MAX($D$16,IFERROR(W363,MAX($D$16,POWER((ABS(K363)^2)/($I$5*MAX(F363,0.1)^2),1/3)))),MAX($D$16,POWER((ABS(K363)^2)/($I$5*MAX(F363,0.1)^2),1/3))))))),MAX($D$16,POWER((ABS(K363)^2)/($I$5*MAX(F363,0.1)^2),1/3)))</f>
        <v>2.1389677043987478</v>
      </c>
      <c r="AI363">
        <f t="shared" ca="1" si="196"/>
        <v>634.59446770439877</v>
      </c>
      <c r="AJ363">
        <f t="shared" ca="1" si="197"/>
        <v>635.66395155659814</v>
      </c>
      <c r="AM363">
        <v>0</v>
      </c>
      <c r="AN363">
        <v>0</v>
      </c>
      <c r="AO363">
        <f t="shared" si="198"/>
        <v>0</v>
      </c>
      <c r="AP363">
        <f t="shared" si="207"/>
        <v>0</v>
      </c>
      <c r="AQ363">
        <f t="shared" ca="1" si="199"/>
        <v>1.0000000000000004</v>
      </c>
      <c r="AR363" t="str">
        <f t="shared" ca="1" si="200"/>
        <v>Supercritical</v>
      </c>
      <c r="AS363">
        <f t="shared" ca="1" si="201"/>
        <v>3.8141460404132466E-3</v>
      </c>
    </row>
    <row r="364" spans="1:45" x14ac:dyDescent="0.35">
      <c r="A364">
        <v>215</v>
      </c>
      <c r="B364">
        <v>213.99700000000001</v>
      </c>
      <c r="C364">
        <v>616370.79099999997</v>
      </c>
      <c r="D364">
        <v>3097690.5780000002</v>
      </c>
      <c r="E364">
        <v>632.45500000000004</v>
      </c>
      <c r="F364">
        <v>5.2</v>
      </c>
      <c r="G364">
        <v>0</v>
      </c>
      <c r="H364" t="s">
        <v>194</v>
      </c>
      <c r="I364">
        <v>0</v>
      </c>
      <c r="J364">
        <f t="shared" si="202"/>
        <v>1</v>
      </c>
      <c r="K364">
        <f t="shared" ca="1" si="203"/>
        <v>50.95</v>
      </c>
      <c r="L364">
        <f t="shared" ca="1" si="204"/>
        <v>1.0684959309922624</v>
      </c>
      <c r="M364">
        <f t="shared" ca="1" si="177"/>
        <v>5.5561788411597641</v>
      </c>
      <c r="N364">
        <f t="shared" ca="1" si="178"/>
        <v>0.75728294997139567</v>
      </c>
      <c r="O364">
        <f t="shared" ca="1" si="179"/>
        <v>9.1699712080119067</v>
      </c>
      <c r="P364">
        <f t="shared" ca="1" si="180"/>
        <v>633.52349593099234</v>
      </c>
      <c r="Q364">
        <f t="shared" ca="1" si="181"/>
        <v>637.8093456738959</v>
      </c>
      <c r="R364">
        <f t="shared" ca="1" si="182"/>
        <v>2.7409906686322007E-2</v>
      </c>
      <c r="S364">
        <f t="shared" ca="1" si="183"/>
        <v>2.8323507366843055</v>
      </c>
      <c r="T364">
        <f t="shared" ca="1" si="184"/>
        <v>50.594272557643521</v>
      </c>
      <c r="U364">
        <f t="shared" ca="1" si="205"/>
        <v>-2.6909906686341856E-2</v>
      </c>
      <c r="V364">
        <f t="shared" ca="1" si="206"/>
        <v>0</v>
      </c>
      <c r="W364">
        <f t="shared" ca="1" si="185"/>
        <v>1.0071140816328514</v>
      </c>
      <c r="X364">
        <f t="shared" ca="1" si="186"/>
        <v>5.2369932244908277</v>
      </c>
      <c r="Y364">
        <f t="shared" ca="1" si="187"/>
        <v>0.72592564387652658</v>
      </c>
      <c r="Z364">
        <f t="shared" ca="1" si="188"/>
        <v>9.7288649833900962</v>
      </c>
      <c r="AA364">
        <f t="shared" ca="1" si="189"/>
        <v>633.46211408163288</v>
      </c>
      <c r="AB364">
        <f t="shared" ca="1" si="190"/>
        <v>638.28631458443783</v>
      </c>
      <c r="AC364">
        <f t="shared" ca="1" si="191"/>
        <v>3.2642545600324376E-2</v>
      </c>
      <c r="AD364">
        <f t="shared" ca="1" si="192"/>
        <v>3.0951973040512462</v>
      </c>
      <c r="AE364">
        <f t="shared" ca="1" si="193"/>
        <v>53.165735504450261</v>
      </c>
      <c r="AF364">
        <f t="shared" ca="1" si="194"/>
        <v>3.260084464807278E-2</v>
      </c>
      <c r="AG364">
        <f t="shared" ca="1" si="195"/>
        <v>0</v>
      </c>
      <c r="AH364">
        <f ca="1">IFERROR(IF(V32="Supercritical",MAX($D$16,IFERROR(L364,MAX($D$16,POWER((ABS(K364)^2)/($I$5*MAX(F364,0.1)^2),1/3)))),IF(V32="Subcritical",MAX($D$16,IFERROR(W364,MAX($D$16,POWER((ABS(K364)^2)/($I$5*MAX(F364,0.1)^2),1/3)))),IF(AND(IFERROR(V364,0)=1,IFERROR(AG364,0)=1),IF(IFERROR(T364,-1E+99)&gt;=IFERROR(AE364,-1E+99),MAX($D$16,IFERROR(L364,MAX($D$16,POWER((ABS(K364)^2)/($I$5*MAX(F364,0.1)^2),1/3)))),MAX($D$16,IFERROR(W364,MAX($D$16,POWER((ABS(K364)^2)/($I$5*MAX(F364,0.1)^2),1/3))))),IF(IFERROR(V364,0)=1,MAX($D$16,IFERROR(L364,MAX($D$16,POWER((ABS(K364)^2)/($I$5*MAX(F364,0.1)^2),1/3)))),IF(IFERROR(AG364,0)=1,MAX($D$16,IFERROR(W364,MAX($D$16,POWER((ABS(K364)^2)/($I$5*MAX(F364,0.1)^2),1/3)))),MAX($D$16,POWER((ABS(K364)^2)/($I$5*MAX(F364,0.1)^2),1/3))))))),MAX($D$16,POWER((ABS(K364)^2)/($I$5*MAX(F364,0.1)^2),1/3)))</f>
        <v>2.1389677043987478</v>
      </c>
      <c r="AI364">
        <f t="shared" ca="1" si="196"/>
        <v>634.59396770439878</v>
      </c>
      <c r="AJ364">
        <f t="shared" ca="1" si="197"/>
        <v>635.66345155659815</v>
      </c>
      <c r="AM364">
        <v>0</v>
      </c>
      <c r="AN364">
        <v>0</v>
      </c>
      <c r="AO364">
        <f t="shared" si="198"/>
        <v>0</v>
      </c>
      <c r="AP364">
        <f t="shared" si="207"/>
        <v>0</v>
      </c>
      <c r="AQ364">
        <f t="shared" ca="1" si="199"/>
        <v>1.0000000000000004</v>
      </c>
      <c r="AR364" t="str">
        <f t="shared" ca="1" si="200"/>
        <v>Supercritical</v>
      </c>
      <c r="AS364">
        <f t="shared" ca="1" si="201"/>
        <v>3.8141460404132466E-3</v>
      </c>
    </row>
    <row r="365" spans="1:45" x14ac:dyDescent="0.35">
      <c r="A365">
        <v>216</v>
      </c>
      <c r="B365">
        <v>214.99700000000001</v>
      </c>
      <c r="C365">
        <v>616369.79200000002</v>
      </c>
      <c r="D365">
        <v>3097690.53</v>
      </c>
      <c r="E365">
        <v>632.45450000000005</v>
      </c>
      <c r="F365">
        <v>5.2</v>
      </c>
      <c r="G365">
        <v>0</v>
      </c>
      <c r="H365" t="s">
        <v>194</v>
      </c>
      <c r="I365">
        <v>5.7000000000000002E-2</v>
      </c>
      <c r="J365">
        <f t="shared" si="202"/>
        <v>1</v>
      </c>
      <c r="K365">
        <f t="shared" ca="1" si="203"/>
        <v>50.95</v>
      </c>
      <c r="L365">
        <f t="shared" ca="1" si="204"/>
        <v>1.0684959309922624</v>
      </c>
      <c r="M365">
        <f t="shared" ca="1" si="177"/>
        <v>5.5561788411597641</v>
      </c>
      <c r="N365">
        <f t="shared" ca="1" si="178"/>
        <v>0.75728294997139567</v>
      </c>
      <c r="O365">
        <f t="shared" ca="1" si="179"/>
        <v>9.1699712080119067</v>
      </c>
      <c r="P365">
        <f t="shared" ca="1" si="180"/>
        <v>633.52299593099235</v>
      </c>
      <c r="Q365">
        <f t="shared" ca="1" si="181"/>
        <v>637.80884567389592</v>
      </c>
      <c r="R365">
        <f t="shared" ca="1" si="182"/>
        <v>2.7409906686322007E-2</v>
      </c>
      <c r="S365">
        <f t="shared" ca="1" si="183"/>
        <v>2.8323507366843055</v>
      </c>
      <c r="T365">
        <f t="shared" ca="1" si="184"/>
        <v>50.594272557643521</v>
      </c>
      <c r="U365">
        <f t="shared" ca="1" si="205"/>
        <v>-2.7317062411952975E-2</v>
      </c>
      <c r="V365">
        <f t="shared" ca="1" si="206"/>
        <v>0</v>
      </c>
      <c r="W365">
        <f t="shared" ca="1" si="185"/>
        <v>1.009340292357779</v>
      </c>
      <c r="X365">
        <f t="shared" ca="1" si="186"/>
        <v>5.2485695202604514</v>
      </c>
      <c r="Y365">
        <f t="shared" ca="1" si="187"/>
        <v>0.72708155717174783</v>
      </c>
      <c r="Z365">
        <f t="shared" ca="1" si="188"/>
        <v>9.7074069045524798</v>
      </c>
      <c r="AA365">
        <f t="shared" ca="1" si="189"/>
        <v>633.46384029235787</v>
      </c>
      <c r="AB365">
        <f t="shared" ca="1" si="190"/>
        <v>638.26678365681016</v>
      </c>
      <c r="AC365">
        <f t="shared" ca="1" si="191"/>
        <v>3.2429840683646398E-2</v>
      </c>
      <c r="AD365">
        <f t="shared" ca="1" si="192"/>
        <v>3.0849627568681792</v>
      </c>
      <c r="AE365">
        <f t="shared" ca="1" si="193"/>
        <v>53.065960647422429</v>
      </c>
      <c r="AF365">
        <f t="shared" ca="1" si="194"/>
        <v>3.2410135019972586E-2</v>
      </c>
      <c r="AG365">
        <f t="shared" ca="1" si="195"/>
        <v>0</v>
      </c>
      <c r="AH365">
        <f ca="1">IFERROR(IF(V32="Supercritical",MAX($D$16,IFERROR(L365,MAX($D$16,POWER((ABS(K365)^2)/($I$5*MAX(F365,0.1)^2),1/3)))),IF(V32="Subcritical",MAX($D$16,IFERROR(W365,MAX($D$16,POWER((ABS(K365)^2)/($I$5*MAX(F365,0.1)^2),1/3)))),IF(AND(IFERROR(V365,0)=1,IFERROR(AG365,0)=1),IF(IFERROR(T365,-1E+99)&gt;=IFERROR(AE365,-1E+99),MAX($D$16,IFERROR(L365,MAX($D$16,POWER((ABS(K365)^2)/($I$5*MAX(F365,0.1)^2),1/3)))),MAX($D$16,IFERROR(W365,MAX($D$16,POWER((ABS(K365)^2)/($I$5*MAX(F365,0.1)^2),1/3))))),IF(IFERROR(V365,0)=1,MAX($D$16,IFERROR(L365,MAX($D$16,POWER((ABS(K365)^2)/($I$5*MAX(F365,0.1)^2),1/3)))),IF(IFERROR(AG365,0)=1,MAX($D$16,IFERROR(W365,MAX($D$16,POWER((ABS(K365)^2)/($I$5*MAX(F365,0.1)^2),1/3)))),MAX($D$16,POWER((ABS(K365)^2)/($I$5*MAX(F365,0.1)^2),1/3))))))),MAX($D$16,POWER((ABS(K365)^2)/($I$5*MAX(F365,0.1)^2),1/3)))</f>
        <v>2.1389677043987478</v>
      </c>
      <c r="AI365">
        <f t="shared" ca="1" si="196"/>
        <v>634.59346770439879</v>
      </c>
      <c r="AJ365">
        <f t="shared" ca="1" si="197"/>
        <v>635.66295155659816</v>
      </c>
      <c r="AM365">
        <v>0</v>
      </c>
      <c r="AN365">
        <v>0</v>
      </c>
      <c r="AO365">
        <f t="shared" si="198"/>
        <v>0</v>
      </c>
      <c r="AP365">
        <f t="shared" si="207"/>
        <v>0</v>
      </c>
      <c r="AQ365">
        <f t="shared" ca="1" si="199"/>
        <v>1.0000000000000004</v>
      </c>
      <c r="AR365" t="str">
        <f t="shared" ca="1" si="200"/>
        <v>Supercritical</v>
      </c>
      <c r="AS365">
        <f t="shared" ca="1" si="201"/>
        <v>3.8141460404132466E-3</v>
      </c>
    </row>
    <row r="366" spans="1:45" x14ac:dyDescent="0.35">
      <c r="A366">
        <v>217</v>
      </c>
      <c r="B366">
        <v>215.99700000000001</v>
      </c>
      <c r="C366">
        <v>616368.79299999995</v>
      </c>
      <c r="D366">
        <v>3097690.483</v>
      </c>
      <c r="E366">
        <v>632.45399999999995</v>
      </c>
      <c r="F366">
        <v>5.2</v>
      </c>
      <c r="G366">
        <v>0</v>
      </c>
      <c r="H366" t="s">
        <v>194</v>
      </c>
      <c r="I366">
        <v>0.06</v>
      </c>
      <c r="J366">
        <f t="shared" si="202"/>
        <v>1</v>
      </c>
      <c r="K366">
        <f t="shared" ca="1" si="203"/>
        <v>50.95</v>
      </c>
      <c r="L366">
        <f t="shared" ca="1" si="204"/>
        <v>1.0684959309922624</v>
      </c>
      <c r="M366">
        <f t="shared" ca="1" si="177"/>
        <v>5.5561788411597641</v>
      </c>
      <c r="N366">
        <f t="shared" ca="1" si="178"/>
        <v>0.75728294997139567</v>
      </c>
      <c r="O366">
        <f t="shared" ca="1" si="179"/>
        <v>9.1699712080119067</v>
      </c>
      <c r="P366">
        <f t="shared" ca="1" si="180"/>
        <v>633.52249593099225</v>
      </c>
      <c r="Q366">
        <f t="shared" ca="1" si="181"/>
        <v>637.80834567389581</v>
      </c>
      <c r="R366">
        <f t="shared" ca="1" si="182"/>
        <v>2.7409906686322007E-2</v>
      </c>
      <c r="S366">
        <f t="shared" ca="1" si="183"/>
        <v>2.8323507366843055</v>
      </c>
      <c r="T366">
        <f t="shared" ca="1" si="184"/>
        <v>50.594272557643521</v>
      </c>
      <c r="U366">
        <f t="shared" ca="1" si="205"/>
        <v>-2.7338491660543696E-2</v>
      </c>
      <c r="V366">
        <f t="shared" ca="1" si="206"/>
        <v>0</v>
      </c>
      <c r="W366">
        <f t="shared" ca="1" si="185"/>
        <v>1.0115308900206563</v>
      </c>
      <c r="X366">
        <f t="shared" ca="1" si="186"/>
        <v>5.2599606281074127</v>
      </c>
      <c r="Y366">
        <f t="shared" ca="1" si="187"/>
        <v>0.72821758809286108</v>
      </c>
      <c r="Z366">
        <f t="shared" ca="1" si="188"/>
        <v>9.6863842911182267</v>
      </c>
      <c r="AA366">
        <f t="shared" ca="1" si="189"/>
        <v>633.46553089002066</v>
      </c>
      <c r="AB366">
        <f t="shared" ca="1" si="190"/>
        <v>638.24769402127561</v>
      </c>
      <c r="AC366">
        <f t="shared" ca="1" si="191"/>
        <v>3.2222385526141158E-2</v>
      </c>
      <c r="AD366">
        <f t="shared" ca="1" si="192"/>
        <v>3.0749468707901735</v>
      </c>
      <c r="AE366">
        <f t="shared" ca="1" si="193"/>
        <v>52.968285902987255</v>
      </c>
      <c r="AF366">
        <f t="shared" ca="1" si="194"/>
        <v>3.1714073956322864E-2</v>
      </c>
      <c r="AG366">
        <f t="shared" ca="1" si="195"/>
        <v>0</v>
      </c>
      <c r="AH366">
        <f ca="1">IFERROR(IF(V32="Supercritical",MAX($D$16,IFERROR(L366,MAX($D$16,POWER((ABS(K366)^2)/($I$5*MAX(F366,0.1)^2),1/3)))),IF(V32="Subcritical",MAX($D$16,IFERROR(W366,MAX($D$16,POWER((ABS(K366)^2)/($I$5*MAX(F366,0.1)^2),1/3)))),IF(AND(IFERROR(V366,0)=1,IFERROR(AG366,0)=1),IF(IFERROR(T366,-1E+99)&gt;=IFERROR(AE366,-1E+99),MAX($D$16,IFERROR(L366,MAX($D$16,POWER((ABS(K366)^2)/($I$5*MAX(F366,0.1)^2),1/3)))),MAX($D$16,IFERROR(W366,MAX($D$16,POWER((ABS(K366)^2)/($I$5*MAX(F366,0.1)^2),1/3))))),IF(IFERROR(V366,0)=1,MAX($D$16,IFERROR(L366,MAX($D$16,POWER((ABS(K366)^2)/($I$5*MAX(F366,0.1)^2),1/3)))),IF(IFERROR(AG366,0)=1,MAX($D$16,IFERROR(W366,MAX($D$16,POWER((ABS(K366)^2)/($I$5*MAX(F366,0.1)^2),1/3)))),MAX($D$16,POWER((ABS(K366)^2)/($I$5*MAX(F366,0.1)^2),1/3))))))),MAX($D$16,POWER((ABS(K366)^2)/($I$5*MAX(F366,0.1)^2),1/3)))</f>
        <v>2.1389677043987478</v>
      </c>
      <c r="AI366">
        <f t="shared" ca="1" si="196"/>
        <v>634.59296770439869</v>
      </c>
      <c r="AJ366">
        <f t="shared" ca="1" si="197"/>
        <v>635.66245155659806</v>
      </c>
      <c r="AM366">
        <v>0</v>
      </c>
      <c r="AN366">
        <v>0</v>
      </c>
      <c r="AO366">
        <f t="shared" si="198"/>
        <v>0</v>
      </c>
      <c r="AP366">
        <f t="shared" si="207"/>
        <v>0</v>
      </c>
      <c r="AQ366">
        <f t="shared" ca="1" si="199"/>
        <v>1.0000000000000004</v>
      </c>
      <c r="AR366" t="str">
        <f t="shared" ca="1" si="200"/>
        <v>Supercritical</v>
      </c>
      <c r="AS366">
        <f t="shared" ca="1" si="201"/>
        <v>3.8141460404132466E-3</v>
      </c>
    </row>
    <row r="367" spans="1:45" x14ac:dyDescent="0.35">
      <c r="A367">
        <v>218</v>
      </c>
      <c r="B367">
        <v>216.99600000000001</v>
      </c>
      <c r="C367">
        <v>616367.79500000004</v>
      </c>
      <c r="D367">
        <v>3097690.4350000001</v>
      </c>
      <c r="E367">
        <v>632.45349999999996</v>
      </c>
      <c r="F367">
        <v>5.2</v>
      </c>
      <c r="G367">
        <v>0</v>
      </c>
      <c r="H367" t="s">
        <v>194</v>
      </c>
      <c r="I367">
        <v>3.0000000000000001E-3</v>
      </c>
      <c r="J367">
        <f t="shared" si="202"/>
        <v>0.99899999999999523</v>
      </c>
      <c r="K367">
        <f t="shared" ca="1" si="203"/>
        <v>50.95</v>
      </c>
      <c r="L367">
        <f t="shared" ca="1" si="204"/>
        <v>1.0684959309922624</v>
      </c>
      <c r="M367">
        <f t="shared" ca="1" si="177"/>
        <v>5.5561788411597641</v>
      </c>
      <c r="N367">
        <f t="shared" ca="1" si="178"/>
        <v>0.75728294997139567</v>
      </c>
      <c r="O367">
        <f t="shared" ca="1" si="179"/>
        <v>9.1699712080119067</v>
      </c>
      <c r="P367">
        <f t="shared" ca="1" si="180"/>
        <v>633.52199593099226</v>
      </c>
      <c r="Q367">
        <f t="shared" ca="1" si="181"/>
        <v>637.80784567389583</v>
      </c>
      <c r="R367">
        <f t="shared" ca="1" si="182"/>
        <v>2.7409906686322007E-2</v>
      </c>
      <c r="S367">
        <f t="shared" ca="1" si="183"/>
        <v>2.8323507366843055</v>
      </c>
      <c r="T367">
        <f t="shared" ca="1" si="184"/>
        <v>50.594272557643521</v>
      </c>
      <c r="U367">
        <f t="shared" ca="1" si="205"/>
        <v>-2.6903926028353453E-2</v>
      </c>
      <c r="V367">
        <f t="shared" ca="1" si="206"/>
        <v>0</v>
      </c>
      <c r="W367">
        <f t="shared" ca="1" si="185"/>
        <v>1.0136720434912709</v>
      </c>
      <c r="X367">
        <f t="shared" ca="1" si="186"/>
        <v>5.2710946261546088</v>
      </c>
      <c r="Y367">
        <f t="shared" ca="1" si="187"/>
        <v>0.72932664651300982</v>
      </c>
      <c r="Z367">
        <f t="shared" ca="1" si="188"/>
        <v>9.6659239899036429</v>
      </c>
      <c r="AA367">
        <f t="shared" ca="1" si="189"/>
        <v>633.46717204349125</v>
      </c>
      <c r="AB367">
        <f t="shared" ca="1" si="190"/>
        <v>638.22915403016782</v>
      </c>
      <c r="AC367">
        <f t="shared" ca="1" si="191"/>
        <v>3.202136403391305E-2</v>
      </c>
      <c r="AD367">
        <f t="shared" ca="1" si="192"/>
        <v>3.0652093202480528</v>
      </c>
      <c r="AE367">
        <f t="shared" ca="1" si="193"/>
        <v>52.873295950197061</v>
      </c>
      <c r="AF367">
        <f t="shared" ca="1" si="194"/>
        <v>3.2005773686705652E-2</v>
      </c>
      <c r="AG367">
        <f t="shared" ca="1" si="195"/>
        <v>0</v>
      </c>
      <c r="AH367">
        <f ca="1">IFERROR(IF(V32="Supercritical",MAX($D$16,IFERROR(L367,MAX($D$16,POWER((ABS(K367)^2)/($I$5*MAX(F367,0.1)^2),1/3)))),IF(V32="Subcritical",MAX($D$16,IFERROR(W367,MAX($D$16,POWER((ABS(K367)^2)/($I$5*MAX(F367,0.1)^2),1/3)))),IF(AND(IFERROR(V367,0)=1,IFERROR(AG367,0)=1),IF(IFERROR(T367,-1E+99)&gt;=IFERROR(AE367,-1E+99),MAX($D$16,IFERROR(L367,MAX($D$16,POWER((ABS(K367)^2)/($I$5*MAX(F367,0.1)^2),1/3)))),MAX($D$16,IFERROR(W367,MAX($D$16,POWER((ABS(K367)^2)/($I$5*MAX(F367,0.1)^2),1/3))))),IF(IFERROR(V367,0)=1,MAX($D$16,IFERROR(L367,MAX($D$16,POWER((ABS(K367)^2)/($I$5*MAX(F367,0.1)^2),1/3)))),IF(IFERROR(AG367,0)=1,MAX($D$16,IFERROR(W367,MAX($D$16,POWER((ABS(K367)^2)/($I$5*MAX(F367,0.1)^2),1/3)))),MAX($D$16,POWER((ABS(K367)^2)/($I$5*MAX(F367,0.1)^2),1/3))))))),MAX($D$16,POWER((ABS(K367)^2)/($I$5*MAX(F367,0.1)^2),1/3)))</f>
        <v>2.1389677043987478</v>
      </c>
      <c r="AI367">
        <f t="shared" ca="1" si="196"/>
        <v>634.5924677043987</v>
      </c>
      <c r="AJ367">
        <f t="shared" ca="1" si="197"/>
        <v>635.66195155659807</v>
      </c>
      <c r="AM367">
        <v>0</v>
      </c>
      <c r="AN367">
        <v>0</v>
      </c>
      <c r="AO367">
        <f t="shared" si="198"/>
        <v>0</v>
      </c>
      <c r="AP367">
        <f t="shared" si="207"/>
        <v>0</v>
      </c>
      <c r="AQ367">
        <f t="shared" ca="1" si="199"/>
        <v>1.0000000000000004</v>
      </c>
      <c r="AR367" t="str">
        <f t="shared" ca="1" si="200"/>
        <v>Supercritical</v>
      </c>
      <c r="AS367">
        <f t="shared" ca="1" si="201"/>
        <v>3.8141460404132466E-3</v>
      </c>
    </row>
    <row r="368" spans="1:45" x14ac:dyDescent="0.35">
      <c r="A368">
        <v>219</v>
      </c>
      <c r="B368">
        <v>217.99700000000001</v>
      </c>
      <c r="C368">
        <v>616366.79599999997</v>
      </c>
      <c r="D368">
        <v>3097690.3870000001</v>
      </c>
      <c r="E368">
        <v>632.45299999999997</v>
      </c>
      <c r="F368">
        <v>5.2</v>
      </c>
      <c r="G368">
        <v>0</v>
      </c>
      <c r="H368" t="s">
        <v>194</v>
      </c>
      <c r="I368">
        <v>5.7000000000000002E-2</v>
      </c>
      <c r="J368">
        <f t="shared" si="202"/>
        <v>1.0010000000000048</v>
      </c>
      <c r="K368">
        <f t="shared" ca="1" si="203"/>
        <v>50.95</v>
      </c>
      <c r="L368">
        <f t="shared" ca="1" si="204"/>
        <v>1.0684959309922624</v>
      </c>
      <c r="M368">
        <f t="shared" ca="1" si="177"/>
        <v>5.5561788411597641</v>
      </c>
      <c r="N368">
        <f t="shared" ca="1" si="178"/>
        <v>0.75728294997139567</v>
      </c>
      <c r="O368">
        <f t="shared" ca="1" si="179"/>
        <v>9.1699712080119067</v>
      </c>
      <c r="P368">
        <f t="shared" ca="1" si="180"/>
        <v>633.52149593099227</v>
      </c>
      <c r="Q368">
        <f t="shared" ca="1" si="181"/>
        <v>637.80734567389584</v>
      </c>
      <c r="R368">
        <f t="shared" ca="1" si="182"/>
        <v>2.7409906686322007E-2</v>
      </c>
      <c r="S368">
        <f t="shared" ca="1" si="183"/>
        <v>2.8323507366843055</v>
      </c>
      <c r="T368">
        <f t="shared" ca="1" si="184"/>
        <v>50.594272557643521</v>
      </c>
      <c r="U368">
        <f t="shared" ca="1" si="205"/>
        <v>-2.7344472318645785E-2</v>
      </c>
      <c r="V368">
        <f t="shared" ca="1" si="206"/>
        <v>0</v>
      </c>
      <c r="W368">
        <f t="shared" ca="1" si="185"/>
        <v>1.015751856154832</v>
      </c>
      <c r="X368">
        <f t="shared" ca="1" si="186"/>
        <v>5.281909652005127</v>
      </c>
      <c r="Y368">
        <f t="shared" ca="1" si="187"/>
        <v>0.73040267448305607</v>
      </c>
      <c r="Z368">
        <f t="shared" ca="1" si="188"/>
        <v>9.646132432548951</v>
      </c>
      <c r="AA368">
        <f t="shared" ca="1" si="189"/>
        <v>633.46875185615477</v>
      </c>
      <c r="AB368">
        <f t="shared" ca="1" si="190"/>
        <v>638.21125292171405</v>
      </c>
      <c r="AC368">
        <f t="shared" ca="1" si="191"/>
        <v>3.1827741241734965E-2</v>
      </c>
      <c r="AD368">
        <f t="shared" ca="1" si="192"/>
        <v>3.0557998419224028</v>
      </c>
      <c r="AE368">
        <f t="shared" ca="1" si="193"/>
        <v>52.781479072177312</v>
      </c>
      <c r="AF368">
        <f t="shared" ca="1" si="194"/>
        <v>3.1778278842921281E-2</v>
      </c>
      <c r="AG368">
        <f t="shared" ca="1" si="195"/>
        <v>0</v>
      </c>
      <c r="AH368">
        <f ca="1">IFERROR(IF(V32="Supercritical",MAX($D$16,IFERROR(L368,MAX($D$16,POWER((ABS(K368)^2)/($I$5*MAX(F368,0.1)^2),1/3)))),IF(V32="Subcritical",MAX($D$16,IFERROR(W368,MAX($D$16,POWER((ABS(K368)^2)/($I$5*MAX(F368,0.1)^2),1/3)))),IF(AND(IFERROR(V368,0)=1,IFERROR(AG368,0)=1),IF(IFERROR(T368,-1E+99)&gt;=IFERROR(AE368,-1E+99),MAX($D$16,IFERROR(L368,MAX($D$16,POWER((ABS(K368)^2)/($I$5*MAX(F368,0.1)^2),1/3)))),MAX($D$16,IFERROR(W368,MAX($D$16,POWER((ABS(K368)^2)/($I$5*MAX(F368,0.1)^2),1/3))))),IF(IFERROR(V368,0)=1,MAX($D$16,IFERROR(L368,MAX($D$16,POWER((ABS(K368)^2)/($I$5*MAX(F368,0.1)^2),1/3)))),IF(IFERROR(AG368,0)=1,MAX($D$16,IFERROR(W368,MAX($D$16,POWER((ABS(K368)^2)/($I$5*MAX(F368,0.1)^2),1/3)))),MAX($D$16,POWER((ABS(K368)^2)/($I$5*MAX(F368,0.1)^2),1/3))))))),MAX($D$16,POWER((ABS(K368)^2)/($I$5*MAX(F368,0.1)^2),1/3)))</f>
        <v>2.1389677043987478</v>
      </c>
      <c r="AI368">
        <f t="shared" ca="1" si="196"/>
        <v>634.59196770439871</v>
      </c>
      <c r="AJ368">
        <f t="shared" ca="1" si="197"/>
        <v>635.66145155659808</v>
      </c>
      <c r="AM368">
        <v>0</v>
      </c>
      <c r="AN368">
        <v>0</v>
      </c>
      <c r="AO368">
        <f t="shared" si="198"/>
        <v>0</v>
      </c>
      <c r="AP368">
        <f t="shared" si="207"/>
        <v>0</v>
      </c>
      <c r="AQ368">
        <f t="shared" ca="1" si="199"/>
        <v>1.0000000000000004</v>
      </c>
      <c r="AR368" t="str">
        <f t="shared" ca="1" si="200"/>
        <v>Supercritical</v>
      </c>
      <c r="AS368">
        <f t="shared" ca="1" si="201"/>
        <v>3.8141460404132466E-3</v>
      </c>
    </row>
    <row r="369" spans="1:45" x14ac:dyDescent="0.35">
      <c r="A369">
        <v>220</v>
      </c>
      <c r="B369">
        <v>218.99700000000001</v>
      </c>
      <c r="C369">
        <v>616365.79700000002</v>
      </c>
      <c r="D369">
        <v>3097690.34</v>
      </c>
      <c r="E369">
        <v>632.45249999999999</v>
      </c>
      <c r="F369">
        <v>5.2</v>
      </c>
      <c r="G369">
        <v>0</v>
      </c>
      <c r="H369" t="s">
        <v>194</v>
      </c>
      <c r="I369">
        <v>5.7000000000000002E-2</v>
      </c>
      <c r="J369">
        <f t="shared" si="202"/>
        <v>1</v>
      </c>
      <c r="K369">
        <f t="shared" ca="1" si="203"/>
        <v>50.95</v>
      </c>
      <c r="L369">
        <f t="shared" ca="1" si="204"/>
        <v>1.0684959309922624</v>
      </c>
      <c r="M369">
        <f t="shared" ca="1" si="177"/>
        <v>5.5561788411597641</v>
      </c>
      <c r="N369">
        <f t="shared" ca="1" si="178"/>
        <v>0.75728294997139567</v>
      </c>
      <c r="O369">
        <f t="shared" ca="1" si="179"/>
        <v>9.1699712080119067</v>
      </c>
      <c r="P369">
        <f t="shared" ca="1" si="180"/>
        <v>633.52099593099229</v>
      </c>
      <c r="Q369">
        <f t="shared" ca="1" si="181"/>
        <v>637.80684567389585</v>
      </c>
      <c r="R369">
        <f t="shared" ca="1" si="182"/>
        <v>2.7409906686322007E-2</v>
      </c>
      <c r="S369">
        <f t="shared" ca="1" si="183"/>
        <v>2.8323507366843055</v>
      </c>
      <c r="T369">
        <f t="shared" ca="1" si="184"/>
        <v>50.594272557643521</v>
      </c>
      <c r="U369">
        <f t="shared" ca="1" si="205"/>
        <v>-2.7317062411952975E-2</v>
      </c>
      <c r="V369">
        <f t="shared" ca="1" si="206"/>
        <v>0</v>
      </c>
      <c r="W369">
        <f t="shared" ca="1" si="185"/>
        <v>1.0177605174291604</v>
      </c>
      <c r="X369">
        <f t="shared" ca="1" si="186"/>
        <v>5.2923546906316341</v>
      </c>
      <c r="Y369">
        <f t="shared" ca="1" si="187"/>
        <v>0.73144071658901122</v>
      </c>
      <c r="Z369">
        <f t="shared" ca="1" si="188"/>
        <v>9.6270947391697206</v>
      </c>
      <c r="AA369">
        <f t="shared" ca="1" si="189"/>
        <v>633.4702605174291</v>
      </c>
      <c r="AB369">
        <f t="shared" ca="1" si="190"/>
        <v>638.19406037048464</v>
      </c>
      <c r="AC369">
        <f t="shared" ca="1" si="191"/>
        <v>3.1642260369440733E-2</v>
      </c>
      <c r="AD369">
        <f t="shared" ca="1" si="192"/>
        <v>3.0467578760080216</v>
      </c>
      <c r="AE369">
        <f t="shared" ca="1" si="193"/>
        <v>52.693223444024767</v>
      </c>
      <c r="AF369">
        <f t="shared" ca="1" si="194"/>
        <v>3.1591021355552584E-2</v>
      </c>
      <c r="AG369">
        <f t="shared" ca="1" si="195"/>
        <v>0</v>
      </c>
      <c r="AH369">
        <f ca="1">IFERROR(IF(V32="Supercritical",MAX($D$16,IFERROR(L369,MAX($D$16,POWER((ABS(K369)^2)/($I$5*MAX(F369,0.1)^2),1/3)))),IF(V32="Subcritical",MAX($D$16,IFERROR(W369,MAX($D$16,POWER((ABS(K369)^2)/($I$5*MAX(F369,0.1)^2),1/3)))),IF(AND(IFERROR(V369,0)=1,IFERROR(AG369,0)=1),IF(IFERROR(T369,-1E+99)&gt;=IFERROR(AE369,-1E+99),MAX($D$16,IFERROR(L369,MAX($D$16,POWER((ABS(K369)^2)/($I$5*MAX(F369,0.1)^2),1/3)))),MAX($D$16,IFERROR(W369,MAX($D$16,POWER((ABS(K369)^2)/($I$5*MAX(F369,0.1)^2),1/3))))),IF(IFERROR(V369,0)=1,MAX($D$16,IFERROR(L369,MAX($D$16,POWER((ABS(K369)^2)/($I$5*MAX(F369,0.1)^2),1/3)))),IF(IFERROR(AG369,0)=1,MAX($D$16,IFERROR(W369,MAX($D$16,POWER((ABS(K369)^2)/($I$5*MAX(F369,0.1)^2),1/3)))),MAX($D$16,POWER((ABS(K369)^2)/($I$5*MAX(F369,0.1)^2),1/3))))))),MAX($D$16,POWER((ABS(K369)^2)/($I$5*MAX(F369,0.1)^2),1/3)))</f>
        <v>2.1389677043987478</v>
      </c>
      <c r="AI369">
        <f t="shared" ca="1" si="196"/>
        <v>634.59146770439872</v>
      </c>
      <c r="AJ369">
        <f t="shared" ca="1" si="197"/>
        <v>635.66095155659809</v>
      </c>
      <c r="AM369">
        <v>0</v>
      </c>
      <c r="AN369">
        <v>0</v>
      </c>
      <c r="AO369">
        <f t="shared" si="198"/>
        <v>0</v>
      </c>
      <c r="AP369">
        <f t="shared" si="207"/>
        <v>0</v>
      </c>
      <c r="AQ369">
        <f t="shared" ca="1" si="199"/>
        <v>1.0000000000000004</v>
      </c>
      <c r="AR369" t="str">
        <f t="shared" ca="1" si="200"/>
        <v>Supercritical</v>
      </c>
      <c r="AS369">
        <f t="shared" ca="1" si="201"/>
        <v>3.8141460404132466E-3</v>
      </c>
    </row>
    <row r="370" spans="1:45" x14ac:dyDescent="0.35">
      <c r="A370">
        <v>221</v>
      </c>
      <c r="B370">
        <v>219.99700000000001</v>
      </c>
      <c r="C370">
        <v>616364.79799999995</v>
      </c>
      <c r="D370">
        <v>3097690.2919999999</v>
      </c>
      <c r="E370">
        <v>632.452</v>
      </c>
      <c r="F370">
        <v>5.2</v>
      </c>
      <c r="G370">
        <v>0</v>
      </c>
      <c r="H370" t="s">
        <v>194</v>
      </c>
      <c r="I370">
        <v>5.7000000000000002E-2</v>
      </c>
      <c r="J370">
        <f t="shared" si="202"/>
        <v>1</v>
      </c>
      <c r="K370">
        <f t="shared" ca="1" si="203"/>
        <v>50.95</v>
      </c>
      <c r="L370">
        <f t="shared" ca="1" si="204"/>
        <v>1.0684959309922624</v>
      </c>
      <c r="M370">
        <f t="shared" ca="1" si="177"/>
        <v>5.5561788411597641</v>
      </c>
      <c r="N370">
        <f t="shared" ca="1" si="178"/>
        <v>0.75728294997139567</v>
      </c>
      <c r="O370">
        <f t="shared" ca="1" si="179"/>
        <v>9.1699712080119067</v>
      </c>
      <c r="P370">
        <f t="shared" ca="1" si="180"/>
        <v>633.5204959309923</v>
      </c>
      <c r="Q370">
        <f t="shared" ca="1" si="181"/>
        <v>637.80634567389586</v>
      </c>
      <c r="R370">
        <f t="shared" ca="1" si="182"/>
        <v>2.7409906686322007E-2</v>
      </c>
      <c r="S370">
        <f t="shared" ca="1" si="183"/>
        <v>2.8323507366843055</v>
      </c>
      <c r="T370">
        <f t="shared" ca="1" si="184"/>
        <v>50.594272557643521</v>
      </c>
      <c r="U370">
        <f t="shared" ca="1" si="205"/>
        <v>-2.7317062411952975E-2</v>
      </c>
      <c r="V370">
        <f t="shared" ca="1" si="206"/>
        <v>0</v>
      </c>
      <c r="W370">
        <f t="shared" ca="1" si="185"/>
        <v>1.0196903050109645</v>
      </c>
      <c r="X370">
        <f t="shared" ca="1" si="186"/>
        <v>5.3023895860570152</v>
      </c>
      <c r="Y370">
        <f t="shared" ca="1" si="187"/>
        <v>0.73243691300283131</v>
      </c>
      <c r="Z370">
        <f t="shared" ca="1" si="188"/>
        <v>9.6088752388124039</v>
      </c>
      <c r="AA370">
        <f t="shared" ca="1" si="189"/>
        <v>633.47169030501095</v>
      </c>
      <c r="AB370">
        <f t="shared" ca="1" si="190"/>
        <v>638.17762727519755</v>
      </c>
      <c r="AC370">
        <f t="shared" ca="1" si="191"/>
        <v>3.1465453527822908E-2</v>
      </c>
      <c r="AD370">
        <f t="shared" ca="1" si="192"/>
        <v>3.0381128794009493</v>
      </c>
      <c r="AE370">
        <f t="shared" ca="1" si="193"/>
        <v>52.608819993863534</v>
      </c>
      <c r="AF370">
        <f t="shared" ca="1" si="194"/>
        <v>3.1412517540047702E-2</v>
      </c>
      <c r="AG370">
        <f t="shared" ca="1" si="195"/>
        <v>0</v>
      </c>
      <c r="AH370">
        <f ca="1">IFERROR(IF(V32="Supercritical",MAX($D$16,IFERROR(L370,MAX($D$16,POWER((ABS(K370)^2)/($I$5*MAX(F370,0.1)^2),1/3)))),IF(V32="Subcritical",MAX($D$16,IFERROR(W370,MAX($D$16,POWER((ABS(K370)^2)/($I$5*MAX(F370,0.1)^2),1/3)))),IF(AND(IFERROR(V370,0)=1,IFERROR(AG370,0)=1),IF(IFERROR(T370,-1E+99)&gt;=IFERROR(AE370,-1E+99),MAX($D$16,IFERROR(L370,MAX($D$16,POWER((ABS(K370)^2)/($I$5*MAX(F370,0.1)^2),1/3)))),MAX($D$16,IFERROR(W370,MAX($D$16,POWER((ABS(K370)^2)/($I$5*MAX(F370,0.1)^2),1/3))))),IF(IFERROR(V370,0)=1,MAX($D$16,IFERROR(L370,MAX($D$16,POWER((ABS(K370)^2)/($I$5*MAX(F370,0.1)^2),1/3)))),IF(IFERROR(AG370,0)=1,MAX($D$16,IFERROR(W370,MAX($D$16,POWER((ABS(K370)^2)/($I$5*MAX(F370,0.1)^2),1/3)))),MAX($D$16,POWER((ABS(K370)^2)/($I$5*MAX(F370,0.1)^2),1/3))))))),MAX($D$16,POWER((ABS(K370)^2)/($I$5*MAX(F370,0.1)^2),1/3)))</f>
        <v>2.1389677043987478</v>
      </c>
      <c r="AI370">
        <f t="shared" ca="1" si="196"/>
        <v>634.59096770439874</v>
      </c>
      <c r="AJ370">
        <f t="shared" ca="1" si="197"/>
        <v>635.6604515565981</v>
      </c>
      <c r="AM370">
        <v>0</v>
      </c>
      <c r="AN370">
        <v>0</v>
      </c>
      <c r="AO370">
        <f t="shared" si="198"/>
        <v>0</v>
      </c>
      <c r="AP370">
        <f t="shared" si="207"/>
        <v>0</v>
      </c>
      <c r="AQ370">
        <f t="shared" ca="1" si="199"/>
        <v>1.0000000000000004</v>
      </c>
      <c r="AR370" t="str">
        <f t="shared" ca="1" si="200"/>
        <v>Supercritical</v>
      </c>
      <c r="AS370">
        <f t="shared" ca="1" si="201"/>
        <v>3.8141460404132466E-3</v>
      </c>
    </row>
    <row r="371" spans="1:45" x14ac:dyDescent="0.35">
      <c r="A371">
        <v>222</v>
      </c>
      <c r="B371">
        <v>220.99700000000001</v>
      </c>
      <c r="C371">
        <v>616363.799</v>
      </c>
      <c r="D371">
        <v>3097690.2450000001</v>
      </c>
      <c r="E371">
        <v>632.45150000000001</v>
      </c>
      <c r="F371">
        <v>5.2</v>
      </c>
      <c r="G371">
        <v>0</v>
      </c>
      <c r="H371" t="s">
        <v>194</v>
      </c>
      <c r="I371">
        <v>5.7000000000000002E-2</v>
      </c>
      <c r="J371">
        <f t="shared" si="202"/>
        <v>1</v>
      </c>
      <c r="K371">
        <f t="shared" ca="1" si="203"/>
        <v>50.95</v>
      </c>
      <c r="L371">
        <f t="shared" ca="1" si="204"/>
        <v>1.0684959309922624</v>
      </c>
      <c r="M371">
        <f t="shared" ca="1" si="177"/>
        <v>5.5561788411597641</v>
      </c>
      <c r="N371">
        <f t="shared" ca="1" si="178"/>
        <v>0.75728294997139567</v>
      </c>
      <c r="O371">
        <f t="shared" ca="1" si="179"/>
        <v>9.1699712080119067</v>
      </c>
      <c r="P371">
        <f t="shared" ca="1" si="180"/>
        <v>633.51999593099231</v>
      </c>
      <c r="Q371">
        <f t="shared" ca="1" si="181"/>
        <v>637.80584567389587</v>
      </c>
      <c r="R371">
        <f t="shared" ca="1" si="182"/>
        <v>2.7409906686322007E-2</v>
      </c>
      <c r="S371">
        <f t="shared" ca="1" si="183"/>
        <v>2.8323507366843055</v>
      </c>
      <c r="T371">
        <f t="shared" ca="1" si="184"/>
        <v>50.594272557643521</v>
      </c>
      <c r="U371">
        <f t="shared" ca="1" si="205"/>
        <v>-2.7317062411952975E-2</v>
      </c>
      <c r="V371">
        <f t="shared" ca="1" si="206"/>
        <v>0</v>
      </c>
      <c r="W371">
        <f t="shared" ca="1" si="185"/>
        <v>1.0215354841144564</v>
      </c>
      <c r="X371">
        <f t="shared" ca="1" si="186"/>
        <v>5.3119845173951736</v>
      </c>
      <c r="Y371">
        <f t="shared" ca="1" si="187"/>
        <v>0.73338843988906377</v>
      </c>
      <c r="Z371">
        <f t="shared" ca="1" si="188"/>
        <v>9.5915189197471999</v>
      </c>
      <c r="AA371">
        <f t="shared" ca="1" si="189"/>
        <v>633.47303548411446</v>
      </c>
      <c r="AB371">
        <f t="shared" ca="1" si="190"/>
        <v>638.16198732855219</v>
      </c>
      <c r="AC371">
        <f t="shared" ca="1" si="191"/>
        <v>3.1297660863118283E-2</v>
      </c>
      <c r="AD371">
        <f t="shared" ca="1" si="192"/>
        <v>3.029885073880159</v>
      </c>
      <c r="AE371">
        <f t="shared" ca="1" si="193"/>
        <v>52.528469538722526</v>
      </c>
      <c r="AF371">
        <f t="shared" ca="1" si="194"/>
        <v>3.0797660863186138E-2</v>
      </c>
      <c r="AG371">
        <f t="shared" ca="1" si="195"/>
        <v>0</v>
      </c>
      <c r="AH371">
        <f ca="1">IFERROR(IF(V32="Supercritical",MAX($D$16,IFERROR(L371,MAX($D$16,POWER((ABS(K371)^2)/($I$5*MAX(F371,0.1)^2),1/3)))),IF(V32="Subcritical",MAX($D$16,IFERROR(W371,MAX($D$16,POWER((ABS(K371)^2)/($I$5*MAX(F371,0.1)^2),1/3)))),IF(AND(IFERROR(V371,0)=1,IFERROR(AG371,0)=1),IF(IFERROR(T371,-1E+99)&gt;=IFERROR(AE371,-1E+99),MAX($D$16,IFERROR(L371,MAX($D$16,POWER((ABS(K371)^2)/($I$5*MAX(F371,0.1)^2),1/3)))),MAX($D$16,IFERROR(W371,MAX($D$16,POWER((ABS(K371)^2)/($I$5*MAX(F371,0.1)^2),1/3))))),IF(IFERROR(V371,0)=1,MAX($D$16,IFERROR(L371,MAX($D$16,POWER((ABS(K371)^2)/($I$5*MAX(F371,0.1)^2),1/3)))),IF(IFERROR(AG371,0)=1,MAX($D$16,IFERROR(W371,MAX($D$16,POWER((ABS(K371)^2)/($I$5*MAX(F371,0.1)^2),1/3)))),MAX($D$16,POWER((ABS(K371)^2)/($I$5*MAX(F371,0.1)^2),1/3))))))),MAX($D$16,POWER((ABS(K371)^2)/($I$5*MAX(F371,0.1)^2),1/3)))</f>
        <v>2.1389677043987478</v>
      </c>
      <c r="AI371">
        <f t="shared" ca="1" si="196"/>
        <v>634.59046770439875</v>
      </c>
      <c r="AJ371">
        <f t="shared" ca="1" si="197"/>
        <v>635.65995155659812</v>
      </c>
      <c r="AM371">
        <v>0</v>
      </c>
      <c r="AN371">
        <v>0</v>
      </c>
      <c r="AO371">
        <f t="shared" si="198"/>
        <v>0</v>
      </c>
      <c r="AP371">
        <f t="shared" si="207"/>
        <v>0</v>
      </c>
      <c r="AQ371">
        <f t="shared" ca="1" si="199"/>
        <v>1.0000000000000004</v>
      </c>
      <c r="AR371" t="str">
        <f t="shared" ca="1" si="200"/>
        <v>Supercritical</v>
      </c>
      <c r="AS371">
        <f t="shared" ca="1" si="201"/>
        <v>3.8141460404132466E-3</v>
      </c>
    </row>
    <row r="372" spans="1:45" x14ac:dyDescent="0.35">
      <c r="A372">
        <v>223</v>
      </c>
      <c r="B372">
        <v>221.99700000000001</v>
      </c>
      <c r="C372">
        <v>616362.80000000005</v>
      </c>
      <c r="D372">
        <v>3097690.1970000002</v>
      </c>
      <c r="E372">
        <v>632.45100000000002</v>
      </c>
      <c r="F372">
        <v>5.2</v>
      </c>
      <c r="G372">
        <v>0</v>
      </c>
      <c r="H372" t="s">
        <v>194</v>
      </c>
      <c r="I372">
        <v>0</v>
      </c>
      <c r="J372">
        <f t="shared" si="202"/>
        <v>1</v>
      </c>
      <c r="K372">
        <f t="shared" ca="1" si="203"/>
        <v>50.95</v>
      </c>
      <c r="L372">
        <f t="shared" ca="1" si="204"/>
        <v>1.0684959309922624</v>
      </c>
      <c r="M372">
        <f t="shared" ca="1" si="177"/>
        <v>5.5561788411597641</v>
      </c>
      <c r="N372">
        <f t="shared" ca="1" si="178"/>
        <v>0.75728294997139567</v>
      </c>
      <c r="O372">
        <f t="shared" ca="1" si="179"/>
        <v>9.1699712080119067</v>
      </c>
      <c r="P372">
        <f t="shared" ca="1" si="180"/>
        <v>633.51949593099232</v>
      </c>
      <c r="Q372">
        <f t="shared" ca="1" si="181"/>
        <v>637.80534567389589</v>
      </c>
      <c r="R372">
        <f t="shared" ca="1" si="182"/>
        <v>2.7409906686322007E-2</v>
      </c>
      <c r="S372">
        <f t="shared" ca="1" si="183"/>
        <v>2.8323507366843055</v>
      </c>
      <c r="T372">
        <f t="shared" ca="1" si="184"/>
        <v>50.594272557643521</v>
      </c>
      <c r="U372">
        <f t="shared" ca="1" si="205"/>
        <v>-2.6909906686341856E-2</v>
      </c>
      <c r="V372">
        <f t="shared" ca="1" si="206"/>
        <v>0</v>
      </c>
      <c r="W372">
        <f t="shared" ca="1" si="185"/>
        <v>1.0232921415216925</v>
      </c>
      <c r="X372">
        <f t="shared" ca="1" si="186"/>
        <v>5.3211191359128014</v>
      </c>
      <c r="Y372">
        <f t="shared" ca="1" si="187"/>
        <v>0.73429341715709184</v>
      </c>
      <c r="Z372">
        <f t="shared" ca="1" si="188"/>
        <v>9.5750534236553762</v>
      </c>
      <c r="AA372">
        <f t="shared" ca="1" si="189"/>
        <v>633.47429214152169</v>
      </c>
      <c r="AB372">
        <f t="shared" ca="1" si="190"/>
        <v>638.14715901541842</v>
      </c>
      <c r="AC372">
        <f t="shared" ca="1" si="191"/>
        <v>3.1139054138177084E-2</v>
      </c>
      <c r="AD372">
        <f t="shared" ca="1" si="192"/>
        <v>3.0220864429410645</v>
      </c>
      <c r="AE372">
        <f t="shared" ca="1" si="193"/>
        <v>52.452292382470347</v>
      </c>
      <c r="AF372">
        <f t="shared" ca="1" si="194"/>
        <v>3.1067400268284473E-2</v>
      </c>
      <c r="AG372">
        <f t="shared" ca="1" si="195"/>
        <v>0</v>
      </c>
      <c r="AH372">
        <f ca="1">IFERROR(IF(V32="Supercritical",MAX($D$16,IFERROR(L372,MAX($D$16,POWER((ABS(K372)^2)/($I$5*MAX(F372,0.1)^2),1/3)))),IF(V32="Subcritical",MAX($D$16,IFERROR(W372,MAX($D$16,POWER((ABS(K372)^2)/($I$5*MAX(F372,0.1)^2),1/3)))),IF(AND(IFERROR(V372,0)=1,IFERROR(AG372,0)=1),IF(IFERROR(T372,-1E+99)&gt;=IFERROR(AE372,-1E+99),MAX($D$16,IFERROR(L372,MAX($D$16,POWER((ABS(K372)^2)/($I$5*MAX(F372,0.1)^2),1/3)))),MAX($D$16,IFERROR(W372,MAX($D$16,POWER((ABS(K372)^2)/($I$5*MAX(F372,0.1)^2),1/3))))),IF(IFERROR(V372,0)=1,MAX($D$16,IFERROR(L372,MAX($D$16,POWER((ABS(K372)^2)/($I$5*MAX(F372,0.1)^2),1/3)))),IF(IFERROR(AG372,0)=1,MAX($D$16,IFERROR(W372,MAX($D$16,POWER((ABS(K372)^2)/($I$5*MAX(F372,0.1)^2),1/3)))),MAX($D$16,POWER((ABS(K372)^2)/($I$5*MAX(F372,0.1)^2),1/3))))))),MAX($D$16,POWER((ABS(K372)^2)/($I$5*MAX(F372,0.1)^2),1/3)))</f>
        <v>2.1389677043987478</v>
      </c>
      <c r="AI372">
        <f t="shared" ca="1" si="196"/>
        <v>634.58996770439876</v>
      </c>
      <c r="AJ372">
        <f t="shared" ca="1" si="197"/>
        <v>635.65945155659813</v>
      </c>
      <c r="AM372">
        <v>0</v>
      </c>
      <c r="AN372">
        <v>0</v>
      </c>
      <c r="AO372">
        <f t="shared" si="198"/>
        <v>0</v>
      </c>
      <c r="AP372">
        <f t="shared" si="207"/>
        <v>0</v>
      </c>
      <c r="AQ372">
        <f t="shared" ca="1" si="199"/>
        <v>1.0000000000000004</v>
      </c>
      <c r="AR372" t="str">
        <f t="shared" ca="1" si="200"/>
        <v>Supercritical</v>
      </c>
      <c r="AS372">
        <f t="shared" ca="1" si="201"/>
        <v>3.8141460404132466E-3</v>
      </c>
    </row>
    <row r="373" spans="1:45" x14ac:dyDescent="0.35">
      <c r="A373">
        <v>224</v>
      </c>
      <c r="B373">
        <v>222.99700000000001</v>
      </c>
      <c r="C373">
        <v>616361.80099999998</v>
      </c>
      <c r="D373">
        <v>3097690.1490000002</v>
      </c>
      <c r="E373">
        <v>632.45050000000003</v>
      </c>
      <c r="F373">
        <v>5.2</v>
      </c>
      <c r="G373">
        <v>0</v>
      </c>
      <c r="H373" t="s">
        <v>194</v>
      </c>
      <c r="I373">
        <v>5.5E-2</v>
      </c>
      <c r="J373">
        <f t="shared" si="202"/>
        <v>1</v>
      </c>
      <c r="K373">
        <f t="shared" ca="1" si="203"/>
        <v>50.95</v>
      </c>
      <c r="L373">
        <f t="shared" ca="1" si="204"/>
        <v>1.0684959309922624</v>
      </c>
      <c r="M373">
        <f t="shared" ca="1" si="177"/>
        <v>5.5561788411597641</v>
      </c>
      <c r="N373">
        <f t="shared" ca="1" si="178"/>
        <v>0.75728294997139567</v>
      </c>
      <c r="O373">
        <f t="shared" ca="1" si="179"/>
        <v>9.1699712080119067</v>
      </c>
      <c r="P373">
        <f t="shared" ca="1" si="180"/>
        <v>633.51899593099233</v>
      </c>
      <c r="Q373">
        <f t="shared" ca="1" si="181"/>
        <v>637.8048456738959</v>
      </c>
      <c r="R373">
        <f t="shared" ca="1" si="182"/>
        <v>2.7409906686322007E-2</v>
      </c>
      <c r="S373">
        <f t="shared" ca="1" si="183"/>
        <v>2.8323507366843055</v>
      </c>
      <c r="T373">
        <f t="shared" ca="1" si="184"/>
        <v>50.594272557643521</v>
      </c>
      <c r="U373">
        <f t="shared" ca="1" si="205"/>
        <v>-2.7302776246074245E-2</v>
      </c>
      <c r="V373">
        <f t="shared" ca="1" si="206"/>
        <v>0</v>
      </c>
      <c r="W373">
        <f t="shared" ca="1" si="185"/>
        <v>1.0249579836211853</v>
      </c>
      <c r="X373">
        <f t="shared" ca="1" si="186"/>
        <v>5.3297815148301639</v>
      </c>
      <c r="Y373">
        <f t="shared" ca="1" si="187"/>
        <v>0.73515079883849155</v>
      </c>
      <c r="Z373">
        <f t="shared" ca="1" si="188"/>
        <v>9.5594912958873035</v>
      </c>
      <c r="AA373">
        <f t="shared" ca="1" si="189"/>
        <v>633.47545798362125</v>
      </c>
      <c r="AB373">
        <f t="shared" ca="1" si="190"/>
        <v>638.13314778158997</v>
      </c>
      <c r="AC373">
        <f t="shared" ca="1" si="191"/>
        <v>3.0989661870907983E-2</v>
      </c>
      <c r="AD373">
        <f t="shared" ca="1" si="192"/>
        <v>3.0147218395009809</v>
      </c>
      <c r="AE373">
        <f t="shared" ca="1" si="193"/>
        <v>52.380339031343709</v>
      </c>
      <c r="AF373">
        <f t="shared" ca="1" si="194"/>
        <v>3.088562710718179E-2</v>
      </c>
      <c r="AG373">
        <f t="shared" ca="1" si="195"/>
        <v>0</v>
      </c>
      <c r="AH373">
        <f ca="1">IFERROR(IF(V32="Supercritical",MAX($D$16,IFERROR(L373,MAX($D$16,POWER((ABS(K373)^2)/($I$5*MAX(F373,0.1)^2),1/3)))),IF(V32="Subcritical",MAX($D$16,IFERROR(W373,MAX($D$16,POWER((ABS(K373)^2)/($I$5*MAX(F373,0.1)^2),1/3)))),IF(AND(IFERROR(V373,0)=1,IFERROR(AG373,0)=1),IF(IFERROR(T373,-1E+99)&gt;=IFERROR(AE373,-1E+99),MAX($D$16,IFERROR(L373,MAX($D$16,POWER((ABS(K373)^2)/($I$5*MAX(F373,0.1)^2),1/3)))),MAX($D$16,IFERROR(W373,MAX($D$16,POWER((ABS(K373)^2)/($I$5*MAX(F373,0.1)^2),1/3))))),IF(IFERROR(V373,0)=1,MAX($D$16,IFERROR(L373,MAX($D$16,POWER((ABS(K373)^2)/($I$5*MAX(F373,0.1)^2),1/3)))),IF(IFERROR(AG373,0)=1,MAX($D$16,IFERROR(W373,MAX($D$16,POWER((ABS(K373)^2)/($I$5*MAX(F373,0.1)^2),1/3)))),MAX($D$16,POWER((ABS(K373)^2)/($I$5*MAX(F373,0.1)^2),1/3))))))),MAX($D$16,POWER((ABS(K373)^2)/($I$5*MAX(F373,0.1)^2),1/3)))</f>
        <v>2.1389677043987478</v>
      </c>
      <c r="AI373">
        <f t="shared" ca="1" si="196"/>
        <v>634.58946770439877</v>
      </c>
      <c r="AJ373">
        <f t="shared" ca="1" si="197"/>
        <v>635.65895155659814</v>
      </c>
      <c r="AM373">
        <v>0</v>
      </c>
      <c r="AN373">
        <v>0</v>
      </c>
      <c r="AO373">
        <f t="shared" si="198"/>
        <v>0</v>
      </c>
      <c r="AP373">
        <f t="shared" si="207"/>
        <v>0</v>
      </c>
      <c r="AQ373">
        <f t="shared" ca="1" si="199"/>
        <v>1.0000000000000004</v>
      </c>
      <c r="AR373" t="str">
        <f t="shared" ca="1" si="200"/>
        <v>Supercritical</v>
      </c>
      <c r="AS373">
        <f t="shared" ca="1" si="201"/>
        <v>3.8141460404132466E-3</v>
      </c>
    </row>
    <row r="374" spans="1:45" x14ac:dyDescent="0.35">
      <c r="A374">
        <v>225</v>
      </c>
      <c r="B374">
        <v>223.99600000000001</v>
      </c>
      <c r="C374">
        <v>616360.80299999996</v>
      </c>
      <c r="D374">
        <v>3097690.102</v>
      </c>
      <c r="E374">
        <v>632.45000000000005</v>
      </c>
      <c r="F374">
        <v>5.2</v>
      </c>
      <c r="G374">
        <v>0</v>
      </c>
      <c r="H374" t="s">
        <v>194</v>
      </c>
      <c r="I374">
        <v>5.5E-2</v>
      </c>
      <c r="J374">
        <f t="shared" si="202"/>
        <v>0.99899999999999523</v>
      </c>
      <c r="K374">
        <f t="shared" ca="1" si="203"/>
        <v>50.95</v>
      </c>
      <c r="L374">
        <f t="shared" ca="1" si="204"/>
        <v>1.0684959309922624</v>
      </c>
      <c r="M374">
        <f t="shared" ca="1" si="177"/>
        <v>5.5561788411597641</v>
      </c>
      <c r="N374">
        <f t="shared" ca="1" si="178"/>
        <v>0.75728294997139567</v>
      </c>
      <c r="O374">
        <f t="shared" ca="1" si="179"/>
        <v>9.1699712080119067</v>
      </c>
      <c r="P374">
        <f t="shared" ca="1" si="180"/>
        <v>633.51849593099234</v>
      </c>
      <c r="Q374">
        <f t="shared" ca="1" si="181"/>
        <v>637.80434567389591</v>
      </c>
      <c r="R374">
        <f t="shared" ca="1" si="182"/>
        <v>2.7409906686322007E-2</v>
      </c>
      <c r="S374">
        <f t="shared" ca="1" si="183"/>
        <v>2.8323507366843055</v>
      </c>
      <c r="T374">
        <f t="shared" ca="1" si="184"/>
        <v>50.594272557643521</v>
      </c>
      <c r="U374">
        <f t="shared" ca="1" si="205"/>
        <v>-2.7275366339381435E-2</v>
      </c>
      <c r="V374">
        <f t="shared" ca="1" si="206"/>
        <v>0</v>
      </c>
      <c r="W374">
        <f t="shared" ca="1" si="185"/>
        <v>1.0263952753791032</v>
      </c>
      <c r="X374">
        <f t="shared" ca="1" si="186"/>
        <v>5.3372554319713368</v>
      </c>
      <c r="Y374">
        <f t="shared" ca="1" si="187"/>
        <v>0.7358899163872008</v>
      </c>
      <c r="Z374">
        <f t="shared" ca="1" si="188"/>
        <v>9.5461048565894497</v>
      </c>
      <c r="AA374">
        <f t="shared" ca="1" si="189"/>
        <v>633.4763952753791</v>
      </c>
      <c r="AB374">
        <f t="shared" ca="1" si="190"/>
        <v>638.12104960427826</v>
      </c>
      <c r="AC374">
        <f t="shared" ca="1" si="191"/>
        <v>3.0861553452872233E-2</v>
      </c>
      <c r="AD374">
        <f t="shared" ca="1" si="192"/>
        <v>3.0083916502220078</v>
      </c>
      <c r="AE374">
        <f t="shared" ca="1" si="193"/>
        <v>52.318479972525409</v>
      </c>
      <c r="AF374">
        <f t="shared" ca="1" si="194"/>
        <v>3.0392415006190276E-2</v>
      </c>
      <c r="AG374">
        <f t="shared" ca="1" si="195"/>
        <v>0</v>
      </c>
      <c r="AH374">
        <f ca="1">IFERROR(IF(V32="Supercritical",MAX($D$16,IFERROR(L374,MAX($D$16,POWER((ABS(K374)^2)/($I$5*MAX(F374,0.1)^2),1/3)))),IF(V32="Subcritical",MAX($D$16,IFERROR(W374,MAX($D$16,POWER((ABS(K374)^2)/($I$5*MAX(F374,0.1)^2),1/3)))),IF(AND(IFERROR(V374,0)=1,IFERROR(AG374,0)=1),IF(IFERROR(T374,-1E+99)&gt;=IFERROR(AE374,-1E+99),MAX($D$16,IFERROR(L374,MAX($D$16,POWER((ABS(K374)^2)/($I$5*MAX(F374,0.1)^2),1/3)))),MAX($D$16,IFERROR(W374,MAX($D$16,POWER((ABS(K374)^2)/($I$5*MAX(F374,0.1)^2),1/3))))),IF(IFERROR(V374,0)=1,MAX($D$16,IFERROR(L374,MAX($D$16,POWER((ABS(K374)^2)/($I$5*MAX(F374,0.1)^2),1/3)))),IF(IFERROR(AG374,0)=1,MAX($D$16,IFERROR(W374,MAX($D$16,POWER((ABS(K374)^2)/($I$5*MAX(F374,0.1)^2),1/3)))),MAX($D$16,POWER((ABS(K374)^2)/($I$5*MAX(F374,0.1)^2),1/3))))))),MAX($D$16,POWER((ABS(K374)^2)/($I$5*MAX(F374,0.1)^2),1/3)))</f>
        <v>2.1389677043987478</v>
      </c>
      <c r="AI374">
        <f t="shared" ca="1" si="196"/>
        <v>634.58896770439878</v>
      </c>
      <c r="AJ374">
        <f t="shared" ca="1" si="197"/>
        <v>635.65845155659815</v>
      </c>
      <c r="AM374">
        <v>0</v>
      </c>
      <c r="AN374">
        <v>0</v>
      </c>
      <c r="AO374">
        <f t="shared" si="198"/>
        <v>0</v>
      </c>
      <c r="AP374">
        <f t="shared" si="207"/>
        <v>0</v>
      </c>
      <c r="AQ374">
        <f t="shared" ca="1" si="199"/>
        <v>1.0000000000000004</v>
      </c>
      <c r="AR374" t="str">
        <f t="shared" ca="1" si="200"/>
        <v>Supercritical</v>
      </c>
      <c r="AS374">
        <f t="shared" ca="1" si="201"/>
        <v>3.8141460404132466E-3</v>
      </c>
    </row>
    <row r="375" spans="1:45" x14ac:dyDescent="0.35">
      <c r="A375">
        <v>226</v>
      </c>
      <c r="B375">
        <v>224.99700000000001</v>
      </c>
      <c r="C375">
        <v>616359.804</v>
      </c>
      <c r="D375">
        <v>3097690.054</v>
      </c>
      <c r="E375">
        <v>632.44949999999994</v>
      </c>
      <c r="F375">
        <v>5.2</v>
      </c>
      <c r="G375">
        <v>0</v>
      </c>
      <c r="H375" t="s">
        <v>194</v>
      </c>
      <c r="I375">
        <v>0</v>
      </c>
      <c r="J375">
        <f t="shared" si="202"/>
        <v>1.0010000000000048</v>
      </c>
      <c r="K375">
        <f t="shared" ca="1" si="203"/>
        <v>50.95</v>
      </c>
      <c r="L375">
        <f t="shared" ca="1" si="204"/>
        <v>1.0684959309922624</v>
      </c>
      <c r="M375">
        <f t="shared" ca="1" si="177"/>
        <v>5.5561788411597641</v>
      </c>
      <c r="N375">
        <f t="shared" ca="1" si="178"/>
        <v>0.75728294997139567</v>
      </c>
      <c r="O375">
        <f t="shared" ca="1" si="179"/>
        <v>9.1699712080119067</v>
      </c>
      <c r="P375">
        <f t="shared" ca="1" si="180"/>
        <v>633.51799593099224</v>
      </c>
      <c r="Q375">
        <f t="shared" ca="1" si="181"/>
        <v>637.80384567389581</v>
      </c>
      <c r="R375">
        <f t="shared" ca="1" si="182"/>
        <v>2.7409906686322007E-2</v>
      </c>
      <c r="S375">
        <f t="shared" ca="1" si="183"/>
        <v>2.8323507366843055</v>
      </c>
      <c r="T375">
        <f t="shared" ca="1" si="184"/>
        <v>50.594272557643521</v>
      </c>
      <c r="U375">
        <f t="shared" ca="1" si="205"/>
        <v>-2.6937316592920979E-2</v>
      </c>
      <c r="V375">
        <f t="shared" ca="1" si="206"/>
        <v>0</v>
      </c>
      <c r="W375">
        <f t="shared" ca="1" si="185"/>
        <v>1.0263691994041027</v>
      </c>
      <c r="X375">
        <f t="shared" ca="1" si="186"/>
        <v>5.3371198369013344</v>
      </c>
      <c r="Y375">
        <f t="shared" ca="1" si="187"/>
        <v>0.73587651221204231</v>
      </c>
      <c r="Z375">
        <f t="shared" ca="1" si="188"/>
        <v>9.5463473852932896</v>
      </c>
      <c r="AA375">
        <f t="shared" ca="1" si="189"/>
        <v>633.47586919940409</v>
      </c>
      <c r="AB375">
        <f t="shared" ca="1" si="190"/>
        <v>638.12075953583098</v>
      </c>
      <c r="AC375">
        <f t="shared" ca="1" si="191"/>
        <v>3.0863871187338219E-2</v>
      </c>
      <c r="AD375">
        <f t="shared" ca="1" si="192"/>
        <v>3.0085062979195833</v>
      </c>
      <c r="AE375">
        <f t="shared" ca="1" si="193"/>
        <v>52.319600416612865</v>
      </c>
      <c r="AF375">
        <f t="shared" ca="1" si="194"/>
        <v>3.0805135769242042E-2</v>
      </c>
      <c r="AG375">
        <f t="shared" ca="1" si="195"/>
        <v>0</v>
      </c>
      <c r="AH375">
        <f ca="1">IFERROR(IF(V32="Supercritical",MAX($D$16,IFERROR(L375,MAX($D$16,POWER((ABS(K375)^2)/($I$5*MAX(F375,0.1)^2),1/3)))),IF(V32="Subcritical",MAX($D$16,IFERROR(W375,MAX($D$16,POWER((ABS(K375)^2)/($I$5*MAX(F375,0.1)^2),1/3)))),IF(AND(IFERROR(V375,0)=1,IFERROR(AG375,0)=1),IF(IFERROR(T375,-1E+99)&gt;=IFERROR(AE375,-1E+99),MAX($D$16,IFERROR(L375,MAX($D$16,POWER((ABS(K375)^2)/($I$5*MAX(F375,0.1)^2),1/3)))),MAX($D$16,IFERROR(W375,MAX($D$16,POWER((ABS(K375)^2)/($I$5*MAX(F375,0.1)^2),1/3))))),IF(IFERROR(V375,0)=1,MAX($D$16,IFERROR(L375,MAX($D$16,POWER((ABS(K375)^2)/($I$5*MAX(F375,0.1)^2),1/3)))),IF(IFERROR(AG375,0)=1,MAX($D$16,IFERROR(W375,MAX($D$16,POWER((ABS(K375)^2)/($I$5*MAX(F375,0.1)^2),1/3)))),MAX($D$16,POWER((ABS(K375)^2)/($I$5*MAX(F375,0.1)^2),1/3))))))),MAX($D$16,POWER((ABS(K375)^2)/($I$5*MAX(F375,0.1)^2),1/3)))</f>
        <v>2.1389677043987478</v>
      </c>
      <c r="AI375">
        <f t="shared" ca="1" si="196"/>
        <v>634.58846770439868</v>
      </c>
      <c r="AJ375">
        <f t="shared" ca="1" si="197"/>
        <v>635.65795155659805</v>
      </c>
      <c r="AM375">
        <v>0</v>
      </c>
      <c r="AN375">
        <v>0</v>
      </c>
      <c r="AO375">
        <f t="shared" si="198"/>
        <v>0</v>
      </c>
      <c r="AP375">
        <f t="shared" si="207"/>
        <v>0</v>
      </c>
      <c r="AQ375">
        <f t="shared" ca="1" si="199"/>
        <v>1.0000000000000004</v>
      </c>
      <c r="AR375" t="str">
        <f t="shared" ca="1" si="200"/>
        <v>Supercritical</v>
      </c>
      <c r="AS375">
        <f t="shared" ca="1" si="201"/>
        <v>3.8141460404132466E-3</v>
      </c>
    </row>
    <row r="376" spans="1:45" x14ac:dyDescent="0.35">
      <c r="A376">
        <v>227</v>
      </c>
      <c r="B376">
        <v>225.99700000000001</v>
      </c>
      <c r="C376">
        <v>616358.80500000005</v>
      </c>
      <c r="D376">
        <v>3097690.0060000001</v>
      </c>
      <c r="E376">
        <v>632.44899999999996</v>
      </c>
      <c r="F376">
        <v>5.2</v>
      </c>
      <c r="G376">
        <v>0</v>
      </c>
      <c r="H376" t="s">
        <v>194</v>
      </c>
      <c r="I376">
        <v>5.7000000000000002E-2</v>
      </c>
      <c r="J376">
        <f t="shared" si="202"/>
        <v>1</v>
      </c>
      <c r="K376">
        <f t="shared" ca="1" si="203"/>
        <v>50.95</v>
      </c>
      <c r="L376">
        <f t="shared" ca="1" si="204"/>
        <v>1.0684959309922624</v>
      </c>
      <c r="M376">
        <f t="shared" ca="1" si="177"/>
        <v>5.5561788411597641</v>
      </c>
      <c r="N376">
        <f t="shared" ca="1" si="178"/>
        <v>0.75728294997139567</v>
      </c>
      <c r="O376">
        <f t="shared" ca="1" si="179"/>
        <v>9.1699712080119067</v>
      </c>
      <c r="P376">
        <f t="shared" ca="1" si="180"/>
        <v>633.51749593099225</v>
      </c>
      <c r="Q376">
        <f t="shared" ca="1" si="181"/>
        <v>637.80334567389582</v>
      </c>
      <c r="R376">
        <f t="shared" ca="1" si="182"/>
        <v>2.7409906686322007E-2</v>
      </c>
      <c r="S376">
        <f t="shared" ca="1" si="183"/>
        <v>2.8323507366843055</v>
      </c>
      <c r="T376">
        <f t="shared" ca="1" si="184"/>
        <v>50.594272557643521</v>
      </c>
      <c r="U376">
        <f t="shared" ca="1" si="205"/>
        <v>-2.7317062411952975E-2</v>
      </c>
      <c r="V376">
        <f t="shared" ca="1" si="206"/>
        <v>0</v>
      </c>
      <c r="W376">
        <f t="shared" ca="1" si="185"/>
        <v>1.0251871468508555</v>
      </c>
      <c r="X376">
        <f t="shared" ca="1" si="186"/>
        <v>5.3309731636244493</v>
      </c>
      <c r="Y376">
        <f t="shared" ca="1" si="187"/>
        <v>0.73526868374993881</v>
      </c>
      <c r="Z376">
        <f t="shared" ca="1" si="188"/>
        <v>9.5573544334557958</v>
      </c>
      <c r="AA376">
        <f t="shared" ca="1" si="189"/>
        <v>633.4741871468508</v>
      </c>
      <c r="AB376">
        <f t="shared" ca="1" si="190"/>
        <v>638.12979488215649</v>
      </c>
      <c r="AC376">
        <f t="shared" ca="1" si="191"/>
        <v>3.0969187406155081E-2</v>
      </c>
      <c r="AD376">
        <f t="shared" ca="1" si="192"/>
        <v>3.0137110609524824</v>
      </c>
      <c r="AE376">
        <f t="shared" ca="1" si="193"/>
        <v>52.370462378331112</v>
      </c>
      <c r="AF376">
        <f t="shared" ca="1" si="194"/>
        <v>3.0911470141063546E-2</v>
      </c>
      <c r="AG376">
        <f t="shared" ca="1" si="195"/>
        <v>0</v>
      </c>
      <c r="AH376">
        <f ca="1">IFERROR(IF(V32="Supercritical",MAX($D$16,IFERROR(L376,MAX($D$16,POWER((ABS(K376)^2)/($I$5*MAX(F376,0.1)^2),1/3)))),IF(V32="Subcritical",MAX($D$16,IFERROR(W376,MAX($D$16,POWER((ABS(K376)^2)/($I$5*MAX(F376,0.1)^2),1/3)))),IF(AND(IFERROR(V376,0)=1,IFERROR(AG376,0)=1),IF(IFERROR(T376,-1E+99)&gt;=IFERROR(AE376,-1E+99),MAX($D$16,IFERROR(L376,MAX($D$16,POWER((ABS(K376)^2)/($I$5*MAX(F376,0.1)^2),1/3)))),MAX($D$16,IFERROR(W376,MAX($D$16,POWER((ABS(K376)^2)/($I$5*MAX(F376,0.1)^2),1/3))))),IF(IFERROR(V376,0)=1,MAX($D$16,IFERROR(L376,MAX($D$16,POWER((ABS(K376)^2)/($I$5*MAX(F376,0.1)^2),1/3)))),IF(IFERROR(AG376,0)=1,MAX($D$16,IFERROR(W376,MAX($D$16,POWER((ABS(K376)^2)/($I$5*MAX(F376,0.1)^2),1/3)))),MAX($D$16,POWER((ABS(K376)^2)/($I$5*MAX(F376,0.1)^2),1/3))))))),MAX($D$16,POWER((ABS(K376)^2)/($I$5*MAX(F376,0.1)^2),1/3)))</f>
        <v>2.1389677043987478</v>
      </c>
      <c r="AI376">
        <f t="shared" ca="1" si="196"/>
        <v>634.58796770439869</v>
      </c>
      <c r="AJ376">
        <f t="shared" ca="1" si="197"/>
        <v>635.65745155659806</v>
      </c>
      <c r="AM376">
        <v>0</v>
      </c>
      <c r="AN376">
        <v>0</v>
      </c>
      <c r="AO376">
        <f t="shared" si="198"/>
        <v>0</v>
      </c>
      <c r="AP376">
        <f t="shared" si="207"/>
        <v>0</v>
      </c>
      <c r="AQ376">
        <f t="shared" ca="1" si="199"/>
        <v>1.0000000000000004</v>
      </c>
      <c r="AR376" t="str">
        <f t="shared" ca="1" si="200"/>
        <v>Supercritical</v>
      </c>
      <c r="AS376">
        <f t="shared" ca="1" si="201"/>
        <v>3.8141460404132466E-3</v>
      </c>
    </row>
    <row r="377" spans="1:45" x14ac:dyDescent="0.35">
      <c r="A377">
        <v>228</v>
      </c>
      <c r="B377">
        <v>226.99700000000001</v>
      </c>
      <c r="C377">
        <v>616357.80599999998</v>
      </c>
      <c r="D377">
        <v>3097689.9589999998</v>
      </c>
      <c r="E377">
        <v>632.44849999999997</v>
      </c>
      <c r="F377">
        <v>5.2</v>
      </c>
      <c r="G377">
        <v>0</v>
      </c>
      <c r="H377" t="s">
        <v>194</v>
      </c>
      <c r="I377">
        <v>5.7000000000000002E-2</v>
      </c>
      <c r="J377">
        <f t="shared" si="202"/>
        <v>1</v>
      </c>
      <c r="K377">
        <f t="shared" ca="1" si="203"/>
        <v>50.95</v>
      </c>
      <c r="L377">
        <f t="shared" ca="1" si="204"/>
        <v>1.0684959309922624</v>
      </c>
      <c r="M377">
        <f t="shared" ca="1" si="177"/>
        <v>5.5561788411597641</v>
      </c>
      <c r="N377">
        <f t="shared" ca="1" si="178"/>
        <v>0.75728294997139567</v>
      </c>
      <c r="O377">
        <f t="shared" ca="1" si="179"/>
        <v>9.1699712080119067</v>
      </c>
      <c r="P377">
        <f t="shared" ca="1" si="180"/>
        <v>633.51699593099227</v>
      </c>
      <c r="Q377">
        <f t="shared" ca="1" si="181"/>
        <v>637.80284567389583</v>
      </c>
      <c r="R377">
        <f t="shared" ca="1" si="182"/>
        <v>2.7409906686322007E-2</v>
      </c>
      <c r="S377">
        <f t="shared" ca="1" si="183"/>
        <v>2.8323507366843055</v>
      </c>
      <c r="T377">
        <f t="shared" ca="1" si="184"/>
        <v>50.594272557643521</v>
      </c>
      <c r="U377">
        <f t="shared" ca="1" si="205"/>
        <v>-2.7317062411952975E-2</v>
      </c>
      <c r="V377">
        <f t="shared" ca="1" si="206"/>
        <v>0</v>
      </c>
      <c r="W377">
        <f t="shared" ca="1" si="185"/>
        <v>1.0231046554691874</v>
      </c>
      <c r="X377">
        <f t="shared" ca="1" si="186"/>
        <v>5.3201442084397748</v>
      </c>
      <c r="Y377">
        <f t="shared" ca="1" si="187"/>
        <v>0.73419687179182835</v>
      </c>
      <c r="Z377">
        <f t="shared" ca="1" si="188"/>
        <v>9.5768080720770499</v>
      </c>
      <c r="AA377">
        <f t="shared" ca="1" si="189"/>
        <v>633.47160465546915</v>
      </c>
      <c r="AB377">
        <f t="shared" ca="1" si="190"/>
        <v>638.14618431140184</v>
      </c>
      <c r="AC377">
        <f t="shared" ca="1" si="191"/>
        <v>3.1155929525391726E-2</v>
      </c>
      <c r="AD377">
        <f t="shared" ca="1" si="192"/>
        <v>3.0229171864206896</v>
      </c>
      <c r="AE377">
        <f t="shared" ca="1" si="193"/>
        <v>52.460407920512885</v>
      </c>
      <c r="AF377">
        <f t="shared" ca="1" si="194"/>
        <v>3.1100014592766456E-2</v>
      </c>
      <c r="AG377">
        <f t="shared" ca="1" si="195"/>
        <v>0</v>
      </c>
      <c r="AH377">
        <f ca="1">IFERROR(IF(V32="Supercritical",MAX($D$16,IFERROR(L377,MAX($D$16,POWER((ABS(K377)^2)/($I$5*MAX(F377,0.1)^2),1/3)))),IF(V32="Subcritical",MAX($D$16,IFERROR(W377,MAX($D$16,POWER((ABS(K377)^2)/($I$5*MAX(F377,0.1)^2),1/3)))),IF(AND(IFERROR(V377,0)=1,IFERROR(AG377,0)=1),IF(IFERROR(T377,-1E+99)&gt;=IFERROR(AE377,-1E+99),MAX($D$16,IFERROR(L377,MAX($D$16,POWER((ABS(K377)^2)/($I$5*MAX(F377,0.1)^2),1/3)))),MAX($D$16,IFERROR(W377,MAX($D$16,POWER((ABS(K377)^2)/($I$5*MAX(F377,0.1)^2),1/3))))),IF(IFERROR(V377,0)=1,MAX($D$16,IFERROR(L377,MAX($D$16,POWER((ABS(K377)^2)/($I$5*MAX(F377,0.1)^2),1/3)))),IF(IFERROR(AG377,0)=1,MAX($D$16,IFERROR(W377,MAX($D$16,POWER((ABS(K377)^2)/($I$5*MAX(F377,0.1)^2),1/3)))),MAX($D$16,POWER((ABS(K377)^2)/($I$5*MAX(F377,0.1)^2),1/3))))))),MAX($D$16,POWER((ABS(K377)^2)/($I$5*MAX(F377,0.1)^2),1/3)))</f>
        <v>2.1389677043987478</v>
      </c>
      <c r="AI377">
        <f t="shared" ca="1" si="196"/>
        <v>634.5874677043987</v>
      </c>
      <c r="AJ377">
        <f t="shared" ca="1" si="197"/>
        <v>635.65695155659807</v>
      </c>
      <c r="AM377">
        <v>0</v>
      </c>
      <c r="AN377">
        <v>0</v>
      </c>
      <c r="AO377">
        <f t="shared" si="198"/>
        <v>0</v>
      </c>
      <c r="AP377">
        <f t="shared" si="207"/>
        <v>0</v>
      </c>
      <c r="AQ377">
        <f t="shared" ca="1" si="199"/>
        <v>1.0000000000000004</v>
      </c>
      <c r="AR377" t="str">
        <f t="shared" ca="1" si="200"/>
        <v>Supercritical</v>
      </c>
      <c r="AS377">
        <f t="shared" ca="1" si="201"/>
        <v>3.8141460404132466E-3</v>
      </c>
    </row>
    <row r="378" spans="1:45" x14ac:dyDescent="0.35">
      <c r="A378">
        <v>229</v>
      </c>
      <c r="B378">
        <v>227.99700000000001</v>
      </c>
      <c r="C378">
        <v>616356.80700000003</v>
      </c>
      <c r="D378">
        <v>3097689.9109999998</v>
      </c>
      <c r="E378">
        <v>632.44799999999998</v>
      </c>
      <c r="F378">
        <v>5.2</v>
      </c>
      <c r="G378">
        <v>0</v>
      </c>
      <c r="H378" t="s">
        <v>194</v>
      </c>
      <c r="I378">
        <v>5.7000000000000002E-2</v>
      </c>
      <c r="J378">
        <f t="shared" si="202"/>
        <v>1</v>
      </c>
      <c r="K378">
        <f t="shared" ca="1" si="203"/>
        <v>50.95</v>
      </c>
      <c r="L378">
        <f t="shared" ca="1" si="204"/>
        <v>1.0684959309922624</v>
      </c>
      <c r="M378">
        <f t="shared" ca="1" si="177"/>
        <v>5.5561788411597641</v>
      </c>
      <c r="N378">
        <f t="shared" ca="1" si="178"/>
        <v>0.75728294997139567</v>
      </c>
      <c r="O378">
        <f t="shared" ca="1" si="179"/>
        <v>9.1699712080119067</v>
      </c>
      <c r="P378">
        <f t="shared" ca="1" si="180"/>
        <v>633.51649593099228</v>
      </c>
      <c r="Q378">
        <f t="shared" ca="1" si="181"/>
        <v>637.80234567389584</v>
      </c>
      <c r="R378">
        <f t="shared" ca="1" si="182"/>
        <v>2.7409906686322007E-2</v>
      </c>
      <c r="S378">
        <f t="shared" ca="1" si="183"/>
        <v>2.8323507366843055</v>
      </c>
      <c r="T378">
        <f t="shared" ca="1" si="184"/>
        <v>50.594272557643521</v>
      </c>
      <c r="U378">
        <f t="shared" ca="1" si="205"/>
        <v>-2.7317062411952975E-2</v>
      </c>
      <c r="V378">
        <f t="shared" ca="1" si="206"/>
        <v>0</v>
      </c>
      <c r="W378">
        <f t="shared" ca="1" si="185"/>
        <v>1.020322785611363</v>
      </c>
      <c r="X378">
        <f t="shared" ca="1" si="186"/>
        <v>5.3056784851790884</v>
      </c>
      <c r="Y378">
        <f t="shared" ca="1" si="187"/>
        <v>0.7327631815408856</v>
      </c>
      <c r="Z378">
        <f t="shared" ca="1" si="188"/>
        <v>9.6029188618051418</v>
      </c>
      <c r="AA378">
        <f t="shared" ca="1" si="189"/>
        <v>633.46832278561135</v>
      </c>
      <c r="AB378">
        <f t="shared" ca="1" si="190"/>
        <v>638.16842730479652</v>
      </c>
      <c r="AC378">
        <f t="shared" ca="1" si="191"/>
        <v>3.1407800045955607E-2</v>
      </c>
      <c r="AD378">
        <f t="shared" ca="1" si="192"/>
        <v>3.0352884061007597</v>
      </c>
      <c r="AE378">
        <f t="shared" ca="1" si="193"/>
        <v>52.581239176845585</v>
      </c>
      <c r="AF378">
        <f t="shared" ca="1" si="194"/>
        <v>3.1354309975313299E-2</v>
      </c>
      <c r="AG378">
        <f t="shared" ca="1" si="195"/>
        <v>0</v>
      </c>
      <c r="AH378">
        <f ca="1">IFERROR(IF(V32="Supercritical",MAX($D$16,IFERROR(L378,MAX($D$16,POWER((ABS(K378)^2)/($I$5*MAX(F378,0.1)^2),1/3)))),IF(V32="Subcritical",MAX($D$16,IFERROR(W378,MAX($D$16,POWER((ABS(K378)^2)/($I$5*MAX(F378,0.1)^2),1/3)))),IF(AND(IFERROR(V378,0)=1,IFERROR(AG378,0)=1),IF(IFERROR(T378,-1E+99)&gt;=IFERROR(AE378,-1E+99),MAX($D$16,IFERROR(L378,MAX($D$16,POWER((ABS(K378)^2)/($I$5*MAX(F378,0.1)^2),1/3)))),MAX($D$16,IFERROR(W378,MAX($D$16,POWER((ABS(K378)^2)/($I$5*MAX(F378,0.1)^2),1/3))))),IF(IFERROR(V378,0)=1,MAX($D$16,IFERROR(L378,MAX($D$16,POWER((ABS(K378)^2)/($I$5*MAX(F378,0.1)^2),1/3)))),IF(IFERROR(AG378,0)=1,MAX($D$16,IFERROR(W378,MAX($D$16,POWER((ABS(K378)^2)/($I$5*MAX(F378,0.1)^2),1/3)))),MAX($D$16,POWER((ABS(K378)^2)/($I$5*MAX(F378,0.1)^2),1/3))))))),MAX($D$16,POWER((ABS(K378)^2)/($I$5*MAX(F378,0.1)^2),1/3)))</f>
        <v>2.1389677043987478</v>
      </c>
      <c r="AI378">
        <f t="shared" ca="1" si="196"/>
        <v>634.58696770439872</v>
      </c>
      <c r="AJ378">
        <f t="shared" ca="1" si="197"/>
        <v>635.65645155659809</v>
      </c>
      <c r="AM378">
        <v>0</v>
      </c>
      <c r="AN378">
        <v>0</v>
      </c>
      <c r="AO378">
        <f t="shared" si="198"/>
        <v>0</v>
      </c>
      <c r="AP378">
        <f t="shared" si="207"/>
        <v>0</v>
      </c>
      <c r="AQ378">
        <f t="shared" ca="1" si="199"/>
        <v>1.0000000000000004</v>
      </c>
      <c r="AR378" t="str">
        <f t="shared" ca="1" si="200"/>
        <v>Supercritical</v>
      </c>
      <c r="AS378">
        <f t="shared" ca="1" si="201"/>
        <v>3.8141460404132466E-3</v>
      </c>
    </row>
    <row r="379" spans="1:45" x14ac:dyDescent="0.35">
      <c r="A379">
        <v>230</v>
      </c>
      <c r="B379">
        <v>228.99700000000001</v>
      </c>
      <c r="C379">
        <v>616355.80799999996</v>
      </c>
      <c r="D379">
        <v>3097689.8640000001</v>
      </c>
      <c r="E379">
        <v>632.44749999999999</v>
      </c>
      <c r="F379">
        <v>5.2</v>
      </c>
      <c r="G379">
        <v>0</v>
      </c>
      <c r="H379" t="s">
        <v>194</v>
      </c>
      <c r="I379">
        <v>5.7000000000000002E-2</v>
      </c>
      <c r="J379">
        <f t="shared" si="202"/>
        <v>1</v>
      </c>
      <c r="K379">
        <f t="shared" ca="1" si="203"/>
        <v>50.95</v>
      </c>
      <c r="L379">
        <f t="shared" ca="1" si="204"/>
        <v>1.0684959309922624</v>
      </c>
      <c r="M379">
        <f t="shared" ca="1" si="177"/>
        <v>5.5561788411597641</v>
      </c>
      <c r="N379">
        <f t="shared" ca="1" si="178"/>
        <v>0.75728294997139567</v>
      </c>
      <c r="O379">
        <f t="shared" ca="1" si="179"/>
        <v>9.1699712080119067</v>
      </c>
      <c r="P379">
        <f t="shared" ca="1" si="180"/>
        <v>633.51599593099229</v>
      </c>
      <c r="Q379">
        <f t="shared" ca="1" si="181"/>
        <v>637.80184567389585</v>
      </c>
      <c r="R379">
        <f t="shared" ca="1" si="182"/>
        <v>2.7409906686322007E-2</v>
      </c>
      <c r="S379">
        <f t="shared" ca="1" si="183"/>
        <v>2.8323507366843055</v>
      </c>
      <c r="T379">
        <f t="shared" ca="1" si="184"/>
        <v>50.594272557643521</v>
      </c>
      <c r="U379">
        <f t="shared" ca="1" si="205"/>
        <v>-2.7317062411952975E-2</v>
      </c>
      <c r="V379">
        <f t="shared" ca="1" si="206"/>
        <v>0</v>
      </c>
      <c r="W379">
        <f t="shared" ca="1" si="185"/>
        <v>1.0170020926779602</v>
      </c>
      <c r="X379">
        <f t="shared" ca="1" si="186"/>
        <v>5.288410881925393</v>
      </c>
      <c r="Y379">
        <f t="shared" ca="1" si="187"/>
        <v>0.73104891100711988</v>
      </c>
      <c r="Z379">
        <f t="shared" ca="1" si="188"/>
        <v>9.6342741019113554</v>
      </c>
      <c r="AA379">
        <f t="shared" ca="1" si="189"/>
        <v>633.464502092678</v>
      </c>
      <c r="AB379">
        <f t="shared" ca="1" si="190"/>
        <v>638.19535007793593</v>
      </c>
      <c r="AC379">
        <f t="shared" ca="1" si="191"/>
        <v>3.1712119429062387E-2</v>
      </c>
      <c r="AD379">
        <f t="shared" ca="1" si="192"/>
        <v>3.0501666703741543</v>
      </c>
      <c r="AE379">
        <f t="shared" ca="1" si="193"/>
        <v>52.726498398874824</v>
      </c>
      <c r="AF379">
        <f t="shared" ca="1" si="194"/>
        <v>3.1212119429028462E-2</v>
      </c>
      <c r="AG379">
        <f t="shared" ca="1" si="195"/>
        <v>0</v>
      </c>
      <c r="AH379">
        <f ca="1">IFERROR(IF(V32="Supercritical",MAX($D$16,IFERROR(L379,MAX($D$16,POWER((ABS(K379)^2)/($I$5*MAX(F379,0.1)^2),1/3)))),IF(V32="Subcritical",MAX($D$16,IFERROR(W379,MAX($D$16,POWER((ABS(K379)^2)/($I$5*MAX(F379,0.1)^2),1/3)))),IF(AND(IFERROR(V379,0)=1,IFERROR(AG379,0)=1),IF(IFERROR(T379,-1E+99)&gt;=IFERROR(AE379,-1E+99),MAX($D$16,IFERROR(L379,MAX($D$16,POWER((ABS(K379)^2)/($I$5*MAX(F379,0.1)^2),1/3)))),MAX($D$16,IFERROR(W379,MAX($D$16,POWER((ABS(K379)^2)/($I$5*MAX(F379,0.1)^2),1/3))))),IF(IFERROR(V379,0)=1,MAX($D$16,IFERROR(L379,MAX($D$16,POWER((ABS(K379)^2)/($I$5*MAX(F379,0.1)^2),1/3)))),IF(IFERROR(AG379,0)=1,MAX($D$16,IFERROR(W379,MAX($D$16,POWER((ABS(K379)^2)/($I$5*MAX(F379,0.1)^2),1/3)))),MAX($D$16,POWER((ABS(K379)^2)/($I$5*MAX(F379,0.1)^2),1/3))))))),MAX($D$16,POWER((ABS(K379)^2)/($I$5*MAX(F379,0.1)^2),1/3)))</f>
        <v>2.1389677043987478</v>
      </c>
      <c r="AI379">
        <f t="shared" ca="1" si="196"/>
        <v>634.58646770439873</v>
      </c>
      <c r="AJ379">
        <f t="shared" ca="1" si="197"/>
        <v>635.6559515565981</v>
      </c>
      <c r="AM379">
        <v>0</v>
      </c>
      <c r="AN379">
        <v>0</v>
      </c>
      <c r="AO379">
        <f t="shared" si="198"/>
        <v>0</v>
      </c>
      <c r="AP379">
        <f t="shared" si="207"/>
        <v>0</v>
      </c>
      <c r="AQ379">
        <f t="shared" ca="1" si="199"/>
        <v>1.0000000000000004</v>
      </c>
      <c r="AR379" t="str">
        <f t="shared" ca="1" si="200"/>
        <v>Supercritical</v>
      </c>
      <c r="AS379">
        <f t="shared" ca="1" si="201"/>
        <v>3.8141460404132466E-3</v>
      </c>
    </row>
    <row r="380" spans="1:45" x14ac:dyDescent="0.35">
      <c r="A380">
        <v>231</v>
      </c>
      <c r="B380">
        <v>229.99700000000001</v>
      </c>
      <c r="C380">
        <v>616354.80900000001</v>
      </c>
      <c r="D380">
        <v>3097689.8160000001</v>
      </c>
      <c r="E380">
        <v>632.447</v>
      </c>
      <c r="F380">
        <v>5.2</v>
      </c>
      <c r="G380">
        <v>0</v>
      </c>
      <c r="H380" t="s">
        <v>194</v>
      </c>
      <c r="I380">
        <v>0</v>
      </c>
      <c r="J380">
        <f t="shared" si="202"/>
        <v>1</v>
      </c>
      <c r="K380">
        <f t="shared" ca="1" si="203"/>
        <v>50.95</v>
      </c>
      <c r="L380">
        <f t="shared" ca="1" si="204"/>
        <v>1.0684959309922624</v>
      </c>
      <c r="M380">
        <f t="shared" ca="1" si="177"/>
        <v>5.5561788411597641</v>
      </c>
      <c r="N380">
        <f t="shared" ca="1" si="178"/>
        <v>0.75728294997139567</v>
      </c>
      <c r="O380">
        <f t="shared" ca="1" si="179"/>
        <v>9.1699712080119067</v>
      </c>
      <c r="P380">
        <f t="shared" ca="1" si="180"/>
        <v>633.5154959309923</v>
      </c>
      <c r="Q380">
        <f t="shared" ca="1" si="181"/>
        <v>637.80134567389587</v>
      </c>
      <c r="R380">
        <f t="shared" ca="1" si="182"/>
        <v>2.7409906686322007E-2</v>
      </c>
      <c r="S380">
        <f t="shared" ca="1" si="183"/>
        <v>2.8323507366843055</v>
      </c>
      <c r="T380">
        <f t="shared" ca="1" si="184"/>
        <v>50.594272557643521</v>
      </c>
      <c r="U380">
        <f t="shared" ca="1" si="205"/>
        <v>-2.6909906686341856E-2</v>
      </c>
      <c r="V380">
        <f t="shared" ca="1" si="206"/>
        <v>0</v>
      </c>
      <c r="W380">
        <f t="shared" ca="1" si="185"/>
        <v>1.0132727843758162</v>
      </c>
      <c r="X380">
        <f t="shared" ca="1" si="186"/>
        <v>5.2690184787542451</v>
      </c>
      <c r="Y380">
        <f t="shared" ca="1" si="187"/>
        <v>0.72911994100446187</v>
      </c>
      <c r="Z380">
        <f t="shared" ca="1" si="188"/>
        <v>9.6697326466856719</v>
      </c>
      <c r="AA380">
        <f t="shared" ca="1" si="189"/>
        <v>633.46027278437577</v>
      </c>
      <c r="AB380">
        <f t="shared" ca="1" si="190"/>
        <v>638.2260082307763</v>
      </c>
      <c r="AC380">
        <f t="shared" ca="1" si="191"/>
        <v>3.2058717902484719E-2</v>
      </c>
      <c r="AD380">
        <f t="shared" ca="1" si="192"/>
        <v>3.0670211718945417</v>
      </c>
      <c r="AE380">
        <f t="shared" ca="1" si="193"/>
        <v>52.890972776324631</v>
      </c>
      <c r="AF380">
        <f t="shared" ca="1" si="194"/>
        <v>3.1995576985082153E-2</v>
      </c>
      <c r="AG380">
        <f t="shared" ca="1" si="195"/>
        <v>0</v>
      </c>
      <c r="AH380">
        <f ca="1">IFERROR(IF(V32="Supercritical",MAX($D$16,IFERROR(L380,MAX($D$16,POWER((ABS(K380)^2)/($I$5*MAX(F380,0.1)^2),1/3)))),IF(V32="Subcritical",MAX($D$16,IFERROR(W380,MAX($D$16,POWER((ABS(K380)^2)/($I$5*MAX(F380,0.1)^2),1/3)))),IF(AND(IFERROR(V380,0)=1,IFERROR(AG380,0)=1),IF(IFERROR(T380,-1E+99)&gt;=IFERROR(AE380,-1E+99),MAX($D$16,IFERROR(L380,MAX($D$16,POWER((ABS(K380)^2)/($I$5*MAX(F380,0.1)^2),1/3)))),MAX($D$16,IFERROR(W380,MAX($D$16,POWER((ABS(K380)^2)/($I$5*MAX(F380,0.1)^2),1/3))))),IF(IFERROR(V380,0)=1,MAX($D$16,IFERROR(L380,MAX($D$16,POWER((ABS(K380)^2)/($I$5*MAX(F380,0.1)^2),1/3)))),IF(IFERROR(AG380,0)=1,MAX($D$16,IFERROR(W380,MAX($D$16,POWER((ABS(K380)^2)/($I$5*MAX(F380,0.1)^2),1/3)))),MAX($D$16,POWER((ABS(K380)^2)/($I$5*MAX(F380,0.1)^2),1/3))))))),MAX($D$16,POWER((ABS(K380)^2)/($I$5*MAX(F380,0.1)^2),1/3)))</f>
        <v>2.1389677043987478</v>
      </c>
      <c r="AI380">
        <f t="shared" ca="1" si="196"/>
        <v>634.58596770439874</v>
      </c>
      <c r="AJ380">
        <f t="shared" ca="1" si="197"/>
        <v>635.65545155659811</v>
      </c>
      <c r="AM380">
        <v>0</v>
      </c>
      <c r="AN380">
        <v>0</v>
      </c>
      <c r="AO380">
        <f t="shared" si="198"/>
        <v>0</v>
      </c>
      <c r="AP380">
        <f t="shared" si="207"/>
        <v>0</v>
      </c>
      <c r="AQ380">
        <f t="shared" ca="1" si="199"/>
        <v>1.0000000000000004</v>
      </c>
      <c r="AR380" t="str">
        <f t="shared" ca="1" si="200"/>
        <v>Supercritical</v>
      </c>
      <c r="AS380">
        <f t="shared" ca="1" si="201"/>
        <v>3.8141460404132466E-3</v>
      </c>
    </row>
    <row r="381" spans="1:45" x14ac:dyDescent="0.35">
      <c r="A381">
        <v>232</v>
      </c>
      <c r="B381">
        <v>230.99700000000001</v>
      </c>
      <c r="C381">
        <v>616353.81000000006</v>
      </c>
      <c r="D381">
        <v>3097689.7680000002</v>
      </c>
      <c r="E381">
        <v>632.44650000000001</v>
      </c>
      <c r="F381">
        <v>5.2</v>
      </c>
      <c r="G381">
        <v>0</v>
      </c>
      <c r="H381" t="s">
        <v>194</v>
      </c>
      <c r="I381">
        <v>5.5E-2</v>
      </c>
      <c r="J381">
        <f t="shared" si="202"/>
        <v>1</v>
      </c>
      <c r="K381">
        <f t="shared" ca="1" si="203"/>
        <v>50.95</v>
      </c>
      <c r="L381">
        <f t="shared" ca="1" si="204"/>
        <v>1.0684959309922624</v>
      </c>
      <c r="M381">
        <f t="shared" ca="1" si="177"/>
        <v>5.5561788411597641</v>
      </c>
      <c r="N381">
        <f t="shared" ca="1" si="178"/>
        <v>0.75728294997139567</v>
      </c>
      <c r="O381">
        <f t="shared" ca="1" si="179"/>
        <v>9.1699712080119067</v>
      </c>
      <c r="P381">
        <f t="shared" ca="1" si="180"/>
        <v>633.51499593099231</v>
      </c>
      <c r="Q381">
        <f t="shared" ca="1" si="181"/>
        <v>637.80084567389588</v>
      </c>
      <c r="R381">
        <f t="shared" ca="1" si="182"/>
        <v>2.7409906686322007E-2</v>
      </c>
      <c r="S381">
        <f t="shared" ca="1" si="183"/>
        <v>2.8323507366843055</v>
      </c>
      <c r="T381">
        <f t="shared" ca="1" si="184"/>
        <v>50.594272557643521</v>
      </c>
      <c r="U381">
        <f t="shared" ca="1" si="205"/>
        <v>-2.7302776246074245E-2</v>
      </c>
      <c r="V381">
        <f t="shared" ca="1" si="206"/>
        <v>0</v>
      </c>
      <c r="W381">
        <f t="shared" ca="1" si="185"/>
        <v>1.0092419182993455</v>
      </c>
      <c r="X381">
        <f t="shared" ca="1" si="186"/>
        <v>5.2480579751565966</v>
      </c>
      <c r="Y381">
        <f t="shared" ca="1" si="187"/>
        <v>0.72703050861570562</v>
      </c>
      <c r="Z381">
        <f t="shared" ca="1" si="188"/>
        <v>9.7083531167507182</v>
      </c>
      <c r="AA381">
        <f t="shared" ca="1" si="189"/>
        <v>633.4557419182994</v>
      </c>
      <c r="AB381">
        <f t="shared" ca="1" si="190"/>
        <v>638.25962164508451</v>
      </c>
      <c r="AC381">
        <f t="shared" ca="1" si="191"/>
        <v>3.2439199789283515E-2</v>
      </c>
      <c r="AD381">
        <f t="shared" ca="1" si="192"/>
        <v>3.0854138197345553</v>
      </c>
      <c r="AE381">
        <f t="shared" ca="1" si="193"/>
        <v>53.070358672791727</v>
      </c>
      <c r="AF381">
        <f t="shared" ca="1" si="194"/>
        <v>3.2347116231221662E-2</v>
      </c>
      <c r="AG381">
        <f t="shared" ca="1" si="195"/>
        <v>0</v>
      </c>
      <c r="AH381">
        <f ca="1">IFERROR(IF(V32="Supercritical",MAX($D$16,IFERROR(L381,MAX($D$16,POWER((ABS(K381)^2)/($I$5*MAX(F381,0.1)^2),1/3)))),IF(V32="Subcritical",MAX($D$16,IFERROR(W381,MAX($D$16,POWER((ABS(K381)^2)/($I$5*MAX(F381,0.1)^2),1/3)))),IF(AND(IFERROR(V381,0)=1,IFERROR(AG381,0)=1),IF(IFERROR(T381,-1E+99)&gt;=IFERROR(AE381,-1E+99),MAX($D$16,IFERROR(L381,MAX($D$16,POWER((ABS(K381)^2)/($I$5*MAX(F381,0.1)^2),1/3)))),MAX($D$16,IFERROR(W381,MAX($D$16,POWER((ABS(K381)^2)/($I$5*MAX(F381,0.1)^2),1/3))))),IF(IFERROR(V381,0)=1,MAX($D$16,IFERROR(L381,MAX($D$16,POWER((ABS(K381)^2)/($I$5*MAX(F381,0.1)^2),1/3)))),IF(IFERROR(AG381,0)=1,MAX($D$16,IFERROR(W381,MAX($D$16,POWER((ABS(K381)^2)/($I$5*MAX(F381,0.1)^2),1/3)))),MAX($D$16,POWER((ABS(K381)^2)/($I$5*MAX(F381,0.1)^2),1/3))))))),MAX($D$16,POWER((ABS(K381)^2)/($I$5*MAX(F381,0.1)^2),1/3)))</f>
        <v>2.1389677043987478</v>
      </c>
      <c r="AI381">
        <f t="shared" ca="1" si="196"/>
        <v>634.58546770439875</v>
      </c>
      <c r="AJ381">
        <f t="shared" ca="1" si="197"/>
        <v>635.65495155659812</v>
      </c>
      <c r="AM381">
        <v>0</v>
      </c>
      <c r="AN381">
        <v>0</v>
      </c>
      <c r="AO381">
        <f t="shared" si="198"/>
        <v>0</v>
      </c>
      <c r="AP381">
        <f t="shared" si="207"/>
        <v>0</v>
      </c>
      <c r="AQ381">
        <f t="shared" ca="1" si="199"/>
        <v>1.0000000000000004</v>
      </c>
      <c r="AR381" t="str">
        <f t="shared" ca="1" si="200"/>
        <v>Supercritical</v>
      </c>
      <c r="AS381">
        <f t="shared" ca="1" si="201"/>
        <v>3.8141460404132466E-3</v>
      </c>
    </row>
    <row r="382" spans="1:45" x14ac:dyDescent="0.35">
      <c r="A382">
        <v>233</v>
      </c>
      <c r="B382">
        <v>231.99600000000001</v>
      </c>
      <c r="C382">
        <v>616352.81200000003</v>
      </c>
      <c r="D382">
        <v>3097689.7209999999</v>
      </c>
      <c r="E382">
        <v>632.44600000000003</v>
      </c>
      <c r="F382">
        <v>5.2</v>
      </c>
      <c r="G382">
        <v>0</v>
      </c>
      <c r="H382" t="s">
        <v>194</v>
      </c>
      <c r="I382">
        <v>5.5E-2</v>
      </c>
      <c r="J382">
        <f t="shared" si="202"/>
        <v>0.99899999999999523</v>
      </c>
      <c r="K382">
        <f t="shared" ca="1" si="203"/>
        <v>50.95</v>
      </c>
      <c r="L382">
        <f t="shared" ca="1" si="204"/>
        <v>1.0684959309922624</v>
      </c>
      <c r="M382">
        <f t="shared" ca="1" si="177"/>
        <v>5.5561788411597641</v>
      </c>
      <c r="N382">
        <f t="shared" ca="1" si="178"/>
        <v>0.75728294997139567</v>
      </c>
      <c r="O382">
        <f t="shared" ca="1" si="179"/>
        <v>9.1699712080119067</v>
      </c>
      <c r="P382">
        <f t="shared" ca="1" si="180"/>
        <v>633.51449593099233</v>
      </c>
      <c r="Q382">
        <f t="shared" ca="1" si="181"/>
        <v>637.80034567389589</v>
      </c>
      <c r="R382">
        <f t="shared" ca="1" si="182"/>
        <v>2.7409906686322007E-2</v>
      </c>
      <c r="S382">
        <f t="shared" ca="1" si="183"/>
        <v>2.8323507366843055</v>
      </c>
      <c r="T382">
        <f t="shared" ca="1" si="184"/>
        <v>50.594272557643521</v>
      </c>
      <c r="U382">
        <f t="shared" ca="1" si="205"/>
        <v>-2.7275366339381435E-2</v>
      </c>
      <c r="V382">
        <f t="shared" ca="1" si="206"/>
        <v>0</v>
      </c>
      <c r="W382">
        <f t="shared" ca="1" si="185"/>
        <v>1.0049984462400845</v>
      </c>
      <c r="X382">
        <f t="shared" ca="1" si="186"/>
        <v>5.2259919204484397</v>
      </c>
      <c r="Y382">
        <f t="shared" ca="1" si="187"/>
        <v>0.72482582147837082</v>
      </c>
      <c r="Z382">
        <f t="shared" ca="1" si="188"/>
        <v>9.7493453444964402</v>
      </c>
      <c r="AA382">
        <f t="shared" ca="1" si="189"/>
        <v>633.45099844624008</v>
      </c>
      <c r="AB382">
        <f t="shared" ca="1" si="190"/>
        <v>638.29553130282795</v>
      </c>
      <c r="AC382">
        <f t="shared" ca="1" si="191"/>
        <v>3.2846458560077417E-2</v>
      </c>
      <c r="AD382">
        <f t="shared" ca="1" si="192"/>
        <v>3.1049760564659445</v>
      </c>
      <c r="AE382">
        <f t="shared" ca="1" si="193"/>
        <v>53.261036013807576</v>
      </c>
      <c r="AF382">
        <f t="shared" ca="1" si="194"/>
        <v>3.2839535639936912E-2</v>
      </c>
      <c r="AG382">
        <f t="shared" ca="1" si="195"/>
        <v>0</v>
      </c>
      <c r="AH382">
        <f ca="1">IFERROR(IF(V32="Supercritical",MAX($D$16,IFERROR(L382,MAX($D$16,POWER((ABS(K382)^2)/($I$5*MAX(F382,0.1)^2),1/3)))),IF(V32="Subcritical",MAX($D$16,IFERROR(W382,MAX($D$16,POWER((ABS(K382)^2)/($I$5*MAX(F382,0.1)^2),1/3)))),IF(AND(IFERROR(V382,0)=1,IFERROR(AG382,0)=1),IF(IFERROR(T382,-1E+99)&gt;=IFERROR(AE382,-1E+99),MAX($D$16,IFERROR(L382,MAX($D$16,POWER((ABS(K382)^2)/($I$5*MAX(F382,0.1)^2),1/3)))),MAX($D$16,IFERROR(W382,MAX($D$16,POWER((ABS(K382)^2)/($I$5*MAX(F382,0.1)^2),1/3))))),IF(IFERROR(V382,0)=1,MAX($D$16,IFERROR(L382,MAX($D$16,POWER((ABS(K382)^2)/($I$5*MAX(F382,0.1)^2),1/3)))),IF(IFERROR(AG382,0)=1,MAX($D$16,IFERROR(W382,MAX($D$16,POWER((ABS(K382)^2)/($I$5*MAX(F382,0.1)^2),1/3)))),MAX($D$16,POWER((ABS(K382)^2)/($I$5*MAX(F382,0.1)^2),1/3))))))),MAX($D$16,POWER((ABS(K382)^2)/($I$5*MAX(F382,0.1)^2),1/3)))</f>
        <v>2.1389677043987478</v>
      </c>
      <c r="AI382">
        <f t="shared" ca="1" si="196"/>
        <v>634.58496770439876</v>
      </c>
      <c r="AJ382">
        <f t="shared" ca="1" si="197"/>
        <v>635.65445155659813</v>
      </c>
      <c r="AM382">
        <v>0</v>
      </c>
      <c r="AN382">
        <v>0</v>
      </c>
      <c r="AO382">
        <f t="shared" si="198"/>
        <v>0</v>
      </c>
      <c r="AP382">
        <f t="shared" si="207"/>
        <v>0</v>
      </c>
      <c r="AQ382">
        <f t="shared" ca="1" si="199"/>
        <v>1.0000000000000004</v>
      </c>
      <c r="AR382" t="str">
        <f t="shared" ca="1" si="200"/>
        <v>Supercritical</v>
      </c>
      <c r="AS382">
        <f t="shared" ca="1" si="201"/>
        <v>3.8141460404132466E-3</v>
      </c>
    </row>
    <row r="383" spans="1:45" x14ac:dyDescent="0.35">
      <c r="A383">
        <v>234</v>
      </c>
      <c r="B383">
        <v>232.99700000000001</v>
      </c>
      <c r="C383">
        <v>616351.81299999997</v>
      </c>
      <c r="D383">
        <v>3097689.673</v>
      </c>
      <c r="E383">
        <v>632.44550000000004</v>
      </c>
      <c r="F383">
        <v>5.2</v>
      </c>
      <c r="G383">
        <v>0</v>
      </c>
      <c r="H383" t="s">
        <v>194</v>
      </c>
      <c r="I383">
        <v>5.7000000000000002E-2</v>
      </c>
      <c r="J383">
        <f t="shared" si="202"/>
        <v>1.0010000000000048</v>
      </c>
      <c r="K383">
        <f t="shared" ca="1" si="203"/>
        <v>50.95</v>
      </c>
      <c r="L383">
        <f t="shared" ca="1" si="204"/>
        <v>1.0684959309922624</v>
      </c>
      <c r="M383">
        <f t="shared" ca="1" si="177"/>
        <v>5.5561788411597641</v>
      </c>
      <c r="N383">
        <f t="shared" ca="1" si="178"/>
        <v>0.75728294997139567</v>
      </c>
      <c r="O383">
        <f t="shared" ca="1" si="179"/>
        <v>9.1699712080119067</v>
      </c>
      <c r="P383">
        <f t="shared" ca="1" si="180"/>
        <v>633.51399593099234</v>
      </c>
      <c r="Q383">
        <f t="shared" ca="1" si="181"/>
        <v>637.7998456738959</v>
      </c>
      <c r="R383">
        <f t="shared" ca="1" si="182"/>
        <v>2.7409906686322007E-2</v>
      </c>
      <c r="S383">
        <f t="shared" ca="1" si="183"/>
        <v>2.8323507366843055</v>
      </c>
      <c r="T383">
        <f t="shared" ca="1" si="184"/>
        <v>50.594272557643521</v>
      </c>
      <c r="U383">
        <f t="shared" ca="1" si="205"/>
        <v>-2.7344472318645785E-2</v>
      </c>
      <c r="V383">
        <f t="shared" ca="1" si="206"/>
        <v>0</v>
      </c>
      <c r="W383">
        <f t="shared" ca="1" si="185"/>
        <v>1.000616747778041</v>
      </c>
      <c r="X383">
        <f t="shared" ca="1" si="186"/>
        <v>5.2032070884458133</v>
      </c>
      <c r="Y383">
        <f t="shared" ca="1" si="187"/>
        <v>0.72254386580531504</v>
      </c>
      <c r="Z383">
        <f t="shared" ca="1" si="188"/>
        <v>9.7920377055795136</v>
      </c>
      <c r="AA383">
        <f t="shared" ca="1" si="189"/>
        <v>633.44611674777809</v>
      </c>
      <c r="AB383">
        <f t="shared" ca="1" si="190"/>
        <v>638.33317089800698</v>
      </c>
      <c r="AC383">
        <f t="shared" ca="1" si="191"/>
        <v>3.3274360272006691E-2</v>
      </c>
      <c r="AD383">
        <f t="shared" ca="1" si="192"/>
        <v>3.125393392269781</v>
      </c>
      <c r="AE383">
        <f t="shared" ca="1" si="193"/>
        <v>53.459917669607172</v>
      </c>
      <c r="AF383">
        <f t="shared" ca="1" si="194"/>
        <v>3.3238630416235537E-2</v>
      </c>
      <c r="AG383">
        <f t="shared" ca="1" si="195"/>
        <v>0</v>
      </c>
      <c r="AH383">
        <f ca="1">IFERROR(IF(V32="Supercritical",MAX($D$16,IFERROR(L383,MAX($D$16,POWER((ABS(K383)^2)/($I$5*MAX(F383,0.1)^2),1/3)))),IF(V32="Subcritical",MAX($D$16,IFERROR(W383,MAX($D$16,POWER((ABS(K383)^2)/($I$5*MAX(F383,0.1)^2),1/3)))),IF(AND(IFERROR(V383,0)=1,IFERROR(AG383,0)=1),IF(IFERROR(T383,-1E+99)&gt;=IFERROR(AE383,-1E+99),MAX($D$16,IFERROR(L383,MAX($D$16,POWER((ABS(K383)^2)/($I$5*MAX(F383,0.1)^2),1/3)))),MAX($D$16,IFERROR(W383,MAX($D$16,POWER((ABS(K383)^2)/($I$5*MAX(F383,0.1)^2),1/3))))),IF(IFERROR(V383,0)=1,MAX($D$16,IFERROR(L383,MAX($D$16,POWER((ABS(K383)^2)/($I$5*MAX(F383,0.1)^2),1/3)))),IF(IFERROR(AG383,0)=1,MAX($D$16,IFERROR(W383,MAX($D$16,POWER((ABS(K383)^2)/($I$5*MAX(F383,0.1)^2),1/3)))),MAX($D$16,POWER((ABS(K383)^2)/($I$5*MAX(F383,0.1)^2),1/3))))))),MAX($D$16,POWER((ABS(K383)^2)/($I$5*MAX(F383,0.1)^2),1/3)))</f>
        <v>2.1389677043987478</v>
      </c>
      <c r="AI383">
        <f t="shared" ca="1" si="196"/>
        <v>634.58446770439878</v>
      </c>
      <c r="AJ383">
        <f t="shared" ca="1" si="197"/>
        <v>635.65395155659814</v>
      </c>
      <c r="AM383">
        <v>0</v>
      </c>
      <c r="AN383">
        <v>0</v>
      </c>
      <c r="AO383">
        <f t="shared" si="198"/>
        <v>0</v>
      </c>
      <c r="AP383">
        <f t="shared" si="207"/>
        <v>0</v>
      </c>
      <c r="AQ383">
        <f t="shared" ca="1" si="199"/>
        <v>1.0000000000000004</v>
      </c>
      <c r="AR383" t="str">
        <f t="shared" ca="1" si="200"/>
        <v>Supercritical</v>
      </c>
      <c r="AS383">
        <f t="shared" ca="1" si="201"/>
        <v>3.8141460404132466E-3</v>
      </c>
    </row>
    <row r="384" spans="1:45" x14ac:dyDescent="0.35">
      <c r="A384">
        <v>235</v>
      </c>
      <c r="B384">
        <v>233.99700000000001</v>
      </c>
      <c r="C384">
        <v>616350.81400000001</v>
      </c>
      <c r="D384">
        <v>3097689.6260000002</v>
      </c>
      <c r="E384">
        <v>632.44500000000005</v>
      </c>
      <c r="F384">
        <v>5.2</v>
      </c>
      <c r="G384">
        <v>0</v>
      </c>
      <c r="H384" t="s">
        <v>194</v>
      </c>
      <c r="I384">
        <v>5.7000000000000002E-2</v>
      </c>
      <c r="J384">
        <f t="shared" si="202"/>
        <v>1</v>
      </c>
      <c r="K384">
        <f t="shared" ca="1" si="203"/>
        <v>50.95</v>
      </c>
      <c r="L384">
        <f t="shared" ca="1" si="204"/>
        <v>1.0684959309922624</v>
      </c>
      <c r="M384">
        <f t="shared" ca="1" si="177"/>
        <v>5.5561788411597641</v>
      </c>
      <c r="N384">
        <f t="shared" ca="1" si="178"/>
        <v>0.75728294997139567</v>
      </c>
      <c r="O384">
        <f t="shared" ca="1" si="179"/>
        <v>9.1699712080119067</v>
      </c>
      <c r="P384">
        <f t="shared" ca="1" si="180"/>
        <v>633.51349593099235</v>
      </c>
      <c r="Q384">
        <f t="shared" ca="1" si="181"/>
        <v>637.79934567389591</v>
      </c>
      <c r="R384">
        <f t="shared" ca="1" si="182"/>
        <v>2.7409906686322007E-2</v>
      </c>
      <c r="S384">
        <f t="shared" ca="1" si="183"/>
        <v>2.8323507366843055</v>
      </c>
      <c r="T384">
        <f t="shared" ca="1" si="184"/>
        <v>50.594272557643521</v>
      </c>
      <c r="U384">
        <f t="shared" ca="1" si="205"/>
        <v>-2.7317062411952975E-2</v>
      </c>
      <c r="V384">
        <f t="shared" ca="1" si="206"/>
        <v>0</v>
      </c>
      <c r="W384">
        <f t="shared" ca="1" si="185"/>
        <v>0.99615913087871366</v>
      </c>
      <c r="X384">
        <f t="shared" ca="1" si="186"/>
        <v>5.1800274805693114</v>
      </c>
      <c r="Y384">
        <f t="shared" ca="1" si="187"/>
        <v>0.72021666617733671</v>
      </c>
      <c r="Z384">
        <f t="shared" ca="1" si="188"/>
        <v>9.8358551554248397</v>
      </c>
      <c r="AA384">
        <f t="shared" ca="1" si="189"/>
        <v>633.44115913087876</v>
      </c>
      <c r="AB384">
        <f t="shared" ca="1" si="190"/>
        <v>638.37204835812122</v>
      </c>
      <c r="AC384">
        <f t="shared" ca="1" si="191"/>
        <v>3.3717539742976282E-2</v>
      </c>
      <c r="AD384">
        <f t="shared" ca="1" si="192"/>
        <v>3.1463951276728936</v>
      </c>
      <c r="AE384">
        <f t="shared" ca="1" si="193"/>
        <v>53.664349238004291</v>
      </c>
      <c r="AF384">
        <f t="shared" ca="1" si="194"/>
        <v>3.3217539742850022E-2</v>
      </c>
      <c r="AG384">
        <f t="shared" ca="1" si="195"/>
        <v>0</v>
      </c>
      <c r="AH384">
        <f ca="1">IFERROR(IF(V32="Supercritical",MAX($D$16,IFERROR(L384,MAX($D$16,POWER((ABS(K384)^2)/($I$5*MAX(F384,0.1)^2),1/3)))),IF(V32="Subcritical",MAX($D$16,IFERROR(W384,MAX($D$16,POWER((ABS(K384)^2)/($I$5*MAX(F384,0.1)^2),1/3)))),IF(AND(IFERROR(V384,0)=1,IFERROR(AG384,0)=1),IF(IFERROR(T384,-1E+99)&gt;=IFERROR(AE384,-1E+99),MAX($D$16,IFERROR(L384,MAX($D$16,POWER((ABS(K384)^2)/($I$5*MAX(F384,0.1)^2),1/3)))),MAX($D$16,IFERROR(W384,MAX($D$16,POWER((ABS(K384)^2)/($I$5*MAX(F384,0.1)^2),1/3))))),IF(IFERROR(V384,0)=1,MAX($D$16,IFERROR(L384,MAX($D$16,POWER((ABS(K384)^2)/($I$5*MAX(F384,0.1)^2),1/3)))),IF(IFERROR(AG384,0)=1,MAX($D$16,IFERROR(W384,MAX($D$16,POWER((ABS(K384)^2)/($I$5*MAX(F384,0.1)^2),1/3)))),MAX($D$16,POWER((ABS(K384)^2)/($I$5*MAX(F384,0.1)^2),1/3))))))),MAX($D$16,POWER((ABS(K384)^2)/($I$5*MAX(F384,0.1)^2),1/3)))</f>
        <v>2.1389677043987478</v>
      </c>
      <c r="AI384">
        <f t="shared" ca="1" si="196"/>
        <v>634.58396770439879</v>
      </c>
      <c r="AJ384">
        <f t="shared" ca="1" si="197"/>
        <v>635.65345155659816</v>
      </c>
      <c r="AM384">
        <v>0</v>
      </c>
      <c r="AN384">
        <v>0</v>
      </c>
      <c r="AO384">
        <f t="shared" si="198"/>
        <v>0</v>
      </c>
      <c r="AP384">
        <f t="shared" si="207"/>
        <v>0</v>
      </c>
      <c r="AQ384">
        <f t="shared" ca="1" si="199"/>
        <v>1.0000000000000004</v>
      </c>
      <c r="AR384" t="str">
        <f t="shared" ca="1" si="200"/>
        <v>Supercritical</v>
      </c>
      <c r="AS384">
        <f t="shared" ca="1" si="201"/>
        <v>3.8141460404132466E-3</v>
      </c>
    </row>
    <row r="385" spans="1:45" x14ac:dyDescent="0.35">
      <c r="A385">
        <v>236</v>
      </c>
      <c r="B385">
        <v>234.99700000000001</v>
      </c>
      <c r="C385">
        <v>616349.81499999994</v>
      </c>
      <c r="D385">
        <v>3097689.5780000002</v>
      </c>
      <c r="E385">
        <v>632.44449999999995</v>
      </c>
      <c r="F385">
        <v>5.2</v>
      </c>
      <c r="G385">
        <v>0</v>
      </c>
      <c r="H385" t="s">
        <v>194</v>
      </c>
      <c r="I385">
        <v>0</v>
      </c>
      <c r="J385">
        <f t="shared" si="202"/>
        <v>1</v>
      </c>
      <c r="K385">
        <f t="shared" ca="1" si="203"/>
        <v>50.95</v>
      </c>
      <c r="L385">
        <f t="shared" ca="1" si="204"/>
        <v>1.0684959309922624</v>
      </c>
      <c r="M385">
        <f t="shared" ca="1" si="177"/>
        <v>5.5561788411597641</v>
      </c>
      <c r="N385">
        <f t="shared" ca="1" si="178"/>
        <v>0.75728294997139567</v>
      </c>
      <c r="O385">
        <f t="shared" ca="1" si="179"/>
        <v>9.1699712080119067</v>
      </c>
      <c r="P385">
        <f t="shared" ca="1" si="180"/>
        <v>633.51299593099225</v>
      </c>
      <c r="Q385">
        <f t="shared" ca="1" si="181"/>
        <v>637.79884567389581</v>
      </c>
      <c r="R385">
        <f t="shared" ca="1" si="182"/>
        <v>2.7409906686322007E-2</v>
      </c>
      <c r="S385">
        <f t="shared" ca="1" si="183"/>
        <v>2.8323507366843055</v>
      </c>
      <c r="T385">
        <f t="shared" ca="1" si="184"/>
        <v>50.594272557643521</v>
      </c>
      <c r="U385">
        <f t="shared" ca="1" si="205"/>
        <v>-2.6909906686228169E-2</v>
      </c>
      <c r="V385">
        <f t="shared" ca="1" si="206"/>
        <v>0</v>
      </c>
      <c r="W385">
        <f t="shared" ca="1" si="185"/>
        <v>0.99181604635119691</v>
      </c>
      <c r="X385">
        <f t="shared" ca="1" si="186"/>
        <v>5.1574434410262242</v>
      </c>
      <c r="Y385">
        <f t="shared" ca="1" si="187"/>
        <v>0.71794370514401684</v>
      </c>
      <c r="Z385">
        <f t="shared" ca="1" si="188"/>
        <v>9.8789255922236556</v>
      </c>
      <c r="AA385">
        <f t="shared" ca="1" si="189"/>
        <v>633.43631604635118</v>
      </c>
      <c r="AB385">
        <f t="shared" ca="1" si="190"/>
        <v>638.41048377605</v>
      </c>
      <c r="AC385">
        <f t="shared" ca="1" si="191"/>
        <v>3.415713405097303E-2</v>
      </c>
      <c r="AD385">
        <f t="shared" ca="1" si="192"/>
        <v>3.1670844611982769</v>
      </c>
      <c r="AE385">
        <f t="shared" ca="1" si="193"/>
        <v>53.865595045678582</v>
      </c>
      <c r="AF385">
        <f t="shared" ca="1" si="194"/>
        <v>3.4129679985312578E-2</v>
      </c>
      <c r="AG385">
        <f t="shared" ca="1" si="195"/>
        <v>0</v>
      </c>
      <c r="AH385">
        <f ca="1">IFERROR(IF(V32="Supercritical",MAX($D$16,IFERROR(L385,MAX($D$16,POWER((ABS(K385)^2)/($I$5*MAX(F385,0.1)^2),1/3)))),IF(V32="Subcritical",MAX($D$16,IFERROR(W385,MAX($D$16,POWER((ABS(K385)^2)/($I$5*MAX(F385,0.1)^2),1/3)))),IF(AND(IFERROR(V385,0)=1,IFERROR(AG385,0)=1),IF(IFERROR(T385,-1E+99)&gt;=IFERROR(AE385,-1E+99),MAX($D$16,IFERROR(L385,MAX($D$16,POWER((ABS(K385)^2)/($I$5*MAX(F385,0.1)^2),1/3)))),MAX($D$16,IFERROR(W385,MAX($D$16,POWER((ABS(K385)^2)/($I$5*MAX(F385,0.1)^2),1/3))))),IF(IFERROR(V385,0)=1,MAX($D$16,IFERROR(L385,MAX($D$16,POWER((ABS(K385)^2)/($I$5*MAX(F385,0.1)^2),1/3)))),IF(IFERROR(AG385,0)=1,MAX($D$16,IFERROR(W385,MAX($D$16,POWER((ABS(K385)^2)/($I$5*MAX(F385,0.1)^2),1/3)))),MAX($D$16,POWER((ABS(K385)^2)/($I$5*MAX(F385,0.1)^2),1/3))))))),MAX($D$16,POWER((ABS(K385)^2)/($I$5*MAX(F385,0.1)^2),1/3)))</f>
        <v>2.1389677043987478</v>
      </c>
      <c r="AI385">
        <f t="shared" ca="1" si="196"/>
        <v>634.58346770439869</v>
      </c>
      <c r="AJ385">
        <f t="shared" ca="1" si="197"/>
        <v>635.65295155659805</v>
      </c>
      <c r="AM385">
        <v>0</v>
      </c>
      <c r="AN385">
        <v>0</v>
      </c>
      <c r="AO385">
        <f t="shared" si="198"/>
        <v>0</v>
      </c>
      <c r="AP385">
        <f t="shared" si="207"/>
        <v>0</v>
      </c>
      <c r="AQ385">
        <f t="shared" ca="1" si="199"/>
        <v>1.0000000000000004</v>
      </c>
      <c r="AR385" t="str">
        <f t="shared" ca="1" si="200"/>
        <v>Supercritical</v>
      </c>
      <c r="AS385">
        <f t="shared" ca="1" si="201"/>
        <v>3.8141460404132466E-3</v>
      </c>
    </row>
    <row r="386" spans="1:45" x14ac:dyDescent="0.35">
      <c r="A386">
        <v>237</v>
      </c>
      <c r="B386">
        <v>235.99700000000001</v>
      </c>
      <c r="C386">
        <v>616348.81599999999</v>
      </c>
      <c r="D386">
        <v>3097689.53</v>
      </c>
      <c r="E386">
        <v>632.44399999999996</v>
      </c>
      <c r="F386">
        <v>5.2</v>
      </c>
      <c r="G386">
        <v>0</v>
      </c>
      <c r="H386" t="s">
        <v>194</v>
      </c>
      <c r="I386">
        <v>5.7000000000000002E-2</v>
      </c>
      <c r="J386">
        <f t="shared" si="202"/>
        <v>1</v>
      </c>
      <c r="K386">
        <f t="shared" ca="1" si="203"/>
        <v>50.95</v>
      </c>
      <c r="L386">
        <f t="shared" ca="1" si="204"/>
        <v>1.0684959309922624</v>
      </c>
      <c r="M386">
        <f t="shared" ca="1" si="177"/>
        <v>5.5561788411597641</v>
      </c>
      <c r="N386">
        <f t="shared" ca="1" si="178"/>
        <v>0.75728294997139567</v>
      </c>
      <c r="O386">
        <f t="shared" ca="1" si="179"/>
        <v>9.1699712080119067</v>
      </c>
      <c r="P386">
        <f t="shared" ca="1" si="180"/>
        <v>633.51249593099226</v>
      </c>
      <c r="Q386">
        <f t="shared" ca="1" si="181"/>
        <v>637.79834567389582</v>
      </c>
      <c r="R386">
        <f t="shared" ca="1" si="182"/>
        <v>2.7409906686322007E-2</v>
      </c>
      <c r="S386">
        <f t="shared" ca="1" si="183"/>
        <v>2.8323507366843055</v>
      </c>
      <c r="T386">
        <f t="shared" ca="1" si="184"/>
        <v>50.594272557643521</v>
      </c>
      <c r="U386">
        <f t="shared" ca="1" si="205"/>
        <v>-2.7317062411952975E-2</v>
      </c>
      <c r="V386">
        <f t="shared" ca="1" si="206"/>
        <v>0</v>
      </c>
      <c r="W386">
        <f t="shared" ca="1" si="185"/>
        <v>0.98766414034243888</v>
      </c>
      <c r="X386">
        <f t="shared" ca="1" si="186"/>
        <v>5.1358535297806824</v>
      </c>
      <c r="Y386">
        <f t="shared" ca="1" si="187"/>
        <v>0.71576565264697134</v>
      </c>
      <c r="Z386">
        <f t="shared" ca="1" si="188"/>
        <v>9.9204542544996865</v>
      </c>
      <c r="AA386">
        <f t="shared" ca="1" si="189"/>
        <v>633.43166414034238</v>
      </c>
      <c r="AB386">
        <f t="shared" ca="1" si="190"/>
        <v>638.44774021657179</v>
      </c>
      <c r="AC386">
        <f t="shared" ca="1" si="191"/>
        <v>3.4584738551977155E-2</v>
      </c>
      <c r="AD386">
        <f t="shared" ca="1" si="192"/>
        <v>3.1870759432407194</v>
      </c>
      <c r="AE386">
        <f t="shared" ca="1" si="193"/>
        <v>54.059913224210206</v>
      </c>
      <c r="AF386">
        <f t="shared" ca="1" si="194"/>
        <v>3.4561265779188943E-2</v>
      </c>
      <c r="AG386">
        <f t="shared" ca="1" si="195"/>
        <v>0</v>
      </c>
      <c r="AH386">
        <f ca="1">IFERROR(IF(V32="Supercritical",MAX($D$16,IFERROR(L386,MAX($D$16,POWER((ABS(K386)^2)/($I$5*MAX(F386,0.1)^2),1/3)))),IF(V32="Subcritical",MAX($D$16,IFERROR(W386,MAX($D$16,POWER((ABS(K386)^2)/($I$5*MAX(F386,0.1)^2),1/3)))),IF(AND(IFERROR(V386,0)=1,IFERROR(AG386,0)=1),IF(IFERROR(T386,-1E+99)&gt;=IFERROR(AE386,-1E+99),MAX($D$16,IFERROR(L386,MAX($D$16,POWER((ABS(K386)^2)/($I$5*MAX(F386,0.1)^2),1/3)))),MAX($D$16,IFERROR(W386,MAX($D$16,POWER((ABS(K386)^2)/($I$5*MAX(F386,0.1)^2),1/3))))),IF(IFERROR(V386,0)=1,MAX($D$16,IFERROR(L386,MAX($D$16,POWER((ABS(K386)^2)/($I$5*MAX(F386,0.1)^2),1/3)))),IF(IFERROR(AG386,0)=1,MAX($D$16,IFERROR(W386,MAX($D$16,POWER((ABS(K386)^2)/($I$5*MAX(F386,0.1)^2),1/3)))),MAX($D$16,POWER((ABS(K386)^2)/($I$5*MAX(F386,0.1)^2),1/3))))))),MAX($D$16,POWER((ABS(K386)^2)/($I$5*MAX(F386,0.1)^2),1/3)))</f>
        <v>2.1389677043987478</v>
      </c>
      <c r="AI386">
        <f t="shared" ca="1" si="196"/>
        <v>634.5829677043987</v>
      </c>
      <c r="AJ386">
        <f t="shared" ca="1" si="197"/>
        <v>635.65245155659807</v>
      </c>
      <c r="AM386">
        <v>0</v>
      </c>
      <c r="AN386">
        <v>0</v>
      </c>
      <c r="AO386">
        <f t="shared" si="198"/>
        <v>0</v>
      </c>
      <c r="AP386">
        <f t="shared" si="207"/>
        <v>0</v>
      </c>
      <c r="AQ386">
        <f t="shared" ca="1" si="199"/>
        <v>1.0000000000000004</v>
      </c>
      <c r="AR386" t="str">
        <f t="shared" ca="1" si="200"/>
        <v>Supercritical</v>
      </c>
      <c r="AS386">
        <f t="shared" ca="1" si="201"/>
        <v>3.8141460404132466E-3</v>
      </c>
    </row>
    <row r="387" spans="1:45" x14ac:dyDescent="0.35">
      <c r="A387">
        <v>238</v>
      </c>
      <c r="B387">
        <v>236.99700000000001</v>
      </c>
      <c r="C387">
        <v>616347.81700000004</v>
      </c>
      <c r="D387">
        <v>3097689.483</v>
      </c>
      <c r="E387">
        <v>632.44349999999997</v>
      </c>
      <c r="F387">
        <v>5.2</v>
      </c>
      <c r="G387">
        <v>0</v>
      </c>
      <c r="H387" t="s">
        <v>194</v>
      </c>
      <c r="I387">
        <v>5.7000000000000002E-2</v>
      </c>
      <c r="J387">
        <f t="shared" si="202"/>
        <v>1</v>
      </c>
      <c r="K387">
        <f t="shared" ca="1" si="203"/>
        <v>50.95</v>
      </c>
      <c r="L387">
        <f t="shared" ca="1" si="204"/>
        <v>1.0684959309922624</v>
      </c>
      <c r="M387">
        <f t="shared" ca="1" si="177"/>
        <v>5.5561788411597641</v>
      </c>
      <c r="N387">
        <f t="shared" ca="1" si="178"/>
        <v>0.75728294997139567</v>
      </c>
      <c r="O387">
        <f t="shared" ca="1" si="179"/>
        <v>9.1699712080119067</v>
      </c>
      <c r="P387">
        <f t="shared" ca="1" si="180"/>
        <v>633.51199593099227</v>
      </c>
      <c r="Q387">
        <f t="shared" ca="1" si="181"/>
        <v>637.79784567389584</v>
      </c>
      <c r="R387">
        <f t="shared" ca="1" si="182"/>
        <v>2.7409906686322007E-2</v>
      </c>
      <c r="S387">
        <f t="shared" ca="1" si="183"/>
        <v>2.8323507366843055</v>
      </c>
      <c r="T387">
        <f t="shared" ca="1" si="184"/>
        <v>50.594272557643521</v>
      </c>
      <c r="U387">
        <f t="shared" ca="1" si="205"/>
        <v>-2.7317062411952975E-2</v>
      </c>
      <c r="V387">
        <f t="shared" ca="1" si="206"/>
        <v>0</v>
      </c>
      <c r="W387">
        <f t="shared" ca="1" si="185"/>
        <v>0.98371972653010165</v>
      </c>
      <c r="X387">
        <f t="shared" ca="1" si="186"/>
        <v>5.1153425779565289</v>
      </c>
      <c r="Y387">
        <f t="shared" ca="1" si="187"/>
        <v>0.71369177395317751</v>
      </c>
      <c r="Z387">
        <f t="shared" ca="1" si="188"/>
        <v>9.960232227565383</v>
      </c>
      <c r="AA387">
        <f t="shared" ca="1" si="189"/>
        <v>633.4272197265301</v>
      </c>
      <c r="AB387">
        <f t="shared" ca="1" si="190"/>
        <v>638.48360229671516</v>
      </c>
      <c r="AC387">
        <f t="shared" ca="1" si="191"/>
        <v>3.4997782297874681E-2</v>
      </c>
      <c r="AD387">
        <f t="shared" ca="1" si="192"/>
        <v>3.20626393840611</v>
      </c>
      <c r="AE387">
        <f t="shared" ca="1" si="193"/>
        <v>54.246289804358014</v>
      </c>
      <c r="AF387">
        <f t="shared" ca="1" si="194"/>
        <v>3.4523064210702614E-2</v>
      </c>
      <c r="AG387">
        <f t="shared" ca="1" si="195"/>
        <v>0</v>
      </c>
      <c r="AH387">
        <f ca="1">IFERROR(IF(V32="Supercritical",MAX($D$16,IFERROR(L387,MAX($D$16,POWER((ABS(K387)^2)/($I$5*MAX(F387,0.1)^2),1/3)))),IF(V32="Subcritical",MAX($D$16,IFERROR(W387,MAX($D$16,POWER((ABS(K387)^2)/($I$5*MAX(F387,0.1)^2),1/3)))),IF(AND(IFERROR(V387,0)=1,IFERROR(AG387,0)=1),IF(IFERROR(T387,-1E+99)&gt;=IFERROR(AE387,-1E+99),MAX($D$16,IFERROR(L387,MAX($D$16,POWER((ABS(K387)^2)/($I$5*MAX(F387,0.1)^2),1/3)))),MAX($D$16,IFERROR(W387,MAX($D$16,POWER((ABS(K387)^2)/($I$5*MAX(F387,0.1)^2),1/3))))),IF(IFERROR(V387,0)=1,MAX($D$16,IFERROR(L387,MAX($D$16,POWER((ABS(K387)^2)/($I$5*MAX(F387,0.1)^2),1/3)))),IF(IFERROR(AG387,0)=1,MAX($D$16,IFERROR(W387,MAX($D$16,POWER((ABS(K387)^2)/($I$5*MAX(F387,0.1)^2),1/3)))),MAX($D$16,POWER((ABS(K387)^2)/($I$5*MAX(F387,0.1)^2),1/3))))))),MAX($D$16,POWER((ABS(K387)^2)/($I$5*MAX(F387,0.1)^2),1/3)))</f>
        <v>2.1389677043987478</v>
      </c>
      <c r="AI387">
        <f t="shared" ca="1" si="196"/>
        <v>634.58246770439871</v>
      </c>
      <c r="AJ387">
        <f t="shared" ca="1" si="197"/>
        <v>635.65195155659808</v>
      </c>
      <c r="AM387">
        <v>0</v>
      </c>
      <c r="AN387">
        <v>0</v>
      </c>
      <c r="AO387">
        <f t="shared" si="198"/>
        <v>0</v>
      </c>
      <c r="AP387">
        <f t="shared" si="207"/>
        <v>0</v>
      </c>
      <c r="AQ387">
        <f t="shared" ca="1" si="199"/>
        <v>1.0000000000000004</v>
      </c>
      <c r="AR387" t="str">
        <f t="shared" ca="1" si="200"/>
        <v>Supercritical</v>
      </c>
      <c r="AS387">
        <f t="shared" ca="1" si="201"/>
        <v>3.8141460404132466E-3</v>
      </c>
    </row>
    <row r="388" spans="1:45" x14ac:dyDescent="0.35">
      <c r="A388">
        <v>239</v>
      </c>
      <c r="B388">
        <v>237.99700000000001</v>
      </c>
      <c r="C388">
        <v>616346.81799999997</v>
      </c>
      <c r="D388">
        <v>3097689.4350000001</v>
      </c>
      <c r="E388">
        <v>632.44299999999998</v>
      </c>
      <c r="F388">
        <v>5.2</v>
      </c>
      <c r="G388">
        <v>0</v>
      </c>
      <c r="H388" t="s">
        <v>194</v>
      </c>
      <c r="I388">
        <v>3.0000000000000001E-3</v>
      </c>
      <c r="J388">
        <f t="shared" si="202"/>
        <v>1</v>
      </c>
      <c r="K388">
        <f t="shared" ca="1" si="203"/>
        <v>50.95</v>
      </c>
      <c r="L388">
        <f t="shared" ca="1" si="204"/>
        <v>1.0684959309922624</v>
      </c>
      <c r="M388">
        <f t="shared" ca="1" si="177"/>
        <v>5.5561788411597641</v>
      </c>
      <c r="N388">
        <f t="shared" ca="1" si="178"/>
        <v>0.75728294997139567</v>
      </c>
      <c r="O388">
        <f t="shared" ca="1" si="179"/>
        <v>9.1699712080119067</v>
      </c>
      <c r="P388">
        <f t="shared" ca="1" si="180"/>
        <v>633.51149593099228</v>
      </c>
      <c r="Q388">
        <f t="shared" ca="1" si="181"/>
        <v>637.79734567389585</v>
      </c>
      <c r="R388">
        <f t="shared" ca="1" si="182"/>
        <v>2.7409906686322007E-2</v>
      </c>
      <c r="S388">
        <f t="shared" ca="1" si="183"/>
        <v>2.8323507366843055</v>
      </c>
      <c r="T388">
        <f t="shared" ca="1" si="184"/>
        <v>50.594272557643521</v>
      </c>
      <c r="U388">
        <f t="shared" ca="1" si="205"/>
        <v>-2.6931335935046263E-2</v>
      </c>
      <c r="V388">
        <f t="shared" ca="1" si="206"/>
        <v>0</v>
      </c>
      <c r="W388">
        <f t="shared" ca="1" si="185"/>
        <v>0.97997040417208603</v>
      </c>
      <c r="X388">
        <f t="shared" ca="1" si="186"/>
        <v>5.0958461016948471</v>
      </c>
      <c r="Y388">
        <f t="shared" ca="1" si="187"/>
        <v>0.71171623315044219</v>
      </c>
      <c r="Z388">
        <f t="shared" ca="1" si="188"/>
        <v>9.9983396247100842</v>
      </c>
      <c r="AA388">
        <f t="shared" ca="1" si="189"/>
        <v>633.42297040417202</v>
      </c>
      <c r="AB388">
        <f t="shared" ca="1" si="190"/>
        <v>638.51811797048435</v>
      </c>
      <c r="AC388">
        <f t="shared" ca="1" si="191"/>
        <v>3.5396674245463541E-2</v>
      </c>
      <c r="AD388">
        <f t="shared" ca="1" si="192"/>
        <v>3.2246820578985842</v>
      </c>
      <c r="AE388">
        <f t="shared" ca="1" si="193"/>
        <v>54.425064908643598</v>
      </c>
      <c r="AF388">
        <f t="shared" ca="1" si="194"/>
        <v>3.5370792327967138E-2</v>
      </c>
      <c r="AG388">
        <f t="shared" ca="1" si="195"/>
        <v>0</v>
      </c>
      <c r="AH388">
        <f ca="1">IFERROR(IF(V32="Supercritical",MAX($D$16,IFERROR(L388,MAX($D$16,POWER((ABS(K388)^2)/($I$5*MAX(F388,0.1)^2),1/3)))),IF(V32="Subcritical",MAX($D$16,IFERROR(W388,MAX($D$16,POWER((ABS(K388)^2)/($I$5*MAX(F388,0.1)^2),1/3)))),IF(AND(IFERROR(V388,0)=1,IFERROR(AG388,0)=1),IF(IFERROR(T388,-1E+99)&gt;=IFERROR(AE388,-1E+99),MAX($D$16,IFERROR(L388,MAX($D$16,POWER((ABS(K388)^2)/($I$5*MAX(F388,0.1)^2),1/3)))),MAX($D$16,IFERROR(W388,MAX($D$16,POWER((ABS(K388)^2)/($I$5*MAX(F388,0.1)^2),1/3))))),IF(IFERROR(V388,0)=1,MAX($D$16,IFERROR(L388,MAX($D$16,POWER((ABS(K388)^2)/($I$5*MAX(F388,0.1)^2),1/3)))),IF(IFERROR(AG388,0)=1,MAX($D$16,IFERROR(W388,MAX($D$16,POWER((ABS(K388)^2)/($I$5*MAX(F388,0.1)^2),1/3)))),MAX($D$16,POWER((ABS(K388)^2)/($I$5*MAX(F388,0.1)^2),1/3))))))),MAX($D$16,POWER((ABS(K388)^2)/($I$5*MAX(F388,0.1)^2),1/3)))</f>
        <v>2.1389677043987478</v>
      </c>
      <c r="AI388">
        <f t="shared" ca="1" si="196"/>
        <v>634.58196770439872</v>
      </c>
      <c r="AJ388">
        <f t="shared" ca="1" si="197"/>
        <v>635.65145155659809</v>
      </c>
      <c r="AM388">
        <v>0</v>
      </c>
      <c r="AN388">
        <v>0</v>
      </c>
      <c r="AO388">
        <f t="shared" si="198"/>
        <v>0</v>
      </c>
      <c r="AP388">
        <f t="shared" si="207"/>
        <v>0</v>
      </c>
      <c r="AQ388">
        <f t="shared" ca="1" si="199"/>
        <v>1.0000000000000004</v>
      </c>
      <c r="AR388" t="str">
        <f t="shared" ca="1" si="200"/>
        <v>Supercritical</v>
      </c>
      <c r="AS388">
        <f t="shared" ca="1" si="201"/>
        <v>3.8141460404132466E-3</v>
      </c>
    </row>
    <row r="389" spans="1:45" x14ac:dyDescent="0.35">
      <c r="A389">
        <v>240</v>
      </c>
      <c r="B389">
        <v>238.99600000000001</v>
      </c>
      <c r="C389">
        <v>616345.81999999995</v>
      </c>
      <c r="D389">
        <v>3097689.3870000001</v>
      </c>
      <c r="E389">
        <v>632.4425</v>
      </c>
      <c r="F389">
        <v>5.2</v>
      </c>
      <c r="G389">
        <v>0</v>
      </c>
      <c r="H389" t="s">
        <v>194</v>
      </c>
      <c r="I389">
        <v>0.06</v>
      </c>
      <c r="J389">
        <f t="shared" si="202"/>
        <v>0.99899999999999523</v>
      </c>
      <c r="K389">
        <f t="shared" ca="1" si="203"/>
        <v>50.95</v>
      </c>
      <c r="L389">
        <f t="shared" ca="1" si="204"/>
        <v>1.0684959309922624</v>
      </c>
      <c r="M389">
        <f t="shared" ca="1" si="177"/>
        <v>5.5561788411597641</v>
      </c>
      <c r="N389">
        <f t="shared" ca="1" si="178"/>
        <v>0.75728294997139567</v>
      </c>
      <c r="O389">
        <f t="shared" ca="1" si="179"/>
        <v>9.1699712080119067</v>
      </c>
      <c r="P389">
        <f t="shared" ca="1" si="180"/>
        <v>633.51099593099229</v>
      </c>
      <c r="Q389">
        <f t="shared" ca="1" si="181"/>
        <v>637.79684567389586</v>
      </c>
      <c r="R389">
        <f t="shared" ca="1" si="182"/>
        <v>2.7409906686322007E-2</v>
      </c>
      <c r="S389">
        <f t="shared" ca="1" si="183"/>
        <v>2.8323507366843055</v>
      </c>
      <c r="T389">
        <f t="shared" ca="1" si="184"/>
        <v>50.594272557643521</v>
      </c>
      <c r="U389">
        <f t="shared" ca="1" si="205"/>
        <v>-2.7311081753964572E-2</v>
      </c>
      <c r="V389">
        <f t="shared" ca="1" si="206"/>
        <v>0</v>
      </c>
      <c r="W389">
        <f t="shared" ca="1" si="185"/>
        <v>0.97639280856719091</v>
      </c>
      <c r="X389">
        <f t="shared" ca="1" si="186"/>
        <v>5.0772426045493928</v>
      </c>
      <c r="Y389">
        <f t="shared" ca="1" si="187"/>
        <v>0.70982731432449764</v>
      </c>
      <c r="Z389">
        <f t="shared" ca="1" si="188"/>
        <v>10.034974486810412</v>
      </c>
      <c r="AA389">
        <f t="shared" ca="1" si="189"/>
        <v>633.41889280856719</v>
      </c>
      <c r="AB389">
        <f t="shared" ca="1" si="190"/>
        <v>638.5514469854752</v>
      </c>
      <c r="AC389">
        <f t="shared" ca="1" si="191"/>
        <v>3.5783113061435771E-2</v>
      </c>
      <c r="AD389">
        <f t="shared" ca="1" si="192"/>
        <v>3.2424215930798255</v>
      </c>
      <c r="AE389">
        <f t="shared" ca="1" si="193"/>
        <v>54.597137057527448</v>
      </c>
      <c r="AF389">
        <f t="shared" ca="1" si="194"/>
        <v>3.5806488821322091E-2</v>
      </c>
      <c r="AG389">
        <f t="shared" ca="1" si="195"/>
        <v>0</v>
      </c>
      <c r="AH389">
        <f ca="1">IFERROR(IF(V32="Supercritical",MAX($D$16,IFERROR(L389,MAX($D$16,POWER((ABS(K389)^2)/($I$5*MAX(F389,0.1)^2),1/3)))),IF(V32="Subcritical",MAX($D$16,IFERROR(W389,MAX($D$16,POWER((ABS(K389)^2)/($I$5*MAX(F389,0.1)^2),1/3)))),IF(AND(IFERROR(V389,0)=1,IFERROR(AG389,0)=1),IF(IFERROR(T389,-1E+99)&gt;=IFERROR(AE389,-1E+99),MAX($D$16,IFERROR(L389,MAX($D$16,POWER((ABS(K389)^2)/($I$5*MAX(F389,0.1)^2),1/3)))),MAX($D$16,IFERROR(W389,MAX($D$16,POWER((ABS(K389)^2)/($I$5*MAX(F389,0.1)^2),1/3))))),IF(IFERROR(V389,0)=1,MAX($D$16,IFERROR(L389,MAX($D$16,POWER((ABS(K389)^2)/($I$5*MAX(F389,0.1)^2),1/3)))),IF(IFERROR(AG389,0)=1,MAX($D$16,IFERROR(W389,MAX($D$16,POWER((ABS(K389)^2)/($I$5*MAX(F389,0.1)^2),1/3)))),MAX($D$16,POWER((ABS(K389)^2)/($I$5*MAX(F389,0.1)^2),1/3))))))),MAX($D$16,POWER((ABS(K389)^2)/($I$5*MAX(F389,0.1)^2),1/3)))</f>
        <v>2.1389677043987478</v>
      </c>
      <c r="AI389">
        <f t="shared" ca="1" si="196"/>
        <v>634.58146770439873</v>
      </c>
      <c r="AJ389">
        <f t="shared" ca="1" si="197"/>
        <v>635.6509515565981</v>
      </c>
      <c r="AM389">
        <v>0</v>
      </c>
      <c r="AN389">
        <v>0</v>
      </c>
      <c r="AO389">
        <f t="shared" si="198"/>
        <v>0</v>
      </c>
      <c r="AP389">
        <f t="shared" si="207"/>
        <v>0</v>
      </c>
      <c r="AQ389">
        <f t="shared" ca="1" si="199"/>
        <v>1.0000000000000004</v>
      </c>
      <c r="AR389" t="str">
        <f t="shared" ca="1" si="200"/>
        <v>Supercritical</v>
      </c>
      <c r="AS389">
        <f t="shared" ca="1" si="201"/>
        <v>3.8141460404132466E-3</v>
      </c>
    </row>
    <row r="390" spans="1:45" x14ac:dyDescent="0.35">
      <c r="A390">
        <v>241</v>
      </c>
      <c r="B390">
        <v>239.99700000000001</v>
      </c>
      <c r="C390">
        <v>616344.821</v>
      </c>
      <c r="D390">
        <v>3097689.34</v>
      </c>
      <c r="E390">
        <v>632.44200000000001</v>
      </c>
      <c r="F390">
        <v>5.2</v>
      </c>
      <c r="G390">
        <v>0</v>
      </c>
      <c r="H390" t="s">
        <v>194</v>
      </c>
      <c r="I390">
        <v>5.7000000000000002E-2</v>
      </c>
      <c r="J390">
        <f t="shared" si="202"/>
        <v>1.0010000000000048</v>
      </c>
      <c r="K390">
        <f t="shared" ca="1" si="203"/>
        <v>50.95</v>
      </c>
      <c r="L390">
        <f t="shared" ca="1" si="204"/>
        <v>1.0684959309922624</v>
      </c>
      <c r="M390">
        <f t="shared" ca="1" si="177"/>
        <v>5.5561788411597641</v>
      </c>
      <c r="N390">
        <f t="shared" ca="1" si="178"/>
        <v>0.75728294997139567</v>
      </c>
      <c r="O390">
        <f t="shared" ca="1" si="179"/>
        <v>9.1699712080119067</v>
      </c>
      <c r="P390">
        <f t="shared" ca="1" si="180"/>
        <v>633.51049593099231</v>
      </c>
      <c r="Q390">
        <f t="shared" ca="1" si="181"/>
        <v>637.79634567389587</v>
      </c>
      <c r="R390">
        <f t="shared" ca="1" si="182"/>
        <v>2.7409906686322007E-2</v>
      </c>
      <c r="S390">
        <f t="shared" ca="1" si="183"/>
        <v>2.8323507366843055</v>
      </c>
      <c r="T390">
        <f t="shared" ca="1" si="184"/>
        <v>50.594272557643521</v>
      </c>
      <c r="U390">
        <f t="shared" ca="1" si="205"/>
        <v>-2.7344472318645785E-2</v>
      </c>
      <c r="V390">
        <f t="shared" ca="1" si="206"/>
        <v>0</v>
      </c>
      <c r="W390">
        <f t="shared" ca="1" si="185"/>
        <v>0.97296192778315338</v>
      </c>
      <c r="X390">
        <f t="shared" ca="1" si="186"/>
        <v>5.0594020244723978</v>
      </c>
      <c r="Y390">
        <f t="shared" ca="1" si="187"/>
        <v>0.70801230557912864</v>
      </c>
      <c r="Z390">
        <f t="shared" ca="1" si="188"/>
        <v>10.070360045229485</v>
      </c>
      <c r="AA390">
        <f t="shared" ca="1" si="189"/>
        <v>633.41496192778311</v>
      </c>
      <c r="AB390">
        <f t="shared" ca="1" si="190"/>
        <v>638.58377698591539</v>
      </c>
      <c r="AC390">
        <f t="shared" ca="1" si="191"/>
        <v>3.6159141135639637E-2</v>
      </c>
      <c r="AD390">
        <f t="shared" ca="1" si="192"/>
        <v>3.2595869557868</v>
      </c>
      <c r="AE390">
        <f t="shared" ca="1" si="193"/>
        <v>54.763529512055584</v>
      </c>
      <c r="AF390">
        <f t="shared" ca="1" si="194"/>
        <v>3.6150178566117575E-2</v>
      </c>
      <c r="AG390">
        <f t="shared" ca="1" si="195"/>
        <v>0</v>
      </c>
      <c r="AH390">
        <f ca="1">IFERROR(IF(V32="Supercritical",MAX($D$16,IFERROR(L390,MAX($D$16,POWER((ABS(K390)^2)/($I$5*MAX(F390,0.1)^2),1/3)))),IF(V32="Subcritical",MAX($D$16,IFERROR(W390,MAX($D$16,POWER((ABS(K390)^2)/($I$5*MAX(F390,0.1)^2),1/3)))),IF(AND(IFERROR(V390,0)=1,IFERROR(AG390,0)=1),IF(IFERROR(T390,-1E+99)&gt;=IFERROR(AE390,-1E+99),MAX($D$16,IFERROR(L390,MAX($D$16,POWER((ABS(K390)^2)/($I$5*MAX(F390,0.1)^2),1/3)))),MAX($D$16,IFERROR(W390,MAX($D$16,POWER((ABS(K390)^2)/($I$5*MAX(F390,0.1)^2),1/3))))),IF(IFERROR(V390,0)=1,MAX($D$16,IFERROR(L390,MAX($D$16,POWER((ABS(K390)^2)/($I$5*MAX(F390,0.1)^2),1/3)))),IF(IFERROR(AG390,0)=1,MAX($D$16,IFERROR(W390,MAX($D$16,POWER((ABS(K390)^2)/($I$5*MAX(F390,0.1)^2),1/3)))),MAX($D$16,POWER((ABS(K390)^2)/($I$5*MAX(F390,0.1)^2),1/3))))))),MAX($D$16,POWER((ABS(K390)^2)/($I$5*MAX(F390,0.1)^2),1/3)))</f>
        <v>2.1389677043987478</v>
      </c>
      <c r="AI390">
        <f t="shared" ca="1" si="196"/>
        <v>634.58096770439874</v>
      </c>
      <c r="AJ390">
        <f t="shared" ca="1" si="197"/>
        <v>635.65045155659811</v>
      </c>
      <c r="AM390">
        <v>0</v>
      </c>
      <c r="AN390">
        <v>0</v>
      </c>
      <c r="AO390">
        <f t="shared" si="198"/>
        <v>0</v>
      </c>
      <c r="AP390">
        <f t="shared" si="207"/>
        <v>0</v>
      </c>
      <c r="AQ390">
        <f t="shared" ca="1" si="199"/>
        <v>1.0000000000000004</v>
      </c>
      <c r="AR390" t="str">
        <f t="shared" ca="1" si="200"/>
        <v>Supercritical</v>
      </c>
      <c r="AS390">
        <f t="shared" ca="1" si="201"/>
        <v>3.8141460404132466E-3</v>
      </c>
    </row>
    <row r="391" spans="1:45" x14ac:dyDescent="0.35">
      <c r="A391">
        <v>242</v>
      </c>
      <c r="B391">
        <v>240.99700000000001</v>
      </c>
      <c r="C391">
        <v>616343.82200000004</v>
      </c>
      <c r="D391">
        <v>3097689.2919999999</v>
      </c>
      <c r="E391">
        <v>632.44150000000002</v>
      </c>
      <c r="F391">
        <v>5.2</v>
      </c>
      <c r="G391">
        <v>0</v>
      </c>
      <c r="H391" t="s">
        <v>194</v>
      </c>
      <c r="I391">
        <v>5.7000000000000002E-2</v>
      </c>
      <c r="J391">
        <f t="shared" si="202"/>
        <v>1</v>
      </c>
      <c r="K391">
        <f t="shared" ca="1" si="203"/>
        <v>50.95</v>
      </c>
      <c r="L391">
        <f t="shared" ca="1" si="204"/>
        <v>1.0684959309922624</v>
      </c>
      <c r="M391">
        <f t="shared" ca="1" si="177"/>
        <v>5.5561788411597641</v>
      </c>
      <c r="N391">
        <f t="shared" ca="1" si="178"/>
        <v>0.75728294997139567</v>
      </c>
      <c r="O391">
        <f t="shared" ca="1" si="179"/>
        <v>9.1699712080119067</v>
      </c>
      <c r="P391">
        <f t="shared" ca="1" si="180"/>
        <v>633.50999593099232</v>
      </c>
      <c r="Q391">
        <f t="shared" ca="1" si="181"/>
        <v>637.79584567389588</v>
      </c>
      <c r="R391">
        <f t="shared" ca="1" si="182"/>
        <v>2.7409906686322007E-2</v>
      </c>
      <c r="S391">
        <f t="shared" ca="1" si="183"/>
        <v>2.8323507366843055</v>
      </c>
      <c r="T391">
        <f t="shared" ca="1" si="184"/>
        <v>50.594272557643521</v>
      </c>
      <c r="U391">
        <f t="shared" ca="1" si="205"/>
        <v>-2.7317062411952975E-2</v>
      </c>
      <c r="V391">
        <f t="shared" ca="1" si="206"/>
        <v>0</v>
      </c>
      <c r="W391">
        <f t="shared" ca="1" si="185"/>
        <v>0.96965548299976823</v>
      </c>
      <c r="X391">
        <f t="shared" ca="1" si="186"/>
        <v>5.0422085115987949</v>
      </c>
      <c r="Y391">
        <f t="shared" ca="1" si="187"/>
        <v>0.70625982473826343</v>
      </c>
      <c r="Z391">
        <f t="shared" ca="1" si="188"/>
        <v>10.104699137847566</v>
      </c>
      <c r="AA391">
        <f t="shared" ca="1" si="189"/>
        <v>633.41115548299979</v>
      </c>
      <c r="AB391">
        <f t="shared" ca="1" si="190"/>
        <v>638.61528110310257</v>
      </c>
      <c r="AC391">
        <f t="shared" ca="1" si="191"/>
        <v>3.6526659485487875E-2</v>
      </c>
      <c r="AD391">
        <f t="shared" ca="1" si="192"/>
        <v>3.2762735423814422</v>
      </c>
      <c r="AE391">
        <f t="shared" ca="1" si="193"/>
        <v>54.92517555907353</v>
      </c>
      <c r="AF391">
        <f t="shared" ca="1" si="194"/>
        <v>3.6521051419413197E-2</v>
      </c>
      <c r="AG391">
        <f t="shared" ca="1" si="195"/>
        <v>0</v>
      </c>
      <c r="AH391">
        <f ca="1">IFERROR(IF(V32="Supercritical",MAX($D$16,IFERROR(L391,MAX($D$16,POWER((ABS(K391)^2)/($I$5*MAX(F391,0.1)^2),1/3)))),IF(V32="Subcritical",MAX($D$16,IFERROR(W391,MAX($D$16,POWER((ABS(K391)^2)/($I$5*MAX(F391,0.1)^2),1/3)))),IF(AND(IFERROR(V391,0)=1,IFERROR(AG391,0)=1),IF(IFERROR(T391,-1E+99)&gt;=IFERROR(AE391,-1E+99),MAX($D$16,IFERROR(L391,MAX($D$16,POWER((ABS(K391)^2)/($I$5*MAX(F391,0.1)^2),1/3)))),MAX($D$16,IFERROR(W391,MAX($D$16,POWER((ABS(K391)^2)/($I$5*MAX(F391,0.1)^2),1/3))))),IF(IFERROR(V391,0)=1,MAX($D$16,IFERROR(L391,MAX($D$16,POWER((ABS(K391)^2)/($I$5*MAX(F391,0.1)^2),1/3)))),IF(IFERROR(AG391,0)=1,MAX($D$16,IFERROR(W391,MAX($D$16,POWER((ABS(K391)^2)/($I$5*MAX(F391,0.1)^2),1/3)))),MAX($D$16,POWER((ABS(K391)^2)/($I$5*MAX(F391,0.1)^2),1/3))))))),MAX($D$16,POWER((ABS(K391)^2)/($I$5*MAX(F391,0.1)^2),1/3)))</f>
        <v>2.1389677043987478</v>
      </c>
      <c r="AI391">
        <f t="shared" ca="1" si="196"/>
        <v>634.58046770439876</v>
      </c>
      <c r="AJ391">
        <f t="shared" ca="1" si="197"/>
        <v>635.64995155659813</v>
      </c>
      <c r="AM391">
        <v>0</v>
      </c>
      <c r="AN391">
        <v>0</v>
      </c>
      <c r="AO391">
        <f t="shared" si="198"/>
        <v>0</v>
      </c>
      <c r="AP391">
        <f t="shared" si="207"/>
        <v>0</v>
      </c>
      <c r="AQ391">
        <f t="shared" ca="1" si="199"/>
        <v>1.0000000000000004</v>
      </c>
      <c r="AR391" t="str">
        <f t="shared" ca="1" si="200"/>
        <v>Supercritical</v>
      </c>
      <c r="AS391">
        <f t="shared" ca="1" si="201"/>
        <v>3.8141460404132466E-3</v>
      </c>
    </row>
    <row r="392" spans="1:45" x14ac:dyDescent="0.35">
      <c r="A392">
        <v>243</v>
      </c>
      <c r="B392">
        <v>241.99700000000001</v>
      </c>
      <c r="C392">
        <v>616342.82299999997</v>
      </c>
      <c r="D392">
        <v>3097689.2450000001</v>
      </c>
      <c r="E392">
        <v>632.44100000000003</v>
      </c>
      <c r="F392">
        <v>5.2</v>
      </c>
      <c r="G392">
        <v>0</v>
      </c>
      <c r="H392" t="s">
        <v>194</v>
      </c>
      <c r="I392">
        <v>5.7000000000000002E-2</v>
      </c>
      <c r="J392">
        <f t="shared" si="202"/>
        <v>1</v>
      </c>
      <c r="K392">
        <f t="shared" ca="1" si="203"/>
        <v>50.95</v>
      </c>
      <c r="L392">
        <f t="shared" ca="1" si="204"/>
        <v>1.0684959309922624</v>
      </c>
      <c r="M392">
        <f t="shared" ca="1" si="177"/>
        <v>5.5561788411597641</v>
      </c>
      <c r="N392">
        <f t="shared" ca="1" si="178"/>
        <v>0.75728294997139567</v>
      </c>
      <c r="O392">
        <f t="shared" ca="1" si="179"/>
        <v>9.1699712080119067</v>
      </c>
      <c r="P392">
        <f t="shared" ca="1" si="180"/>
        <v>633.50949593099233</v>
      </c>
      <c r="Q392">
        <f t="shared" ca="1" si="181"/>
        <v>637.79534567389589</v>
      </c>
      <c r="R392">
        <f t="shared" ca="1" si="182"/>
        <v>2.7409906686322007E-2</v>
      </c>
      <c r="S392">
        <f t="shared" ca="1" si="183"/>
        <v>2.8323507366843055</v>
      </c>
      <c r="T392">
        <f t="shared" ca="1" si="184"/>
        <v>50.594272557643521</v>
      </c>
      <c r="U392">
        <f t="shared" ca="1" si="205"/>
        <v>-2.7317062411952975E-2</v>
      </c>
      <c r="V392">
        <f t="shared" ca="1" si="206"/>
        <v>0</v>
      </c>
      <c r="W392">
        <f t="shared" ca="1" si="185"/>
        <v>0.96645554374625697</v>
      </c>
      <c r="X392">
        <f t="shared" ca="1" si="186"/>
        <v>5.0255688274805363</v>
      </c>
      <c r="Y392">
        <f t="shared" ca="1" si="187"/>
        <v>0.70456069980920122</v>
      </c>
      <c r="Z392">
        <f t="shared" ca="1" si="188"/>
        <v>10.13815584842815</v>
      </c>
      <c r="AA392">
        <f t="shared" ca="1" si="189"/>
        <v>633.40745554374632</v>
      </c>
      <c r="AB392">
        <f t="shared" ca="1" si="190"/>
        <v>638.64609998854849</v>
      </c>
      <c r="AC392">
        <f t="shared" ca="1" si="191"/>
        <v>3.6887217068580162E-2</v>
      </c>
      <c r="AD392">
        <f t="shared" ca="1" si="192"/>
        <v>3.2925586415366004</v>
      </c>
      <c r="AE392">
        <f t="shared" ca="1" si="193"/>
        <v>55.08283086700186</v>
      </c>
      <c r="AF392">
        <f t="shared" ca="1" si="194"/>
        <v>3.6387217068636346E-2</v>
      </c>
      <c r="AG392">
        <f t="shared" ca="1" si="195"/>
        <v>0</v>
      </c>
      <c r="AH392">
        <f ca="1">IFERROR(IF(V32="Supercritical",MAX($D$16,IFERROR(L392,MAX($D$16,POWER((ABS(K392)^2)/($I$5*MAX(F392,0.1)^2),1/3)))),IF(V32="Subcritical",MAX($D$16,IFERROR(W392,MAX($D$16,POWER((ABS(K392)^2)/($I$5*MAX(F392,0.1)^2),1/3)))),IF(AND(IFERROR(V392,0)=1,IFERROR(AG392,0)=1),IF(IFERROR(T392,-1E+99)&gt;=IFERROR(AE392,-1E+99),MAX($D$16,IFERROR(L392,MAX($D$16,POWER((ABS(K392)^2)/($I$5*MAX(F392,0.1)^2),1/3)))),MAX($D$16,IFERROR(W392,MAX($D$16,POWER((ABS(K392)^2)/($I$5*MAX(F392,0.1)^2),1/3))))),IF(IFERROR(V392,0)=1,MAX($D$16,IFERROR(L392,MAX($D$16,POWER((ABS(K392)^2)/($I$5*MAX(F392,0.1)^2),1/3)))),IF(IFERROR(AG392,0)=1,MAX($D$16,IFERROR(W392,MAX($D$16,POWER((ABS(K392)^2)/($I$5*MAX(F392,0.1)^2),1/3)))),MAX($D$16,POWER((ABS(K392)^2)/($I$5*MAX(F392,0.1)^2),1/3))))))),MAX($D$16,POWER((ABS(K392)^2)/($I$5*MAX(F392,0.1)^2),1/3)))</f>
        <v>2.1389677043987478</v>
      </c>
      <c r="AI392">
        <f t="shared" ca="1" si="196"/>
        <v>634.57996770439877</v>
      </c>
      <c r="AJ392">
        <f t="shared" ca="1" si="197"/>
        <v>635.64945155659814</v>
      </c>
      <c r="AM392">
        <v>0</v>
      </c>
      <c r="AN392">
        <v>0</v>
      </c>
      <c r="AO392">
        <f t="shared" si="198"/>
        <v>0</v>
      </c>
      <c r="AP392">
        <f t="shared" si="207"/>
        <v>0</v>
      </c>
      <c r="AQ392">
        <f t="shared" ca="1" si="199"/>
        <v>1.0000000000000004</v>
      </c>
      <c r="AR392" t="str">
        <f t="shared" ca="1" si="200"/>
        <v>Supercritical</v>
      </c>
      <c r="AS392">
        <f t="shared" ca="1" si="201"/>
        <v>3.8141460404132466E-3</v>
      </c>
    </row>
    <row r="393" spans="1:45" x14ac:dyDescent="0.35">
      <c r="A393">
        <v>244</v>
      </c>
      <c r="B393">
        <v>242.99700000000001</v>
      </c>
      <c r="C393">
        <v>616341.82400000002</v>
      </c>
      <c r="D393">
        <v>3097689.1970000002</v>
      </c>
      <c r="E393">
        <v>632.44050000000004</v>
      </c>
      <c r="F393">
        <v>5.2</v>
      </c>
      <c r="G393">
        <v>0</v>
      </c>
      <c r="H393" t="s">
        <v>194</v>
      </c>
      <c r="I393">
        <v>0</v>
      </c>
      <c r="J393">
        <f t="shared" si="202"/>
        <v>1</v>
      </c>
      <c r="K393">
        <f t="shared" ca="1" si="203"/>
        <v>50.95</v>
      </c>
      <c r="L393">
        <f t="shared" ca="1" si="204"/>
        <v>1.0684959309922624</v>
      </c>
      <c r="M393">
        <f t="shared" ca="1" si="177"/>
        <v>5.5561788411597641</v>
      </c>
      <c r="N393">
        <f t="shared" ca="1" si="178"/>
        <v>0.75728294997139567</v>
      </c>
      <c r="O393">
        <f t="shared" ca="1" si="179"/>
        <v>9.1699712080119067</v>
      </c>
      <c r="P393">
        <f t="shared" ca="1" si="180"/>
        <v>633.50899593099234</v>
      </c>
      <c r="Q393">
        <f t="shared" ca="1" si="181"/>
        <v>637.79484567389591</v>
      </c>
      <c r="R393">
        <f t="shared" ca="1" si="182"/>
        <v>2.7409906686322007E-2</v>
      </c>
      <c r="S393">
        <f t="shared" ca="1" si="183"/>
        <v>2.8323507366843055</v>
      </c>
      <c r="T393">
        <f t="shared" ca="1" si="184"/>
        <v>50.594272557643521</v>
      </c>
      <c r="U393">
        <f t="shared" ca="1" si="205"/>
        <v>-2.6909906686341856E-2</v>
      </c>
      <c r="V393">
        <f t="shared" ca="1" si="206"/>
        <v>0</v>
      </c>
      <c r="W393">
        <f t="shared" ca="1" si="185"/>
        <v>0.96334868688498876</v>
      </c>
      <c r="X393">
        <f t="shared" ca="1" si="186"/>
        <v>5.0094131718019419</v>
      </c>
      <c r="Y393">
        <f t="shared" ca="1" si="187"/>
        <v>0.70290808057028442</v>
      </c>
      <c r="Z393">
        <f t="shared" ca="1" si="188"/>
        <v>10.170852004541825</v>
      </c>
      <c r="AA393">
        <f t="shared" ca="1" si="189"/>
        <v>633.403848686885</v>
      </c>
      <c r="AB393">
        <f t="shared" ca="1" si="190"/>
        <v>638.67633749923425</v>
      </c>
      <c r="AC393">
        <f t="shared" ca="1" si="191"/>
        <v>3.7241955208173763E-2</v>
      </c>
      <c r="AD393">
        <f t="shared" ca="1" si="192"/>
        <v>3.3084995232933609</v>
      </c>
      <c r="AE393">
        <f t="shared" ca="1" si="193"/>
        <v>55.237055610081384</v>
      </c>
      <c r="AF393">
        <f t="shared" ca="1" si="194"/>
        <v>1.0654646718414824</v>
      </c>
      <c r="AG393">
        <f t="shared" ca="1" si="195"/>
        <v>0</v>
      </c>
      <c r="AH393">
        <f ca="1">IFERROR(IF(V32="Supercritical",MAX($D$16,IFERROR(L393,MAX($D$16,POWER((ABS(K393)^2)/($I$5*MAX(F393,0.1)^2),1/3)))),IF(V32="Subcritical",MAX($D$16,IFERROR(W393,MAX($D$16,POWER((ABS(K393)^2)/($I$5*MAX(F393,0.1)^2),1/3)))),IF(AND(IFERROR(V393,0)=1,IFERROR(AG393,0)=1),IF(IFERROR(T393,-1E+99)&gt;=IFERROR(AE393,-1E+99),MAX($D$16,IFERROR(L393,MAX($D$16,POWER((ABS(K393)^2)/($I$5*MAX(F393,0.1)^2),1/3)))),MAX($D$16,IFERROR(W393,MAX($D$16,POWER((ABS(K393)^2)/($I$5*MAX(F393,0.1)^2),1/3))))),IF(IFERROR(V393,0)=1,MAX($D$16,IFERROR(L393,MAX($D$16,POWER((ABS(K393)^2)/($I$5*MAX(F393,0.1)^2),1/3)))),IF(IFERROR(AG393,0)=1,MAX($D$16,IFERROR(W393,MAX($D$16,POWER((ABS(K393)^2)/($I$5*MAX(F393,0.1)^2),1/3)))),MAX($D$16,POWER((ABS(K393)^2)/($I$5*MAX(F393,0.1)^2),1/3))))))),MAX($D$16,POWER((ABS(K393)^2)/($I$5*MAX(F393,0.1)^2),1/3)))</f>
        <v>2.1389677043987478</v>
      </c>
      <c r="AI393">
        <f t="shared" ca="1" si="196"/>
        <v>634.57946770439878</v>
      </c>
      <c r="AJ393">
        <f t="shared" ca="1" si="197"/>
        <v>635.64895155659815</v>
      </c>
      <c r="AM393">
        <v>0</v>
      </c>
      <c r="AN393">
        <v>0</v>
      </c>
      <c r="AO393">
        <f t="shared" si="198"/>
        <v>0</v>
      </c>
      <c r="AP393">
        <f t="shared" si="207"/>
        <v>0</v>
      </c>
      <c r="AQ393">
        <f t="shared" ca="1" si="199"/>
        <v>1.0000000000000004</v>
      </c>
      <c r="AR393" t="str">
        <f t="shared" ca="1" si="200"/>
        <v>Supercritical</v>
      </c>
      <c r="AS393">
        <f t="shared" ca="1" si="201"/>
        <v>3.8141460404132466E-3</v>
      </c>
    </row>
    <row r="394" spans="1:45" x14ac:dyDescent="0.35">
      <c r="A394">
        <v>245</v>
      </c>
      <c r="B394">
        <v>243.99700000000001</v>
      </c>
      <c r="C394">
        <v>616340.82499999995</v>
      </c>
      <c r="D394">
        <v>3097689.1490000002</v>
      </c>
      <c r="E394">
        <v>632.44000000000005</v>
      </c>
      <c r="F394">
        <v>4.7960000000000003</v>
      </c>
      <c r="G394">
        <v>0</v>
      </c>
      <c r="H394" t="s">
        <v>194</v>
      </c>
      <c r="I394">
        <v>0.63200000000000001</v>
      </c>
      <c r="J394">
        <f t="shared" si="202"/>
        <v>1</v>
      </c>
      <c r="K394">
        <f t="shared" ca="1" si="203"/>
        <v>50.95</v>
      </c>
      <c r="L394">
        <f t="shared" ca="1" si="204"/>
        <v>1.0684959309922624</v>
      </c>
      <c r="M394">
        <f t="shared" ca="1" si="177"/>
        <v>5.1245064850388902</v>
      </c>
      <c r="N394">
        <f t="shared" ca="1" si="178"/>
        <v>0.73914791579923078</v>
      </c>
      <c r="O394">
        <f t="shared" ca="1" si="179"/>
        <v>9.9424208260345956</v>
      </c>
      <c r="P394">
        <f t="shared" ca="1" si="180"/>
        <v>633.50849593099235</v>
      </c>
      <c r="Q394">
        <f t="shared" ca="1" si="181"/>
        <v>638.54681050193869</v>
      </c>
      <c r="R394">
        <f t="shared" ca="1" si="182"/>
        <v>3.3280639165936259E-2</v>
      </c>
      <c r="S394">
        <f t="shared" ca="1" si="183"/>
        <v>3.0709390806418662</v>
      </c>
      <c r="T394">
        <f t="shared" ca="1" si="184"/>
        <v>54.375508548764266</v>
      </c>
      <c r="U394">
        <f t="shared" ca="1" si="205"/>
        <v>-0.8628636084546315</v>
      </c>
      <c r="V394">
        <f t="shared" ca="1" si="206"/>
        <v>0</v>
      </c>
      <c r="W394">
        <f t="shared" ca="1" si="185"/>
        <v>0.96032546491178317</v>
      </c>
      <c r="X394">
        <f t="shared" ca="1" si="186"/>
        <v>4.6057209297169122</v>
      </c>
      <c r="Y394">
        <f t="shared" ca="1" si="187"/>
        <v>0.68571688149913956</v>
      </c>
      <c r="Z394">
        <f t="shared" ca="1" si="188"/>
        <v>11.062328955117916</v>
      </c>
      <c r="AA394">
        <f t="shared" ca="1" si="189"/>
        <v>633.40032546491182</v>
      </c>
      <c r="AB394">
        <f t="shared" ca="1" si="190"/>
        <v>639.63758957863456</v>
      </c>
      <c r="AC394">
        <f t="shared" ca="1" si="191"/>
        <v>4.5535404660798258E-2</v>
      </c>
      <c r="AD394">
        <f t="shared" ca="1" si="192"/>
        <v>3.6041498754884405</v>
      </c>
      <c r="AE394">
        <f t="shared" ca="1" si="193"/>
        <v>59.66569129203225</v>
      </c>
      <c r="AF394">
        <f t="shared" ca="1" si="194"/>
        <v>0.90477106795037798</v>
      </c>
      <c r="AG394">
        <f t="shared" ca="1" si="195"/>
        <v>0</v>
      </c>
      <c r="AH394">
        <f ca="1">IFERROR(IF(V32="Supercritical",MAX($D$16,IFERROR(L394,MAX($D$16,POWER((ABS(K394)^2)/($I$5*MAX(F394,0.1)^2),1/3)))),IF(V32="Subcritical",MAX($D$16,IFERROR(W394,MAX($D$16,POWER((ABS(K394)^2)/($I$5*MAX(F394,0.1)^2),1/3)))),IF(AND(IFERROR(V394,0)=1,IFERROR(AG394,0)=1),IF(IFERROR(T394,-1E+99)&gt;=IFERROR(AE394,-1E+99),MAX($D$16,IFERROR(L394,MAX($D$16,POWER((ABS(K394)^2)/($I$5*MAX(F394,0.1)^2),1/3)))),MAX($D$16,IFERROR(W394,MAX($D$16,POWER((ABS(K394)^2)/($I$5*MAX(F394,0.1)^2),1/3))))),IF(IFERROR(V394,0)=1,MAX($D$16,IFERROR(L394,MAX($D$16,POWER((ABS(K394)^2)/($I$5*MAX(F394,0.1)^2),1/3)))),IF(IFERROR(AG394,0)=1,MAX($D$16,IFERROR(W394,MAX($D$16,POWER((ABS(K394)^2)/($I$5*MAX(F394,0.1)^2),1/3)))),MAX($D$16,POWER((ABS(K394)^2)/($I$5*MAX(F394,0.1)^2),1/3))))))),MAX($D$16,POWER((ABS(K394)^2)/($I$5*MAX(F394,0.1)^2),1/3)))</f>
        <v>2.2574614365876244</v>
      </c>
      <c r="AI394">
        <f t="shared" ca="1" si="196"/>
        <v>634.69746143658767</v>
      </c>
      <c r="AJ394">
        <f t="shared" ca="1" si="197"/>
        <v>635.82619215488148</v>
      </c>
      <c r="AM394">
        <v>0</v>
      </c>
      <c r="AN394">
        <v>0</v>
      </c>
      <c r="AO394">
        <f t="shared" si="198"/>
        <v>0</v>
      </c>
      <c r="AP394">
        <f t="shared" si="207"/>
        <v>0</v>
      </c>
      <c r="AQ394">
        <f t="shared" ca="1" si="199"/>
        <v>1.0000000000000002</v>
      </c>
      <c r="AR394" t="str">
        <f t="shared" ca="1" si="200"/>
        <v>Supercritical</v>
      </c>
      <c r="AS394">
        <f t="shared" ca="1" si="201"/>
        <v>4.075017565597085E-3</v>
      </c>
    </row>
    <row r="395" spans="1:45" x14ac:dyDescent="0.35">
      <c r="A395">
        <v>246</v>
      </c>
      <c r="B395">
        <v>244.99700000000001</v>
      </c>
      <c r="C395">
        <v>616339.82700000005</v>
      </c>
      <c r="D395">
        <v>3097689.09</v>
      </c>
      <c r="E395">
        <v>632.43949999999995</v>
      </c>
      <c r="F395">
        <v>4.5270000000000001</v>
      </c>
      <c r="G395">
        <v>0</v>
      </c>
      <c r="H395" t="s">
        <v>194</v>
      </c>
      <c r="I395">
        <v>1.4370000000000001</v>
      </c>
      <c r="J395">
        <f t="shared" si="202"/>
        <v>1</v>
      </c>
      <c r="K395">
        <f t="shared" ca="1" si="203"/>
        <v>50.95</v>
      </c>
      <c r="L395">
        <f t="shared" ca="1" si="204"/>
        <v>1.0684959309922624</v>
      </c>
      <c r="M395">
        <f t="shared" ca="1" si="177"/>
        <v>4.8370810796019716</v>
      </c>
      <c r="N395">
        <f t="shared" ca="1" si="178"/>
        <v>0.72585338934695176</v>
      </c>
      <c r="O395">
        <f t="shared" ca="1" si="179"/>
        <v>10.533211902288915</v>
      </c>
      <c r="P395">
        <f t="shared" ca="1" si="180"/>
        <v>633.50799593099225</v>
      </c>
      <c r="Q395">
        <f t="shared" ca="1" si="181"/>
        <v>639.16286611338376</v>
      </c>
      <c r="R395">
        <f t="shared" ca="1" si="182"/>
        <v>3.8268280482278691E-2</v>
      </c>
      <c r="S395">
        <f t="shared" ca="1" si="183"/>
        <v>3.2534181203354073</v>
      </c>
      <c r="T395">
        <f t="shared" ca="1" si="184"/>
        <v>57.290331859419545</v>
      </c>
      <c r="U395">
        <f t="shared" ca="1" si="205"/>
        <v>-0.72702904650054734</v>
      </c>
      <c r="V395">
        <f t="shared" ca="1" si="206"/>
        <v>0</v>
      </c>
      <c r="W395">
        <f t="shared" ca="1" si="185"/>
        <v>0.95737961497991242</v>
      </c>
      <c r="X395">
        <f t="shared" ca="1" si="186"/>
        <v>4.3340575170140641</v>
      </c>
      <c r="Y395">
        <f t="shared" ca="1" si="187"/>
        <v>0.67280650553608079</v>
      </c>
      <c r="Z395">
        <f t="shared" ca="1" si="188"/>
        <v>11.755727698579749</v>
      </c>
      <c r="AA395">
        <f t="shared" ca="1" si="189"/>
        <v>633.39687961497987</v>
      </c>
      <c r="AB395">
        <f t="shared" ca="1" si="190"/>
        <v>640.44056634908566</v>
      </c>
      <c r="AC395">
        <f t="shared" ca="1" si="191"/>
        <v>5.2742572792925185E-2</v>
      </c>
      <c r="AD395">
        <f t="shared" ca="1" si="192"/>
        <v>3.8359498978462656</v>
      </c>
      <c r="AE395">
        <f t="shared" ca="1" si="193"/>
        <v>63.130156033356521</v>
      </c>
      <c r="AF395">
        <f t="shared" ca="1" si="194"/>
        <v>6.972861018812182E-2</v>
      </c>
      <c r="AG395">
        <f t="shared" ca="1" si="195"/>
        <v>0</v>
      </c>
      <c r="AH395">
        <f ca="1">IFERROR(IF(V32="Supercritical",MAX($D$16,IFERROR(L395,MAX($D$16,POWER((ABS(K395)^2)/($I$5*MAX(F395,0.1)^2),1/3)))),IF(V32="Subcritical",MAX($D$16,IFERROR(W395,MAX($D$16,POWER((ABS(K395)^2)/($I$5*MAX(F395,0.1)^2),1/3)))),IF(AND(IFERROR(V395,0)=1,IFERROR(AG395,0)=1),IF(IFERROR(T395,-1E+99)&gt;=IFERROR(AE395,-1E+99),MAX($D$16,IFERROR(L395,MAX($D$16,POWER((ABS(K395)^2)/($I$5*MAX(F395,0.1)^2),1/3)))),MAX($D$16,IFERROR(W395,MAX($D$16,POWER((ABS(K395)^2)/($I$5*MAX(F395,0.1)^2),1/3))))),IF(IFERROR(V395,0)=1,MAX($D$16,IFERROR(L395,MAX($D$16,POWER((ABS(K395)^2)/($I$5*MAX(F395,0.1)^2),1/3)))),IF(IFERROR(AG395,0)=1,MAX($D$16,IFERROR(W395,MAX($D$16,POWER((ABS(K395)^2)/($I$5*MAX(F395,0.1)^2),1/3)))),MAX($D$16,POWER((ABS(K395)^2)/($I$5*MAX(F395,0.1)^2),1/3))))))),MAX($D$16,POWER((ABS(K395)^2)/($I$5*MAX(F395,0.1)^2),1/3)))</f>
        <v>2.3460258516225387</v>
      </c>
      <c r="AI395">
        <f t="shared" ca="1" si="196"/>
        <v>634.78552585162254</v>
      </c>
      <c r="AJ395">
        <f t="shared" ca="1" si="197"/>
        <v>635.95853877743377</v>
      </c>
      <c r="AM395">
        <v>0</v>
      </c>
      <c r="AN395">
        <v>0</v>
      </c>
      <c r="AO395">
        <f t="shared" si="198"/>
        <v>0</v>
      </c>
      <c r="AP395">
        <f t="shared" si="207"/>
        <v>0</v>
      </c>
      <c r="AQ395">
        <f t="shared" ca="1" si="199"/>
        <v>1.0000000000000002</v>
      </c>
      <c r="AR395" t="str">
        <f t="shared" ca="1" si="200"/>
        <v>Supercritical</v>
      </c>
      <c r="AS395">
        <f t="shared" ca="1" si="201"/>
        <v>4.2878699272156737E-3</v>
      </c>
    </row>
    <row r="396" spans="1:45" x14ac:dyDescent="0.35">
      <c r="A396">
        <v>247</v>
      </c>
      <c r="B396">
        <v>245.99600000000001</v>
      </c>
      <c r="C396">
        <v>616338.83100000001</v>
      </c>
      <c r="D396">
        <v>3097689.0060000001</v>
      </c>
      <c r="E396">
        <v>632.43899999999996</v>
      </c>
      <c r="F396">
        <v>4.5270000000000001</v>
      </c>
      <c r="G396">
        <v>0</v>
      </c>
      <c r="H396" t="s">
        <v>194</v>
      </c>
      <c r="I396">
        <v>1.494</v>
      </c>
      <c r="J396">
        <f t="shared" si="202"/>
        <v>0.99899999999999523</v>
      </c>
      <c r="K396">
        <f t="shared" ca="1" si="203"/>
        <v>50.95</v>
      </c>
      <c r="L396">
        <f t="shared" ca="1" si="204"/>
        <v>1.0684959309922624</v>
      </c>
      <c r="M396">
        <f t="shared" ca="1" si="177"/>
        <v>4.8370810796019716</v>
      </c>
      <c r="N396">
        <f t="shared" ca="1" si="178"/>
        <v>0.72585338934695176</v>
      </c>
      <c r="O396">
        <f t="shared" ca="1" si="179"/>
        <v>10.533211902288915</v>
      </c>
      <c r="P396">
        <f t="shared" ca="1" si="180"/>
        <v>633.50749593099226</v>
      </c>
      <c r="Q396">
        <f t="shared" ca="1" si="181"/>
        <v>639.16236611338377</v>
      </c>
      <c r="R396">
        <f t="shared" ca="1" si="182"/>
        <v>3.8268280482278691E-2</v>
      </c>
      <c r="S396">
        <f t="shared" ca="1" si="183"/>
        <v>3.2534181203354073</v>
      </c>
      <c r="T396">
        <f t="shared" ca="1" si="184"/>
        <v>57.290331859419545</v>
      </c>
      <c r="U396">
        <f t="shared" ca="1" si="205"/>
        <v>-5.1810638955998911E-2</v>
      </c>
      <c r="V396">
        <f t="shared" ca="1" si="206"/>
        <v>0</v>
      </c>
      <c r="W396">
        <f t="shared" ca="1" si="185"/>
        <v>0.95450723895098</v>
      </c>
      <c r="X396">
        <f t="shared" ca="1" si="186"/>
        <v>4.3210542707310866</v>
      </c>
      <c r="Y396">
        <f t="shared" ca="1" si="187"/>
        <v>0.67138666104114841</v>
      </c>
      <c r="Z396">
        <f t="shared" ca="1" si="188"/>
        <v>11.791103931536524</v>
      </c>
      <c r="AA396">
        <f t="shared" ca="1" si="189"/>
        <v>633.39350723895097</v>
      </c>
      <c r="AB396">
        <f t="shared" ca="1" si="190"/>
        <v>640.47965055823215</v>
      </c>
      <c r="AC396">
        <f t="shared" ca="1" si="191"/>
        <v>5.3210153069628702E-2</v>
      </c>
      <c r="AD396">
        <f t="shared" ca="1" si="192"/>
        <v>3.8532780676110696</v>
      </c>
      <c r="AE396">
        <f t="shared" ca="1" si="193"/>
        <v>63.301458496241132</v>
      </c>
      <c r="AF396">
        <f t="shared" ca="1" si="194"/>
        <v>6.9079144137162984E-2</v>
      </c>
      <c r="AG396">
        <f t="shared" ca="1" si="195"/>
        <v>0</v>
      </c>
      <c r="AH396">
        <f ca="1">IFERROR(IF(V32="Supercritical",MAX($D$16,IFERROR(L396,MAX($D$16,POWER((ABS(K396)^2)/($I$5*MAX(F396,0.1)^2),1/3)))),IF(V32="Subcritical",MAX($D$16,IFERROR(W396,MAX($D$16,POWER((ABS(K396)^2)/($I$5*MAX(F396,0.1)^2),1/3)))),IF(AND(IFERROR(V396,0)=1,IFERROR(AG396,0)=1),IF(IFERROR(T396,-1E+99)&gt;=IFERROR(AE396,-1E+99),MAX($D$16,IFERROR(L396,MAX($D$16,POWER((ABS(K396)^2)/($I$5*MAX(F396,0.1)^2),1/3)))),MAX($D$16,IFERROR(W396,MAX($D$16,POWER((ABS(K396)^2)/($I$5*MAX(F396,0.1)^2),1/3))))),IF(IFERROR(V396,0)=1,MAX($D$16,IFERROR(L396,MAX($D$16,POWER((ABS(K396)^2)/($I$5*MAX(F396,0.1)^2),1/3)))),IF(IFERROR(AG396,0)=1,MAX($D$16,IFERROR(W396,MAX($D$16,POWER((ABS(K396)^2)/($I$5*MAX(F396,0.1)^2),1/3)))),MAX($D$16,POWER((ABS(K396)^2)/($I$5*MAX(F396,0.1)^2),1/3))))))),MAX($D$16,POWER((ABS(K396)^2)/($I$5*MAX(F396,0.1)^2),1/3)))</f>
        <v>2.3460258516225387</v>
      </c>
      <c r="AI396">
        <f t="shared" ca="1" si="196"/>
        <v>634.78502585162255</v>
      </c>
      <c r="AJ396">
        <f t="shared" ca="1" si="197"/>
        <v>635.95803877743379</v>
      </c>
      <c r="AM396">
        <v>0</v>
      </c>
      <c r="AN396">
        <v>0</v>
      </c>
      <c r="AO396">
        <f t="shared" si="198"/>
        <v>0</v>
      </c>
      <c r="AP396">
        <f t="shared" si="207"/>
        <v>0</v>
      </c>
      <c r="AQ396">
        <f t="shared" ca="1" si="199"/>
        <v>1.0000000000000002</v>
      </c>
      <c r="AR396" t="str">
        <f t="shared" ca="1" si="200"/>
        <v>Supercritical</v>
      </c>
      <c r="AS396">
        <f t="shared" ca="1" si="201"/>
        <v>4.2878699272156737E-3</v>
      </c>
    </row>
    <row r="397" spans="1:45" x14ac:dyDescent="0.35">
      <c r="A397">
        <v>248</v>
      </c>
      <c r="B397">
        <v>246.99600000000001</v>
      </c>
      <c r="C397">
        <v>616337.83700000006</v>
      </c>
      <c r="D397">
        <v>3097688.8960000002</v>
      </c>
      <c r="E397">
        <v>632.43849999999998</v>
      </c>
      <c r="F397">
        <v>4.5270000000000001</v>
      </c>
      <c r="G397">
        <v>0</v>
      </c>
      <c r="H397" t="s">
        <v>194</v>
      </c>
      <c r="I397">
        <v>1.3859999999999999</v>
      </c>
      <c r="J397">
        <f t="shared" si="202"/>
        <v>1</v>
      </c>
      <c r="K397">
        <f t="shared" ca="1" si="203"/>
        <v>50.95</v>
      </c>
      <c r="L397">
        <f t="shared" ca="1" si="204"/>
        <v>1.0684959309922624</v>
      </c>
      <c r="M397">
        <f t="shared" ca="1" si="177"/>
        <v>4.8370810796019716</v>
      </c>
      <c r="N397">
        <f t="shared" ca="1" si="178"/>
        <v>0.72585338934695176</v>
      </c>
      <c r="O397">
        <f t="shared" ca="1" si="179"/>
        <v>10.533211902288915</v>
      </c>
      <c r="P397">
        <f t="shared" ca="1" si="180"/>
        <v>633.50699593099228</v>
      </c>
      <c r="Q397">
        <f t="shared" ca="1" si="181"/>
        <v>639.16186611338378</v>
      </c>
      <c r="R397">
        <f t="shared" ca="1" si="182"/>
        <v>3.8268280482278691E-2</v>
      </c>
      <c r="S397">
        <f t="shared" ca="1" si="183"/>
        <v>3.2534181203354073</v>
      </c>
      <c r="T397">
        <f t="shared" ca="1" si="184"/>
        <v>57.290331859419545</v>
      </c>
      <c r="U397">
        <f t="shared" ca="1" si="205"/>
        <v>-5.0831030603603722E-2</v>
      </c>
      <c r="V397">
        <f t="shared" ca="1" si="206"/>
        <v>0</v>
      </c>
      <c r="W397">
        <f t="shared" ca="1" si="185"/>
        <v>0.95170606662459123</v>
      </c>
      <c r="X397">
        <f t="shared" ca="1" si="186"/>
        <v>4.3083733636095243</v>
      </c>
      <c r="Y397">
        <f t="shared" ca="1" si="187"/>
        <v>0.66999956990821574</v>
      </c>
      <c r="Z397">
        <f t="shared" ca="1" si="188"/>
        <v>11.825808884240816</v>
      </c>
      <c r="AA397">
        <f t="shared" ca="1" si="189"/>
        <v>633.39020606662461</v>
      </c>
      <c r="AB397">
        <f t="shared" ca="1" si="190"/>
        <v>640.51812430141513</v>
      </c>
      <c r="AC397">
        <f t="shared" ca="1" si="191"/>
        <v>5.3671639911097316E-2</v>
      </c>
      <c r="AD397">
        <f t="shared" ca="1" si="192"/>
        <v>3.8703027058246291</v>
      </c>
      <c r="AE397">
        <f t="shared" ca="1" si="193"/>
        <v>63.469618655231244</v>
      </c>
      <c r="AF397">
        <f t="shared" ca="1" si="194"/>
        <v>6.9625251169668445E-2</v>
      </c>
      <c r="AG397">
        <f t="shared" ca="1" si="195"/>
        <v>0</v>
      </c>
      <c r="AH397">
        <f ca="1">IFERROR(IF(V32="Supercritical",MAX($D$16,IFERROR(L397,MAX($D$16,POWER((ABS(K397)^2)/($I$5*MAX(F397,0.1)^2),1/3)))),IF(V32="Subcritical",MAX($D$16,IFERROR(W397,MAX($D$16,POWER((ABS(K397)^2)/($I$5*MAX(F397,0.1)^2),1/3)))),IF(AND(IFERROR(V397,0)=1,IFERROR(AG397,0)=1),IF(IFERROR(T397,-1E+99)&gt;=IFERROR(AE397,-1E+99),MAX($D$16,IFERROR(L397,MAX($D$16,POWER((ABS(K397)^2)/($I$5*MAX(F397,0.1)^2),1/3)))),MAX($D$16,IFERROR(W397,MAX($D$16,POWER((ABS(K397)^2)/($I$5*MAX(F397,0.1)^2),1/3))))),IF(IFERROR(V397,0)=1,MAX($D$16,IFERROR(L397,MAX($D$16,POWER((ABS(K397)^2)/($I$5*MAX(F397,0.1)^2),1/3)))),IF(IFERROR(AG397,0)=1,MAX($D$16,IFERROR(W397,MAX($D$16,POWER((ABS(K397)^2)/($I$5*MAX(F397,0.1)^2),1/3)))),MAX($D$16,POWER((ABS(K397)^2)/($I$5*MAX(F397,0.1)^2),1/3))))))),MAX($D$16,POWER((ABS(K397)^2)/($I$5*MAX(F397,0.1)^2),1/3)))</f>
        <v>2.3460258516225387</v>
      </c>
      <c r="AI397">
        <f t="shared" ca="1" si="196"/>
        <v>634.78452585162256</v>
      </c>
      <c r="AJ397">
        <f t="shared" ca="1" si="197"/>
        <v>635.9575387774338</v>
      </c>
      <c r="AM397">
        <v>0</v>
      </c>
      <c r="AN397">
        <v>0</v>
      </c>
      <c r="AO397">
        <f t="shared" si="198"/>
        <v>0</v>
      </c>
      <c r="AP397">
        <f t="shared" si="207"/>
        <v>0</v>
      </c>
      <c r="AQ397">
        <f t="shared" ca="1" si="199"/>
        <v>1.0000000000000002</v>
      </c>
      <c r="AR397" t="str">
        <f t="shared" ca="1" si="200"/>
        <v>Supercritical</v>
      </c>
      <c r="AS397">
        <f t="shared" ca="1" si="201"/>
        <v>4.2878699272156737E-3</v>
      </c>
    </row>
    <row r="398" spans="1:45" x14ac:dyDescent="0.35">
      <c r="A398">
        <v>249</v>
      </c>
      <c r="B398">
        <v>247.99600000000001</v>
      </c>
      <c r="C398">
        <v>616336.84600000002</v>
      </c>
      <c r="D398">
        <v>3097688.7620000001</v>
      </c>
      <c r="E398">
        <v>632.43799999999999</v>
      </c>
      <c r="F398">
        <v>4.5270000000000001</v>
      </c>
      <c r="G398">
        <v>0</v>
      </c>
      <c r="H398" t="s">
        <v>194</v>
      </c>
      <c r="I398">
        <v>1.385</v>
      </c>
      <c r="J398">
        <f t="shared" si="202"/>
        <v>1</v>
      </c>
      <c r="K398">
        <f t="shared" ca="1" si="203"/>
        <v>50.95</v>
      </c>
      <c r="L398">
        <f t="shared" ca="1" si="204"/>
        <v>1.0684959309922624</v>
      </c>
      <c r="M398">
        <f t="shared" ca="1" si="177"/>
        <v>4.8370810796019716</v>
      </c>
      <c r="N398">
        <f t="shared" ca="1" si="178"/>
        <v>0.72585338934695176</v>
      </c>
      <c r="O398">
        <f t="shared" ca="1" si="179"/>
        <v>10.533211902288915</v>
      </c>
      <c r="P398">
        <f t="shared" ca="1" si="180"/>
        <v>633.50649593099229</v>
      </c>
      <c r="Q398">
        <f t="shared" ca="1" si="181"/>
        <v>639.16136611338379</v>
      </c>
      <c r="R398">
        <f t="shared" ca="1" si="182"/>
        <v>3.8268280482278691E-2</v>
      </c>
      <c r="S398">
        <f t="shared" ca="1" si="183"/>
        <v>3.2534181203354073</v>
      </c>
      <c r="T398">
        <f t="shared" ca="1" si="184"/>
        <v>57.290331859419545</v>
      </c>
      <c r="U398">
        <f t="shared" ca="1" si="205"/>
        <v>-5.0821605819919569E-2</v>
      </c>
      <c r="V398">
        <f t="shared" ca="1" si="206"/>
        <v>0</v>
      </c>
      <c r="W398">
        <f t="shared" ca="1" si="185"/>
        <v>0.9489748469930861</v>
      </c>
      <c r="X398">
        <f t="shared" ca="1" si="186"/>
        <v>4.2960091323377005</v>
      </c>
      <c r="Y398">
        <f t="shared" ca="1" si="187"/>
        <v>0.66864478897925306</v>
      </c>
      <c r="Z398">
        <f t="shared" ca="1" si="188"/>
        <v>11.859844434798777</v>
      </c>
      <c r="AA398">
        <f t="shared" ca="1" si="189"/>
        <v>633.3869748469931</v>
      </c>
      <c r="AB398">
        <f t="shared" ca="1" si="190"/>
        <v>640.5559814737835</v>
      </c>
      <c r="AC398">
        <f t="shared" ca="1" si="191"/>
        <v>5.4126907813262432E-2</v>
      </c>
      <c r="AD398">
        <f t="shared" ca="1" si="192"/>
        <v>3.8870232473033388</v>
      </c>
      <c r="AE398">
        <f t="shared" ca="1" si="193"/>
        <v>63.634638181482579</v>
      </c>
      <c r="AF398">
        <f t="shared" ca="1" si="194"/>
        <v>7.179472479811011E-2</v>
      </c>
      <c r="AG398">
        <f t="shared" ca="1" si="195"/>
        <v>0</v>
      </c>
      <c r="AH398">
        <f ca="1">IFERROR(IF(V32="Supercritical",MAX($D$16,IFERROR(L398,MAX($D$16,POWER((ABS(K398)^2)/($I$5*MAX(F398,0.1)^2),1/3)))),IF(V32="Subcritical",MAX($D$16,IFERROR(W398,MAX($D$16,POWER((ABS(K398)^2)/($I$5*MAX(F398,0.1)^2),1/3)))),IF(AND(IFERROR(V398,0)=1,IFERROR(AG398,0)=1),IF(IFERROR(T398,-1E+99)&gt;=IFERROR(AE398,-1E+99),MAX($D$16,IFERROR(L398,MAX($D$16,POWER((ABS(K398)^2)/($I$5*MAX(F398,0.1)^2),1/3)))),MAX($D$16,IFERROR(W398,MAX($D$16,POWER((ABS(K398)^2)/($I$5*MAX(F398,0.1)^2),1/3))))),IF(IFERROR(V398,0)=1,MAX($D$16,IFERROR(L398,MAX($D$16,POWER((ABS(K398)^2)/($I$5*MAX(F398,0.1)^2),1/3)))),IF(IFERROR(AG398,0)=1,MAX($D$16,IFERROR(W398,MAX($D$16,POWER((ABS(K398)^2)/($I$5*MAX(F398,0.1)^2),1/3)))),MAX($D$16,POWER((ABS(K398)^2)/($I$5*MAX(F398,0.1)^2),1/3))))))),MAX($D$16,POWER((ABS(K398)^2)/($I$5*MAX(F398,0.1)^2),1/3)))</f>
        <v>2.3460258516225387</v>
      </c>
      <c r="AI398">
        <f t="shared" ca="1" si="196"/>
        <v>634.78402585162257</v>
      </c>
      <c r="AJ398">
        <f t="shared" ca="1" si="197"/>
        <v>635.95703877743381</v>
      </c>
      <c r="AM398">
        <v>0</v>
      </c>
      <c r="AN398">
        <v>0</v>
      </c>
      <c r="AO398">
        <f t="shared" si="198"/>
        <v>0</v>
      </c>
      <c r="AP398">
        <f t="shared" si="207"/>
        <v>0</v>
      </c>
      <c r="AQ398">
        <f t="shared" ca="1" si="199"/>
        <v>1.0000000000000002</v>
      </c>
      <c r="AR398" t="str">
        <f t="shared" ca="1" si="200"/>
        <v>Supercritical</v>
      </c>
      <c r="AS398">
        <f t="shared" ca="1" si="201"/>
        <v>4.2878699272156737E-3</v>
      </c>
    </row>
    <row r="399" spans="1:45" x14ac:dyDescent="0.35">
      <c r="A399">
        <v>250</v>
      </c>
      <c r="B399">
        <v>248.99700000000001</v>
      </c>
      <c r="C399">
        <v>616335.85800000001</v>
      </c>
      <c r="D399">
        <v>3097688.6039999998</v>
      </c>
      <c r="E399">
        <v>632.4375</v>
      </c>
      <c r="F399">
        <v>4.5270000000000001</v>
      </c>
      <c r="G399">
        <v>0</v>
      </c>
      <c r="H399" t="s">
        <v>194</v>
      </c>
      <c r="I399">
        <v>1.516</v>
      </c>
      <c r="J399">
        <f t="shared" si="202"/>
        <v>1.0010000000000048</v>
      </c>
      <c r="K399">
        <f t="shared" ca="1" si="203"/>
        <v>50.95</v>
      </c>
      <c r="L399">
        <f t="shared" ca="1" si="204"/>
        <v>1.0684959309922624</v>
      </c>
      <c r="M399">
        <f t="shared" ca="1" si="177"/>
        <v>4.8370810796019716</v>
      </c>
      <c r="N399">
        <f t="shared" ca="1" si="178"/>
        <v>0.72585338934695176</v>
      </c>
      <c r="O399">
        <f t="shared" ca="1" si="179"/>
        <v>10.533211902288915</v>
      </c>
      <c r="P399">
        <f t="shared" ca="1" si="180"/>
        <v>633.5059959309923</v>
      </c>
      <c r="Q399">
        <f t="shared" ca="1" si="181"/>
        <v>639.1608661133838</v>
      </c>
      <c r="R399">
        <f t="shared" ca="1" si="182"/>
        <v>3.8268280482278691E-2</v>
      </c>
      <c r="S399">
        <f t="shared" ca="1" si="183"/>
        <v>3.2534181203354073</v>
      </c>
      <c r="T399">
        <f t="shared" ca="1" si="184"/>
        <v>57.290331859419545</v>
      </c>
      <c r="U399">
        <f t="shared" ca="1" si="205"/>
        <v>-5.209452075689569E-2</v>
      </c>
      <c r="V399">
        <f t="shared" ca="1" si="206"/>
        <v>0</v>
      </c>
      <c r="W399">
        <f t="shared" ca="1" si="185"/>
        <v>0.94631287571821066</v>
      </c>
      <c r="X399">
        <f t="shared" ca="1" si="186"/>
        <v>4.2839583883763401</v>
      </c>
      <c r="Y399">
        <f t="shared" ca="1" si="187"/>
        <v>0.6673221390542563</v>
      </c>
      <c r="Z399">
        <f t="shared" ca="1" si="188"/>
        <v>11.89320609141363</v>
      </c>
      <c r="AA399">
        <f t="shared" ca="1" si="189"/>
        <v>633.38381287571826</v>
      </c>
      <c r="AB399">
        <f t="shared" ca="1" si="190"/>
        <v>640.593208957922</v>
      </c>
      <c r="AC399">
        <f t="shared" ca="1" si="191"/>
        <v>5.4575747954867471E-2</v>
      </c>
      <c r="AD399">
        <f t="shared" ca="1" si="192"/>
        <v>3.9034360284732919</v>
      </c>
      <c r="AE399">
        <f t="shared" ca="1" si="193"/>
        <v>63.796488133949637</v>
      </c>
      <c r="AF399">
        <f t="shared" ca="1" si="194"/>
        <v>7.0957750447405488E-2</v>
      </c>
      <c r="AG399">
        <f t="shared" ca="1" si="195"/>
        <v>0</v>
      </c>
      <c r="AH399">
        <f ca="1">IFERROR(IF(V32="Supercritical",MAX($D$16,IFERROR(L399,MAX($D$16,POWER((ABS(K399)^2)/($I$5*MAX(F399,0.1)^2),1/3)))),IF(V32="Subcritical",MAX($D$16,IFERROR(W399,MAX($D$16,POWER((ABS(K399)^2)/($I$5*MAX(F399,0.1)^2),1/3)))),IF(AND(IFERROR(V399,0)=1,IFERROR(AG399,0)=1),IF(IFERROR(T399,-1E+99)&gt;=IFERROR(AE399,-1E+99),MAX($D$16,IFERROR(L399,MAX($D$16,POWER((ABS(K399)^2)/($I$5*MAX(F399,0.1)^2),1/3)))),MAX($D$16,IFERROR(W399,MAX($D$16,POWER((ABS(K399)^2)/($I$5*MAX(F399,0.1)^2),1/3))))),IF(IFERROR(V399,0)=1,MAX($D$16,IFERROR(L399,MAX($D$16,POWER((ABS(K399)^2)/($I$5*MAX(F399,0.1)^2),1/3)))),IF(IFERROR(AG399,0)=1,MAX($D$16,IFERROR(W399,MAX($D$16,POWER((ABS(K399)^2)/($I$5*MAX(F399,0.1)^2),1/3)))),MAX($D$16,POWER((ABS(K399)^2)/($I$5*MAX(F399,0.1)^2),1/3))))))),MAX($D$16,POWER((ABS(K399)^2)/($I$5*MAX(F399,0.1)^2),1/3)))</f>
        <v>2.3460258516225387</v>
      </c>
      <c r="AI399">
        <f t="shared" ca="1" si="196"/>
        <v>634.78352585162258</v>
      </c>
      <c r="AJ399">
        <f t="shared" ca="1" si="197"/>
        <v>635.95653877743382</v>
      </c>
      <c r="AM399">
        <v>0</v>
      </c>
      <c r="AN399">
        <v>0</v>
      </c>
      <c r="AO399">
        <f t="shared" si="198"/>
        <v>0</v>
      </c>
      <c r="AP399">
        <f t="shared" si="207"/>
        <v>0</v>
      </c>
      <c r="AQ399">
        <f t="shared" ca="1" si="199"/>
        <v>1.0000000000000002</v>
      </c>
      <c r="AR399" t="str">
        <f t="shared" ca="1" si="200"/>
        <v>Supercritical</v>
      </c>
      <c r="AS399">
        <f t="shared" ca="1" si="201"/>
        <v>4.2878699272156737E-3</v>
      </c>
    </row>
    <row r="400" spans="1:45" x14ac:dyDescent="0.35">
      <c r="A400">
        <v>251</v>
      </c>
      <c r="B400">
        <v>249.99700000000001</v>
      </c>
      <c r="C400">
        <v>616334.875</v>
      </c>
      <c r="D400">
        <v>3097688.42</v>
      </c>
      <c r="E400">
        <v>632.43700000000001</v>
      </c>
      <c r="F400">
        <v>4.5270000000000001</v>
      </c>
      <c r="G400">
        <v>0</v>
      </c>
      <c r="H400" t="s">
        <v>194</v>
      </c>
      <c r="I400">
        <v>1.405</v>
      </c>
      <c r="J400">
        <f t="shared" si="202"/>
        <v>1</v>
      </c>
      <c r="K400">
        <f t="shared" ca="1" si="203"/>
        <v>50.95</v>
      </c>
      <c r="L400">
        <f t="shared" ca="1" si="204"/>
        <v>1.0684959309922624</v>
      </c>
      <c r="M400">
        <f t="shared" ca="1" si="177"/>
        <v>4.8370810796019716</v>
      </c>
      <c r="N400">
        <f t="shared" ca="1" si="178"/>
        <v>0.72585338934695176</v>
      </c>
      <c r="O400">
        <f t="shared" ca="1" si="179"/>
        <v>10.533211902288915</v>
      </c>
      <c r="P400">
        <f t="shared" ca="1" si="180"/>
        <v>633.50549593099231</v>
      </c>
      <c r="Q400">
        <f t="shared" ca="1" si="181"/>
        <v>639.16036611338382</v>
      </c>
      <c r="R400">
        <f t="shared" ca="1" si="182"/>
        <v>3.8268280482278691E-2</v>
      </c>
      <c r="S400">
        <f t="shared" ca="1" si="183"/>
        <v>3.2534181203354073</v>
      </c>
      <c r="T400">
        <f t="shared" ca="1" si="184"/>
        <v>57.290331859419545</v>
      </c>
      <c r="U400">
        <f t="shared" ca="1" si="205"/>
        <v>-5.1010101492693138E-2</v>
      </c>
      <c r="V400">
        <f t="shared" ca="1" si="206"/>
        <v>0</v>
      </c>
      <c r="W400">
        <f t="shared" ca="1" si="185"/>
        <v>0.94371964851140311</v>
      </c>
      <c r="X400">
        <f t="shared" ca="1" si="186"/>
        <v>4.2722188488111223</v>
      </c>
      <c r="Y400">
        <f t="shared" ca="1" si="187"/>
        <v>0.66603153463374853</v>
      </c>
      <c r="Z400">
        <f t="shared" ca="1" si="188"/>
        <v>11.925887180189381</v>
      </c>
      <c r="AA400">
        <f t="shared" ca="1" si="189"/>
        <v>633.38071964851144</v>
      </c>
      <c r="AB400">
        <f t="shared" ca="1" si="190"/>
        <v>640.62979126087669</v>
      </c>
      <c r="AC400">
        <f t="shared" ca="1" si="191"/>
        <v>5.5017922635154287E-2</v>
      </c>
      <c r="AD400">
        <f t="shared" ca="1" si="192"/>
        <v>3.9195363298583006</v>
      </c>
      <c r="AE400">
        <f t="shared" ca="1" si="193"/>
        <v>63.955129192638481</v>
      </c>
      <c r="AF400">
        <f t="shared" ca="1" si="194"/>
        <v>7.164989521231746E-2</v>
      </c>
      <c r="AG400">
        <f t="shared" ca="1" si="195"/>
        <v>0</v>
      </c>
      <c r="AH400">
        <f ca="1">IFERROR(IF(V32="Supercritical",MAX($D$16,IFERROR(L400,MAX($D$16,POWER((ABS(K400)^2)/($I$5*MAX(F400,0.1)^2),1/3)))),IF(V32="Subcritical",MAX($D$16,IFERROR(W400,MAX($D$16,POWER((ABS(K400)^2)/($I$5*MAX(F400,0.1)^2),1/3)))),IF(AND(IFERROR(V400,0)=1,IFERROR(AG400,0)=1),IF(IFERROR(T400,-1E+99)&gt;=IFERROR(AE400,-1E+99),MAX($D$16,IFERROR(L400,MAX($D$16,POWER((ABS(K400)^2)/($I$5*MAX(F400,0.1)^2),1/3)))),MAX($D$16,IFERROR(W400,MAX($D$16,POWER((ABS(K400)^2)/($I$5*MAX(F400,0.1)^2),1/3))))),IF(IFERROR(V400,0)=1,MAX($D$16,IFERROR(L400,MAX($D$16,POWER((ABS(K400)^2)/($I$5*MAX(F400,0.1)^2),1/3)))),IF(IFERROR(AG400,0)=1,MAX($D$16,IFERROR(W400,MAX($D$16,POWER((ABS(K400)^2)/($I$5*MAX(F400,0.1)^2),1/3)))),MAX($D$16,POWER((ABS(K400)^2)/($I$5*MAX(F400,0.1)^2),1/3))))))),MAX($D$16,POWER((ABS(K400)^2)/($I$5*MAX(F400,0.1)^2),1/3)))</f>
        <v>2.3460258516225387</v>
      </c>
      <c r="AI400">
        <f t="shared" ca="1" si="196"/>
        <v>634.7830258516226</v>
      </c>
      <c r="AJ400">
        <f t="shared" ca="1" si="197"/>
        <v>635.95603877743383</v>
      </c>
      <c r="AM400">
        <v>0</v>
      </c>
      <c r="AN400">
        <v>0</v>
      </c>
      <c r="AO400">
        <f t="shared" si="198"/>
        <v>0</v>
      </c>
      <c r="AP400">
        <f t="shared" si="207"/>
        <v>0</v>
      </c>
      <c r="AQ400">
        <f t="shared" ca="1" si="199"/>
        <v>1.0000000000000002</v>
      </c>
      <c r="AR400" t="str">
        <f t="shared" ca="1" si="200"/>
        <v>Supercritical</v>
      </c>
      <c r="AS400">
        <f t="shared" ca="1" si="201"/>
        <v>4.2878699272156737E-3</v>
      </c>
    </row>
    <row r="401" spans="1:45" x14ac:dyDescent="0.35">
      <c r="A401">
        <v>252</v>
      </c>
      <c r="B401">
        <v>250.99700000000001</v>
      </c>
      <c r="C401">
        <v>616333.897</v>
      </c>
      <c r="D401">
        <v>3097688.2119999998</v>
      </c>
      <c r="E401">
        <v>632.43650000000002</v>
      </c>
      <c r="F401">
        <v>4.5270000000000001</v>
      </c>
      <c r="G401">
        <v>0</v>
      </c>
      <c r="H401" t="s">
        <v>194</v>
      </c>
      <c r="I401">
        <v>1.4179999999999999</v>
      </c>
      <c r="J401">
        <f t="shared" si="202"/>
        <v>1</v>
      </c>
      <c r="K401">
        <f t="shared" ca="1" si="203"/>
        <v>50.95</v>
      </c>
      <c r="L401">
        <f t="shared" ca="1" si="204"/>
        <v>1.0684959309922624</v>
      </c>
      <c r="M401">
        <f t="shared" ca="1" si="177"/>
        <v>4.8370810796019716</v>
      </c>
      <c r="N401">
        <f t="shared" ca="1" si="178"/>
        <v>0.72585338934695176</v>
      </c>
      <c r="O401">
        <f t="shared" ca="1" si="179"/>
        <v>10.533211902288915</v>
      </c>
      <c r="P401">
        <f t="shared" ca="1" si="180"/>
        <v>633.50499593099232</v>
      </c>
      <c r="Q401">
        <f t="shared" ca="1" si="181"/>
        <v>639.15986611338383</v>
      </c>
      <c r="R401">
        <f t="shared" ca="1" si="182"/>
        <v>3.8268280482278691E-2</v>
      </c>
      <c r="S401">
        <f t="shared" ca="1" si="183"/>
        <v>3.2534181203354073</v>
      </c>
      <c r="T401">
        <f t="shared" ca="1" si="184"/>
        <v>57.290331859419545</v>
      </c>
      <c r="U401">
        <f t="shared" ca="1" si="205"/>
        <v>-5.1132623680018696E-2</v>
      </c>
      <c r="V401">
        <f t="shared" ca="1" si="206"/>
        <v>0</v>
      </c>
      <c r="W401">
        <f t="shared" ca="1" si="185"/>
        <v>0.94119462205059556</v>
      </c>
      <c r="X401">
        <f t="shared" ca="1" si="186"/>
        <v>4.2607880540230463</v>
      </c>
      <c r="Y401">
        <f t="shared" ca="1" si="187"/>
        <v>0.66477286551825732</v>
      </c>
      <c r="Z401">
        <f t="shared" ca="1" si="188"/>
        <v>11.957881817635329</v>
      </c>
      <c r="AA401">
        <f t="shared" ca="1" si="189"/>
        <v>633.37769462205063</v>
      </c>
      <c r="AB401">
        <f t="shared" ca="1" si="190"/>
        <v>640.66571386591067</v>
      </c>
      <c r="AC401">
        <f t="shared" ca="1" si="191"/>
        <v>5.5453205123595292E-2</v>
      </c>
      <c r="AD401">
        <f t="shared" ca="1" si="192"/>
        <v>3.9353198366836022</v>
      </c>
      <c r="AE401">
        <f t="shared" ca="1" si="193"/>
        <v>64.110526064529651</v>
      </c>
      <c r="AF401">
        <f t="shared" ca="1" si="194"/>
        <v>7.1951716949115507E-2</v>
      </c>
      <c r="AG401">
        <f t="shared" ca="1" si="195"/>
        <v>0</v>
      </c>
      <c r="AH401">
        <f ca="1">IFERROR(IF(V32="Supercritical",MAX($D$16,IFERROR(L401,MAX($D$16,POWER((ABS(K401)^2)/($I$5*MAX(F401,0.1)^2),1/3)))),IF(V32="Subcritical",MAX($D$16,IFERROR(W401,MAX($D$16,POWER((ABS(K401)^2)/($I$5*MAX(F401,0.1)^2),1/3)))),IF(AND(IFERROR(V401,0)=1,IFERROR(AG401,0)=1),IF(IFERROR(T401,-1E+99)&gt;=IFERROR(AE401,-1E+99),MAX($D$16,IFERROR(L401,MAX($D$16,POWER((ABS(K401)^2)/($I$5*MAX(F401,0.1)^2),1/3)))),MAX($D$16,IFERROR(W401,MAX($D$16,POWER((ABS(K401)^2)/($I$5*MAX(F401,0.1)^2),1/3))))),IF(IFERROR(V401,0)=1,MAX($D$16,IFERROR(L401,MAX($D$16,POWER((ABS(K401)^2)/($I$5*MAX(F401,0.1)^2),1/3)))),IF(IFERROR(AG401,0)=1,MAX($D$16,IFERROR(W401,MAX($D$16,POWER((ABS(K401)^2)/($I$5*MAX(F401,0.1)^2),1/3)))),MAX($D$16,POWER((ABS(K401)^2)/($I$5*MAX(F401,0.1)^2),1/3))))))),MAX($D$16,POWER((ABS(K401)^2)/($I$5*MAX(F401,0.1)^2),1/3)))</f>
        <v>2.3460258516225387</v>
      </c>
      <c r="AI401">
        <f t="shared" ca="1" si="196"/>
        <v>634.78252585162261</v>
      </c>
      <c r="AJ401">
        <f t="shared" ca="1" si="197"/>
        <v>635.95553877743384</v>
      </c>
      <c r="AM401">
        <v>0</v>
      </c>
      <c r="AN401">
        <v>0</v>
      </c>
      <c r="AO401">
        <f t="shared" si="198"/>
        <v>0</v>
      </c>
      <c r="AP401">
        <f t="shared" si="207"/>
        <v>0</v>
      </c>
      <c r="AQ401">
        <f t="shared" ca="1" si="199"/>
        <v>1.0000000000000002</v>
      </c>
      <c r="AR401" t="str">
        <f t="shared" ca="1" si="200"/>
        <v>Supercritical</v>
      </c>
      <c r="AS401">
        <f t="shared" ca="1" si="201"/>
        <v>4.2878699272156737E-3</v>
      </c>
    </row>
    <row r="402" spans="1:45" x14ac:dyDescent="0.35">
      <c r="A402">
        <v>253</v>
      </c>
      <c r="B402">
        <v>251.99600000000001</v>
      </c>
      <c r="C402">
        <v>616332.92500000005</v>
      </c>
      <c r="D402">
        <v>3097687.98</v>
      </c>
      <c r="E402">
        <v>632.43600000000004</v>
      </c>
      <c r="F402">
        <v>4.5270000000000001</v>
      </c>
      <c r="G402">
        <v>0</v>
      </c>
      <c r="H402" t="s">
        <v>194</v>
      </c>
      <c r="I402">
        <v>1.4039999999999999</v>
      </c>
      <c r="J402">
        <f t="shared" si="202"/>
        <v>0.99899999999999523</v>
      </c>
      <c r="K402">
        <f t="shared" ca="1" si="203"/>
        <v>50.95</v>
      </c>
      <c r="L402">
        <f t="shared" ca="1" si="204"/>
        <v>1.0684959309922624</v>
      </c>
      <c r="M402">
        <f t="shared" ca="1" si="177"/>
        <v>4.8370810796019716</v>
      </c>
      <c r="N402">
        <f t="shared" ca="1" si="178"/>
        <v>0.72585338934695176</v>
      </c>
      <c r="O402">
        <f t="shared" ca="1" si="179"/>
        <v>10.533211902288915</v>
      </c>
      <c r="P402">
        <f t="shared" ca="1" si="180"/>
        <v>633.50449593099233</v>
      </c>
      <c r="Q402">
        <f t="shared" ca="1" si="181"/>
        <v>639.15936611338384</v>
      </c>
      <c r="R402">
        <f t="shared" ca="1" si="182"/>
        <v>3.8268280482278691E-2</v>
      </c>
      <c r="S402">
        <f t="shared" ca="1" si="183"/>
        <v>3.2534181203354073</v>
      </c>
      <c r="T402">
        <f t="shared" ca="1" si="184"/>
        <v>57.290331859419545</v>
      </c>
      <c r="U402">
        <f t="shared" ca="1" si="205"/>
        <v>-5.0962408428631534E-2</v>
      </c>
      <c r="V402">
        <f t="shared" ca="1" si="206"/>
        <v>0</v>
      </c>
      <c r="W402">
        <f t="shared" ca="1" si="185"/>
        <v>0.9387370618463694</v>
      </c>
      <c r="X402">
        <f t="shared" ca="1" si="186"/>
        <v>4.2496626789785141</v>
      </c>
      <c r="Y402">
        <f t="shared" ca="1" si="187"/>
        <v>0.66354592069586071</v>
      </c>
      <c r="Z402">
        <f t="shared" ca="1" si="188"/>
        <v>11.989186871708789</v>
      </c>
      <c r="AA402">
        <f t="shared" ca="1" si="189"/>
        <v>633.37473706184642</v>
      </c>
      <c r="AB402">
        <f t="shared" ca="1" si="190"/>
        <v>640.70096549430082</v>
      </c>
      <c r="AC402">
        <f t="shared" ca="1" si="191"/>
        <v>5.5881406982330996E-2</v>
      </c>
      <c r="AD402">
        <f t="shared" ca="1" si="192"/>
        <v>3.9507836115378385</v>
      </c>
      <c r="AE402">
        <f t="shared" ca="1" si="193"/>
        <v>64.26265702269626</v>
      </c>
      <c r="AF402">
        <f t="shared" ca="1" si="194"/>
        <v>7.3594124521036974E-2</v>
      </c>
      <c r="AG402">
        <f t="shared" ca="1" si="195"/>
        <v>0</v>
      </c>
      <c r="AH402">
        <f ca="1">IFERROR(IF(V32="Supercritical",MAX($D$16,IFERROR(L402,MAX($D$16,POWER((ABS(K402)^2)/($I$5*MAX(F402,0.1)^2),1/3)))),IF(V32="Subcritical",MAX($D$16,IFERROR(W402,MAX($D$16,POWER((ABS(K402)^2)/($I$5*MAX(F402,0.1)^2),1/3)))),IF(AND(IFERROR(V402,0)=1,IFERROR(AG402,0)=1),IF(IFERROR(T402,-1E+99)&gt;=IFERROR(AE402,-1E+99),MAX($D$16,IFERROR(L402,MAX($D$16,POWER((ABS(K402)^2)/($I$5*MAX(F402,0.1)^2),1/3)))),MAX($D$16,IFERROR(W402,MAX($D$16,POWER((ABS(K402)^2)/($I$5*MAX(F402,0.1)^2),1/3))))),IF(IFERROR(V402,0)=1,MAX($D$16,IFERROR(L402,MAX($D$16,POWER((ABS(K402)^2)/($I$5*MAX(F402,0.1)^2),1/3)))),IF(IFERROR(AG402,0)=1,MAX($D$16,IFERROR(W402,MAX($D$16,POWER((ABS(K402)^2)/($I$5*MAX(F402,0.1)^2),1/3)))),MAX($D$16,POWER((ABS(K402)^2)/($I$5*MAX(F402,0.1)^2),1/3))))))),MAX($D$16,POWER((ABS(K402)^2)/($I$5*MAX(F402,0.1)^2),1/3)))</f>
        <v>2.3460258516225387</v>
      </c>
      <c r="AI402">
        <f t="shared" ca="1" si="196"/>
        <v>634.78202585162262</v>
      </c>
      <c r="AJ402">
        <f t="shared" ca="1" si="197"/>
        <v>635.95503877743386</v>
      </c>
      <c r="AM402">
        <v>0</v>
      </c>
      <c r="AN402">
        <v>0</v>
      </c>
      <c r="AO402">
        <f t="shared" si="198"/>
        <v>0</v>
      </c>
      <c r="AP402">
        <f t="shared" si="207"/>
        <v>0</v>
      </c>
      <c r="AQ402">
        <f t="shared" ca="1" si="199"/>
        <v>1.0000000000000002</v>
      </c>
      <c r="AR402" t="str">
        <f t="shared" ca="1" si="200"/>
        <v>Supercritical</v>
      </c>
      <c r="AS402">
        <f t="shared" ca="1" si="201"/>
        <v>4.2878699272156737E-3</v>
      </c>
    </row>
    <row r="403" spans="1:45" x14ac:dyDescent="0.35">
      <c r="A403">
        <v>254</v>
      </c>
      <c r="B403">
        <v>252.99700000000001</v>
      </c>
      <c r="C403">
        <v>616331.95799999998</v>
      </c>
      <c r="D403">
        <v>3097687.7239999999</v>
      </c>
      <c r="E403">
        <v>632.43550000000005</v>
      </c>
      <c r="F403">
        <v>4.5270000000000001</v>
      </c>
      <c r="G403">
        <v>0</v>
      </c>
      <c r="H403" t="s">
        <v>194</v>
      </c>
      <c r="I403">
        <v>1.4870000000000001</v>
      </c>
      <c r="J403">
        <f t="shared" si="202"/>
        <v>1.0010000000000048</v>
      </c>
      <c r="K403">
        <f t="shared" ca="1" si="203"/>
        <v>50.95</v>
      </c>
      <c r="L403">
        <f t="shared" ca="1" si="204"/>
        <v>1.0684959309922624</v>
      </c>
      <c r="M403">
        <f t="shared" ca="1" si="177"/>
        <v>4.8370810796019716</v>
      </c>
      <c r="N403">
        <f t="shared" ca="1" si="178"/>
        <v>0.72585338934695176</v>
      </c>
      <c r="O403">
        <f t="shared" ca="1" si="179"/>
        <v>10.533211902288915</v>
      </c>
      <c r="P403">
        <f t="shared" ca="1" si="180"/>
        <v>633.50399593099235</v>
      </c>
      <c r="Q403">
        <f t="shared" ca="1" si="181"/>
        <v>639.15886611338385</v>
      </c>
      <c r="R403">
        <f t="shared" ca="1" si="182"/>
        <v>3.8268280482278691E-2</v>
      </c>
      <c r="S403">
        <f t="shared" ca="1" si="183"/>
        <v>3.2534181203354073</v>
      </c>
      <c r="T403">
        <f t="shared" ca="1" si="184"/>
        <v>57.290331859419545</v>
      </c>
      <c r="U403">
        <f t="shared" ca="1" si="205"/>
        <v>-5.1821202031419489E-2</v>
      </c>
      <c r="V403">
        <f t="shared" ca="1" si="206"/>
        <v>0</v>
      </c>
      <c r="W403">
        <f t="shared" ca="1" si="185"/>
        <v>0.93634595731694958</v>
      </c>
      <c r="X403">
        <f t="shared" ca="1" si="186"/>
        <v>4.2388381487738309</v>
      </c>
      <c r="Y403">
        <f t="shared" ca="1" si="187"/>
        <v>0.66235034519100255</v>
      </c>
      <c r="Z403">
        <f t="shared" ca="1" si="188"/>
        <v>12.019803118630117</v>
      </c>
      <c r="AA403">
        <f t="shared" ca="1" si="189"/>
        <v>633.37184595731696</v>
      </c>
      <c r="AB403">
        <f t="shared" ca="1" si="190"/>
        <v>640.73553948487199</v>
      </c>
      <c r="AC403">
        <f t="shared" ca="1" si="191"/>
        <v>5.6302395126908968E-2</v>
      </c>
      <c r="AD403">
        <f t="shared" ca="1" si="192"/>
        <v>3.9659266762511374</v>
      </c>
      <c r="AE403">
        <f t="shared" ca="1" si="193"/>
        <v>64.411519563121274</v>
      </c>
      <c r="AF403">
        <f t="shared" ca="1" si="194"/>
        <v>7.2922982578347728E-2</v>
      </c>
      <c r="AG403">
        <f t="shared" ca="1" si="195"/>
        <v>0</v>
      </c>
      <c r="AH403">
        <f ca="1">IFERROR(IF(V32="Supercritical",MAX($D$16,IFERROR(L403,MAX($D$16,POWER((ABS(K403)^2)/($I$5*MAX(F403,0.1)^2),1/3)))),IF(V32="Subcritical",MAX($D$16,IFERROR(W403,MAX($D$16,POWER((ABS(K403)^2)/($I$5*MAX(F403,0.1)^2),1/3)))),IF(AND(IFERROR(V403,0)=1,IFERROR(AG403,0)=1),IF(IFERROR(T403,-1E+99)&gt;=IFERROR(AE403,-1E+99),MAX($D$16,IFERROR(L403,MAX($D$16,POWER((ABS(K403)^2)/($I$5*MAX(F403,0.1)^2),1/3)))),MAX($D$16,IFERROR(W403,MAX($D$16,POWER((ABS(K403)^2)/($I$5*MAX(F403,0.1)^2),1/3))))),IF(IFERROR(V403,0)=1,MAX($D$16,IFERROR(L403,MAX($D$16,POWER((ABS(K403)^2)/($I$5*MAX(F403,0.1)^2),1/3)))),IF(IFERROR(AG403,0)=1,MAX($D$16,IFERROR(W403,MAX($D$16,POWER((ABS(K403)^2)/($I$5*MAX(F403,0.1)^2),1/3)))),MAX($D$16,POWER((ABS(K403)^2)/($I$5*MAX(F403,0.1)^2),1/3))))))),MAX($D$16,POWER((ABS(K403)^2)/($I$5*MAX(F403,0.1)^2),1/3)))</f>
        <v>2.3460258516225387</v>
      </c>
      <c r="AI403">
        <f t="shared" ca="1" si="196"/>
        <v>634.78152585162263</v>
      </c>
      <c r="AJ403">
        <f t="shared" ca="1" si="197"/>
        <v>635.95453877743387</v>
      </c>
      <c r="AM403">
        <v>0</v>
      </c>
      <c r="AN403">
        <v>0</v>
      </c>
      <c r="AO403">
        <f t="shared" si="198"/>
        <v>0</v>
      </c>
      <c r="AP403">
        <f t="shared" si="207"/>
        <v>0</v>
      </c>
      <c r="AQ403">
        <f t="shared" ca="1" si="199"/>
        <v>1.0000000000000002</v>
      </c>
      <c r="AR403" t="str">
        <f t="shared" ca="1" si="200"/>
        <v>Supercritical</v>
      </c>
      <c r="AS403">
        <f t="shared" ca="1" si="201"/>
        <v>4.2878699272156737E-3</v>
      </c>
    </row>
    <row r="404" spans="1:45" x14ac:dyDescent="0.35">
      <c r="A404">
        <v>255</v>
      </c>
      <c r="B404">
        <v>253.99700000000001</v>
      </c>
      <c r="C404">
        <v>616330.99800000002</v>
      </c>
      <c r="D404">
        <v>3097687.443</v>
      </c>
      <c r="E404">
        <v>632.43499999999995</v>
      </c>
      <c r="F404">
        <v>4.5270000000000001</v>
      </c>
      <c r="G404">
        <v>0</v>
      </c>
      <c r="H404" t="s">
        <v>194</v>
      </c>
      <c r="I404">
        <v>1.395</v>
      </c>
      <c r="J404">
        <f t="shared" si="202"/>
        <v>1</v>
      </c>
      <c r="K404">
        <f t="shared" ca="1" si="203"/>
        <v>50.95</v>
      </c>
      <c r="L404">
        <f t="shared" ca="1" si="204"/>
        <v>1.0684959309922624</v>
      </c>
      <c r="M404">
        <f t="shared" ca="1" si="177"/>
        <v>4.8370810796019716</v>
      </c>
      <c r="N404">
        <f t="shared" ca="1" si="178"/>
        <v>0.72585338934695176</v>
      </c>
      <c r="O404">
        <f t="shared" ca="1" si="179"/>
        <v>10.533211902288915</v>
      </c>
      <c r="P404">
        <f t="shared" ca="1" si="180"/>
        <v>633.50349593099224</v>
      </c>
      <c r="Q404">
        <f t="shared" ca="1" si="181"/>
        <v>639.15836611338375</v>
      </c>
      <c r="R404">
        <f t="shared" ca="1" si="182"/>
        <v>3.8268280482278691E-2</v>
      </c>
      <c r="S404">
        <f t="shared" ca="1" si="183"/>
        <v>3.2534181203354073</v>
      </c>
      <c r="T404">
        <f t="shared" ca="1" si="184"/>
        <v>57.290331859419545</v>
      </c>
      <c r="U404">
        <f t="shared" ca="1" si="205"/>
        <v>-5.0915853656192667E-2</v>
      </c>
      <c r="V404">
        <f t="shared" ca="1" si="206"/>
        <v>0</v>
      </c>
      <c r="W404">
        <f t="shared" ca="1" si="185"/>
        <v>0.93401998662795227</v>
      </c>
      <c r="X404">
        <f t="shared" ca="1" si="186"/>
        <v>4.2283084794647401</v>
      </c>
      <c r="Y404">
        <f t="shared" ca="1" si="187"/>
        <v>0.66118562153599525</v>
      </c>
      <c r="Z404">
        <f t="shared" ca="1" si="188"/>
        <v>12.049735786176543</v>
      </c>
      <c r="AA404">
        <f t="shared" ca="1" si="189"/>
        <v>633.3690199866279</v>
      </c>
      <c r="AB404">
        <f t="shared" ca="1" si="190"/>
        <v>640.76943448798693</v>
      </c>
      <c r="AC404">
        <f t="shared" ca="1" si="191"/>
        <v>5.6716100814829473E-2</v>
      </c>
      <c r="AD404">
        <f t="shared" ca="1" si="192"/>
        <v>3.9807502934065866</v>
      </c>
      <c r="AE404">
        <f t="shared" ca="1" si="193"/>
        <v>64.557133090024436</v>
      </c>
      <c r="AF404">
        <f t="shared" ca="1" si="194"/>
        <v>7.4487744629095687E-2</v>
      </c>
      <c r="AG404">
        <f t="shared" ca="1" si="195"/>
        <v>0</v>
      </c>
      <c r="AH404">
        <f ca="1">IFERROR(IF(V32="Supercritical",MAX($D$16,IFERROR(L404,MAX($D$16,POWER((ABS(K404)^2)/($I$5*MAX(F404,0.1)^2),1/3)))),IF(V32="Subcritical",MAX($D$16,IFERROR(W404,MAX($D$16,POWER((ABS(K404)^2)/($I$5*MAX(F404,0.1)^2),1/3)))),IF(AND(IFERROR(V404,0)=1,IFERROR(AG404,0)=1),IF(IFERROR(T404,-1E+99)&gt;=IFERROR(AE404,-1E+99),MAX($D$16,IFERROR(L404,MAX($D$16,POWER((ABS(K404)^2)/($I$5*MAX(F404,0.1)^2),1/3)))),MAX($D$16,IFERROR(W404,MAX($D$16,POWER((ABS(K404)^2)/($I$5*MAX(F404,0.1)^2),1/3))))),IF(IFERROR(V404,0)=1,MAX($D$16,IFERROR(L404,MAX($D$16,POWER((ABS(K404)^2)/($I$5*MAX(F404,0.1)^2),1/3)))),IF(IFERROR(AG404,0)=1,MAX($D$16,IFERROR(W404,MAX($D$16,POWER((ABS(K404)^2)/($I$5*MAX(F404,0.1)^2),1/3)))),MAX($D$16,POWER((ABS(K404)^2)/($I$5*MAX(F404,0.1)^2),1/3))))))),MAX($D$16,POWER((ABS(K404)^2)/($I$5*MAX(F404,0.1)^2),1/3)))</f>
        <v>2.3460258516225387</v>
      </c>
      <c r="AI404">
        <f t="shared" ca="1" si="196"/>
        <v>634.78102585162253</v>
      </c>
      <c r="AJ404">
        <f t="shared" ca="1" si="197"/>
        <v>635.95403877743377</v>
      </c>
      <c r="AM404">
        <v>0</v>
      </c>
      <c r="AN404">
        <v>0</v>
      </c>
      <c r="AO404">
        <f t="shared" si="198"/>
        <v>0</v>
      </c>
      <c r="AP404">
        <f t="shared" si="207"/>
        <v>0</v>
      </c>
      <c r="AQ404">
        <f t="shared" ca="1" si="199"/>
        <v>1.0000000000000002</v>
      </c>
      <c r="AR404" t="str">
        <f t="shared" ca="1" si="200"/>
        <v>Supercritical</v>
      </c>
      <c r="AS404">
        <f t="shared" ca="1" si="201"/>
        <v>4.2878699272156737E-3</v>
      </c>
    </row>
    <row r="405" spans="1:45" x14ac:dyDescent="0.35">
      <c r="A405">
        <v>256</v>
      </c>
      <c r="B405">
        <v>254.99600000000001</v>
      </c>
      <c r="C405">
        <v>616330.04599999997</v>
      </c>
      <c r="D405">
        <v>3097687.139</v>
      </c>
      <c r="E405">
        <v>632.43449999999996</v>
      </c>
      <c r="F405">
        <v>4.5270000000000001</v>
      </c>
      <c r="G405">
        <v>0</v>
      </c>
      <c r="H405" t="s">
        <v>194</v>
      </c>
      <c r="I405">
        <v>1.486</v>
      </c>
      <c r="J405">
        <f t="shared" si="202"/>
        <v>0.99899999999999523</v>
      </c>
      <c r="K405">
        <f t="shared" ca="1" si="203"/>
        <v>50.95</v>
      </c>
      <c r="L405">
        <f t="shared" ca="1" si="204"/>
        <v>1.0684959309922624</v>
      </c>
      <c r="M405">
        <f t="shared" ca="1" si="177"/>
        <v>4.8370810796019716</v>
      </c>
      <c r="N405">
        <f t="shared" ca="1" si="178"/>
        <v>0.72585338934695176</v>
      </c>
      <c r="O405">
        <f t="shared" ca="1" si="179"/>
        <v>10.533211902288915</v>
      </c>
      <c r="P405">
        <f t="shared" ca="1" si="180"/>
        <v>633.50299593099226</v>
      </c>
      <c r="Q405">
        <f t="shared" ca="1" si="181"/>
        <v>639.15786611338376</v>
      </c>
      <c r="R405">
        <f t="shared" ca="1" si="182"/>
        <v>3.8268280482278691E-2</v>
      </c>
      <c r="S405">
        <f t="shared" ca="1" si="183"/>
        <v>3.2534181203354073</v>
      </c>
      <c r="T405">
        <f t="shared" ca="1" si="184"/>
        <v>57.290331859419545</v>
      </c>
      <c r="U405">
        <f t="shared" ca="1" si="205"/>
        <v>-5.1735240686866746E-2</v>
      </c>
      <c r="V405">
        <f t="shared" ca="1" si="206"/>
        <v>0</v>
      </c>
      <c r="W405">
        <f t="shared" ca="1" si="185"/>
        <v>0.93175751667761697</v>
      </c>
      <c r="X405">
        <f t="shared" ca="1" si="186"/>
        <v>4.2180662779995721</v>
      </c>
      <c r="Y405">
        <f t="shared" ca="1" si="187"/>
        <v>0.66005106880797781</v>
      </c>
      <c r="Z405">
        <f t="shared" ca="1" si="188"/>
        <v>12.078994648742968</v>
      </c>
      <c r="AA405">
        <f t="shared" ca="1" si="189"/>
        <v>633.36625751667759</v>
      </c>
      <c r="AB405">
        <f t="shared" ca="1" si="190"/>
        <v>640.8026546483984</v>
      </c>
      <c r="AC405">
        <f t="shared" ca="1" si="191"/>
        <v>5.7122522533451334E-2</v>
      </c>
      <c r="AD405">
        <f t="shared" ca="1" si="192"/>
        <v>3.9952580265576043</v>
      </c>
      <c r="AE405">
        <f t="shared" ca="1" si="193"/>
        <v>64.699539422433375</v>
      </c>
      <c r="AF405">
        <f t="shared" ca="1" si="194"/>
        <v>7.3547872549738713E-2</v>
      </c>
      <c r="AG405">
        <f t="shared" ca="1" si="195"/>
        <v>0</v>
      </c>
      <c r="AH405">
        <f ca="1">IFERROR(IF(V32="Supercritical",MAX($D$16,IFERROR(L405,MAX($D$16,POWER((ABS(K405)^2)/($I$5*MAX(F405,0.1)^2),1/3)))),IF(V32="Subcritical",MAX($D$16,IFERROR(W405,MAX($D$16,POWER((ABS(K405)^2)/($I$5*MAX(F405,0.1)^2),1/3)))),IF(AND(IFERROR(V405,0)=1,IFERROR(AG405,0)=1),IF(IFERROR(T405,-1E+99)&gt;=IFERROR(AE405,-1E+99),MAX($D$16,IFERROR(L405,MAX($D$16,POWER((ABS(K405)^2)/($I$5*MAX(F405,0.1)^2),1/3)))),MAX($D$16,IFERROR(W405,MAX($D$16,POWER((ABS(K405)^2)/($I$5*MAX(F405,0.1)^2),1/3))))),IF(IFERROR(V405,0)=1,MAX($D$16,IFERROR(L405,MAX($D$16,POWER((ABS(K405)^2)/($I$5*MAX(F405,0.1)^2),1/3)))),IF(IFERROR(AG405,0)=1,MAX($D$16,IFERROR(W405,MAX($D$16,POWER((ABS(K405)^2)/($I$5*MAX(F405,0.1)^2),1/3)))),MAX($D$16,POWER((ABS(K405)^2)/($I$5*MAX(F405,0.1)^2),1/3))))))),MAX($D$16,POWER((ABS(K405)^2)/($I$5*MAX(F405,0.1)^2),1/3)))</f>
        <v>2.3460258516225387</v>
      </c>
      <c r="AI405">
        <f t="shared" ca="1" si="196"/>
        <v>634.78052585162254</v>
      </c>
      <c r="AJ405">
        <f t="shared" ca="1" si="197"/>
        <v>635.95353877743378</v>
      </c>
      <c r="AM405">
        <v>0</v>
      </c>
      <c r="AN405">
        <v>0</v>
      </c>
      <c r="AO405">
        <f t="shared" si="198"/>
        <v>0</v>
      </c>
      <c r="AP405">
        <f t="shared" si="207"/>
        <v>0</v>
      </c>
      <c r="AQ405">
        <f t="shared" ca="1" si="199"/>
        <v>1.0000000000000002</v>
      </c>
      <c r="AR405" t="str">
        <f t="shared" ca="1" si="200"/>
        <v>Supercritical</v>
      </c>
      <c r="AS405">
        <f t="shared" ca="1" si="201"/>
        <v>4.2878699272156737E-3</v>
      </c>
    </row>
    <row r="406" spans="1:45" x14ac:dyDescent="0.35">
      <c r="A406">
        <v>257</v>
      </c>
      <c r="B406">
        <v>255.99700000000001</v>
      </c>
      <c r="C406">
        <v>616329.10100000002</v>
      </c>
      <c r="D406">
        <v>3097686.81</v>
      </c>
      <c r="E406">
        <v>632.43399999999997</v>
      </c>
      <c r="F406">
        <v>4.5270000000000001</v>
      </c>
      <c r="G406">
        <v>0</v>
      </c>
      <c r="H406" t="s">
        <v>194</v>
      </c>
      <c r="I406">
        <v>1.361</v>
      </c>
      <c r="J406">
        <f t="shared" si="202"/>
        <v>1.0010000000000048</v>
      </c>
      <c r="K406">
        <f t="shared" ca="1" si="203"/>
        <v>50.95</v>
      </c>
      <c r="L406">
        <f t="shared" ca="1" si="204"/>
        <v>1.0684959309922624</v>
      </c>
      <c r="M406">
        <f t="shared" ref="M406:M469" ca="1" si="208">((F406)+(G406)*(L406))*(L406)</f>
        <v>4.8370810796019716</v>
      </c>
      <c r="N406">
        <f t="shared" ref="N406:N469" ca="1" si="209">(((F406)+(G406)*(L406))*(L406))/MAX((F406)+2*(L406)*SQRT(1+(G406)^2),0.000001)</f>
        <v>0.72585338934695176</v>
      </c>
      <c r="O406">
        <f t="shared" ref="O406:O469" ca="1" si="210">ABS(K406)/MAX(((F406)+(G406)*(L406))*(L406),0.000001)</f>
        <v>10.533211902288915</v>
      </c>
      <c r="P406">
        <f t="shared" ref="P406:P469" ca="1" si="211">E406+L406</f>
        <v>633.50249593099227</v>
      </c>
      <c r="Q406">
        <f t="shared" ref="Q406:Q469" ca="1" si="212">P406+((ABS(K406)/MAX(((F406)+(G406)*(L406))*(L406),0.000001))^2)/(2*$I$5)</f>
        <v>639.15736611338377</v>
      </c>
      <c r="R406">
        <f t="shared" ref="R406:R469" ca="1" si="213">((ABS(K406)*$D$6)/(MAX(((F406)+(G406)*(L406))*(L406),0.000001)*MAX(((((F406)+(G406)*(L406))*(L406))/MAX((F406)+2*(L406)*SQRT(1+(G406)^2),0.000001))^(2/3),0.000001)))^2</f>
        <v>3.8268280482278691E-2</v>
      </c>
      <c r="S406">
        <f t="shared" ref="S406:S469" ca="1" si="214">ABS(ABS(K406)/MAX(((F406)+(G406)*(L406))*(L406),0.000001))/SQRT($I$5*MAX((((F406)+(G406)*(L406))*(L406))/MAX((F406)+2*(G406)*(L406),0.000001),0.000001))</f>
        <v>3.2534181203354073</v>
      </c>
      <c r="T406">
        <f t="shared" ref="T406:T469" ca="1" si="215">((F406)*(L406)^2)/2+(G406)*(L406)^3/3+(ABS(K406)^2)/($I$5*MAX(((F406)+(G406)*(L406))*(L406),0.000001))</f>
        <v>57.290331859419545</v>
      </c>
      <c r="U406">
        <f t="shared" ca="1" si="205"/>
        <v>-5.0633679293127898E-2</v>
      </c>
      <c r="V406">
        <f t="shared" ca="1" si="206"/>
        <v>0</v>
      </c>
      <c r="W406">
        <f t="shared" ref="W406:W469" ca="1" si="216">IF($D$20=0,IFERROR(W407,MAX($D$16,POWER((ABS(K406)^2)/($I$5*MAX(F406,0.1)^2),1/3))),IF(IFERROR(AG407,0)=0,IFERROR(W407,MAX($D$16,POWER((ABS(K406)^2)/($I$5*MAX(F406,0.1)^2),1/3))),IF(OR(IFERROR(W406,0)=0,IFERROR(AD407,0)&gt;1),MAX($D$16,POWER((ABS(K406)^2)/($I$5*MAX(F406,0.1)^2),1/3)),IF(IFERROR(AF406,0)&gt;0,MAX($D$16,IFERROR(W406,0)+((IFERROR(AF406,0))*$D$18*IF((IFERROR(AD406,0))&lt;1,1,-1))),IF(IFERROR(AF406,0)&lt;0,IF(ABS((MAX($D$16,POWER((ABS(K406)^2)/($I$5*MAX(F406,0.1)^2),1/3)))-IFERROR(W406,0))&gt;$D$19,MAX($D$16,IF((MAX($D$16,POWER((ABS(K406)^2)/($I$5*MAX(F406,0.1)^2),1/3)))&gt;IFERROR(W406,0),MIN((MAX($D$16,POWER((ABS(K406)^2)/($I$5*MAX(F406,0.1)^2),1/3))),IFERROR(W406,0)+(MIN(ABS(IFERROR(AF406,0))*$D$18,ABS((MAX($D$16,POWER((ABS(K406)^2)/($I$5*MAX(F406,0.1)^2),1/3)))-IFERROR(W406,0))))),MAX((MAX($D$16,POWER((ABS(K406)^2)/($I$5*MAX(F406,0.1)^2),1/3))),IFERROR(W406,0)-(MIN(ABS(IFERROR(AF406,0))*$D$18,ABS((MAX($D$16,POWER((ABS(K406)^2)/($I$5*MAX(F406,0.1)^2),1/3)))-IFERROR(W406,0))))))),MAX($D$16,POWER((ABS(K406)^2)/($I$5*MAX(F406,0.1)^2),1/3))),MAX($D$16,IFERROR(W406,0)))))))</f>
        <v>0.92955662645817261</v>
      </c>
      <c r="X406">
        <f t="shared" ref="X406:X469" ca="1" si="217">((F406)+(G406)*(W406))*(W406)</f>
        <v>4.2081028479761473</v>
      </c>
      <c r="Y406">
        <f t="shared" ref="Y406:Y469" ca="1" si="218">(((F406)+(G406)*(W406))*(W406))/MAX((F406)+2*(W406)*SQRT(1+(G406)^2),0.000001)</f>
        <v>0.65894585349773327</v>
      </c>
      <c r="Z406">
        <f t="shared" ref="Z406:Z469" ca="1" si="219">ABS(K406)/MAX(((F406)+(G406)*(W406))*(W406),0.000001)</f>
        <v>12.107593811425971</v>
      </c>
      <c r="AA406">
        <f t="shared" ref="AA406:AA469" ca="1" si="220">E406+W406</f>
        <v>633.36355662645815</v>
      </c>
      <c r="AB406">
        <f t="shared" ref="AB406:AB469" ca="1" si="221">AA406+((ABS(K406)/MAX(((F406)+(G406)*(W406))*(W406),0.000001))^2)/(2*$I$5)</f>
        <v>640.83520942474968</v>
      </c>
      <c r="AC406">
        <f t="shared" ref="AC406:AC469" ca="1" si="222">((ABS(K406)*$D$6)/(MAX(((F406)+(G406)*(W406))*(W406),0.000001)*MAX(((((F406)+(G406)*(W406))*(W406))/MAX((F406)+2*(W406)*SQRT(1+(G406)^2),0.000001))^(2/3),0.000001)))^2</f>
        <v>5.7521724480729147E-2</v>
      </c>
      <c r="AD406">
        <f t="shared" ref="AD406:AD469" ca="1" si="223">ABS(ABS(K406)/MAX(((F406)+(G406)*(W406))*(W406),0.000001))/SQRT($I$5*MAX((((F406)+(G406)*(W406))*(W406))/MAX((F406)+2*(G406)*(W406),0.000001),0.000001))</f>
        <v>4.0094556453460894</v>
      </c>
      <c r="AE406">
        <f t="shared" ref="AE406:AE469" ca="1" si="224">((F406)*(W406)^2)/2+(G406)*(W406)^3/3+(ABS(K406)^2)/($I$5*MAX(((F406)+(G406)*(W406))*(W406),0.000001))</f>
        <v>64.838801782736212</v>
      </c>
      <c r="AF406">
        <f t="shared" ref="AF406:AF469" ca="1" si="225">IF($D$20=0,0,IFERROR(AB407+(((AC406+AC407)/2)*J407)+(IF(Z406&gt;Z407,$D$8*((Z406^2-Z407^2)/(2*$I$5)),$D$9*((Z407^2-Z406^2)/(2*$I$5)))+($D$10*(ABS(I407)/90)*(MAX(Z406^2,Z407^2)/(2*$I$5))))-AB406,0))</f>
        <v>7.5257299357417651E-2</v>
      </c>
      <c r="AG406">
        <f t="shared" ref="AG406:AG469" ca="1" si="226">IF($D$20=0,1,IFERROR(IF(ROUND(AD406,3)=1,1,IF(AND(ABS(AF406)&lt;$D$19,AD406&lt;1),1,0)),0))</f>
        <v>0</v>
      </c>
      <c r="AH406">
        <f ca="1">IFERROR(IF(V32="Supercritical",MAX($D$16,IFERROR(L406,MAX($D$16,POWER((ABS(K406)^2)/($I$5*MAX(F406,0.1)^2),1/3)))),IF(V32="Subcritical",MAX($D$16,IFERROR(W406,MAX($D$16,POWER((ABS(K406)^2)/($I$5*MAX(F406,0.1)^2),1/3)))),IF(AND(IFERROR(V406,0)=1,IFERROR(AG406,0)=1),IF(IFERROR(T406,-1E+99)&gt;=IFERROR(AE406,-1E+99),MAX($D$16,IFERROR(L406,MAX($D$16,POWER((ABS(K406)^2)/($I$5*MAX(F406,0.1)^2),1/3)))),MAX($D$16,IFERROR(W406,MAX($D$16,POWER((ABS(K406)^2)/($I$5*MAX(F406,0.1)^2),1/3))))),IF(IFERROR(V406,0)=1,MAX($D$16,IFERROR(L406,MAX($D$16,POWER((ABS(K406)^2)/($I$5*MAX(F406,0.1)^2),1/3)))),IF(IFERROR(AG406,0)=1,MAX($D$16,IFERROR(W406,MAX($D$16,POWER((ABS(K406)^2)/($I$5*MAX(F406,0.1)^2),1/3)))),MAX($D$16,POWER((ABS(K406)^2)/($I$5*MAX(F406,0.1)^2),1/3))))))),MAX($D$16,POWER((ABS(K406)^2)/($I$5*MAX(F406,0.1)^2),1/3)))</f>
        <v>2.3460258516225387</v>
      </c>
      <c r="AI406">
        <f t="shared" ref="AI406:AI469" ca="1" si="227">E406+AH406</f>
        <v>634.78002585162255</v>
      </c>
      <c r="AJ406">
        <f t="shared" ref="AJ406:AJ469" ca="1" si="228">AI406+((ABS(K406)/MAX(((F406)+(G406)*(AH406))*(AH406),0.000001))^2)/(2*$I$5)</f>
        <v>635.95303877743379</v>
      </c>
      <c r="AM406">
        <v>0</v>
      </c>
      <c r="AN406">
        <v>0</v>
      </c>
      <c r="AO406">
        <f t="shared" ref="AO406:AO469" si="229">AM406+AN406</f>
        <v>0</v>
      </c>
      <c r="AP406">
        <f t="shared" si="207"/>
        <v>0</v>
      </c>
      <c r="AQ406">
        <f t="shared" ref="AQ406:AQ469" ca="1" si="230">ABS(ABS(K406)/MAX(((F406)+(G406)*(AH406))*(AH406),0.000001))/SQRT($I$5*MAX((((F406)+(G406)*(AH406))*(AH406))/MAX((F406)+2*(G406)*(AH406),0.000001),0.000001))</f>
        <v>1.0000000000000002</v>
      </c>
      <c r="AR406" t="str">
        <f t="shared" ref="AR406:AR469" ca="1" si="231">IF(AQ406&lt;1,"Subcritical","Supercritical")</f>
        <v>Supercritical</v>
      </c>
      <c r="AS406">
        <f t="shared" ref="AS406:AS469" ca="1" si="232">((ABS(K406)*$D$6)/(MAX(((F406)+(G406)*(AH406))*(AH406),0.000001)*MAX(((((F406)+(G406)*(AH406))*(AH406))/MAX((F406)+2*(AH406)*SQRT(1+(G406)^2),0.000001))^(2/3),0.000001)))^2</f>
        <v>4.2878699272156737E-3</v>
      </c>
    </row>
    <row r="407" spans="1:45" x14ac:dyDescent="0.35">
      <c r="A407">
        <v>258</v>
      </c>
      <c r="B407">
        <v>256.99599999999998</v>
      </c>
      <c r="C407">
        <v>616328.16500000004</v>
      </c>
      <c r="D407">
        <v>3097686.4589999998</v>
      </c>
      <c r="E407">
        <v>632.43349999999998</v>
      </c>
      <c r="F407">
        <v>4.5270000000000001</v>
      </c>
      <c r="G407">
        <v>0</v>
      </c>
      <c r="H407" t="s">
        <v>194</v>
      </c>
      <c r="I407">
        <v>1.4690000000000001</v>
      </c>
      <c r="J407">
        <f t="shared" ref="J407:J470" si="233">B407-B406</f>
        <v>0.9989999999999668</v>
      </c>
      <c r="K407">
        <f t="shared" ref="K407:K470" ca="1" si="234">MAX(0,K406-AO406)</f>
        <v>50.95</v>
      </c>
      <c r="L407">
        <f t="shared" ref="L407:L470" ca="1" si="235">IF($D$20=0,IFERROR(L406,MAX($D$16,POWER((ABS(K407)^2)/($I$5*MAX(F407,0.1)^2),1/3))),IF(IFERROR(V406,0)=0,IFERROR(L406,MAX($D$16,POWER((ABS(K407)^2)/($I$5*MAX(F407,0.1)^2),1/3))),IF(OR(IFERROR(L407,0)=0,IFERROR(S406,0)&lt;1,IFERROR(S407,0)&lt;1),MAX($D$16,POWER((ABS(K407)^2)/($I$5*MAX(F407,0.1)^2),1/3)),IF(IFERROR(U407,0)&gt;0,MAX($D$16,IFERROR(L407,0)+((IFERROR(U407,0))*$D$18*IF((IFERROR(S407,0))&lt;1,1,-1))),IF(IFERROR(U407,0)&lt;0,IF(ABS((MAX($D$16,POWER((ABS(K407)^2)/($I$5*MAX(F407,0.1)^2),1/3)))-IFERROR(L407,0))&gt;$D$19,MAX($D$16,IF((MAX($D$16,POWER((ABS(K407)^2)/($I$5*MAX(F407,0.1)^2),1/3)))&gt;IFERROR(L407,0),MIN((MAX($D$16,POWER((ABS(K407)^2)/($I$5*MAX(F407,0.1)^2),1/3))),IFERROR(L407,0)+(MIN(ABS(IFERROR(U407,0))*$D$18,ABS((MAX($D$16,POWER((ABS(K407)^2)/($I$5*MAX(F407,0.1)^2),1/3)))-IFERROR(L407,0))))),MAX((MAX($D$16,POWER((ABS(K407)^2)/($I$5*MAX(F407,0.1)^2),1/3))),IFERROR(L407,0)-(MIN(ABS(IFERROR(U407,0))*$D$18,ABS((MAX($D$16,POWER((ABS(K407)^2)/($I$5*MAX(F407,0.1)^2),1/3)))-IFERROR(L407,0))))))),MAX($D$16,POWER((ABS(K407)^2)/($I$5*MAX(F407,0.1)^2),1/3))),MAX($D$16,IFERROR(L407,0)))))))</f>
        <v>1.0684959309922624</v>
      </c>
      <c r="M407">
        <f t="shared" ca="1" si="208"/>
        <v>4.8370810796019716</v>
      </c>
      <c r="N407">
        <f t="shared" ca="1" si="209"/>
        <v>0.72585338934695176</v>
      </c>
      <c r="O407">
        <f t="shared" ca="1" si="210"/>
        <v>10.533211902288915</v>
      </c>
      <c r="P407">
        <f t="shared" ca="1" si="211"/>
        <v>633.50199593099228</v>
      </c>
      <c r="Q407">
        <f t="shared" ca="1" si="212"/>
        <v>639.15686611338378</v>
      </c>
      <c r="R407">
        <f t="shared" ca="1" si="213"/>
        <v>3.8268280482278691E-2</v>
      </c>
      <c r="S407">
        <f t="shared" ca="1" si="214"/>
        <v>3.2534181203354073</v>
      </c>
      <c r="T407">
        <f t="shared" ca="1" si="215"/>
        <v>57.290331859419545</v>
      </c>
      <c r="U407">
        <f t="shared" ref="U407:U470" ca="1" si="236">IF($D$20=0,0,IFERROR(Q406-(((R406+R407)/2)*J407)-(IF(O406&gt;O407,$D$8*((O406^2-O407^2)/(2*$I$5)),$D$9*((O407^2-O406^2)/(2*$I$5)))+($D$10*(ABS(I407)/90)*(MAX(O406^2,O407^2)/(2*$I$5))))-Q407,0))</f>
        <v>-5.1575019365031949E-2</v>
      </c>
      <c r="V407">
        <f t="shared" ref="V407:V470" ca="1" si="237">IF($D$20=0,1,IFERROR(IF(ROUND(S407,3)=1,1,IF(AND(ABS(U407)&lt;$D$19,S407&gt;1),1,0)),0))</f>
        <v>0</v>
      </c>
      <c r="W407">
        <f t="shared" ca="1" si="216"/>
        <v>0.92741514464239461</v>
      </c>
      <c r="X407">
        <f t="shared" ca="1" si="217"/>
        <v>4.1984083597961206</v>
      </c>
      <c r="Y407">
        <f t="shared" ca="1" si="218"/>
        <v>0.65786900771167889</v>
      </c>
      <c r="Z407">
        <f t="shared" ca="1" si="219"/>
        <v>12.135551293174872</v>
      </c>
      <c r="AA407">
        <f t="shared" ca="1" si="220"/>
        <v>633.36091514464238</v>
      </c>
      <c r="AB407">
        <f t="shared" ca="1" si="221"/>
        <v>640.86711316652202</v>
      </c>
      <c r="AC407">
        <f t="shared" ca="1" si="222"/>
        <v>5.7913832041136364E-2</v>
      </c>
      <c r="AD407">
        <f t="shared" ca="1" si="223"/>
        <v>4.0233509290097329</v>
      </c>
      <c r="AE407">
        <f t="shared" ca="1" si="224"/>
        <v>64.975002798823141</v>
      </c>
      <c r="AF407">
        <f t="shared" ca="1" si="225"/>
        <v>7.5391176303469365E-2</v>
      </c>
      <c r="AG407">
        <f t="shared" ca="1" si="226"/>
        <v>0</v>
      </c>
      <c r="AH407">
        <f ca="1">IFERROR(IF(V32="Supercritical",MAX($D$16,IFERROR(L407,MAX($D$16,POWER((ABS(K407)^2)/($I$5*MAX(F407,0.1)^2),1/3)))),IF(V32="Subcritical",MAX($D$16,IFERROR(W407,MAX($D$16,POWER((ABS(K407)^2)/($I$5*MAX(F407,0.1)^2),1/3)))),IF(AND(IFERROR(V407,0)=1,IFERROR(AG407,0)=1),IF(IFERROR(T407,-1E+99)&gt;=IFERROR(AE407,-1E+99),MAX($D$16,IFERROR(L407,MAX($D$16,POWER((ABS(K407)^2)/($I$5*MAX(F407,0.1)^2),1/3)))),MAX($D$16,IFERROR(W407,MAX($D$16,POWER((ABS(K407)^2)/($I$5*MAX(F407,0.1)^2),1/3))))),IF(IFERROR(V407,0)=1,MAX($D$16,IFERROR(L407,MAX($D$16,POWER((ABS(K407)^2)/($I$5*MAX(F407,0.1)^2),1/3)))),IF(IFERROR(AG407,0)=1,MAX($D$16,IFERROR(W407,MAX($D$16,POWER((ABS(K407)^2)/($I$5*MAX(F407,0.1)^2),1/3)))),MAX($D$16,POWER((ABS(K407)^2)/($I$5*MAX(F407,0.1)^2),1/3))))))),MAX($D$16,POWER((ABS(K407)^2)/($I$5*MAX(F407,0.1)^2),1/3)))</f>
        <v>2.3460258516225387</v>
      </c>
      <c r="AI407">
        <f t="shared" ca="1" si="227"/>
        <v>634.77952585162257</v>
      </c>
      <c r="AJ407">
        <f t="shared" ca="1" si="228"/>
        <v>635.9525387774338</v>
      </c>
      <c r="AM407">
        <v>0</v>
      </c>
      <c r="AN407">
        <v>0</v>
      </c>
      <c r="AO407">
        <f t="shared" si="229"/>
        <v>0</v>
      </c>
      <c r="AP407">
        <f t="shared" ref="AP407:AP470" si="238">AP406+AO407</f>
        <v>0</v>
      </c>
      <c r="AQ407">
        <f t="shared" ca="1" si="230"/>
        <v>1.0000000000000002</v>
      </c>
      <c r="AR407" t="str">
        <f t="shared" ca="1" si="231"/>
        <v>Supercritical</v>
      </c>
      <c r="AS407">
        <f t="shared" ca="1" si="232"/>
        <v>4.2878699272156737E-3</v>
      </c>
    </row>
    <row r="408" spans="1:45" x14ac:dyDescent="0.35">
      <c r="A408">
        <v>259</v>
      </c>
      <c r="B408">
        <v>257.99599999999998</v>
      </c>
      <c r="C408">
        <v>616327.23800000001</v>
      </c>
      <c r="D408">
        <v>3097686.0839999998</v>
      </c>
      <c r="E408">
        <v>632.43299999999999</v>
      </c>
      <c r="F408">
        <v>4.5270000000000001</v>
      </c>
      <c r="G408">
        <v>0</v>
      </c>
      <c r="H408" t="s">
        <v>194</v>
      </c>
      <c r="I408">
        <v>1.4370000000000001</v>
      </c>
      <c r="J408">
        <f t="shared" si="233"/>
        <v>1</v>
      </c>
      <c r="K408">
        <f t="shared" ca="1" si="234"/>
        <v>50.95</v>
      </c>
      <c r="L408">
        <f t="shared" ca="1" si="235"/>
        <v>1.0684959309922624</v>
      </c>
      <c r="M408">
        <f t="shared" ca="1" si="208"/>
        <v>4.8370810796019716</v>
      </c>
      <c r="N408">
        <f t="shared" ca="1" si="209"/>
        <v>0.72585338934695176</v>
      </c>
      <c r="O408">
        <f t="shared" ca="1" si="210"/>
        <v>10.533211902288915</v>
      </c>
      <c r="P408">
        <f t="shared" ca="1" si="211"/>
        <v>633.50149593099229</v>
      </c>
      <c r="Q408">
        <f t="shared" ca="1" si="212"/>
        <v>639.1563661133838</v>
      </c>
      <c r="R408">
        <f t="shared" ca="1" si="213"/>
        <v>3.8268280482278691E-2</v>
      </c>
      <c r="S408">
        <f t="shared" ca="1" si="214"/>
        <v>3.2534181203354073</v>
      </c>
      <c r="T408">
        <f t="shared" ca="1" si="215"/>
        <v>57.290331859419545</v>
      </c>
      <c r="U408">
        <f t="shared" ca="1" si="236"/>
        <v>-5.1311694569108113E-2</v>
      </c>
      <c r="V408">
        <f t="shared" ca="1" si="237"/>
        <v>0</v>
      </c>
      <c r="W408">
        <f t="shared" ca="1" si="216"/>
        <v>0.92533069451524064</v>
      </c>
      <c r="X408">
        <f t="shared" ca="1" si="217"/>
        <v>4.1889720540704944</v>
      </c>
      <c r="Y408">
        <f t="shared" ca="1" si="218"/>
        <v>0.65681945129220687</v>
      </c>
      <c r="Z408">
        <f t="shared" ca="1" si="219"/>
        <v>12.162888494443651</v>
      </c>
      <c r="AA408">
        <f t="shared" ca="1" si="220"/>
        <v>633.35833069451519</v>
      </c>
      <c r="AB408">
        <f t="shared" ca="1" si="221"/>
        <v>640.89838454407027</v>
      </c>
      <c r="AC408">
        <f t="shared" ca="1" si="222"/>
        <v>5.8299025381758532E-2</v>
      </c>
      <c r="AD408">
        <f t="shared" ca="1" si="223"/>
        <v>4.0369534101395317</v>
      </c>
      <c r="AE408">
        <f t="shared" ca="1" si="224"/>
        <v>65.10824193399435</v>
      </c>
      <c r="AF408">
        <f t="shared" ca="1" si="225"/>
        <v>7.5857454351421438E-2</v>
      </c>
      <c r="AG408">
        <f t="shared" ca="1" si="226"/>
        <v>0</v>
      </c>
      <c r="AH408">
        <f ca="1">IFERROR(IF(V32="Supercritical",MAX($D$16,IFERROR(L408,MAX($D$16,POWER((ABS(K408)^2)/($I$5*MAX(F408,0.1)^2),1/3)))),IF(V32="Subcritical",MAX($D$16,IFERROR(W408,MAX($D$16,POWER((ABS(K408)^2)/($I$5*MAX(F408,0.1)^2),1/3)))),IF(AND(IFERROR(V408,0)=1,IFERROR(AG408,0)=1),IF(IFERROR(T408,-1E+99)&gt;=IFERROR(AE408,-1E+99),MAX($D$16,IFERROR(L408,MAX($D$16,POWER((ABS(K408)^2)/($I$5*MAX(F408,0.1)^2),1/3)))),MAX($D$16,IFERROR(W408,MAX($D$16,POWER((ABS(K408)^2)/($I$5*MAX(F408,0.1)^2),1/3))))),IF(IFERROR(V408,0)=1,MAX($D$16,IFERROR(L408,MAX($D$16,POWER((ABS(K408)^2)/($I$5*MAX(F408,0.1)^2),1/3)))),IF(IFERROR(AG408,0)=1,MAX($D$16,IFERROR(W408,MAX($D$16,POWER((ABS(K408)^2)/($I$5*MAX(F408,0.1)^2),1/3)))),MAX($D$16,POWER((ABS(K408)^2)/($I$5*MAX(F408,0.1)^2),1/3))))))),MAX($D$16,POWER((ABS(K408)^2)/($I$5*MAX(F408,0.1)^2),1/3)))</f>
        <v>2.3460258516225387</v>
      </c>
      <c r="AI408">
        <f t="shared" ca="1" si="227"/>
        <v>634.77902585162258</v>
      </c>
      <c r="AJ408">
        <f t="shared" ca="1" si="228"/>
        <v>635.95203877743381</v>
      </c>
      <c r="AM408">
        <v>0</v>
      </c>
      <c r="AN408">
        <v>0</v>
      </c>
      <c r="AO408">
        <f t="shared" si="229"/>
        <v>0</v>
      </c>
      <c r="AP408">
        <f t="shared" si="238"/>
        <v>0</v>
      </c>
      <c r="AQ408">
        <f t="shared" ca="1" si="230"/>
        <v>1.0000000000000002</v>
      </c>
      <c r="AR408" t="str">
        <f t="shared" ca="1" si="231"/>
        <v>Supercritical</v>
      </c>
      <c r="AS408">
        <f t="shared" ca="1" si="232"/>
        <v>4.2878699272156737E-3</v>
      </c>
    </row>
    <row r="409" spans="1:45" x14ac:dyDescent="0.35">
      <c r="A409">
        <v>260</v>
      </c>
      <c r="B409">
        <v>258.99599999999998</v>
      </c>
      <c r="C409">
        <v>616326.321</v>
      </c>
      <c r="D409">
        <v>3097685.6860000002</v>
      </c>
      <c r="E409">
        <v>632.4325</v>
      </c>
      <c r="F409">
        <v>4.5270000000000001</v>
      </c>
      <c r="G409">
        <v>0</v>
      </c>
      <c r="H409" t="s">
        <v>194</v>
      </c>
      <c r="I409">
        <v>1.4370000000000001</v>
      </c>
      <c r="J409">
        <f t="shared" si="233"/>
        <v>1</v>
      </c>
      <c r="K409">
        <f t="shared" ca="1" si="234"/>
        <v>50.95</v>
      </c>
      <c r="L409">
        <f t="shared" ca="1" si="235"/>
        <v>1.0684959309922624</v>
      </c>
      <c r="M409">
        <f t="shared" ca="1" si="208"/>
        <v>4.8370810796019716</v>
      </c>
      <c r="N409">
        <f t="shared" ca="1" si="209"/>
        <v>0.72585338934695176</v>
      </c>
      <c r="O409">
        <f t="shared" ca="1" si="210"/>
        <v>10.533211902288915</v>
      </c>
      <c r="P409">
        <f t="shared" ca="1" si="211"/>
        <v>633.5009959309923</v>
      </c>
      <c r="Q409">
        <f t="shared" ca="1" si="212"/>
        <v>639.15586611338381</v>
      </c>
      <c r="R409">
        <f t="shared" ca="1" si="213"/>
        <v>3.8268280482278691E-2</v>
      </c>
      <c r="S409">
        <f t="shared" ca="1" si="214"/>
        <v>3.2534181203354073</v>
      </c>
      <c r="T409">
        <f t="shared" ca="1" si="215"/>
        <v>57.290331859419545</v>
      </c>
      <c r="U409">
        <f t="shared" ca="1" si="236"/>
        <v>-5.1311694569108113E-2</v>
      </c>
      <c r="V409">
        <f t="shared" ca="1" si="237"/>
        <v>0</v>
      </c>
      <c r="W409">
        <f t="shared" ca="1" si="216"/>
        <v>0.92330074126681905</v>
      </c>
      <c r="X409">
        <f t="shared" ca="1" si="217"/>
        <v>4.1797824557148902</v>
      </c>
      <c r="Y409">
        <f t="shared" ca="1" si="218"/>
        <v>0.65579601535635079</v>
      </c>
      <c r="Z409">
        <f t="shared" ca="1" si="219"/>
        <v>12.189629613459335</v>
      </c>
      <c r="AA409">
        <f t="shared" ca="1" si="220"/>
        <v>633.35580074126688</v>
      </c>
      <c r="AB409">
        <f t="shared" ca="1" si="221"/>
        <v>640.92904590504486</v>
      </c>
      <c r="AC409">
        <f t="shared" ca="1" si="222"/>
        <v>5.8677532042740746E-2</v>
      </c>
      <c r="AD409">
        <f t="shared" ca="1" si="223"/>
        <v>4.0502740903760222</v>
      </c>
      <c r="AE409">
        <f t="shared" ca="1" si="224"/>
        <v>65.238632656621803</v>
      </c>
      <c r="AF409">
        <f t="shared" ca="1" si="225"/>
        <v>7.6290210059482888E-2</v>
      </c>
      <c r="AG409">
        <f t="shared" ca="1" si="226"/>
        <v>0</v>
      </c>
      <c r="AH409">
        <f ca="1">IFERROR(IF(V32="Supercritical",MAX($D$16,IFERROR(L409,MAX($D$16,POWER((ABS(K409)^2)/($I$5*MAX(F409,0.1)^2),1/3)))),IF(V32="Subcritical",MAX($D$16,IFERROR(W409,MAX($D$16,POWER((ABS(K409)^2)/($I$5*MAX(F409,0.1)^2),1/3)))),IF(AND(IFERROR(V409,0)=1,IFERROR(AG409,0)=1),IF(IFERROR(T409,-1E+99)&gt;=IFERROR(AE409,-1E+99),MAX($D$16,IFERROR(L409,MAX($D$16,POWER((ABS(K409)^2)/($I$5*MAX(F409,0.1)^2),1/3)))),MAX($D$16,IFERROR(W409,MAX($D$16,POWER((ABS(K409)^2)/($I$5*MAX(F409,0.1)^2),1/3))))),IF(IFERROR(V409,0)=1,MAX($D$16,IFERROR(L409,MAX($D$16,POWER((ABS(K409)^2)/($I$5*MAX(F409,0.1)^2),1/3)))),IF(IFERROR(AG409,0)=1,MAX($D$16,IFERROR(W409,MAX($D$16,POWER((ABS(K409)^2)/($I$5*MAX(F409,0.1)^2),1/3)))),MAX($D$16,POWER((ABS(K409)^2)/($I$5*MAX(F409,0.1)^2),1/3))))))),MAX($D$16,POWER((ABS(K409)^2)/($I$5*MAX(F409,0.1)^2),1/3)))</f>
        <v>2.3460258516225387</v>
      </c>
      <c r="AI409">
        <f t="shared" ca="1" si="227"/>
        <v>634.77852585162259</v>
      </c>
      <c r="AJ409">
        <f t="shared" ca="1" si="228"/>
        <v>635.95153877743383</v>
      </c>
      <c r="AM409">
        <v>0</v>
      </c>
      <c r="AN409">
        <v>0</v>
      </c>
      <c r="AO409">
        <f t="shared" si="229"/>
        <v>0</v>
      </c>
      <c r="AP409">
        <f t="shared" si="238"/>
        <v>0</v>
      </c>
      <c r="AQ409">
        <f t="shared" ca="1" si="230"/>
        <v>1.0000000000000002</v>
      </c>
      <c r="AR409" t="str">
        <f t="shared" ca="1" si="231"/>
        <v>Supercritical</v>
      </c>
      <c r="AS409">
        <f t="shared" ca="1" si="232"/>
        <v>4.2878699272156737E-3</v>
      </c>
    </row>
    <row r="410" spans="1:45" x14ac:dyDescent="0.35">
      <c r="A410">
        <v>261</v>
      </c>
      <c r="B410">
        <v>259.99599999999998</v>
      </c>
      <c r="C410">
        <v>616325.41399999999</v>
      </c>
      <c r="D410">
        <v>3097685.2650000001</v>
      </c>
      <c r="E410">
        <v>632.43200000000002</v>
      </c>
      <c r="F410">
        <v>4.5270000000000001</v>
      </c>
      <c r="G410">
        <v>0</v>
      </c>
      <c r="H410" t="s">
        <v>194</v>
      </c>
      <c r="I410">
        <v>1.4350000000000001</v>
      </c>
      <c r="J410">
        <f t="shared" si="233"/>
        <v>1</v>
      </c>
      <c r="K410">
        <f t="shared" ca="1" si="234"/>
        <v>50.95</v>
      </c>
      <c r="L410">
        <f t="shared" ca="1" si="235"/>
        <v>1.0684959309922624</v>
      </c>
      <c r="M410">
        <f t="shared" ca="1" si="208"/>
        <v>4.8370810796019716</v>
      </c>
      <c r="N410">
        <f t="shared" ca="1" si="209"/>
        <v>0.72585338934695176</v>
      </c>
      <c r="O410">
        <f t="shared" ca="1" si="210"/>
        <v>10.533211902288915</v>
      </c>
      <c r="P410">
        <f t="shared" ca="1" si="211"/>
        <v>633.50049593099232</v>
      </c>
      <c r="Q410">
        <f t="shared" ca="1" si="212"/>
        <v>639.15536611338382</v>
      </c>
      <c r="R410">
        <f t="shared" ca="1" si="213"/>
        <v>3.8268280482278691E-2</v>
      </c>
      <c r="S410">
        <f t="shared" ca="1" si="214"/>
        <v>3.2534181203354073</v>
      </c>
      <c r="T410">
        <f t="shared" ca="1" si="215"/>
        <v>57.290331859419545</v>
      </c>
      <c r="U410">
        <f t="shared" ca="1" si="236"/>
        <v>-5.1292845001853493E-2</v>
      </c>
      <c r="V410">
        <f t="shared" ca="1" si="237"/>
        <v>0</v>
      </c>
      <c r="W410">
        <f t="shared" ca="1" si="216"/>
        <v>0.92132263819331583</v>
      </c>
      <c r="X410">
        <f t="shared" ca="1" si="217"/>
        <v>4.1708275831011408</v>
      </c>
      <c r="Y410">
        <f t="shared" ca="1" si="218"/>
        <v>0.65479746549829299</v>
      </c>
      <c r="Z410">
        <f t="shared" ca="1" si="219"/>
        <v>12.215801057428772</v>
      </c>
      <c r="AA410">
        <f t="shared" ca="1" si="220"/>
        <v>633.35332263819328</v>
      </c>
      <c r="AB410">
        <f t="shared" ca="1" si="221"/>
        <v>640.95912261141848</v>
      </c>
      <c r="AC410">
        <f t="shared" ca="1" si="222"/>
        <v>5.9049619178898519E-2</v>
      </c>
      <c r="AD410">
        <f t="shared" ca="1" si="223"/>
        <v>4.0633251511660893</v>
      </c>
      <c r="AE410">
        <f t="shared" ca="1" si="224"/>
        <v>65.366299575911029</v>
      </c>
      <c r="AF410">
        <f t="shared" ca="1" si="225"/>
        <v>7.6152714069735339E-2</v>
      </c>
      <c r="AG410">
        <f t="shared" ca="1" si="226"/>
        <v>0</v>
      </c>
      <c r="AH410">
        <f ca="1">IFERROR(IF(V32="Supercritical",MAX($D$16,IFERROR(L410,MAX($D$16,POWER((ABS(K410)^2)/($I$5*MAX(F410,0.1)^2),1/3)))),IF(V32="Subcritical",MAX($D$16,IFERROR(W410,MAX($D$16,POWER((ABS(K410)^2)/($I$5*MAX(F410,0.1)^2),1/3)))),IF(AND(IFERROR(V410,0)=1,IFERROR(AG410,0)=1),IF(IFERROR(T410,-1E+99)&gt;=IFERROR(AE410,-1E+99),MAX($D$16,IFERROR(L410,MAX($D$16,POWER((ABS(K410)^2)/($I$5*MAX(F410,0.1)^2),1/3)))),MAX($D$16,IFERROR(W410,MAX($D$16,POWER((ABS(K410)^2)/($I$5*MAX(F410,0.1)^2),1/3))))),IF(IFERROR(V410,0)=1,MAX($D$16,IFERROR(L410,MAX($D$16,POWER((ABS(K410)^2)/($I$5*MAX(F410,0.1)^2),1/3)))),IF(IFERROR(AG410,0)=1,MAX($D$16,IFERROR(W410,MAX($D$16,POWER((ABS(K410)^2)/($I$5*MAX(F410,0.1)^2),1/3)))),MAX($D$16,POWER((ABS(K410)^2)/($I$5*MAX(F410,0.1)^2),1/3))))))),MAX($D$16,POWER((ABS(K410)^2)/($I$5*MAX(F410,0.1)^2),1/3)))</f>
        <v>2.3460258516225387</v>
      </c>
      <c r="AI410">
        <f t="shared" ca="1" si="227"/>
        <v>634.7780258516226</v>
      </c>
      <c r="AJ410">
        <f t="shared" ca="1" si="228"/>
        <v>635.95103877743384</v>
      </c>
      <c r="AM410">
        <v>0</v>
      </c>
      <c r="AN410">
        <v>0</v>
      </c>
      <c r="AO410">
        <f t="shared" si="229"/>
        <v>0</v>
      </c>
      <c r="AP410">
        <f t="shared" si="238"/>
        <v>0</v>
      </c>
      <c r="AQ410">
        <f t="shared" ca="1" si="230"/>
        <v>1.0000000000000002</v>
      </c>
      <c r="AR410" t="str">
        <f t="shared" ca="1" si="231"/>
        <v>Supercritical</v>
      </c>
      <c r="AS410">
        <f t="shared" ca="1" si="232"/>
        <v>4.2878699272156737E-3</v>
      </c>
    </row>
    <row r="411" spans="1:45" x14ac:dyDescent="0.35">
      <c r="A411">
        <v>262</v>
      </c>
      <c r="B411">
        <v>260.99700000000001</v>
      </c>
      <c r="C411">
        <v>616324.51699999999</v>
      </c>
      <c r="D411">
        <v>3097684.821</v>
      </c>
      <c r="E411">
        <v>632.43150000000003</v>
      </c>
      <c r="F411">
        <v>4.5270000000000001</v>
      </c>
      <c r="G411">
        <v>0</v>
      </c>
      <c r="H411" t="s">
        <v>194</v>
      </c>
      <c r="I411">
        <v>1.3839999999999999</v>
      </c>
      <c r="J411">
        <f t="shared" si="233"/>
        <v>1.0010000000000332</v>
      </c>
      <c r="K411">
        <f t="shared" ca="1" si="234"/>
        <v>50.95</v>
      </c>
      <c r="L411">
        <f t="shared" ca="1" si="235"/>
        <v>1.0684959309922624</v>
      </c>
      <c r="M411">
        <f t="shared" ca="1" si="208"/>
        <v>4.8370810796019716</v>
      </c>
      <c r="N411">
        <f t="shared" ca="1" si="209"/>
        <v>0.72585338934695176</v>
      </c>
      <c r="O411">
        <f t="shared" ca="1" si="210"/>
        <v>10.533211902288915</v>
      </c>
      <c r="P411">
        <f t="shared" ca="1" si="211"/>
        <v>633.49999593099233</v>
      </c>
      <c r="Q411">
        <f t="shared" ca="1" si="212"/>
        <v>639.15486611338383</v>
      </c>
      <c r="R411">
        <f t="shared" ca="1" si="213"/>
        <v>3.8268280482278691E-2</v>
      </c>
      <c r="S411">
        <f t="shared" ca="1" si="214"/>
        <v>3.2534181203354073</v>
      </c>
      <c r="T411">
        <f t="shared" ca="1" si="215"/>
        <v>57.290331859419545</v>
      </c>
      <c r="U411">
        <f t="shared" ca="1" si="236"/>
        <v>-5.085044931684024E-2</v>
      </c>
      <c r="V411">
        <f t="shared" ca="1" si="237"/>
        <v>0</v>
      </c>
      <c r="W411">
        <f t="shared" ca="1" si="216"/>
        <v>0.91939366955450519</v>
      </c>
      <c r="X411">
        <f t="shared" ca="1" si="217"/>
        <v>4.1620951420732455</v>
      </c>
      <c r="Y411">
        <f t="shared" ca="1" si="218"/>
        <v>0.65382252349256054</v>
      </c>
      <c r="Z411">
        <f t="shared" ca="1" si="219"/>
        <v>12.241430880558994</v>
      </c>
      <c r="AA411">
        <f t="shared" ca="1" si="220"/>
        <v>633.35089366955458</v>
      </c>
      <c r="AB411">
        <f t="shared" ca="1" si="221"/>
        <v>640.98864239552313</v>
      </c>
      <c r="AC411">
        <f t="shared" ca="1" si="222"/>
        <v>5.9415585926411017E-2</v>
      </c>
      <c r="AD411">
        <f t="shared" ca="1" si="223"/>
        <v>4.0761196756872744</v>
      </c>
      <c r="AE411">
        <f t="shared" ca="1" si="224"/>
        <v>65.491375700312673</v>
      </c>
      <c r="AF411">
        <f t="shared" ca="1" si="225"/>
        <v>7.7831743604406256E-2</v>
      </c>
      <c r="AG411">
        <f t="shared" ca="1" si="226"/>
        <v>0</v>
      </c>
      <c r="AH411">
        <f ca="1">IFERROR(IF(V32="Supercritical",MAX($D$16,IFERROR(L411,MAX($D$16,POWER((ABS(K411)^2)/($I$5*MAX(F411,0.1)^2),1/3)))),IF(V32="Subcritical",MAX($D$16,IFERROR(W411,MAX($D$16,POWER((ABS(K411)^2)/($I$5*MAX(F411,0.1)^2),1/3)))),IF(AND(IFERROR(V411,0)=1,IFERROR(AG411,0)=1),IF(IFERROR(T411,-1E+99)&gt;=IFERROR(AE411,-1E+99),MAX($D$16,IFERROR(L411,MAX($D$16,POWER((ABS(K411)^2)/($I$5*MAX(F411,0.1)^2),1/3)))),MAX($D$16,IFERROR(W411,MAX($D$16,POWER((ABS(K411)^2)/($I$5*MAX(F411,0.1)^2),1/3))))),IF(IFERROR(V411,0)=1,MAX($D$16,IFERROR(L411,MAX($D$16,POWER((ABS(K411)^2)/($I$5*MAX(F411,0.1)^2),1/3)))),IF(IFERROR(AG411,0)=1,MAX($D$16,IFERROR(W411,MAX($D$16,POWER((ABS(K411)^2)/($I$5*MAX(F411,0.1)^2),1/3)))),MAX($D$16,POWER((ABS(K411)^2)/($I$5*MAX(F411,0.1)^2),1/3))))))),MAX($D$16,POWER((ABS(K411)^2)/($I$5*MAX(F411,0.1)^2),1/3)))</f>
        <v>2.3460258516225387</v>
      </c>
      <c r="AI411">
        <f t="shared" ca="1" si="227"/>
        <v>634.77752585162261</v>
      </c>
      <c r="AJ411">
        <f t="shared" ca="1" si="228"/>
        <v>635.95053877743385</v>
      </c>
      <c r="AM411">
        <v>0</v>
      </c>
      <c r="AN411">
        <v>0</v>
      </c>
      <c r="AO411">
        <f t="shared" si="229"/>
        <v>0</v>
      </c>
      <c r="AP411">
        <f t="shared" si="238"/>
        <v>0</v>
      </c>
      <c r="AQ411">
        <f t="shared" ca="1" si="230"/>
        <v>1.0000000000000002</v>
      </c>
      <c r="AR411" t="str">
        <f t="shared" ca="1" si="231"/>
        <v>Supercritical</v>
      </c>
      <c r="AS411">
        <f t="shared" ca="1" si="232"/>
        <v>4.2878699272156737E-3</v>
      </c>
    </row>
    <row r="412" spans="1:45" x14ac:dyDescent="0.35">
      <c r="A412">
        <v>263</v>
      </c>
      <c r="B412">
        <v>261.99700000000001</v>
      </c>
      <c r="C412">
        <v>616323.63199999998</v>
      </c>
      <c r="D412">
        <v>3097684.3560000001</v>
      </c>
      <c r="E412">
        <v>632.43100000000004</v>
      </c>
      <c r="F412">
        <v>4.5270000000000001</v>
      </c>
      <c r="G412">
        <v>0</v>
      </c>
      <c r="H412" t="s">
        <v>194</v>
      </c>
      <c r="I412">
        <v>1.486</v>
      </c>
      <c r="J412">
        <f t="shared" si="233"/>
        <v>1</v>
      </c>
      <c r="K412">
        <f t="shared" ca="1" si="234"/>
        <v>50.95</v>
      </c>
      <c r="L412">
        <f t="shared" ca="1" si="235"/>
        <v>1.0684959309922624</v>
      </c>
      <c r="M412">
        <f t="shared" ca="1" si="208"/>
        <v>4.8370810796019716</v>
      </c>
      <c r="N412">
        <f t="shared" ca="1" si="209"/>
        <v>0.72585338934695176</v>
      </c>
      <c r="O412">
        <f t="shared" ca="1" si="210"/>
        <v>10.533211902288915</v>
      </c>
      <c r="P412">
        <f t="shared" ca="1" si="211"/>
        <v>633.49949593099234</v>
      </c>
      <c r="Q412">
        <f t="shared" ca="1" si="212"/>
        <v>639.15436611338384</v>
      </c>
      <c r="R412">
        <f t="shared" ca="1" si="213"/>
        <v>3.8268280482278691E-2</v>
      </c>
      <c r="S412">
        <f t="shared" ca="1" si="214"/>
        <v>3.2534181203354073</v>
      </c>
      <c r="T412">
        <f t="shared" ca="1" si="215"/>
        <v>57.290331859419545</v>
      </c>
      <c r="U412">
        <f t="shared" ca="1" si="236"/>
        <v>-5.1773508967357884E-2</v>
      </c>
      <c r="V412">
        <f t="shared" ca="1" si="237"/>
        <v>0</v>
      </c>
      <c r="W412">
        <f t="shared" ca="1" si="216"/>
        <v>0.91751108875455323</v>
      </c>
      <c r="X412">
        <f t="shared" ca="1" si="217"/>
        <v>4.1535726987918622</v>
      </c>
      <c r="Y412">
        <f t="shared" ca="1" si="218"/>
        <v>0.6528698867909466</v>
      </c>
      <c r="Z412">
        <f t="shared" ca="1" si="219"/>
        <v>12.266548269353677</v>
      </c>
      <c r="AA412">
        <f t="shared" ca="1" si="220"/>
        <v>633.34851108875455</v>
      </c>
      <c r="AB412">
        <f t="shared" ca="1" si="221"/>
        <v>641.01763476074143</v>
      </c>
      <c r="AC412">
        <f t="shared" ca="1" si="222"/>
        <v>5.977575621889996E-2</v>
      </c>
      <c r="AD412">
        <f t="shared" ca="1" si="223"/>
        <v>4.0886713924575506</v>
      </c>
      <c r="AE412">
        <f t="shared" ca="1" si="224"/>
        <v>65.613999919791524</v>
      </c>
      <c r="AF412">
        <f t="shared" ca="1" si="225"/>
        <v>7.7362106212035542E-2</v>
      </c>
      <c r="AG412">
        <f t="shared" ca="1" si="226"/>
        <v>0</v>
      </c>
      <c r="AH412">
        <f ca="1">IFERROR(IF(V32="Supercritical",MAX($D$16,IFERROR(L412,MAX($D$16,POWER((ABS(K412)^2)/($I$5*MAX(F412,0.1)^2),1/3)))),IF(V32="Subcritical",MAX($D$16,IFERROR(W412,MAX($D$16,POWER((ABS(K412)^2)/($I$5*MAX(F412,0.1)^2),1/3)))),IF(AND(IFERROR(V412,0)=1,IFERROR(AG412,0)=1),IF(IFERROR(T412,-1E+99)&gt;=IFERROR(AE412,-1E+99),MAX($D$16,IFERROR(L412,MAX($D$16,POWER((ABS(K412)^2)/($I$5*MAX(F412,0.1)^2),1/3)))),MAX($D$16,IFERROR(W412,MAX($D$16,POWER((ABS(K412)^2)/($I$5*MAX(F412,0.1)^2),1/3))))),IF(IFERROR(V412,0)=1,MAX($D$16,IFERROR(L412,MAX($D$16,POWER((ABS(K412)^2)/($I$5*MAX(F412,0.1)^2),1/3)))),IF(IFERROR(AG412,0)=1,MAX($D$16,IFERROR(W412,MAX($D$16,POWER((ABS(K412)^2)/($I$5*MAX(F412,0.1)^2),1/3)))),MAX($D$16,POWER((ABS(K412)^2)/($I$5*MAX(F412,0.1)^2),1/3))))))),MAX($D$16,POWER((ABS(K412)^2)/($I$5*MAX(F412,0.1)^2),1/3)))</f>
        <v>2.3460258516225387</v>
      </c>
      <c r="AI412">
        <f t="shared" ca="1" si="227"/>
        <v>634.77702585162262</v>
      </c>
      <c r="AJ412">
        <f t="shared" ca="1" si="228"/>
        <v>635.95003877743386</v>
      </c>
      <c r="AM412">
        <v>0</v>
      </c>
      <c r="AN412">
        <v>0</v>
      </c>
      <c r="AO412">
        <f t="shared" si="229"/>
        <v>0</v>
      </c>
      <c r="AP412">
        <f t="shared" si="238"/>
        <v>0</v>
      </c>
      <c r="AQ412">
        <f t="shared" ca="1" si="230"/>
        <v>1.0000000000000002</v>
      </c>
      <c r="AR412" t="str">
        <f t="shared" ca="1" si="231"/>
        <v>Supercritical</v>
      </c>
      <c r="AS412">
        <f t="shared" ca="1" si="232"/>
        <v>4.2878699272156737E-3</v>
      </c>
    </row>
    <row r="413" spans="1:45" x14ac:dyDescent="0.35">
      <c r="A413">
        <v>264</v>
      </c>
      <c r="B413">
        <v>262.99700000000001</v>
      </c>
      <c r="C413">
        <v>616322.75899999996</v>
      </c>
      <c r="D413">
        <v>3097683.8679999998</v>
      </c>
      <c r="E413">
        <v>632.43050000000005</v>
      </c>
      <c r="F413">
        <v>4.5270000000000001</v>
      </c>
      <c r="G413">
        <v>0</v>
      </c>
      <c r="H413" t="s">
        <v>194</v>
      </c>
      <c r="I413">
        <v>1.415</v>
      </c>
      <c r="J413">
        <f t="shared" si="233"/>
        <v>1</v>
      </c>
      <c r="K413">
        <f t="shared" ca="1" si="234"/>
        <v>50.95</v>
      </c>
      <c r="L413">
        <f t="shared" ca="1" si="235"/>
        <v>1.0684959309922624</v>
      </c>
      <c r="M413">
        <f t="shared" ca="1" si="208"/>
        <v>4.8370810796019716</v>
      </c>
      <c r="N413">
        <f t="shared" ca="1" si="209"/>
        <v>0.72585338934695176</v>
      </c>
      <c r="O413">
        <f t="shared" ca="1" si="210"/>
        <v>10.533211902288915</v>
      </c>
      <c r="P413">
        <f t="shared" ca="1" si="211"/>
        <v>633.49899593099235</v>
      </c>
      <c r="Q413">
        <f t="shared" ca="1" si="212"/>
        <v>639.15386611338386</v>
      </c>
      <c r="R413">
        <f t="shared" ca="1" si="213"/>
        <v>3.8268280482278691E-2</v>
      </c>
      <c r="S413">
        <f t="shared" ca="1" si="214"/>
        <v>3.2534181203354073</v>
      </c>
      <c r="T413">
        <f t="shared" ca="1" si="215"/>
        <v>57.290331859419545</v>
      </c>
      <c r="U413">
        <f t="shared" ca="1" si="236"/>
        <v>-5.1104349329079923E-2</v>
      </c>
      <c r="V413">
        <f t="shared" ca="1" si="237"/>
        <v>0</v>
      </c>
      <c r="W413">
        <f t="shared" ca="1" si="216"/>
        <v>0.91567215119236955</v>
      </c>
      <c r="X413">
        <f t="shared" ca="1" si="217"/>
        <v>4.1452478284478573</v>
      </c>
      <c r="Y413">
        <f t="shared" ca="1" si="218"/>
        <v>0.65193824544750656</v>
      </c>
      <c r="Z413">
        <f t="shared" ca="1" si="219"/>
        <v>12.291183086893426</v>
      </c>
      <c r="AA413">
        <f t="shared" ca="1" si="220"/>
        <v>633.34617215119238</v>
      </c>
      <c r="AB413">
        <f t="shared" ca="1" si="221"/>
        <v>641.04613044250402</v>
      </c>
      <c r="AC413">
        <f t="shared" ca="1" si="222"/>
        <v>6.0130472258285515E-2</v>
      </c>
      <c r="AD413">
        <f t="shared" ca="1" si="223"/>
        <v>4.1009944468234485</v>
      </c>
      <c r="AE413">
        <f t="shared" ca="1" si="224"/>
        <v>65.734314770547726</v>
      </c>
      <c r="AF413">
        <f t="shared" ca="1" si="225"/>
        <v>7.7973242102189033E-2</v>
      </c>
      <c r="AG413">
        <f t="shared" ca="1" si="226"/>
        <v>0</v>
      </c>
      <c r="AH413">
        <f ca="1">IFERROR(IF(V32="Supercritical",MAX($D$16,IFERROR(L413,MAX($D$16,POWER((ABS(K413)^2)/($I$5*MAX(F413,0.1)^2),1/3)))),IF(V32="Subcritical",MAX($D$16,IFERROR(W413,MAX($D$16,POWER((ABS(K413)^2)/($I$5*MAX(F413,0.1)^2),1/3)))),IF(AND(IFERROR(V413,0)=1,IFERROR(AG413,0)=1),IF(IFERROR(T413,-1E+99)&gt;=IFERROR(AE413,-1E+99),MAX($D$16,IFERROR(L413,MAX($D$16,POWER((ABS(K413)^2)/($I$5*MAX(F413,0.1)^2),1/3)))),MAX($D$16,IFERROR(W413,MAX($D$16,POWER((ABS(K413)^2)/($I$5*MAX(F413,0.1)^2),1/3))))),IF(IFERROR(V413,0)=1,MAX($D$16,IFERROR(L413,MAX($D$16,POWER((ABS(K413)^2)/($I$5*MAX(F413,0.1)^2),1/3)))),IF(IFERROR(AG413,0)=1,MAX($D$16,IFERROR(W413,MAX($D$16,POWER((ABS(K413)^2)/($I$5*MAX(F413,0.1)^2),1/3)))),MAX($D$16,POWER((ABS(K413)^2)/($I$5*MAX(F413,0.1)^2),1/3))))))),MAX($D$16,POWER((ABS(K413)^2)/($I$5*MAX(F413,0.1)^2),1/3)))</f>
        <v>2.3460258516225387</v>
      </c>
      <c r="AI413">
        <f t="shared" ca="1" si="227"/>
        <v>634.77652585162264</v>
      </c>
      <c r="AJ413">
        <f t="shared" ca="1" si="228"/>
        <v>635.94953877743387</v>
      </c>
      <c r="AM413">
        <v>0</v>
      </c>
      <c r="AN413">
        <v>0</v>
      </c>
      <c r="AO413">
        <f t="shared" si="229"/>
        <v>0</v>
      </c>
      <c r="AP413">
        <f t="shared" si="238"/>
        <v>0</v>
      </c>
      <c r="AQ413">
        <f t="shared" ca="1" si="230"/>
        <v>1.0000000000000002</v>
      </c>
      <c r="AR413" t="str">
        <f t="shared" ca="1" si="231"/>
        <v>Supercritical</v>
      </c>
      <c r="AS413">
        <f t="shared" ca="1" si="232"/>
        <v>4.2878699272156737E-3</v>
      </c>
    </row>
    <row r="414" spans="1:45" x14ac:dyDescent="0.35">
      <c r="A414">
        <v>265</v>
      </c>
      <c r="B414">
        <v>263.99599999999998</v>
      </c>
      <c r="C414">
        <v>616321.89899999998</v>
      </c>
      <c r="D414">
        <v>3097683.3590000002</v>
      </c>
      <c r="E414">
        <v>632.42999999999995</v>
      </c>
      <c r="F414">
        <v>4.5270000000000001</v>
      </c>
      <c r="G414">
        <v>0</v>
      </c>
      <c r="H414" t="s">
        <v>194</v>
      </c>
      <c r="I414">
        <v>1.4339999999999999</v>
      </c>
      <c r="J414">
        <f t="shared" si="233"/>
        <v>0.9989999999999668</v>
      </c>
      <c r="K414">
        <f t="shared" ca="1" si="234"/>
        <v>50.95</v>
      </c>
      <c r="L414">
        <f t="shared" ca="1" si="235"/>
        <v>1.0684959309922624</v>
      </c>
      <c r="M414">
        <f t="shared" ca="1" si="208"/>
        <v>4.8370810796019716</v>
      </c>
      <c r="N414">
        <f t="shared" ca="1" si="209"/>
        <v>0.72585338934695176</v>
      </c>
      <c r="O414">
        <f t="shared" ca="1" si="210"/>
        <v>10.533211902288915</v>
      </c>
      <c r="P414">
        <f t="shared" ca="1" si="211"/>
        <v>633.49849593099225</v>
      </c>
      <c r="Q414">
        <f t="shared" ca="1" si="212"/>
        <v>639.15336611338375</v>
      </c>
      <c r="R414">
        <f t="shared" ca="1" si="213"/>
        <v>3.8268280482278691E-2</v>
      </c>
      <c r="S414">
        <f t="shared" ca="1" si="214"/>
        <v>3.2534181203354073</v>
      </c>
      <c r="T414">
        <f t="shared" ca="1" si="215"/>
        <v>57.290331859419545</v>
      </c>
      <c r="U414">
        <f t="shared" ca="1" si="236"/>
        <v>-5.1245151937564515E-2</v>
      </c>
      <c r="V414">
        <f t="shared" ca="1" si="237"/>
        <v>0</v>
      </c>
      <c r="W414">
        <f t="shared" ca="1" si="216"/>
        <v>0.91387414161471159</v>
      </c>
      <c r="X414">
        <f t="shared" ca="1" si="217"/>
        <v>4.1371082390897991</v>
      </c>
      <c r="Y414">
        <f t="shared" ca="1" si="218"/>
        <v>0.65102629635352915</v>
      </c>
      <c r="Z414">
        <f t="shared" ca="1" si="219"/>
        <v>12.315365481278647</v>
      </c>
      <c r="AA414">
        <f t="shared" ca="1" si="220"/>
        <v>633.34387414161461</v>
      </c>
      <c r="AB414">
        <f t="shared" ca="1" si="221"/>
        <v>641.07416093761208</v>
      </c>
      <c r="AC414">
        <f t="shared" ca="1" si="222"/>
        <v>6.0480088753715106E-2</v>
      </c>
      <c r="AD414">
        <f t="shared" ca="1" si="223"/>
        <v>4.1131032032632016</v>
      </c>
      <c r="AE414">
        <f t="shared" ca="1" si="224"/>
        <v>65.852464508878811</v>
      </c>
      <c r="AF414">
        <f t="shared" ca="1" si="225"/>
        <v>7.8657676209559213E-2</v>
      </c>
      <c r="AG414">
        <f t="shared" ca="1" si="226"/>
        <v>0</v>
      </c>
      <c r="AH414">
        <f ca="1">IFERROR(IF(V32="Supercritical",MAX($D$16,IFERROR(L414,MAX($D$16,POWER((ABS(K414)^2)/($I$5*MAX(F414,0.1)^2),1/3)))),IF(V32="Subcritical",MAX($D$16,IFERROR(W414,MAX($D$16,POWER((ABS(K414)^2)/($I$5*MAX(F414,0.1)^2),1/3)))),IF(AND(IFERROR(V414,0)=1,IFERROR(AG414,0)=1),IF(IFERROR(T414,-1E+99)&gt;=IFERROR(AE414,-1E+99),MAX($D$16,IFERROR(L414,MAX($D$16,POWER((ABS(K414)^2)/($I$5*MAX(F414,0.1)^2),1/3)))),MAX($D$16,IFERROR(W414,MAX($D$16,POWER((ABS(K414)^2)/($I$5*MAX(F414,0.1)^2),1/3))))),IF(IFERROR(V414,0)=1,MAX($D$16,IFERROR(L414,MAX($D$16,POWER((ABS(K414)^2)/($I$5*MAX(F414,0.1)^2),1/3)))),IF(IFERROR(AG414,0)=1,MAX($D$16,IFERROR(W414,MAX($D$16,POWER((ABS(K414)^2)/($I$5*MAX(F414,0.1)^2),1/3)))),MAX($D$16,POWER((ABS(K414)^2)/($I$5*MAX(F414,0.1)^2),1/3))))))),MAX($D$16,POWER((ABS(K414)^2)/($I$5*MAX(F414,0.1)^2),1/3)))</f>
        <v>2.3460258516225387</v>
      </c>
      <c r="AI414">
        <f t="shared" ca="1" si="227"/>
        <v>634.77602585162253</v>
      </c>
      <c r="AJ414">
        <f t="shared" ca="1" si="228"/>
        <v>635.94903877743377</v>
      </c>
      <c r="AM414">
        <v>0</v>
      </c>
      <c r="AN414">
        <v>0</v>
      </c>
      <c r="AO414">
        <f t="shared" si="229"/>
        <v>0</v>
      </c>
      <c r="AP414">
        <f t="shared" si="238"/>
        <v>0</v>
      </c>
      <c r="AQ414">
        <f t="shared" ca="1" si="230"/>
        <v>1.0000000000000002</v>
      </c>
      <c r="AR414" t="str">
        <f t="shared" ca="1" si="231"/>
        <v>Supercritical</v>
      </c>
      <c r="AS414">
        <f t="shared" ca="1" si="232"/>
        <v>4.2878699272156737E-3</v>
      </c>
    </row>
    <row r="415" spans="1:45" x14ac:dyDescent="0.35">
      <c r="A415">
        <v>266</v>
      </c>
      <c r="B415">
        <v>264.99700000000001</v>
      </c>
      <c r="C415">
        <v>616321.05099999998</v>
      </c>
      <c r="D415">
        <v>3097682.8280000002</v>
      </c>
      <c r="E415">
        <v>632.42949999999996</v>
      </c>
      <c r="F415">
        <v>4.5270000000000001</v>
      </c>
      <c r="G415">
        <v>0</v>
      </c>
      <c r="H415" t="s">
        <v>194</v>
      </c>
      <c r="I415">
        <v>1.4450000000000001</v>
      </c>
      <c r="J415">
        <f t="shared" si="233"/>
        <v>1.0010000000000332</v>
      </c>
      <c r="K415">
        <f t="shared" ca="1" si="234"/>
        <v>50.95</v>
      </c>
      <c r="L415">
        <f t="shared" ca="1" si="235"/>
        <v>1.0684959309922624</v>
      </c>
      <c r="M415">
        <f t="shared" ca="1" si="208"/>
        <v>4.8370810796019716</v>
      </c>
      <c r="N415">
        <f t="shared" ca="1" si="209"/>
        <v>0.72585338934695176</v>
      </c>
      <c r="O415">
        <f t="shared" ca="1" si="210"/>
        <v>10.533211902288915</v>
      </c>
      <c r="P415">
        <f t="shared" ca="1" si="211"/>
        <v>633.49799593099226</v>
      </c>
      <c r="Q415">
        <f t="shared" ca="1" si="212"/>
        <v>639.15286611338377</v>
      </c>
      <c r="R415">
        <f t="shared" ca="1" si="213"/>
        <v>3.8268280482278691E-2</v>
      </c>
      <c r="S415">
        <f t="shared" ca="1" si="214"/>
        <v>3.2534181203354073</v>
      </c>
      <c r="T415">
        <f t="shared" ca="1" si="215"/>
        <v>57.290331859419545</v>
      </c>
      <c r="U415">
        <f t="shared" ca="1" si="236"/>
        <v>-5.1425361118731416E-2</v>
      </c>
      <c r="V415">
        <f t="shared" ca="1" si="237"/>
        <v>0</v>
      </c>
      <c r="W415">
        <f t="shared" ca="1" si="216"/>
        <v>0.91211439613750711</v>
      </c>
      <c r="X415">
        <f t="shared" ca="1" si="217"/>
        <v>4.1291418713144949</v>
      </c>
      <c r="Y415">
        <f t="shared" ca="1" si="218"/>
        <v>0.65013275483584554</v>
      </c>
      <c r="Z415">
        <f t="shared" ca="1" si="219"/>
        <v>12.339125558739953</v>
      </c>
      <c r="AA415">
        <f t="shared" ca="1" si="220"/>
        <v>633.34161439613752</v>
      </c>
      <c r="AB415">
        <f t="shared" ca="1" si="221"/>
        <v>641.10175810431031</v>
      </c>
      <c r="AC415">
        <f t="shared" ca="1" si="222"/>
        <v>6.0824967973070118E-2</v>
      </c>
      <c r="AD415">
        <f t="shared" ca="1" si="223"/>
        <v>4.1250120790849705</v>
      </c>
      <c r="AE415">
        <f t="shared" ca="1" si="224"/>
        <v>65.968593497927799</v>
      </c>
      <c r="AF415">
        <f t="shared" ca="1" si="225"/>
        <v>7.8419036385980689E-2</v>
      </c>
      <c r="AG415">
        <f t="shared" ca="1" si="226"/>
        <v>0</v>
      </c>
      <c r="AH415">
        <f ca="1">IFERROR(IF(V32="Supercritical",MAX($D$16,IFERROR(L415,MAX($D$16,POWER((ABS(K415)^2)/($I$5*MAX(F415,0.1)^2),1/3)))),IF(V32="Subcritical",MAX($D$16,IFERROR(W415,MAX($D$16,POWER((ABS(K415)^2)/($I$5*MAX(F415,0.1)^2),1/3)))),IF(AND(IFERROR(V415,0)=1,IFERROR(AG415,0)=1),IF(IFERROR(T415,-1E+99)&gt;=IFERROR(AE415,-1E+99),MAX($D$16,IFERROR(L415,MAX($D$16,POWER((ABS(K415)^2)/($I$5*MAX(F415,0.1)^2),1/3)))),MAX($D$16,IFERROR(W415,MAX($D$16,POWER((ABS(K415)^2)/($I$5*MAX(F415,0.1)^2),1/3))))),IF(IFERROR(V415,0)=1,MAX($D$16,IFERROR(L415,MAX($D$16,POWER((ABS(K415)^2)/($I$5*MAX(F415,0.1)^2),1/3)))),IF(IFERROR(AG415,0)=1,MAX($D$16,IFERROR(W415,MAX($D$16,POWER((ABS(K415)^2)/($I$5*MAX(F415,0.1)^2),1/3)))),MAX($D$16,POWER((ABS(K415)^2)/($I$5*MAX(F415,0.1)^2),1/3))))))),MAX($D$16,POWER((ABS(K415)^2)/($I$5*MAX(F415,0.1)^2),1/3)))</f>
        <v>2.3460258516225387</v>
      </c>
      <c r="AI415">
        <f t="shared" ca="1" si="227"/>
        <v>634.77552585162255</v>
      </c>
      <c r="AJ415">
        <f t="shared" ca="1" si="228"/>
        <v>635.94853877743378</v>
      </c>
      <c r="AM415">
        <v>0</v>
      </c>
      <c r="AN415">
        <v>0</v>
      </c>
      <c r="AO415">
        <f t="shared" si="229"/>
        <v>0</v>
      </c>
      <c r="AP415">
        <f t="shared" si="238"/>
        <v>0</v>
      </c>
      <c r="AQ415">
        <f t="shared" ca="1" si="230"/>
        <v>1.0000000000000002</v>
      </c>
      <c r="AR415" t="str">
        <f t="shared" ca="1" si="231"/>
        <v>Supercritical</v>
      </c>
      <c r="AS415">
        <f t="shared" ca="1" si="232"/>
        <v>4.2878699272156737E-3</v>
      </c>
    </row>
    <row r="416" spans="1:45" x14ac:dyDescent="0.35">
      <c r="A416">
        <v>267</v>
      </c>
      <c r="B416">
        <v>265.99700000000001</v>
      </c>
      <c r="C416">
        <v>616320.21699999995</v>
      </c>
      <c r="D416">
        <v>3097682.2760000001</v>
      </c>
      <c r="E416">
        <v>632.42899999999997</v>
      </c>
      <c r="F416">
        <v>4.5270000000000001</v>
      </c>
      <c r="G416">
        <v>0</v>
      </c>
      <c r="H416" t="s">
        <v>194</v>
      </c>
      <c r="I416">
        <v>1.399</v>
      </c>
      <c r="J416">
        <f t="shared" si="233"/>
        <v>1</v>
      </c>
      <c r="K416">
        <f t="shared" ca="1" si="234"/>
        <v>50.95</v>
      </c>
      <c r="L416">
        <f t="shared" ca="1" si="235"/>
        <v>1.0684959309922624</v>
      </c>
      <c r="M416">
        <f t="shared" ca="1" si="208"/>
        <v>4.8370810796019716</v>
      </c>
      <c r="N416">
        <f t="shared" ca="1" si="209"/>
        <v>0.72585338934695176</v>
      </c>
      <c r="O416">
        <f t="shared" ca="1" si="210"/>
        <v>10.533211902288915</v>
      </c>
      <c r="P416">
        <f t="shared" ca="1" si="211"/>
        <v>633.49749593099227</v>
      </c>
      <c r="Q416">
        <f t="shared" ca="1" si="212"/>
        <v>639.15236611338378</v>
      </c>
      <c r="R416">
        <f t="shared" ca="1" si="213"/>
        <v>3.8268280482278691E-2</v>
      </c>
      <c r="S416">
        <f t="shared" ca="1" si="214"/>
        <v>3.2534181203354073</v>
      </c>
      <c r="T416">
        <f t="shared" ca="1" si="215"/>
        <v>57.290331859419545</v>
      </c>
      <c r="U416">
        <f t="shared" ca="1" si="236"/>
        <v>-5.095355279092928E-2</v>
      </c>
      <c r="V416">
        <f t="shared" ca="1" si="237"/>
        <v>0</v>
      </c>
      <c r="W416">
        <f t="shared" ca="1" si="216"/>
        <v>0.91039031931516545</v>
      </c>
      <c r="X416">
        <f t="shared" ca="1" si="217"/>
        <v>4.1213369755397542</v>
      </c>
      <c r="Y416">
        <f t="shared" ca="1" si="218"/>
        <v>0.64925636378465346</v>
      </c>
      <c r="Z416">
        <f t="shared" ca="1" si="219"/>
        <v>12.362493118711143</v>
      </c>
      <c r="AA416">
        <f t="shared" ca="1" si="220"/>
        <v>633.33939031931516</v>
      </c>
      <c r="AB416">
        <f t="shared" ca="1" si="221"/>
        <v>641.12895383155671</v>
      </c>
      <c r="AC416">
        <f t="shared" ca="1" si="222"/>
        <v>6.1165475601826197E-2</v>
      </c>
      <c r="AD416">
        <f t="shared" ca="1" si="223"/>
        <v>4.1367354084596535</v>
      </c>
      <c r="AE416">
        <f t="shared" ca="1" si="224"/>
        <v>66.082844895216823</v>
      </c>
      <c r="AF416">
        <f t="shared" ca="1" si="225"/>
        <v>7.9866749659458947E-2</v>
      </c>
      <c r="AG416">
        <f t="shared" ca="1" si="226"/>
        <v>0</v>
      </c>
      <c r="AH416">
        <f ca="1">IFERROR(IF(V32="Supercritical",MAX($D$16,IFERROR(L416,MAX($D$16,POWER((ABS(K416)^2)/($I$5*MAX(F416,0.1)^2),1/3)))),IF(V32="Subcritical",MAX($D$16,IFERROR(W416,MAX($D$16,POWER((ABS(K416)^2)/($I$5*MAX(F416,0.1)^2),1/3)))),IF(AND(IFERROR(V416,0)=1,IFERROR(AG416,0)=1),IF(IFERROR(T416,-1E+99)&gt;=IFERROR(AE416,-1E+99),MAX($D$16,IFERROR(L416,MAX($D$16,POWER((ABS(K416)^2)/($I$5*MAX(F416,0.1)^2),1/3)))),MAX($D$16,IFERROR(W416,MAX($D$16,POWER((ABS(K416)^2)/($I$5*MAX(F416,0.1)^2),1/3))))),IF(IFERROR(V416,0)=1,MAX($D$16,IFERROR(L416,MAX($D$16,POWER((ABS(K416)^2)/($I$5*MAX(F416,0.1)^2),1/3)))),IF(IFERROR(AG416,0)=1,MAX($D$16,IFERROR(W416,MAX($D$16,POWER((ABS(K416)^2)/($I$5*MAX(F416,0.1)^2),1/3)))),MAX($D$16,POWER((ABS(K416)^2)/($I$5*MAX(F416,0.1)^2),1/3))))))),MAX($D$16,POWER((ABS(K416)^2)/($I$5*MAX(F416,0.1)^2),1/3)))</f>
        <v>2.3460258516225387</v>
      </c>
      <c r="AI416">
        <f t="shared" ca="1" si="227"/>
        <v>634.77502585162256</v>
      </c>
      <c r="AJ416">
        <f t="shared" ca="1" si="228"/>
        <v>635.94803877743379</v>
      </c>
      <c r="AM416">
        <v>0</v>
      </c>
      <c r="AN416">
        <v>0</v>
      </c>
      <c r="AO416">
        <f t="shared" si="229"/>
        <v>0</v>
      </c>
      <c r="AP416">
        <f t="shared" si="238"/>
        <v>0</v>
      </c>
      <c r="AQ416">
        <f t="shared" ca="1" si="230"/>
        <v>1.0000000000000002</v>
      </c>
      <c r="AR416" t="str">
        <f t="shared" ca="1" si="231"/>
        <v>Supercritical</v>
      </c>
      <c r="AS416">
        <f t="shared" ca="1" si="232"/>
        <v>4.2878699272156737E-3</v>
      </c>
    </row>
    <row r="417" spans="1:45" x14ac:dyDescent="0.35">
      <c r="A417">
        <v>268</v>
      </c>
      <c r="B417">
        <v>266.99700000000001</v>
      </c>
      <c r="C417">
        <v>616319.397</v>
      </c>
      <c r="D417">
        <v>3097681.7039999999</v>
      </c>
      <c r="E417">
        <v>632.42849999999999</v>
      </c>
      <c r="F417">
        <v>4.5270000000000001</v>
      </c>
      <c r="G417">
        <v>0</v>
      </c>
      <c r="H417" t="s">
        <v>194</v>
      </c>
      <c r="I417">
        <v>1.4790000000000001</v>
      </c>
      <c r="J417">
        <f t="shared" si="233"/>
        <v>1</v>
      </c>
      <c r="K417">
        <f t="shared" ca="1" si="234"/>
        <v>50.95</v>
      </c>
      <c r="L417">
        <f t="shared" ca="1" si="235"/>
        <v>1.0684959309922624</v>
      </c>
      <c r="M417">
        <f t="shared" ca="1" si="208"/>
        <v>4.8370810796019716</v>
      </c>
      <c r="N417">
        <f t="shared" ca="1" si="209"/>
        <v>0.72585338934695176</v>
      </c>
      <c r="O417">
        <f t="shared" ca="1" si="210"/>
        <v>10.533211902288915</v>
      </c>
      <c r="P417">
        <f t="shared" ca="1" si="211"/>
        <v>633.49699593099228</v>
      </c>
      <c r="Q417">
        <f t="shared" ca="1" si="212"/>
        <v>639.15186611338379</v>
      </c>
      <c r="R417">
        <f t="shared" ca="1" si="213"/>
        <v>3.8268280482278691E-2</v>
      </c>
      <c r="S417">
        <f t="shared" ca="1" si="214"/>
        <v>3.2534181203354073</v>
      </c>
      <c r="T417">
        <f t="shared" ca="1" si="215"/>
        <v>57.290331859419545</v>
      </c>
      <c r="U417">
        <f t="shared" ca="1" si="236"/>
        <v>-5.1707535481909872E-2</v>
      </c>
      <c r="V417">
        <f t="shared" ca="1" si="237"/>
        <v>0</v>
      </c>
      <c r="W417">
        <f t="shared" ca="1" si="216"/>
        <v>0.90869939676126588</v>
      </c>
      <c r="X417">
        <f t="shared" ca="1" si="217"/>
        <v>4.1136821691382508</v>
      </c>
      <c r="Y417">
        <f t="shared" ca="1" si="218"/>
        <v>0.64839590054430607</v>
      </c>
      <c r="Z417">
        <f t="shared" ca="1" si="219"/>
        <v>12.385497446117281</v>
      </c>
      <c r="AA417">
        <f t="shared" ca="1" si="220"/>
        <v>633.33719939676121</v>
      </c>
      <c r="AB417">
        <f t="shared" ca="1" si="221"/>
        <v>641.1557797733044</v>
      </c>
      <c r="AC417">
        <f t="shared" ca="1" si="222"/>
        <v>6.1501977370095044E-2</v>
      </c>
      <c r="AD417">
        <f t="shared" ca="1" si="223"/>
        <v>4.148287334663558</v>
      </c>
      <c r="AE417">
        <f t="shared" ca="1" si="224"/>
        <v>66.195359618701772</v>
      </c>
      <c r="AF417">
        <f t="shared" ca="1" si="225"/>
        <v>7.9014427029846956E-2</v>
      </c>
      <c r="AG417">
        <f t="shared" ca="1" si="226"/>
        <v>0</v>
      </c>
      <c r="AH417">
        <f ca="1">IFERROR(IF(V32="Supercritical",MAX($D$16,IFERROR(L417,MAX($D$16,POWER((ABS(K417)^2)/($I$5*MAX(F417,0.1)^2),1/3)))),IF(V32="Subcritical",MAX($D$16,IFERROR(W417,MAX($D$16,POWER((ABS(K417)^2)/($I$5*MAX(F417,0.1)^2),1/3)))),IF(AND(IFERROR(V417,0)=1,IFERROR(AG417,0)=1),IF(IFERROR(T417,-1E+99)&gt;=IFERROR(AE417,-1E+99),MAX($D$16,IFERROR(L417,MAX($D$16,POWER((ABS(K417)^2)/($I$5*MAX(F417,0.1)^2),1/3)))),MAX($D$16,IFERROR(W417,MAX($D$16,POWER((ABS(K417)^2)/($I$5*MAX(F417,0.1)^2),1/3))))),IF(IFERROR(V417,0)=1,MAX($D$16,IFERROR(L417,MAX($D$16,POWER((ABS(K417)^2)/($I$5*MAX(F417,0.1)^2),1/3)))),IF(IFERROR(AG417,0)=1,MAX($D$16,IFERROR(W417,MAX($D$16,POWER((ABS(K417)^2)/($I$5*MAX(F417,0.1)^2),1/3)))),MAX($D$16,POWER((ABS(K417)^2)/($I$5*MAX(F417,0.1)^2),1/3))))))),MAX($D$16,POWER((ABS(K417)^2)/($I$5*MAX(F417,0.1)^2),1/3)))</f>
        <v>2.3460258516225387</v>
      </c>
      <c r="AI417">
        <f t="shared" ca="1" si="227"/>
        <v>634.77452585162257</v>
      </c>
      <c r="AJ417">
        <f t="shared" ca="1" si="228"/>
        <v>635.94753877743381</v>
      </c>
      <c r="AM417">
        <v>0</v>
      </c>
      <c r="AN417">
        <v>0</v>
      </c>
      <c r="AO417">
        <f t="shared" si="229"/>
        <v>0</v>
      </c>
      <c r="AP417">
        <f t="shared" si="238"/>
        <v>0</v>
      </c>
      <c r="AQ417">
        <f t="shared" ca="1" si="230"/>
        <v>1.0000000000000002</v>
      </c>
      <c r="AR417" t="str">
        <f t="shared" ca="1" si="231"/>
        <v>Supercritical</v>
      </c>
      <c r="AS417">
        <f t="shared" ca="1" si="232"/>
        <v>4.2878699272156737E-3</v>
      </c>
    </row>
    <row r="418" spans="1:45" x14ac:dyDescent="0.35">
      <c r="A418">
        <v>269</v>
      </c>
      <c r="B418">
        <v>267.99599999999998</v>
      </c>
      <c r="C418">
        <v>616318.59199999995</v>
      </c>
      <c r="D418">
        <v>3097681.111</v>
      </c>
      <c r="E418">
        <v>632.428</v>
      </c>
      <c r="F418">
        <v>4.5270000000000001</v>
      </c>
      <c r="G418">
        <v>0</v>
      </c>
      <c r="H418" t="s">
        <v>194</v>
      </c>
      <c r="I418">
        <v>1.387</v>
      </c>
      <c r="J418">
        <f t="shared" si="233"/>
        <v>0.9989999999999668</v>
      </c>
      <c r="K418">
        <f t="shared" ca="1" si="234"/>
        <v>50.95</v>
      </c>
      <c r="L418">
        <f t="shared" ca="1" si="235"/>
        <v>1.0684959309922624</v>
      </c>
      <c r="M418">
        <f t="shared" ca="1" si="208"/>
        <v>4.8370810796019716</v>
      </c>
      <c r="N418">
        <f t="shared" ca="1" si="209"/>
        <v>0.72585338934695176</v>
      </c>
      <c r="O418">
        <f t="shared" ca="1" si="210"/>
        <v>10.533211902288915</v>
      </c>
      <c r="P418">
        <f t="shared" ca="1" si="211"/>
        <v>633.4964959309923</v>
      </c>
      <c r="Q418">
        <f t="shared" ca="1" si="212"/>
        <v>639.1513661133838</v>
      </c>
      <c r="R418">
        <f t="shared" ca="1" si="213"/>
        <v>3.8268280482278691E-2</v>
      </c>
      <c r="S418">
        <f t="shared" ca="1" si="214"/>
        <v>3.2534181203354073</v>
      </c>
      <c r="T418">
        <f t="shared" ca="1" si="215"/>
        <v>57.290331859419545</v>
      </c>
      <c r="U418">
        <f t="shared" ca="1" si="236"/>
        <v>-5.0802187106796737E-2</v>
      </c>
      <c r="V418">
        <f t="shared" ca="1" si="237"/>
        <v>0</v>
      </c>
      <c r="W418">
        <f t="shared" ca="1" si="216"/>
        <v>0.90703920388260595</v>
      </c>
      <c r="X418">
        <f t="shared" ca="1" si="217"/>
        <v>4.1061664759765568</v>
      </c>
      <c r="Y418">
        <f t="shared" ca="1" si="218"/>
        <v>0.64755018183471635</v>
      </c>
      <c r="Z418">
        <f t="shared" ca="1" si="219"/>
        <v>12.408167154957527</v>
      </c>
      <c r="AA418">
        <f t="shared" ca="1" si="220"/>
        <v>633.33503920388262</v>
      </c>
      <c r="AB418">
        <f t="shared" ca="1" si="221"/>
        <v>641.18226714197465</v>
      </c>
      <c r="AC418">
        <f t="shared" ca="1" si="222"/>
        <v>6.1834836386923185E-2</v>
      </c>
      <c r="AD418">
        <f t="shared" ca="1" si="223"/>
        <v>4.159681727775113</v>
      </c>
      <c r="AE418">
        <f t="shared" ca="1" si="224"/>
        <v>66.306275563170345</v>
      </c>
      <c r="AF418">
        <f t="shared" ca="1" si="225"/>
        <v>8.0063553732429682E-2</v>
      </c>
      <c r="AG418">
        <f t="shared" ca="1" si="226"/>
        <v>0</v>
      </c>
      <c r="AH418">
        <f ca="1">IFERROR(IF(V32="Supercritical",MAX($D$16,IFERROR(L418,MAX($D$16,POWER((ABS(K418)^2)/($I$5*MAX(F418,0.1)^2),1/3)))),IF(V32="Subcritical",MAX($D$16,IFERROR(W418,MAX($D$16,POWER((ABS(K418)^2)/($I$5*MAX(F418,0.1)^2),1/3)))),IF(AND(IFERROR(V418,0)=1,IFERROR(AG418,0)=1),IF(IFERROR(T418,-1E+99)&gt;=IFERROR(AE418,-1E+99),MAX($D$16,IFERROR(L418,MAX($D$16,POWER((ABS(K418)^2)/($I$5*MAX(F418,0.1)^2),1/3)))),MAX($D$16,IFERROR(W418,MAX($D$16,POWER((ABS(K418)^2)/($I$5*MAX(F418,0.1)^2),1/3))))),IF(IFERROR(V418,0)=1,MAX($D$16,IFERROR(L418,MAX($D$16,POWER((ABS(K418)^2)/($I$5*MAX(F418,0.1)^2),1/3)))),IF(IFERROR(AG418,0)=1,MAX($D$16,IFERROR(W418,MAX($D$16,POWER((ABS(K418)^2)/($I$5*MAX(F418,0.1)^2),1/3)))),MAX($D$16,POWER((ABS(K418)^2)/($I$5*MAX(F418,0.1)^2),1/3))))))),MAX($D$16,POWER((ABS(K418)^2)/($I$5*MAX(F418,0.1)^2),1/3)))</f>
        <v>2.3460258516225387</v>
      </c>
      <c r="AI418">
        <f t="shared" ca="1" si="227"/>
        <v>634.77402585162258</v>
      </c>
      <c r="AJ418">
        <f t="shared" ca="1" si="228"/>
        <v>635.94703877743382</v>
      </c>
      <c r="AM418">
        <v>0</v>
      </c>
      <c r="AN418">
        <v>0</v>
      </c>
      <c r="AO418">
        <f t="shared" si="229"/>
        <v>0</v>
      </c>
      <c r="AP418">
        <f t="shared" si="238"/>
        <v>0</v>
      </c>
      <c r="AQ418">
        <f t="shared" ca="1" si="230"/>
        <v>1.0000000000000002</v>
      </c>
      <c r="AR418" t="str">
        <f t="shared" ca="1" si="231"/>
        <v>Supercritical</v>
      </c>
      <c r="AS418">
        <f t="shared" ca="1" si="232"/>
        <v>4.2878699272156737E-3</v>
      </c>
    </row>
    <row r="419" spans="1:45" x14ac:dyDescent="0.35">
      <c r="A419">
        <v>270</v>
      </c>
      <c r="B419">
        <v>268.99599999999998</v>
      </c>
      <c r="C419">
        <v>616317.80200000003</v>
      </c>
      <c r="D419">
        <v>3097680.4989999998</v>
      </c>
      <c r="E419">
        <v>632.42750000000001</v>
      </c>
      <c r="F419">
        <v>4.5270000000000001</v>
      </c>
      <c r="G419">
        <v>0</v>
      </c>
      <c r="H419" t="s">
        <v>194</v>
      </c>
      <c r="I419">
        <v>1.4319999999999999</v>
      </c>
      <c r="J419">
        <f t="shared" si="233"/>
        <v>1</v>
      </c>
      <c r="K419">
        <f t="shared" ca="1" si="234"/>
        <v>50.95</v>
      </c>
      <c r="L419">
        <f t="shared" ca="1" si="235"/>
        <v>1.0684959309922624</v>
      </c>
      <c r="M419">
        <f t="shared" ca="1" si="208"/>
        <v>4.8370810796019716</v>
      </c>
      <c r="N419">
        <f t="shared" ca="1" si="209"/>
        <v>0.72585338934695176</v>
      </c>
      <c r="O419">
        <f t="shared" ca="1" si="210"/>
        <v>10.533211902288915</v>
      </c>
      <c r="P419">
        <f t="shared" ca="1" si="211"/>
        <v>633.49599593099231</v>
      </c>
      <c r="Q419">
        <f t="shared" ca="1" si="212"/>
        <v>639.15086611338381</v>
      </c>
      <c r="R419">
        <f t="shared" ca="1" si="213"/>
        <v>3.8268280482278691E-2</v>
      </c>
      <c r="S419">
        <f t="shared" ca="1" si="214"/>
        <v>3.2534181203354073</v>
      </c>
      <c r="T419">
        <f t="shared" ca="1" si="215"/>
        <v>57.290331859419545</v>
      </c>
      <c r="U419">
        <f t="shared" ca="1" si="236"/>
        <v>-5.126457065091472E-2</v>
      </c>
      <c r="V419">
        <f t="shared" ca="1" si="237"/>
        <v>0</v>
      </c>
      <c r="W419">
        <f t="shared" ca="1" si="216"/>
        <v>0.90540741129948854</v>
      </c>
      <c r="X419">
        <f t="shared" ca="1" si="217"/>
        <v>4.0987793509527846</v>
      </c>
      <c r="Y419">
        <f t="shared" ca="1" si="218"/>
        <v>0.64671806698069145</v>
      </c>
      <c r="Z419">
        <f t="shared" ca="1" si="219"/>
        <v>12.430530076754774</v>
      </c>
      <c r="AA419">
        <f t="shared" ca="1" si="220"/>
        <v>633.33290741129952</v>
      </c>
      <c r="AB419">
        <f t="shared" ca="1" si="221"/>
        <v>641.20844655447513</v>
      </c>
      <c r="AC419">
        <f t="shared" ca="1" si="222"/>
        <v>6.2164411108869222E-2</v>
      </c>
      <c r="AD419">
        <f t="shared" ca="1" si="223"/>
        <v>4.1709321247735334</v>
      </c>
      <c r="AE419">
        <f t="shared" ca="1" si="224"/>
        <v>66.415727036153953</v>
      </c>
      <c r="AF419">
        <f t="shared" ca="1" si="225"/>
        <v>8.0920104313918273E-2</v>
      </c>
      <c r="AG419">
        <f t="shared" ca="1" si="226"/>
        <v>0</v>
      </c>
      <c r="AH419">
        <f ca="1">IFERROR(IF(V32="Supercritical",MAX($D$16,IFERROR(L419,MAX($D$16,POWER((ABS(K419)^2)/($I$5*MAX(F419,0.1)^2),1/3)))),IF(V32="Subcritical",MAX($D$16,IFERROR(W419,MAX($D$16,POWER((ABS(K419)^2)/($I$5*MAX(F419,0.1)^2),1/3)))),IF(AND(IFERROR(V419,0)=1,IFERROR(AG419,0)=1),IF(IFERROR(T419,-1E+99)&gt;=IFERROR(AE419,-1E+99),MAX($D$16,IFERROR(L419,MAX($D$16,POWER((ABS(K419)^2)/($I$5*MAX(F419,0.1)^2),1/3)))),MAX($D$16,IFERROR(W419,MAX($D$16,POWER((ABS(K419)^2)/($I$5*MAX(F419,0.1)^2),1/3))))),IF(IFERROR(V419,0)=1,MAX($D$16,IFERROR(L419,MAX($D$16,POWER((ABS(K419)^2)/($I$5*MAX(F419,0.1)^2),1/3)))),IF(IFERROR(AG419,0)=1,MAX($D$16,IFERROR(W419,MAX($D$16,POWER((ABS(K419)^2)/($I$5*MAX(F419,0.1)^2),1/3)))),MAX($D$16,POWER((ABS(K419)^2)/($I$5*MAX(F419,0.1)^2),1/3))))))),MAX($D$16,POWER((ABS(K419)^2)/($I$5*MAX(F419,0.1)^2),1/3)))</f>
        <v>2.3460258516225387</v>
      </c>
      <c r="AI419">
        <f t="shared" ca="1" si="227"/>
        <v>634.77352585162259</v>
      </c>
      <c r="AJ419">
        <f t="shared" ca="1" si="228"/>
        <v>635.94653877743383</v>
      </c>
      <c r="AM419">
        <v>0</v>
      </c>
      <c r="AN419">
        <v>0</v>
      </c>
      <c r="AO419">
        <f t="shared" si="229"/>
        <v>0</v>
      </c>
      <c r="AP419">
        <f t="shared" si="238"/>
        <v>0</v>
      </c>
      <c r="AQ419">
        <f t="shared" ca="1" si="230"/>
        <v>1.0000000000000002</v>
      </c>
      <c r="AR419" t="str">
        <f t="shared" ca="1" si="231"/>
        <v>Supercritical</v>
      </c>
      <c r="AS419">
        <f t="shared" ca="1" si="232"/>
        <v>4.2878699272156737E-3</v>
      </c>
    </row>
    <row r="420" spans="1:45" x14ac:dyDescent="0.35">
      <c r="A420">
        <v>271</v>
      </c>
      <c r="B420">
        <v>269.99599999999998</v>
      </c>
      <c r="C420">
        <v>616317.027</v>
      </c>
      <c r="D420">
        <v>3097679.8670000001</v>
      </c>
      <c r="E420">
        <v>632.42700000000002</v>
      </c>
      <c r="F420">
        <v>4.5270000000000001</v>
      </c>
      <c r="G420">
        <v>0</v>
      </c>
      <c r="H420" t="s">
        <v>194</v>
      </c>
      <c r="I420">
        <v>1.4670000000000001</v>
      </c>
      <c r="J420">
        <f t="shared" si="233"/>
        <v>1</v>
      </c>
      <c r="K420">
        <f t="shared" ca="1" si="234"/>
        <v>50.95</v>
      </c>
      <c r="L420">
        <f t="shared" ca="1" si="235"/>
        <v>1.0684959309922624</v>
      </c>
      <c r="M420">
        <f t="shared" ca="1" si="208"/>
        <v>4.8370810796019716</v>
      </c>
      <c r="N420">
        <f t="shared" ca="1" si="209"/>
        <v>0.72585338934695176</v>
      </c>
      <c r="O420">
        <f t="shared" ca="1" si="210"/>
        <v>10.533211902288915</v>
      </c>
      <c r="P420">
        <f t="shared" ca="1" si="211"/>
        <v>633.49549593099232</v>
      </c>
      <c r="Q420">
        <f t="shared" ca="1" si="212"/>
        <v>639.15036611338382</v>
      </c>
      <c r="R420">
        <f t="shared" ca="1" si="213"/>
        <v>3.8268280482278691E-2</v>
      </c>
      <c r="S420">
        <f t="shared" ca="1" si="214"/>
        <v>3.2534181203354073</v>
      </c>
      <c r="T420">
        <f t="shared" ca="1" si="215"/>
        <v>57.290331859419545</v>
      </c>
      <c r="U420">
        <f t="shared" ca="1" si="236"/>
        <v>-5.1594438078268468E-2</v>
      </c>
      <c r="V420">
        <f t="shared" ca="1" si="237"/>
        <v>0</v>
      </c>
      <c r="W420">
        <f t="shared" ca="1" si="216"/>
        <v>0.90380178750565277</v>
      </c>
      <c r="X420">
        <f t="shared" ca="1" si="217"/>
        <v>4.0915106920380904</v>
      </c>
      <c r="Y420">
        <f t="shared" ca="1" si="218"/>
        <v>0.64589845972023407</v>
      </c>
      <c r="Z420">
        <f t="shared" ca="1" si="219"/>
        <v>12.452613187384939</v>
      </c>
      <c r="AA420">
        <f t="shared" ca="1" si="220"/>
        <v>633.33080178750572</v>
      </c>
      <c r="AB420">
        <f t="shared" ca="1" si="221"/>
        <v>641.2343479238275</v>
      </c>
      <c r="AC420">
        <f t="shared" ca="1" si="222"/>
        <v>6.2491053864674295E-2</v>
      </c>
      <c r="AD420">
        <f t="shared" ca="1" si="223"/>
        <v>4.1820516889192803</v>
      </c>
      <c r="AE420">
        <f t="shared" ca="1" si="224"/>
        <v>66.523844382085045</v>
      </c>
      <c r="AF420">
        <f t="shared" ca="1" si="225"/>
        <v>8.0669767900189981E-2</v>
      </c>
      <c r="AG420">
        <f t="shared" ca="1" si="226"/>
        <v>0</v>
      </c>
      <c r="AH420">
        <f ca="1">IFERROR(IF(V32="Supercritical",MAX($D$16,IFERROR(L420,MAX($D$16,POWER((ABS(K420)^2)/($I$5*MAX(F420,0.1)^2),1/3)))),IF(V32="Subcritical",MAX($D$16,IFERROR(W420,MAX($D$16,POWER((ABS(K420)^2)/($I$5*MAX(F420,0.1)^2),1/3)))),IF(AND(IFERROR(V420,0)=1,IFERROR(AG420,0)=1),IF(IFERROR(T420,-1E+99)&gt;=IFERROR(AE420,-1E+99),MAX($D$16,IFERROR(L420,MAX($D$16,POWER((ABS(K420)^2)/($I$5*MAX(F420,0.1)^2),1/3)))),MAX($D$16,IFERROR(W420,MAX($D$16,POWER((ABS(K420)^2)/($I$5*MAX(F420,0.1)^2),1/3))))),IF(IFERROR(V420,0)=1,MAX($D$16,IFERROR(L420,MAX($D$16,POWER((ABS(K420)^2)/($I$5*MAX(F420,0.1)^2),1/3)))),IF(IFERROR(AG420,0)=1,MAX($D$16,IFERROR(W420,MAX($D$16,POWER((ABS(K420)^2)/($I$5*MAX(F420,0.1)^2),1/3)))),MAX($D$16,POWER((ABS(K420)^2)/($I$5*MAX(F420,0.1)^2),1/3))))))),MAX($D$16,POWER((ABS(K420)^2)/($I$5*MAX(F420,0.1)^2),1/3)))</f>
        <v>2.3460258516225387</v>
      </c>
      <c r="AI420">
        <f t="shared" ca="1" si="227"/>
        <v>634.77302585162261</v>
      </c>
      <c r="AJ420">
        <f t="shared" ca="1" si="228"/>
        <v>635.94603877743384</v>
      </c>
      <c r="AM420">
        <v>0</v>
      </c>
      <c r="AN420">
        <v>0</v>
      </c>
      <c r="AO420">
        <f t="shared" si="229"/>
        <v>0</v>
      </c>
      <c r="AP420">
        <f t="shared" si="238"/>
        <v>0</v>
      </c>
      <c r="AQ420">
        <f t="shared" ca="1" si="230"/>
        <v>1.0000000000000002</v>
      </c>
      <c r="AR420" t="str">
        <f t="shared" ca="1" si="231"/>
        <v>Supercritical</v>
      </c>
      <c r="AS420">
        <f t="shared" ca="1" si="232"/>
        <v>4.2878699272156737E-3</v>
      </c>
    </row>
    <row r="421" spans="1:45" x14ac:dyDescent="0.35">
      <c r="A421">
        <v>272</v>
      </c>
      <c r="B421">
        <v>270.99599999999998</v>
      </c>
      <c r="C421">
        <v>616316.26800000004</v>
      </c>
      <c r="D421">
        <v>3097679.2149999999</v>
      </c>
      <c r="E421">
        <v>632.42650000000003</v>
      </c>
      <c r="F421">
        <v>4.5270000000000001</v>
      </c>
      <c r="G421">
        <v>0</v>
      </c>
      <c r="H421" t="s">
        <v>194</v>
      </c>
      <c r="I421">
        <v>1.4179999999999999</v>
      </c>
      <c r="J421">
        <f t="shared" si="233"/>
        <v>1</v>
      </c>
      <c r="K421">
        <f t="shared" ca="1" si="234"/>
        <v>50.95</v>
      </c>
      <c r="L421">
        <f t="shared" ca="1" si="235"/>
        <v>1.0684959309922624</v>
      </c>
      <c r="M421">
        <f t="shared" ca="1" si="208"/>
        <v>4.8370810796019716</v>
      </c>
      <c r="N421">
        <f t="shared" ca="1" si="209"/>
        <v>0.72585338934695176</v>
      </c>
      <c r="O421">
        <f t="shared" ca="1" si="210"/>
        <v>10.533211902288915</v>
      </c>
      <c r="P421">
        <f t="shared" ca="1" si="211"/>
        <v>633.49499593099233</v>
      </c>
      <c r="Q421">
        <f t="shared" ca="1" si="212"/>
        <v>639.14986611338384</v>
      </c>
      <c r="R421">
        <f t="shared" ca="1" si="213"/>
        <v>3.8268280482278691E-2</v>
      </c>
      <c r="S421">
        <f t="shared" ca="1" si="214"/>
        <v>3.2534181203354073</v>
      </c>
      <c r="T421">
        <f t="shared" ca="1" si="215"/>
        <v>57.290331859419545</v>
      </c>
      <c r="U421">
        <f t="shared" ca="1" si="236"/>
        <v>-5.1132623680018696E-2</v>
      </c>
      <c r="V421">
        <f t="shared" ca="1" si="237"/>
        <v>0</v>
      </c>
      <c r="W421">
        <f t="shared" ca="1" si="216"/>
        <v>0.90222019928076969</v>
      </c>
      <c r="X421">
        <f t="shared" ca="1" si="217"/>
        <v>4.0843508421440449</v>
      </c>
      <c r="Y421">
        <f t="shared" ca="1" si="218"/>
        <v>0.64509030884535867</v>
      </c>
      <c r="Z421">
        <f t="shared" ca="1" si="219"/>
        <v>12.474442566068648</v>
      </c>
      <c r="AA421">
        <f t="shared" ca="1" si="220"/>
        <v>633.32872019928084</v>
      </c>
      <c r="AB421">
        <f t="shared" ca="1" si="221"/>
        <v>641.26000038960422</v>
      </c>
      <c r="AC421">
        <f t="shared" ca="1" si="222"/>
        <v>6.2815109857909543E-2</v>
      </c>
      <c r="AD421">
        <f t="shared" ca="1" si="223"/>
        <v>4.1930531853979787</v>
      </c>
      <c r="AE421">
        <f t="shared" ca="1" si="224"/>
        <v>66.630753764621502</v>
      </c>
      <c r="AF421">
        <f t="shared" ca="1" si="225"/>
        <v>8.1072587507946992E-2</v>
      </c>
      <c r="AG421">
        <f t="shared" ca="1" si="226"/>
        <v>0</v>
      </c>
      <c r="AH421">
        <f ca="1">IFERROR(IF(V32="Supercritical",MAX($D$16,IFERROR(L421,MAX($D$16,POWER((ABS(K421)^2)/($I$5*MAX(F421,0.1)^2),1/3)))),IF(V32="Subcritical",MAX($D$16,IFERROR(W421,MAX($D$16,POWER((ABS(K421)^2)/($I$5*MAX(F421,0.1)^2),1/3)))),IF(AND(IFERROR(V421,0)=1,IFERROR(AG421,0)=1),IF(IFERROR(T421,-1E+99)&gt;=IFERROR(AE421,-1E+99),MAX($D$16,IFERROR(L421,MAX($D$16,POWER((ABS(K421)^2)/($I$5*MAX(F421,0.1)^2),1/3)))),MAX($D$16,IFERROR(W421,MAX($D$16,POWER((ABS(K421)^2)/($I$5*MAX(F421,0.1)^2),1/3))))),IF(IFERROR(V421,0)=1,MAX($D$16,IFERROR(L421,MAX($D$16,POWER((ABS(K421)^2)/($I$5*MAX(F421,0.1)^2),1/3)))),IF(IFERROR(AG421,0)=1,MAX($D$16,IFERROR(W421,MAX($D$16,POWER((ABS(K421)^2)/($I$5*MAX(F421,0.1)^2),1/3)))),MAX($D$16,POWER((ABS(K421)^2)/($I$5*MAX(F421,0.1)^2),1/3))))))),MAX($D$16,POWER((ABS(K421)^2)/($I$5*MAX(F421,0.1)^2),1/3)))</f>
        <v>2.3460258516225387</v>
      </c>
      <c r="AI421">
        <f t="shared" ca="1" si="227"/>
        <v>634.77252585162262</v>
      </c>
      <c r="AJ421">
        <f t="shared" ca="1" si="228"/>
        <v>635.94553877743385</v>
      </c>
      <c r="AM421">
        <v>0</v>
      </c>
      <c r="AN421">
        <v>0</v>
      </c>
      <c r="AO421">
        <f t="shared" si="229"/>
        <v>0</v>
      </c>
      <c r="AP421">
        <f t="shared" si="238"/>
        <v>0</v>
      </c>
      <c r="AQ421">
        <f t="shared" ca="1" si="230"/>
        <v>1.0000000000000002</v>
      </c>
      <c r="AR421" t="str">
        <f t="shared" ca="1" si="231"/>
        <v>Supercritical</v>
      </c>
      <c r="AS421">
        <f t="shared" ca="1" si="232"/>
        <v>4.2878699272156737E-3</v>
      </c>
    </row>
    <row r="422" spans="1:45" x14ac:dyDescent="0.35">
      <c r="A422">
        <v>273</v>
      </c>
      <c r="B422">
        <v>271.99599999999998</v>
      </c>
      <c r="C422">
        <v>616315.52599999995</v>
      </c>
      <c r="D422">
        <v>3097678.5449999999</v>
      </c>
      <c r="E422">
        <v>632.42600000000004</v>
      </c>
      <c r="F422">
        <v>4.5270000000000001</v>
      </c>
      <c r="G422">
        <v>0</v>
      </c>
      <c r="H422" t="s">
        <v>194</v>
      </c>
      <c r="I422">
        <v>1.419</v>
      </c>
      <c r="J422">
        <f t="shared" si="233"/>
        <v>1</v>
      </c>
      <c r="K422">
        <f t="shared" ca="1" si="234"/>
        <v>50.95</v>
      </c>
      <c r="L422">
        <f t="shared" ca="1" si="235"/>
        <v>1.0684959309922624</v>
      </c>
      <c r="M422">
        <f t="shared" ca="1" si="208"/>
        <v>4.8370810796019716</v>
      </c>
      <c r="N422">
        <f t="shared" ca="1" si="209"/>
        <v>0.72585338934695176</v>
      </c>
      <c r="O422">
        <f t="shared" ca="1" si="210"/>
        <v>10.533211902288915</v>
      </c>
      <c r="P422">
        <f t="shared" ca="1" si="211"/>
        <v>633.49449593099234</v>
      </c>
      <c r="Q422">
        <f t="shared" ca="1" si="212"/>
        <v>639.14936611338385</v>
      </c>
      <c r="R422">
        <f t="shared" ca="1" si="213"/>
        <v>3.8268280482278691E-2</v>
      </c>
      <c r="S422">
        <f t="shared" ca="1" si="214"/>
        <v>3.2534181203354073</v>
      </c>
      <c r="T422">
        <f t="shared" ca="1" si="215"/>
        <v>57.290331859419545</v>
      </c>
      <c r="U422">
        <f t="shared" ca="1" si="236"/>
        <v>-5.1142048463589163E-2</v>
      </c>
      <c r="V422">
        <f t="shared" ca="1" si="237"/>
        <v>0</v>
      </c>
      <c r="W422">
        <f t="shared" ca="1" si="216"/>
        <v>0.90066061031729872</v>
      </c>
      <c r="X422">
        <f t="shared" ca="1" si="217"/>
        <v>4.0772905829064117</v>
      </c>
      <c r="Y422">
        <f t="shared" ca="1" si="218"/>
        <v>0.64429260790550469</v>
      </c>
      <c r="Z422">
        <f t="shared" ca="1" si="219"/>
        <v>12.496043380769137</v>
      </c>
      <c r="AA422">
        <f t="shared" ca="1" si="220"/>
        <v>633.32666061031739</v>
      </c>
      <c r="AB422">
        <f t="shared" ca="1" si="221"/>
        <v>641.28543228075898</v>
      </c>
      <c r="AC422">
        <f t="shared" ca="1" si="222"/>
        <v>6.3136916572886614E-2</v>
      </c>
      <c r="AD422">
        <f t="shared" ca="1" si="223"/>
        <v>4.2039489704122541</v>
      </c>
      <c r="AE422">
        <f t="shared" ca="1" si="224"/>
        <v>66.736577079208459</v>
      </c>
      <c r="AF422">
        <f t="shared" ca="1" si="225"/>
        <v>8.1989996351467198E-2</v>
      </c>
      <c r="AG422">
        <f t="shared" ca="1" si="226"/>
        <v>0</v>
      </c>
      <c r="AH422">
        <f ca="1">IFERROR(IF(V32="Supercritical",MAX($D$16,IFERROR(L422,MAX($D$16,POWER((ABS(K422)^2)/($I$5*MAX(F422,0.1)^2),1/3)))),IF(V32="Subcritical",MAX($D$16,IFERROR(W422,MAX($D$16,POWER((ABS(K422)^2)/($I$5*MAX(F422,0.1)^2),1/3)))),IF(AND(IFERROR(V422,0)=1,IFERROR(AG422,0)=1),IF(IFERROR(T422,-1E+99)&gt;=IFERROR(AE422,-1E+99),MAX($D$16,IFERROR(L422,MAX($D$16,POWER((ABS(K422)^2)/($I$5*MAX(F422,0.1)^2),1/3)))),MAX($D$16,IFERROR(W422,MAX($D$16,POWER((ABS(K422)^2)/($I$5*MAX(F422,0.1)^2),1/3))))),IF(IFERROR(V422,0)=1,MAX($D$16,IFERROR(L422,MAX($D$16,POWER((ABS(K422)^2)/($I$5*MAX(F422,0.1)^2),1/3)))),IF(IFERROR(AG422,0)=1,MAX($D$16,IFERROR(W422,MAX($D$16,POWER((ABS(K422)^2)/($I$5*MAX(F422,0.1)^2),1/3)))),MAX($D$16,POWER((ABS(K422)^2)/($I$5*MAX(F422,0.1)^2),1/3))))))),MAX($D$16,POWER((ABS(K422)^2)/($I$5*MAX(F422,0.1)^2),1/3)))</f>
        <v>2.3460258516225387</v>
      </c>
      <c r="AI422">
        <f t="shared" ca="1" si="227"/>
        <v>634.77202585162263</v>
      </c>
      <c r="AJ422">
        <f t="shared" ca="1" si="228"/>
        <v>635.94503877743387</v>
      </c>
      <c r="AM422">
        <v>0</v>
      </c>
      <c r="AN422">
        <v>0</v>
      </c>
      <c r="AO422">
        <f t="shared" si="229"/>
        <v>0</v>
      </c>
      <c r="AP422">
        <f t="shared" si="238"/>
        <v>0</v>
      </c>
      <c r="AQ422">
        <f t="shared" ca="1" si="230"/>
        <v>1.0000000000000002</v>
      </c>
      <c r="AR422" t="str">
        <f t="shared" ca="1" si="231"/>
        <v>Supercritical</v>
      </c>
      <c r="AS422">
        <f t="shared" ca="1" si="232"/>
        <v>4.2878699272156737E-3</v>
      </c>
    </row>
    <row r="423" spans="1:45" x14ac:dyDescent="0.35">
      <c r="A423">
        <v>274</v>
      </c>
      <c r="B423">
        <v>272.99599999999998</v>
      </c>
      <c r="C423">
        <v>616314.80099999998</v>
      </c>
      <c r="D423">
        <v>3097677.8569999998</v>
      </c>
      <c r="E423">
        <v>632.42550000000006</v>
      </c>
      <c r="F423">
        <v>4.5270000000000001</v>
      </c>
      <c r="G423">
        <v>0</v>
      </c>
      <c r="H423" t="s">
        <v>194</v>
      </c>
      <c r="I423">
        <v>1.4590000000000001</v>
      </c>
      <c r="J423">
        <f t="shared" si="233"/>
        <v>1</v>
      </c>
      <c r="K423">
        <f t="shared" ca="1" si="234"/>
        <v>50.95</v>
      </c>
      <c r="L423">
        <f t="shared" ca="1" si="235"/>
        <v>1.0684959309922624</v>
      </c>
      <c r="M423">
        <f t="shared" ca="1" si="208"/>
        <v>4.8370810796019716</v>
      </c>
      <c r="N423">
        <f t="shared" ca="1" si="209"/>
        <v>0.72585338934695176</v>
      </c>
      <c r="O423">
        <f t="shared" ca="1" si="210"/>
        <v>10.533211902288915</v>
      </c>
      <c r="P423">
        <f t="shared" ca="1" si="211"/>
        <v>633.49399593099236</v>
      </c>
      <c r="Q423">
        <f t="shared" ca="1" si="212"/>
        <v>639.14886611338386</v>
      </c>
      <c r="R423">
        <f t="shared" ca="1" si="213"/>
        <v>3.8268280482278691E-2</v>
      </c>
      <c r="S423">
        <f t="shared" ca="1" si="214"/>
        <v>3.2534181203354073</v>
      </c>
      <c r="T423">
        <f t="shared" ca="1" si="215"/>
        <v>57.290331859419545</v>
      </c>
      <c r="U423">
        <f t="shared" ca="1" si="236"/>
        <v>-5.1519039809136302E-2</v>
      </c>
      <c r="V423">
        <f t="shared" ca="1" si="237"/>
        <v>0</v>
      </c>
      <c r="W423">
        <f t="shared" ca="1" si="216"/>
        <v>0.89912107846693512</v>
      </c>
      <c r="X423">
        <f t="shared" ca="1" si="217"/>
        <v>4.0703211222198155</v>
      </c>
      <c r="Y423">
        <f t="shared" ca="1" si="218"/>
        <v>0.64350439417688365</v>
      </c>
      <c r="Z423">
        <f t="shared" ca="1" si="219"/>
        <v>12.517439894819304</v>
      </c>
      <c r="AA423">
        <f t="shared" ca="1" si="220"/>
        <v>633.32462107846698</v>
      </c>
      <c r="AB423">
        <f t="shared" ca="1" si="221"/>
        <v>641.31067110499168</v>
      </c>
      <c r="AC423">
        <f t="shared" ca="1" si="222"/>
        <v>6.345680351480551E-2</v>
      </c>
      <c r="AD423">
        <f t="shared" ca="1" si="223"/>
        <v>4.2147509911729957</v>
      </c>
      <c r="AE423">
        <f t="shared" ca="1" si="224"/>
        <v>66.841431970693435</v>
      </c>
      <c r="AF423">
        <f t="shared" ca="1" si="225"/>
        <v>8.1830501743979767E-2</v>
      </c>
      <c r="AG423">
        <f t="shared" ca="1" si="226"/>
        <v>0</v>
      </c>
      <c r="AH423">
        <f ca="1">IFERROR(IF(V32="Supercritical",MAX($D$16,IFERROR(L423,MAX($D$16,POWER((ABS(K423)^2)/($I$5*MAX(F423,0.1)^2),1/3)))),IF(V32="Subcritical",MAX($D$16,IFERROR(W423,MAX($D$16,POWER((ABS(K423)^2)/($I$5*MAX(F423,0.1)^2),1/3)))),IF(AND(IFERROR(V423,0)=1,IFERROR(AG423,0)=1),IF(IFERROR(T423,-1E+99)&gt;=IFERROR(AE423,-1E+99),MAX($D$16,IFERROR(L423,MAX($D$16,POWER((ABS(K423)^2)/($I$5*MAX(F423,0.1)^2),1/3)))),MAX($D$16,IFERROR(W423,MAX($D$16,POWER((ABS(K423)^2)/($I$5*MAX(F423,0.1)^2),1/3))))),IF(IFERROR(V423,0)=1,MAX($D$16,IFERROR(L423,MAX($D$16,POWER((ABS(K423)^2)/($I$5*MAX(F423,0.1)^2),1/3)))),IF(IFERROR(AG423,0)=1,MAX($D$16,IFERROR(W423,MAX($D$16,POWER((ABS(K423)^2)/($I$5*MAX(F423,0.1)^2),1/3)))),MAX($D$16,POWER((ABS(K423)^2)/($I$5*MAX(F423,0.1)^2),1/3))))))),MAX($D$16,POWER((ABS(K423)^2)/($I$5*MAX(F423,0.1)^2),1/3)))</f>
        <v>2.3460258516225387</v>
      </c>
      <c r="AI423">
        <f t="shared" ca="1" si="227"/>
        <v>634.77152585162264</v>
      </c>
      <c r="AJ423">
        <f t="shared" ca="1" si="228"/>
        <v>635.94453877743388</v>
      </c>
      <c r="AM423">
        <v>0</v>
      </c>
      <c r="AN423">
        <v>0</v>
      </c>
      <c r="AO423">
        <f t="shared" si="229"/>
        <v>0</v>
      </c>
      <c r="AP423">
        <f t="shared" si="238"/>
        <v>0</v>
      </c>
      <c r="AQ423">
        <f t="shared" ca="1" si="230"/>
        <v>1.0000000000000002</v>
      </c>
      <c r="AR423" t="str">
        <f t="shared" ca="1" si="231"/>
        <v>Supercritical</v>
      </c>
      <c r="AS423">
        <f t="shared" ca="1" si="232"/>
        <v>4.2878699272156737E-3</v>
      </c>
    </row>
    <row r="424" spans="1:45" x14ac:dyDescent="0.35">
      <c r="A424">
        <v>275</v>
      </c>
      <c r="B424">
        <v>273.99599999999998</v>
      </c>
      <c r="C424">
        <v>616314.09299999999</v>
      </c>
      <c r="D424">
        <v>3097677.15</v>
      </c>
      <c r="E424">
        <v>632.42499999999995</v>
      </c>
      <c r="F424">
        <v>4.5270000000000001</v>
      </c>
      <c r="G424">
        <v>0</v>
      </c>
      <c r="H424" t="s">
        <v>194</v>
      </c>
      <c r="I424">
        <v>1.4179999999999999</v>
      </c>
      <c r="J424">
        <f t="shared" si="233"/>
        <v>1</v>
      </c>
      <c r="K424">
        <f t="shared" ca="1" si="234"/>
        <v>50.95</v>
      </c>
      <c r="L424">
        <f t="shared" ca="1" si="235"/>
        <v>1.0684959309922624</v>
      </c>
      <c r="M424">
        <f t="shared" ca="1" si="208"/>
        <v>4.8370810796019716</v>
      </c>
      <c r="N424">
        <f t="shared" ca="1" si="209"/>
        <v>0.72585338934695176</v>
      </c>
      <c r="O424">
        <f t="shared" ca="1" si="210"/>
        <v>10.533211902288915</v>
      </c>
      <c r="P424">
        <f t="shared" ca="1" si="211"/>
        <v>633.49349593099225</v>
      </c>
      <c r="Q424">
        <f t="shared" ca="1" si="212"/>
        <v>639.14836611338376</v>
      </c>
      <c r="R424">
        <f t="shared" ca="1" si="213"/>
        <v>3.8268280482278691E-2</v>
      </c>
      <c r="S424">
        <f t="shared" ca="1" si="214"/>
        <v>3.2534181203354073</v>
      </c>
      <c r="T424">
        <f t="shared" ca="1" si="215"/>
        <v>57.290331859419545</v>
      </c>
      <c r="U424">
        <f t="shared" ca="1" si="236"/>
        <v>-5.1132623679905009E-2</v>
      </c>
      <c r="V424">
        <f t="shared" ca="1" si="237"/>
        <v>0</v>
      </c>
      <c r="W424">
        <f t="shared" ca="1" si="216"/>
        <v>0.89759975195480479</v>
      </c>
      <c r="X424">
        <f t="shared" ca="1" si="217"/>
        <v>4.0634340770994015</v>
      </c>
      <c r="Y424">
        <f t="shared" ca="1" si="218"/>
        <v>0.64272474707364091</v>
      </c>
      <c r="Z424">
        <f t="shared" ca="1" si="219"/>
        <v>12.538655490227519</v>
      </c>
      <c r="AA424">
        <f t="shared" ca="1" si="220"/>
        <v>633.32259975195473</v>
      </c>
      <c r="AB424">
        <f t="shared" ca="1" si="221"/>
        <v>641.33574355942733</v>
      </c>
      <c r="AC424">
        <f t="shared" ca="1" si="222"/>
        <v>6.3775092222017951E-2</v>
      </c>
      <c r="AD424">
        <f t="shared" ca="1" si="223"/>
        <v>4.2254707945373111</v>
      </c>
      <c r="AE424">
        <f t="shared" ca="1" si="224"/>
        <v>66.945431933809104</v>
      </c>
      <c r="AF424">
        <f t="shared" ca="1" si="225"/>
        <v>8.2212822087058157E-2</v>
      </c>
      <c r="AG424">
        <f t="shared" ca="1" si="226"/>
        <v>0</v>
      </c>
      <c r="AH424">
        <f ca="1">IFERROR(IF(V32="Supercritical",MAX($D$16,IFERROR(L424,MAX($D$16,POWER((ABS(K424)^2)/($I$5*MAX(F424,0.1)^2),1/3)))),IF(V32="Subcritical",MAX($D$16,IFERROR(W424,MAX($D$16,POWER((ABS(K424)^2)/($I$5*MAX(F424,0.1)^2),1/3)))),IF(AND(IFERROR(V424,0)=1,IFERROR(AG424,0)=1),IF(IFERROR(T424,-1E+99)&gt;=IFERROR(AE424,-1E+99),MAX($D$16,IFERROR(L424,MAX($D$16,POWER((ABS(K424)^2)/($I$5*MAX(F424,0.1)^2),1/3)))),MAX($D$16,IFERROR(W424,MAX($D$16,POWER((ABS(K424)^2)/($I$5*MAX(F424,0.1)^2),1/3))))),IF(IFERROR(V424,0)=1,MAX($D$16,IFERROR(L424,MAX($D$16,POWER((ABS(K424)^2)/($I$5*MAX(F424,0.1)^2),1/3)))),IF(IFERROR(AG424,0)=1,MAX($D$16,IFERROR(W424,MAX($D$16,POWER((ABS(K424)^2)/($I$5*MAX(F424,0.1)^2),1/3)))),MAX($D$16,POWER((ABS(K424)^2)/($I$5*MAX(F424,0.1)^2),1/3))))))),MAX($D$16,POWER((ABS(K424)^2)/($I$5*MAX(F424,0.1)^2),1/3)))</f>
        <v>2.3460258516225387</v>
      </c>
      <c r="AI424">
        <f t="shared" ca="1" si="227"/>
        <v>634.77102585162254</v>
      </c>
      <c r="AJ424">
        <f t="shared" ca="1" si="228"/>
        <v>635.94403877743378</v>
      </c>
      <c r="AM424">
        <v>0</v>
      </c>
      <c r="AN424">
        <v>0</v>
      </c>
      <c r="AO424">
        <f t="shared" si="229"/>
        <v>0</v>
      </c>
      <c r="AP424">
        <f t="shared" si="238"/>
        <v>0</v>
      </c>
      <c r="AQ424">
        <f t="shared" ca="1" si="230"/>
        <v>1.0000000000000002</v>
      </c>
      <c r="AR424" t="str">
        <f t="shared" ca="1" si="231"/>
        <v>Supercritical</v>
      </c>
      <c r="AS424">
        <f t="shared" ca="1" si="232"/>
        <v>4.2878699272156737E-3</v>
      </c>
    </row>
    <row r="425" spans="1:45" x14ac:dyDescent="0.35">
      <c r="A425">
        <v>276</v>
      </c>
      <c r="B425">
        <v>274.99599999999998</v>
      </c>
      <c r="C425">
        <v>616313.40300000005</v>
      </c>
      <c r="D425">
        <v>3097676.426</v>
      </c>
      <c r="E425">
        <v>632.42449999999997</v>
      </c>
      <c r="F425">
        <v>4.5270000000000001</v>
      </c>
      <c r="G425">
        <v>0</v>
      </c>
      <c r="H425" t="s">
        <v>194</v>
      </c>
      <c r="I425">
        <v>1.4179999999999999</v>
      </c>
      <c r="J425">
        <f t="shared" si="233"/>
        <v>1</v>
      </c>
      <c r="K425">
        <f t="shared" ca="1" si="234"/>
        <v>50.95</v>
      </c>
      <c r="L425">
        <f t="shared" ca="1" si="235"/>
        <v>1.0684959309922624</v>
      </c>
      <c r="M425">
        <f t="shared" ca="1" si="208"/>
        <v>4.8370810796019716</v>
      </c>
      <c r="N425">
        <f t="shared" ca="1" si="209"/>
        <v>0.72585338934695176</v>
      </c>
      <c r="O425">
        <f t="shared" ca="1" si="210"/>
        <v>10.533211902288915</v>
      </c>
      <c r="P425">
        <f t="shared" ca="1" si="211"/>
        <v>633.49299593099227</v>
      </c>
      <c r="Q425">
        <f t="shared" ca="1" si="212"/>
        <v>639.14786611338377</v>
      </c>
      <c r="R425">
        <f t="shared" ca="1" si="213"/>
        <v>3.8268280482278691E-2</v>
      </c>
      <c r="S425">
        <f t="shared" ca="1" si="214"/>
        <v>3.2534181203354073</v>
      </c>
      <c r="T425">
        <f t="shared" ca="1" si="215"/>
        <v>57.290331859419545</v>
      </c>
      <c r="U425">
        <f t="shared" ca="1" si="236"/>
        <v>-5.1132623680018696E-2</v>
      </c>
      <c r="V425">
        <f t="shared" ca="1" si="237"/>
        <v>0</v>
      </c>
      <c r="W425">
        <f t="shared" ca="1" si="216"/>
        <v>0.89609486485471623</v>
      </c>
      <c r="X425">
        <f t="shared" ca="1" si="217"/>
        <v>4.0566214531973008</v>
      </c>
      <c r="Y425">
        <f t="shared" ca="1" si="218"/>
        <v>0.64195278614997875</v>
      </c>
      <c r="Z425">
        <f t="shared" ca="1" si="219"/>
        <v>12.559712703743363</v>
      </c>
      <c r="AA425">
        <f t="shared" ca="1" si="220"/>
        <v>633.32059486485468</v>
      </c>
      <c r="AB425">
        <f t="shared" ca="1" si="221"/>
        <v>641.36067555805414</v>
      </c>
      <c r="AC425">
        <f t="shared" ca="1" si="222"/>
        <v>6.4092096495744016E-2</v>
      </c>
      <c r="AD425">
        <f t="shared" ca="1" si="223"/>
        <v>4.2361195423426841</v>
      </c>
      <c r="AE425">
        <f t="shared" ca="1" si="224"/>
        <v>67.048686477375085</v>
      </c>
      <c r="AF425">
        <f t="shared" ca="1" si="225"/>
        <v>8.330078575272637E-2</v>
      </c>
      <c r="AG425">
        <f t="shared" ca="1" si="226"/>
        <v>0</v>
      </c>
      <c r="AH425">
        <f ca="1">IFERROR(IF(V32="Supercritical",MAX($D$16,IFERROR(L425,MAX($D$16,POWER((ABS(K425)^2)/($I$5*MAX(F425,0.1)^2),1/3)))),IF(V32="Subcritical",MAX($D$16,IFERROR(W425,MAX($D$16,POWER((ABS(K425)^2)/($I$5*MAX(F425,0.1)^2),1/3)))),IF(AND(IFERROR(V425,0)=1,IFERROR(AG425,0)=1),IF(IFERROR(T425,-1E+99)&gt;=IFERROR(AE425,-1E+99),MAX($D$16,IFERROR(L425,MAX($D$16,POWER((ABS(K425)^2)/($I$5*MAX(F425,0.1)^2),1/3)))),MAX($D$16,IFERROR(W425,MAX($D$16,POWER((ABS(K425)^2)/($I$5*MAX(F425,0.1)^2),1/3))))),IF(IFERROR(V425,0)=1,MAX($D$16,IFERROR(L425,MAX($D$16,POWER((ABS(K425)^2)/($I$5*MAX(F425,0.1)^2),1/3)))),IF(IFERROR(AG425,0)=1,MAX($D$16,IFERROR(W425,MAX($D$16,POWER((ABS(K425)^2)/($I$5*MAX(F425,0.1)^2),1/3)))),MAX($D$16,POWER((ABS(K425)^2)/($I$5*MAX(F425,0.1)^2),1/3))))))),MAX($D$16,POWER((ABS(K425)^2)/($I$5*MAX(F425,0.1)^2),1/3)))</f>
        <v>2.3460258516225387</v>
      </c>
      <c r="AI425">
        <f t="shared" ca="1" si="227"/>
        <v>634.77052585162255</v>
      </c>
      <c r="AJ425">
        <f t="shared" ca="1" si="228"/>
        <v>635.94353877743379</v>
      </c>
      <c r="AM425">
        <v>0</v>
      </c>
      <c r="AN425">
        <v>0</v>
      </c>
      <c r="AO425">
        <f t="shared" si="229"/>
        <v>0</v>
      </c>
      <c r="AP425">
        <f t="shared" si="238"/>
        <v>0</v>
      </c>
      <c r="AQ425">
        <f t="shared" ca="1" si="230"/>
        <v>1.0000000000000002</v>
      </c>
      <c r="AR425" t="str">
        <f t="shared" ca="1" si="231"/>
        <v>Supercritical</v>
      </c>
      <c r="AS425">
        <f t="shared" ca="1" si="232"/>
        <v>4.2878699272156737E-3</v>
      </c>
    </row>
    <row r="426" spans="1:45" x14ac:dyDescent="0.35">
      <c r="A426">
        <v>277</v>
      </c>
      <c r="B426">
        <v>275.99700000000001</v>
      </c>
      <c r="C426">
        <v>616312.73100000003</v>
      </c>
      <c r="D426">
        <v>3097675.6850000001</v>
      </c>
      <c r="E426">
        <v>632.42399999999998</v>
      </c>
      <c r="F426">
        <v>4.5270000000000001</v>
      </c>
      <c r="G426">
        <v>0</v>
      </c>
      <c r="H426" t="s">
        <v>194</v>
      </c>
      <c r="I426">
        <v>1.466</v>
      </c>
      <c r="J426">
        <f t="shared" si="233"/>
        <v>1.0010000000000332</v>
      </c>
      <c r="K426">
        <f t="shared" ca="1" si="234"/>
        <v>50.95</v>
      </c>
      <c r="L426">
        <f t="shared" ca="1" si="235"/>
        <v>1.0684959309922624</v>
      </c>
      <c r="M426">
        <f t="shared" ca="1" si="208"/>
        <v>4.8370810796019716</v>
      </c>
      <c r="N426">
        <f t="shared" ca="1" si="209"/>
        <v>0.72585338934695176</v>
      </c>
      <c r="O426">
        <f t="shared" ca="1" si="210"/>
        <v>10.533211902288915</v>
      </c>
      <c r="P426">
        <f t="shared" ca="1" si="211"/>
        <v>633.49249593099228</v>
      </c>
      <c r="Q426">
        <f t="shared" ca="1" si="212"/>
        <v>639.14736611338378</v>
      </c>
      <c r="R426">
        <f t="shared" ca="1" si="213"/>
        <v>3.8268280482278691E-2</v>
      </c>
      <c r="S426">
        <f t="shared" ca="1" si="214"/>
        <v>3.2534181203354073</v>
      </c>
      <c r="T426">
        <f t="shared" ca="1" si="215"/>
        <v>57.290331859419545</v>
      </c>
      <c r="U426">
        <f t="shared" ca="1" si="236"/>
        <v>-5.1623281575075453E-2</v>
      </c>
      <c r="V426">
        <f t="shared" ca="1" si="237"/>
        <v>0</v>
      </c>
      <c r="W426">
        <f t="shared" ca="1" si="216"/>
        <v>0.89460473206834079</v>
      </c>
      <c r="X426">
        <f t="shared" ca="1" si="217"/>
        <v>4.0498756220733787</v>
      </c>
      <c r="Y426">
        <f t="shared" ca="1" si="218"/>
        <v>0.64118766881758693</v>
      </c>
      <c r="Z426">
        <f t="shared" ca="1" si="219"/>
        <v>12.580633272365926</v>
      </c>
      <c r="AA426">
        <f t="shared" ca="1" si="220"/>
        <v>633.31860473206837</v>
      </c>
      <c r="AB426">
        <f t="shared" ca="1" si="221"/>
        <v>641.38549227201543</v>
      </c>
      <c r="AC426">
        <f t="shared" ca="1" si="222"/>
        <v>6.4408122800004991E-2</v>
      </c>
      <c r="AD426">
        <f t="shared" ca="1" si="223"/>
        <v>4.2467080317776738</v>
      </c>
      <c r="AE426">
        <f t="shared" ca="1" si="224"/>
        <v>67.151301335975404</v>
      </c>
      <c r="AF426">
        <f t="shared" ca="1" si="225"/>
        <v>8.2895014084101604E-2</v>
      </c>
      <c r="AG426">
        <f t="shared" ca="1" si="226"/>
        <v>0</v>
      </c>
      <c r="AH426">
        <f ca="1">IFERROR(IF(V32="Supercritical",MAX($D$16,IFERROR(L426,MAX($D$16,POWER((ABS(K426)^2)/($I$5*MAX(F426,0.1)^2),1/3)))),IF(V32="Subcritical",MAX($D$16,IFERROR(W426,MAX($D$16,POWER((ABS(K426)^2)/($I$5*MAX(F426,0.1)^2),1/3)))),IF(AND(IFERROR(V426,0)=1,IFERROR(AG426,0)=1),IF(IFERROR(T426,-1E+99)&gt;=IFERROR(AE426,-1E+99),MAX($D$16,IFERROR(L426,MAX($D$16,POWER((ABS(K426)^2)/($I$5*MAX(F426,0.1)^2),1/3)))),MAX($D$16,IFERROR(W426,MAX($D$16,POWER((ABS(K426)^2)/($I$5*MAX(F426,0.1)^2),1/3))))),IF(IFERROR(V426,0)=1,MAX($D$16,IFERROR(L426,MAX($D$16,POWER((ABS(K426)^2)/($I$5*MAX(F426,0.1)^2),1/3)))),IF(IFERROR(AG426,0)=1,MAX($D$16,IFERROR(W426,MAX($D$16,POWER((ABS(K426)^2)/($I$5*MAX(F426,0.1)^2),1/3)))),MAX($D$16,POWER((ABS(K426)^2)/($I$5*MAX(F426,0.1)^2),1/3))))))),MAX($D$16,POWER((ABS(K426)^2)/($I$5*MAX(F426,0.1)^2),1/3)))</f>
        <v>2.3460258516225387</v>
      </c>
      <c r="AI426">
        <f t="shared" ca="1" si="227"/>
        <v>634.77002585162256</v>
      </c>
      <c r="AJ426">
        <f t="shared" ca="1" si="228"/>
        <v>635.9430387774338</v>
      </c>
      <c r="AM426">
        <v>0</v>
      </c>
      <c r="AN426">
        <v>0</v>
      </c>
      <c r="AO426">
        <f t="shared" si="229"/>
        <v>0</v>
      </c>
      <c r="AP426">
        <f t="shared" si="238"/>
        <v>0</v>
      </c>
      <c r="AQ426">
        <f t="shared" ca="1" si="230"/>
        <v>1.0000000000000002</v>
      </c>
      <c r="AR426" t="str">
        <f t="shared" ca="1" si="231"/>
        <v>Supercritical</v>
      </c>
      <c r="AS426">
        <f t="shared" ca="1" si="232"/>
        <v>4.2878699272156737E-3</v>
      </c>
    </row>
    <row r="427" spans="1:45" x14ac:dyDescent="0.35">
      <c r="A427">
        <v>278</v>
      </c>
      <c r="B427">
        <v>276.99599999999998</v>
      </c>
      <c r="C427">
        <v>616312.07900000003</v>
      </c>
      <c r="D427">
        <v>3097674.9279999998</v>
      </c>
      <c r="E427">
        <v>632.42349999999999</v>
      </c>
      <c r="F427">
        <v>4.5270000000000001</v>
      </c>
      <c r="G427">
        <v>0</v>
      </c>
      <c r="H427" t="s">
        <v>194</v>
      </c>
      <c r="I427">
        <v>1.417</v>
      </c>
      <c r="J427">
        <f t="shared" si="233"/>
        <v>0.9989999999999668</v>
      </c>
      <c r="K427">
        <f t="shared" ca="1" si="234"/>
        <v>50.95</v>
      </c>
      <c r="L427">
        <f t="shared" ca="1" si="235"/>
        <v>1.0684959309922624</v>
      </c>
      <c r="M427">
        <f t="shared" ca="1" si="208"/>
        <v>4.8370810796019716</v>
      </c>
      <c r="N427">
        <f t="shared" ca="1" si="209"/>
        <v>0.72585338934695176</v>
      </c>
      <c r="O427">
        <f t="shared" ca="1" si="210"/>
        <v>10.533211902288915</v>
      </c>
      <c r="P427">
        <f t="shared" ca="1" si="211"/>
        <v>633.49199593099229</v>
      </c>
      <c r="Q427">
        <f t="shared" ca="1" si="212"/>
        <v>639.14686611338379</v>
      </c>
      <c r="R427">
        <f t="shared" ca="1" si="213"/>
        <v>3.8268280482278691E-2</v>
      </c>
      <c r="S427">
        <f t="shared" ca="1" si="214"/>
        <v>3.2534181203354073</v>
      </c>
      <c r="T427">
        <f t="shared" ca="1" si="215"/>
        <v>57.290331859419545</v>
      </c>
      <c r="U427">
        <f t="shared" ca="1" si="236"/>
        <v>-5.1084930615843405E-2</v>
      </c>
      <c r="V427">
        <f t="shared" ca="1" si="237"/>
        <v>0</v>
      </c>
      <c r="W427">
        <f t="shared" ca="1" si="216"/>
        <v>0.89312774400512918</v>
      </c>
      <c r="X427">
        <f t="shared" ca="1" si="217"/>
        <v>4.04318929711122</v>
      </c>
      <c r="Y427">
        <f t="shared" ca="1" si="218"/>
        <v>0.64042858787986534</v>
      </c>
      <c r="Z427">
        <f t="shared" ca="1" si="219"/>
        <v>12.601438185543968</v>
      </c>
      <c r="AA427">
        <f t="shared" ca="1" si="220"/>
        <v>633.31662774400513</v>
      </c>
      <c r="AB427">
        <f t="shared" ca="1" si="221"/>
        <v>641.41021817948354</v>
      </c>
      <c r="AC427">
        <f t="shared" ca="1" si="222"/>
        <v>6.4723470791815146E-2</v>
      </c>
      <c r="AD427">
        <f t="shared" ca="1" si="223"/>
        <v>4.2572467194058516</v>
      </c>
      <c r="AE427">
        <f t="shared" ca="1" si="224"/>
        <v>67.253378715613096</v>
      </c>
      <c r="AF427">
        <f t="shared" ca="1" si="225"/>
        <v>8.354017329781982E-2</v>
      </c>
      <c r="AG427">
        <f t="shared" ca="1" si="226"/>
        <v>0</v>
      </c>
      <c r="AH427">
        <f ca="1">IFERROR(IF(V32="Supercritical",MAX($D$16,IFERROR(L427,MAX($D$16,POWER((ABS(K427)^2)/($I$5*MAX(F427,0.1)^2),1/3)))),IF(V32="Subcritical",MAX($D$16,IFERROR(W427,MAX($D$16,POWER((ABS(K427)^2)/($I$5*MAX(F427,0.1)^2),1/3)))),IF(AND(IFERROR(V427,0)=1,IFERROR(AG427,0)=1),IF(IFERROR(T427,-1E+99)&gt;=IFERROR(AE427,-1E+99),MAX($D$16,IFERROR(L427,MAX($D$16,POWER((ABS(K427)^2)/($I$5*MAX(F427,0.1)^2),1/3)))),MAX($D$16,IFERROR(W427,MAX($D$16,POWER((ABS(K427)^2)/($I$5*MAX(F427,0.1)^2),1/3))))),IF(IFERROR(V427,0)=1,MAX($D$16,IFERROR(L427,MAX($D$16,POWER((ABS(K427)^2)/($I$5*MAX(F427,0.1)^2),1/3)))),IF(IFERROR(AG427,0)=1,MAX($D$16,IFERROR(W427,MAX($D$16,POWER((ABS(K427)^2)/($I$5*MAX(F427,0.1)^2),1/3)))),MAX($D$16,POWER((ABS(K427)^2)/($I$5*MAX(F427,0.1)^2),1/3))))))),MAX($D$16,POWER((ABS(K427)^2)/($I$5*MAX(F427,0.1)^2),1/3)))</f>
        <v>2.3460258516225387</v>
      </c>
      <c r="AI427">
        <f t="shared" ca="1" si="227"/>
        <v>634.76952585162257</v>
      </c>
      <c r="AJ427">
        <f t="shared" ca="1" si="228"/>
        <v>635.94253877743381</v>
      </c>
      <c r="AM427">
        <v>0</v>
      </c>
      <c r="AN427">
        <v>0</v>
      </c>
      <c r="AO427">
        <f t="shared" si="229"/>
        <v>0</v>
      </c>
      <c r="AP427">
        <f t="shared" si="238"/>
        <v>0</v>
      </c>
      <c r="AQ427">
        <f t="shared" ca="1" si="230"/>
        <v>1.0000000000000002</v>
      </c>
      <c r="AR427" t="str">
        <f t="shared" ca="1" si="231"/>
        <v>Supercritical</v>
      </c>
      <c r="AS427">
        <f t="shared" ca="1" si="232"/>
        <v>4.2878699272156737E-3</v>
      </c>
    </row>
    <row r="428" spans="1:45" x14ac:dyDescent="0.35">
      <c r="A428">
        <v>279</v>
      </c>
      <c r="B428">
        <v>277.99599999999998</v>
      </c>
      <c r="C428">
        <v>616311.44499999995</v>
      </c>
      <c r="D428">
        <v>3097674.1540000001</v>
      </c>
      <c r="E428">
        <v>632.423</v>
      </c>
      <c r="F428">
        <v>4.5270000000000001</v>
      </c>
      <c r="G428">
        <v>0</v>
      </c>
      <c r="H428" t="s">
        <v>194</v>
      </c>
      <c r="I428">
        <v>1.4319999999999999</v>
      </c>
      <c r="J428">
        <f t="shared" si="233"/>
        <v>1</v>
      </c>
      <c r="K428">
        <f t="shared" ca="1" si="234"/>
        <v>50.95</v>
      </c>
      <c r="L428">
        <f t="shared" ca="1" si="235"/>
        <v>1.0684959309922624</v>
      </c>
      <c r="M428">
        <f t="shared" ca="1" si="208"/>
        <v>4.8370810796019716</v>
      </c>
      <c r="N428">
        <f t="shared" ca="1" si="209"/>
        <v>0.72585338934695176</v>
      </c>
      <c r="O428">
        <f t="shared" ca="1" si="210"/>
        <v>10.533211902288915</v>
      </c>
      <c r="P428">
        <f t="shared" ca="1" si="211"/>
        <v>633.4914959309923</v>
      </c>
      <c r="Q428">
        <f t="shared" ca="1" si="212"/>
        <v>639.14636611338381</v>
      </c>
      <c r="R428">
        <f t="shared" ca="1" si="213"/>
        <v>3.8268280482278691E-2</v>
      </c>
      <c r="S428">
        <f t="shared" ca="1" si="214"/>
        <v>3.2534181203354073</v>
      </c>
      <c r="T428">
        <f t="shared" ca="1" si="215"/>
        <v>57.290331859419545</v>
      </c>
      <c r="U428">
        <f t="shared" ca="1" si="236"/>
        <v>-5.126457065091472E-2</v>
      </c>
      <c r="V428">
        <f t="shared" ca="1" si="237"/>
        <v>0</v>
      </c>
      <c r="W428">
        <f t="shared" ca="1" si="216"/>
        <v>0.89166236112044883</v>
      </c>
      <c r="X428">
        <f t="shared" ca="1" si="217"/>
        <v>4.0365555087922722</v>
      </c>
      <c r="Y428">
        <f t="shared" ca="1" si="218"/>
        <v>0.63967476896479369</v>
      </c>
      <c r="Z428">
        <f t="shared" ca="1" si="219"/>
        <v>12.622147741811711</v>
      </c>
      <c r="AA428">
        <f t="shared" ca="1" si="220"/>
        <v>633.31466236112044</v>
      </c>
      <c r="AB428">
        <f t="shared" ca="1" si="221"/>
        <v>641.43487712239073</v>
      </c>
      <c r="AC428">
        <f t="shared" ca="1" si="222"/>
        <v>6.503843394817542E-2</v>
      </c>
      <c r="AD428">
        <f t="shared" ca="1" si="223"/>
        <v>4.2677457477022003</v>
      </c>
      <c r="AE428">
        <f t="shared" ca="1" si="224"/>
        <v>67.355017562245308</v>
      </c>
      <c r="AF428">
        <f t="shared" ca="1" si="225"/>
        <v>8.3309663737964001E-2</v>
      </c>
      <c r="AG428">
        <f t="shared" ca="1" si="226"/>
        <v>0</v>
      </c>
      <c r="AH428">
        <f ca="1">IFERROR(IF(V32="Supercritical",MAX($D$16,IFERROR(L428,MAX($D$16,POWER((ABS(K428)^2)/($I$5*MAX(F428,0.1)^2),1/3)))),IF(V32="Subcritical",MAX($D$16,IFERROR(W428,MAX($D$16,POWER((ABS(K428)^2)/($I$5*MAX(F428,0.1)^2),1/3)))),IF(AND(IFERROR(V428,0)=1,IFERROR(AG428,0)=1),IF(IFERROR(T428,-1E+99)&gt;=IFERROR(AE428,-1E+99),MAX($D$16,IFERROR(L428,MAX($D$16,POWER((ABS(K428)^2)/($I$5*MAX(F428,0.1)^2),1/3)))),MAX($D$16,IFERROR(W428,MAX($D$16,POWER((ABS(K428)^2)/($I$5*MAX(F428,0.1)^2),1/3))))),IF(IFERROR(V428,0)=1,MAX($D$16,IFERROR(L428,MAX($D$16,POWER((ABS(K428)^2)/($I$5*MAX(F428,0.1)^2),1/3)))),IF(IFERROR(AG428,0)=1,MAX($D$16,IFERROR(W428,MAX($D$16,POWER((ABS(K428)^2)/($I$5*MAX(F428,0.1)^2),1/3)))),MAX($D$16,POWER((ABS(K428)^2)/($I$5*MAX(F428,0.1)^2),1/3))))))),MAX($D$16,POWER((ABS(K428)^2)/($I$5*MAX(F428,0.1)^2),1/3)))</f>
        <v>2.3460258516225387</v>
      </c>
      <c r="AI428">
        <f t="shared" ca="1" si="227"/>
        <v>634.76902585162259</v>
      </c>
      <c r="AJ428">
        <f t="shared" ca="1" si="228"/>
        <v>635.94203877743382</v>
      </c>
      <c r="AM428">
        <v>0</v>
      </c>
      <c r="AN428">
        <v>0</v>
      </c>
      <c r="AO428">
        <f t="shared" si="229"/>
        <v>0</v>
      </c>
      <c r="AP428">
        <f t="shared" si="238"/>
        <v>0</v>
      </c>
      <c r="AQ428">
        <f t="shared" ca="1" si="230"/>
        <v>1.0000000000000002</v>
      </c>
      <c r="AR428" t="str">
        <f t="shared" ca="1" si="231"/>
        <v>Supercritical</v>
      </c>
      <c r="AS428">
        <f t="shared" ca="1" si="232"/>
        <v>4.2878699272156737E-3</v>
      </c>
    </row>
    <row r="429" spans="1:45" x14ac:dyDescent="0.35">
      <c r="A429">
        <v>280</v>
      </c>
      <c r="B429">
        <v>278.99599999999998</v>
      </c>
      <c r="C429">
        <v>616310.83100000001</v>
      </c>
      <c r="D429">
        <v>3097673.3650000002</v>
      </c>
      <c r="E429">
        <v>632.42250000000001</v>
      </c>
      <c r="F429">
        <v>4.5270000000000001</v>
      </c>
      <c r="G429">
        <v>0</v>
      </c>
      <c r="H429" t="s">
        <v>194</v>
      </c>
      <c r="I429">
        <v>1.387</v>
      </c>
      <c r="J429">
        <f t="shared" si="233"/>
        <v>1</v>
      </c>
      <c r="K429">
        <f t="shared" ca="1" si="234"/>
        <v>50.95</v>
      </c>
      <c r="L429">
        <f t="shared" ca="1" si="235"/>
        <v>1.0684959309922624</v>
      </c>
      <c r="M429">
        <f t="shared" ca="1" si="208"/>
        <v>4.8370810796019716</v>
      </c>
      <c r="N429">
        <f t="shared" ca="1" si="209"/>
        <v>0.72585338934695176</v>
      </c>
      <c r="O429">
        <f t="shared" ca="1" si="210"/>
        <v>10.533211902288915</v>
      </c>
      <c r="P429">
        <f t="shared" ca="1" si="211"/>
        <v>633.49099593099231</v>
      </c>
      <c r="Q429">
        <f t="shared" ca="1" si="212"/>
        <v>639.14586611338382</v>
      </c>
      <c r="R429">
        <f t="shared" ca="1" si="213"/>
        <v>3.8268280482278691E-2</v>
      </c>
      <c r="S429">
        <f t="shared" ca="1" si="214"/>
        <v>3.2534181203354073</v>
      </c>
      <c r="T429">
        <f t="shared" ca="1" si="215"/>
        <v>57.290331859419545</v>
      </c>
      <c r="U429">
        <f t="shared" ca="1" si="236"/>
        <v>-5.0840455387287875E-2</v>
      </c>
      <c r="V429">
        <f t="shared" ca="1" si="237"/>
        <v>0</v>
      </c>
      <c r="W429">
        <f t="shared" ca="1" si="216"/>
        <v>0.89020710843472439</v>
      </c>
      <c r="X429">
        <f t="shared" ca="1" si="217"/>
        <v>4.0299675798839978</v>
      </c>
      <c r="Y429">
        <f t="shared" ca="1" si="218"/>
        <v>0.63892546792086002</v>
      </c>
      <c r="Z429">
        <f t="shared" ca="1" si="219"/>
        <v>12.642781608051198</v>
      </c>
      <c r="AA429">
        <f t="shared" ca="1" si="220"/>
        <v>633.31270710843478</v>
      </c>
      <c r="AB429">
        <f t="shared" ca="1" si="221"/>
        <v>641.45949236780677</v>
      </c>
      <c r="AC429">
        <f t="shared" ca="1" si="222"/>
        <v>6.5353300262461486E-2</v>
      </c>
      <c r="AD429">
        <f t="shared" ca="1" si="223"/>
        <v>4.278214973181961</v>
      </c>
      <c r="AE429">
        <f t="shared" ca="1" si="224"/>
        <v>67.456313844278696</v>
      </c>
      <c r="AF429">
        <f t="shared" ca="1" si="225"/>
        <v>8.4921547951353205E-2</v>
      </c>
      <c r="AG429">
        <f t="shared" ca="1" si="226"/>
        <v>0</v>
      </c>
      <c r="AH429">
        <f ca="1">IFERROR(IF(V32="Supercritical",MAX($D$16,IFERROR(L429,MAX($D$16,POWER((ABS(K429)^2)/($I$5*MAX(F429,0.1)^2),1/3)))),IF(V32="Subcritical",MAX($D$16,IFERROR(W429,MAX($D$16,POWER((ABS(K429)^2)/($I$5*MAX(F429,0.1)^2),1/3)))),IF(AND(IFERROR(V429,0)=1,IFERROR(AG429,0)=1),IF(IFERROR(T429,-1E+99)&gt;=IFERROR(AE429,-1E+99),MAX($D$16,IFERROR(L429,MAX($D$16,POWER((ABS(K429)^2)/($I$5*MAX(F429,0.1)^2),1/3)))),MAX($D$16,IFERROR(W429,MAX($D$16,POWER((ABS(K429)^2)/($I$5*MAX(F429,0.1)^2),1/3))))),IF(IFERROR(V429,0)=1,MAX($D$16,IFERROR(L429,MAX($D$16,POWER((ABS(K429)^2)/($I$5*MAX(F429,0.1)^2),1/3)))),IF(IFERROR(AG429,0)=1,MAX($D$16,IFERROR(W429,MAX($D$16,POWER((ABS(K429)^2)/($I$5*MAX(F429,0.1)^2),1/3)))),MAX($D$16,POWER((ABS(K429)^2)/($I$5*MAX(F429,0.1)^2),1/3))))))),MAX($D$16,POWER((ABS(K429)^2)/($I$5*MAX(F429,0.1)^2),1/3)))</f>
        <v>2.3460258516225387</v>
      </c>
      <c r="AI429">
        <f t="shared" ca="1" si="227"/>
        <v>634.7685258516226</v>
      </c>
      <c r="AJ429">
        <f t="shared" ca="1" si="228"/>
        <v>635.94153877743383</v>
      </c>
      <c r="AM429">
        <v>0</v>
      </c>
      <c r="AN429">
        <v>0</v>
      </c>
      <c r="AO429">
        <f t="shared" si="229"/>
        <v>0</v>
      </c>
      <c r="AP429">
        <f t="shared" si="238"/>
        <v>0</v>
      </c>
      <c r="AQ429">
        <f t="shared" ca="1" si="230"/>
        <v>1.0000000000000002</v>
      </c>
      <c r="AR429" t="str">
        <f t="shared" ca="1" si="231"/>
        <v>Supercritical</v>
      </c>
      <c r="AS429">
        <f t="shared" ca="1" si="232"/>
        <v>4.2878699272156737E-3</v>
      </c>
    </row>
    <row r="430" spans="1:45" x14ac:dyDescent="0.35">
      <c r="A430">
        <v>281</v>
      </c>
      <c r="B430">
        <v>279.99599999999998</v>
      </c>
      <c r="C430">
        <v>616310.23600000003</v>
      </c>
      <c r="D430">
        <v>3097672.5610000002</v>
      </c>
      <c r="E430">
        <v>632.42200000000003</v>
      </c>
      <c r="F430">
        <v>4.5270000000000001</v>
      </c>
      <c r="G430">
        <v>0</v>
      </c>
      <c r="H430" t="s">
        <v>194</v>
      </c>
      <c r="I430">
        <v>1.478</v>
      </c>
      <c r="J430">
        <f t="shared" si="233"/>
        <v>1</v>
      </c>
      <c r="K430">
        <f t="shared" ca="1" si="234"/>
        <v>50.95</v>
      </c>
      <c r="L430">
        <f t="shared" ca="1" si="235"/>
        <v>1.0684959309922624</v>
      </c>
      <c r="M430">
        <f t="shared" ca="1" si="208"/>
        <v>4.8370810796019716</v>
      </c>
      <c r="N430">
        <f t="shared" ca="1" si="209"/>
        <v>0.72585338934695176</v>
      </c>
      <c r="O430">
        <f t="shared" ca="1" si="210"/>
        <v>10.533211902288915</v>
      </c>
      <c r="P430">
        <f t="shared" ca="1" si="211"/>
        <v>633.49049593099232</v>
      </c>
      <c r="Q430">
        <f t="shared" ca="1" si="212"/>
        <v>639.14536611338383</v>
      </c>
      <c r="R430">
        <f t="shared" ca="1" si="213"/>
        <v>3.8268280482278691E-2</v>
      </c>
      <c r="S430">
        <f t="shared" ca="1" si="214"/>
        <v>3.2534181203354073</v>
      </c>
      <c r="T430">
        <f t="shared" ca="1" si="215"/>
        <v>57.290331859419545</v>
      </c>
      <c r="U430">
        <f t="shared" ca="1" si="236"/>
        <v>-5.1698110698225719E-2</v>
      </c>
      <c r="V430">
        <f t="shared" ca="1" si="237"/>
        <v>0</v>
      </c>
      <c r="W430">
        <f t="shared" ca="1" si="216"/>
        <v>0.88876057012723664</v>
      </c>
      <c r="X430">
        <f t="shared" ca="1" si="217"/>
        <v>4.0234191009660005</v>
      </c>
      <c r="Y430">
        <f t="shared" ca="1" si="218"/>
        <v>0.63817996822572332</v>
      </c>
      <c r="Z430">
        <f t="shared" ca="1" si="219"/>
        <v>12.663358879955407</v>
      </c>
      <c r="AA430">
        <f t="shared" ca="1" si="220"/>
        <v>633.31076057012729</v>
      </c>
      <c r="AB430">
        <f t="shared" ca="1" si="221"/>
        <v>641.48408667219383</v>
      </c>
      <c r="AC430">
        <f t="shared" ca="1" si="222"/>
        <v>6.5668352988097589E-2</v>
      </c>
      <c r="AD430">
        <f t="shared" ca="1" si="223"/>
        <v>4.2886639953921275</v>
      </c>
      <c r="AE430">
        <f t="shared" ca="1" si="224"/>
        <v>67.557360841974656</v>
      </c>
      <c r="AF430">
        <f t="shared" ca="1" si="225"/>
        <v>8.4866068894029922E-2</v>
      </c>
      <c r="AG430">
        <f t="shared" ca="1" si="226"/>
        <v>0</v>
      </c>
      <c r="AH430">
        <f ca="1">IFERROR(IF(V32="Supercritical",MAX($D$16,IFERROR(L430,MAX($D$16,POWER((ABS(K430)^2)/($I$5*MAX(F430,0.1)^2),1/3)))),IF(V32="Subcritical",MAX($D$16,IFERROR(W430,MAX($D$16,POWER((ABS(K430)^2)/($I$5*MAX(F430,0.1)^2),1/3)))),IF(AND(IFERROR(V430,0)=1,IFERROR(AG430,0)=1),IF(IFERROR(T430,-1E+99)&gt;=IFERROR(AE430,-1E+99),MAX($D$16,IFERROR(L430,MAX($D$16,POWER((ABS(K430)^2)/($I$5*MAX(F430,0.1)^2),1/3)))),MAX($D$16,IFERROR(W430,MAX($D$16,POWER((ABS(K430)^2)/($I$5*MAX(F430,0.1)^2),1/3))))),IF(IFERROR(V430,0)=1,MAX($D$16,IFERROR(L430,MAX($D$16,POWER((ABS(K430)^2)/($I$5*MAX(F430,0.1)^2),1/3)))),IF(IFERROR(AG430,0)=1,MAX($D$16,IFERROR(W430,MAX($D$16,POWER((ABS(K430)^2)/($I$5*MAX(F430,0.1)^2),1/3)))),MAX($D$16,POWER((ABS(K430)^2)/($I$5*MAX(F430,0.1)^2),1/3))))))),MAX($D$16,POWER((ABS(K430)^2)/($I$5*MAX(F430,0.1)^2),1/3)))</f>
        <v>2.3460258516225387</v>
      </c>
      <c r="AI430">
        <f t="shared" ca="1" si="227"/>
        <v>634.76802585162261</v>
      </c>
      <c r="AJ430">
        <f t="shared" ca="1" si="228"/>
        <v>635.94103877743385</v>
      </c>
      <c r="AM430">
        <v>0</v>
      </c>
      <c r="AN430">
        <v>0</v>
      </c>
      <c r="AO430">
        <f t="shared" si="229"/>
        <v>0</v>
      </c>
      <c r="AP430">
        <f t="shared" si="238"/>
        <v>0</v>
      </c>
      <c r="AQ430">
        <f t="shared" ca="1" si="230"/>
        <v>1.0000000000000002</v>
      </c>
      <c r="AR430" t="str">
        <f t="shared" ca="1" si="231"/>
        <v>Supercritical</v>
      </c>
      <c r="AS430">
        <f t="shared" ca="1" si="232"/>
        <v>4.2878699272156737E-3</v>
      </c>
    </row>
    <row r="431" spans="1:45" x14ac:dyDescent="0.35">
      <c r="A431">
        <v>282</v>
      </c>
      <c r="B431">
        <v>280.99599999999998</v>
      </c>
      <c r="C431">
        <v>616309.66200000001</v>
      </c>
      <c r="D431">
        <v>3097671.7420000001</v>
      </c>
      <c r="E431">
        <v>632.42150000000004</v>
      </c>
      <c r="F431">
        <v>4.5270000000000001</v>
      </c>
      <c r="G431">
        <v>0</v>
      </c>
      <c r="H431" t="s">
        <v>194</v>
      </c>
      <c r="I431">
        <v>1.446</v>
      </c>
      <c r="J431">
        <f t="shared" si="233"/>
        <v>1</v>
      </c>
      <c r="K431">
        <f t="shared" ca="1" si="234"/>
        <v>50.95</v>
      </c>
      <c r="L431">
        <f t="shared" ca="1" si="235"/>
        <v>1.0684959309922624</v>
      </c>
      <c r="M431">
        <f t="shared" ca="1" si="208"/>
        <v>4.8370810796019716</v>
      </c>
      <c r="N431">
        <f t="shared" ca="1" si="209"/>
        <v>0.72585338934695176</v>
      </c>
      <c r="O431">
        <f t="shared" ca="1" si="210"/>
        <v>10.533211902288915</v>
      </c>
      <c r="P431">
        <f t="shared" ca="1" si="211"/>
        <v>633.48999593099234</v>
      </c>
      <c r="Q431">
        <f t="shared" ca="1" si="212"/>
        <v>639.14486611338384</v>
      </c>
      <c r="R431">
        <f t="shared" ca="1" si="213"/>
        <v>3.8268280482278691E-2</v>
      </c>
      <c r="S431">
        <f t="shared" ca="1" si="214"/>
        <v>3.2534181203354073</v>
      </c>
      <c r="T431">
        <f t="shared" ca="1" si="215"/>
        <v>57.290331859419545</v>
      </c>
      <c r="U431">
        <f t="shared" ca="1" si="236"/>
        <v>-5.1396517621810744E-2</v>
      </c>
      <c r="V431">
        <f t="shared" ca="1" si="237"/>
        <v>0</v>
      </c>
      <c r="W431">
        <f t="shared" ca="1" si="216"/>
        <v>0.88732138427466678</v>
      </c>
      <c r="X431">
        <f t="shared" ca="1" si="217"/>
        <v>4.0169039066114163</v>
      </c>
      <c r="Y431">
        <f t="shared" ca="1" si="218"/>
        <v>0.63743757844529891</v>
      </c>
      <c r="Z431">
        <f t="shared" ca="1" si="219"/>
        <v>12.683898142582269</v>
      </c>
      <c r="AA431">
        <f t="shared" ca="1" si="220"/>
        <v>633.30882138427467</v>
      </c>
      <c r="AB431">
        <f t="shared" ca="1" si="221"/>
        <v>641.50868234713914</v>
      </c>
      <c r="AC431">
        <f t="shared" ca="1" si="222"/>
        <v>6.5983871411853787E-2</v>
      </c>
      <c r="AD431">
        <f t="shared" ca="1" si="223"/>
        <v>4.2991021861932683</v>
      </c>
      <c r="AE431">
        <f t="shared" ca="1" si="224"/>
        <v>67.658249438258267</v>
      </c>
      <c r="AF431">
        <f t="shared" ca="1" si="225"/>
        <v>-0.82125720921453649</v>
      </c>
      <c r="AG431">
        <f t="shared" ca="1" si="226"/>
        <v>0</v>
      </c>
      <c r="AH431">
        <f ca="1">IFERROR(IF(V32="Supercritical",MAX($D$16,IFERROR(L431,MAX($D$16,POWER((ABS(K431)^2)/($I$5*MAX(F431,0.1)^2),1/3)))),IF(V32="Subcritical",MAX($D$16,IFERROR(W431,MAX($D$16,POWER((ABS(K431)^2)/($I$5*MAX(F431,0.1)^2),1/3)))),IF(AND(IFERROR(V431,0)=1,IFERROR(AG431,0)=1),IF(IFERROR(T431,-1E+99)&gt;=IFERROR(AE431,-1E+99),MAX($D$16,IFERROR(L431,MAX($D$16,POWER((ABS(K431)^2)/($I$5*MAX(F431,0.1)^2),1/3)))),MAX($D$16,IFERROR(W431,MAX($D$16,POWER((ABS(K431)^2)/($I$5*MAX(F431,0.1)^2),1/3))))),IF(IFERROR(V431,0)=1,MAX($D$16,IFERROR(L431,MAX($D$16,POWER((ABS(K431)^2)/($I$5*MAX(F431,0.1)^2),1/3)))),IF(IFERROR(AG431,0)=1,MAX($D$16,IFERROR(W431,MAX($D$16,POWER((ABS(K431)^2)/($I$5*MAX(F431,0.1)^2),1/3)))),MAX($D$16,POWER((ABS(K431)^2)/($I$5*MAX(F431,0.1)^2),1/3))))))),MAX($D$16,POWER((ABS(K431)^2)/($I$5*MAX(F431,0.1)^2),1/3)))</f>
        <v>2.3460258516225387</v>
      </c>
      <c r="AI431">
        <f t="shared" ca="1" si="227"/>
        <v>634.76752585162262</v>
      </c>
      <c r="AJ431">
        <f t="shared" ca="1" si="228"/>
        <v>635.94053877743386</v>
      </c>
      <c r="AM431">
        <v>0</v>
      </c>
      <c r="AN431">
        <v>0</v>
      </c>
      <c r="AO431">
        <f t="shared" si="229"/>
        <v>0</v>
      </c>
      <c r="AP431">
        <f t="shared" si="238"/>
        <v>0</v>
      </c>
      <c r="AQ431">
        <f t="shared" ca="1" si="230"/>
        <v>1.0000000000000002</v>
      </c>
      <c r="AR431" t="str">
        <f t="shared" ca="1" si="231"/>
        <v>Supercritical</v>
      </c>
      <c r="AS431">
        <f t="shared" ca="1" si="232"/>
        <v>4.2878699272156737E-3</v>
      </c>
    </row>
    <row r="432" spans="1:45" x14ac:dyDescent="0.35">
      <c r="A432">
        <v>283</v>
      </c>
      <c r="B432">
        <v>281.99599999999998</v>
      </c>
      <c r="C432">
        <v>616309.10900000005</v>
      </c>
      <c r="D432">
        <v>3097670.909</v>
      </c>
      <c r="E432">
        <v>632.42100000000005</v>
      </c>
      <c r="F432">
        <v>4.93</v>
      </c>
      <c r="G432">
        <v>0</v>
      </c>
      <c r="H432" t="s">
        <v>194</v>
      </c>
      <c r="I432">
        <v>1.415</v>
      </c>
      <c r="J432">
        <f t="shared" si="233"/>
        <v>1</v>
      </c>
      <c r="K432">
        <f t="shared" ca="1" si="234"/>
        <v>50.95</v>
      </c>
      <c r="L432">
        <f t="shared" ca="1" si="235"/>
        <v>1.0684959309922624</v>
      </c>
      <c r="M432">
        <f t="shared" ca="1" si="208"/>
        <v>5.2676849397918533</v>
      </c>
      <c r="N432">
        <f t="shared" ca="1" si="209"/>
        <v>0.74539281248197209</v>
      </c>
      <c r="O432">
        <f t="shared" ca="1" si="210"/>
        <v>9.672180584515603</v>
      </c>
      <c r="P432">
        <f t="shared" ca="1" si="211"/>
        <v>633.48949593099235</v>
      </c>
      <c r="Q432">
        <f t="shared" ca="1" si="212"/>
        <v>638.2576446190393</v>
      </c>
      <c r="R432">
        <f t="shared" ca="1" si="213"/>
        <v>3.1144716119159747E-2</v>
      </c>
      <c r="S432">
        <f t="shared" ca="1" si="214"/>
        <v>2.9874693368678278</v>
      </c>
      <c r="T432">
        <f t="shared" ca="1" si="215"/>
        <v>53.048460031384501</v>
      </c>
      <c r="U432">
        <f t="shared" ca="1" si="236"/>
        <v>0.57316247889366423</v>
      </c>
      <c r="V432">
        <f t="shared" ca="1" si="237"/>
        <v>0</v>
      </c>
      <c r="W432">
        <f t="shared" ca="1" si="216"/>
        <v>0.88588823778442127</v>
      </c>
      <c r="X432">
        <f t="shared" ca="1" si="217"/>
        <v>4.3674290122771966</v>
      </c>
      <c r="Y432">
        <f t="shared" ca="1" si="218"/>
        <v>0.65168228576386422</v>
      </c>
      <c r="Z432">
        <f t="shared" ca="1" si="219"/>
        <v>11.665902263499975</v>
      </c>
      <c r="AA432">
        <f t="shared" ca="1" si="220"/>
        <v>633.30688823778451</v>
      </c>
      <c r="AB432">
        <f t="shared" ca="1" si="221"/>
        <v>640.24334469148141</v>
      </c>
      <c r="AC432">
        <f t="shared" ca="1" si="222"/>
        <v>5.4196507051294605E-2</v>
      </c>
      <c r="AD432">
        <f t="shared" ca="1" si="223"/>
        <v>3.9572579676363802</v>
      </c>
      <c r="AE432">
        <f t="shared" ca="1" si="224"/>
        <v>62.523489312214146</v>
      </c>
      <c r="AF432">
        <f t="shared" ca="1" si="225"/>
        <v>-0.42392048712702035</v>
      </c>
      <c r="AG432">
        <f t="shared" ca="1" si="226"/>
        <v>0</v>
      </c>
      <c r="AH432">
        <f ca="1">IFERROR(IF(V32="Supercritical",MAX($D$16,IFERROR(L432,MAX($D$16,POWER((ABS(K432)^2)/($I$5*MAX(F432,0.1)^2),1/3)))),IF(V32="Subcritical",MAX($D$16,IFERROR(W432,MAX($D$16,POWER((ABS(K432)^2)/($I$5*MAX(F432,0.1)^2),1/3)))),IF(AND(IFERROR(V432,0)=1,IFERROR(AG432,0)=1),IF(IFERROR(T432,-1E+99)&gt;=IFERROR(AE432,-1E+99),MAX($D$16,IFERROR(L432,MAX($D$16,POWER((ABS(K432)^2)/($I$5*MAX(F432,0.1)^2),1/3)))),MAX($D$16,IFERROR(W432,MAX($D$16,POWER((ABS(K432)^2)/($I$5*MAX(F432,0.1)^2),1/3))))),IF(IFERROR(V432,0)=1,MAX($D$16,IFERROR(L432,MAX($D$16,POWER((ABS(K432)^2)/($I$5*MAX(F432,0.1)^2),1/3)))),IF(IFERROR(AG432,0)=1,MAX($D$16,IFERROR(W432,MAX($D$16,POWER((ABS(K432)^2)/($I$5*MAX(F432,0.1)^2),1/3)))),MAX($D$16,POWER((ABS(K432)^2)/($I$5*MAX(F432,0.1)^2),1/3))))))),MAX($D$16,POWER((ABS(K432)^2)/($I$5*MAX(F432,0.1)^2),1/3)))</f>
        <v>2.2163678591954947</v>
      </c>
      <c r="AI432">
        <f t="shared" ca="1" si="227"/>
        <v>634.63736785919559</v>
      </c>
      <c r="AJ432">
        <f t="shared" ca="1" si="228"/>
        <v>635.74555178879336</v>
      </c>
      <c r="AM432">
        <v>0</v>
      </c>
      <c r="AN432">
        <v>0</v>
      </c>
      <c r="AO432">
        <f t="shared" si="229"/>
        <v>0</v>
      </c>
      <c r="AP432">
        <f t="shared" si="238"/>
        <v>0</v>
      </c>
      <c r="AQ432">
        <f t="shared" ca="1" si="230"/>
        <v>1</v>
      </c>
      <c r="AR432" t="str">
        <f t="shared" ca="1" si="231"/>
        <v>Supercritical</v>
      </c>
      <c r="AS432">
        <f t="shared" ca="1" si="232"/>
        <v>3.9814876375230566E-3</v>
      </c>
    </row>
    <row r="433" spans="1:45" x14ac:dyDescent="0.35">
      <c r="A433">
        <v>284</v>
      </c>
      <c r="B433">
        <v>282.99599999999998</v>
      </c>
      <c r="C433">
        <v>616308.57700000005</v>
      </c>
      <c r="D433">
        <v>3097670.0630000001</v>
      </c>
      <c r="E433">
        <v>632.42049999999995</v>
      </c>
      <c r="F433">
        <v>5.2</v>
      </c>
      <c r="G433">
        <v>0</v>
      </c>
      <c r="H433" t="s">
        <v>194</v>
      </c>
      <c r="I433">
        <v>1.4450000000000001</v>
      </c>
      <c r="J433">
        <f t="shared" si="233"/>
        <v>1</v>
      </c>
      <c r="K433">
        <f t="shared" ca="1" si="234"/>
        <v>50.95</v>
      </c>
      <c r="L433">
        <f t="shared" ca="1" si="235"/>
        <v>1.0684959309922624</v>
      </c>
      <c r="M433">
        <f t="shared" ca="1" si="208"/>
        <v>5.5561788411597641</v>
      </c>
      <c r="N433">
        <f t="shared" ca="1" si="209"/>
        <v>0.75728294997139567</v>
      </c>
      <c r="O433">
        <f t="shared" ca="1" si="210"/>
        <v>9.1699712080119067</v>
      </c>
      <c r="P433">
        <f t="shared" ca="1" si="211"/>
        <v>633.48899593099225</v>
      </c>
      <c r="Q433">
        <f t="shared" ca="1" si="212"/>
        <v>637.77484567389581</v>
      </c>
      <c r="R433">
        <f t="shared" ca="1" si="213"/>
        <v>2.7409906686322007E-2</v>
      </c>
      <c r="S433">
        <f t="shared" ca="1" si="214"/>
        <v>2.8323507366843055</v>
      </c>
      <c r="T433">
        <f t="shared" ca="1" si="215"/>
        <v>50.594272557643521</v>
      </c>
      <c r="U433">
        <f t="shared" ca="1" si="236"/>
        <v>0.29734865877401262</v>
      </c>
      <c r="V433">
        <f t="shared" ca="1" si="237"/>
        <v>0</v>
      </c>
      <c r="W433">
        <f t="shared" ca="1" si="216"/>
        <v>0.88445986155742151</v>
      </c>
      <c r="X433">
        <f t="shared" ca="1" si="217"/>
        <v>4.5991912800985917</v>
      </c>
      <c r="Y433">
        <f t="shared" ca="1" si="218"/>
        <v>0.65995756341456713</v>
      </c>
      <c r="Z433">
        <f t="shared" ca="1" si="219"/>
        <v>11.078034571092639</v>
      </c>
      <c r="AA433">
        <f t="shared" ca="1" si="220"/>
        <v>633.30495986155734</v>
      </c>
      <c r="AB433">
        <f t="shared" ca="1" si="221"/>
        <v>639.55994711733331</v>
      </c>
      <c r="AC433">
        <f t="shared" ca="1" si="222"/>
        <v>4.8056625282948927E-2</v>
      </c>
      <c r="AD433">
        <f t="shared" ca="1" si="223"/>
        <v>3.7608771569844093</v>
      </c>
      <c r="AE433">
        <f t="shared" ca="1" si="224"/>
        <v>59.569665729220951</v>
      </c>
      <c r="AF433">
        <f t="shared" ca="1" si="225"/>
        <v>6.1995220865014744E-2</v>
      </c>
      <c r="AG433">
        <f t="shared" ca="1" si="226"/>
        <v>0</v>
      </c>
      <c r="AH433">
        <f ca="1">IFERROR(IF(V32="Supercritical",MAX($D$16,IFERROR(L433,MAX($D$16,POWER((ABS(K433)^2)/($I$5*MAX(F433,0.1)^2),1/3)))),IF(V32="Subcritical",MAX($D$16,IFERROR(W433,MAX($D$16,POWER((ABS(K433)^2)/($I$5*MAX(F433,0.1)^2),1/3)))),IF(AND(IFERROR(V433,0)=1,IFERROR(AG433,0)=1),IF(IFERROR(T433,-1E+99)&gt;=IFERROR(AE433,-1E+99),MAX($D$16,IFERROR(L433,MAX($D$16,POWER((ABS(K433)^2)/($I$5*MAX(F433,0.1)^2),1/3)))),MAX($D$16,IFERROR(W433,MAX($D$16,POWER((ABS(K433)^2)/($I$5*MAX(F433,0.1)^2),1/3))))),IF(IFERROR(V433,0)=1,MAX($D$16,IFERROR(L433,MAX($D$16,POWER((ABS(K433)^2)/($I$5*MAX(F433,0.1)^2),1/3)))),IF(IFERROR(AG433,0)=1,MAX($D$16,IFERROR(W433,MAX($D$16,POWER((ABS(K433)^2)/($I$5*MAX(F433,0.1)^2),1/3)))),MAX($D$16,POWER((ABS(K433)^2)/($I$5*MAX(F433,0.1)^2),1/3))))))),MAX($D$16,POWER((ABS(K433)^2)/($I$5*MAX(F433,0.1)^2),1/3)))</f>
        <v>2.1389677043987478</v>
      </c>
      <c r="AI433">
        <f t="shared" ca="1" si="227"/>
        <v>634.55946770439868</v>
      </c>
      <c r="AJ433">
        <f t="shared" ca="1" si="228"/>
        <v>635.62895155659805</v>
      </c>
      <c r="AM433">
        <v>0</v>
      </c>
      <c r="AN433">
        <v>0</v>
      </c>
      <c r="AO433">
        <f t="shared" si="229"/>
        <v>0</v>
      </c>
      <c r="AP433">
        <f t="shared" si="238"/>
        <v>0</v>
      </c>
      <c r="AQ433">
        <f t="shared" ca="1" si="230"/>
        <v>1.0000000000000004</v>
      </c>
      <c r="AR433" t="str">
        <f t="shared" ca="1" si="231"/>
        <v>Supercritical</v>
      </c>
      <c r="AS433">
        <f t="shared" ca="1" si="232"/>
        <v>3.8141460404132466E-3</v>
      </c>
    </row>
    <row r="434" spans="1:45" x14ac:dyDescent="0.35">
      <c r="A434">
        <v>285</v>
      </c>
      <c r="B434">
        <v>283.99599999999998</v>
      </c>
      <c r="C434">
        <v>616308.06599999999</v>
      </c>
      <c r="D434">
        <v>3097669.2030000002</v>
      </c>
      <c r="E434">
        <v>632.41999999999996</v>
      </c>
      <c r="F434">
        <v>5.2</v>
      </c>
      <c r="G434">
        <v>0</v>
      </c>
      <c r="H434" t="s">
        <v>194</v>
      </c>
      <c r="I434">
        <v>1.385</v>
      </c>
      <c r="J434">
        <f t="shared" si="233"/>
        <v>1</v>
      </c>
      <c r="K434">
        <f t="shared" ca="1" si="234"/>
        <v>50.95</v>
      </c>
      <c r="L434">
        <f t="shared" ca="1" si="235"/>
        <v>1.0684959309922624</v>
      </c>
      <c r="M434">
        <f t="shared" ca="1" si="208"/>
        <v>5.5561788411597641</v>
      </c>
      <c r="N434">
        <f t="shared" ca="1" si="209"/>
        <v>0.75728294997139567</v>
      </c>
      <c r="O434">
        <f t="shared" ca="1" si="210"/>
        <v>9.1699712080119067</v>
      </c>
      <c r="P434">
        <f t="shared" ca="1" si="211"/>
        <v>633.48849593099226</v>
      </c>
      <c r="Q434">
        <f t="shared" ca="1" si="212"/>
        <v>637.77434567389582</v>
      </c>
      <c r="R434">
        <f t="shared" ca="1" si="213"/>
        <v>2.7409906686322007E-2</v>
      </c>
      <c r="S434">
        <f t="shared" ca="1" si="214"/>
        <v>2.8323507366843055</v>
      </c>
      <c r="T434">
        <f t="shared" ca="1" si="215"/>
        <v>50.594272557643521</v>
      </c>
      <c r="U434">
        <f t="shared" ca="1" si="236"/>
        <v>-3.6803076509499988E-2</v>
      </c>
      <c r="V434">
        <f t="shared" ca="1" si="237"/>
        <v>0</v>
      </c>
      <c r="W434">
        <f t="shared" ca="1" si="216"/>
        <v>0.88303502590261351</v>
      </c>
      <c r="X434">
        <f t="shared" ca="1" si="217"/>
        <v>4.5917821346935908</v>
      </c>
      <c r="Y434">
        <f t="shared" ca="1" si="218"/>
        <v>0.65916393325726752</v>
      </c>
      <c r="Z434">
        <f t="shared" ca="1" si="219"/>
        <v>11.095909715542263</v>
      </c>
      <c r="AA434">
        <f t="shared" ca="1" si="220"/>
        <v>633.30303502590255</v>
      </c>
      <c r="AB434">
        <f t="shared" ca="1" si="221"/>
        <v>639.57822424177743</v>
      </c>
      <c r="AC434">
        <f t="shared" ca="1" si="222"/>
        <v>4.828924679477057E-2</v>
      </c>
      <c r="AD434">
        <f t="shared" ca="1" si="223"/>
        <v>3.7699834654922753</v>
      </c>
      <c r="AE434">
        <f t="shared" ca="1" si="224"/>
        <v>59.655955694676479</v>
      </c>
      <c r="AF434">
        <f t="shared" ca="1" si="225"/>
        <v>5.8498903056488416E-2</v>
      </c>
      <c r="AG434">
        <f t="shared" ca="1" si="226"/>
        <v>0</v>
      </c>
      <c r="AH434">
        <f ca="1">IFERROR(IF(V32="Supercritical",MAX($D$16,IFERROR(L434,MAX($D$16,POWER((ABS(K434)^2)/($I$5*MAX(F434,0.1)^2),1/3)))),IF(V32="Subcritical",MAX($D$16,IFERROR(W434,MAX($D$16,POWER((ABS(K434)^2)/($I$5*MAX(F434,0.1)^2),1/3)))),IF(AND(IFERROR(V434,0)=1,IFERROR(AG434,0)=1),IF(IFERROR(T434,-1E+99)&gt;=IFERROR(AE434,-1E+99),MAX($D$16,IFERROR(L434,MAX($D$16,POWER((ABS(K434)^2)/($I$5*MAX(F434,0.1)^2),1/3)))),MAX($D$16,IFERROR(W434,MAX($D$16,POWER((ABS(K434)^2)/($I$5*MAX(F434,0.1)^2),1/3))))),IF(IFERROR(V434,0)=1,MAX($D$16,IFERROR(L434,MAX($D$16,POWER((ABS(K434)^2)/($I$5*MAX(F434,0.1)^2),1/3)))),IF(IFERROR(AG434,0)=1,MAX($D$16,IFERROR(W434,MAX($D$16,POWER((ABS(K434)^2)/($I$5*MAX(F434,0.1)^2),1/3)))),MAX($D$16,POWER((ABS(K434)^2)/($I$5*MAX(F434,0.1)^2),1/3))))))),MAX($D$16,POWER((ABS(K434)^2)/($I$5*MAX(F434,0.1)^2),1/3)))</f>
        <v>2.1389677043987478</v>
      </c>
      <c r="AI434">
        <f t="shared" ca="1" si="227"/>
        <v>634.5589677043987</v>
      </c>
      <c r="AJ434">
        <f t="shared" ca="1" si="228"/>
        <v>635.62845155659807</v>
      </c>
      <c r="AM434">
        <v>0</v>
      </c>
      <c r="AN434">
        <v>0</v>
      </c>
      <c r="AO434">
        <f t="shared" si="229"/>
        <v>0</v>
      </c>
      <c r="AP434">
        <f t="shared" si="238"/>
        <v>0</v>
      </c>
      <c r="AQ434">
        <f t="shared" ca="1" si="230"/>
        <v>1.0000000000000004</v>
      </c>
      <c r="AR434" t="str">
        <f t="shared" ca="1" si="231"/>
        <v>Supercritical</v>
      </c>
      <c r="AS434">
        <f t="shared" ca="1" si="232"/>
        <v>3.8141460404132466E-3</v>
      </c>
    </row>
    <row r="435" spans="1:45" x14ac:dyDescent="0.35">
      <c r="A435">
        <v>286</v>
      </c>
      <c r="B435">
        <v>284.99599999999998</v>
      </c>
      <c r="C435">
        <v>616307.576</v>
      </c>
      <c r="D435">
        <v>3097668.3309999998</v>
      </c>
      <c r="E435">
        <v>632.41949999999997</v>
      </c>
      <c r="F435">
        <v>5.2</v>
      </c>
      <c r="G435">
        <v>0</v>
      </c>
      <c r="H435" t="s">
        <v>194</v>
      </c>
      <c r="I435">
        <v>1.024</v>
      </c>
      <c r="J435">
        <f t="shared" si="233"/>
        <v>1</v>
      </c>
      <c r="K435">
        <f t="shared" ca="1" si="234"/>
        <v>50.95</v>
      </c>
      <c r="L435">
        <f t="shared" ca="1" si="235"/>
        <v>1.0684959309922624</v>
      </c>
      <c r="M435">
        <f t="shared" ca="1" si="208"/>
        <v>5.5561788411597641</v>
      </c>
      <c r="N435">
        <f t="shared" ca="1" si="209"/>
        <v>0.75728294997139567</v>
      </c>
      <c r="O435">
        <f t="shared" ca="1" si="210"/>
        <v>9.1699712080119067</v>
      </c>
      <c r="P435">
        <f t="shared" ca="1" si="211"/>
        <v>633.48799593099227</v>
      </c>
      <c r="Q435">
        <f t="shared" ca="1" si="212"/>
        <v>637.77384567389583</v>
      </c>
      <c r="R435">
        <f t="shared" ca="1" si="213"/>
        <v>2.7409906686322007E-2</v>
      </c>
      <c r="S435">
        <f t="shared" ca="1" si="214"/>
        <v>2.8323507366843055</v>
      </c>
      <c r="T435">
        <f t="shared" ca="1" si="215"/>
        <v>50.594272557643521</v>
      </c>
      <c r="U435">
        <f t="shared" ca="1" si="236"/>
        <v>-3.4224423580894836E-2</v>
      </c>
      <c r="V435">
        <f t="shared" ca="1" si="237"/>
        <v>0</v>
      </c>
      <c r="W435">
        <f t="shared" ca="1" si="216"/>
        <v>0.88161253621661773</v>
      </c>
      <c r="X435">
        <f t="shared" ca="1" si="217"/>
        <v>4.5843851883264124</v>
      </c>
      <c r="Y435">
        <f t="shared" ca="1" si="218"/>
        <v>0.65837096182278665</v>
      </c>
      <c r="Z435">
        <f t="shared" ca="1" si="219"/>
        <v>11.113813064778691</v>
      </c>
      <c r="AA435">
        <f t="shared" ca="1" si="220"/>
        <v>633.30111253621658</v>
      </c>
      <c r="AB435">
        <f t="shared" ca="1" si="221"/>
        <v>639.59656823646355</v>
      </c>
      <c r="AC435">
        <f t="shared" ca="1" si="222"/>
        <v>4.8523017810665356E-2</v>
      </c>
      <c r="AD435">
        <f t="shared" ca="1" si="223"/>
        <v>3.7791114979508387</v>
      </c>
      <c r="AE435">
        <f t="shared" ca="1" si="224"/>
        <v>59.742413458391738</v>
      </c>
      <c r="AF435">
        <f t="shared" ca="1" si="225"/>
        <v>4.8547639119078667E-2</v>
      </c>
      <c r="AG435">
        <f t="shared" ca="1" si="226"/>
        <v>0</v>
      </c>
      <c r="AH435">
        <f ca="1">IFERROR(IF(V32="Supercritical",MAX($D$16,IFERROR(L435,MAX($D$16,POWER((ABS(K435)^2)/($I$5*MAX(F435,0.1)^2),1/3)))),IF(V32="Subcritical",MAX($D$16,IFERROR(W435,MAX($D$16,POWER((ABS(K435)^2)/($I$5*MAX(F435,0.1)^2),1/3)))),IF(AND(IFERROR(V435,0)=1,IFERROR(AG435,0)=1),IF(IFERROR(T435,-1E+99)&gt;=IFERROR(AE435,-1E+99),MAX($D$16,IFERROR(L435,MAX($D$16,POWER((ABS(K435)^2)/($I$5*MAX(F435,0.1)^2),1/3)))),MAX($D$16,IFERROR(W435,MAX($D$16,POWER((ABS(K435)^2)/($I$5*MAX(F435,0.1)^2),1/3))))),IF(IFERROR(V435,0)=1,MAX($D$16,IFERROR(L435,MAX($D$16,POWER((ABS(K435)^2)/($I$5*MAX(F435,0.1)^2),1/3)))),IF(IFERROR(AG435,0)=1,MAX($D$16,IFERROR(W435,MAX($D$16,POWER((ABS(K435)^2)/($I$5*MAX(F435,0.1)^2),1/3)))),MAX($D$16,POWER((ABS(K435)^2)/($I$5*MAX(F435,0.1)^2),1/3))))))),MAX($D$16,POWER((ABS(K435)^2)/($I$5*MAX(F435,0.1)^2),1/3)))</f>
        <v>2.1389677043987478</v>
      </c>
      <c r="AI435">
        <f t="shared" ca="1" si="227"/>
        <v>634.55846770439871</v>
      </c>
      <c r="AJ435">
        <f t="shared" ca="1" si="228"/>
        <v>635.62795155659808</v>
      </c>
      <c r="AM435">
        <v>0</v>
      </c>
      <c r="AN435">
        <v>0</v>
      </c>
      <c r="AO435">
        <f t="shared" si="229"/>
        <v>0</v>
      </c>
      <c r="AP435">
        <f t="shared" si="238"/>
        <v>0</v>
      </c>
      <c r="AQ435">
        <f t="shared" ca="1" si="230"/>
        <v>1.0000000000000004</v>
      </c>
      <c r="AR435" t="str">
        <f t="shared" ca="1" si="231"/>
        <v>Supercritical</v>
      </c>
      <c r="AS435">
        <f t="shared" ca="1" si="232"/>
        <v>3.8141460404132466E-3</v>
      </c>
    </row>
    <row r="436" spans="1:45" x14ac:dyDescent="0.35">
      <c r="A436">
        <v>287</v>
      </c>
      <c r="B436">
        <v>285.99599999999998</v>
      </c>
      <c r="C436">
        <v>616307.10199999996</v>
      </c>
      <c r="D436">
        <v>3097667.4509999999</v>
      </c>
      <c r="E436">
        <v>632.41899999999998</v>
      </c>
      <c r="F436">
        <v>5.2</v>
      </c>
      <c r="G436">
        <v>0</v>
      </c>
      <c r="H436" t="s">
        <v>194</v>
      </c>
      <c r="I436">
        <v>0.05</v>
      </c>
      <c r="J436">
        <f t="shared" si="233"/>
        <v>1</v>
      </c>
      <c r="K436">
        <f t="shared" ca="1" si="234"/>
        <v>50.95</v>
      </c>
      <c r="L436">
        <f t="shared" ca="1" si="235"/>
        <v>1.0684959309922624</v>
      </c>
      <c r="M436">
        <f t="shared" ca="1" si="208"/>
        <v>5.5561788411597641</v>
      </c>
      <c r="N436">
        <f t="shared" ca="1" si="209"/>
        <v>0.75728294997139567</v>
      </c>
      <c r="O436">
        <f t="shared" ca="1" si="210"/>
        <v>9.1699712080119067</v>
      </c>
      <c r="P436">
        <f t="shared" ca="1" si="211"/>
        <v>633.48749593099228</v>
      </c>
      <c r="Q436">
        <f t="shared" ca="1" si="212"/>
        <v>637.77334567389585</v>
      </c>
      <c r="R436">
        <f t="shared" ca="1" si="213"/>
        <v>2.7409906686322007E-2</v>
      </c>
      <c r="S436">
        <f t="shared" ca="1" si="214"/>
        <v>2.8323507366843055</v>
      </c>
      <c r="T436">
        <f t="shared" ca="1" si="215"/>
        <v>50.594272557643521</v>
      </c>
      <c r="U436">
        <f t="shared" ca="1" si="236"/>
        <v>-2.7267060831604795E-2</v>
      </c>
      <c r="V436">
        <f t="shared" ca="1" si="237"/>
        <v>0</v>
      </c>
      <c r="W436">
        <f t="shared" ca="1" si="216"/>
        <v>0.88019122893423274</v>
      </c>
      <c r="X436">
        <f t="shared" ca="1" si="217"/>
        <v>4.5769943904580108</v>
      </c>
      <c r="Y436">
        <f t="shared" ca="1" si="218"/>
        <v>0.65757800209439365</v>
      </c>
      <c r="Z436">
        <f t="shared" ca="1" si="219"/>
        <v>11.13175932795966</v>
      </c>
      <c r="AA436">
        <f t="shared" ca="1" si="220"/>
        <v>633.29919122893421</v>
      </c>
      <c r="AB436">
        <f t="shared" ca="1" si="221"/>
        <v>639.61499478324697</v>
      </c>
      <c r="AC436">
        <f t="shared" ca="1" si="222"/>
        <v>4.8758136554984399E-2</v>
      </c>
      <c r="AD436">
        <f t="shared" ca="1" si="223"/>
        <v>3.7882687917514621</v>
      </c>
      <c r="AE436">
        <f t="shared" ca="1" si="224"/>
        <v>59.829110037329954</v>
      </c>
      <c r="AF436">
        <f t="shared" ca="1" si="225"/>
        <v>4.9579191017073754E-2</v>
      </c>
      <c r="AG436">
        <f t="shared" ca="1" si="226"/>
        <v>0</v>
      </c>
      <c r="AH436">
        <f ca="1">IFERROR(IF(V32="Supercritical",MAX($D$16,IFERROR(L436,MAX($D$16,POWER((ABS(K436)^2)/($I$5*MAX(F436,0.1)^2),1/3)))),IF(V32="Subcritical",MAX($D$16,IFERROR(W436,MAX($D$16,POWER((ABS(K436)^2)/($I$5*MAX(F436,0.1)^2),1/3)))),IF(AND(IFERROR(V436,0)=1,IFERROR(AG436,0)=1),IF(IFERROR(T436,-1E+99)&gt;=IFERROR(AE436,-1E+99),MAX($D$16,IFERROR(L436,MAX($D$16,POWER((ABS(K436)^2)/($I$5*MAX(F436,0.1)^2),1/3)))),MAX($D$16,IFERROR(W436,MAX($D$16,POWER((ABS(K436)^2)/($I$5*MAX(F436,0.1)^2),1/3))))),IF(IFERROR(V436,0)=1,MAX($D$16,IFERROR(L436,MAX($D$16,POWER((ABS(K436)^2)/($I$5*MAX(F436,0.1)^2),1/3)))),IF(IFERROR(AG436,0)=1,MAX($D$16,IFERROR(W436,MAX($D$16,POWER((ABS(K436)^2)/($I$5*MAX(F436,0.1)^2),1/3)))),MAX($D$16,POWER((ABS(K436)^2)/($I$5*MAX(F436,0.1)^2),1/3))))))),MAX($D$16,POWER((ABS(K436)^2)/($I$5*MAX(F436,0.1)^2),1/3)))</f>
        <v>2.1389677043987478</v>
      </c>
      <c r="AI436">
        <f t="shared" ca="1" si="227"/>
        <v>634.55796770439872</v>
      </c>
      <c r="AJ436">
        <f t="shared" ca="1" si="228"/>
        <v>635.62745155659809</v>
      </c>
      <c r="AM436">
        <v>0</v>
      </c>
      <c r="AN436">
        <v>0</v>
      </c>
      <c r="AO436">
        <f t="shared" si="229"/>
        <v>0</v>
      </c>
      <c r="AP436">
        <f t="shared" si="238"/>
        <v>0</v>
      </c>
      <c r="AQ436">
        <f t="shared" ca="1" si="230"/>
        <v>1.0000000000000004</v>
      </c>
      <c r="AR436" t="str">
        <f t="shared" ca="1" si="231"/>
        <v>Supercritical</v>
      </c>
      <c r="AS436">
        <f t="shared" ca="1" si="232"/>
        <v>3.8141460404132466E-3</v>
      </c>
    </row>
    <row r="437" spans="1:45" x14ac:dyDescent="0.35">
      <c r="A437">
        <v>288</v>
      </c>
      <c r="B437">
        <v>286.99599999999998</v>
      </c>
      <c r="C437">
        <v>616306.62699999998</v>
      </c>
      <c r="D437">
        <v>3097666.571</v>
      </c>
      <c r="E437">
        <v>632.41899999999998</v>
      </c>
      <c r="F437">
        <v>5.2</v>
      </c>
      <c r="G437">
        <v>0</v>
      </c>
      <c r="H437" t="s">
        <v>194</v>
      </c>
      <c r="I437">
        <v>7.8E-2</v>
      </c>
      <c r="J437">
        <f t="shared" si="233"/>
        <v>1</v>
      </c>
      <c r="K437">
        <f t="shared" ca="1" si="234"/>
        <v>50.95</v>
      </c>
      <c r="L437">
        <f t="shared" ca="1" si="235"/>
        <v>1.0684959309922624</v>
      </c>
      <c r="M437">
        <f t="shared" ca="1" si="208"/>
        <v>5.5561788411597641</v>
      </c>
      <c r="N437">
        <f t="shared" ca="1" si="209"/>
        <v>0.75728294997139567</v>
      </c>
      <c r="O437">
        <f t="shared" ca="1" si="210"/>
        <v>9.1699712080119067</v>
      </c>
      <c r="P437">
        <f t="shared" ca="1" si="211"/>
        <v>633.48749593099228</v>
      </c>
      <c r="Q437">
        <f t="shared" ca="1" si="212"/>
        <v>637.77334567389585</v>
      </c>
      <c r="R437">
        <f t="shared" ca="1" si="213"/>
        <v>2.7409906686322007E-2</v>
      </c>
      <c r="S437">
        <f t="shared" ca="1" si="214"/>
        <v>2.8323507366843055</v>
      </c>
      <c r="T437">
        <f t="shared" ca="1" si="215"/>
        <v>50.594272557643521</v>
      </c>
      <c r="U437">
        <f t="shared" ca="1" si="236"/>
        <v>-2.7967067152872005E-2</v>
      </c>
      <c r="V437">
        <f t="shared" ca="1" si="237"/>
        <v>0</v>
      </c>
      <c r="W437">
        <f t="shared" ca="1" si="216"/>
        <v>0.87876996775168426</v>
      </c>
      <c r="X437">
        <f t="shared" ca="1" si="217"/>
        <v>4.5696038323087587</v>
      </c>
      <c r="Y437">
        <f t="shared" ca="1" si="218"/>
        <v>0.65678442016418748</v>
      </c>
      <c r="Z437">
        <f t="shared" ca="1" si="219"/>
        <v>11.149763058181325</v>
      </c>
      <c r="AA437">
        <f t="shared" ca="1" si="220"/>
        <v>633.29776996775172</v>
      </c>
      <c r="AB437">
        <f t="shared" ca="1" si="221"/>
        <v>639.63401952196091</v>
      </c>
      <c r="AC437">
        <f t="shared" ca="1" si="222"/>
        <v>4.8994801814811542E-2</v>
      </c>
      <c r="AD437">
        <f t="shared" ca="1" si="223"/>
        <v>3.7974628288180328</v>
      </c>
      <c r="AE437">
        <f t="shared" ca="1" si="224"/>
        <v>59.916115796936211</v>
      </c>
      <c r="AF437">
        <f t="shared" ca="1" si="225"/>
        <v>4.8779933044784229E-2</v>
      </c>
      <c r="AG437">
        <f t="shared" ca="1" si="226"/>
        <v>0</v>
      </c>
      <c r="AH437">
        <f ca="1">IFERROR(IF(V32="Supercritical",MAX($D$16,IFERROR(L437,MAX($D$16,POWER((ABS(K437)^2)/($I$5*MAX(F437,0.1)^2),1/3)))),IF(V32="Subcritical",MAX($D$16,IFERROR(W437,MAX($D$16,POWER((ABS(K437)^2)/($I$5*MAX(F437,0.1)^2),1/3)))),IF(AND(IFERROR(V437,0)=1,IFERROR(AG437,0)=1),IF(IFERROR(T437,-1E+99)&gt;=IFERROR(AE437,-1E+99),MAX($D$16,IFERROR(L437,MAX($D$16,POWER((ABS(K437)^2)/($I$5*MAX(F437,0.1)^2),1/3)))),MAX($D$16,IFERROR(W437,MAX($D$16,POWER((ABS(K437)^2)/($I$5*MAX(F437,0.1)^2),1/3))))),IF(IFERROR(V437,0)=1,MAX($D$16,IFERROR(L437,MAX($D$16,POWER((ABS(K437)^2)/($I$5*MAX(F437,0.1)^2),1/3)))),IF(IFERROR(AG437,0)=1,MAX($D$16,IFERROR(W437,MAX($D$16,POWER((ABS(K437)^2)/($I$5*MAX(F437,0.1)^2),1/3)))),MAX($D$16,POWER((ABS(K437)^2)/($I$5*MAX(F437,0.1)^2),1/3))))))),MAX($D$16,POWER((ABS(K437)^2)/($I$5*MAX(F437,0.1)^2),1/3)))</f>
        <v>2.1389677043987478</v>
      </c>
      <c r="AI437">
        <f t="shared" ca="1" si="227"/>
        <v>634.55796770439872</v>
      </c>
      <c r="AJ437">
        <f t="shared" ca="1" si="228"/>
        <v>635.62745155659809</v>
      </c>
      <c r="AM437">
        <v>0</v>
      </c>
      <c r="AN437">
        <v>0</v>
      </c>
      <c r="AO437">
        <f t="shared" si="229"/>
        <v>0</v>
      </c>
      <c r="AP437">
        <f t="shared" si="238"/>
        <v>0</v>
      </c>
      <c r="AQ437">
        <f t="shared" ca="1" si="230"/>
        <v>1.0000000000000004</v>
      </c>
      <c r="AR437" t="str">
        <f t="shared" ca="1" si="231"/>
        <v>Supercritical</v>
      </c>
      <c r="AS437">
        <f t="shared" ca="1" si="232"/>
        <v>3.8141460404132466E-3</v>
      </c>
    </row>
    <row r="438" spans="1:45" x14ac:dyDescent="0.35">
      <c r="A438">
        <v>289</v>
      </c>
      <c r="B438">
        <v>287.99599999999998</v>
      </c>
      <c r="C438">
        <v>616306.15300000005</v>
      </c>
      <c r="D438">
        <v>3097665.69</v>
      </c>
      <c r="E438">
        <v>632.41849999999999</v>
      </c>
      <c r="F438">
        <v>5.2</v>
      </c>
      <c r="G438">
        <v>0</v>
      </c>
      <c r="H438" t="s">
        <v>194</v>
      </c>
      <c r="I438">
        <v>2.7E-2</v>
      </c>
      <c r="J438">
        <f t="shared" si="233"/>
        <v>1</v>
      </c>
      <c r="K438">
        <f t="shared" ca="1" si="234"/>
        <v>50.95</v>
      </c>
      <c r="L438">
        <f t="shared" ca="1" si="235"/>
        <v>1.0684959309922624</v>
      </c>
      <c r="M438">
        <f t="shared" ca="1" si="208"/>
        <v>5.5561788411597641</v>
      </c>
      <c r="N438">
        <f t="shared" ca="1" si="209"/>
        <v>0.75728294997139567</v>
      </c>
      <c r="O438">
        <f t="shared" ca="1" si="210"/>
        <v>9.1699712080119067</v>
      </c>
      <c r="P438">
        <f t="shared" ca="1" si="211"/>
        <v>633.48699593099229</v>
      </c>
      <c r="Q438">
        <f t="shared" ca="1" si="212"/>
        <v>637.77284567389586</v>
      </c>
      <c r="R438">
        <f t="shared" ca="1" si="213"/>
        <v>2.7409906686322007E-2</v>
      </c>
      <c r="S438">
        <f t="shared" ca="1" si="214"/>
        <v>2.8323507366843055</v>
      </c>
      <c r="T438">
        <f t="shared" ca="1" si="215"/>
        <v>50.594272557643521</v>
      </c>
      <c r="U438">
        <f t="shared" ca="1" si="236"/>
        <v>-2.7102769924795211E-2</v>
      </c>
      <c r="V438">
        <f t="shared" ca="1" si="237"/>
        <v>0</v>
      </c>
      <c r="W438">
        <f t="shared" ca="1" si="216"/>
        <v>0.87734764012106881</v>
      </c>
      <c r="X438">
        <f t="shared" ca="1" si="217"/>
        <v>4.5622077286295584</v>
      </c>
      <c r="Y438">
        <f t="shared" ca="1" si="218"/>
        <v>0.65598959333135853</v>
      </c>
      <c r="Z438">
        <f t="shared" ca="1" si="219"/>
        <v>11.167838693593392</v>
      </c>
      <c r="AA438">
        <f t="shared" ca="1" si="220"/>
        <v>633.29584764012111</v>
      </c>
      <c r="AB438">
        <f t="shared" ca="1" si="221"/>
        <v>639.65265809303253</v>
      </c>
      <c r="AC438">
        <f t="shared" ca="1" si="222"/>
        <v>4.9233213479099723E-2</v>
      </c>
      <c r="AD438">
        <f t="shared" ca="1" si="223"/>
        <v>3.8067010564262267</v>
      </c>
      <c r="AE438">
        <f t="shared" ca="1" si="224"/>
        <v>60.003500647638759</v>
      </c>
      <c r="AF438">
        <f t="shared" ca="1" si="225"/>
        <v>4.8733213479067672E-2</v>
      </c>
      <c r="AG438">
        <f t="shared" ca="1" si="226"/>
        <v>0</v>
      </c>
      <c r="AH438">
        <f ca="1">IFERROR(IF(V32="Supercritical",MAX($D$16,IFERROR(L438,MAX($D$16,POWER((ABS(K438)^2)/($I$5*MAX(F438,0.1)^2),1/3)))),IF(V32="Subcritical",MAX($D$16,IFERROR(W438,MAX($D$16,POWER((ABS(K438)^2)/($I$5*MAX(F438,0.1)^2),1/3)))),IF(AND(IFERROR(V438,0)=1,IFERROR(AG438,0)=1),IF(IFERROR(T438,-1E+99)&gt;=IFERROR(AE438,-1E+99),MAX($D$16,IFERROR(L438,MAX($D$16,POWER((ABS(K438)^2)/($I$5*MAX(F438,0.1)^2),1/3)))),MAX($D$16,IFERROR(W438,MAX($D$16,POWER((ABS(K438)^2)/($I$5*MAX(F438,0.1)^2),1/3))))),IF(IFERROR(V438,0)=1,MAX($D$16,IFERROR(L438,MAX($D$16,POWER((ABS(K438)^2)/($I$5*MAX(F438,0.1)^2),1/3)))),IF(IFERROR(AG438,0)=1,MAX($D$16,IFERROR(W438,MAX($D$16,POWER((ABS(K438)^2)/($I$5*MAX(F438,0.1)^2),1/3)))),MAX($D$16,POWER((ABS(K438)^2)/($I$5*MAX(F438,0.1)^2),1/3))))))),MAX($D$16,POWER((ABS(K438)^2)/($I$5*MAX(F438,0.1)^2),1/3)))</f>
        <v>2.1389677043987478</v>
      </c>
      <c r="AI438">
        <f t="shared" ca="1" si="227"/>
        <v>634.55746770439873</v>
      </c>
      <c r="AJ438">
        <f t="shared" ca="1" si="228"/>
        <v>635.6269515565981</v>
      </c>
      <c r="AM438">
        <v>0</v>
      </c>
      <c r="AN438">
        <v>0</v>
      </c>
      <c r="AO438">
        <f t="shared" si="229"/>
        <v>0</v>
      </c>
      <c r="AP438">
        <f t="shared" si="238"/>
        <v>0</v>
      </c>
      <c r="AQ438">
        <f t="shared" ca="1" si="230"/>
        <v>1.0000000000000004</v>
      </c>
      <c r="AR438" t="str">
        <f t="shared" ca="1" si="231"/>
        <v>Supercritical</v>
      </c>
      <c r="AS438">
        <f t="shared" ca="1" si="232"/>
        <v>3.8141460404132466E-3</v>
      </c>
    </row>
    <row r="439" spans="1:45" x14ac:dyDescent="0.35">
      <c r="A439">
        <v>290</v>
      </c>
      <c r="B439">
        <v>288.99599999999998</v>
      </c>
      <c r="C439">
        <v>616305.679</v>
      </c>
      <c r="D439">
        <v>3097664.81</v>
      </c>
      <c r="E439">
        <v>632.41800000000001</v>
      </c>
      <c r="F439">
        <v>5.2</v>
      </c>
      <c r="G439">
        <v>0</v>
      </c>
      <c r="H439" t="s">
        <v>194</v>
      </c>
      <c r="I439">
        <v>0</v>
      </c>
      <c r="J439">
        <f t="shared" si="233"/>
        <v>1</v>
      </c>
      <c r="K439">
        <f t="shared" ca="1" si="234"/>
        <v>50.95</v>
      </c>
      <c r="L439">
        <f t="shared" ca="1" si="235"/>
        <v>1.0684959309922624</v>
      </c>
      <c r="M439">
        <f t="shared" ca="1" si="208"/>
        <v>5.5561788411597641</v>
      </c>
      <c r="N439">
        <f t="shared" ca="1" si="209"/>
        <v>0.75728294997139567</v>
      </c>
      <c r="O439">
        <f t="shared" ca="1" si="210"/>
        <v>9.1699712080119067</v>
      </c>
      <c r="P439">
        <f t="shared" ca="1" si="211"/>
        <v>633.48649593099231</v>
      </c>
      <c r="Q439">
        <f t="shared" ca="1" si="212"/>
        <v>637.77234567389587</v>
      </c>
      <c r="R439">
        <f t="shared" ca="1" si="213"/>
        <v>2.7409906686322007E-2</v>
      </c>
      <c r="S439">
        <f t="shared" ca="1" si="214"/>
        <v>2.8323507366843055</v>
      </c>
      <c r="T439">
        <f t="shared" ca="1" si="215"/>
        <v>50.594272557643521</v>
      </c>
      <c r="U439">
        <f t="shared" ca="1" si="236"/>
        <v>-2.6909906686341856E-2</v>
      </c>
      <c r="V439">
        <f t="shared" ca="1" si="237"/>
        <v>0</v>
      </c>
      <c r="W439">
        <f t="shared" ca="1" si="216"/>
        <v>0.87592315401263232</v>
      </c>
      <c r="X439">
        <f t="shared" ca="1" si="217"/>
        <v>4.5548004008656884</v>
      </c>
      <c r="Y439">
        <f t="shared" ca="1" si="218"/>
        <v>0.65519290833682442</v>
      </c>
      <c r="Z439">
        <f t="shared" ca="1" si="219"/>
        <v>11.186000596275615</v>
      </c>
      <c r="AA439">
        <f t="shared" ca="1" si="220"/>
        <v>633.29392315401265</v>
      </c>
      <c r="AB439">
        <f t="shared" ca="1" si="221"/>
        <v>639.67142617847128</v>
      </c>
      <c r="AC439">
        <f t="shared" ca="1" si="222"/>
        <v>4.9473573064027755E-2</v>
      </c>
      <c r="AD439">
        <f t="shared" ca="1" si="223"/>
        <v>3.8159909070248177</v>
      </c>
      <c r="AE439">
        <f t="shared" ca="1" si="224"/>
        <v>60.091334231164794</v>
      </c>
      <c r="AF439">
        <f t="shared" ca="1" si="225"/>
        <v>4.916857044020162E-2</v>
      </c>
      <c r="AG439">
        <f t="shared" ca="1" si="226"/>
        <v>0</v>
      </c>
      <c r="AH439">
        <f ca="1">IFERROR(IF(V32="Supercritical",MAX($D$16,IFERROR(L439,MAX($D$16,POWER((ABS(K439)^2)/($I$5*MAX(F439,0.1)^2),1/3)))),IF(V32="Subcritical",MAX($D$16,IFERROR(W439,MAX($D$16,POWER((ABS(K439)^2)/($I$5*MAX(F439,0.1)^2),1/3)))),IF(AND(IFERROR(V439,0)=1,IFERROR(AG439,0)=1),IF(IFERROR(T439,-1E+99)&gt;=IFERROR(AE439,-1E+99),MAX($D$16,IFERROR(L439,MAX($D$16,POWER((ABS(K439)^2)/($I$5*MAX(F439,0.1)^2),1/3)))),MAX($D$16,IFERROR(W439,MAX($D$16,POWER((ABS(K439)^2)/($I$5*MAX(F439,0.1)^2),1/3))))),IF(IFERROR(V439,0)=1,MAX($D$16,IFERROR(L439,MAX($D$16,POWER((ABS(K439)^2)/($I$5*MAX(F439,0.1)^2),1/3)))),IF(IFERROR(AG439,0)=1,MAX($D$16,IFERROR(W439,MAX($D$16,POWER((ABS(K439)^2)/($I$5*MAX(F439,0.1)^2),1/3)))),MAX($D$16,POWER((ABS(K439)^2)/($I$5*MAX(F439,0.1)^2),1/3))))))),MAX($D$16,POWER((ABS(K439)^2)/($I$5*MAX(F439,0.1)^2),1/3)))</f>
        <v>2.1389677043987478</v>
      </c>
      <c r="AI439">
        <f t="shared" ca="1" si="227"/>
        <v>634.55696770439874</v>
      </c>
      <c r="AJ439">
        <f t="shared" ca="1" si="228"/>
        <v>635.62645155659811</v>
      </c>
      <c r="AM439">
        <v>0</v>
      </c>
      <c r="AN439">
        <v>0</v>
      </c>
      <c r="AO439">
        <f t="shared" si="229"/>
        <v>0</v>
      </c>
      <c r="AP439">
        <f t="shared" si="238"/>
        <v>0</v>
      </c>
      <c r="AQ439">
        <f t="shared" ca="1" si="230"/>
        <v>1.0000000000000004</v>
      </c>
      <c r="AR439" t="str">
        <f t="shared" ca="1" si="231"/>
        <v>Supercritical</v>
      </c>
      <c r="AS439">
        <f t="shared" ca="1" si="232"/>
        <v>3.8141460404132466E-3</v>
      </c>
    </row>
    <row r="440" spans="1:45" x14ac:dyDescent="0.35">
      <c r="A440">
        <v>291</v>
      </c>
      <c r="B440">
        <v>289.995</v>
      </c>
      <c r="C440">
        <v>616305.20499999996</v>
      </c>
      <c r="D440">
        <v>3097663.93</v>
      </c>
      <c r="E440">
        <v>632.41750000000002</v>
      </c>
      <c r="F440">
        <v>5.2</v>
      </c>
      <c r="G440">
        <v>0</v>
      </c>
      <c r="H440" t="s">
        <v>194</v>
      </c>
      <c r="I440">
        <v>2.3E-2</v>
      </c>
      <c r="J440">
        <f t="shared" si="233"/>
        <v>0.99900000000002365</v>
      </c>
      <c r="K440">
        <f t="shared" ca="1" si="234"/>
        <v>50.95</v>
      </c>
      <c r="L440">
        <f t="shared" ca="1" si="235"/>
        <v>1.0684959309922624</v>
      </c>
      <c r="M440">
        <f t="shared" ca="1" si="208"/>
        <v>5.5561788411597641</v>
      </c>
      <c r="N440">
        <f t="shared" ca="1" si="209"/>
        <v>0.75728294997139567</v>
      </c>
      <c r="O440">
        <f t="shared" ca="1" si="210"/>
        <v>9.1699712080119067</v>
      </c>
      <c r="P440">
        <f t="shared" ca="1" si="211"/>
        <v>633.48599593099232</v>
      </c>
      <c r="Q440">
        <f t="shared" ca="1" si="212"/>
        <v>637.77184567389588</v>
      </c>
      <c r="R440">
        <f t="shared" ca="1" si="213"/>
        <v>2.7409906686322007E-2</v>
      </c>
      <c r="S440">
        <f t="shared" ca="1" si="214"/>
        <v>2.8323507366843055</v>
      </c>
      <c r="T440">
        <f t="shared" ca="1" si="215"/>
        <v>50.594272557643521</v>
      </c>
      <c r="U440">
        <f t="shared" ca="1" si="236"/>
        <v>-2.7046787686458629E-2</v>
      </c>
      <c r="V440">
        <f t="shared" ca="1" si="237"/>
        <v>0</v>
      </c>
      <c r="W440">
        <f t="shared" ca="1" si="216"/>
        <v>0.87449543494176263</v>
      </c>
      <c r="X440">
        <f t="shared" ca="1" si="217"/>
        <v>4.547376261697166</v>
      </c>
      <c r="Y440">
        <f t="shared" ca="1" si="218"/>
        <v>0.65439375973354619</v>
      </c>
      <c r="Z440">
        <f t="shared" ca="1" si="219"/>
        <v>11.204263088839829</v>
      </c>
      <c r="AA440">
        <f t="shared" ca="1" si="220"/>
        <v>633.29199543494178</v>
      </c>
      <c r="AB440">
        <f t="shared" ca="1" si="221"/>
        <v>639.69033954115685</v>
      </c>
      <c r="AC440">
        <f t="shared" ca="1" si="222"/>
        <v>4.9716084223554766E-2</v>
      </c>
      <c r="AD440">
        <f t="shared" ca="1" si="223"/>
        <v>3.8253398170337687</v>
      </c>
      <c r="AE440">
        <f t="shared" ca="1" si="224"/>
        <v>60.17968609645262</v>
      </c>
      <c r="AF440">
        <f t="shared" ca="1" si="225"/>
        <v>4.9511070165181081E-2</v>
      </c>
      <c r="AG440">
        <f t="shared" ca="1" si="226"/>
        <v>0</v>
      </c>
      <c r="AH440">
        <f ca="1">IFERROR(IF(V32="Supercritical",MAX($D$16,IFERROR(L440,MAX($D$16,POWER((ABS(K440)^2)/($I$5*MAX(F440,0.1)^2),1/3)))),IF(V32="Subcritical",MAX($D$16,IFERROR(W440,MAX($D$16,POWER((ABS(K440)^2)/($I$5*MAX(F440,0.1)^2),1/3)))),IF(AND(IFERROR(V440,0)=1,IFERROR(AG440,0)=1),IF(IFERROR(T440,-1E+99)&gt;=IFERROR(AE440,-1E+99),MAX($D$16,IFERROR(L440,MAX($D$16,POWER((ABS(K440)^2)/($I$5*MAX(F440,0.1)^2),1/3)))),MAX($D$16,IFERROR(W440,MAX($D$16,POWER((ABS(K440)^2)/($I$5*MAX(F440,0.1)^2),1/3))))),IF(IFERROR(V440,0)=1,MAX($D$16,IFERROR(L440,MAX($D$16,POWER((ABS(K440)^2)/($I$5*MAX(F440,0.1)^2),1/3)))),IF(IFERROR(AG440,0)=1,MAX($D$16,IFERROR(W440,MAX($D$16,POWER((ABS(K440)^2)/($I$5*MAX(F440,0.1)^2),1/3)))),MAX($D$16,POWER((ABS(K440)^2)/($I$5*MAX(F440,0.1)^2),1/3))))))),MAX($D$16,POWER((ABS(K440)^2)/($I$5*MAX(F440,0.1)^2),1/3)))</f>
        <v>2.1389677043987478</v>
      </c>
      <c r="AI440">
        <f t="shared" ca="1" si="227"/>
        <v>634.55646770439876</v>
      </c>
      <c r="AJ440">
        <f t="shared" ca="1" si="228"/>
        <v>635.62595155659812</v>
      </c>
      <c r="AM440">
        <v>0</v>
      </c>
      <c r="AN440">
        <v>0</v>
      </c>
      <c r="AO440">
        <f t="shared" si="229"/>
        <v>0</v>
      </c>
      <c r="AP440">
        <f t="shared" si="238"/>
        <v>0</v>
      </c>
      <c r="AQ440">
        <f t="shared" ca="1" si="230"/>
        <v>1.0000000000000004</v>
      </c>
      <c r="AR440" t="str">
        <f t="shared" ca="1" si="231"/>
        <v>Supercritical</v>
      </c>
      <c r="AS440">
        <f t="shared" ca="1" si="232"/>
        <v>3.8141460404132466E-3</v>
      </c>
    </row>
    <row r="441" spans="1:45" x14ac:dyDescent="0.35">
      <c r="A441">
        <v>292</v>
      </c>
      <c r="B441">
        <v>290.99599999999998</v>
      </c>
      <c r="C441">
        <v>616304.73</v>
      </c>
      <c r="D441">
        <v>3097663.0490000001</v>
      </c>
      <c r="E441">
        <v>632.41700000000003</v>
      </c>
      <c r="F441">
        <v>5.2</v>
      </c>
      <c r="G441">
        <v>0</v>
      </c>
      <c r="H441" t="s">
        <v>194</v>
      </c>
      <c r="I441">
        <v>2.3E-2</v>
      </c>
      <c r="J441">
        <f t="shared" si="233"/>
        <v>1.0009999999999764</v>
      </c>
      <c r="K441">
        <f t="shared" ca="1" si="234"/>
        <v>50.95</v>
      </c>
      <c r="L441">
        <f t="shared" ca="1" si="235"/>
        <v>1.0684959309922624</v>
      </c>
      <c r="M441">
        <f t="shared" ca="1" si="208"/>
        <v>5.5561788411597641</v>
      </c>
      <c r="N441">
        <f t="shared" ca="1" si="209"/>
        <v>0.75728294997139567</v>
      </c>
      <c r="O441">
        <f t="shared" ca="1" si="210"/>
        <v>9.1699712080119067</v>
      </c>
      <c r="P441">
        <f t="shared" ca="1" si="211"/>
        <v>633.48549593099233</v>
      </c>
      <c r="Q441">
        <f t="shared" ca="1" si="212"/>
        <v>637.77134567389589</v>
      </c>
      <c r="R441">
        <f t="shared" ca="1" si="213"/>
        <v>2.7409906686322007E-2</v>
      </c>
      <c r="S441">
        <f t="shared" ca="1" si="214"/>
        <v>2.8323507366843055</v>
      </c>
      <c r="T441">
        <f t="shared" ca="1" si="215"/>
        <v>50.594272557643521</v>
      </c>
      <c r="U441">
        <f t="shared" ca="1" si="236"/>
        <v>-2.7101607499844249E-2</v>
      </c>
      <c r="V441">
        <f t="shared" ca="1" si="237"/>
        <v>0</v>
      </c>
      <c r="W441">
        <f t="shared" ca="1" si="216"/>
        <v>0.87306342325791642</v>
      </c>
      <c r="X441">
        <f t="shared" ca="1" si="217"/>
        <v>4.5399298009411657</v>
      </c>
      <c r="Y441">
        <f t="shared" ca="1" si="218"/>
        <v>0.65359154839194855</v>
      </c>
      <c r="Z441">
        <f t="shared" ca="1" si="219"/>
        <v>11.222640488722455</v>
      </c>
      <c r="AA441">
        <f t="shared" ca="1" si="220"/>
        <v>633.29006342325795</v>
      </c>
      <c r="AB441">
        <f t="shared" ca="1" si="221"/>
        <v>639.70941406235647</v>
      </c>
      <c r="AC441">
        <f t="shared" ca="1" si="222"/>
        <v>4.9960953244206713E-2</v>
      </c>
      <c r="AD441">
        <f t="shared" ca="1" si="223"/>
        <v>3.8347552445947413</v>
      </c>
      <c r="AE441">
        <f t="shared" ca="1" si="224"/>
        <v>60.268625864948163</v>
      </c>
      <c r="AF441">
        <f t="shared" ca="1" si="225"/>
        <v>4.9749824022910616E-2</v>
      </c>
      <c r="AG441">
        <f t="shared" ca="1" si="226"/>
        <v>0</v>
      </c>
      <c r="AH441">
        <f ca="1">IFERROR(IF(V32="Supercritical",MAX($D$16,IFERROR(L441,MAX($D$16,POWER((ABS(K441)^2)/($I$5*MAX(F441,0.1)^2),1/3)))),IF(V32="Subcritical",MAX($D$16,IFERROR(W441,MAX($D$16,POWER((ABS(K441)^2)/($I$5*MAX(F441,0.1)^2),1/3)))),IF(AND(IFERROR(V441,0)=1,IFERROR(AG441,0)=1),IF(IFERROR(T441,-1E+99)&gt;=IFERROR(AE441,-1E+99),MAX($D$16,IFERROR(L441,MAX($D$16,POWER((ABS(K441)^2)/($I$5*MAX(F441,0.1)^2),1/3)))),MAX($D$16,IFERROR(W441,MAX($D$16,POWER((ABS(K441)^2)/($I$5*MAX(F441,0.1)^2),1/3))))),IF(IFERROR(V441,0)=1,MAX($D$16,IFERROR(L441,MAX($D$16,POWER((ABS(K441)^2)/($I$5*MAX(F441,0.1)^2),1/3)))),IF(IFERROR(AG441,0)=1,MAX($D$16,IFERROR(W441,MAX($D$16,POWER((ABS(K441)^2)/($I$5*MAX(F441,0.1)^2),1/3)))),MAX($D$16,POWER((ABS(K441)^2)/($I$5*MAX(F441,0.1)^2),1/3))))))),MAX($D$16,POWER((ABS(K441)^2)/($I$5*MAX(F441,0.1)^2),1/3)))</f>
        <v>2.1389677043987478</v>
      </c>
      <c r="AI441">
        <f t="shared" ca="1" si="227"/>
        <v>634.55596770439877</v>
      </c>
      <c r="AJ441">
        <f t="shared" ca="1" si="228"/>
        <v>635.62545155659814</v>
      </c>
      <c r="AM441">
        <v>0</v>
      </c>
      <c r="AN441">
        <v>0</v>
      </c>
      <c r="AO441">
        <f t="shared" si="229"/>
        <v>0</v>
      </c>
      <c r="AP441">
        <f t="shared" si="238"/>
        <v>0</v>
      </c>
      <c r="AQ441">
        <f t="shared" ca="1" si="230"/>
        <v>1.0000000000000004</v>
      </c>
      <c r="AR441" t="str">
        <f t="shared" ca="1" si="231"/>
        <v>Supercritical</v>
      </c>
      <c r="AS441">
        <f t="shared" ca="1" si="232"/>
        <v>3.8141460404132466E-3</v>
      </c>
    </row>
    <row r="442" spans="1:45" x14ac:dyDescent="0.35">
      <c r="A442">
        <v>293</v>
      </c>
      <c r="B442">
        <v>291.99599999999998</v>
      </c>
      <c r="C442">
        <v>616304.25600000005</v>
      </c>
      <c r="D442">
        <v>3097662.1690000002</v>
      </c>
      <c r="E442">
        <v>632.41650000000004</v>
      </c>
      <c r="F442">
        <v>5.2</v>
      </c>
      <c r="G442">
        <v>0</v>
      </c>
      <c r="H442" t="s">
        <v>194</v>
      </c>
      <c r="I442">
        <v>2.7E-2</v>
      </c>
      <c r="J442">
        <f t="shared" si="233"/>
        <v>1</v>
      </c>
      <c r="K442">
        <f t="shared" ca="1" si="234"/>
        <v>50.95</v>
      </c>
      <c r="L442">
        <f t="shared" ca="1" si="235"/>
        <v>1.0684959309922624</v>
      </c>
      <c r="M442">
        <f t="shared" ca="1" si="208"/>
        <v>5.5561788411597641</v>
      </c>
      <c r="N442">
        <f t="shared" ca="1" si="209"/>
        <v>0.75728294997139567</v>
      </c>
      <c r="O442">
        <f t="shared" ca="1" si="210"/>
        <v>9.1699712080119067</v>
      </c>
      <c r="P442">
        <f t="shared" ca="1" si="211"/>
        <v>633.48499593099234</v>
      </c>
      <c r="Q442">
        <f t="shared" ca="1" si="212"/>
        <v>637.77084567389591</v>
      </c>
      <c r="R442">
        <f t="shared" ca="1" si="213"/>
        <v>2.7409906686322007E-2</v>
      </c>
      <c r="S442">
        <f t="shared" ca="1" si="214"/>
        <v>2.8323507366843055</v>
      </c>
      <c r="T442">
        <f t="shared" ca="1" si="215"/>
        <v>50.594272557643521</v>
      </c>
      <c r="U442">
        <f t="shared" ca="1" si="236"/>
        <v>-2.7102769924795211E-2</v>
      </c>
      <c r="V442">
        <f t="shared" ca="1" si="237"/>
        <v>0</v>
      </c>
      <c r="W442">
        <f t="shared" ca="1" si="216"/>
        <v>0.87162607169392892</v>
      </c>
      <c r="X442">
        <f t="shared" ca="1" si="217"/>
        <v>4.5324555728084306</v>
      </c>
      <c r="Y442">
        <f t="shared" ca="1" si="218"/>
        <v>0.65278568014050042</v>
      </c>
      <c r="Z442">
        <f t="shared" ca="1" si="219"/>
        <v>11.241147140120784</v>
      </c>
      <c r="AA442">
        <f t="shared" ca="1" si="220"/>
        <v>633.28812607169402</v>
      </c>
      <c r="AB442">
        <f t="shared" ca="1" si="221"/>
        <v>639.72866577739467</v>
      </c>
      <c r="AC442">
        <f t="shared" ca="1" si="222"/>
        <v>5.0208389523016692E-2</v>
      </c>
      <c r="AD442">
        <f t="shared" ca="1" si="223"/>
        <v>3.8442446862441106</v>
      </c>
      <c r="AE442">
        <f t="shared" ca="1" si="224"/>
        <v>60.358223385020402</v>
      </c>
      <c r="AF442">
        <f t="shared" ca="1" si="225"/>
        <v>4.9998213809772096E-2</v>
      </c>
      <c r="AG442">
        <f t="shared" ca="1" si="226"/>
        <v>0</v>
      </c>
      <c r="AH442">
        <f ca="1">IFERROR(IF(V32="Supercritical",MAX($D$16,IFERROR(L442,MAX($D$16,POWER((ABS(K442)^2)/($I$5*MAX(F442,0.1)^2),1/3)))),IF(V32="Subcritical",MAX($D$16,IFERROR(W442,MAX($D$16,POWER((ABS(K442)^2)/($I$5*MAX(F442,0.1)^2),1/3)))),IF(AND(IFERROR(V442,0)=1,IFERROR(AG442,0)=1),IF(IFERROR(T442,-1E+99)&gt;=IFERROR(AE442,-1E+99),MAX($D$16,IFERROR(L442,MAX($D$16,POWER((ABS(K442)^2)/($I$5*MAX(F442,0.1)^2),1/3)))),MAX($D$16,IFERROR(W442,MAX($D$16,POWER((ABS(K442)^2)/($I$5*MAX(F442,0.1)^2),1/3))))),IF(IFERROR(V442,0)=1,MAX($D$16,IFERROR(L442,MAX($D$16,POWER((ABS(K442)^2)/($I$5*MAX(F442,0.1)^2),1/3)))),IF(IFERROR(AG442,0)=1,MAX($D$16,IFERROR(W442,MAX($D$16,POWER((ABS(K442)^2)/($I$5*MAX(F442,0.1)^2),1/3)))),MAX($D$16,POWER((ABS(K442)^2)/($I$5*MAX(F442,0.1)^2),1/3))))))),MAX($D$16,POWER((ABS(K442)^2)/($I$5*MAX(F442,0.1)^2),1/3)))</f>
        <v>2.1389677043987478</v>
      </c>
      <c r="AI442">
        <f t="shared" ca="1" si="227"/>
        <v>634.55546770439878</v>
      </c>
      <c r="AJ442">
        <f t="shared" ca="1" si="228"/>
        <v>635.62495155659815</v>
      </c>
      <c r="AM442">
        <v>0</v>
      </c>
      <c r="AN442">
        <v>0</v>
      </c>
      <c r="AO442">
        <f t="shared" si="229"/>
        <v>0</v>
      </c>
      <c r="AP442">
        <f t="shared" si="238"/>
        <v>0</v>
      </c>
      <c r="AQ442">
        <f t="shared" ca="1" si="230"/>
        <v>1.0000000000000004</v>
      </c>
      <c r="AR442" t="str">
        <f t="shared" ca="1" si="231"/>
        <v>Supercritical</v>
      </c>
      <c r="AS442">
        <f t="shared" ca="1" si="232"/>
        <v>3.8141460404132466E-3</v>
      </c>
    </row>
    <row r="443" spans="1:45" x14ac:dyDescent="0.35">
      <c r="A443">
        <v>294</v>
      </c>
      <c r="B443">
        <v>292.99599999999998</v>
      </c>
      <c r="C443">
        <v>616303.78200000001</v>
      </c>
      <c r="D443">
        <v>3097661.2880000002</v>
      </c>
      <c r="E443">
        <v>632.41600000000005</v>
      </c>
      <c r="F443">
        <v>5.2</v>
      </c>
      <c r="G443">
        <v>0</v>
      </c>
      <c r="H443" t="s">
        <v>194</v>
      </c>
      <c r="I443">
        <v>2.7E-2</v>
      </c>
      <c r="J443">
        <f t="shared" si="233"/>
        <v>1</v>
      </c>
      <c r="K443">
        <f t="shared" ca="1" si="234"/>
        <v>50.95</v>
      </c>
      <c r="L443">
        <f t="shared" ca="1" si="235"/>
        <v>1.0684959309922624</v>
      </c>
      <c r="M443">
        <f t="shared" ca="1" si="208"/>
        <v>5.5561788411597641</v>
      </c>
      <c r="N443">
        <f t="shared" ca="1" si="209"/>
        <v>0.75728294997139567</v>
      </c>
      <c r="O443">
        <f t="shared" ca="1" si="210"/>
        <v>9.1699712080119067</v>
      </c>
      <c r="P443">
        <f t="shared" ca="1" si="211"/>
        <v>633.48449593099235</v>
      </c>
      <c r="Q443">
        <f t="shared" ca="1" si="212"/>
        <v>637.77034567389592</v>
      </c>
      <c r="R443">
        <f t="shared" ca="1" si="213"/>
        <v>2.7409906686322007E-2</v>
      </c>
      <c r="S443">
        <f t="shared" ca="1" si="214"/>
        <v>2.8323507366843055</v>
      </c>
      <c r="T443">
        <f t="shared" ca="1" si="215"/>
        <v>50.594272557643521</v>
      </c>
      <c r="U443">
        <f t="shared" ca="1" si="236"/>
        <v>-2.7102769924795211E-2</v>
      </c>
      <c r="V443">
        <f t="shared" ca="1" si="237"/>
        <v>0</v>
      </c>
      <c r="W443">
        <f t="shared" ca="1" si="216"/>
        <v>0.87018234317766752</v>
      </c>
      <c r="X443">
        <f t="shared" ca="1" si="217"/>
        <v>4.524948184523871</v>
      </c>
      <c r="Y443">
        <f t="shared" ca="1" si="218"/>
        <v>0.65197556454343952</v>
      </c>
      <c r="Z443">
        <f t="shared" ca="1" si="219"/>
        <v>11.259797443484121</v>
      </c>
      <c r="AA443">
        <f t="shared" ca="1" si="220"/>
        <v>633.28618234317776</v>
      </c>
      <c r="AB443">
        <f t="shared" ca="1" si="221"/>
        <v>639.74811090934963</v>
      </c>
      <c r="AC443">
        <f t="shared" ca="1" si="222"/>
        <v>5.045860602700248E-2</v>
      </c>
      <c r="AD443">
        <f t="shared" ca="1" si="223"/>
        <v>3.8538156924572116</v>
      </c>
      <c r="AE443">
        <f t="shared" ca="1" si="224"/>
        <v>60.448548875027697</v>
      </c>
      <c r="AF443">
        <f t="shared" ca="1" si="225"/>
        <v>5.0497100074039736E-2</v>
      </c>
      <c r="AG443">
        <f t="shared" ca="1" si="226"/>
        <v>0</v>
      </c>
      <c r="AH443">
        <f ca="1">IFERROR(IF(V32="Supercritical",MAX($D$16,IFERROR(L443,MAX($D$16,POWER((ABS(K443)^2)/($I$5*MAX(F443,0.1)^2),1/3)))),IF(V32="Subcritical",MAX($D$16,IFERROR(W443,MAX($D$16,POWER((ABS(K443)^2)/($I$5*MAX(F443,0.1)^2),1/3)))),IF(AND(IFERROR(V443,0)=1,IFERROR(AG443,0)=1),IF(IFERROR(T443,-1E+99)&gt;=IFERROR(AE443,-1E+99),MAX($D$16,IFERROR(L443,MAX($D$16,POWER((ABS(K443)^2)/($I$5*MAX(F443,0.1)^2),1/3)))),MAX($D$16,IFERROR(W443,MAX($D$16,POWER((ABS(K443)^2)/($I$5*MAX(F443,0.1)^2),1/3))))),IF(IFERROR(V443,0)=1,MAX($D$16,IFERROR(L443,MAX($D$16,POWER((ABS(K443)^2)/($I$5*MAX(F443,0.1)^2),1/3)))),IF(IFERROR(AG443,0)=1,MAX($D$16,IFERROR(W443,MAX($D$16,POWER((ABS(K443)^2)/($I$5*MAX(F443,0.1)^2),1/3)))),MAX($D$16,POWER((ABS(K443)^2)/($I$5*MAX(F443,0.1)^2),1/3))))))),MAX($D$16,POWER((ABS(K443)^2)/($I$5*MAX(F443,0.1)^2),1/3)))</f>
        <v>2.1389677043987478</v>
      </c>
      <c r="AI443">
        <f t="shared" ca="1" si="227"/>
        <v>634.55496770439879</v>
      </c>
      <c r="AJ443">
        <f t="shared" ca="1" si="228"/>
        <v>635.62445155659816</v>
      </c>
      <c r="AM443">
        <v>0</v>
      </c>
      <c r="AN443">
        <v>0</v>
      </c>
      <c r="AO443">
        <f t="shared" si="229"/>
        <v>0</v>
      </c>
      <c r="AP443">
        <f t="shared" si="238"/>
        <v>0</v>
      </c>
      <c r="AQ443">
        <f t="shared" ca="1" si="230"/>
        <v>1.0000000000000004</v>
      </c>
      <c r="AR443" t="str">
        <f t="shared" ca="1" si="231"/>
        <v>Supercritical</v>
      </c>
      <c r="AS443">
        <f t="shared" ca="1" si="232"/>
        <v>3.8141460404132466E-3</v>
      </c>
    </row>
    <row r="444" spans="1:45" x14ac:dyDescent="0.35">
      <c r="A444">
        <v>295</v>
      </c>
      <c r="B444">
        <v>293.99599999999998</v>
      </c>
      <c r="C444">
        <v>616303.30799999996</v>
      </c>
      <c r="D444">
        <v>3097660.4079999998</v>
      </c>
      <c r="E444">
        <v>632.41549999999995</v>
      </c>
      <c r="F444">
        <v>5.2</v>
      </c>
      <c r="G444">
        <v>0</v>
      </c>
      <c r="H444" t="s">
        <v>194</v>
      </c>
      <c r="I444">
        <v>0.05</v>
      </c>
      <c r="J444">
        <f t="shared" si="233"/>
        <v>1</v>
      </c>
      <c r="K444">
        <f t="shared" ca="1" si="234"/>
        <v>50.95</v>
      </c>
      <c r="L444">
        <f t="shared" ca="1" si="235"/>
        <v>1.0684959309922624</v>
      </c>
      <c r="M444">
        <f t="shared" ca="1" si="208"/>
        <v>5.5561788411597641</v>
      </c>
      <c r="N444">
        <f t="shared" ca="1" si="209"/>
        <v>0.75728294997139567</v>
      </c>
      <c r="O444">
        <f t="shared" ca="1" si="210"/>
        <v>9.1699712080119067</v>
      </c>
      <c r="P444">
        <f t="shared" ca="1" si="211"/>
        <v>633.48399593099225</v>
      </c>
      <c r="Q444">
        <f t="shared" ca="1" si="212"/>
        <v>637.76984567389582</v>
      </c>
      <c r="R444">
        <f t="shared" ca="1" si="213"/>
        <v>2.7409906686322007E-2</v>
      </c>
      <c r="S444">
        <f t="shared" ca="1" si="214"/>
        <v>2.8323507366843055</v>
      </c>
      <c r="T444">
        <f t="shared" ca="1" si="215"/>
        <v>50.594272557643521</v>
      </c>
      <c r="U444">
        <f t="shared" ca="1" si="236"/>
        <v>-2.7267060831491108E-2</v>
      </c>
      <c r="V444">
        <f t="shared" ca="1" si="237"/>
        <v>0</v>
      </c>
      <c r="W444">
        <f t="shared" ca="1" si="216"/>
        <v>0.86873120890943922</v>
      </c>
      <c r="X444">
        <f t="shared" ca="1" si="217"/>
        <v>4.5174022863290837</v>
      </c>
      <c r="Y444">
        <f t="shared" ca="1" si="218"/>
        <v>0.65116061381840884</v>
      </c>
      <c r="Z444">
        <f t="shared" ca="1" si="219"/>
        <v>11.27860588245348</v>
      </c>
      <c r="AA444">
        <f t="shared" ca="1" si="220"/>
        <v>633.28423120890943</v>
      </c>
      <c r="AB444">
        <f t="shared" ca="1" si="221"/>
        <v>639.76776590063798</v>
      </c>
      <c r="AC444">
        <f t="shared" ca="1" si="222"/>
        <v>5.0711819732340555E-2</v>
      </c>
      <c r="AD444">
        <f t="shared" ca="1" si="223"/>
        <v>3.8634758820037018</v>
      </c>
      <c r="AE444">
        <f t="shared" ca="1" si="224"/>
        <v>60.539673054483465</v>
      </c>
      <c r="AF444">
        <f t="shared" ca="1" si="225"/>
        <v>5.105467924227014E-2</v>
      </c>
      <c r="AG444">
        <f t="shared" ca="1" si="226"/>
        <v>0</v>
      </c>
      <c r="AH444">
        <f ca="1">IFERROR(IF(V32="Supercritical",MAX($D$16,IFERROR(L444,MAX($D$16,POWER((ABS(K444)^2)/($I$5*MAX(F444,0.1)^2),1/3)))),IF(V32="Subcritical",MAX($D$16,IFERROR(W444,MAX($D$16,POWER((ABS(K444)^2)/($I$5*MAX(F444,0.1)^2),1/3)))),IF(AND(IFERROR(V444,0)=1,IFERROR(AG444,0)=1),IF(IFERROR(T444,-1E+99)&gt;=IFERROR(AE444,-1E+99),MAX($D$16,IFERROR(L444,MAX($D$16,POWER((ABS(K444)^2)/($I$5*MAX(F444,0.1)^2),1/3)))),MAX($D$16,IFERROR(W444,MAX($D$16,POWER((ABS(K444)^2)/($I$5*MAX(F444,0.1)^2),1/3))))),IF(IFERROR(V444,0)=1,MAX($D$16,IFERROR(L444,MAX($D$16,POWER((ABS(K444)^2)/($I$5*MAX(F444,0.1)^2),1/3)))),IF(IFERROR(AG444,0)=1,MAX($D$16,IFERROR(W444,MAX($D$16,POWER((ABS(K444)^2)/($I$5*MAX(F444,0.1)^2),1/3)))),MAX($D$16,POWER((ABS(K444)^2)/($I$5*MAX(F444,0.1)^2),1/3))))))),MAX($D$16,POWER((ABS(K444)^2)/($I$5*MAX(F444,0.1)^2),1/3)))</f>
        <v>2.1389677043987478</v>
      </c>
      <c r="AI444">
        <f t="shared" ca="1" si="227"/>
        <v>634.55446770439869</v>
      </c>
      <c r="AJ444">
        <f t="shared" ca="1" si="228"/>
        <v>635.62395155659806</v>
      </c>
      <c r="AM444">
        <v>0</v>
      </c>
      <c r="AN444">
        <v>0</v>
      </c>
      <c r="AO444">
        <f t="shared" si="229"/>
        <v>0</v>
      </c>
      <c r="AP444">
        <f t="shared" si="238"/>
        <v>0</v>
      </c>
      <c r="AQ444">
        <f t="shared" ca="1" si="230"/>
        <v>1.0000000000000004</v>
      </c>
      <c r="AR444" t="str">
        <f t="shared" ca="1" si="231"/>
        <v>Supercritical</v>
      </c>
      <c r="AS444">
        <f t="shared" ca="1" si="232"/>
        <v>3.8141460404132466E-3</v>
      </c>
    </row>
    <row r="445" spans="1:45" x14ac:dyDescent="0.35">
      <c r="A445">
        <v>296</v>
      </c>
      <c r="B445">
        <v>294.99599999999998</v>
      </c>
      <c r="C445">
        <v>616302.83299999998</v>
      </c>
      <c r="D445">
        <v>3097659.5279999999</v>
      </c>
      <c r="E445">
        <v>632.41499999999996</v>
      </c>
      <c r="F445">
        <v>5.2</v>
      </c>
      <c r="G445">
        <v>0</v>
      </c>
      <c r="H445" t="s">
        <v>194</v>
      </c>
      <c r="I445">
        <v>7.8E-2</v>
      </c>
      <c r="J445">
        <f t="shared" si="233"/>
        <v>1</v>
      </c>
      <c r="K445">
        <f t="shared" ca="1" si="234"/>
        <v>50.95</v>
      </c>
      <c r="L445">
        <f t="shared" ca="1" si="235"/>
        <v>1.0684959309922624</v>
      </c>
      <c r="M445">
        <f t="shared" ca="1" si="208"/>
        <v>5.5561788411597641</v>
      </c>
      <c r="N445">
        <f t="shared" ca="1" si="209"/>
        <v>0.75728294997139567</v>
      </c>
      <c r="O445">
        <f t="shared" ca="1" si="210"/>
        <v>9.1699712080119067</v>
      </c>
      <c r="P445">
        <f t="shared" ca="1" si="211"/>
        <v>633.48349593099226</v>
      </c>
      <c r="Q445">
        <f t="shared" ca="1" si="212"/>
        <v>637.76934567389583</v>
      </c>
      <c r="R445">
        <f t="shared" ca="1" si="213"/>
        <v>2.7409906686322007E-2</v>
      </c>
      <c r="S445">
        <f t="shared" ca="1" si="214"/>
        <v>2.8323507366843055</v>
      </c>
      <c r="T445">
        <f t="shared" ca="1" si="215"/>
        <v>50.594272557643521</v>
      </c>
      <c r="U445">
        <f t="shared" ca="1" si="236"/>
        <v>-2.7467067152883828E-2</v>
      </c>
      <c r="V445">
        <f t="shared" ca="1" si="237"/>
        <v>0</v>
      </c>
      <c r="W445">
        <f t="shared" ca="1" si="216"/>
        <v>0.8672921405909777</v>
      </c>
      <c r="X445">
        <f t="shared" ca="1" si="217"/>
        <v>4.509919131073084</v>
      </c>
      <c r="Y445">
        <f t="shared" ca="1" si="218"/>
        <v>0.65035176561505392</v>
      </c>
      <c r="Z445">
        <f t="shared" ca="1" si="219"/>
        <v>11.2973200891691</v>
      </c>
      <c r="AA445">
        <f t="shared" ca="1" si="220"/>
        <v>633.28229214059093</v>
      </c>
      <c r="AB445">
        <f t="shared" ca="1" si="221"/>
        <v>639.78736049926283</v>
      </c>
      <c r="AC445">
        <f t="shared" ca="1" si="222"/>
        <v>5.0964639241770117E-2</v>
      </c>
      <c r="AD445">
        <f t="shared" ca="1" si="223"/>
        <v>3.8730956706694348</v>
      </c>
      <c r="AE445">
        <f t="shared" ca="1" si="224"/>
        <v>60.630373187965937</v>
      </c>
      <c r="AF445">
        <f t="shared" ca="1" si="225"/>
        <v>5.0757367317942226E-2</v>
      </c>
      <c r="AG445">
        <f t="shared" ca="1" si="226"/>
        <v>0</v>
      </c>
      <c r="AH445">
        <f ca="1">IFERROR(IF(V32="Supercritical",MAX($D$16,IFERROR(L445,MAX($D$16,POWER((ABS(K445)^2)/($I$5*MAX(F445,0.1)^2),1/3)))),IF(V32="Subcritical",MAX($D$16,IFERROR(W445,MAX($D$16,POWER((ABS(K445)^2)/($I$5*MAX(F445,0.1)^2),1/3)))),IF(AND(IFERROR(V445,0)=1,IFERROR(AG445,0)=1),IF(IFERROR(T445,-1E+99)&gt;=IFERROR(AE445,-1E+99),MAX($D$16,IFERROR(L445,MAX($D$16,POWER((ABS(K445)^2)/($I$5*MAX(F445,0.1)^2),1/3)))),MAX($D$16,IFERROR(W445,MAX($D$16,POWER((ABS(K445)^2)/($I$5*MAX(F445,0.1)^2),1/3))))),IF(IFERROR(V445,0)=1,MAX($D$16,IFERROR(L445,MAX($D$16,POWER((ABS(K445)^2)/($I$5*MAX(F445,0.1)^2),1/3)))),IF(IFERROR(AG445,0)=1,MAX($D$16,IFERROR(W445,MAX($D$16,POWER((ABS(K445)^2)/($I$5*MAX(F445,0.1)^2),1/3)))),MAX($D$16,POWER((ABS(K445)^2)/($I$5*MAX(F445,0.1)^2),1/3))))))),MAX($D$16,POWER((ABS(K445)^2)/($I$5*MAX(F445,0.1)^2),1/3)))</f>
        <v>2.1389677043987478</v>
      </c>
      <c r="AI445">
        <f t="shared" ca="1" si="227"/>
        <v>634.5539677043987</v>
      </c>
      <c r="AJ445">
        <f t="shared" ca="1" si="228"/>
        <v>635.62345155659807</v>
      </c>
      <c r="AM445">
        <v>0</v>
      </c>
      <c r="AN445">
        <v>0</v>
      </c>
      <c r="AO445">
        <f t="shared" si="229"/>
        <v>0</v>
      </c>
      <c r="AP445">
        <f t="shared" si="238"/>
        <v>0</v>
      </c>
      <c r="AQ445">
        <f t="shared" ca="1" si="230"/>
        <v>1.0000000000000004</v>
      </c>
      <c r="AR445" t="str">
        <f t="shared" ca="1" si="231"/>
        <v>Supercritical</v>
      </c>
      <c r="AS445">
        <f t="shared" ca="1" si="232"/>
        <v>3.8141460404132466E-3</v>
      </c>
    </row>
    <row r="446" spans="1:45" x14ac:dyDescent="0.35">
      <c r="A446">
        <v>297</v>
      </c>
      <c r="B446">
        <v>295.99599999999998</v>
      </c>
      <c r="C446">
        <v>616302.35900000005</v>
      </c>
      <c r="D446">
        <v>3097658.6469999999</v>
      </c>
      <c r="E446">
        <v>632.41449999999998</v>
      </c>
      <c r="F446">
        <v>5.2</v>
      </c>
      <c r="G446">
        <v>0</v>
      </c>
      <c r="H446" t="s">
        <v>194</v>
      </c>
      <c r="I446">
        <v>2.7E-2</v>
      </c>
      <c r="J446">
        <f t="shared" si="233"/>
        <v>1</v>
      </c>
      <c r="K446">
        <f t="shared" ca="1" si="234"/>
        <v>50.95</v>
      </c>
      <c r="L446">
        <f t="shared" ca="1" si="235"/>
        <v>1.0684959309922624</v>
      </c>
      <c r="M446">
        <f t="shared" ca="1" si="208"/>
        <v>5.5561788411597641</v>
      </c>
      <c r="N446">
        <f t="shared" ca="1" si="209"/>
        <v>0.75728294997139567</v>
      </c>
      <c r="O446">
        <f t="shared" ca="1" si="210"/>
        <v>9.1699712080119067</v>
      </c>
      <c r="P446">
        <f t="shared" ca="1" si="211"/>
        <v>633.48299593099227</v>
      </c>
      <c r="Q446">
        <f t="shared" ca="1" si="212"/>
        <v>637.76884567389584</v>
      </c>
      <c r="R446">
        <f t="shared" ca="1" si="213"/>
        <v>2.7409906686322007E-2</v>
      </c>
      <c r="S446">
        <f t="shared" ca="1" si="214"/>
        <v>2.8323507366843055</v>
      </c>
      <c r="T446">
        <f t="shared" ca="1" si="215"/>
        <v>50.594272557643521</v>
      </c>
      <c r="U446">
        <f t="shared" ca="1" si="236"/>
        <v>-2.7102769924795211E-2</v>
      </c>
      <c r="V446">
        <f t="shared" ca="1" si="237"/>
        <v>0</v>
      </c>
      <c r="W446">
        <f t="shared" ca="1" si="216"/>
        <v>0.86589000004556038</v>
      </c>
      <c r="X446">
        <f t="shared" ca="1" si="217"/>
        <v>4.5026280002369141</v>
      </c>
      <c r="Y446">
        <f t="shared" ca="1" si="218"/>
        <v>0.64956302712690328</v>
      </c>
      <c r="Z446">
        <f t="shared" ca="1" si="219"/>
        <v>11.315613903107069</v>
      </c>
      <c r="AA446">
        <f t="shared" ca="1" si="220"/>
        <v>633.28039000004549</v>
      </c>
      <c r="AB446">
        <f t="shared" ca="1" si="221"/>
        <v>639.80654280352098</v>
      </c>
      <c r="AC446">
        <f t="shared" ca="1" si="222"/>
        <v>5.1212624162285218E-2</v>
      </c>
      <c r="AD446">
        <f t="shared" ca="1" si="223"/>
        <v>3.8825070664755823</v>
      </c>
      <c r="AE446">
        <f t="shared" ca="1" si="224"/>
        <v>60.719066973172289</v>
      </c>
      <c r="AF446">
        <f t="shared" ca="1" si="225"/>
        <v>5.1006301038455604E-2</v>
      </c>
      <c r="AG446">
        <f t="shared" ca="1" si="226"/>
        <v>0</v>
      </c>
      <c r="AH446">
        <f ca="1">IFERROR(IF(V32="Supercritical",MAX($D$16,IFERROR(L446,MAX($D$16,POWER((ABS(K446)^2)/($I$5*MAX(F446,0.1)^2),1/3)))),IF(V32="Subcritical",MAX($D$16,IFERROR(W446,MAX($D$16,POWER((ABS(K446)^2)/($I$5*MAX(F446,0.1)^2),1/3)))),IF(AND(IFERROR(V446,0)=1,IFERROR(AG446,0)=1),IF(IFERROR(T446,-1E+99)&gt;=IFERROR(AE446,-1E+99),MAX($D$16,IFERROR(L446,MAX($D$16,POWER((ABS(K446)^2)/($I$5*MAX(F446,0.1)^2),1/3)))),MAX($D$16,IFERROR(W446,MAX($D$16,POWER((ABS(K446)^2)/($I$5*MAX(F446,0.1)^2),1/3))))),IF(IFERROR(V446,0)=1,MAX($D$16,IFERROR(L446,MAX($D$16,POWER((ABS(K446)^2)/($I$5*MAX(F446,0.1)^2),1/3)))),IF(IFERROR(AG446,0)=1,MAX($D$16,IFERROR(W446,MAX($D$16,POWER((ABS(K446)^2)/($I$5*MAX(F446,0.1)^2),1/3)))),MAX($D$16,POWER((ABS(K446)^2)/($I$5*MAX(F446,0.1)^2),1/3))))))),MAX($D$16,POWER((ABS(K446)^2)/($I$5*MAX(F446,0.1)^2),1/3)))</f>
        <v>2.1389677043987478</v>
      </c>
      <c r="AI446">
        <f t="shared" ca="1" si="227"/>
        <v>634.55346770439871</v>
      </c>
      <c r="AJ446">
        <f t="shared" ca="1" si="228"/>
        <v>635.62295155659808</v>
      </c>
      <c r="AM446">
        <v>0</v>
      </c>
      <c r="AN446">
        <v>0</v>
      </c>
      <c r="AO446">
        <f t="shared" si="229"/>
        <v>0</v>
      </c>
      <c r="AP446">
        <f t="shared" si="238"/>
        <v>0</v>
      </c>
      <c r="AQ446">
        <f t="shared" ca="1" si="230"/>
        <v>1.0000000000000004</v>
      </c>
      <c r="AR446" t="str">
        <f t="shared" ca="1" si="231"/>
        <v>Supercritical</v>
      </c>
      <c r="AS446">
        <f t="shared" ca="1" si="232"/>
        <v>3.8141460404132466E-3</v>
      </c>
    </row>
    <row r="447" spans="1:45" x14ac:dyDescent="0.35">
      <c r="A447">
        <v>298</v>
      </c>
      <c r="B447">
        <v>296.99599999999998</v>
      </c>
      <c r="C447">
        <v>616301.88500000001</v>
      </c>
      <c r="D447">
        <v>3097657.767</v>
      </c>
      <c r="E447">
        <v>632.41399999999999</v>
      </c>
      <c r="F447">
        <v>5.2</v>
      </c>
      <c r="G447">
        <v>0</v>
      </c>
      <c r="H447" t="s">
        <v>194</v>
      </c>
      <c r="I447">
        <v>2.7E-2</v>
      </c>
      <c r="J447">
        <f t="shared" si="233"/>
        <v>1</v>
      </c>
      <c r="K447">
        <f t="shared" ca="1" si="234"/>
        <v>50.95</v>
      </c>
      <c r="L447">
        <f t="shared" ca="1" si="235"/>
        <v>1.0684959309922624</v>
      </c>
      <c r="M447">
        <f t="shared" ca="1" si="208"/>
        <v>5.5561788411597641</v>
      </c>
      <c r="N447">
        <f t="shared" ca="1" si="209"/>
        <v>0.75728294997139567</v>
      </c>
      <c r="O447">
        <f t="shared" ca="1" si="210"/>
        <v>9.1699712080119067</v>
      </c>
      <c r="P447">
        <f t="shared" ca="1" si="211"/>
        <v>633.48249593099229</v>
      </c>
      <c r="Q447">
        <f t="shared" ca="1" si="212"/>
        <v>637.76834567389585</v>
      </c>
      <c r="R447">
        <f t="shared" ca="1" si="213"/>
        <v>2.7409906686322007E-2</v>
      </c>
      <c r="S447">
        <f t="shared" ca="1" si="214"/>
        <v>2.8323507366843055</v>
      </c>
      <c r="T447">
        <f t="shared" ca="1" si="215"/>
        <v>50.594272557643521</v>
      </c>
      <c r="U447">
        <f t="shared" ca="1" si="236"/>
        <v>-2.7102769924795211E-2</v>
      </c>
      <c r="V447">
        <f t="shared" ca="1" si="237"/>
        <v>0</v>
      </c>
      <c r="W447">
        <f t="shared" ca="1" si="216"/>
        <v>0.86455318238024448</v>
      </c>
      <c r="X447">
        <f t="shared" ca="1" si="217"/>
        <v>4.4956765483772712</v>
      </c>
      <c r="Y447">
        <f t="shared" ca="1" si="218"/>
        <v>0.64881043986292863</v>
      </c>
      <c r="Z447">
        <f t="shared" ca="1" si="219"/>
        <v>11.333110701300468</v>
      </c>
      <c r="AA447">
        <f t="shared" ca="1" si="220"/>
        <v>633.27855318238028</v>
      </c>
      <c r="AB447">
        <f t="shared" ca="1" si="221"/>
        <v>639.82490375159182</v>
      </c>
      <c r="AC447">
        <f t="shared" ca="1" si="222"/>
        <v>5.1450587810090466E-2</v>
      </c>
      <c r="AD447">
        <f t="shared" ca="1" si="223"/>
        <v>3.8915155519504259</v>
      </c>
      <c r="AE447">
        <f t="shared" ca="1" si="224"/>
        <v>60.803925196347294</v>
      </c>
      <c r="AF447">
        <f t="shared" ca="1" si="225"/>
        <v>5.1245173585698467E-2</v>
      </c>
      <c r="AG447">
        <f t="shared" ca="1" si="226"/>
        <v>0</v>
      </c>
      <c r="AH447">
        <f ca="1">IFERROR(IF(V32="Supercritical",MAX($D$16,IFERROR(L447,MAX($D$16,POWER((ABS(K447)^2)/($I$5*MAX(F447,0.1)^2),1/3)))),IF(V32="Subcritical",MAX($D$16,IFERROR(W447,MAX($D$16,POWER((ABS(K447)^2)/($I$5*MAX(F447,0.1)^2),1/3)))),IF(AND(IFERROR(V447,0)=1,IFERROR(AG447,0)=1),IF(IFERROR(T447,-1E+99)&gt;=IFERROR(AE447,-1E+99),MAX($D$16,IFERROR(L447,MAX($D$16,POWER((ABS(K447)^2)/($I$5*MAX(F447,0.1)^2),1/3)))),MAX($D$16,IFERROR(W447,MAX($D$16,POWER((ABS(K447)^2)/($I$5*MAX(F447,0.1)^2),1/3))))),IF(IFERROR(V447,0)=1,MAX($D$16,IFERROR(L447,MAX($D$16,POWER((ABS(K447)^2)/($I$5*MAX(F447,0.1)^2),1/3)))),IF(IFERROR(AG447,0)=1,MAX($D$16,IFERROR(W447,MAX($D$16,POWER((ABS(K447)^2)/($I$5*MAX(F447,0.1)^2),1/3)))),MAX($D$16,POWER((ABS(K447)^2)/($I$5*MAX(F447,0.1)^2),1/3))))))),MAX($D$16,POWER((ABS(K447)^2)/($I$5*MAX(F447,0.1)^2),1/3)))</f>
        <v>2.1389677043987478</v>
      </c>
      <c r="AI447">
        <f t="shared" ca="1" si="227"/>
        <v>634.55296770439872</v>
      </c>
      <c r="AJ447">
        <f t="shared" ca="1" si="228"/>
        <v>635.62245155659809</v>
      </c>
      <c r="AM447">
        <v>0</v>
      </c>
      <c r="AN447">
        <v>0</v>
      </c>
      <c r="AO447">
        <f t="shared" si="229"/>
        <v>0</v>
      </c>
      <c r="AP447">
        <f t="shared" si="238"/>
        <v>0</v>
      </c>
      <c r="AQ447">
        <f t="shared" ca="1" si="230"/>
        <v>1.0000000000000004</v>
      </c>
      <c r="AR447" t="str">
        <f t="shared" ca="1" si="231"/>
        <v>Supercritical</v>
      </c>
      <c r="AS447">
        <f t="shared" ca="1" si="232"/>
        <v>3.8141460404132466E-3</v>
      </c>
    </row>
    <row r="448" spans="1:45" x14ac:dyDescent="0.35">
      <c r="A448">
        <v>299</v>
      </c>
      <c r="B448">
        <v>297.99599999999998</v>
      </c>
      <c r="C448">
        <v>616301.41099999996</v>
      </c>
      <c r="D448">
        <v>3097656.8859999999</v>
      </c>
      <c r="E448">
        <v>632.4135</v>
      </c>
      <c r="F448">
        <v>5.2</v>
      </c>
      <c r="G448">
        <v>0</v>
      </c>
      <c r="H448" t="s">
        <v>194</v>
      </c>
      <c r="I448">
        <v>2.7E-2</v>
      </c>
      <c r="J448">
        <f t="shared" si="233"/>
        <v>1</v>
      </c>
      <c r="K448">
        <f t="shared" ca="1" si="234"/>
        <v>50.95</v>
      </c>
      <c r="L448">
        <f t="shared" ca="1" si="235"/>
        <v>1.0684959309922624</v>
      </c>
      <c r="M448">
        <f t="shared" ca="1" si="208"/>
        <v>5.5561788411597641</v>
      </c>
      <c r="N448">
        <f t="shared" ca="1" si="209"/>
        <v>0.75728294997139567</v>
      </c>
      <c r="O448">
        <f t="shared" ca="1" si="210"/>
        <v>9.1699712080119067</v>
      </c>
      <c r="P448">
        <f t="shared" ca="1" si="211"/>
        <v>633.4819959309923</v>
      </c>
      <c r="Q448">
        <f t="shared" ca="1" si="212"/>
        <v>637.76784567389586</v>
      </c>
      <c r="R448">
        <f t="shared" ca="1" si="213"/>
        <v>2.7409906686322007E-2</v>
      </c>
      <c r="S448">
        <f t="shared" ca="1" si="214"/>
        <v>2.8323507366843055</v>
      </c>
      <c r="T448">
        <f t="shared" ca="1" si="215"/>
        <v>50.594272557643521</v>
      </c>
      <c r="U448">
        <f t="shared" ca="1" si="236"/>
        <v>-2.7102769924795211E-2</v>
      </c>
      <c r="V448">
        <f t="shared" ca="1" si="237"/>
        <v>0</v>
      </c>
      <c r="W448">
        <f t="shared" ca="1" si="216"/>
        <v>0.86329374789446423</v>
      </c>
      <c r="X448">
        <f t="shared" ca="1" si="217"/>
        <v>4.4891274890512145</v>
      </c>
      <c r="Y448">
        <f t="shared" ca="1" si="218"/>
        <v>0.64810088543318245</v>
      </c>
      <c r="Z448">
        <f t="shared" ca="1" si="219"/>
        <v>11.34964425141964</v>
      </c>
      <c r="AA448">
        <f t="shared" ca="1" si="220"/>
        <v>633.27679374789443</v>
      </c>
      <c r="AB448">
        <f t="shared" ca="1" si="221"/>
        <v>639.8422588158752</v>
      </c>
      <c r="AC448">
        <f t="shared" ca="1" si="222"/>
        <v>5.167615550141931E-2</v>
      </c>
      <c r="AD448">
        <f t="shared" ca="1" si="223"/>
        <v>3.9000344876906139</v>
      </c>
      <c r="AE448">
        <f t="shared" ca="1" si="224"/>
        <v>60.884137277555581</v>
      </c>
      <c r="AF448">
        <f t="shared" ca="1" si="225"/>
        <v>5.1671601434918557E-2</v>
      </c>
      <c r="AG448">
        <f t="shared" ca="1" si="226"/>
        <v>0</v>
      </c>
      <c r="AH448">
        <f ca="1">IFERROR(IF(V32="Supercritical",MAX($D$16,IFERROR(L448,MAX($D$16,POWER((ABS(K448)^2)/($I$5*MAX(F448,0.1)^2),1/3)))),IF(V32="Subcritical",MAX($D$16,IFERROR(W448,MAX($D$16,POWER((ABS(K448)^2)/($I$5*MAX(F448,0.1)^2),1/3)))),IF(AND(IFERROR(V448,0)=1,IFERROR(AG448,0)=1),IF(IFERROR(T448,-1E+99)&gt;=IFERROR(AE448,-1E+99),MAX($D$16,IFERROR(L448,MAX($D$16,POWER((ABS(K448)^2)/($I$5*MAX(F448,0.1)^2),1/3)))),MAX($D$16,IFERROR(W448,MAX($D$16,POWER((ABS(K448)^2)/($I$5*MAX(F448,0.1)^2),1/3))))),IF(IFERROR(V448,0)=1,MAX($D$16,IFERROR(L448,MAX($D$16,POWER((ABS(K448)^2)/($I$5*MAX(F448,0.1)^2),1/3)))),IF(IFERROR(AG448,0)=1,MAX($D$16,IFERROR(W448,MAX($D$16,POWER((ABS(K448)^2)/($I$5*MAX(F448,0.1)^2),1/3)))),MAX($D$16,POWER((ABS(K448)^2)/($I$5*MAX(F448,0.1)^2),1/3))))))),MAX($D$16,POWER((ABS(K448)^2)/($I$5*MAX(F448,0.1)^2),1/3)))</f>
        <v>2.1389677043987478</v>
      </c>
      <c r="AI448">
        <f t="shared" ca="1" si="227"/>
        <v>634.55246770439874</v>
      </c>
      <c r="AJ448">
        <f t="shared" ca="1" si="228"/>
        <v>635.62195155659811</v>
      </c>
      <c r="AM448">
        <v>0</v>
      </c>
      <c r="AN448">
        <v>0</v>
      </c>
      <c r="AO448">
        <f t="shared" si="229"/>
        <v>0</v>
      </c>
      <c r="AP448">
        <f t="shared" si="238"/>
        <v>0</v>
      </c>
      <c r="AQ448">
        <f t="shared" ca="1" si="230"/>
        <v>1.0000000000000004</v>
      </c>
      <c r="AR448" t="str">
        <f t="shared" ca="1" si="231"/>
        <v>Supercritical</v>
      </c>
      <c r="AS448">
        <f t="shared" ca="1" si="232"/>
        <v>3.8141460404132466E-3</v>
      </c>
    </row>
    <row r="449" spans="1:45" x14ac:dyDescent="0.35">
      <c r="A449">
        <v>300</v>
      </c>
      <c r="B449">
        <v>298.995</v>
      </c>
      <c r="C449">
        <v>616300.93700000003</v>
      </c>
      <c r="D449">
        <v>3097656.0060000001</v>
      </c>
      <c r="E449">
        <v>632.41300000000001</v>
      </c>
      <c r="F449">
        <v>5.2</v>
      </c>
      <c r="G449">
        <v>0</v>
      </c>
      <c r="H449" t="s">
        <v>194</v>
      </c>
      <c r="I449">
        <v>0.05</v>
      </c>
      <c r="J449">
        <f t="shared" si="233"/>
        <v>0.99900000000002365</v>
      </c>
      <c r="K449">
        <f t="shared" ca="1" si="234"/>
        <v>50.95</v>
      </c>
      <c r="L449">
        <f t="shared" ca="1" si="235"/>
        <v>1.0684959309922624</v>
      </c>
      <c r="M449">
        <f t="shared" ca="1" si="208"/>
        <v>5.5561788411597641</v>
      </c>
      <c r="N449">
        <f t="shared" ca="1" si="209"/>
        <v>0.75728294997139567</v>
      </c>
      <c r="O449">
        <f t="shared" ca="1" si="210"/>
        <v>9.1699712080119067</v>
      </c>
      <c r="P449">
        <f t="shared" ca="1" si="211"/>
        <v>633.48149593099231</v>
      </c>
      <c r="Q449">
        <f t="shared" ca="1" si="212"/>
        <v>637.76734567389587</v>
      </c>
      <c r="R449">
        <f t="shared" ca="1" si="213"/>
        <v>2.7409906686322007E-2</v>
      </c>
      <c r="S449">
        <f t="shared" ca="1" si="214"/>
        <v>2.8323507366843055</v>
      </c>
      <c r="T449">
        <f t="shared" ca="1" si="215"/>
        <v>50.594272557643521</v>
      </c>
      <c r="U449">
        <f t="shared" ca="1" si="236"/>
        <v>-2.7239650924911984E-2</v>
      </c>
      <c r="V449">
        <f t="shared" ca="1" si="237"/>
        <v>0</v>
      </c>
      <c r="W449">
        <f t="shared" ca="1" si="216"/>
        <v>0.86211764214202036</v>
      </c>
      <c r="X449">
        <f t="shared" ca="1" si="217"/>
        <v>4.4830117391385063</v>
      </c>
      <c r="Y449">
        <f t="shared" ca="1" si="218"/>
        <v>0.64743781155351732</v>
      </c>
      <c r="Z449">
        <f t="shared" ca="1" si="219"/>
        <v>11.365127500154838</v>
      </c>
      <c r="AA449">
        <f t="shared" ca="1" si="220"/>
        <v>633.27511764214205</v>
      </c>
      <c r="AB449">
        <f t="shared" ca="1" si="221"/>
        <v>639.85850821781867</v>
      </c>
      <c r="AC449">
        <f t="shared" ca="1" si="222"/>
        <v>5.1888015778118267E-2</v>
      </c>
      <c r="AD449">
        <f t="shared" ca="1" si="223"/>
        <v>3.90801788247677</v>
      </c>
      <c r="AE449">
        <f t="shared" ca="1" si="224"/>
        <v>60.95927622330494</v>
      </c>
      <c r="AF449">
        <f t="shared" ca="1" si="225"/>
        <v>5.2243856552991019E-2</v>
      </c>
      <c r="AG449">
        <f t="shared" ca="1" si="226"/>
        <v>0</v>
      </c>
      <c r="AH449">
        <f ca="1">IFERROR(IF(V32="Supercritical",MAX($D$16,IFERROR(L449,MAX($D$16,POWER((ABS(K449)^2)/($I$5*MAX(F449,0.1)^2),1/3)))),IF(V32="Subcritical",MAX($D$16,IFERROR(W449,MAX($D$16,POWER((ABS(K449)^2)/($I$5*MAX(F449,0.1)^2),1/3)))),IF(AND(IFERROR(V449,0)=1,IFERROR(AG449,0)=1),IF(IFERROR(T449,-1E+99)&gt;=IFERROR(AE449,-1E+99),MAX($D$16,IFERROR(L449,MAX($D$16,POWER((ABS(K449)^2)/($I$5*MAX(F449,0.1)^2),1/3)))),MAX($D$16,IFERROR(W449,MAX($D$16,POWER((ABS(K449)^2)/($I$5*MAX(F449,0.1)^2),1/3))))),IF(IFERROR(V449,0)=1,MAX($D$16,IFERROR(L449,MAX($D$16,POWER((ABS(K449)^2)/($I$5*MAX(F449,0.1)^2),1/3)))),IF(IFERROR(AG449,0)=1,MAX($D$16,IFERROR(W449,MAX($D$16,POWER((ABS(K449)^2)/($I$5*MAX(F449,0.1)^2),1/3)))),MAX($D$16,POWER((ABS(K449)^2)/($I$5*MAX(F449,0.1)^2),1/3))))))),MAX($D$16,POWER((ABS(K449)^2)/($I$5*MAX(F449,0.1)^2),1/3)))</f>
        <v>2.1389677043987478</v>
      </c>
      <c r="AI449">
        <f t="shared" ca="1" si="227"/>
        <v>634.55196770439875</v>
      </c>
      <c r="AJ449">
        <f t="shared" ca="1" si="228"/>
        <v>635.62145155659812</v>
      </c>
      <c r="AM449">
        <v>0</v>
      </c>
      <c r="AN449">
        <v>0</v>
      </c>
      <c r="AO449">
        <f t="shared" si="229"/>
        <v>0</v>
      </c>
      <c r="AP449">
        <f t="shared" si="238"/>
        <v>0</v>
      </c>
      <c r="AQ449">
        <f t="shared" ca="1" si="230"/>
        <v>1.0000000000000004</v>
      </c>
      <c r="AR449" t="str">
        <f t="shared" ca="1" si="231"/>
        <v>Supercritical</v>
      </c>
      <c r="AS449">
        <f t="shared" ca="1" si="232"/>
        <v>3.8141460404132466E-3</v>
      </c>
    </row>
    <row r="450" spans="1:45" x14ac:dyDescent="0.35">
      <c r="A450">
        <v>301</v>
      </c>
      <c r="B450">
        <v>299.995</v>
      </c>
      <c r="C450">
        <v>616300.46200000006</v>
      </c>
      <c r="D450">
        <v>3097655.1260000002</v>
      </c>
      <c r="E450">
        <v>632.41250000000002</v>
      </c>
      <c r="F450">
        <v>5.2</v>
      </c>
      <c r="G450">
        <v>0</v>
      </c>
      <c r="H450" t="s">
        <v>194</v>
      </c>
      <c r="I450">
        <v>7.8E-2</v>
      </c>
      <c r="J450">
        <f t="shared" si="233"/>
        <v>1</v>
      </c>
      <c r="K450">
        <f t="shared" ca="1" si="234"/>
        <v>50.95</v>
      </c>
      <c r="L450">
        <f t="shared" ca="1" si="235"/>
        <v>1.0684959309922624</v>
      </c>
      <c r="M450">
        <f t="shared" ca="1" si="208"/>
        <v>5.5561788411597641</v>
      </c>
      <c r="N450">
        <f t="shared" ca="1" si="209"/>
        <v>0.75728294997139567</v>
      </c>
      <c r="O450">
        <f t="shared" ca="1" si="210"/>
        <v>9.1699712080119067</v>
      </c>
      <c r="P450">
        <f t="shared" ca="1" si="211"/>
        <v>633.48099593099232</v>
      </c>
      <c r="Q450">
        <f t="shared" ca="1" si="212"/>
        <v>637.76684567389589</v>
      </c>
      <c r="R450">
        <f t="shared" ca="1" si="213"/>
        <v>2.7409906686322007E-2</v>
      </c>
      <c r="S450">
        <f t="shared" ca="1" si="214"/>
        <v>2.8323507366843055</v>
      </c>
      <c r="T450">
        <f t="shared" ca="1" si="215"/>
        <v>50.594272557643521</v>
      </c>
      <c r="U450">
        <f t="shared" ca="1" si="236"/>
        <v>-2.7467067152883828E-2</v>
      </c>
      <c r="V450">
        <f t="shared" ca="1" si="237"/>
        <v>0</v>
      </c>
      <c r="W450">
        <f t="shared" ca="1" si="216"/>
        <v>0.86102442531543932</v>
      </c>
      <c r="X450">
        <f t="shared" ca="1" si="217"/>
        <v>4.477327011640285</v>
      </c>
      <c r="Y450">
        <f t="shared" ca="1" si="218"/>
        <v>0.64682106530239514</v>
      </c>
      <c r="Z450">
        <f t="shared" ca="1" si="219"/>
        <v>11.379557460855263</v>
      </c>
      <c r="AA450">
        <f t="shared" ca="1" si="220"/>
        <v>633.27352442531549</v>
      </c>
      <c r="AB450">
        <f t="shared" ca="1" si="221"/>
        <v>639.87364307999985</v>
      </c>
      <c r="AC450">
        <f t="shared" ca="1" si="222"/>
        <v>5.2086006076426841E-2</v>
      </c>
      <c r="AD450">
        <f t="shared" ca="1" si="223"/>
        <v>3.9154630836837243</v>
      </c>
      <c r="AE450">
        <f t="shared" ca="1" si="224"/>
        <v>61.029323023871662</v>
      </c>
      <c r="AF450">
        <f t="shared" ca="1" si="225"/>
        <v>5.1935097421960563E-2</v>
      </c>
      <c r="AG450">
        <f t="shared" ca="1" si="226"/>
        <v>0</v>
      </c>
      <c r="AH450">
        <f ca="1">IFERROR(IF(V32="Supercritical",MAX($D$16,IFERROR(L450,MAX($D$16,POWER((ABS(K450)^2)/($I$5*MAX(F450,0.1)^2),1/3)))),IF(V32="Subcritical",MAX($D$16,IFERROR(W450,MAX($D$16,POWER((ABS(K450)^2)/($I$5*MAX(F450,0.1)^2),1/3)))),IF(AND(IFERROR(V450,0)=1,IFERROR(AG450,0)=1),IF(IFERROR(T450,-1E+99)&gt;=IFERROR(AE450,-1E+99),MAX($D$16,IFERROR(L450,MAX($D$16,POWER((ABS(K450)^2)/($I$5*MAX(F450,0.1)^2),1/3)))),MAX($D$16,IFERROR(W450,MAX($D$16,POWER((ABS(K450)^2)/($I$5*MAX(F450,0.1)^2),1/3))))),IF(IFERROR(V450,0)=1,MAX($D$16,IFERROR(L450,MAX($D$16,POWER((ABS(K450)^2)/($I$5*MAX(F450,0.1)^2),1/3)))),IF(IFERROR(AG450,0)=1,MAX($D$16,IFERROR(W450,MAX($D$16,POWER((ABS(K450)^2)/($I$5*MAX(F450,0.1)^2),1/3)))),MAX($D$16,POWER((ABS(K450)^2)/($I$5*MAX(F450,0.1)^2),1/3))))))),MAX($D$16,POWER((ABS(K450)^2)/($I$5*MAX(F450,0.1)^2),1/3)))</f>
        <v>2.1389677043987478</v>
      </c>
      <c r="AI450">
        <f t="shared" ca="1" si="227"/>
        <v>634.55146770439876</v>
      </c>
      <c r="AJ450">
        <f t="shared" ca="1" si="228"/>
        <v>635.62095155659813</v>
      </c>
      <c r="AM450">
        <v>0</v>
      </c>
      <c r="AN450">
        <v>0</v>
      </c>
      <c r="AO450">
        <f t="shared" si="229"/>
        <v>0</v>
      </c>
      <c r="AP450">
        <f t="shared" si="238"/>
        <v>0</v>
      </c>
      <c r="AQ450">
        <f t="shared" ca="1" si="230"/>
        <v>1.0000000000000004</v>
      </c>
      <c r="AR450" t="str">
        <f t="shared" ca="1" si="231"/>
        <v>Supercritical</v>
      </c>
      <c r="AS450">
        <f t="shared" ca="1" si="232"/>
        <v>3.8141460404132466E-3</v>
      </c>
    </row>
    <row r="451" spans="1:45" x14ac:dyDescent="0.35">
      <c r="A451">
        <v>302</v>
      </c>
      <c r="B451">
        <v>300.99599999999998</v>
      </c>
      <c r="C451">
        <v>616299.98800000001</v>
      </c>
      <c r="D451">
        <v>3097654.2450000001</v>
      </c>
      <c r="E451">
        <v>632.41200000000003</v>
      </c>
      <c r="F451">
        <v>5.2</v>
      </c>
      <c r="G451">
        <v>0</v>
      </c>
      <c r="H451" t="s">
        <v>194</v>
      </c>
      <c r="I451">
        <v>2.7E-2</v>
      </c>
      <c r="J451">
        <f t="shared" si="233"/>
        <v>1.0009999999999764</v>
      </c>
      <c r="K451">
        <f t="shared" ca="1" si="234"/>
        <v>50.95</v>
      </c>
      <c r="L451">
        <f t="shared" ca="1" si="235"/>
        <v>1.0684959309922624</v>
      </c>
      <c r="M451">
        <f t="shared" ca="1" si="208"/>
        <v>5.5561788411597641</v>
      </c>
      <c r="N451">
        <f t="shared" ca="1" si="209"/>
        <v>0.75728294997139567</v>
      </c>
      <c r="O451">
        <f t="shared" ca="1" si="210"/>
        <v>9.1699712080119067</v>
      </c>
      <c r="P451">
        <f t="shared" ca="1" si="211"/>
        <v>633.48049593099233</v>
      </c>
      <c r="Q451">
        <f t="shared" ca="1" si="212"/>
        <v>637.7663456738959</v>
      </c>
      <c r="R451">
        <f t="shared" ca="1" si="213"/>
        <v>2.7409906686322007E-2</v>
      </c>
      <c r="S451">
        <f t="shared" ca="1" si="214"/>
        <v>2.8323507366843055</v>
      </c>
      <c r="T451">
        <f t="shared" ca="1" si="215"/>
        <v>50.594272557643521</v>
      </c>
      <c r="U451">
        <f t="shared" ca="1" si="236"/>
        <v>-2.7130179831488022E-2</v>
      </c>
      <c r="V451">
        <f t="shared" ca="1" si="237"/>
        <v>0</v>
      </c>
      <c r="W451">
        <f t="shared" ca="1" si="216"/>
        <v>0.86000832827738682</v>
      </c>
      <c r="X451">
        <f t="shared" ca="1" si="217"/>
        <v>4.4720433070424113</v>
      </c>
      <c r="Y451">
        <f t="shared" ca="1" si="218"/>
        <v>0.64624747728120069</v>
      </c>
      <c r="Z451">
        <f t="shared" ca="1" si="219"/>
        <v>11.393002370921989</v>
      </c>
      <c r="AA451">
        <f t="shared" ca="1" si="220"/>
        <v>633.27200832827737</v>
      </c>
      <c r="AB451">
        <f t="shared" ca="1" si="221"/>
        <v>639.88773223367161</v>
      </c>
      <c r="AC451">
        <f t="shared" ca="1" si="222"/>
        <v>5.2270952325980842E-2</v>
      </c>
      <c r="AD451">
        <f t="shared" ca="1" si="223"/>
        <v>3.9224042932449943</v>
      </c>
      <c r="AE451">
        <f t="shared" ca="1" si="224"/>
        <v>61.094604868953972</v>
      </c>
      <c r="AF451">
        <f t="shared" ca="1" si="225"/>
        <v>5.2016388949482462E-2</v>
      </c>
      <c r="AG451">
        <f t="shared" ca="1" si="226"/>
        <v>0</v>
      </c>
      <c r="AH451">
        <f ca="1">IFERROR(IF(V32="Supercritical",MAX($D$16,IFERROR(L451,MAX($D$16,POWER((ABS(K451)^2)/($I$5*MAX(F451,0.1)^2),1/3)))),IF(V32="Subcritical",MAX($D$16,IFERROR(W451,MAX($D$16,POWER((ABS(K451)^2)/($I$5*MAX(F451,0.1)^2),1/3)))),IF(AND(IFERROR(V451,0)=1,IFERROR(AG451,0)=1),IF(IFERROR(T451,-1E+99)&gt;=IFERROR(AE451,-1E+99),MAX($D$16,IFERROR(L451,MAX($D$16,POWER((ABS(K451)^2)/($I$5*MAX(F451,0.1)^2),1/3)))),MAX($D$16,IFERROR(W451,MAX($D$16,POWER((ABS(K451)^2)/($I$5*MAX(F451,0.1)^2),1/3))))),IF(IFERROR(V451,0)=1,MAX($D$16,IFERROR(L451,MAX($D$16,POWER((ABS(K451)^2)/($I$5*MAX(F451,0.1)^2),1/3)))),IF(IFERROR(AG451,0)=1,MAX($D$16,IFERROR(W451,MAX($D$16,POWER((ABS(K451)^2)/($I$5*MAX(F451,0.1)^2),1/3)))),MAX($D$16,POWER((ABS(K451)^2)/($I$5*MAX(F451,0.1)^2),1/3))))))),MAX($D$16,POWER((ABS(K451)^2)/($I$5*MAX(F451,0.1)^2),1/3)))</f>
        <v>2.1389677043987478</v>
      </c>
      <c r="AI451">
        <f t="shared" ca="1" si="227"/>
        <v>634.55096770439877</v>
      </c>
      <c r="AJ451">
        <f t="shared" ca="1" si="228"/>
        <v>635.62045155659814</v>
      </c>
      <c r="AM451">
        <v>0</v>
      </c>
      <c r="AN451">
        <v>0</v>
      </c>
      <c r="AO451">
        <f t="shared" si="229"/>
        <v>0</v>
      </c>
      <c r="AP451">
        <f t="shared" si="238"/>
        <v>0</v>
      </c>
      <c r="AQ451">
        <f t="shared" ca="1" si="230"/>
        <v>1.0000000000000004</v>
      </c>
      <c r="AR451" t="str">
        <f t="shared" ca="1" si="231"/>
        <v>Supercritical</v>
      </c>
      <c r="AS451">
        <f t="shared" ca="1" si="232"/>
        <v>3.8141460404132466E-3</v>
      </c>
    </row>
    <row r="452" spans="1:45" x14ac:dyDescent="0.35">
      <c r="A452">
        <v>303</v>
      </c>
      <c r="B452">
        <v>301.995</v>
      </c>
      <c r="C452">
        <v>616299.51399999997</v>
      </c>
      <c r="D452">
        <v>3097653.3650000002</v>
      </c>
      <c r="E452">
        <v>632.41150000000005</v>
      </c>
      <c r="F452">
        <v>5.2</v>
      </c>
      <c r="G452">
        <v>0</v>
      </c>
      <c r="H452" t="s">
        <v>194</v>
      </c>
      <c r="I452">
        <v>2.7E-2</v>
      </c>
      <c r="J452">
        <f t="shared" si="233"/>
        <v>0.99900000000002365</v>
      </c>
      <c r="K452">
        <f t="shared" ca="1" si="234"/>
        <v>50.95</v>
      </c>
      <c r="L452">
        <f t="shared" ca="1" si="235"/>
        <v>1.0684959309922624</v>
      </c>
      <c r="M452">
        <f t="shared" ca="1" si="208"/>
        <v>5.5561788411597641</v>
      </c>
      <c r="N452">
        <f t="shared" ca="1" si="209"/>
        <v>0.75728294997139567</v>
      </c>
      <c r="O452">
        <f t="shared" ca="1" si="210"/>
        <v>9.1699712080119067</v>
      </c>
      <c r="P452">
        <f t="shared" ca="1" si="211"/>
        <v>633.47999593099235</v>
      </c>
      <c r="Q452">
        <f t="shared" ca="1" si="212"/>
        <v>637.76584567389591</v>
      </c>
      <c r="R452">
        <f t="shared" ca="1" si="213"/>
        <v>2.7409906686322007E-2</v>
      </c>
      <c r="S452">
        <f t="shared" ca="1" si="214"/>
        <v>2.8323507366843055</v>
      </c>
      <c r="T452">
        <f t="shared" ca="1" si="215"/>
        <v>50.594272557643521</v>
      </c>
      <c r="U452">
        <f t="shared" ca="1" si="236"/>
        <v>-2.7075360018102401E-2</v>
      </c>
      <c r="V452">
        <f t="shared" ca="1" si="237"/>
        <v>0</v>
      </c>
      <c r="W452">
        <f t="shared" ca="1" si="216"/>
        <v>0.85905975909881127</v>
      </c>
      <c r="X452">
        <f t="shared" ca="1" si="217"/>
        <v>4.4671107473138187</v>
      </c>
      <c r="Y452">
        <f t="shared" ca="1" si="218"/>
        <v>0.64571170468555805</v>
      </c>
      <c r="Z452">
        <f t="shared" ca="1" si="219"/>
        <v>11.405582463035524</v>
      </c>
      <c r="AA452">
        <f t="shared" ca="1" si="220"/>
        <v>633.27055975909889</v>
      </c>
      <c r="AB452">
        <f t="shared" ca="1" si="221"/>
        <v>639.90090182439474</v>
      </c>
      <c r="AC452">
        <f t="shared" ca="1" si="222"/>
        <v>5.2444414833587215E-2</v>
      </c>
      <c r="AD452">
        <f t="shared" ca="1" si="223"/>
        <v>3.9289027329808683</v>
      </c>
      <c r="AE452">
        <f t="shared" ca="1" si="224"/>
        <v>61.155702137727047</v>
      </c>
      <c r="AF452">
        <f t="shared" ca="1" si="225"/>
        <v>5.2858803716844704E-2</v>
      </c>
      <c r="AG452">
        <f t="shared" ca="1" si="226"/>
        <v>0</v>
      </c>
      <c r="AH452">
        <f ca="1">IFERROR(IF(V32="Supercritical",MAX($D$16,IFERROR(L452,MAX($D$16,POWER((ABS(K452)^2)/($I$5*MAX(F452,0.1)^2),1/3)))),IF(V32="Subcritical",MAX($D$16,IFERROR(W452,MAX($D$16,POWER((ABS(K452)^2)/($I$5*MAX(F452,0.1)^2),1/3)))),IF(AND(IFERROR(V452,0)=1,IFERROR(AG452,0)=1),IF(IFERROR(T452,-1E+99)&gt;=IFERROR(AE452,-1E+99),MAX($D$16,IFERROR(L452,MAX($D$16,POWER((ABS(K452)^2)/($I$5*MAX(F452,0.1)^2),1/3)))),MAX($D$16,IFERROR(W452,MAX($D$16,POWER((ABS(K452)^2)/($I$5*MAX(F452,0.1)^2),1/3))))),IF(IFERROR(V452,0)=1,MAX($D$16,IFERROR(L452,MAX($D$16,POWER((ABS(K452)^2)/($I$5*MAX(F452,0.1)^2),1/3)))),IF(IFERROR(AG452,0)=1,MAX($D$16,IFERROR(W452,MAX($D$16,POWER((ABS(K452)^2)/($I$5*MAX(F452,0.1)^2),1/3)))),MAX($D$16,POWER((ABS(K452)^2)/($I$5*MAX(F452,0.1)^2),1/3))))))),MAX($D$16,POWER((ABS(K452)^2)/($I$5*MAX(F452,0.1)^2),1/3)))</f>
        <v>2.1389677043987478</v>
      </c>
      <c r="AI452">
        <f t="shared" ca="1" si="227"/>
        <v>634.55046770439878</v>
      </c>
      <c r="AJ452">
        <f t="shared" ca="1" si="228"/>
        <v>635.61995155659815</v>
      </c>
      <c r="AM452">
        <v>0</v>
      </c>
      <c r="AN452">
        <v>0</v>
      </c>
      <c r="AO452">
        <f t="shared" si="229"/>
        <v>0</v>
      </c>
      <c r="AP452">
        <f t="shared" si="238"/>
        <v>0</v>
      </c>
      <c r="AQ452">
        <f t="shared" ca="1" si="230"/>
        <v>1.0000000000000004</v>
      </c>
      <c r="AR452" t="str">
        <f t="shared" ca="1" si="231"/>
        <v>Supercritical</v>
      </c>
      <c r="AS452">
        <f t="shared" ca="1" si="232"/>
        <v>3.8141460404132466E-3</v>
      </c>
    </row>
    <row r="453" spans="1:45" x14ac:dyDescent="0.35">
      <c r="A453">
        <v>304</v>
      </c>
      <c r="B453">
        <v>302.99599999999998</v>
      </c>
      <c r="C453">
        <v>616299.04</v>
      </c>
      <c r="D453">
        <v>3097652.4840000002</v>
      </c>
      <c r="E453">
        <v>632.41099999999994</v>
      </c>
      <c r="F453">
        <v>5.2</v>
      </c>
      <c r="G453">
        <v>0</v>
      </c>
      <c r="H453" t="s">
        <v>194</v>
      </c>
      <c r="I453">
        <v>7.8E-2</v>
      </c>
      <c r="J453">
        <f t="shared" si="233"/>
        <v>1.0009999999999764</v>
      </c>
      <c r="K453">
        <f t="shared" ca="1" si="234"/>
        <v>50.95</v>
      </c>
      <c r="L453">
        <f t="shared" ca="1" si="235"/>
        <v>1.0684959309922624</v>
      </c>
      <c r="M453">
        <f t="shared" ca="1" si="208"/>
        <v>5.5561788411597641</v>
      </c>
      <c r="N453">
        <f t="shared" ca="1" si="209"/>
        <v>0.75728294997139567</v>
      </c>
      <c r="O453">
        <f t="shared" ca="1" si="210"/>
        <v>9.1699712080119067</v>
      </c>
      <c r="P453">
        <f t="shared" ca="1" si="211"/>
        <v>633.47949593099224</v>
      </c>
      <c r="Q453">
        <f t="shared" ca="1" si="212"/>
        <v>637.76534567389581</v>
      </c>
      <c r="R453">
        <f t="shared" ca="1" si="213"/>
        <v>2.7409906686322007E-2</v>
      </c>
      <c r="S453">
        <f t="shared" ca="1" si="214"/>
        <v>2.8323507366843055</v>
      </c>
      <c r="T453">
        <f t="shared" ca="1" si="215"/>
        <v>50.594272557643521</v>
      </c>
      <c r="U453">
        <f t="shared" ca="1" si="236"/>
        <v>-2.7494477059462952E-2</v>
      </c>
      <c r="V453">
        <f t="shared" ca="1" si="237"/>
        <v>0</v>
      </c>
      <c r="W453">
        <f t="shared" ca="1" si="216"/>
        <v>0.85816680009289026</v>
      </c>
      <c r="X453">
        <f t="shared" ca="1" si="217"/>
        <v>4.4624673604830294</v>
      </c>
      <c r="Y453">
        <f t="shared" ca="1" si="218"/>
        <v>0.64520707334926153</v>
      </c>
      <c r="Z453">
        <f t="shared" ca="1" si="219"/>
        <v>11.41745045603763</v>
      </c>
      <c r="AA453">
        <f t="shared" ca="1" si="220"/>
        <v>633.26916680009288</v>
      </c>
      <c r="AB453">
        <f t="shared" ca="1" si="221"/>
        <v>639.91331434933215</v>
      </c>
      <c r="AC453">
        <f t="shared" ca="1" si="222"/>
        <v>5.2608424565796987E-2</v>
      </c>
      <c r="AD453">
        <f t="shared" ca="1" si="223"/>
        <v>3.9350366131894159</v>
      </c>
      <c r="AE453">
        <f t="shared" ca="1" si="224"/>
        <v>61.213353821059179</v>
      </c>
      <c r="AF453">
        <f t="shared" ca="1" si="225"/>
        <v>5.2662103528291482E-2</v>
      </c>
      <c r="AG453">
        <f t="shared" ca="1" si="226"/>
        <v>0</v>
      </c>
      <c r="AH453">
        <f ca="1">IFERROR(IF(V32="Supercritical",MAX($D$16,IFERROR(L453,MAX($D$16,POWER((ABS(K453)^2)/($I$5*MAX(F453,0.1)^2),1/3)))),IF(V32="Subcritical",MAX($D$16,IFERROR(W453,MAX($D$16,POWER((ABS(K453)^2)/($I$5*MAX(F453,0.1)^2),1/3)))),IF(AND(IFERROR(V453,0)=1,IFERROR(AG453,0)=1),IF(IFERROR(T453,-1E+99)&gt;=IFERROR(AE453,-1E+99),MAX($D$16,IFERROR(L453,MAX($D$16,POWER((ABS(K453)^2)/($I$5*MAX(F453,0.1)^2),1/3)))),MAX($D$16,IFERROR(W453,MAX($D$16,POWER((ABS(K453)^2)/($I$5*MAX(F453,0.1)^2),1/3))))),IF(IFERROR(V453,0)=1,MAX($D$16,IFERROR(L453,MAX($D$16,POWER((ABS(K453)^2)/($I$5*MAX(F453,0.1)^2),1/3)))),IF(IFERROR(AG453,0)=1,MAX($D$16,IFERROR(W453,MAX($D$16,POWER((ABS(K453)^2)/($I$5*MAX(F453,0.1)^2),1/3)))),MAX($D$16,POWER((ABS(K453)^2)/($I$5*MAX(F453,0.1)^2),1/3))))))),MAX($D$16,POWER((ABS(K453)^2)/($I$5*MAX(F453,0.1)^2),1/3)))</f>
        <v>2.1389677043987478</v>
      </c>
      <c r="AI453">
        <f t="shared" ca="1" si="227"/>
        <v>634.54996770439868</v>
      </c>
      <c r="AJ453">
        <f t="shared" ca="1" si="228"/>
        <v>635.61945155659805</v>
      </c>
      <c r="AM453">
        <v>0</v>
      </c>
      <c r="AN453">
        <v>0</v>
      </c>
      <c r="AO453">
        <f t="shared" si="229"/>
        <v>0</v>
      </c>
      <c r="AP453">
        <f t="shared" si="238"/>
        <v>0</v>
      </c>
      <c r="AQ453">
        <f t="shared" ca="1" si="230"/>
        <v>1.0000000000000004</v>
      </c>
      <c r="AR453" t="str">
        <f t="shared" ca="1" si="231"/>
        <v>Supercritical</v>
      </c>
      <c r="AS453">
        <f t="shared" ca="1" si="232"/>
        <v>3.8141460404132466E-3</v>
      </c>
    </row>
    <row r="454" spans="1:45" x14ac:dyDescent="0.35">
      <c r="A454">
        <v>305</v>
      </c>
      <c r="B454">
        <v>303.99599999999998</v>
      </c>
      <c r="C454">
        <v>616298.56499999994</v>
      </c>
      <c r="D454">
        <v>3097651.6039999998</v>
      </c>
      <c r="E454">
        <v>632.41049999999996</v>
      </c>
      <c r="F454">
        <v>5.2</v>
      </c>
      <c r="G454">
        <v>0</v>
      </c>
      <c r="H454" t="s">
        <v>194</v>
      </c>
      <c r="I454">
        <v>0.05</v>
      </c>
      <c r="J454">
        <f t="shared" si="233"/>
        <v>1</v>
      </c>
      <c r="K454">
        <f t="shared" ca="1" si="234"/>
        <v>50.95</v>
      </c>
      <c r="L454">
        <f t="shared" ca="1" si="235"/>
        <v>1.0684959309922624</v>
      </c>
      <c r="M454">
        <f t="shared" ca="1" si="208"/>
        <v>5.5561788411597641</v>
      </c>
      <c r="N454">
        <f t="shared" ca="1" si="209"/>
        <v>0.75728294997139567</v>
      </c>
      <c r="O454">
        <f t="shared" ca="1" si="210"/>
        <v>9.1699712080119067</v>
      </c>
      <c r="P454">
        <f t="shared" ca="1" si="211"/>
        <v>633.47899593099226</v>
      </c>
      <c r="Q454">
        <f t="shared" ca="1" si="212"/>
        <v>637.76484567389582</v>
      </c>
      <c r="R454">
        <f t="shared" ca="1" si="213"/>
        <v>2.7409906686322007E-2</v>
      </c>
      <c r="S454">
        <f t="shared" ca="1" si="214"/>
        <v>2.8323507366843055</v>
      </c>
      <c r="T454">
        <f t="shared" ca="1" si="215"/>
        <v>50.594272557643521</v>
      </c>
      <c r="U454">
        <f t="shared" ca="1" si="236"/>
        <v>-2.7267060831604795E-2</v>
      </c>
      <c r="V454">
        <f t="shared" ca="1" si="237"/>
        <v>0</v>
      </c>
      <c r="W454">
        <f t="shared" ca="1" si="216"/>
        <v>0.85731648356265733</v>
      </c>
      <c r="X454">
        <f t="shared" ca="1" si="217"/>
        <v>4.4580457145258183</v>
      </c>
      <c r="Y454">
        <f t="shared" ca="1" si="218"/>
        <v>0.6447262979424927</v>
      </c>
      <c r="Z454">
        <f t="shared" ca="1" si="219"/>
        <v>11.428774683486914</v>
      </c>
      <c r="AA454">
        <f t="shared" ca="1" si="220"/>
        <v>633.26781648356257</v>
      </c>
      <c r="AB454">
        <f t="shared" ca="1" si="221"/>
        <v>639.92515036561713</v>
      </c>
      <c r="AC454">
        <f t="shared" ca="1" si="222"/>
        <v>5.2765251530917642E-2</v>
      </c>
      <c r="AD454">
        <f t="shared" ca="1" si="223"/>
        <v>3.9408924253946478</v>
      </c>
      <c r="AE454">
        <f t="shared" ca="1" si="224"/>
        <v>61.26837560389157</v>
      </c>
      <c r="AF454">
        <f t="shared" ca="1" si="225"/>
        <v>5.2512066304075233E-2</v>
      </c>
      <c r="AG454">
        <f t="shared" ca="1" si="226"/>
        <v>0</v>
      </c>
      <c r="AH454">
        <f ca="1">IFERROR(IF(V32="Supercritical",MAX($D$16,IFERROR(L454,MAX($D$16,POWER((ABS(K454)^2)/($I$5*MAX(F454,0.1)^2),1/3)))),IF(V32="Subcritical",MAX($D$16,IFERROR(W454,MAX($D$16,POWER((ABS(K454)^2)/($I$5*MAX(F454,0.1)^2),1/3)))),IF(AND(IFERROR(V454,0)=1,IFERROR(AG454,0)=1),IF(IFERROR(T454,-1E+99)&gt;=IFERROR(AE454,-1E+99),MAX($D$16,IFERROR(L454,MAX($D$16,POWER((ABS(K454)^2)/($I$5*MAX(F454,0.1)^2),1/3)))),MAX($D$16,IFERROR(W454,MAX($D$16,POWER((ABS(K454)^2)/($I$5*MAX(F454,0.1)^2),1/3))))),IF(IFERROR(V454,0)=1,MAX($D$16,IFERROR(L454,MAX($D$16,POWER((ABS(K454)^2)/($I$5*MAX(F454,0.1)^2),1/3)))),IF(IFERROR(AG454,0)=1,MAX($D$16,IFERROR(W454,MAX($D$16,POWER((ABS(K454)^2)/($I$5*MAX(F454,0.1)^2),1/3)))),MAX($D$16,POWER((ABS(K454)^2)/($I$5*MAX(F454,0.1)^2),1/3))))))),MAX($D$16,POWER((ABS(K454)^2)/($I$5*MAX(F454,0.1)^2),1/3)))</f>
        <v>2.1389677043987478</v>
      </c>
      <c r="AI454">
        <f t="shared" ca="1" si="227"/>
        <v>634.54946770439869</v>
      </c>
      <c r="AJ454">
        <f t="shared" ca="1" si="228"/>
        <v>635.61895155659806</v>
      </c>
      <c r="AM454">
        <v>0</v>
      </c>
      <c r="AN454">
        <v>0</v>
      </c>
      <c r="AO454">
        <f t="shared" si="229"/>
        <v>0</v>
      </c>
      <c r="AP454">
        <f t="shared" si="238"/>
        <v>0</v>
      </c>
      <c r="AQ454">
        <f t="shared" ca="1" si="230"/>
        <v>1.0000000000000004</v>
      </c>
      <c r="AR454" t="str">
        <f t="shared" ca="1" si="231"/>
        <v>Supercritical</v>
      </c>
      <c r="AS454">
        <f t="shared" ca="1" si="232"/>
        <v>3.8141460404132466E-3</v>
      </c>
    </row>
    <row r="455" spans="1:45" x14ac:dyDescent="0.35">
      <c r="A455">
        <v>306</v>
      </c>
      <c r="B455">
        <v>304.995</v>
      </c>
      <c r="C455">
        <v>616298.09100000001</v>
      </c>
      <c r="D455">
        <v>3097650.7239999999</v>
      </c>
      <c r="E455">
        <v>632.41</v>
      </c>
      <c r="F455">
        <v>5.2</v>
      </c>
      <c r="G455">
        <v>0</v>
      </c>
      <c r="H455" t="s">
        <v>194</v>
      </c>
      <c r="I455">
        <v>2.7E-2</v>
      </c>
      <c r="J455">
        <f t="shared" si="233"/>
        <v>0.99900000000002365</v>
      </c>
      <c r="K455">
        <f t="shared" ca="1" si="234"/>
        <v>50.95</v>
      </c>
      <c r="L455">
        <f t="shared" ca="1" si="235"/>
        <v>1.0684959309922624</v>
      </c>
      <c r="M455">
        <f t="shared" ca="1" si="208"/>
        <v>5.5561788411597641</v>
      </c>
      <c r="N455">
        <f t="shared" ca="1" si="209"/>
        <v>0.75728294997139567</v>
      </c>
      <c r="O455">
        <f t="shared" ca="1" si="210"/>
        <v>9.1699712080119067</v>
      </c>
      <c r="P455">
        <f t="shared" ca="1" si="211"/>
        <v>633.47849593099227</v>
      </c>
      <c r="Q455">
        <f t="shared" ca="1" si="212"/>
        <v>637.76434567389583</v>
      </c>
      <c r="R455">
        <f t="shared" ca="1" si="213"/>
        <v>2.7409906686322007E-2</v>
      </c>
      <c r="S455">
        <f t="shared" ca="1" si="214"/>
        <v>2.8323507366843055</v>
      </c>
      <c r="T455">
        <f t="shared" ca="1" si="215"/>
        <v>50.594272557643521</v>
      </c>
      <c r="U455">
        <f t="shared" ca="1" si="236"/>
        <v>-2.7075360018102401E-2</v>
      </c>
      <c r="V455">
        <f t="shared" ca="1" si="237"/>
        <v>0</v>
      </c>
      <c r="W455">
        <f t="shared" ca="1" si="216"/>
        <v>0.85649577594194171</v>
      </c>
      <c r="X455">
        <f t="shared" ca="1" si="217"/>
        <v>4.4537780348980966</v>
      </c>
      <c r="Y455">
        <f t="shared" ca="1" si="218"/>
        <v>0.64426203930256243</v>
      </c>
      <c r="Z455">
        <f t="shared" ca="1" si="219"/>
        <v>11.439725913769241</v>
      </c>
      <c r="AA455">
        <f t="shared" ca="1" si="220"/>
        <v>633.26649577594196</v>
      </c>
      <c r="AB455">
        <f t="shared" ca="1" si="221"/>
        <v>639.93659409307566</v>
      </c>
      <c r="AC455">
        <f t="shared" ca="1" si="222"/>
        <v>5.2917221484224272E-2</v>
      </c>
      <c r="AD455">
        <f t="shared" ca="1" si="223"/>
        <v>3.9465581190393864</v>
      </c>
      <c r="AE455">
        <f t="shared" ca="1" si="224"/>
        <v>61.321595787858399</v>
      </c>
      <c r="AF455">
        <f t="shared" ca="1" si="225"/>
        <v>5.2770293130038226E-2</v>
      </c>
      <c r="AG455">
        <f t="shared" ca="1" si="226"/>
        <v>0</v>
      </c>
      <c r="AH455">
        <f ca="1">IFERROR(IF(V32="Supercritical",MAX($D$16,IFERROR(L455,MAX($D$16,POWER((ABS(K455)^2)/($I$5*MAX(F455,0.1)^2),1/3)))),IF(V32="Subcritical",MAX($D$16,IFERROR(W455,MAX($D$16,POWER((ABS(K455)^2)/($I$5*MAX(F455,0.1)^2),1/3)))),IF(AND(IFERROR(V455,0)=1,IFERROR(AG455,0)=1),IF(IFERROR(T455,-1E+99)&gt;=IFERROR(AE455,-1E+99),MAX($D$16,IFERROR(L455,MAX($D$16,POWER((ABS(K455)^2)/($I$5*MAX(F455,0.1)^2),1/3)))),MAX($D$16,IFERROR(W455,MAX($D$16,POWER((ABS(K455)^2)/($I$5*MAX(F455,0.1)^2),1/3))))),IF(IFERROR(V455,0)=1,MAX($D$16,IFERROR(L455,MAX($D$16,POWER((ABS(K455)^2)/($I$5*MAX(F455,0.1)^2),1/3)))),IF(IFERROR(AG455,0)=1,MAX($D$16,IFERROR(W455,MAX($D$16,POWER((ABS(K455)^2)/($I$5*MAX(F455,0.1)^2),1/3)))),MAX($D$16,POWER((ABS(K455)^2)/($I$5*MAX(F455,0.1)^2),1/3))))))),MAX($D$16,POWER((ABS(K455)^2)/($I$5*MAX(F455,0.1)^2),1/3)))</f>
        <v>2.1389677043987478</v>
      </c>
      <c r="AI455">
        <f t="shared" ca="1" si="227"/>
        <v>634.54896770439871</v>
      </c>
      <c r="AJ455">
        <f t="shared" ca="1" si="228"/>
        <v>635.61845155659807</v>
      </c>
      <c r="AM455">
        <v>0</v>
      </c>
      <c r="AN455">
        <v>0</v>
      </c>
      <c r="AO455">
        <f t="shared" si="229"/>
        <v>0</v>
      </c>
      <c r="AP455">
        <f t="shared" si="238"/>
        <v>0</v>
      </c>
      <c r="AQ455">
        <f t="shared" ca="1" si="230"/>
        <v>1.0000000000000004</v>
      </c>
      <c r="AR455" t="str">
        <f t="shared" ca="1" si="231"/>
        <v>Supercritical</v>
      </c>
      <c r="AS455">
        <f t="shared" ca="1" si="232"/>
        <v>3.8141460404132466E-3</v>
      </c>
    </row>
    <row r="456" spans="1:45" x14ac:dyDescent="0.35">
      <c r="A456">
        <v>307</v>
      </c>
      <c r="B456">
        <v>305.99599999999998</v>
      </c>
      <c r="C456">
        <v>616297.61699999997</v>
      </c>
      <c r="D456">
        <v>3097649.8429999999</v>
      </c>
      <c r="E456">
        <v>632.40949999999998</v>
      </c>
      <c r="F456">
        <v>5.2</v>
      </c>
      <c r="G456">
        <v>0</v>
      </c>
      <c r="H456" t="s">
        <v>194</v>
      </c>
      <c r="I456">
        <v>2.7E-2</v>
      </c>
      <c r="J456">
        <f t="shared" si="233"/>
        <v>1.0009999999999764</v>
      </c>
      <c r="K456">
        <f t="shared" ca="1" si="234"/>
        <v>50.95</v>
      </c>
      <c r="L456">
        <f t="shared" ca="1" si="235"/>
        <v>1.0684959309922624</v>
      </c>
      <c r="M456">
        <f t="shared" ca="1" si="208"/>
        <v>5.5561788411597641</v>
      </c>
      <c r="N456">
        <f t="shared" ca="1" si="209"/>
        <v>0.75728294997139567</v>
      </c>
      <c r="O456">
        <f t="shared" ca="1" si="210"/>
        <v>9.1699712080119067</v>
      </c>
      <c r="P456">
        <f t="shared" ca="1" si="211"/>
        <v>633.47799593099228</v>
      </c>
      <c r="Q456">
        <f t="shared" ca="1" si="212"/>
        <v>637.76384567389584</v>
      </c>
      <c r="R456">
        <f t="shared" ca="1" si="213"/>
        <v>2.7409906686322007E-2</v>
      </c>
      <c r="S456">
        <f t="shared" ca="1" si="214"/>
        <v>2.8323507366843055</v>
      </c>
      <c r="T456">
        <f t="shared" ca="1" si="215"/>
        <v>50.594272557643521</v>
      </c>
      <c r="U456">
        <f t="shared" ca="1" si="236"/>
        <v>-2.7130179831488022E-2</v>
      </c>
      <c r="V456">
        <f t="shared" ca="1" si="237"/>
        <v>0</v>
      </c>
      <c r="W456">
        <f t="shared" ca="1" si="216"/>
        <v>0.85569227482701427</v>
      </c>
      <c r="X456">
        <f t="shared" ca="1" si="217"/>
        <v>4.4495998291004746</v>
      </c>
      <c r="Y456">
        <f t="shared" ca="1" si="218"/>
        <v>0.64380730042335921</v>
      </c>
      <c r="Z456">
        <f t="shared" ca="1" si="219"/>
        <v>11.450467897536752</v>
      </c>
      <c r="AA456">
        <f t="shared" ca="1" si="220"/>
        <v>633.26519227482697</v>
      </c>
      <c r="AB456">
        <f t="shared" ca="1" si="221"/>
        <v>639.94782301246812</v>
      </c>
      <c r="AC456">
        <f t="shared" ca="1" si="222"/>
        <v>5.3066582809200978E-2</v>
      </c>
      <c r="AD456">
        <f t="shared" ca="1" si="223"/>
        <v>3.952118192862331</v>
      </c>
      <c r="AE456">
        <f t="shared" ca="1" si="224"/>
        <v>61.373809276215873</v>
      </c>
      <c r="AF456">
        <f t="shared" ca="1" si="225"/>
        <v>5.2769683738006279E-2</v>
      </c>
      <c r="AG456">
        <f t="shared" ca="1" si="226"/>
        <v>0</v>
      </c>
      <c r="AH456">
        <f ca="1">IFERROR(IF(V32="Supercritical",MAX($D$16,IFERROR(L456,MAX($D$16,POWER((ABS(K456)^2)/($I$5*MAX(F456,0.1)^2),1/3)))),IF(V32="Subcritical",MAX($D$16,IFERROR(W456,MAX($D$16,POWER((ABS(K456)^2)/($I$5*MAX(F456,0.1)^2),1/3)))),IF(AND(IFERROR(V456,0)=1,IFERROR(AG456,0)=1),IF(IFERROR(T456,-1E+99)&gt;=IFERROR(AE456,-1E+99),MAX($D$16,IFERROR(L456,MAX($D$16,POWER((ABS(K456)^2)/($I$5*MAX(F456,0.1)^2),1/3)))),MAX($D$16,IFERROR(W456,MAX($D$16,POWER((ABS(K456)^2)/($I$5*MAX(F456,0.1)^2),1/3))))),IF(IFERROR(V456,0)=1,MAX($D$16,IFERROR(L456,MAX($D$16,POWER((ABS(K456)^2)/($I$5*MAX(F456,0.1)^2),1/3)))),IF(IFERROR(AG456,0)=1,MAX($D$16,IFERROR(W456,MAX($D$16,POWER((ABS(K456)^2)/($I$5*MAX(F456,0.1)^2),1/3)))),MAX($D$16,POWER((ABS(K456)^2)/($I$5*MAX(F456,0.1)^2),1/3))))))),MAX($D$16,POWER((ABS(K456)^2)/($I$5*MAX(F456,0.1)^2),1/3)))</f>
        <v>2.1389677043987478</v>
      </c>
      <c r="AI456">
        <f t="shared" ca="1" si="227"/>
        <v>634.54846770439872</v>
      </c>
      <c r="AJ456">
        <f t="shared" ca="1" si="228"/>
        <v>635.61795155659809</v>
      </c>
      <c r="AM456">
        <v>0</v>
      </c>
      <c r="AN456">
        <v>0</v>
      </c>
      <c r="AO456">
        <f t="shared" si="229"/>
        <v>0</v>
      </c>
      <c r="AP456">
        <f t="shared" si="238"/>
        <v>0</v>
      </c>
      <c r="AQ456">
        <f t="shared" ca="1" si="230"/>
        <v>1.0000000000000004</v>
      </c>
      <c r="AR456" t="str">
        <f t="shared" ca="1" si="231"/>
        <v>Supercritical</v>
      </c>
      <c r="AS456">
        <f t="shared" ca="1" si="232"/>
        <v>3.8141460404132466E-3</v>
      </c>
    </row>
    <row r="457" spans="1:45" x14ac:dyDescent="0.35">
      <c r="A457">
        <v>308</v>
      </c>
      <c r="B457">
        <v>306.995</v>
      </c>
      <c r="C457">
        <v>616297.14300000004</v>
      </c>
      <c r="D457">
        <v>3097648.963</v>
      </c>
      <c r="E457">
        <v>632.40899999999999</v>
      </c>
      <c r="F457">
        <v>5.2</v>
      </c>
      <c r="G457">
        <v>0</v>
      </c>
      <c r="H457" t="s">
        <v>194</v>
      </c>
      <c r="I457">
        <v>2.3E-2</v>
      </c>
      <c r="J457">
        <f t="shared" si="233"/>
        <v>0.99900000000002365</v>
      </c>
      <c r="K457">
        <f t="shared" ca="1" si="234"/>
        <v>50.95</v>
      </c>
      <c r="L457">
        <f t="shared" ca="1" si="235"/>
        <v>1.0684959309922624</v>
      </c>
      <c r="M457">
        <f t="shared" ca="1" si="208"/>
        <v>5.5561788411597641</v>
      </c>
      <c r="N457">
        <f t="shared" ca="1" si="209"/>
        <v>0.75728294997139567</v>
      </c>
      <c r="O457">
        <f t="shared" ca="1" si="210"/>
        <v>9.1699712080119067</v>
      </c>
      <c r="P457">
        <f t="shared" ca="1" si="211"/>
        <v>633.47749593099229</v>
      </c>
      <c r="Q457">
        <f t="shared" ca="1" si="212"/>
        <v>637.76334567389586</v>
      </c>
      <c r="R457">
        <f t="shared" ca="1" si="213"/>
        <v>2.7409906686322007E-2</v>
      </c>
      <c r="S457">
        <f t="shared" ca="1" si="214"/>
        <v>2.8323507366843055</v>
      </c>
      <c r="T457">
        <f t="shared" ca="1" si="215"/>
        <v>50.594272557643521</v>
      </c>
      <c r="U457">
        <f t="shared" ca="1" si="236"/>
        <v>-2.7046787686458629E-2</v>
      </c>
      <c r="V457">
        <f t="shared" ca="1" si="237"/>
        <v>0</v>
      </c>
      <c r="W457">
        <f t="shared" ca="1" si="216"/>
        <v>0.85489465799434927</v>
      </c>
      <c r="X457">
        <f t="shared" ca="1" si="217"/>
        <v>4.4454522215706165</v>
      </c>
      <c r="Y457">
        <f t="shared" ca="1" si="218"/>
        <v>0.64335568253639752</v>
      </c>
      <c r="Z457">
        <f t="shared" ca="1" si="219"/>
        <v>11.461151185648989</v>
      </c>
      <c r="AA457">
        <f t="shared" ca="1" si="220"/>
        <v>633.26389465799434</v>
      </c>
      <c r="AB457">
        <f t="shared" ca="1" si="221"/>
        <v>639.95900100357551</v>
      </c>
      <c r="AC457">
        <f t="shared" ca="1" si="222"/>
        <v>5.3215418170082233E-2</v>
      </c>
      <c r="AD457">
        <f t="shared" ca="1" si="223"/>
        <v>3.9576504729859923</v>
      </c>
      <c r="AE457">
        <f t="shared" ca="1" si="224"/>
        <v>61.425747433525899</v>
      </c>
      <c r="AF457">
        <f t="shared" ca="1" si="225"/>
        <v>5.3025279331450292E-2</v>
      </c>
      <c r="AG457">
        <f t="shared" ca="1" si="226"/>
        <v>0</v>
      </c>
      <c r="AH457">
        <f ca="1">IFERROR(IF(V32="Supercritical",MAX($D$16,IFERROR(L457,MAX($D$16,POWER((ABS(K457)^2)/($I$5*MAX(F457,0.1)^2),1/3)))),IF(V32="Subcritical",MAX($D$16,IFERROR(W457,MAX($D$16,POWER((ABS(K457)^2)/($I$5*MAX(F457,0.1)^2),1/3)))),IF(AND(IFERROR(V457,0)=1,IFERROR(AG457,0)=1),IF(IFERROR(T457,-1E+99)&gt;=IFERROR(AE457,-1E+99),MAX($D$16,IFERROR(L457,MAX($D$16,POWER((ABS(K457)^2)/($I$5*MAX(F457,0.1)^2),1/3)))),MAX($D$16,IFERROR(W457,MAX($D$16,POWER((ABS(K457)^2)/($I$5*MAX(F457,0.1)^2),1/3))))),IF(IFERROR(V457,0)=1,MAX($D$16,IFERROR(L457,MAX($D$16,POWER((ABS(K457)^2)/($I$5*MAX(F457,0.1)^2),1/3)))),IF(IFERROR(AG457,0)=1,MAX($D$16,IFERROR(W457,MAX($D$16,POWER((ABS(K457)^2)/($I$5*MAX(F457,0.1)^2),1/3)))),MAX($D$16,POWER((ABS(K457)^2)/($I$5*MAX(F457,0.1)^2),1/3))))))),MAX($D$16,POWER((ABS(K457)^2)/($I$5*MAX(F457,0.1)^2),1/3)))</f>
        <v>2.1389677043987478</v>
      </c>
      <c r="AI457">
        <f t="shared" ca="1" si="227"/>
        <v>634.54796770439873</v>
      </c>
      <c r="AJ457">
        <f t="shared" ca="1" si="228"/>
        <v>635.6174515565981</v>
      </c>
      <c r="AM457">
        <v>0</v>
      </c>
      <c r="AN457">
        <v>0</v>
      </c>
      <c r="AO457">
        <f t="shared" si="229"/>
        <v>0</v>
      </c>
      <c r="AP457">
        <f t="shared" si="238"/>
        <v>0</v>
      </c>
      <c r="AQ457">
        <f t="shared" ca="1" si="230"/>
        <v>1.0000000000000004</v>
      </c>
      <c r="AR457" t="str">
        <f t="shared" ca="1" si="231"/>
        <v>Supercritical</v>
      </c>
      <c r="AS457">
        <f t="shared" ca="1" si="232"/>
        <v>3.8141460404132466E-3</v>
      </c>
    </row>
    <row r="458" spans="1:45" x14ac:dyDescent="0.35">
      <c r="A458">
        <v>309</v>
      </c>
      <c r="B458">
        <v>307.99599999999998</v>
      </c>
      <c r="C458">
        <v>616296.66799999995</v>
      </c>
      <c r="D458">
        <v>3097648.0819999999</v>
      </c>
      <c r="E458">
        <v>632.4085</v>
      </c>
      <c r="F458">
        <v>5.2</v>
      </c>
      <c r="G458">
        <v>0</v>
      </c>
      <c r="H458" t="s">
        <v>194</v>
      </c>
      <c r="I458">
        <v>2.3E-2</v>
      </c>
      <c r="J458">
        <f t="shared" si="233"/>
        <v>1.0009999999999764</v>
      </c>
      <c r="K458">
        <f t="shared" ca="1" si="234"/>
        <v>50.95</v>
      </c>
      <c r="L458">
        <f t="shared" ca="1" si="235"/>
        <v>1.0684959309922624</v>
      </c>
      <c r="M458">
        <f t="shared" ca="1" si="208"/>
        <v>5.5561788411597641</v>
      </c>
      <c r="N458">
        <f t="shared" ca="1" si="209"/>
        <v>0.75728294997139567</v>
      </c>
      <c r="O458">
        <f t="shared" ca="1" si="210"/>
        <v>9.1699712080119067</v>
      </c>
      <c r="P458">
        <f t="shared" ca="1" si="211"/>
        <v>633.4769959309923</v>
      </c>
      <c r="Q458">
        <f t="shared" ca="1" si="212"/>
        <v>637.76284567389587</v>
      </c>
      <c r="R458">
        <f t="shared" ca="1" si="213"/>
        <v>2.7409906686322007E-2</v>
      </c>
      <c r="S458">
        <f t="shared" ca="1" si="214"/>
        <v>2.8323507366843055</v>
      </c>
      <c r="T458">
        <f t="shared" ca="1" si="215"/>
        <v>50.594272557643521</v>
      </c>
      <c r="U458">
        <f t="shared" ca="1" si="236"/>
        <v>-2.7101607499844249E-2</v>
      </c>
      <c r="V458">
        <f t="shared" ca="1" si="237"/>
        <v>0</v>
      </c>
      <c r="W458">
        <f t="shared" ca="1" si="216"/>
        <v>0.8540929350443992</v>
      </c>
      <c r="X458">
        <f t="shared" ca="1" si="217"/>
        <v>4.4412832622308764</v>
      </c>
      <c r="Y458">
        <f t="shared" ca="1" si="218"/>
        <v>0.64290152954060387</v>
      </c>
      <c r="Z458">
        <f t="shared" ca="1" si="219"/>
        <v>11.471909579216433</v>
      </c>
      <c r="AA458">
        <f t="shared" ca="1" si="220"/>
        <v>633.26259293504438</v>
      </c>
      <c r="AB458">
        <f t="shared" ca="1" si="221"/>
        <v>639.97027435164568</v>
      </c>
      <c r="AC458">
        <f t="shared" ca="1" si="222"/>
        <v>5.3365592624527301E-2</v>
      </c>
      <c r="AD458">
        <f t="shared" ca="1" si="223"/>
        <v>3.9632242523052499</v>
      </c>
      <c r="AE458">
        <f t="shared" ca="1" si="224"/>
        <v>61.478060736258172</v>
      </c>
      <c r="AF458">
        <f t="shared" ca="1" si="225"/>
        <v>5.2865592624584679E-2</v>
      </c>
      <c r="AG458">
        <f t="shared" ca="1" si="226"/>
        <v>0</v>
      </c>
      <c r="AH458">
        <f ca="1">IFERROR(IF(V32="Supercritical",MAX($D$16,IFERROR(L458,MAX($D$16,POWER((ABS(K458)^2)/($I$5*MAX(F458,0.1)^2),1/3)))),IF(V32="Subcritical",MAX($D$16,IFERROR(W458,MAX($D$16,POWER((ABS(K458)^2)/($I$5*MAX(F458,0.1)^2),1/3)))),IF(AND(IFERROR(V458,0)=1,IFERROR(AG458,0)=1),IF(IFERROR(T458,-1E+99)&gt;=IFERROR(AE458,-1E+99),MAX($D$16,IFERROR(L458,MAX($D$16,POWER((ABS(K458)^2)/($I$5*MAX(F458,0.1)^2),1/3)))),MAX($D$16,IFERROR(W458,MAX($D$16,POWER((ABS(K458)^2)/($I$5*MAX(F458,0.1)^2),1/3))))),IF(IFERROR(V458,0)=1,MAX($D$16,IFERROR(L458,MAX($D$16,POWER((ABS(K458)^2)/($I$5*MAX(F458,0.1)^2),1/3)))),IF(IFERROR(AG458,0)=1,MAX($D$16,IFERROR(W458,MAX($D$16,POWER((ABS(K458)^2)/($I$5*MAX(F458,0.1)^2),1/3)))),MAX($D$16,POWER((ABS(K458)^2)/($I$5*MAX(F458,0.1)^2),1/3))))))),MAX($D$16,POWER((ABS(K458)^2)/($I$5*MAX(F458,0.1)^2),1/3)))</f>
        <v>2.1389677043987478</v>
      </c>
      <c r="AI458">
        <f t="shared" ca="1" si="227"/>
        <v>634.54746770439874</v>
      </c>
      <c r="AJ458">
        <f t="shared" ca="1" si="228"/>
        <v>635.61695155659811</v>
      </c>
      <c r="AM458">
        <v>0</v>
      </c>
      <c r="AN458">
        <v>0</v>
      </c>
      <c r="AO458">
        <f t="shared" si="229"/>
        <v>0</v>
      </c>
      <c r="AP458">
        <f t="shared" si="238"/>
        <v>0</v>
      </c>
      <c r="AQ458">
        <f t="shared" ca="1" si="230"/>
        <v>1.0000000000000004</v>
      </c>
      <c r="AR458" t="str">
        <f t="shared" ca="1" si="231"/>
        <v>Supercritical</v>
      </c>
      <c r="AS458">
        <f t="shared" ca="1" si="232"/>
        <v>3.8141460404132466E-3</v>
      </c>
    </row>
    <row r="459" spans="1:45" x14ac:dyDescent="0.35">
      <c r="A459">
        <v>310</v>
      </c>
      <c r="B459">
        <v>308.99599999999998</v>
      </c>
      <c r="C459">
        <v>616296.19400000002</v>
      </c>
      <c r="D459">
        <v>3097647.202</v>
      </c>
      <c r="E459">
        <v>632.40800000000002</v>
      </c>
      <c r="F459">
        <v>5.2</v>
      </c>
      <c r="G459">
        <v>0</v>
      </c>
      <c r="H459" t="s">
        <v>194</v>
      </c>
      <c r="I459">
        <v>0</v>
      </c>
      <c r="J459">
        <f t="shared" si="233"/>
        <v>1</v>
      </c>
      <c r="K459">
        <f t="shared" ca="1" si="234"/>
        <v>50.95</v>
      </c>
      <c r="L459">
        <f t="shared" ca="1" si="235"/>
        <v>1.0684959309922624</v>
      </c>
      <c r="M459">
        <f t="shared" ca="1" si="208"/>
        <v>5.5561788411597641</v>
      </c>
      <c r="N459">
        <f t="shared" ca="1" si="209"/>
        <v>0.75728294997139567</v>
      </c>
      <c r="O459">
        <f t="shared" ca="1" si="210"/>
        <v>9.1699712080119067</v>
      </c>
      <c r="P459">
        <f t="shared" ca="1" si="211"/>
        <v>633.47649593099231</v>
      </c>
      <c r="Q459">
        <f t="shared" ca="1" si="212"/>
        <v>637.76234567389588</v>
      </c>
      <c r="R459">
        <f t="shared" ca="1" si="213"/>
        <v>2.7409906686322007E-2</v>
      </c>
      <c r="S459">
        <f t="shared" ca="1" si="214"/>
        <v>2.8323507366843055</v>
      </c>
      <c r="T459">
        <f t="shared" ca="1" si="215"/>
        <v>50.594272557643521</v>
      </c>
      <c r="U459">
        <f t="shared" ca="1" si="236"/>
        <v>-2.6909906686341856E-2</v>
      </c>
      <c r="V459">
        <f t="shared" ca="1" si="237"/>
        <v>0</v>
      </c>
      <c r="W459">
        <f t="shared" ca="1" si="216"/>
        <v>0.85327855163475197</v>
      </c>
      <c r="X459">
        <f t="shared" ca="1" si="217"/>
        <v>4.4370484685007101</v>
      </c>
      <c r="Y459">
        <f t="shared" ca="1" si="218"/>
        <v>0.64243998886221465</v>
      </c>
      <c r="Z459">
        <f t="shared" ca="1" si="219"/>
        <v>11.482858562781519</v>
      </c>
      <c r="AA459">
        <f t="shared" ca="1" si="220"/>
        <v>633.26127855163475</v>
      </c>
      <c r="AB459">
        <f t="shared" ca="1" si="221"/>
        <v>639.98176992639753</v>
      </c>
      <c r="AC459">
        <f t="shared" ca="1" si="222"/>
        <v>5.3518729458023356E-2</v>
      </c>
      <c r="AD459">
        <f t="shared" ca="1" si="223"/>
        <v>3.9688994577811538</v>
      </c>
      <c r="AE459">
        <f t="shared" ca="1" si="224"/>
        <v>61.531311069294176</v>
      </c>
      <c r="AF459">
        <f t="shared" ca="1" si="225"/>
        <v>5.3267632840402257E-2</v>
      </c>
      <c r="AG459">
        <f t="shared" ca="1" si="226"/>
        <v>0</v>
      </c>
      <c r="AH459">
        <f ca="1">IFERROR(IF(V32="Supercritical",MAX($D$16,IFERROR(L459,MAX($D$16,POWER((ABS(K459)^2)/($I$5*MAX(F459,0.1)^2),1/3)))),IF(V32="Subcritical",MAX($D$16,IFERROR(W459,MAX($D$16,POWER((ABS(K459)^2)/($I$5*MAX(F459,0.1)^2),1/3)))),IF(AND(IFERROR(V459,0)=1,IFERROR(AG459,0)=1),IF(IFERROR(T459,-1E+99)&gt;=IFERROR(AE459,-1E+99),MAX($D$16,IFERROR(L459,MAX($D$16,POWER((ABS(K459)^2)/($I$5*MAX(F459,0.1)^2),1/3)))),MAX($D$16,IFERROR(W459,MAX($D$16,POWER((ABS(K459)^2)/($I$5*MAX(F459,0.1)^2),1/3))))),IF(IFERROR(V459,0)=1,MAX($D$16,IFERROR(L459,MAX($D$16,POWER((ABS(K459)^2)/($I$5*MAX(F459,0.1)^2),1/3)))),IF(IFERROR(AG459,0)=1,MAX($D$16,IFERROR(W459,MAX($D$16,POWER((ABS(K459)^2)/($I$5*MAX(F459,0.1)^2),1/3)))),MAX($D$16,POWER((ABS(K459)^2)/($I$5*MAX(F459,0.1)^2),1/3))))))),MAX($D$16,POWER((ABS(K459)^2)/($I$5*MAX(F459,0.1)^2),1/3)))</f>
        <v>2.1389677043987478</v>
      </c>
      <c r="AI459">
        <f t="shared" ca="1" si="227"/>
        <v>634.54696770439875</v>
      </c>
      <c r="AJ459">
        <f t="shared" ca="1" si="228"/>
        <v>635.61645155659812</v>
      </c>
      <c r="AM459">
        <v>0</v>
      </c>
      <c r="AN459">
        <v>0</v>
      </c>
      <c r="AO459">
        <f t="shared" si="229"/>
        <v>0</v>
      </c>
      <c r="AP459">
        <f t="shared" si="238"/>
        <v>0</v>
      </c>
      <c r="AQ459">
        <f t="shared" ca="1" si="230"/>
        <v>1.0000000000000004</v>
      </c>
      <c r="AR459" t="str">
        <f t="shared" ca="1" si="231"/>
        <v>Supercritical</v>
      </c>
      <c r="AS459">
        <f t="shared" ca="1" si="232"/>
        <v>3.8141460404132466E-3</v>
      </c>
    </row>
    <row r="460" spans="1:45" x14ac:dyDescent="0.35">
      <c r="A460">
        <v>311</v>
      </c>
      <c r="B460">
        <v>309.995</v>
      </c>
      <c r="C460">
        <v>616295.72</v>
      </c>
      <c r="D460">
        <v>3097646.3220000002</v>
      </c>
      <c r="E460">
        <v>632.40750000000003</v>
      </c>
      <c r="F460">
        <v>5.2</v>
      </c>
      <c r="G460">
        <v>0</v>
      </c>
      <c r="H460" t="s">
        <v>194</v>
      </c>
      <c r="I460">
        <v>2.7E-2</v>
      </c>
      <c r="J460">
        <f t="shared" si="233"/>
        <v>0.99900000000002365</v>
      </c>
      <c r="K460">
        <f t="shared" ca="1" si="234"/>
        <v>50.95</v>
      </c>
      <c r="L460">
        <f t="shared" ca="1" si="235"/>
        <v>1.0684959309922624</v>
      </c>
      <c r="M460">
        <f t="shared" ca="1" si="208"/>
        <v>5.5561788411597641</v>
      </c>
      <c r="N460">
        <f t="shared" ca="1" si="209"/>
        <v>0.75728294997139567</v>
      </c>
      <c r="O460">
        <f t="shared" ca="1" si="210"/>
        <v>9.1699712080119067</v>
      </c>
      <c r="P460">
        <f t="shared" ca="1" si="211"/>
        <v>633.47599593099233</v>
      </c>
      <c r="Q460">
        <f t="shared" ca="1" si="212"/>
        <v>637.76184567389589</v>
      </c>
      <c r="R460">
        <f t="shared" ca="1" si="213"/>
        <v>2.7409906686322007E-2</v>
      </c>
      <c r="S460">
        <f t="shared" ca="1" si="214"/>
        <v>2.8323507366843055</v>
      </c>
      <c r="T460">
        <f t="shared" ca="1" si="215"/>
        <v>50.594272557643521</v>
      </c>
      <c r="U460">
        <f t="shared" ca="1" si="236"/>
        <v>-2.7075360018102401E-2</v>
      </c>
      <c r="V460">
        <f t="shared" ca="1" si="237"/>
        <v>0</v>
      </c>
      <c r="W460">
        <f t="shared" ca="1" si="216"/>
        <v>0.85244438993299132</v>
      </c>
      <c r="X460">
        <f t="shared" ca="1" si="217"/>
        <v>4.4327108276515554</v>
      </c>
      <c r="Y460">
        <f t="shared" ca="1" si="218"/>
        <v>0.64196701336840212</v>
      </c>
      <c r="Z460">
        <f t="shared" ca="1" si="219"/>
        <v>11.494095144255834</v>
      </c>
      <c r="AA460">
        <f t="shared" ca="1" si="220"/>
        <v>633.25994438993303</v>
      </c>
      <c r="AB460">
        <f t="shared" ca="1" si="221"/>
        <v>639.9935949090567</v>
      </c>
      <c r="AC460">
        <f t="shared" ca="1" si="222"/>
        <v>5.3676205835079351E-2</v>
      </c>
      <c r="AD460">
        <f t="shared" ca="1" si="223"/>
        <v>3.9747265482472174</v>
      </c>
      <c r="AE460">
        <f t="shared" ca="1" si="224"/>
        <v>61.585970870095011</v>
      </c>
      <c r="AF460">
        <f t="shared" ca="1" si="225"/>
        <v>5.3532896314322898E-2</v>
      </c>
      <c r="AG460">
        <f t="shared" ca="1" si="226"/>
        <v>0</v>
      </c>
      <c r="AH460">
        <f ca="1">IFERROR(IF(V32="Supercritical",MAX($D$16,IFERROR(L460,MAX($D$16,POWER((ABS(K460)^2)/($I$5*MAX(F460,0.1)^2),1/3)))),IF(V32="Subcritical",MAX($D$16,IFERROR(W460,MAX($D$16,POWER((ABS(K460)^2)/($I$5*MAX(F460,0.1)^2),1/3)))),IF(AND(IFERROR(V460,0)=1,IFERROR(AG460,0)=1),IF(IFERROR(T460,-1E+99)&gt;=IFERROR(AE460,-1E+99),MAX($D$16,IFERROR(L460,MAX($D$16,POWER((ABS(K460)^2)/($I$5*MAX(F460,0.1)^2),1/3)))),MAX($D$16,IFERROR(W460,MAX($D$16,POWER((ABS(K460)^2)/($I$5*MAX(F460,0.1)^2),1/3))))),IF(IFERROR(V460,0)=1,MAX($D$16,IFERROR(L460,MAX($D$16,POWER((ABS(K460)^2)/($I$5*MAX(F460,0.1)^2),1/3)))),IF(IFERROR(AG460,0)=1,MAX($D$16,IFERROR(W460,MAX($D$16,POWER((ABS(K460)^2)/($I$5*MAX(F460,0.1)^2),1/3)))),MAX($D$16,POWER((ABS(K460)^2)/($I$5*MAX(F460,0.1)^2),1/3))))))),MAX($D$16,POWER((ABS(K460)^2)/($I$5*MAX(F460,0.1)^2),1/3)))</f>
        <v>2.1389677043987478</v>
      </c>
      <c r="AI460">
        <f t="shared" ca="1" si="227"/>
        <v>634.54646770439876</v>
      </c>
      <c r="AJ460">
        <f t="shared" ca="1" si="228"/>
        <v>635.61595155659813</v>
      </c>
      <c r="AM460">
        <v>0</v>
      </c>
      <c r="AN460">
        <v>0</v>
      </c>
      <c r="AO460">
        <f t="shared" si="229"/>
        <v>0</v>
      </c>
      <c r="AP460">
        <f t="shared" si="238"/>
        <v>0</v>
      </c>
      <c r="AQ460">
        <f t="shared" ca="1" si="230"/>
        <v>1.0000000000000004</v>
      </c>
      <c r="AR460" t="str">
        <f t="shared" ca="1" si="231"/>
        <v>Supercritical</v>
      </c>
      <c r="AS460">
        <f t="shared" ca="1" si="232"/>
        <v>3.8141460404132466E-3</v>
      </c>
    </row>
    <row r="461" spans="1:45" x14ac:dyDescent="0.35">
      <c r="A461">
        <v>312</v>
      </c>
      <c r="B461">
        <v>310.99599999999998</v>
      </c>
      <c r="C461">
        <v>616295.24600000004</v>
      </c>
      <c r="D461">
        <v>3097645.4410000001</v>
      </c>
      <c r="E461">
        <v>632.40700000000004</v>
      </c>
      <c r="F461">
        <v>5.2</v>
      </c>
      <c r="G461">
        <v>0</v>
      </c>
      <c r="H461" t="s">
        <v>194</v>
      </c>
      <c r="I461">
        <v>2.7E-2</v>
      </c>
      <c r="J461">
        <f t="shared" si="233"/>
        <v>1.0009999999999764</v>
      </c>
      <c r="K461">
        <f t="shared" ca="1" si="234"/>
        <v>50.95</v>
      </c>
      <c r="L461">
        <f t="shared" ca="1" si="235"/>
        <v>1.0684959309922624</v>
      </c>
      <c r="M461">
        <f t="shared" ca="1" si="208"/>
        <v>5.5561788411597641</v>
      </c>
      <c r="N461">
        <f t="shared" ca="1" si="209"/>
        <v>0.75728294997139567</v>
      </c>
      <c r="O461">
        <f t="shared" ca="1" si="210"/>
        <v>9.1699712080119067</v>
      </c>
      <c r="P461">
        <f t="shared" ca="1" si="211"/>
        <v>633.47549593099234</v>
      </c>
      <c r="Q461">
        <f t="shared" ca="1" si="212"/>
        <v>637.7613456738959</v>
      </c>
      <c r="R461">
        <f t="shared" ca="1" si="213"/>
        <v>2.7409906686322007E-2</v>
      </c>
      <c r="S461">
        <f t="shared" ca="1" si="214"/>
        <v>2.8323507366843055</v>
      </c>
      <c r="T461">
        <f t="shared" ca="1" si="215"/>
        <v>50.594272557643521</v>
      </c>
      <c r="U461">
        <f t="shared" ca="1" si="236"/>
        <v>-2.7130179831488022E-2</v>
      </c>
      <c r="V461">
        <f t="shared" ca="1" si="237"/>
        <v>0</v>
      </c>
      <c r="W461">
        <f t="shared" ca="1" si="216"/>
        <v>0.85158470068245606</v>
      </c>
      <c r="X461">
        <f t="shared" ca="1" si="217"/>
        <v>4.4282404435487717</v>
      </c>
      <c r="Y461">
        <f t="shared" ca="1" si="218"/>
        <v>0.64147932436269184</v>
      </c>
      <c r="Z461">
        <f t="shared" ca="1" si="219"/>
        <v>11.505698628949991</v>
      </c>
      <c r="AA461">
        <f t="shared" ca="1" si="220"/>
        <v>633.25858470068249</v>
      </c>
      <c r="AB461">
        <f t="shared" ca="1" si="221"/>
        <v>640.00583755186608</v>
      </c>
      <c r="AC461">
        <f t="shared" ca="1" si="222"/>
        <v>5.3839161709277154E-2</v>
      </c>
      <c r="AD461">
        <f t="shared" ca="1" si="223"/>
        <v>3.9807468981788867</v>
      </c>
      <c r="AE461">
        <f t="shared" ca="1" si="224"/>
        <v>61.642426823256429</v>
      </c>
      <c r="AF461">
        <f t="shared" ca="1" si="225"/>
        <v>5.3543967240216261E-2</v>
      </c>
      <c r="AG461">
        <f t="shared" ca="1" si="226"/>
        <v>0</v>
      </c>
      <c r="AH461">
        <f ca="1">IFERROR(IF(V32="Supercritical",MAX($D$16,IFERROR(L461,MAX($D$16,POWER((ABS(K461)^2)/($I$5*MAX(F461,0.1)^2),1/3)))),IF(V32="Subcritical",MAX($D$16,IFERROR(W461,MAX($D$16,POWER((ABS(K461)^2)/($I$5*MAX(F461,0.1)^2),1/3)))),IF(AND(IFERROR(V461,0)=1,IFERROR(AG461,0)=1),IF(IFERROR(T461,-1E+99)&gt;=IFERROR(AE461,-1E+99),MAX($D$16,IFERROR(L461,MAX($D$16,POWER((ABS(K461)^2)/($I$5*MAX(F461,0.1)^2),1/3)))),MAX($D$16,IFERROR(W461,MAX($D$16,POWER((ABS(K461)^2)/($I$5*MAX(F461,0.1)^2),1/3))))),IF(IFERROR(V461,0)=1,MAX($D$16,IFERROR(L461,MAX($D$16,POWER((ABS(K461)^2)/($I$5*MAX(F461,0.1)^2),1/3)))),IF(IFERROR(AG461,0)=1,MAX($D$16,IFERROR(W461,MAX($D$16,POWER((ABS(K461)^2)/($I$5*MAX(F461,0.1)^2),1/3)))),MAX($D$16,POWER((ABS(K461)^2)/($I$5*MAX(F461,0.1)^2),1/3))))))),MAX($D$16,POWER((ABS(K461)^2)/($I$5*MAX(F461,0.1)^2),1/3)))</f>
        <v>2.1389677043987478</v>
      </c>
      <c r="AI461">
        <f t="shared" ca="1" si="227"/>
        <v>634.54596770439878</v>
      </c>
      <c r="AJ461">
        <f t="shared" ca="1" si="228"/>
        <v>635.61545155659815</v>
      </c>
      <c r="AM461">
        <v>0</v>
      </c>
      <c r="AN461">
        <v>0</v>
      </c>
      <c r="AO461">
        <f t="shared" si="229"/>
        <v>0</v>
      </c>
      <c r="AP461">
        <f t="shared" si="238"/>
        <v>0</v>
      </c>
      <c r="AQ461">
        <f t="shared" ca="1" si="230"/>
        <v>1.0000000000000004</v>
      </c>
      <c r="AR461" t="str">
        <f t="shared" ca="1" si="231"/>
        <v>Supercritical</v>
      </c>
      <c r="AS461">
        <f t="shared" ca="1" si="232"/>
        <v>3.8141460404132466E-3</v>
      </c>
    </row>
    <row r="462" spans="1:45" x14ac:dyDescent="0.35">
      <c r="A462">
        <v>313</v>
      </c>
      <c r="B462">
        <v>311.995</v>
      </c>
      <c r="C462">
        <v>616294.772</v>
      </c>
      <c r="D462">
        <v>3097644.5610000002</v>
      </c>
      <c r="E462">
        <v>632.40650000000005</v>
      </c>
      <c r="F462">
        <v>5.2</v>
      </c>
      <c r="G462">
        <v>0</v>
      </c>
      <c r="H462" t="s">
        <v>194</v>
      </c>
      <c r="I462">
        <v>2.3E-2</v>
      </c>
      <c r="J462">
        <f t="shared" si="233"/>
        <v>0.99900000000002365</v>
      </c>
      <c r="K462">
        <f t="shared" ca="1" si="234"/>
        <v>50.95</v>
      </c>
      <c r="L462">
        <f t="shared" ca="1" si="235"/>
        <v>1.0684959309922624</v>
      </c>
      <c r="M462">
        <f t="shared" ca="1" si="208"/>
        <v>5.5561788411597641</v>
      </c>
      <c r="N462">
        <f t="shared" ca="1" si="209"/>
        <v>0.75728294997139567</v>
      </c>
      <c r="O462">
        <f t="shared" ca="1" si="210"/>
        <v>9.1699712080119067</v>
      </c>
      <c r="P462">
        <f t="shared" ca="1" si="211"/>
        <v>633.47499593099235</v>
      </c>
      <c r="Q462">
        <f t="shared" ca="1" si="212"/>
        <v>637.76084567389591</v>
      </c>
      <c r="R462">
        <f t="shared" ca="1" si="213"/>
        <v>2.7409906686322007E-2</v>
      </c>
      <c r="S462">
        <f t="shared" ca="1" si="214"/>
        <v>2.8323507366843055</v>
      </c>
      <c r="T462">
        <f t="shared" ca="1" si="215"/>
        <v>50.594272557643521</v>
      </c>
      <c r="U462">
        <f t="shared" ca="1" si="236"/>
        <v>-2.7046787686458629E-2</v>
      </c>
      <c r="V462">
        <f t="shared" ca="1" si="237"/>
        <v>0</v>
      </c>
      <c r="W462">
        <f t="shared" ca="1" si="216"/>
        <v>0.85069499411384752</v>
      </c>
      <c r="X462">
        <f t="shared" ca="1" si="217"/>
        <v>4.4236139693920071</v>
      </c>
      <c r="Y462">
        <f t="shared" ca="1" si="218"/>
        <v>0.64097435109995993</v>
      </c>
      <c r="Z462">
        <f t="shared" ca="1" si="219"/>
        <v>11.517731961363415</v>
      </c>
      <c r="AA462">
        <f t="shared" ca="1" si="220"/>
        <v>633.25719499411389</v>
      </c>
      <c r="AB462">
        <f t="shared" ca="1" si="221"/>
        <v>640.01856856872212</v>
      </c>
      <c r="AC462">
        <f t="shared" ca="1" si="222"/>
        <v>5.4008516870186173E-2</v>
      </c>
      <c r="AD462">
        <f t="shared" ca="1" si="223"/>
        <v>3.9869934775430624</v>
      </c>
      <c r="AE462">
        <f t="shared" ca="1" si="224"/>
        <v>61.700986323656288</v>
      </c>
      <c r="AF462">
        <f t="shared" ca="1" si="225"/>
        <v>5.3821711373984726E-2</v>
      </c>
      <c r="AG462">
        <f t="shared" ca="1" si="226"/>
        <v>0</v>
      </c>
      <c r="AH462">
        <f ca="1">IFERROR(IF(V32="Supercritical",MAX($D$16,IFERROR(L462,MAX($D$16,POWER((ABS(K462)^2)/($I$5*MAX(F462,0.1)^2),1/3)))),IF(V32="Subcritical",MAX($D$16,IFERROR(W462,MAX($D$16,POWER((ABS(K462)^2)/($I$5*MAX(F462,0.1)^2),1/3)))),IF(AND(IFERROR(V462,0)=1,IFERROR(AG462,0)=1),IF(IFERROR(T462,-1E+99)&gt;=IFERROR(AE462,-1E+99),MAX($D$16,IFERROR(L462,MAX($D$16,POWER((ABS(K462)^2)/($I$5*MAX(F462,0.1)^2),1/3)))),MAX($D$16,IFERROR(W462,MAX($D$16,POWER((ABS(K462)^2)/($I$5*MAX(F462,0.1)^2),1/3))))),IF(IFERROR(V462,0)=1,MAX($D$16,IFERROR(L462,MAX($D$16,POWER((ABS(K462)^2)/($I$5*MAX(F462,0.1)^2),1/3)))),IF(IFERROR(AG462,0)=1,MAX($D$16,IFERROR(W462,MAX($D$16,POWER((ABS(K462)^2)/($I$5*MAX(F462,0.1)^2),1/3)))),MAX($D$16,POWER((ABS(K462)^2)/($I$5*MAX(F462,0.1)^2),1/3))))))),MAX($D$16,POWER((ABS(K462)^2)/($I$5*MAX(F462,0.1)^2),1/3)))</f>
        <v>2.1389677043987478</v>
      </c>
      <c r="AI462">
        <f t="shared" ca="1" si="227"/>
        <v>634.54546770439879</v>
      </c>
      <c r="AJ462">
        <f t="shared" ca="1" si="228"/>
        <v>635.61495155659816</v>
      </c>
      <c r="AM462">
        <v>0</v>
      </c>
      <c r="AN462">
        <v>0</v>
      </c>
      <c r="AO462">
        <f t="shared" si="229"/>
        <v>0</v>
      </c>
      <c r="AP462">
        <f t="shared" si="238"/>
        <v>0</v>
      </c>
      <c r="AQ462">
        <f t="shared" ca="1" si="230"/>
        <v>1.0000000000000004</v>
      </c>
      <c r="AR462" t="str">
        <f t="shared" ca="1" si="231"/>
        <v>Supercritical</v>
      </c>
      <c r="AS462">
        <f t="shared" ca="1" si="232"/>
        <v>3.8141460404132466E-3</v>
      </c>
    </row>
    <row r="463" spans="1:45" x14ac:dyDescent="0.35">
      <c r="A463">
        <v>314</v>
      </c>
      <c r="B463">
        <v>312.99599999999998</v>
      </c>
      <c r="C463">
        <v>616294.29700000002</v>
      </c>
      <c r="D463">
        <v>3097643.68</v>
      </c>
      <c r="E463">
        <v>632.40599999999995</v>
      </c>
      <c r="F463">
        <v>5.2</v>
      </c>
      <c r="G463">
        <v>0</v>
      </c>
      <c r="H463" t="s">
        <v>194</v>
      </c>
      <c r="I463">
        <v>2.3E-2</v>
      </c>
      <c r="J463">
        <f t="shared" si="233"/>
        <v>1.0009999999999764</v>
      </c>
      <c r="K463">
        <f t="shared" ca="1" si="234"/>
        <v>50.95</v>
      </c>
      <c r="L463">
        <f t="shared" ca="1" si="235"/>
        <v>1.0684959309922624</v>
      </c>
      <c r="M463">
        <f t="shared" ca="1" si="208"/>
        <v>5.5561788411597641</v>
      </c>
      <c r="N463">
        <f t="shared" ca="1" si="209"/>
        <v>0.75728294997139567</v>
      </c>
      <c r="O463">
        <f t="shared" ca="1" si="210"/>
        <v>9.1699712080119067</v>
      </c>
      <c r="P463">
        <f t="shared" ca="1" si="211"/>
        <v>633.47449593099225</v>
      </c>
      <c r="Q463">
        <f t="shared" ca="1" si="212"/>
        <v>637.76034567389581</v>
      </c>
      <c r="R463">
        <f t="shared" ca="1" si="213"/>
        <v>2.7409906686322007E-2</v>
      </c>
      <c r="S463">
        <f t="shared" ca="1" si="214"/>
        <v>2.8323507366843055</v>
      </c>
      <c r="T463">
        <f t="shared" ca="1" si="215"/>
        <v>50.594272557643521</v>
      </c>
      <c r="U463">
        <f t="shared" ca="1" si="236"/>
        <v>-2.7101607499730562E-2</v>
      </c>
      <c r="V463">
        <f t="shared" ca="1" si="237"/>
        <v>0</v>
      </c>
      <c r="W463">
        <f t="shared" ca="1" si="216"/>
        <v>0.84977190976563743</v>
      </c>
      <c r="X463">
        <f t="shared" ca="1" si="217"/>
        <v>4.4188139307813152</v>
      </c>
      <c r="Y463">
        <f t="shared" ca="1" si="218"/>
        <v>0.64045015820792484</v>
      </c>
      <c r="Z463">
        <f t="shared" ca="1" si="219"/>
        <v>11.530243363515252</v>
      </c>
      <c r="AA463">
        <f t="shared" ca="1" si="220"/>
        <v>633.2557719097656</v>
      </c>
      <c r="AB463">
        <f t="shared" ca="1" si="221"/>
        <v>640.03184285889336</v>
      </c>
      <c r="AC463">
        <f t="shared" ca="1" si="222"/>
        <v>5.4184992314856406E-2</v>
      </c>
      <c r="AD463">
        <f t="shared" ca="1" si="223"/>
        <v>3.9934916869688228</v>
      </c>
      <c r="AE463">
        <f t="shared" ca="1" si="224"/>
        <v>61.761885388366522</v>
      </c>
      <c r="AF463">
        <f t="shared" ca="1" si="225"/>
        <v>5.3684992314856572E-2</v>
      </c>
      <c r="AG463">
        <f t="shared" ca="1" si="226"/>
        <v>0</v>
      </c>
      <c r="AH463">
        <f ca="1">IFERROR(IF(V32="Supercritical",MAX($D$16,IFERROR(L463,MAX($D$16,POWER((ABS(K463)^2)/($I$5*MAX(F463,0.1)^2),1/3)))),IF(V32="Subcritical",MAX($D$16,IFERROR(W463,MAX($D$16,POWER((ABS(K463)^2)/($I$5*MAX(F463,0.1)^2),1/3)))),IF(AND(IFERROR(V463,0)=1,IFERROR(AG463,0)=1),IF(IFERROR(T463,-1E+99)&gt;=IFERROR(AE463,-1E+99),MAX($D$16,IFERROR(L463,MAX($D$16,POWER((ABS(K463)^2)/($I$5*MAX(F463,0.1)^2),1/3)))),MAX($D$16,IFERROR(W463,MAX($D$16,POWER((ABS(K463)^2)/($I$5*MAX(F463,0.1)^2),1/3))))),IF(IFERROR(V463,0)=1,MAX($D$16,IFERROR(L463,MAX($D$16,POWER((ABS(K463)^2)/($I$5*MAX(F463,0.1)^2),1/3)))),IF(IFERROR(AG463,0)=1,MAX($D$16,IFERROR(W463,MAX($D$16,POWER((ABS(K463)^2)/($I$5*MAX(F463,0.1)^2),1/3)))),MAX($D$16,POWER((ABS(K463)^2)/($I$5*MAX(F463,0.1)^2),1/3))))))),MAX($D$16,POWER((ABS(K463)^2)/($I$5*MAX(F463,0.1)^2),1/3)))</f>
        <v>2.1389677043987478</v>
      </c>
      <c r="AI463">
        <f t="shared" ca="1" si="227"/>
        <v>634.54496770439869</v>
      </c>
      <c r="AJ463">
        <f t="shared" ca="1" si="228"/>
        <v>635.61445155659806</v>
      </c>
      <c r="AM463">
        <v>0</v>
      </c>
      <c r="AN463">
        <v>0</v>
      </c>
      <c r="AO463">
        <f t="shared" si="229"/>
        <v>0</v>
      </c>
      <c r="AP463">
        <f t="shared" si="238"/>
        <v>0</v>
      </c>
      <c r="AQ463">
        <f t="shared" ca="1" si="230"/>
        <v>1.0000000000000004</v>
      </c>
      <c r="AR463" t="str">
        <f t="shared" ca="1" si="231"/>
        <v>Supercritical</v>
      </c>
      <c r="AS463">
        <f t="shared" ca="1" si="232"/>
        <v>3.8141460404132466E-3</v>
      </c>
    </row>
    <row r="464" spans="1:45" x14ac:dyDescent="0.35">
      <c r="A464">
        <v>315</v>
      </c>
      <c r="B464">
        <v>313.99599999999998</v>
      </c>
      <c r="C464">
        <v>616293.82299999997</v>
      </c>
      <c r="D464">
        <v>3097642.8</v>
      </c>
      <c r="E464">
        <v>632.40549999999996</v>
      </c>
      <c r="F464">
        <v>5.2</v>
      </c>
      <c r="G464">
        <v>0</v>
      </c>
      <c r="H464" t="s">
        <v>194</v>
      </c>
      <c r="I464">
        <v>0</v>
      </c>
      <c r="J464">
        <f t="shared" si="233"/>
        <v>1</v>
      </c>
      <c r="K464">
        <f t="shared" ca="1" si="234"/>
        <v>50.95</v>
      </c>
      <c r="L464">
        <f t="shared" ca="1" si="235"/>
        <v>1.0684959309922624</v>
      </c>
      <c r="M464">
        <f t="shared" ca="1" si="208"/>
        <v>5.5561788411597641</v>
      </c>
      <c r="N464">
        <f t="shared" ca="1" si="209"/>
        <v>0.75728294997139567</v>
      </c>
      <c r="O464">
        <f t="shared" ca="1" si="210"/>
        <v>9.1699712080119067</v>
      </c>
      <c r="P464">
        <f t="shared" ca="1" si="211"/>
        <v>633.47399593099226</v>
      </c>
      <c r="Q464">
        <f t="shared" ca="1" si="212"/>
        <v>637.75984567389582</v>
      </c>
      <c r="R464">
        <f t="shared" ca="1" si="213"/>
        <v>2.7409906686322007E-2</v>
      </c>
      <c r="S464">
        <f t="shared" ca="1" si="214"/>
        <v>2.8323507366843055</v>
      </c>
      <c r="T464">
        <f t="shared" ca="1" si="215"/>
        <v>50.594272557643521</v>
      </c>
      <c r="U464">
        <f t="shared" ca="1" si="236"/>
        <v>-2.6909906686341856E-2</v>
      </c>
      <c r="V464">
        <f t="shared" ca="1" si="237"/>
        <v>0</v>
      </c>
      <c r="W464">
        <f t="shared" ca="1" si="216"/>
        <v>0.84881500809936361</v>
      </c>
      <c r="X464">
        <f t="shared" ca="1" si="217"/>
        <v>4.4138380421166907</v>
      </c>
      <c r="Y464">
        <f t="shared" ca="1" si="218"/>
        <v>0.63990646522805961</v>
      </c>
      <c r="Z464">
        <f t="shared" ca="1" si="219"/>
        <v>11.543241848440486</v>
      </c>
      <c r="AA464">
        <f t="shared" ca="1" si="220"/>
        <v>633.2543150080993</v>
      </c>
      <c r="AB464">
        <f t="shared" ca="1" si="221"/>
        <v>640.04567241745644</v>
      </c>
      <c r="AC464">
        <f t="shared" ca="1" si="222"/>
        <v>5.436876197252289E-2</v>
      </c>
      <c r="AD464">
        <f t="shared" ca="1" si="223"/>
        <v>4.0002466140273363</v>
      </c>
      <c r="AE464">
        <f t="shared" ca="1" si="224"/>
        <v>61.825169368797759</v>
      </c>
      <c r="AF464">
        <f t="shared" ca="1" si="225"/>
        <v>5.4120004293963575E-2</v>
      </c>
      <c r="AG464">
        <f t="shared" ca="1" si="226"/>
        <v>0</v>
      </c>
      <c r="AH464">
        <f ca="1">IFERROR(IF(V32="Supercritical",MAX($D$16,IFERROR(L464,MAX($D$16,POWER((ABS(K464)^2)/($I$5*MAX(F464,0.1)^2),1/3)))),IF(V32="Subcritical",MAX($D$16,IFERROR(W464,MAX($D$16,POWER((ABS(K464)^2)/($I$5*MAX(F464,0.1)^2),1/3)))),IF(AND(IFERROR(V464,0)=1,IFERROR(AG464,0)=1),IF(IFERROR(T464,-1E+99)&gt;=IFERROR(AE464,-1E+99),MAX($D$16,IFERROR(L464,MAX($D$16,POWER((ABS(K464)^2)/($I$5*MAX(F464,0.1)^2),1/3)))),MAX($D$16,IFERROR(W464,MAX($D$16,POWER((ABS(K464)^2)/($I$5*MAX(F464,0.1)^2),1/3))))),IF(IFERROR(V464,0)=1,MAX($D$16,IFERROR(L464,MAX($D$16,POWER((ABS(K464)^2)/($I$5*MAX(F464,0.1)^2),1/3)))),IF(IFERROR(AG464,0)=1,MAX($D$16,IFERROR(W464,MAX($D$16,POWER((ABS(K464)^2)/($I$5*MAX(F464,0.1)^2),1/3)))),MAX($D$16,POWER((ABS(K464)^2)/($I$5*MAX(F464,0.1)^2),1/3))))))),MAX($D$16,POWER((ABS(K464)^2)/($I$5*MAX(F464,0.1)^2),1/3)))</f>
        <v>2.1389677043987478</v>
      </c>
      <c r="AI464">
        <f t="shared" ca="1" si="227"/>
        <v>634.5444677043987</v>
      </c>
      <c r="AJ464">
        <f t="shared" ca="1" si="228"/>
        <v>635.61395155659807</v>
      </c>
      <c r="AM464">
        <v>0</v>
      </c>
      <c r="AN464">
        <v>0</v>
      </c>
      <c r="AO464">
        <f t="shared" si="229"/>
        <v>0</v>
      </c>
      <c r="AP464">
        <f t="shared" si="238"/>
        <v>0</v>
      </c>
      <c r="AQ464">
        <f t="shared" ca="1" si="230"/>
        <v>1.0000000000000004</v>
      </c>
      <c r="AR464" t="str">
        <f t="shared" ca="1" si="231"/>
        <v>Supercritical</v>
      </c>
      <c r="AS464">
        <f t="shared" ca="1" si="232"/>
        <v>3.8141460404132466E-3</v>
      </c>
    </row>
    <row r="465" spans="1:45" x14ac:dyDescent="0.35">
      <c r="A465">
        <v>316</v>
      </c>
      <c r="B465">
        <v>314.995</v>
      </c>
      <c r="C465">
        <v>616293.34900000005</v>
      </c>
      <c r="D465">
        <v>3097641.92</v>
      </c>
      <c r="E465">
        <v>632.40499999999997</v>
      </c>
      <c r="F465">
        <v>5.2</v>
      </c>
      <c r="G465">
        <v>0</v>
      </c>
      <c r="H465" t="s">
        <v>194</v>
      </c>
      <c r="I465">
        <v>2.7E-2</v>
      </c>
      <c r="J465">
        <f t="shared" si="233"/>
        <v>0.99900000000002365</v>
      </c>
      <c r="K465">
        <f t="shared" ca="1" si="234"/>
        <v>50.95</v>
      </c>
      <c r="L465">
        <f t="shared" ca="1" si="235"/>
        <v>1.0684959309922624</v>
      </c>
      <c r="M465">
        <f t="shared" ca="1" si="208"/>
        <v>5.5561788411597641</v>
      </c>
      <c r="N465">
        <f t="shared" ca="1" si="209"/>
        <v>0.75728294997139567</v>
      </c>
      <c r="O465">
        <f t="shared" ca="1" si="210"/>
        <v>9.1699712080119067</v>
      </c>
      <c r="P465">
        <f t="shared" ca="1" si="211"/>
        <v>633.47349593099227</v>
      </c>
      <c r="Q465">
        <f t="shared" ca="1" si="212"/>
        <v>637.75934567389584</v>
      </c>
      <c r="R465">
        <f t="shared" ca="1" si="213"/>
        <v>2.7409906686322007E-2</v>
      </c>
      <c r="S465">
        <f t="shared" ca="1" si="214"/>
        <v>2.8323507366843055</v>
      </c>
      <c r="T465">
        <f t="shared" ca="1" si="215"/>
        <v>50.594272557643521</v>
      </c>
      <c r="U465">
        <f t="shared" ca="1" si="236"/>
        <v>-2.7075360018102401E-2</v>
      </c>
      <c r="V465">
        <f t="shared" ca="1" si="237"/>
        <v>0</v>
      </c>
      <c r="W465">
        <f t="shared" ca="1" si="216"/>
        <v>0.84782684375252182</v>
      </c>
      <c r="X465">
        <f t="shared" ca="1" si="217"/>
        <v>4.4086995875131132</v>
      </c>
      <c r="Y465">
        <f t="shared" ca="1" si="218"/>
        <v>0.63934469265788341</v>
      </c>
      <c r="Z465">
        <f t="shared" ca="1" si="219"/>
        <v>11.55669579853142</v>
      </c>
      <c r="AA465">
        <f t="shared" ca="1" si="220"/>
        <v>633.25282684375247</v>
      </c>
      <c r="AB465">
        <f t="shared" ca="1" si="221"/>
        <v>640.06002448798256</v>
      </c>
      <c r="AC465">
        <f t="shared" ca="1" si="222"/>
        <v>5.4559426387740542E-2</v>
      </c>
      <c r="AD465">
        <f t="shared" ca="1" si="223"/>
        <v>4.007242239414345</v>
      </c>
      <c r="AE465">
        <f t="shared" ca="1" si="224"/>
        <v>61.890685820641743</v>
      </c>
      <c r="AF465">
        <f t="shared" ca="1" si="225"/>
        <v>5.4998921507944942E-2</v>
      </c>
      <c r="AG465">
        <f t="shared" ca="1" si="226"/>
        <v>0</v>
      </c>
      <c r="AH465">
        <f ca="1">IFERROR(IF(V32="Supercritical",MAX($D$16,IFERROR(L465,MAX($D$16,POWER((ABS(K465)^2)/($I$5*MAX(F465,0.1)^2),1/3)))),IF(V32="Subcritical",MAX($D$16,IFERROR(W465,MAX($D$16,POWER((ABS(K465)^2)/($I$5*MAX(F465,0.1)^2),1/3)))),IF(AND(IFERROR(V465,0)=1,IFERROR(AG465,0)=1),IF(IFERROR(T465,-1E+99)&gt;=IFERROR(AE465,-1E+99),MAX($D$16,IFERROR(L465,MAX($D$16,POWER((ABS(K465)^2)/($I$5*MAX(F465,0.1)^2),1/3)))),MAX($D$16,IFERROR(W465,MAX($D$16,POWER((ABS(K465)^2)/($I$5*MAX(F465,0.1)^2),1/3))))),IF(IFERROR(V465,0)=1,MAX($D$16,IFERROR(L465,MAX($D$16,POWER((ABS(K465)^2)/($I$5*MAX(F465,0.1)^2),1/3)))),IF(IFERROR(AG465,0)=1,MAX($D$16,IFERROR(W465,MAX($D$16,POWER((ABS(K465)^2)/($I$5*MAX(F465,0.1)^2),1/3)))),MAX($D$16,POWER((ABS(K465)^2)/($I$5*MAX(F465,0.1)^2),1/3))))))),MAX($D$16,POWER((ABS(K465)^2)/($I$5*MAX(F465,0.1)^2),1/3)))</f>
        <v>2.1389677043987478</v>
      </c>
      <c r="AI465">
        <f t="shared" ca="1" si="227"/>
        <v>634.54396770439871</v>
      </c>
      <c r="AJ465">
        <f t="shared" ca="1" si="228"/>
        <v>635.61345155659808</v>
      </c>
      <c r="AM465">
        <v>0</v>
      </c>
      <c r="AN465">
        <v>0</v>
      </c>
      <c r="AO465">
        <f t="shared" si="229"/>
        <v>0</v>
      </c>
      <c r="AP465">
        <f t="shared" si="238"/>
        <v>0</v>
      </c>
      <c r="AQ465">
        <f t="shared" ca="1" si="230"/>
        <v>1.0000000000000004</v>
      </c>
      <c r="AR465" t="str">
        <f t="shared" ca="1" si="231"/>
        <v>Supercritical</v>
      </c>
      <c r="AS465">
        <f t="shared" ca="1" si="232"/>
        <v>3.8141460404132466E-3</v>
      </c>
    </row>
    <row r="466" spans="1:45" x14ac:dyDescent="0.35">
      <c r="A466">
        <v>317</v>
      </c>
      <c r="B466">
        <v>315.99599999999998</v>
      </c>
      <c r="C466">
        <v>616292.875</v>
      </c>
      <c r="D466">
        <v>3097641.0389999999</v>
      </c>
      <c r="E466">
        <v>632.40449999999998</v>
      </c>
      <c r="F466">
        <v>5.2</v>
      </c>
      <c r="G466">
        <v>0</v>
      </c>
      <c r="H466" t="s">
        <v>194</v>
      </c>
      <c r="I466">
        <v>7.8E-2</v>
      </c>
      <c r="J466">
        <f t="shared" si="233"/>
        <v>1.0009999999999764</v>
      </c>
      <c r="K466">
        <f t="shared" ca="1" si="234"/>
        <v>50.95</v>
      </c>
      <c r="L466">
        <f t="shared" ca="1" si="235"/>
        <v>1.0684959309922624</v>
      </c>
      <c r="M466">
        <f t="shared" ca="1" si="208"/>
        <v>5.5561788411597641</v>
      </c>
      <c r="N466">
        <f t="shared" ca="1" si="209"/>
        <v>0.75728294997139567</v>
      </c>
      <c r="O466">
        <f t="shared" ca="1" si="210"/>
        <v>9.1699712080119067</v>
      </c>
      <c r="P466">
        <f t="shared" ca="1" si="211"/>
        <v>633.47299593099228</v>
      </c>
      <c r="Q466">
        <f t="shared" ca="1" si="212"/>
        <v>637.75884567389585</v>
      </c>
      <c r="R466">
        <f t="shared" ca="1" si="213"/>
        <v>2.7409906686322007E-2</v>
      </c>
      <c r="S466">
        <f t="shared" ca="1" si="214"/>
        <v>2.8323507366843055</v>
      </c>
      <c r="T466">
        <f t="shared" ca="1" si="215"/>
        <v>50.594272557643521</v>
      </c>
      <c r="U466">
        <f t="shared" ca="1" si="236"/>
        <v>-2.7494477059576639E-2</v>
      </c>
      <c r="V466">
        <f t="shared" ca="1" si="237"/>
        <v>0</v>
      </c>
      <c r="W466">
        <f t="shared" ca="1" si="216"/>
        <v>0.84681234607078171</v>
      </c>
      <c r="X466">
        <f t="shared" ca="1" si="217"/>
        <v>4.4034241995680654</v>
      </c>
      <c r="Y466">
        <f t="shared" ca="1" si="218"/>
        <v>0.63876761445800501</v>
      </c>
      <c r="Z466">
        <f t="shared" ca="1" si="219"/>
        <v>11.570540945157571</v>
      </c>
      <c r="AA466">
        <f t="shared" ca="1" si="220"/>
        <v>633.25131234607079</v>
      </c>
      <c r="AB466">
        <f t="shared" ca="1" si="221"/>
        <v>640.07483007102326</v>
      </c>
      <c r="AC466">
        <f t="shared" ca="1" si="222"/>
        <v>5.4756119102305975E-2</v>
      </c>
      <c r="AD466">
        <f t="shared" ca="1" si="223"/>
        <v>4.0144455271198742</v>
      </c>
      <c r="AE466">
        <f t="shared" ca="1" si="224"/>
        <v>61.958123141065386</v>
      </c>
      <c r="AF466">
        <f t="shared" ca="1" si="225"/>
        <v>5.5143176406545535E-2</v>
      </c>
      <c r="AG466">
        <f t="shared" ca="1" si="226"/>
        <v>0</v>
      </c>
      <c r="AH466">
        <f ca="1">IFERROR(IF(V32="Supercritical",MAX($D$16,IFERROR(L466,MAX($D$16,POWER((ABS(K466)^2)/($I$5*MAX(F466,0.1)^2),1/3)))),IF(V32="Subcritical",MAX($D$16,IFERROR(W466,MAX($D$16,POWER((ABS(K466)^2)/($I$5*MAX(F466,0.1)^2),1/3)))),IF(AND(IFERROR(V466,0)=1,IFERROR(AG466,0)=1),IF(IFERROR(T466,-1E+99)&gt;=IFERROR(AE466,-1E+99),MAX($D$16,IFERROR(L466,MAX($D$16,POWER((ABS(K466)^2)/($I$5*MAX(F466,0.1)^2),1/3)))),MAX($D$16,IFERROR(W466,MAX($D$16,POWER((ABS(K466)^2)/($I$5*MAX(F466,0.1)^2),1/3))))),IF(IFERROR(V466,0)=1,MAX($D$16,IFERROR(L466,MAX($D$16,POWER((ABS(K466)^2)/($I$5*MAX(F466,0.1)^2),1/3)))),IF(IFERROR(AG466,0)=1,MAX($D$16,IFERROR(W466,MAX($D$16,POWER((ABS(K466)^2)/($I$5*MAX(F466,0.1)^2),1/3)))),MAX($D$16,POWER((ABS(K466)^2)/($I$5*MAX(F466,0.1)^2),1/3))))))),MAX($D$16,POWER((ABS(K466)^2)/($I$5*MAX(F466,0.1)^2),1/3)))</f>
        <v>2.1389677043987478</v>
      </c>
      <c r="AI466">
        <f t="shared" ca="1" si="227"/>
        <v>634.54346770439872</v>
      </c>
      <c r="AJ466">
        <f t="shared" ca="1" si="228"/>
        <v>635.61295155659809</v>
      </c>
      <c r="AM466">
        <v>0</v>
      </c>
      <c r="AN466">
        <v>0</v>
      </c>
      <c r="AO466">
        <f t="shared" si="229"/>
        <v>0</v>
      </c>
      <c r="AP466">
        <f t="shared" si="238"/>
        <v>0</v>
      </c>
      <c r="AQ466">
        <f t="shared" ca="1" si="230"/>
        <v>1.0000000000000004</v>
      </c>
      <c r="AR466" t="str">
        <f t="shared" ca="1" si="231"/>
        <v>Supercritical</v>
      </c>
      <c r="AS466">
        <f t="shared" ca="1" si="232"/>
        <v>3.8141460404132466E-3</v>
      </c>
    </row>
    <row r="467" spans="1:45" x14ac:dyDescent="0.35">
      <c r="A467">
        <v>318</v>
      </c>
      <c r="B467">
        <v>316.99599999999998</v>
      </c>
      <c r="C467">
        <v>616292.4</v>
      </c>
      <c r="D467">
        <v>3097640.159</v>
      </c>
      <c r="E467">
        <v>632.404</v>
      </c>
      <c r="F467">
        <v>5.2</v>
      </c>
      <c r="G467">
        <v>0</v>
      </c>
      <c r="H467" t="s">
        <v>194</v>
      </c>
      <c r="I467">
        <v>7.8E-2</v>
      </c>
      <c r="J467">
        <f t="shared" si="233"/>
        <v>1</v>
      </c>
      <c r="K467">
        <f t="shared" ca="1" si="234"/>
        <v>50.95</v>
      </c>
      <c r="L467">
        <f t="shared" ca="1" si="235"/>
        <v>1.0684959309922624</v>
      </c>
      <c r="M467">
        <f t="shared" ca="1" si="208"/>
        <v>5.5561788411597641</v>
      </c>
      <c r="N467">
        <f t="shared" ca="1" si="209"/>
        <v>0.75728294997139567</v>
      </c>
      <c r="O467">
        <f t="shared" ca="1" si="210"/>
        <v>9.1699712080119067</v>
      </c>
      <c r="P467">
        <f t="shared" ca="1" si="211"/>
        <v>633.4724959309923</v>
      </c>
      <c r="Q467">
        <f t="shared" ca="1" si="212"/>
        <v>637.75834567389586</v>
      </c>
      <c r="R467">
        <f t="shared" ca="1" si="213"/>
        <v>2.7409906686322007E-2</v>
      </c>
      <c r="S467">
        <f t="shared" ca="1" si="214"/>
        <v>2.8323507366843055</v>
      </c>
      <c r="T467">
        <f t="shared" ca="1" si="215"/>
        <v>50.594272557643521</v>
      </c>
      <c r="U467">
        <f t="shared" ca="1" si="236"/>
        <v>-2.7467067152883828E-2</v>
      </c>
      <c r="V467">
        <f t="shared" ca="1" si="237"/>
        <v>0</v>
      </c>
      <c r="W467">
        <f t="shared" ca="1" si="216"/>
        <v>0.8457780034596214</v>
      </c>
      <c r="X467">
        <f t="shared" ca="1" si="217"/>
        <v>4.3980456179900314</v>
      </c>
      <c r="Y467">
        <f t="shared" ca="1" si="218"/>
        <v>0.63817889799840799</v>
      </c>
      <c r="Z467">
        <f t="shared" ca="1" si="219"/>
        <v>11.584691116342915</v>
      </c>
      <c r="AA467">
        <f t="shared" ca="1" si="220"/>
        <v>633.2497780034596</v>
      </c>
      <c r="AB467">
        <f t="shared" ca="1" si="221"/>
        <v>640.08999554989555</v>
      </c>
      <c r="AC467">
        <f t="shared" ca="1" si="222"/>
        <v>5.4957653607160602E-2</v>
      </c>
      <c r="AD467">
        <f t="shared" ca="1" si="223"/>
        <v>4.0218119660237042</v>
      </c>
      <c r="AE467">
        <f t="shared" ca="1" si="224"/>
        <v>62.027062733356779</v>
      </c>
      <c r="AF467">
        <f t="shared" ca="1" si="225"/>
        <v>5.4765463396734049E-2</v>
      </c>
      <c r="AG467">
        <f t="shared" ca="1" si="226"/>
        <v>0</v>
      </c>
      <c r="AH467">
        <f ca="1">IFERROR(IF(V32="Supercritical",MAX($D$16,IFERROR(L467,MAX($D$16,POWER((ABS(K467)^2)/($I$5*MAX(F467,0.1)^2),1/3)))),IF(V32="Subcritical",MAX($D$16,IFERROR(W467,MAX($D$16,POWER((ABS(K467)^2)/($I$5*MAX(F467,0.1)^2),1/3)))),IF(AND(IFERROR(V467,0)=1,IFERROR(AG467,0)=1),IF(IFERROR(T467,-1E+99)&gt;=IFERROR(AE467,-1E+99),MAX($D$16,IFERROR(L467,MAX($D$16,POWER((ABS(K467)^2)/($I$5*MAX(F467,0.1)^2),1/3)))),MAX($D$16,IFERROR(W467,MAX($D$16,POWER((ABS(K467)^2)/($I$5*MAX(F467,0.1)^2),1/3))))),IF(IFERROR(V467,0)=1,MAX($D$16,IFERROR(L467,MAX($D$16,POWER((ABS(K467)^2)/($I$5*MAX(F467,0.1)^2),1/3)))),IF(IFERROR(AG467,0)=1,MAX($D$16,IFERROR(W467,MAX($D$16,POWER((ABS(K467)^2)/($I$5*MAX(F467,0.1)^2),1/3)))),MAX($D$16,POWER((ABS(K467)^2)/($I$5*MAX(F467,0.1)^2),1/3))))))),MAX($D$16,POWER((ABS(K467)^2)/($I$5*MAX(F467,0.1)^2),1/3)))</f>
        <v>2.1389677043987478</v>
      </c>
      <c r="AI467">
        <f t="shared" ca="1" si="227"/>
        <v>634.54296770439873</v>
      </c>
      <c r="AJ467">
        <f t="shared" ca="1" si="228"/>
        <v>635.6124515565981</v>
      </c>
      <c r="AM467">
        <v>0</v>
      </c>
      <c r="AN467">
        <v>0</v>
      </c>
      <c r="AO467">
        <f t="shared" si="229"/>
        <v>0</v>
      </c>
      <c r="AP467">
        <f t="shared" si="238"/>
        <v>0</v>
      </c>
      <c r="AQ467">
        <f t="shared" ca="1" si="230"/>
        <v>1.0000000000000004</v>
      </c>
      <c r="AR467" t="str">
        <f t="shared" ca="1" si="231"/>
        <v>Supercritical</v>
      </c>
      <c r="AS467">
        <f t="shared" ca="1" si="232"/>
        <v>3.8141460404132466E-3</v>
      </c>
    </row>
    <row r="468" spans="1:45" x14ac:dyDescent="0.35">
      <c r="A468">
        <v>319</v>
      </c>
      <c r="B468">
        <v>317.99599999999998</v>
      </c>
      <c r="C468">
        <v>616291.92599999998</v>
      </c>
      <c r="D468">
        <v>3097639.2779999999</v>
      </c>
      <c r="E468">
        <v>632.40350000000001</v>
      </c>
      <c r="F468">
        <v>5.2</v>
      </c>
      <c r="G468">
        <v>0</v>
      </c>
      <c r="H468" t="s">
        <v>194</v>
      </c>
      <c r="I468">
        <v>2.7E-2</v>
      </c>
      <c r="J468">
        <f t="shared" si="233"/>
        <v>1</v>
      </c>
      <c r="K468">
        <f t="shared" ca="1" si="234"/>
        <v>50.95</v>
      </c>
      <c r="L468">
        <f t="shared" ca="1" si="235"/>
        <v>1.0684959309922624</v>
      </c>
      <c r="M468">
        <f t="shared" ca="1" si="208"/>
        <v>5.5561788411597641</v>
      </c>
      <c r="N468">
        <f t="shared" ca="1" si="209"/>
        <v>0.75728294997139567</v>
      </c>
      <c r="O468">
        <f t="shared" ca="1" si="210"/>
        <v>9.1699712080119067</v>
      </c>
      <c r="P468">
        <f t="shared" ca="1" si="211"/>
        <v>633.47199593099231</v>
      </c>
      <c r="Q468">
        <f t="shared" ca="1" si="212"/>
        <v>637.75784567389587</v>
      </c>
      <c r="R468">
        <f t="shared" ca="1" si="213"/>
        <v>2.7409906686322007E-2</v>
      </c>
      <c r="S468">
        <f t="shared" ca="1" si="214"/>
        <v>2.8323507366843055</v>
      </c>
      <c r="T468">
        <f t="shared" ca="1" si="215"/>
        <v>50.594272557643521</v>
      </c>
      <c r="U468">
        <f t="shared" ca="1" si="236"/>
        <v>-2.7102769924795211E-2</v>
      </c>
      <c r="V468">
        <f t="shared" ca="1" si="237"/>
        <v>0</v>
      </c>
      <c r="W468">
        <f t="shared" ca="1" si="216"/>
        <v>0.84473109168024385</v>
      </c>
      <c r="X468">
        <f t="shared" ca="1" si="217"/>
        <v>4.392601676737268</v>
      </c>
      <c r="Y468">
        <f t="shared" ca="1" si="218"/>
        <v>0.63758266753337189</v>
      </c>
      <c r="Z468">
        <f t="shared" ca="1" si="219"/>
        <v>11.599048525120217</v>
      </c>
      <c r="AA468">
        <f t="shared" ca="1" si="220"/>
        <v>633.24823109168028</v>
      </c>
      <c r="AB468">
        <f t="shared" ca="1" si="221"/>
        <v>640.10541389943228</v>
      </c>
      <c r="AC468">
        <f t="shared" ca="1" si="222"/>
        <v>5.5162665770318926E-2</v>
      </c>
      <c r="AD468">
        <f t="shared" ca="1" si="223"/>
        <v>4.0292908903560054</v>
      </c>
      <c r="AE468">
        <f t="shared" ca="1" si="224"/>
        <v>62.097029002903838</v>
      </c>
      <c r="AF468">
        <f t="shared" ca="1" si="225"/>
        <v>5.4662665770365493E-2</v>
      </c>
      <c r="AG468">
        <f t="shared" ca="1" si="226"/>
        <v>0</v>
      </c>
      <c r="AH468">
        <f ca="1">IFERROR(IF(V32="Supercritical",MAX($D$16,IFERROR(L468,MAX($D$16,POWER((ABS(K468)^2)/($I$5*MAX(F468,0.1)^2),1/3)))),IF(V32="Subcritical",MAX($D$16,IFERROR(W468,MAX($D$16,POWER((ABS(K468)^2)/($I$5*MAX(F468,0.1)^2),1/3)))),IF(AND(IFERROR(V468,0)=1,IFERROR(AG468,0)=1),IF(IFERROR(T468,-1E+99)&gt;=IFERROR(AE468,-1E+99),MAX($D$16,IFERROR(L468,MAX($D$16,POWER((ABS(K468)^2)/($I$5*MAX(F468,0.1)^2),1/3)))),MAX($D$16,IFERROR(W468,MAX($D$16,POWER((ABS(K468)^2)/($I$5*MAX(F468,0.1)^2),1/3))))),IF(IFERROR(V468,0)=1,MAX($D$16,IFERROR(L468,MAX($D$16,POWER((ABS(K468)^2)/($I$5*MAX(F468,0.1)^2),1/3)))),IF(IFERROR(AG468,0)=1,MAX($D$16,IFERROR(W468,MAX($D$16,POWER((ABS(K468)^2)/($I$5*MAX(F468,0.1)^2),1/3)))),MAX($D$16,POWER((ABS(K468)^2)/($I$5*MAX(F468,0.1)^2),1/3))))))),MAX($D$16,POWER((ABS(K468)^2)/($I$5*MAX(F468,0.1)^2),1/3)))</f>
        <v>2.1389677043987478</v>
      </c>
      <c r="AI468">
        <f t="shared" ca="1" si="227"/>
        <v>634.54246770439875</v>
      </c>
      <c r="AJ468">
        <f t="shared" ca="1" si="228"/>
        <v>635.61195155659811</v>
      </c>
      <c r="AM468">
        <v>0</v>
      </c>
      <c r="AN468">
        <v>0</v>
      </c>
      <c r="AO468">
        <f t="shared" si="229"/>
        <v>0</v>
      </c>
      <c r="AP468">
        <f t="shared" si="238"/>
        <v>0</v>
      </c>
      <c r="AQ468">
        <f t="shared" ca="1" si="230"/>
        <v>1.0000000000000004</v>
      </c>
      <c r="AR468" t="str">
        <f t="shared" ca="1" si="231"/>
        <v>Supercritical</v>
      </c>
      <c r="AS468">
        <f t="shared" ca="1" si="232"/>
        <v>3.8141460404132466E-3</v>
      </c>
    </row>
    <row r="469" spans="1:45" x14ac:dyDescent="0.35">
      <c r="A469">
        <v>320</v>
      </c>
      <c r="B469">
        <v>318.99599999999998</v>
      </c>
      <c r="C469">
        <v>616291.45200000005</v>
      </c>
      <c r="D469">
        <v>3097638.398</v>
      </c>
      <c r="E469">
        <v>632.40300000000002</v>
      </c>
      <c r="F469">
        <v>5.2</v>
      </c>
      <c r="G469">
        <v>0</v>
      </c>
      <c r="H469" t="s">
        <v>194</v>
      </c>
      <c r="I469">
        <v>0</v>
      </c>
      <c r="J469">
        <f t="shared" si="233"/>
        <v>1</v>
      </c>
      <c r="K469">
        <f t="shared" ca="1" si="234"/>
        <v>50.95</v>
      </c>
      <c r="L469">
        <f t="shared" ca="1" si="235"/>
        <v>1.0684959309922624</v>
      </c>
      <c r="M469">
        <f t="shared" ca="1" si="208"/>
        <v>5.5561788411597641</v>
      </c>
      <c r="N469">
        <f t="shared" ca="1" si="209"/>
        <v>0.75728294997139567</v>
      </c>
      <c r="O469">
        <f t="shared" ca="1" si="210"/>
        <v>9.1699712080119067</v>
      </c>
      <c r="P469">
        <f t="shared" ca="1" si="211"/>
        <v>633.47149593099232</v>
      </c>
      <c r="Q469">
        <f t="shared" ca="1" si="212"/>
        <v>637.75734567389588</v>
      </c>
      <c r="R469">
        <f t="shared" ca="1" si="213"/>
        <v>2.7409906686322007E-2</v>
      </c>
      <c r="S469">
        <f t="shared" ca="1" si="214"/>
        <v>2.8323507366843055</v>
      </c>
      <c r="T469">
        <f t="shared" ca="1" si="215"/>
        <v>50.594272557643521</v>
      </c>
      <c r="U469">
        <f t="shared" ca="1" si="236"/>
        <v>-2.6909906686341856E-2</v>
      </c>
      <c r="V469">
        <f t="shared" ca="1" si="237"/>
        <v>0</v>
      </c>
      <c r="W469">
        <f t="shared" ca="1" si="216"/>
        <v>0.843679044752223</v>
      </c>
      <c r="X469">
        <f t="shared" ca="1" si="217"/>
        <v>4.3871310327115598</v>
      </c>
      <c r="Y469">
        <f t="shared" ca="1" si="218"/>
        <v>0.63698314734020445</v>
      </c>
      <c r="Z469">
        <f t="shared" ca="1" si="219"/>
        <v>11.613512252108245</v>
      </c>
      <c r="AA469">
        <f t="shared" ca="1" si="220"/>
        <v>633.24667904475223</v>
      </c>
      <c r="AB469">
        <f t="shared" ca="1" si="221"/>
        <v>640.12097399020934</v>
      </c>
      <c r="AC469">
        <f t="shared" ca="1" si="222"/>
        <v>5.5369732646780773E-2</v>
      </c>
      <c r="AD469">
        <f t="shared" ca="1" si="223"/>
        <v>4.0368298786801811</v>
      </c>
      <c r="AE469">
        <f t="shared" ca="1" si="224"/>
        <v>62.167530625894599</v>
      </c>
      <c r="AF469">
        <f t="shared" ca="1" si="225"/>
        <v>5.5077877553685539E-2</v>
      </c>
      <c r="AG469">
        <f t="shared" ca="1" si="226"/>
        <v>0</v>
      </c>
      <c r="AH469">
        <f ca="1">IFERROR(IF(V32="Supercritical",MAX($D$16,IFERROR(L469,MAX($D$16,POWER((ABS(K469)^2)/($I$5*MAX(F469,0.1)^2),1/3)))),IF(V32="Subcritical",MAX($D$16,IFERROR(W469,MAX($D$16,POWER((ABS(K469)^2)/($I$5*MAX(F469,0.1)^2),1/3)))),IF(AND(IFERROR(V469,0)=1,IFERROR(AG469,0)=1),IF(IFERROR(T469,-1E+99)&gt;=IFERROR(AE469,-1E+99),MAX($D$16,IFERROR(L469,MAX($D$16,POWER((ABS(K469)^2)/($I$5*MAX(F469,0.1)^2),1/3)))),MAX($D$16,IFERROR(W469,MAX($D$16,POWER((ABS(K469)^2)/($I$5*MAX(F469,0.1)^2),1/3))))),IF(IFERROR(V469,0)=1,MAX($D$16,IFERROR(L469,MAX($D$16,POWER((ABS(K469)^2)/($I$5*MAX(F469,0.1)^2),1/3)))),IF(IFERROR(AG469,0)=1,MAX($D$16,IFERROR(W469,MAX($D$16,POWER((ABS(K469)^2)/($I$5*MAX(F469,0.1)^2),1/3)))),MAX($D$16,POWER((ABS(K469)^2)/($I$5*MAX(F469,0.1)^2),1/3))))))),MAX($D$16,POWER((ABS(K469)^2)/($I$5*MAX(F469,0.1)^2),1/3)))</f>
        <v>2.1389677043987478</v>
      </c>
      <c r="AI469">
        <f t="shared" ca="1" si="227"/>
        <v>634.54196770439876</v>
      </c>
      <c r="AJ469">
        <f t="shared" ca="1" si="228"/>
        <v>635.61145155659813</v>
      </c>
      <c r="AM469">
        <v>0</v>
      </c>
      <c r="AN469">
        <v>0</v>
      </c>
      <c r="AO469">
        <f t="shared" si="229"/>
        <v>0</v>
      </c>
      <c r="AP469">
        <f t="shared" si="238"/>
        <v>0</v>
      </c>
      <c r="AQ469">
        <f t="shared" ca="1" si="230"/>
        <v>1.0000000000000004</v>
      </c>
      <c r="AR469" t="str">
        <f t="shared" ca="1" si="231"/>
        <v>Supercritical</v>
      </c>
      <c r="AS469">
        <f t="shared" ca="1" si="232"/>
        <v>3.8141460404132466E-3</v>
      </c>
    </row>
    <row r="470" spans="1:45" x14ac:dyDescent="0.35">
      <c r="A470">
        <v>321</v>
      </c>
      <c r="B470">
        <v>319.995</v>
      </c>
      <c r="C470">
        <v>616290.978</v>
      </c>
      <c r="D470">
        <v>3097637.5180000002</v>
      </c>
      <c r="E470">
        <v>632.40250000000003</v>
      </c>
      <c r="F470">
        <v>5.2</v>
      </c>
      <c r="G470">
        <v>0</v>
      </c>
      <c r="H470" t="s">
        <v>194</v>
      </c>
      <c r="I470">
        <v>2.3E-2</v>
      </c>
      <c r="J470">
        <f t="shared" si="233"/>
        <v>0.99900000000002365</v>
      </c>
      <c r="K470">
        <f t="shared" ca="1" si="234"/>
        <v>50.95</v>
      </c>
      <c r="L470">
        <f t="shared" ca="1" si="235"/>
        <v>1.0684959309922624</v>
      </c>
      <c r="M470">
        <f t="shared" ref="M470:M533" ca="1" si="239">((F470)+(G470)*(L470))*(L470)</f>
        <v>5.5561788411597641</v>
      </c>
      <c r="N470">
        <f t="shared" ref="N470:N533" ca="1" si="240">(((F470)+(G470)*(L470))*(L470))/MAX((F470)+2*(L470)*SQRT(1+(G470)^2),0.000001)</f>
        <v>0.75728294997139567</v>
      </c>
      <c r="O470">
        <f t="shared" ref="O470:O533" ca="1" si="241">ABS(K470)/MAX(((F470)+(G470)*(L470))*(L470),0.000001)</f>
        <v>9.1699712080119067</v>
      </c>
      <c r="P470">
        <f t="shared" ref="P470:P533" ca="1" si="242">E470+L470</f>
        <v>633.47099593099233</v>
      </c>
      <c r="Q470">
        <f t="shared" ref="Q470:Q533" ca="1" si="243">P470+((ABS(K470)/MAX(((F470)+(G470)*(L470))*(L470),0.000001))^2)/(2*$I$5)</f>
        <v>637.7568456738959</v>
      </c>
      <c r="R470">
        <f t="shared" ref="R470:R533" ca="1" si="244">((ABS(K470)*$D$6)/(MAX(((F470)+(G470)*(L470))*(L470),0.000001)*MAX(((((F470)+(G470)*(L470))*(L470))/MAX((F470)+2*(L470)*SQRT(1+(G470)^2),0.000001))^(2/3),0.000001)))^2</f>
        <v>2.7409906686322007E-2</v>
      </c>
      <c r="S470">
        <f t="shared" ref="S470:S533" ca="1" si="245">ABS(ABS(K470)/MAX(((F470)+(G470)*(L470))*(L470),0.000001))/SQRT($I$5*MAX((((F470)+(G470)*(L470))*(L470))/MAX((F470)+2*(G470)*(L470),0.000001),0.000001))</f>
        <v>2.8323507366843055</v>
      </c>
      <c r="T470">
        <f t="shared" ref="T470:T533" ca="1" si="246">((F470)*(L470)^2)/2+(G470)*(L470)^3/3+(ABS(K470)^2)/($I$5*MAX(((F470)+(G470)*(L470))*(L470),0.000001))</f>
        <v>50.594272557643521</v>
      </c>
      <c r="U470">
        <f t="shared" ca="1" si="236"/>
        <v>-2.7046787686458629E-2</v>
      </c>
      <c r="V470">
        <f t="shared" ca="1" si="237"/>
        <v>0</v>
      </c>
      <c r="W470">
        <f t="shared" ref="W470:W533" ca="1" si="247">IF($D$20=0,IFERROR(W471,MAX($D$16,POWER((ABS(K470)^2)/($I$5*MAX(F470,0.1)^2),1/3))),IF(IFERROR(AG471,0)=0,IFERROR(W471,MAX($D$16,POWER((ABS(K470)^2)/($I$5*MAX(F470,0.1)^2),1/3))),IF(OR(IFERROR(W470,0)=0,IFERROR(AD471,0)&gt;1),MAX($D$16,POWER((ABS(K470)^2)/($I$5*MAX(F470,0.1)^2),1/3)),IF(IFERROR(AF470,0)&gt;0,MAX($D$16,IFERROR(W470,0)+((IFERROR(AF470,0))*$D$18*IF((IFERROR(AD470,0))&lt;1,1,-1))),IF(IFERROR(AF470,0)&lt;0,IF(ABS((MAX($D$16,POWER((ABS(K470)^2)/($I$5*MAX(F470,0.1)^2),1/3)))-IFERROR(W470,0))&gt;$D$19,MAX($D$16,IF((MAX($D$16,POWER((ABS(K470)^2)/($I$5*MAX(F470,0.1)^2),1/3)))&gt;IFERROR(W470,0),MIN((MAX($D$16,POWER((ABS(K470)^2)/($I$5*MAX(F470,0.1)^2),1/3))),IFERROR(W470,0)+(MIN(ABS(IFERROR(AF470,0))*$D$18,ABS((MAX($D$16,POWER((ABS(K470)^2)/($I$5*MAX(F470,0.1)^2),1/3)))-IFERROR(W470,0))))),MAX((MAX($D$16,POWER((ABS(K470)^2)/($I$5*MAX(F470,0.1)^2),1/3))),IFERROR(W470,0)-(MIN(ABS(IFERROR(AF470,0))*$D$18,ABS((MAX($D$16,POWER((ABS(K470)^2)/($I$5*MAX(F470,0.1)^2),1/3)))-IFERROR(W470,0))))))),MAX($D$16,POWER((ABS(K470)^2)/($I$5*MAX(F470,0.1)^2),1/3))),MAX($D$16,IFERROR(W470,0)))))))</f>
        <v>0.84262899283768766</v>
      </c>
      <c r="X470">
        <f t="shared" ref="X470:X533" ca="1" si="248">((F470)+(G470)*(W470))*(W470)</f>
        <v>4.3816707627559763</v>
      </c>
      <c r="Y470">
        <f t="shared" ref="Y470:Y533" ca="1" si="249">(((F470)+(G470)*(W470))*(W470))/MAX((F470)+2*(W470)*SQRT(1+(G470)^2),0.000001)</f>
        <v>0.63638439864881524</v>
      </c>
      <c r="Z470">
        <f t="shared" ref="Z470:Z533" ca="1" si="250">ABS(K470)/MAX(((F470)+(G470)*(W470))*(W470),0.000001)</f>
        <v>11.627984565402068</v>
      </c>
      <c r="AA470">
        <f t="shared" ref="AA470:AA533" ca="1" si="251">E470+W470</f>
        <v>633.24512899283775</v>
      </c>
      <c r="AB470">
        <f t="shared" ref="AB470:AB533" ca="1" si="252">AA470+((ABS(K470)/MAX(((F470)+(G470)*(W470))*(W470),0.000001))^2)/(2*$I$5)</f>
        <v>640.13656757862918</v>
      </c>
      <c r="AC470">
        <f t="shared" ref="AC470:AC533" ca="1" si="253">((ABS(K470)*$D$6)/(MAX(((F470)+(G470)*(W470))*(W470),0.000001)*MAX(((((F470)+(G470)*(W470))*(W470))/MAX((F470)+2*(W470)*SQRT(1+(G470)^2),0.000001))^(2/3),0.000001)))^2</f>
        <v>5.557746227547105E-2</v>
      </c>
      <c r="AD470">
        <f t="shared" ref="AD470:AD533" ca="1" si="254">ABS(ABS(K470)/MAX(((F470)+(G470)*(W470))*(W470),0.000001))/SQRT($I$5*MAX((((F470)+(G470)*(W470))*(W470))/MAX((F470)+2*(G470)*(W470),0.000001),0.000001))</f>
        <v>4.0443780427369811</v>
      </c>
      <c r="AE470">
        <f t="shared" ref="AE470:AE533" ca="1" si="255">((F470)*(W470)^2)/2+(G470)*(W470)^3/3+(ABS(K470)^2)/($I$5*MAX(((F470)+(G470)*(W470))*(W470),0.000001))</f>
        <v>62.238091340265505</v>
      </c>
      <c r="AF470">
        <f t="shared" ref="AF470:AF533" ca="1" si="256">IF($D$20=0,0,IFERROR(AB471+(((AC470+AC471)/2)*J471)+(IF(Z470&gt;Z471,$D$8*((Z470^2-Z471^2)/(2*$I$5)),$D$9*((Z471^2-Z470^2)/(2*$I$5)))+($D$10*(ABS(I471)/90)*(MAX(Z470^2,Z471^2)/(2*$I$5))))-AB470,0))</f>
        <v>5.5397211550143766E-2</v>
      </c>
      <c r="AG470">
        <f t="shared" ref="AG470:AG533" ca="1" si="257">IF($D$20=0,1,IFERROR(IF(ROUND(AD470,3)=1,1,IF(AND(ABS(AF470)&lt;$D$19,AD470&lt;1),1,0)),0))</f>
        <v>0</v>
      </c>
      <c r="AH470">
        <f ca="1">IFERROR(IF(V32="Supercritical",MAX($D$16,IFERROR(L470,MAX($D$16,POWER((ABS(K470)^2)/($I$5*MAX(F470,0.1)^2),1/3)))),IF(V32="Subcritical",MAX($D$16,IFERROR(W470,MAX($D$16,POWER((ABS(K470)^2)/($I$5*MAX(F470,0.1)^2),1/3)))),IF(AND(IFERROR(V470,0)=1,IFERROR(AG470,0)=1),IF(IFERROR(T470,-1E+99)&gt;=IFERROR(AE470,-1E+99),MAX($D$16,IFERROR(L470,MAX($D$16,POWER((ABS(K470)^2)/($I$5*MAX(F470,0.1)^2),1/3)))),MAX($D$16,IFERROR(W470,MAX($D$16,POWER((ABS(K470)^2)/($I$5*MAX(F470,0.1)^2),1/3))))),IF(IFERROR(V470,0)=1,MAX($D$16,IFERROR(L470,MAX($D$16,POWER((ABS(K470)^2)/($I$5*MAX(F470,0.1)^2),1/3)))),IF(IFERROR(AG470,0)=1,MAX($D$16,IFERROR(W470,MAX($D$16,POWER((ABS(K470)^2)/($I$5*MAX(F470,0.1)^2),1/3)))),MAX($D$16,POWER((ABS(K470)^2)/($I$5*MAX(F470,0.1)^2),1/3))))))),MAX($D$16,POWER((ABS(K470)^2)/($I$5*MAX(F470,0.1)^2),1/3)))</f>
        <v>2.1389677043987478</v>
      </c>
      <c r="AI470">
        <f t="shared" ref="AI470:AI533" ca="1" si="258">E470+AH470</f>
        <v>634.54146770439877</v>
      </c>
      <c r="AJ470">
        <f t="shared" ref="AJ470:AJ533" ca="1" si="259">AI470+((ABS(K470)/MAX(((F470)+(G470)*(AH470))*(AH470),0.000001))^2)/(2*$I$5)</f>
        <v>635.61095155659814</v>
      </c>
      <c r="AM470">
        <v>0</v>
      </c>
      <c r="AN470">
        <v>0</v>
      </c>
      <c r="AO470">
        <f t="shared" ref="AO470:AO533" si="260">AM470+AN470</f>
        <v>0</v>
      </c>
      <c r="AP470">
        <f t="shared" si="238"/>
        <v>0</v>
      </c>
      <c r="AQ470">
        <f t="shared" ref="AQ470:AQ533" ca="1" si="261">ABS(ABS(K470)/MAX(((F470)+(G470)*(AH470))*(AH470),0.000001))/SQRT($I$5*MAX((((F470)+(G470)*(AH470))*(AH470))/MAX((F470)+2*(G470)*(AH470),0.000001),0.000001))</f>
        <v>1.0000000000000004</v>
      </c>
      <c r="AR470" t="str">
        <f t="shared" ref="AR470:AR533" ca="1" si="262">IF(AQ470&lt;1,"Subcritical","Supercritical")</f>
        <v>Supercritical</v>
      </c>
      <c r="AS470">
        <f t="shared" ref="AS470:AS533" ca="1" si="263">((ABS(K470)*$D$6)/(MAX(((F470)+(G470)*(AH470))*(AH470),0.000001)*MAX(((((F470)+(G470)*(AH470))*(AH470))/MAX((F470)+2*(AH470)*SQRT(1+(G470)^2),0.000001))^(2/3),0.000001)))^2</f>
        <v>3.8141460404132466E-3</v>
      </c>
    </row>
    <row r="471" spans="1:45" x14ac:dyDescent="0.35">
      <c r="A471">
        <v>322</v>
      </c>
      <c r="B471">
        <v>320.99599999999998</v>
      </c>
      <c r="C471">
        <v>616290.50300000003</v>
      </c>
      <c r="D471">
        <v>3097636.6370000001</v>
      </c>
      <c r="E471">
        <v>632.40200000000004</v>
      </c>
      <c r="F471">
        <v>5.2</v>
      </c>
      <c r="G471">
        <v>0</v>
      </c>
      <c r="H471" t="s">
        <v>194</v>
      </c>
      <c r="I471">
        <v>2.3E-2</v>
      </c>
      <c r="J471">
        <f t="shared" ref="J471:J534" si="264">B471-B470</f>
        <v>1.0009999999999764</v>
      </c>
      <c r="K471">
        <f t="shared" ref="K471:K534" ca="1" si="265">MAX(0,K470-AO470)</f>
        <v>50.95</v>
      </c>
      <c r="L471">
        <f t="shared" ref="L471:L534" ca="1" si="266">IF($D$20=0,IFERROR(L470,MAX($D$16,POWER((ABS(K471)^2)/($I$5*MAX(F471,0.1)^2),1/3))),IF(IFERROR(V470,0)=0,IFERROR(L470,MAX($D$16,POWER((ABS(K471)^2)/($I$5*MAX(F471,0.1)^2),1/3))),IF(OR(IFERROR(L471,0)=0,IFERROR(S470,0)&lt;1,IFERROR(S471,0)&lt;1),MAX($D$16,POWER((ABS(K471)^2)/($I$5*MAX(F471,0.1)^2),1/3)),IF(IFERROR(U471,0)&gt;0,MAX($D$16,IFERROR(L471,0)+((IFERROR(U471,0))*$D$18*IF((IFERROR(S471,0))&lt;1,1,-1))),IF(IFERROR(U471,0)&lt;0,IF(ABS((MAX($D$16,POWER((ABS(K471)^2)/($I$5*MAX(F471,0.1)^2),1/3)))-IFERROR(L471,0))&gt;$D$19,MAX($D$16,IF((MAX($D$16,POWER((ABS(K471)^2)/($I$5*MAX(F471,0.1)^2),1/3)))&gt;IFERROR(L471,0),MIN((MAX($D$16,POWER((ABS(K471)^2)/($I$5*MAX(F471,0.1)^2),1/3))),IFERROR(L471,0)+(MIN(ABS(IFERROR(U471,0))*$D$18,ABS((MAX($D$16,POWER((ABS(K471)^2)/($I$5*MAX(F471,0.1)^2),1/3)))-IFERROR(L471,0))))),MAX((MAX($D$16,POWER((ABS(K471)^2)/($I$5*MAX(F471,0.1)^2),1/3))),IFERROR(L471,0)-(MIN(ABS(IFERROR(U471,0))*$D$18,ABS((MAX($D$16,POWER((ABS(K471)^2)/($I$5*MAX(F471,0.1)^2),1/3)))-IFERROR(L471,0))))))),MAX($D$16,POWER((ABS(K471)^2)/($I$5*MAX(F471,0.1)^2),1/3))),MAX($D$16,IFERROR(L471,0)))))))</f>
        <v>1.0684959309922624</v>
      </c>
      <c r="M471">
        <f t="shared" ca="1" si="239"/>
        <v>5.5561788411597641</v>
      </c>
      <c r="N471">
        <f t="shared" ca="1" si="240"/>
        <v>0.75728294997139567</v>
      </c>
      <c r="O471">
        <f t="shared" ca="1" si="241"/>
        <v>9.1699712080119067</v>
      </c>
      <c r="P471">
        <f t="shared" ca="1" si="242"/>
        <v>633.47049593099234</v>
      </c>
      <c r="Q471">
        <f t="shared" ca="1" si="243"/>
        <v>637.75634567389591</v>
      </c>
      <c r="R471">
        <f t="shared" ca="1" si="244"/>
        <v>2.7409906686322007E-2</v>
      </c>
      <c r="S471">
        <f t="shared" ca="1" si="245"/>
        <v>2.8323507366843055</v>
      </c>
      <c r="T471">
        <f t="shared" ca="1" si="246"/>
        <v>50.594272557643521</v>
      </c>
      <c r="U471">
        <f t="shared" ref="U471:U534" ca="1" si="267">IF($D$20=0,0,IFERROR(Q470-(((R470+R471)/2)*J471)-(IF(O470&gt;O471,$D$8*((O470^2-O471^2)/(2*$I$5)),$D$9*((O471^2-O470^2)/(2*$I$5)))+($D$10*(ABS(I471)/90)*(MAX(O470^2,O471^2)/(2*$I$5))))-Q471,0))</f>
        <v>-2.7101607499844249E-2</v>
      </c>
      <c r="V471">
        <f t="shared" ref="V471:V534" ca="1" si="268">IF($D$20=0,1,IFERROR(IF(ROUND(S471,3)=1,1,IF(AND(ABS(U471)&lt;$D$19,S471&gt;1),1,0)),0))</f>
        <v>0</v>
      </c>
      <c r="W471">
        <f t="shared" ca="1" si="247"/>
        <v>0.841587455521834</v>
      </c>
      <c r="X471">
        <f t="shared" ca="1" si="248"/>
        <v>4.3762547687135367</v>
      </c>
      <c r="Y471">
        <f t="shared" ca="1" si="249"/>
        <v>0.63579014412260271</v>
      </c>
      <c r="Z471">
        <f t="shared" ca="1" si="250"/>
        <v>11.642375202707289</v>
      </c>
      <c r="AA471">
        <f t="shared" ca="1" si="251"/>
        <v>633.24358745552183</v>
      </c>
      <c r="AB471">
        <f t="shared" ca="1" si="252"/>
        <v>640.15209409979366</v>
      </c>
      <c r="AC471">
        <f t="shared" ca="1" si="253"/>
        <v>5.5784555774589989E-2</v>
      </c>
      <c r="AD471">
        <f t="shared" ca="1" si="254"/>
        <v>4.0518882669826617</v>
      </c>
      <c r="AE471">
        <f t="shared" ca="1" si="255"/>
        <v>62.308270851126082</v>
      </c>
      <c r="AF471">
        <f t="shared" ca="1" si="256"/>
        <v>5.5595438573618594E-2</v>
      </c>
      <c r="AG471">
        <f t="shared" ca="1" si="257"/>
        <v>0</v>
      </c>
      <c r="AH471">
        <f ca="1">IFERROR(IF(V32="Supercritical",MAX($D$16,IFERROR(L471,MAX($D$16,POWER((ABS(K471)^2)/($I$5*MAX(F471,0.1)^2),1/3)))),IF(V32="Subcritical",MAX($D$16,IFERROR(W471,MAX($D$16,POWER((ABS(K471)^2)/($I$5*MAX(F471,0.1)^2),1/3)))),IF(AND(IFERROR(V471,0)=1,IFERROR(AG471,0)=1),IF(IFERROR(T471,-1E+99)&gt;=IFERROR(AE471,-1E+99),MAX($D$16,IFERROR(L471,MAX($D$16,POWER((ABS(K471)^2)/($I$5*MAX(F471,0.1)^2),1/3)))),MAX($D$16,IFERROR(W471,MAX($D$16,POWER((ABS(K471)^2)/($I$5*MAX(F471,0.1)^2),1/3))))),IF(IFERROR(V471,0)=1,MAX($D$16,IFERROR(L471,MAX($D$16,POWER((ABS(K471)^2)/($I$5*MAX(F471,0.1)^2),1/3)))),IF(IFERROR(AG471,0)=1,MAX($D$16,IFERROR(W471,MAX($D$16,POWER((ABS(K471)^2)/($I$5*MAX(F471,0.1)^2),1/3)))),MAX($D$16,POWER((ABS(K471)^2)/($I$5*MAX(F471,0.1)^2),1/3))))))),MAX($D$16,POWER((ABS(K471)^2)/($I$5*MAX(F471,0.1)^2),1/3)))</f>
        <v>2.1389677043987478</v>
      </c>
      <c r="AI471">
        <f t="shared" ca="1" si="258"/>
        <v>634.54096770439878</v>
      </c>
      <c r="AJ471">
        <f t="shared" ca="1" si="259"/>
        <v>635.61045155659815</v>
      </c>
      <c r="AM471">
        <v>0</v>
      </c>
      <c r="AN471">
        <v>0</v>
      </c>
      <c r="AO471">
        <f t="shared" si="260"/>
        <v>0</v>
      </c>
      <c r="AP471">
        <f t="shared" ref="AP471:AP534" si="269">AP470+AO471</f>
        <v>0</v>
      </c>
      <c r="AQ471">
        <f t="shared" ca="1" si="261"/>
        <v>1.0000000000000004</v>
      </c>
      <c r="AR471" t="str">
        <f t="shared" ca="1" si="262"/>
        <v>Supercritical</v>
      </c>
      <c r="AS471">
        <f t="shared" ca="1" si="263"/>
        <v>3.8141460404132466E-3</v>
      </c>
    </row>
    <row r="472" spans="1:45" x14ac:dyDescent="0.35">
      <c r="A472">
        <v>323</v>
      </c>
      <c r="B472">
        <v>321.99599999999998</v>
      </c>
      <c r="C472">
        <v>616290.02899999998</v>
      </c>
      <c r="D472">
        <v>3097635.7570000002</v>
      </c>
      <c r="E472">
        <v>632.40150000000006</v>
      </c>
      <c r="F472">
        <v>5.2</v>
      </c>
      <c r="G472">
        <v>0</v>
      </c>
      <c r="H472" t="s">
        <v>194</v>
      </c>
      <c r="I472">
        <v>2.7E-2</v>
      </c>
      <c r="J472">
        <f t="shared" si="264"/>
        <v>1</v>
      </c>
      <c r="K472">
        <f t="shared" ca="1" si="265"/>
        <v>50.95</v>
      </c>
      <c r="L472">
        <f t="shared" ca="1" si="266"/>
        <v>1.0684959309922624</v>
      </c>
      <c r="M472">
        <f t="shared" ca="1" si="239"/>
        <v>5.5561788411597641</v>
      </c>
      <c r="N472">
        <f t="shared" ca="1" si="240"/>
        <v>0.75728294997139567</v>
      </c>
      <c r="O472">
        <f t="shared" ca="1" si="241"/>
        <v>9.1699712080119067</v>
      </c>
      <c r="P472">
        <f t="shared" ca="1" si="242"/>
        <v>633.46999593099235</v>
      </c>
      <c r="Q472">
        <f t="shared" ca="1" si="243"/>
        <v>637.75584567389592</v>
      </c>
      <c r="R472">
        <f t="shared" ca="1" si="244"/>
        <v>2.7409906686322007E-2</v>
      </c>
      <c r="S472">
        <f t="shared" ca="1" si="245"/>
        <v>2.8323507366843055</v>
      </c>
      <c r="T472">
        <f t="shared" ca="1" si="246"/>
        <v>50.594272557643521</v>
      </c>
      <c r="U472">
        <f t="shared" ca="1" si="267"/>
        <v>-2.7102769924795211E-2</v>
      </c>
      <c r="V472">
        <f t="shared" ca="1" si="268"/>
        <v>0</v>
      </c>
      <c r="W472">
        <f t="shared" ca="1" si="247"/>
        <v>0.84056016416009693</v>
      </c>
      <c r="X472">
        <f t="shared" ca="1" si="248"/>
        <v>4.3709128536325039</v>
      </c>
      <c r="Y472">
        <f t="shared" ca="1" si="249"/>
        <v>0.6352036652583174</v>
      </c>
      <c r="Z472">
        <f t="shared" ca="1" si="250"/>
        <v>11.656603942047791</v>
      </c>
      <c r="AA472">
        <f t="shared" ca="1" si="251"/>
        <v>633.24206016416019</v>
      </c>
      <c r="AB472">
        <f t="shared" ca="1" si="252"/>
        <v>640.16746360257832</v>
      </c>
      <c r="AC472">
        <f t="shared" ca="1" si="253"/>
        <v>5.5989845900486175E-2</v>
      </c>
      <c r="AD472">
        <f t="shared" ca="1" si="254"/>
        <v>4.05931856440613</v>
      </c>
      <c r="AE472">
        <f t="shared" ca="1" si="255"/>
        <v>62.377677424034658</v>
      </c>
      <c r="AF472">
        <f t="shared" ca="1" si="256"/>
        <v>5.580148905517035E-2</v>
      </c>
      <c r="AG472">
        <f t="shared" ca="1" si="257"/>
        <v>0</v>
      </c>
      <c r="AH472">
        <f ca="1">IFERROR(IF(V32="Supercritical",MAX($D$16,IFERROR(L472,MAX($D$16,POWER((ABS(K472)^2)/($I$5*MAX(F472,0.1)^2),1/3)))),IF(V32="Subcritical",MAX($D$16,IFERROR(W472,MAX($D$16,POWER((ABS(K472)^2)/($I$5*MAX(F472,0.1)^2),1/3)))),IF(AND(IFERROR(V472,0)=1,IFERROR(AG472,0)=1),IF(IFERROR(T472,-1E+99)&gt;=IFERROR(AE472,-1E+99),MAX($D$16,IFERROR(L472,MAX($D$16,POWER((ABS(K472)^2)/($I$5*MAX(F472,0.1)^2),1/3)))),MAX($D$16,IFERROR(W472,MAX($D$16,POWER((ABS(K472)^2)/($I$5*MAX(F472,0.1)^2),1/3))))),IF(IFERROR(V472,0)=1,MAX($D$16,IFERROR(L472,MAX($D$16,POWER((ABS(K472)^2)/($I$5*MAX(F472,0.1)^2),1/3)))),IF(IFERROR(AG472,0)=1,MAX($D$16,IFERROR(W472,MAX($D$16,POWER((ABS(K472)^2)/($I$5*MAX(F472,0.1)^2),1/3)))),MAX($D$16,POWER((ABS(K472)^2)/($I$5*MAX(F472,0.1)^2),1/3))))))),MAX($D$16,POWER((ABS(K472)^2)/($I$5*MAX(F472,0.1)^2),1/3)))</f>
        <v>2.1389677043987478</v>
      </c>
      <c r="AI472">
        <f t="shared" ca="1" si="258"/>
        <v>634.54046770439879</v>
      </c>
      <c r="AJ472">
        <f t="shared" ca="1" si="259"/>
        <v>635.60995155659816</v>
      </c>
      <c r="AM472">
        <v>0</v>
      </c>
      <c r="AN472">
        <v>0</v>
      </c>
      <c r="AO472">
        <f t="shared" si="260"/>
        <v>0</v>
      </c>
      <c r="AP472">
        <f t="shared" si="269"/>
        <v>0</v>
      </c>
      <c r="AQ472">
        <f t="shared" ca="1" si="261"/>
        <v>1.0000000000000004</v>
      </c>
      <c r="AR472" t="str">
        <f t="shared" ca="1" si="262"/>
        <v>Supercritical</v>
      </c>
      <c r="AS472">
        <f t="shared" ca="1" si="263"/>
        <v>3.8141460404132466E-3</v>
      </c>
    </row>
    <row r="473" spans="1:45" x14ac:dyDescent="0.35">
      <c r="A473">
        <v>324</v>
      </c>
      <c r="B473">
        <v>322.99599999999998</v>
      </c>
      <c r="C473">
        <v>616289.55500000005</v>
      </c>
      <c r="D473">
        <v>3097634.8760000002</v>
      </c>
      <c r="E473">
        <v>632.40099999999995</v>
      </c>
      <c r="F473">
        <v>5.2</v>
      </c>
      <c r="G473">
        <v>0</v>
      </c>
      <c r="H473" t="s">
        <v>194</v>
      </c>
      <c r="I473">
        <v>2.7E-2</v>
      </c>
      <c r="J473">
        <f t="shared" si="264"/>
        <v>1</v>
      </c>
      <c r="K473">
        <f t="shared" ca="1" si="265"/>
        <v>50.95</v>
      </c>
      <c r="L473">
        <f t="shared" ca="1" si="266"/>
        <v>1.0684959309922624</v>
      </c>
      <c r="M473">
        <f t="shared" ca="1" si="239"/>
        <v>5.5561788411597641</v>
      </c>
      <c r="N473">
        <f t="shared" ca="1" si="240"/>
        <v>0.75728294997139567</v>
      </c>
      <c r="O473">
        <f t="shared" ca="1" si="241"/>
        <v>9.1699712080119067</v>
      </c>
      <c r="P473">
        <f t="shared" ca="1" si="242"/>
        <v>633.46949593099225</v>
      </c>
      <c r="Q473">
        <f t="shared" ca="1" si="243"/>
        <v>637.75534567389582</v>
      </c>
      <c r="R473">
        <f t="shared" ca="1" si="244"/>
        <v>2.7409906686322007E-2</v>
      </c>
      <c r="S473">
        <f t="shared" ca="1" si="245"/>
        <v>2.8323507366843055</v>
      </c>
      <c r="T473">
        <f t="shared" ca="1" si="246"/>
        <v>50.594272557643521</v>
      </c>
      <c r="U473">
        <f t="shared" ca="1" si="267"/>
        <v>-2.7102769924681525E-2</v>
      </c>
      <c r="V473">
        <f t="shared" ca="1" si="268"/>
        <v>0</v>
      </c>
      <c r="W473">
        <f t="shared" ca="1" si="247"/>
        <v>0.83955198345207005</v>
      </c>
      <c r="X473">
        <f t="shared" ca="1" si="248"/>
        <v>4.3656703139507647</v>
      </c>
      <c r="Y473">
        <f t="shared" ca="1" si="249"/>
        <v>0.63462775602088817</v>
      </c>
      <c r="Z473">
        <f t="shared" ca="1" si="250"/>
        <v>11.670601840268649</v>
      </c>
      <c r="AA473">
        <f t="shared" ca="1" si="251"/>
        <v>633.24055198345206</v>
      </c>
      <c r="AB473">
        <f t="shared" ca="1" si="252"/>
        <v>640.18259822779874</v>
      </c>
      <c r="AC473">
        <f t="shared" ca="1" si="253"/>
        <v>5.6192317050415594E-2</v>
      </c>
      <c r="AD473">
        <f t="shared" ca="1" si="254"/>
        <v>4.0666327423236392</v>
      </c>
      <c r="AE473">
        <f t="shared" ca="1" si="255"/>
        <v>62.445973999623028</v>
      </c>
      <c r="AF473">
        <f t="shared" ca="1" si="256"/>
        <v>5.5692317050443307E-2</v>
      </c>
      <c r="AG473">
        <f t="shared" ca="1" si="257"/>
        <v>0</v>
      </c>
      <c r="AH473">
        <f ca="1">IFERROR(IF(V32="Supercritical",MAX($D$16,IFERROR(L473,MAX($D$16,POWER((ABS(K473)^2)/($I$5*MAX(F473,0.1)^2),1/3)))),IF(V32="Subcritical",MAX($D$16,IFERROR(W473,MAX($D$16,POWER((ABS(K473)^2)/($I$5*MAX(F473,0.1)^2),1/3)))),IF(AND(IFERROR(V473,0)=1,IFERROR(AG473,0)=1),IF(IFERROR(T473,-1E+99)&gt;=IFERROR(AE473,-1E+99),MAX($D$16,IFERROR(L473,MAX($D$16,POWER((ABS(K473)^2)/($I$5*MAX(F473,0.1)^2),1/3)))),MAX($D$16,IFERROR(W473,MAX($D$16,POWER((ABS(K473)^2)/($I$5*MAX(F473,0.1)^2),1/3))))),IF(IFERROR(V473,0)=1,MAX($D$16,IFERROR(L473,MAX($D$16,POWER((ABS(K473)^2)/($I$5*MAX(F473,0.1)^2),1/3)))),IF(IFERROR(AG473,0)=1,MAX($D$16,IFERROR(W473,MAX($D$16,POWER((ABS(K473)^2)/($I$5*MAX(F473,0.1)^2),1/3)))),MAX($D$16,POWER((ABS(K473)^2)/($I$5*MAX(F473,0.1)^2),1/3))))))),MAX($D$16,POWER((ABS(K473)^2)/($I$5*MAX(F473,0.1)^2),1/3)))</f>
        <v>2.1389677043987478</v>
      </c>
      <c r="AI473">
        <f t="shared" ca="1" si="258"/>
        <v>634.53996770439869</v>
      </c>
      <c r="AJ473">
        <f t="shared" ca="1" si="259"/>
        <v>635.60945155659806</v>
      </c>
      <c r="AM473">
        <v>0</v>
      </c>
      <c r="AN473">
        <v>0</v>
      </c>
      <c r="AO473">
        <f t="shared" si="260"/>
        <v>0</v>
      </c>
      <c r="AP473">
        <f t="shared" si="269"/>
        <v>0</v>
      </c>
      <c r="AQ473">
        <f t="shared" ca="1" si="261"/>
        <v>1.0000000000000004</v>
      </c>
      <c r="AR473" t="str">
        <f t="shared" ca="1" si="262"/>
        <v>Supercritical</v>
      </c>
      <c r="AS473">
        <f t="shared" ca="1" si="263"/>
        <v>3.8141460404132466E-3</v>
      </c>
    </row>
    <row r="474" spans="1:45" x14ac:dyDescent="0.35">
      <c r="A474">
        <v>325</v>
      </c>
      <c r="B474">
        <v>323.99599999999998</v>
      </c>
      <c r="C474">
        <v>616289.08100000001</v>
      </c>
      <c r="D474">
        <v>3097633.9959999998</v>
      </c>
      <c r="E474">
        <v>632.40049999999997</v>
      </c>
      <c r="F474">
        <v>5.2</v>
      </c>
      <c r="G474">
        <v>0</v>
      </c>
      <c r="H474" t="s">
        <v>194</v>
      </c>
      <c r="I474">
        <v>0</v>
      </c>
      <c r="J474">
        <f t="shared" si="264"/>
        <v>1</v>
      </c>
      <c r="K474">
        <f t="shared" ca="1" si="265"/>
        <v>50.95</v>
      </c>
      <c r="L474">
        <f t="shared" ca="1" si="266"/>
        <v>1.0684959309922624</v>
      </c>
      <c r="M474">
        <f t="shared" ca="1" si="239"/>
        <v>5.5561788411597641</v>
      </c>
      <c r="N474">
        <f t="shared" ca="1" si="240"/>
        <v>0.75728294997139567</v>
      </c>
      <c r="O474">
        <f t="shared" ca="1" si="241"/>
        <v>9.1699712080119067</v>
      </c>
      <c r="P474">
        <f t="shared" ca="1" si="242"/>
        <v>633.46899593099226</v>
      </c>
      <c r="Q474">
        <f t="shared" ca="1" si="243"/>
        <v>637.75484567389583</v>
      </c>
      <c r="R474">
        <f t="shared" ca="1" si="244"/>
        <v>2.7409906686322007E-2</v>
      </c>
      <c r="S474">
        <f t="shared" ca="1" si="245"/>
        <v>2.8323507366843055</v>
      </c>
      <c r="T474">
        <f t="shared" ca="1" si="246"/>
        <v>50.594272557643521</v>
      </c>
      <c r="U474">
        <f t="shared" ca="1" si="267"/>
        <v>-2.6909906686341856E-2</v>
      </c>
      <c r="V474">
        <f t="shared" ca="1" si="268"/>
        <v>0</v>
      </c>
      <c r="W474">
        <f t="shared" ca="1" si="247"/>
        <v>0.83856690440675719</v>
      </c>
      <c r="X474">
        <f t="shared" ca="1" si="248"/>
        <v>4.3605479029151377</v>
      </c>
      <c r="Y474">
        <f t="shared" ca="1" si="249"/>
        <v>0.63406471709577605</v>
      </c>
      <c r="Z474">
        <f t="shared" ca="1" si="250"/>
        <v>11.68431149808918</v>
      </c>
      <c r="AA474">
        <f t="shared" ca="1" si="251"/>
        <v>633.23906690440674</v>
      </c>
      <c r="AB474">
        <f t="shared" ca="1" si="252"/>
        <v>640.19743261207134</v>
      </c>
      <c r="AC474">
        <f t="shared" ca="1" si="253"/>
        <v>5.6391111492740599E-2</v>
      </c>
      <c r="AD474">
        <f t="shared" ca="1" si="254"/>
        <v>4.0738005620543376</v>
      </c>
      <c r="AE474">
        <f t="shared" ca="1" si="255"/>
        <v>62.512879566779219</v>
      </c>
      <c r="AF474">
        <f t="shared" ca="1" si="256"/>
        <v>5.6101457733461757E-2</v>
      </c>
      <c r="AG474">
        <f t="shared" ca="1" si="257"/>
        <v>0</v>
      </c>
      <c r="AH474">
        <f ca="1">IFERROR(IF(V32="Supercritical",MAX($D$16,IFERROR(L474,MAX($D$16,POWER((ABS(K474)^2)/($I$5*MAX(F474,0.1)^2),1/3)))),IF(V32="Subcritical",MAX($D$16,IFERROR(W474,MAX($D$16,POWER((ABS(K474)^2)/($I$5*MAX(F474,0.1)^2),1/3)))),IF(AND(IFERROR(V474,0)=1,IFERROR(AG474,0)=1),IF(IFERROR(T474,-1E+99)&gt;=IFERROR(AE474,-1E+99),MAX($D$16,IFERROR(L474,MAX($D$16,POWER((ABS(K474)^2)/($I$5*MAX(F474,0.1)^2),1/3)))),MAX($D$16,IFERROR(W474,MAX($D$16,POWER((ABS(K474)^2)/($I$5*MAX(F474,0.1)^2),1/3))))),IF(IFERROR(V474,0)=1,MAX($D$16,IFERROR(L474,MAX($D$16,POWER((ABS(K474)^2)/($I$5*MAX(F474,0.1)^2),1/3)))),IF(IFERROR(AG474,0)=1,MAX($D$16,IFERROR(W474,MAX($D$16,POWER((ABS(K474)^2)/($I$5*MAX(F474,0.1)^2),1/3)))),MAX($D$16,POWER((ABS(K474)^2)/($I$5*MAX(F474,0.1)^2),1/3))))))),MAX($D$16,POWER((ABS(K474)^2)/($I$5*MAX(F474,0.1)^2),1/3)))</f>
        <v>2.1389677043987478</v>
      </c>
      <c r="AI474">
        <f t="shared" ca="1" si="258"/>
        <v>634.5394677043987</v>
      </c>
      <c r="AJ474">
        <f t="shared" ca="1" si="259"/>
        <v>635.60895155659807</v>
      </c>
      <c r="AM474">
        <v>0</v>
      </c>
      <c r="AN474">
        <v>0</v>
      </c>
      <c r="AO474">
        <f t="shared" si="260"/>
        <v>0</v>
      </c>
      <c r="AP474">
        <f t="shared" si="269"/>
        <v>0</v>
      </c>
      <c r="AQ474">
        <f t="shared" ca="1" si="261"/>
        <v>1.0000000000000004</v>
      </c>
      <c r="AR474" t="str">
        <f t="shared" ca="1" si="262"/>
        <v>Supercritical</v>
      </c>
      <c r="AS474">
        <f t="shared" ca="1" si="263"/>
        <v>3.8141460404132466E-3</v>
      </c>
    </row>
    <row r="475" spans="1:45" x14ac:dyDescent="0.35">
      <c r="A475">
        <v>326</v>
      </c>
      <c r="B475">
        <v>324.995</v>
      </c>
      <c r="C475">
        <v>616288.60699999996</v>
      </c>
      <c r="D475">
        <v>3097633.1159999999</v>
      </c>
      <c r="E475">
        <v>632.4</v>
      </c>
      <c r="F475">
        <v>5.2</v>
      </c>
      <c r="G475">
        <v>0</v>
      </c>
      <c r="H475" t="s">
        <v>194</v>
      </c>
      <c r="I475">
        <v>2.3E-2</v>
      </c>
      <c r="J475">
        <f t="shared" si="264"/>
        <v>0.99900000000002365</v>
      </c>
      <c r="K475">
        <f t="shared" ca="1" si="265"/>
        <v>50.95</v>
      </c>
      <c r="L475">
        <f t="shared" ca="1" si="266"/>
        <v>1.0684959309922624</v>
      </c>
      <c r="M475">
        <f t="shared" ca="1" si="239"/>
        <v>5.5561788411597641</v>
      </c>
      <c r="N475">
        <f t="shared" ca="1" si="240"/>
        <v>0.75728294997139567</v>
      </c>
      <c r="O475">
        <f t="shared" ca="1" si="241"/>
        <v>9.1699712080119067</v>
      </c>
      <c r="P475">
        <f t="shared" ca="1" si="242"/>
        <v>633.46849593099228</v>
      </c>
      <c r="Q475">
        <f t="shared" ca="1" si="243"/>
        <v>637.75434567389584</v>
      </c>
      <c r="R475">
        <f t="shared" ca="1" si="244"/>
        <v>2.7409906686322007E-2</v>
      </c>
      <c r="S475">
        <f t="shared" ca="1" si="245"/>
        <v>2.8323507366843055</v>
      </c>
      <c r="T475">
        <f t="shared" ca="1" si="246"/>
        <v>50.594272557643521</v>
      </c>
      <c r="U475">
        <f t="shared" ca="1" si="267"/>
        <v>-2.7046787686458629E-2</v>
      </c>
      <c r="V475">
        <f t="shared" ca="1" si="268"/>
        <v>0</v>
      </c>
      <c r="W475">
        <f t="shared" ca="1" si="247"/>
        <v>0.83760808518840579</v>
      </c>
      <c r="X475">
        <f t="shared" ca="1" si="248"/>
        <v>4.3555620429797104</v>
      </c>
      <c r="Y475">
        <f t="shared" ca="1" si="249"/>
        <v>0.63351637752809653</v>
      </c>
      <c r="Z475">
        <f t="shared" ca="1" si="250"/>
        <v>11.697686658400642</v>
      </c>
      <c r="AA475">
        <f t="shared" ca="1" si="251"/>
        <v>633.23760808518841</v>
      </c>
      <c r="AB475">
        <f t="shared" ca="1" si="252"/>
        <v>640.21191354686653</v>
      </c>
      <c r="AC475">
        <f t="shared" ca="1" si="253"/>
        <v>5.6585525966191798E-2</v>
      </c>
      <c r="AD475">
        <f t="shared" ca="1" si="254"/>
        <v>4.0807975501705442</v>
      </c>
      <c r="AE475">
        <f t="shared" ca="1" si="255"/>
        <v>62.578167281432222</v>
      </c>
      <c r="AF475">
        <f t="shared" ca="1" si="256"/>
        <v>5.6409459868177692E-2</v>
      </c>
      <c r="AG475">
        <f t="shared" ca="1" si="257"/>
        <v>0</v>
      </c>
      <c r="AH475">
        <f ca="1">IFERROR(IF(V32="Supercritical",MAX($D$16,IFERROR(L475,MAX($D$16,POWER((ABS(K475)^2)/($I$5*MAX(F475,0.1)^2),1/3)))),IF(V32="Subcritical",MAX($D$16,IFERROR(W475,MAX($D$16,POWER((ABS(K475)^2)/($I$5*MAX(F475,0.1)^2),1/3)))),IF(AND(IFERROR(V475,0)=1,IFERROR(AG475,0)=1),IF(IFERROR(T475,-1E+99)&gt;=IFERROR(AE475,-1E+99),MAX($D$16,IFERROR(L475,MAX($D$16,POWER((ABS(K475)^2)/($I$5*MAX(F475,0.1)^2),1/3)))),MAX($D$16,IFERROR(W475,MAX($D$16,POWER((ABS(K475)^2)/($I$5*MAX(F475,0.1)^2),1/3))))),IF(IFERROR(V475,0)=1,MAX($D$16,IFERROR(L475,MAX($D$16,POWER((ABS(K475)^2)/($I$5*MAX(F475,0.1)^2),1/3)))),IF(IFERROR(AG475,0)=1,MAX($D$16,IFERROR(W475,MAX($D$16,POWER((ABS(K475)^2)/($I$5*MAX(F475,0.1)^2),1/3)))),MAX($D$16,POWER((ABS(K475)^2)/($I$5*MAX(F475,0.1)^2),1/3))))))),MAX($D$16,POWER((ABS(K475)^2)/($I$5*MAX(F475,0.1)^2),1/3)))</f>
        <v>2.1389677043987478</v>
      </c>
      <c r="AI475">
        <f t="shared" ca="1" si="258"/>
        <v>634.53896770439871</v>
      </c>
      <c r="AJ475">
        <f t="shared" ca="1" si="259"/>
        <v>635.60845155659808</v>
      </c>
      <c r="AM475">
        <v>0</v>
      </c>
      <c r="AN475">
        <v>0</v>
      </c>
      <c r="AO475">
        <f t="shared" si="260"/>
        <v>0</v>
      </c>
      <c r="AP475">
        <f t="shared" si="269"/>
        <v>0</v>
      </c>
      <c r="AQ475">
        <f t="shared" ca="1" si="261"/>
        <v>1.0000000000000004</v>
      </c>
      <c r="AR475" t="str">
        <f t="shared" ca="1" si="262"/>
        <v>Supercritical</v>
      </c>
      <c r="AS475">
        <f t="shared" ca="1" si="263"/>
        <v>3.8141460404132466E-3</v>
      </c>
    </row>
    <row r="476" spans="1:45" x14ac:dyDescent="0.35">
      <c r="A476">
        <v>327</v>
      </c>
      <c r="B476">
        <v>325.99599999999998</v>
      </c>
      <c r="C476">
        <v>616288.13199999998</v>
      </c>
      <c r="D476">
        <v>3097632.2349999999</v>
      </c>
      <c r="E476">
        <v>632.39949999999999</v>
      </c>
      <c r="F476">
        <v>5.2</v>
      </c>
      <c r="G476">
        <v>0</v>
      </c>
      <c r="H476" t="s">
        <v>194</v>
      </c>
      <c r="I476">
        <v>2.3E-2</v>
      </c>
      <c r="J476">
        <f t="shared" si="264"/>
        <v>1.0009999999999764</v>
      </c>
      <c r="K476">
        <f t="shared" ca="1" si="265"/>
        <v>50.95</v>
      </c>
      <c r="L476">
        <f t="shared" ca="1" si="266"/>
        <v>1.0684959309922624</v>
      </c>
      <c r="M476">
        <f t="shared" ca="1" si="239"/>
        <v>5.5561788411597641</v>
      </c>
      <c r="N476">
        <f t="shared" ca="1" si="240"/>
        <v>0.75728294997139567</v>
      </c>
      <c r="O476">
        <f t="shared" ca="1" si="241"/>
        <v>9.1699712080119067</v>
      </c>
      <c r="P476">
        <f t="shared" ca="1" si="242"/>
        <v>633.46799593099229</v>
      </c>
      <c r="Q476">
        <f t="shared" ca="1" si="243"/>
        <v>637.75384567389585</v>
      </c>
      <c r="R476">
        <f t="shared" ca="1" si="244"/>
        <v>2.7409906686322007E-2</v>
      </c>
      <c r="S476">
        <f t="shared" ca="1" si="245"/>
        <v>2.8323507366843055</v>
      </c>
      <c r="T476">
        <f t="shared" ca="1" si="246"/>
        <v>50.594272557643521</v>
      </c>
      <c r="U476">
        <f t="shared" ca="1" si="267"/>
        <v>-2.7101607499844249E-2</v>
      </c>
      <c r="V476">
        <f t="shared" ca="1" si="268"/>
        <v>0</v>
      </c>
      <c r="W476">
        <f t="shared" ca="1" si="247"/>
        <v>0.83667792125447593</v>
      </c>
      <c r="X476">
        <f t="shared" ca="1" si="248"/>
        <v>4.3507251905232751</v>
      </c>
      <c r="Y476">
        <f t="shared" ca="1" si="249"/>
        <v>0.63298413325493541</v>
      </c>
      <c r="Z476">
        <f t="shared" ca="1" si="250"/>
        <v>11.710691383353517</v>
      </c>
      <c r="AA476">
        <f t="shared" ca="1" si="251"/>
        <v>633.23617792125447</v>
      </c>
      <c r="AB476">
        <f t="shared" ca="1" si="252"/>
        <v>640.22599915857097</v>
      </c>
      <c r="AC476">
        <f t="shared" ca="1" si="253"/>
        <v>5.6775002007532271E-2</v>
      </c>
      <c r="AD476">
        <f t="shared" ca="1" si="254"/>
        <v>4.0876045879708816</v>
      </c>
      <c r="AE476">
        <f t="shared" ca="1" si="255"/>
        <v>62.641660523073426</v>
      </c>
      <c r="AF476">
        <f t="shared" ca="1" si="256"/>
        <v>5.658954396324134E-2</v>
      </c>
      <c r="AG476">
        <f t="shared" ca="1" si="257"/>
        <v>0</v>
      </c>
      <c r="AH476">
        <f ca="1">IFERROR(IF(V32="Supercritical",MAX($D$16,IFERROR(L476,MAX($D$16,POWER((ABS(K476)^2)/($I$5*MAX(F476,0.1)^2),1/3)))),IF(V32="Subcritical",MAX($D$16,IFERROR(W476,MAX($D$16,POWER((ABS(K476)^2)/($I$5*MAX(F476,0.1)^2),1/3)))),IF(AND(IFERROR(V476,0)=1,IFERROR(AG476,0)=1),IF(IFERROR(T476,-1E+99)&gt;=IFERROR(AE476,-1E+99),MAX($D$16,IFERROR(L476,MAX($D$16,POWER((ABS(K476)^2)/($I$5*MAX(F476,0.1)^2),1/3)))),MAX($D$16,IFERROR(W476,MAX($D$16,POWER((ABS(K476)^2)/($I$5*MAX(F476,0.1)^2),1/3))))),IF(IFERROR(V476,0)=1,MAX($D$16,IFERROR(L476,MAX($D$16,POWER((ABS(K476)^2)/($I$5*MAX(F476,0.1)^2),1/3)))),IF(IFERROR(AG476,0)=1,MAX($D$16,IFERROR(W476,MAX($D$16,POWER((ABS(K476)^2)/($I$5*MAX(F476,0.1)^2),1/3)))),MAX($D$16,POWER((ABS(K476)^2)/($I$5*MAX(F476,0.1)^2),1/3))))))),MAX($D$16,POWER((ABS(K476)^2)/($I$5*MAX(F476,0.1)^2),1/3)))</f>
        <v>2.1389677043987478</v>
      </c>
      <c r="AI476">
        <f t="shared" ca="1" si="258"/>
        <v>634.53846770439873</v>
      </c>
      <c r="AJ476">
        <f t="shared" ca="1" si="259"/>
        <v>635.6079515565981</v>
      </c>
      <c r="AM476">
        <v>0</v>
      </c>
      <c r="AN476">
        <v>0</v>
      </c>
      <c r="AO476">
        <f t="shared" si="260"/>
        <v>0</v>
      </c>
      <c r="AP476">
        <f t="shared" si="269"/>
        <v>0</v>
      </c>
      <c r="AQ476">
        <f t="shared" ca="1" si="261"/>
        <v>1.0000000000000004</v>
      </c>
      <c r="AR476" t="str">
        <f t="shared" ca="1" si="262"/>
        <v>Supercritical</v>
      </c>
      <c r="AS476">
        <f t="shared" ca="1" si="263"/>
        <v>3.8141460404132466E-3</v>
      </c>
    </row>
    <row r="477" spans="1:45" x14ac:dyDescent="0.35">
      <c r="A477">
        <v>328</v>
      </c>
      <c r="B477">
        <v>326.99599999999998</v>
      </c>
      <c r="C477">
        <v>616287.65800000005</v>
      </c>
      <c r="D477">
        <v>3097631.355</v>
      </c>
      <c r="E477">
        <v>632.399</v>
      </c>
      <c r="F477">
        <v>5.2</v>
      </c>
      <c r="G477">
        <v>0</v>
      </c>
      <c r="H477" t="s">
        <v>194</v>
      </c>
      <c r="I477">
        <v>2.7E-2</v>
      </c>
      <c r="J477">
        <f t="shared" si="264"/>
        <v>1</v>
      </c>
      <c r="K477">
        <f t="shared" ca="1" si="265"/>
        <v>50.95</v>
      </c>
      <c r="L477">
        <f t="shared" ca="1" si="266"/>
        <v>1.0684959309922624</v>
      </c>
      <c r="M477">
        <f t="shared" ca="1" si="239"/>
        <v>5.5561788411597641</v>
      </c>
      <c r="N477">
        <f t="shared" ca="1" si="240"/>
        <v>0.75728294997139567</v>
      </c>
      <c r="O477">
        <f t="shared" ca="1" si="241"/>
        <v>9.1699712080119067</v>
      </c>
      <c r="P477">
        <f t="shared" ca="1" si="242"/>
        <v>633.4674959309923</v>
      </c>
      <c r="Q477">
        <f t="shared" ca="1" si="243"/>
        <v>637.75334567389586</v>
      </c>
      <c r="R477">
        <f t="shared" ca="1" si="244"/>
        <v>2.7409906686322007E-2</v>
      </c>
      <c r="S477">
        <f t="shared" ca="1" si="245"/>
        <v>2.8323507366843055</v>
      </c>
      <c r="T477">
        <f t="shared" ca="1" si="246"/>
        <v>50.594272557643521</v>
      </c>
      <c r="U477">
        <f t="shared" ca="1" si="267"/>
        <v>-2.7102769924795211E-2</v>
      </c>
      <c r="V477">
        <f t="shared" ca="1" si="268"/>
        <v>0</v>
      </c>
      <c r="W477">
        <f t="shared" ca="1" si="247"/>
        <v>0.83577813084975672</v>
      </c>
      <c r="X477">
        <f t="shared" ca="1" si="248"/>
        <v>4.3460462804187348</v>
      </c>
      <c r="Y477">
        <f t="shared" ca="1" si="249"/>
        <v>0.63246899463555362</v>
      </c>
      <c r="Z477">
        <f t="shared" ca="1" si="250"/>
        <v>11.723298996965823</v>
      </c>
      <c r="AA477">
        <f t="shared" ca="1" si="251"/>
        <v>633.2347781308498</v>
      </c>
      <c r="AB477">
        <f t="shared" ca="1" si="252"/>
        <v>640.2396578134319</v>
      </c>
      <c r="AC477">
        <f t="shared" ca="1" si="253"/>
        <v>5.6959112599993506E-2</v>
      </c>
      <c r="AD477">
        <f t="shared" ca="1" si="254"/>
        <v>4.0942073758298863</v>
      </c>
      <c r="AE477">
        <f t="shared" ca="1" si="255"/>
        <v>62.703227796950443</v>
      </c>
      <c r="AF477">
        <f t="shared" ca="1" si="256"/>
        <v>5.6774332185682397E-2</v>
      </c>
      <c r="AG477">
        <f t="shared" ca="1" si="257"/>
        <v>0</v>
      </c>
      <c r="AH477">
        <f ca="1">IFERROR(IF(V32="Supercritical",MAX($D$16,IFERROR(L477,MAX($D$16,POWER((ABS(K477)^2)/($I$5*MAX(F477,0.1)^2),1/3)))),IF(V32="Subcritical",MAX($D$16,IFERROR(W477,MAX($D$16,POWER((ABS(K477)^2)/($I$5*MAX(F477,0.1)^2),1/3)))),IF(AND(IFERROR(V477,0)=1,IFERROR(AG477,0)=1),IF(IFERROR(T477,-1E+99)&gt;=IFERROR(AE477,-1E+99),MAX($D$16,IFERROR(L477,MAX($D$16,POWER((ABS(K477)^2)/($I$5*MAX(F477,0.1)^2),1/3)))),MAX($D$16,IFERROR(W477,MAX($D$16,POWER((ABS(K477)^2)/($I$5*MAX(F477,0.1)^2),1/3))))),IF(IFERROR(V477,0)=1,MAX($D$16,IFERROR(L477,MAX($D$16,POWER((ABS(K477)^2)/($I$5*MAX(F477,0.1)^2),1/3)))),IF(IFERROR(AG477,0)=1,MAX($D$16,IFERROR(W477,MAX($D$16,POWER((ABS(K477)^2)/($I$5*MAX(F477,0.1)^2),1/3)))),MAX($D$16,POWER((ABS(K477)^2)/($I$5*MAX(F477,0.1)^2),1/3))))))),MAX($D$16,POWER((ABS(K477)^2)/($I$5*MAX(F477,0.1)^2),1/3)))</f>
        <v>2.1389677043987478</v>
      </c>
      <c r="AI477">
        <f t="shared" ca="1" si="258"/>
        <v>634.53796770439874</v>
      </c>
      <c r="AJ477">
        <f t="shared" ca="1" si="259"/>
        <v>635.60745155659811</v>
      </c>
      <c r="AM477">
        <v>0</v>
      </c>
      <c r="AN477">
        <v>0</v>
      </c>
      <c r="AO477">
        <f t="shared" si="260"/>
        <v>0</v>
      </c>
      <c r="AP477">
        <f t="shared" si="269"/>
        <v>0</v>
      </c>
      <c r="AQ477">
        <f t="shared" ca="1" si="261"/>
        <v>1.0000000000000004</v>
      </c>
      <c r="AR477" t="str">
        <f t="shared" ca="1" si="262"/>
        <v>Supercritical</v>
      </c>
      <c r="AS477">
        <f t="shared" ca="1" si="263"/>
        <v>3.8141460404132466E-3</v>
      </c>
    </row>
    <row r="478" spans="1:45" x14ac:dyDescent="0.35">
      <c r="A478">
        <v>329</v>
      </c>
      <c r="B478">
        <v>327.99599999999998</v>
      </c>
      <c r="C478">
        <v>616287.18400000001</v>
      </c>
      <c r="D478">
        <v>3097630.4739999999</v>
      </c>
      <c r="E478">
        <v>632.39850000000001</v>
      </c>
      <c r="F478">
        <v>5.2</v>
      </c>
      <c r="G478">
        <v>0</v>
      </c>
      <c r="H478" t="s">
        <v>194</v>
      </c>
      <c r="I478">
        <v>2.7E-2</v>
      </c>
      <c r="J478">
        <f t="shared" si="264"/>
        <v>1</v>
      </c>
      <c r="K478">
        <f t="shared" ca="1" si="265"/>
        <v>50.95</v>
      </c>
      <c r="L478">
        <f t="shared" ca="1" si="266"/>
        <v>1.0684959309922624</v>
      </c>
      <c r="M478">
        <f t="shared" ca="1" si="239"/>
        <v>5.5561788411597641</v>
      </c>
      <c r="N478">
        <f t="shared" ca="1" si="240"/>
        <v>0.75728294997139567</v>
      </c>
      <c r="O478">
        <f t="shared" ca="1" si="241"/>
        <v>9.1699712080119067</v>
      </c>
      <c r="P478">
        <f t="shared" ca="1" si="242"/>
        <v>633.46699593099231</v>
      </c>
      <c r="Q478">
        <f t="shared" ca="1" si="243"/>
        <v>637.75284567389588</v>
      </c>
      <c r="R478">
        <f t="shared" ca="1" si="244"/>
        <v>2.7409906686322007E-2</v>
      </c>
      <c r="S478">
        <f t="shared" ca="1" si="245"/>
        <v>2.8323507366843055</v>
      </c>
      <c r="T478">
        <f t="shared" ca="1" si="246"/>
        <v>50.594272557643521</v>
      </c>
      <c r="U478">
        <f t="shared" ca="1" si="267"/>
        <v>-2.7102769924795211E-2</v>
      </c>
      <c r="V478">
        <f t="shared" ca="1" si="268"/>
        <v>0</v>
      </c>
      <c r="W478">
        <f t="shared" ca="1" si="247"/>
        <v>0.83490984592090622</v>
      </c>
      <c r="X478">
        <f t="shared" ca="1" si="248"/>
        <v>4.3415311987887124</v>
      </c>
      <c r="Y478">
        <f t="shared" ca="1" si="249"/>
        <v>0.63197163732615214</v>
      </c>
      <c r="Z478">
        <f t="shared" ca="1" si="250"/>
        <v>11.735490928687799</v>
      </c>
      <c r="AA478">
        <f t="shared" ca="1" si="251"/>
        <v>633.23340984592096</v>
      </c>
      <c r="AB478">
        <f t="shared" ca="1" si="252"/>
        <v>640.25286689675249</v>
      </c>
      <c r="AC478">
        <f t="shared" ca="1" si="253"/>
        <v>5.713754705558232E-2</v>
      </c>
      <c r="AD478">
        <f t="shared" ca="1" si="254"/>
        <v>4.1005958428217344</v>
      </c>
      <c r="AE478">
        <f t="shared" ca="1" si="255"/>
        <v>62.762777141605291</v>
      </c>
      <c r="AF478">
        <f t="shared" ca="1" si="256"/>
        <v>5.722250180986066E-2</v>
      </c>
      <c r="AG478">
        <f t="shared" ca="1" si="257"/>
        <v>0</v>
      </c>
      <c r="AH478">
        <f ca="1">IFERROR(IF(V32="Supercritical",MAX($D$16,IFERROR(L478,MAX($D$16,POWER((ABS(K478)^2)/($I$5*MAX(F478,0.1)^2),1/3)))),IF(V32="Subcritical",MAX($D$16,IFERROR(W478,MAX($D$16,POWER((ABS(K478)^2)/($I$5*MAX(F478,0.1)^2),1/3)))),IF(AND(IFERROR(V478,0)=1,IFERROR(AG478,0)=1),IF(IFERROR(T478,-1E+99)&gt;=IFERROR(AE478,-1E+99),MAX($D$16,IFERROR(L478,MAX($D$16,POWER((ABS(K478)^2)/($I$5*MAX(F478,0.1)^2),1/3)))),MAX($D$16,IFERROR(W478,MAX($D$16,POWER((ABS(K478)^2)/($I$5*MAX(F478,0.1)^2),1/3))))),IF(IFERROR(V478,0)=1,MAX($D$16,IFERROR(L478,MAX($D$16,POWER((ABS(K478)^2)/($I$5*MAX(F478,0.1)^2),1/3)))),IF(IFERROR(AG478,0)=1,MAX($D$16,IFERROR(W478,MAX($D$16,POWER((ABS(K478)^2)/($I$5*MAX(F478,0.1)^2),1/3)))),MAX($D$16,POWER((ABS(K478)^2)/($I$5*MAX(F478,0.1)^2),1/3))))))),MAX($D$16,POWER((ABS(K478)^2)/($I$5*MAX(F478,0.1)^2),1/3)))</f>
        <v>2.1389677043987478</v>
      </c>
      <c r="AI478">
        <f t="shared" ca="1" si="258"/>
        <v>634.53746770439875</v>
      </c>
      <c r="AJ478">
        <f t="shared" ca="1" si="259"/>
        <v>635.60695155659812</v>
      </c>
      <c r="AM478">
        <v>0</v>
      </c>
      <c r="AN478">
        <v>0</v>
      </c>
      <c r="AO478">
        <f t="shared" si="260"/>
        <v>0</v>
      </c>
      <c r="AP478">
        <f t="shared" si="269"/>
        <v>0</v>
      </c>
      <c r="AQ478">
        <f t="shared" ca="1" si="261"/>
        <v>1.0000000000000004</v>
      </c>
      <c r="AR478" t="str">
        <f t="shared" ca="1" si="262"/>
        <v>Supercritical</v>
      </c>
      <c r="AS478">
        <f t="shared" ca="1" si="263"/>
        <v>3.8141460404132466E-3</v>
      </c>
    </row>
    <row r="479" spans="1:45" x14ac:dyDescent="0.35">
      <c r="A479">
        <v>330</v>
      </c>
      <c r="B479">
        <v>328.99599999999998</v>
      </c>
      <c r="C479">
        <v>616286.71</v>
      </c>
      <c r="D479">
        <v>3097629.594</v>
      </c>
      <c r="E479">
        <v>632.39800000000002</v>
      </c>
      <c r="F479">
        <v>5.2</v>
      </c>
      <c r="G479">
        <v>0</v>
      </c>
      <c r="H479" t="s">
        <v>194</v>
      </c>
      <c r="I479">
        <v>0.05</v>
      </c>
      <c r="J479">
        <f t="shared" si="264"/>
        <v>1</v>
      </c>
      <c r="K479">
        <f t="shared" ca="1" si="265"/>
        <v>50.95</v>
      </c>
      <c r="L479">
        <f t="shared" ca="1" si="266"/>
        <v>1.0684959309922624</v>
      </c>
      <c r="M479">
        <f t="shared" ca="1" si="239"/>
        <v>5.5561788411597641</v>
      </c>
      <c r="N479">
        <f t="shared" ca="1" si="240"/>
        <v>0.75728294997139567</v>
      </c>
      <c r="O479">
        <f t="shared" ca="1" si="241"/>
        <v>9.1699712080119067</v>
      </c>
      <c r="P479">
        <f t="shared" ca="1" si="242"/>
        <v>633.46649593099232</v>
      </c>
      <c r="Q479">
        <f t="shared" ca="1" si="243"/>
        <v>637.75234567389589</v>
      </c>
      <c r="R479">
        <f t="shared" ca="1" si="244"/>
        <v>2.7409906686322007E-2</v>
      </c>
      <c r="S479">
        <f t="shared" ca="1" si="245"/>
        <v>2.8323507366843055</v>
      </c>
      <c r="T479">
        <f t="shared" ca="1" si="246"/>
        <v>50.594272557643521</v>
      </c>
      <c r="U479">
        <f t="shared" ca="1" si="267"/>
        <v>-2.7267060831604795E-2</v>
      </c>
      <c r="V479">
        <f t="shared" ca="1" si="268"/>
        <v>0</v>
      </c>
      <c r="W479">
        <f t="shared" ca="1" si="247"/>
        <v>0.83407370174870599</v>
      </c>
      <c r="X479">
        <f t="shared" ca="1" si="248"/>
        <v>4.3371832490932709</v>
      </c>
      <c r="Y479">
        <f t="shared" ca="1" si="249"/>
        <v>0.63149245266411747</v>
      </c>
      <c r="Z479">
        <f t="shared" ca="1" si="250"/>
        <v>11.747255551319299</v>
      </c>
      <c r="AA479">
        <f t="shared" ca="1" si="251"/>
        <v>633.23207370174873</v>
      </c>
      <c r="AB479">
        <f t="shared" ca="1" si="252"/>
        <v>640.26561157065817</v>
      </c>
      <c r="AC479">
        <f t="shared" ca="1" si="253"/>
        <v>5.7310095479403529E-2</v>
      </c>
      <c r="AD479">
        <f t="shared" ca="1" si="254"/>
        <v>4.1067635504223112</v>
      </c>
      <c r="AE479">
        <f t="shared" ca="1" si="255"/>
        <v>62.820250497660766</v>
      </c>
      <c r="AF479">
        <f t="shared" ca="1" si="256"/>
        <v>5.7724455402308195E-2</v>
      </c>
      <c r="AG479">
        <f t="shared" ca="1" si="257"/>
        <v>0</v>
      </c>
      <c r="AH479">
        <f ca="1">IFERROR(IF(V32="Supercritical",MAX($D$16,IFERROR(L479,MAX($D$16,POWER((ABS(K479)^2)/($I$5*MAX(F479,0.1)^2),1/3)))),IF(V32="Subcritical",MAX($D$16,IFERROR(W479,MAX($D$16,POWER((ABS(K479)^2)/($I$5*MAX(F479,0.1)^2),1/3)))),IF(AND(IFERROR(V479,0)=1,IFERROR(AG479,0)=1),IF(IFERROR(T479,-1E+99)&gt;=IFERROR(AE479,-1E+99),MAX($D$16,IFERROR(L479,MAX($D$16,POWER((ABS(K479)^2)/($I$5*MAX(F479,0.1)^2),1/3)))),MAX($D$16,IFERROR(W479,MAX($D$16,POWER((ABS(K479)^2)/($I$5*MAX(F479,0.1)^2),1/3))))),IF(IFERROR(V479,0)=1,MAX($D$16,IFERROR(L479,MAX($D$16,POWER((ABS(K479)^2)/($I$5*MAX(F479,0.1)^2),1/3)))),IF(IFERROR(AG479,0)=1,MAX($D$16,IFERROR(W479,MAX($D$16,POWER((ABS(K479)^2)/($I$5*MAX(F479,0.1)^2),1/3)))),MAX($D$16,POWER((ABS(K479)^2)/($I$5*MAX(F479,0.1)^2),1/3))))))),MAX($D$16,POWER((ABS(K479)^2)/($I$5*MAX(F479,0.1)^2),1/3)))</f>
        <v>2.1389677043987478</v>
      </c>
      <c r="AI479">
        <f t="shared" ca="1" si="258"/>
        <v>634.53696770439876</v>
      </c>
      <c r="AJ479">
        <f t="shared" ca="1" si="259"/>
        <v>635.60645155659813</v>
      </c>
      <c r="AM479">
        <v>0</v>
      </c>
      <c r="AN479">
        <v>0</v>
      </c>
      <c r="AO479">
        <f t="shared" si="260"/>
        <v>0</v>
      </c>
      <c r="AP479">
        <f t="shared" si="269"/>
        <v>0</v>
      </c>
      <c r="AQ479">
        <f t="shared" ca="1" si="261"/>
        <v>1.0000000000000004</v>
      </c>
      <c r="AR479" t="str">
        <f t="shared" ca="1" si="262"/>
        <v>Supercritical</v>
      </c>
      <c r="AS479">
        <f t="shared" ca="1" si="263"/>
        <v>3.8141460404132466E-3</v>
      </c>
    </row>
    <row r="480" spans="1:45" x14ac:dyDescent="0.35">
      <c r="A480">
        <v>331</v>
      </c>
      <c r="B480">
        <v>329.99599999999998</v>
      </c>
      <c r="C480">
        <v>616286.23499999999</v>
      </c>
      <c r="D480">
        <v>3097628.7140000002</v>
      </c>
      <c r="E480">
        <v>632.39750000000004</v>
      </c>
      <c r="F480">
        <v>5.2</v>
      </c>
      <c r="G480">
        <v>0</v>
      </c>
      <c r="H480" t="s">
        <v>194</v>
      </c>
      <c r="I480">
        <v>7.8E-2</v>
      </c>
      <c r="J480">
        <f t="shared" si="264"/>
        <v>1</v>
      </c>
      <c r="K480">
        <f t="shared" ca="1" si="265"/>
        <v>50.95</v>
      </c>
      <c r="L480">
        <f t="shared" ca="1" si="266"/>
        <v>1.0684959309922624</v>
      </c>
      <c r="M480">
        <f t="shared" ca="1" si="239"/>
        <v>5.5561788411597641</v>
      </c>
      <c r="N480">
        <f t="shared" ca="1" si="240"/>
        <v>0.75728294997139567</v>
      </c>
      <c r="O480">
        <f t="shared" ca="1" si="241"/>
        <v>9.1699712080119067</v>
      </c>
      <c r="P480">
        <f t="shared" ca="1" si="242"/>
        <v>633.46599593099234</v>
      </c>
      <c r="Q480">
        <f t="shared" ca="1" si="243"/>
        <v>637.7518456738959</v>
      </c>
      <c r="R480">
        <f t="shared" ca="1" si="244"/>
        <v>2.7409906686322007E-2</v>
      </c>
      <c r="S480">
        <f t="shared" ca="1" si="245"/>
        <v>2.8323507366843055</v>
      </c>
      <c r="T480">
        <f t="shared" ca="1" si="246"/>
        <v>50.594272557643521</v>
      </c>
      <c r="U480">
        <f t="shared" ca="1" si="267"/>
        <v>-2.7467067152883828E-2</v>
      </c>
      <c r="V480">
        <f t="shared" ca="1" si="268"/>
        <v>0</v>
      </c>
      <c r="W480">
        <f t="shared" ca="1" si="247"/>
        <v>0.83326992108666664</v>
      </c>
      <c r="X480">
        <f t="shared" ca="1" si="248"/>
        <v>4.3330035896506667</v>
      </c>
      <c r="Y480">
        <f t="shared" ca="1" si="249"/>
        <v>0.6310315951329607</v>
      </c>
      <c r="Z480">
        <f t="shared" ca="1" si="250"/>
        <v>11.758587073801079</v>
      </c>
      <c r="AA480">
        <f t="shared" ca="1" si="251"/>
        <v>633.23076992108668</v>
      </c>
      <c r="AB480">
        <f t="shared" ca="1" si="252"/>
        <v>640.27788357919894</v>
      </c>
      <c r="AC480">
        <f t="shared" ca="1" si="253"/>
        <v>5.7476633715465665E-2</v>
      </c>
      <c r="AD480">
        <f t="shared" ca="1" si="254"/>
        <v>4.1127071221449585</v>
      </c>
      <c r="AE480">
        <f t="shared" ca="1" si="255"/>
        <v>62.875618334161224</v>
      </c>
      <c r="AF480">
        <f t="shared" ca="1" si="256"/>
        <v>5.7293753830094829E-2</v>
      </c>
      <c r="AG480">
        <f t="shared" ca="1" si="257"/>
        <v>0</v>
      </c>
      <c r="AH480">
        <f ca="1">IFERROR(IF(V32="Supercritical",MAX($D$16,IFERROR(L480,MAX($D$16,POWER((ABS(K480)^2)/($I$5*MAX(F480,0.1)^2),1/3)))),IF(V32="Subcritical",MAX($D$16,IFERROR(W480,MAX($D$16,POWER((ABS(K480)^2)/($I$5*MAX(F480,0.1)^2),1/3)))),IF(AND(IFERROR(V480,0)=1,IFERROR(AG480,0)=1),IF(IFERROR(T480,-1E+99)&gt;=IFERROR(AE480,-1E+99),MAX($D$16,IFERROR(L480,MAX($D$16,POWER((ABS(K480)^2)/($I$5*MAX(F480,0.1)^2),1/3)))),MAX($D$16,IFERROR(W480,MAX($D$16,POWER((ABS(K480)^2)/($I$5*MAX(F480,0.1)^2),1/3))))),IF(IFERROR(V480,0)=1,MAX($D$16,IFERROR(L480,MAX($D$16,POWER((ABS(K480)^2)/($I$5*MAX(F480,0.1)^2),1/3)))),IF(IFERROR(AG480,0)=1,MAX($D$16,IFERROR(W480,MAX($D$16,POWER((ABS(K480)^2)/($I$5*MAX(F480,0.1)^2),1/3)))),MAX($D$16,POWER((ABS(K480)^2)/($I$5*MAX(F480,0.1)^2),1/3))))))),MAX($D$16,POWER((ABS(K480)^2)/($I$5*MAX(F480,0.1)^2),1/3)))</f>
        <v>2.1389677043987478</v>
      </c>
      <c r="AI480">
        <f t="shared" ca="1" si="258"/>
        <v>634.53646770439877</v>
      </c>
      <c r="AJ480">
        <f t="shared" ca="1" si="259"/>
        <v>635.60595155659814</v>
      </c>
      <c r="AM480">
        <v>0</v>
      </c>
      <c r="AN480">
        <v>0</v>
      </c>
      <c r="AO480">
        <f t="shared" si="260"/>
        <v>0</v>
      </c>
      <c r="AP480">
        <f t="shared" si="269"/>
        <v>0</v>
      </c>
      <c r="AQ480">
        <f t="shared" ca="1" si="261"/>
        <v>1.0000000000000004</v>
      </c>
      <c r="AR480" t="str">
        <f t="shared" ca="1" si="262"/>
        <v>Supercritical</v>
      </c>
      <c r="AS480">
        <f t="shared" ca="1" si="263"/>
        <v>3.8141460404132466E-3</v>
      </c>
    </row>
    <row r="481" spans="1:45" x14ac:dyDescent="0.35">
      <c r="A481">
        <v>332</v>
      </c>
      <c r="B481">
        <v>330.99599999999998</v>
      </c>
      <c r="C481">
        <v>616285.76100000006</v>
      </c>
      <c r="D481">
        <v>3097627.8330000001</v>
      </c>
      <c r="E481">
        <v>632.39700000000005</v>
      </c>
      <c r="F481">
        <v>5.2</v>
      </c>
      <c r="G481">
        <v>0</v>
      </c>
      <c r="H481" t="s">
        <v>194</v>
      </c>
      <c r="I481">
        <v>2.7E-2</v>
      </c>
      <c r="J481">
        <f t="shared" si="264"/>
        <v>1</v>
      </c>
      <c r="K481">
        <f t="shared" ca="1" si="265"/>
        <v>50.95</v>
      </c>
      <c r="L481">
        <f t="shared" ca="1" si="266"/>
        <v>1.0684959309922624</v>
      </c>
      <c r="M481">
        <f t="shared" ca="1" si="239"/>
        <v>5.5561788411597641</v>
      </c>
      <c r="N481">
        <f t="shared" ca="1" si="240"/>
        <v>0.75728294997139567</v>
      </c>
      <c r="O481">
        <f t="shared" ca="1" si="241"/>
        <v>9.1699712080119067</v>
      </c>
      <c r="P481">
        <f t="shared" ca="1" si="242"/>
        <v>633.46549593099235</v>
      </c>
      <c r="Q481">
        <f t="shared" ca="1" si="243"/>
        <v>637.75134567389591</v>
      </c>
      <c r="R481">
        <f t="shared" ca="1" si="244"/>
        <v>2.7409906686322007E-2</v>
      </c>
      <c r="S481">
        <f t="shared" ca="1" si="245"/>
        <v>2.8323507366843055</v>
      </c>
      <c r="T481">
        <f t="shared" ca="1" si="246"/>
        <v>50.594272557643521</v>
      </c>
      <c r="U481">
        <f t="shared" ca="1" si="267"/>
        <v>-2.7102769924795211E-2</v>
      </c>
      <c r="V481">
        <f t="shared" ca="1" si="268"/>
        <v>0</v>
      </c>
      <c r="W481">
        <f t="shared" ca="1" si="247"/>
        <v>0.83249839043445373</v>
      </c>
      <c r="X481">
        <f t="shared" ca="1" si="248"/>
        <v>4.3289916302591598</v>
      </c>
      <c r="Y481">
        <f t="shared" ca="1" si="249"/>
        <v>0.63058902552190799</v>
      </c>
      <c r="Z481">
        <f t="shared" ca="1" si="250"/>
        <v>11.769484524725179</v>
      </c>
      <c r="AA481">
        <f t="shared" ca="1" si="251"/>
        <v>633.22949839043451</v>
      </c>
      <c r="AB481">
        <f t="shared" ca="1" si="252"/>
        <v>640.28968014261318</v>
      </c>
      <c r="AC481">
        <f t="shared" ca="1" si="253"/>
        <v>5.7637109330962819E-2</v>
      </c>
      <c r="AD481">
        <f t="shared" ca="1" si="254"/>
        <v>4.1184257181920678</v>
      </c>
      <c r="AE481">
        <f t="shared" ca="1" si="255"/>
        <v>62.928874708777286</v>
      </c>
      <c r="AF481">
        <f t="shared" ca="1" si="256"/>
        <v>5.7397180400357684E-2</v>
      </c>
      <c r="AG481">
        <f t="shared" ca="1" si="257"/>
        <v>0</v>
      </c>
      <c r="AH481">
        <f ca="1">IFERROR(IF(V32="Supercritical",MAX($D$16,IFERROR(L481,MAX($D$16,POWER((ABS(K481)^2)/($I$5*MAX(F481,0.1)^2),1/3)))),IF(V32="Subcritical",MAX($D$16,IFERROR(W481,MAX($D$16,POWER((ABS(K481)^2)/($I$5*MAX(F481,0.1)^2),1/3)))),IF(AND(IFERROR(V481,0)=1,IFERROR(AG481,0)=1),IF(IFERROR(T481,-1E+99)&gt;=IFERROR(AE481,-1E+99),MAX($D$16,IFERROR(L481,MAX($D$16,POWER((ABS(K481)^2)/($I$5*MAX(F481,0.1)^2),1/3)))),MAX($D$16,IFERROR(W481,MAX($D$16,POWER((ABS(K481)^2)/($I$5*MAX(F481,0.1)^2),1/3))))),IF(IFERROR(V481,0)=1,MAX($D$16,IFERROR(L481,MAX($D$16,POWER((ABS(K481)^2)/($I$5*MAX(F481,0.1)^2),1/3)))),IF(IFERROR(AG481,0)=1,MAX($D$16,IFERROR(W481,MAX($D$16,POWER((ABS(K481)^2)/($I$5*MAX(F481,0.1)^2),1/3)))),MAX($D$16,POWER((ABS(K481)^2)/($I$5*MAX(F481,0.1)^2),1/3))))))),MAX($D$16,POWER((ABS(K481)^2)/($I$5*MAX(F481,0.1)^2),1/3)))</f>
        <v>2.1389677043987478</v>
      </c>
      <c r="AI481">
        <f t="shared" ca="1" si="258"/>
        <v>634.53596770439879</v>
      </c>
      <c r="AJ481">
        <f t="shared" ca="1" si="259"/>
        <v>635.60545155659815</v>
      </c>
      <c r="AM481">
        <v>0</v>
      </c>
      <c r="AN481">
        <v>0</v>
      </c>
      <c r="AO481">
        <f t="shared" si="260"/>
        <v>0</v>
      </c>
      <c r="AP481">
        <f t="shared" si="269"/>
        <v>0</v>
      </c>
      <c r="AQ481">
        <f t="shared" ca="1" si="261"/>
        <v>1.0000000000000004</v>
      </c>
      <c r="AR481" t="str">
        <f t="shared" ca="1" si="262"/>
        <v>Supercritical</v>
      </c>
      <c r="AS481">
        <f t="shared" ca="1" si="263"/>
        <v>3.8141460404132466E-3</v>
      </c>
    </row>
    <row r="482" spans="1:45" x14ac:dyDescent="0.35">
      <c r="A482">
        <v>333</v>
      </c>
      <c r="B482">
        <v>331.995</v>
      </c>
      <c r="C482">
        <v>616285.28700000001</v>
      </c>
      <c r="D482">
        <v>3097626.9530000002</v>
      </c>
      <c r="E482">
        <v>632.39649999999995</v>
      </c>
      <c r="F482">
        <v>5.2</v>
      </c>
      <c r="G482">
        <v>0</v>
      </c>
      <c r="H482" t="s">
        <v>194</v>
      </c>
      <c r="I482">
        <v>2.7E-2</v>
      </c>
      <c r="J482">
        <f t="shared" si="264"/>
        <v>0.99900000000002365</v>
      </c>
      <c r="K482">
        <f t="shared" ca="1" si="265"/>
        <v>50.95</v>
      </c>
      <c r="L482">
        <f t="shared" ca="1" si="266"/>
        <v>1.0684959309922624</v>
      </c>
      <c r="M482">
        <f t="shared" ca="1" si="239"/>
        <v>5.5561788411597641</v>
      </c>
      <c r="N482">
        <f t="shared" ca="1" si="240"/>
        <v>0.75728294997139567</v>
      </c>
      <c r="O482">
        <f t="shared" ca="1" si="241"/>
        <v>9.1699712080119067</v>
      </c>
      <c r="P482">
        <f t="shared" ca="1" si="242"/>
        <v>633.46499593099225</v>
      </c>
      <c r="Q482">
        <f t="shared" ca="1" si="243"/>
        <v>637.75084567389581</v>
      </c>
      <c r="R482">
        <f t="shared" ca="1" si="244"/>
        <v>2.7409906686322007E-2</v>
      </c>
      <c r="S482">
        <f t="shared" ca="1" si="245"/>
        <v>2.8323507366843055</v>
      </c>
      <c r="T482">
        <f t="shared" ca="1" si="246"/>
        <v>50.594272557643521</v>
      </c>
      <c r="U482">
        <f t="shared" ca="1" si="267"/>
        <v>-2.7075360017988714E-2</v>
      </c>
      <c r="V482">
        <f t="shared" ca="1" si="268"/>
        <v>0</v>
      </c>
      <c r="W482">
        <f t="shared" ca="1" si="247"/>
        <v>0.83175872737805201</v>
      </c>
      <c r="X482">
        <f t="shared" ca="1" si="248"/>
        <v>4.3251453823658705</v>
      </c>
      <c r="Y482">
        <f t="shared" ca="1" si="249"/>
        <v>0.63016454913635311</v>
      </c>
      <c r="Z482">
        <f t="shared" ca="1" si="250"/>
        <v>11.779950844595694</v>
      </c>
      <c r="AA482">
        <f t="shared" ca="1" si="251"/>
        <v>633.22825872737803</v>
      </c>
      <c r="AB482">
        <f t="shared" ca="1" si="252"/>
        <v>640.30100296290766</v>
      </c>
      <c r="AC482">
        <f t="shared" ca="1" si="253"/>
        <v>5.7791528944026442E-2</v>
      </c>
      <c r="AD482">
        <f t="shared" ca="1" si="254"/>
        <v>4.1239205649408248</v>
      </c>
      <c r="AE482">
        <f t="shared" ca="1" si="255"/>
        <v>62.980032851392224</v>
      </c>
      <c r="AF482">
        <f t="shared" ca="1" si="256"/>
        <v>5.8268777223588586E-2</v>
      </c>
      <c r="AG482">
        <f t="shared" ca="1" si="257"/>
        <v>0</v>
      </c>
      <c r="AH482">
        <f ca="1">IFERROR(IF(V32="Supercritical",MAX($D$16,IFERROR(L482,MAX($D$16,POWER((ABS(K482)^2)/($I$5*MAX(F482,0.1)^2),1/3)))),IF(V32="Subcritical",MAX($D$16,IFERROR(W482,MAX($D$16,POWER((ABS(K482)^2)/($I$5*MAX(F482,0.1)^2),1/3)))),IF(AND(IFERROR(V482,0)=1,IFERROR(AG482,0)=1),IF(IFERROR(T482,-1E+99)&gt;=IFERROR(AE482,-1E+99),MAX($D$16,IFERROR(L482,MAX($D$16,POWER((ABS(K482)^2)/($I$5*MAX(F482,0.1)^2),1/3)))),MAX($D$16,IFERROR(W482,MAX($D$16,POWER((ABS(K482)^2)/($I$5*MAX(F482,0.1)^2),1/3))))),IF(IFERROR(V482,0)=1,MAX($D$16,IFERROR(L482,MAX($D$16,POWER((ABS(K482)^2)/($I$5*MAX(F482,0.1)^2),1/3)))),IF(IFERROR(AG482,0)=1,MAX($D$16,IFERROR(W482,MAX($D$16,POWER((ABS(K482)^2)/($I$5*MAX(F482,0.1)^2),1/3)))),MAX($D$16,POWER((ABS(K482)^2)/($I$5*MAX(F482,0.1)^2),1/3))))))),MAX($D$16,POWER((ABS(K482)^2)/($I$5*MAX(F482,0.1)^2),1/3)))</f>
        <v>2.1389677043987478</v>
      </c>
      <c r="AI482">
        <f t="shared" ca="1" si="258"/>
        <v>634.53546770439868</v>
      </c>
      <c r="AJ482">
        <f t="shared" ca="1" si="259"/>
        <v>635.60495155659805</v>
      </c>
      <c r="AM482">
        <v>0</v>
      </c>
      <c r="AN482">
        <v>0</v>
      </c>
      <c r="AO482">
        <f t="shared" si="260"/>
        <v>0</v>
      </c>
      <c r="AP482">
        <f t="shared" si="269"/>
        <v>0</v>
      </c>
      <c r="AQ482">
        <f t="shared" ca="1" si="261"/>
        <v>1.0000000000000004</v>
      </c>
      <c r="AR482" t="str">
        <f t="shared" ca="1" si="262"/>
        <v>Supercritical</v>
      </c>
      <c r="AS482">
        <f t="shared" ca="1" si="263"/>
        <v>3.8141460404132466E-3</v>
      </c>
    </row>
    <row r="483" spans="1:45" x14ac:dyDescent="0.35">
      <c r="A483">
        <v>334</v>
      </c>
      <c r="B483">
        <v>332.99599999999998</v>
      </c>
      <c r="C483">
        <v>616284.81299999997</v>
      </c>
      <c r="D483">
        <v>3097626.0720000002</v>
      </c>
      <c r="E483">
        <v>632.39599999999996</v>
      </c>
      <c r="F483">
        <v>5.2</v>
      </c>
      <c r="G483">
        <v>0</v>
      </c>
      <c r="H483" t="s">
        <v>194</v>
      </c>
      <c r="I483">
        <v>7.8E-2</v>
      </c>
      <c r="J483">
        <f t="shared" si="264"/>
        <v>1.0009999999999764</v>
      </c>
      <c r="K483">
        <f t="shared" ca="1" si="265"/>
        <v>50.95</v>
      </c>
      <c r="L483">
        <f t="shared" ca="1" si="266"/>
        <v>1.0684959309922624</v>
      </c>
      <c r="M483">
        <f t="shared" ca="1" si="239"/>
        <v>5.5561788411597641</v>
      </c>
      <c r="N483">
        <f t="shared" ca="1" si="240"/>
        <v>0.75728294997139567</v>
      </c>
      <c r="O483">
        <f t="shared" ca="1" si="241"/>
        <v>9.1699712080119067</v>
      </c>
      <c r="P483">
        <f t="shared" ca="1" si="242"/>
        <v>633.46449593099226</v>
      </c>
      <c r="Q483">
        <f t="shared" ca="1" si="243"/>
        <v>637.75034567389582</v>
      </c>
      <c r="R483">
        <f t="shared" ca="1" si="244"/>
        <v>2.7409906686322007E-2</v>
      </c>
      <c r="S483">
        <f t="shared" ca="1" si="245"/>
        <v>2.8323507366843055</v>
      </c>
      <c r="T483">
        <f t="shared" ca="1" si="246"/>
        <v>50.594272557643521</v>
      </c>
      <c r="U483">
        <f t="shared" ca="1" si="267"/>
        <v>-2.7494477059576639E-2</v>
      </c>
      <c r="V483">
        <f t="shared" ca="1" si="268"/>
        <v>0</v>
      </c>
      <c r="W483">
        <f t="shared" ca="1" si="247"/>
        <v>0.83105033880927293</v>
      </c>
      <c r="X483">
        <f t="shared" ca="1" si="248"/>
        <v>4.3214617618082194</v>
      </c>
      <c r="Y483">
        <f t="shared" ca="1" si="249"/>
        <v>0.62975784891980902</v>
      </c>
      <c r="Z483">
        <f t="shared" ca="1" si="250"/>
        <v>11.789992092555531</v>
      </c>
      <c r="AA483">
        <f t="shared" ca="1" si="251"/>
        <v>633.22705033880925</v>
      </c>
      <c r="AB483">
        <f t="shared" ca="1" si="252"/>
        <v>640.31185734913151</v>
      </c>
      <c r="AC483">
        <f t="shared" ca="1" si="253"/>
        <v>5.7939947021740212E-2</v>
      </c>
      <c r="AD483">
        <f t="shared" ca="1" si="254"/>
        <v>4.1291945426413896</v>
      </c>
      <c r="AE483">
        <f t="shared" ca="1" si="255"/>
        <v>63.029121300447585</v>
      </c>
      <c r="AF483">
        <f t="shared" ca="1" si="256"/>
        <v>5.8030347605949828E-2</v>
      </c>
      <c r="AG483">
        <f t="shared" ca="1" si="257"/>
        <v>0</v>
      </c>
      <c r="AH483">
        <f ca="1">IFERROR(IF(V32="Supercritical",MAX($D$16,IFERROR(L483,MAX($D$16,POWER((ABS(K483)^2)/($I$5*MAX(F483,0.1)^2),1/3)))),IF(V32="Subcritical",MAX($D$16,IFERROR(W483,MAX($D$16,POWER((ABS(K483)^2)/($I$5*MAX(F483,0.1)^2),1/3)))),IF(AND(IFERROR(V483,0)=1,IFERROR(AG483,0)=1),IF(IFERROR(T483,-1E+99)&gt;=IFERROR(AE483,-1E+99),MAX($D$16,IFERROR(L483,MAX($D$16,POWER((ABS(K483)^2)/($I$5*MAX(F483,0.1)^2),1/3)))),MAX($D$16,IFERROR(W483,MAX($D$16,POWER((ABS(K483)^2)/($I$5*MAX(F483,0.1)^2),1/3))))),IF(IFERROR(V483,0)=1,MAX($D$16,IFERROR(L483,MAX($D$16,POWER((ABS(K483)^2)/($I$5*MAX(F483,0.1)^2),1/3)))),IF(IFERROR(AG483,0)=1,MAX($D$16,IFERROR(W483,MAX($D$16,POWER((ABS(K483)^2)/($I$5*MAX(F483,0.1)^2),1/3)))),MAX($D$16,POWER((ABS(K483)^2)/($I$5*MAX(F483,0.1)^2),1/3))))))),MAX($D$16,POWER((ABS(K483)^2)/($I$5*MAX(F483,0.1)^2),1/3)))</f>
        <v>2.1389677043987478</v>
      </c>
      <c r="AI483">
        <f t="shared" ca="1" si="258"/>
        <v>634.5349677043987</v>
      </c>
      <c r="AJ483">
        <f t="shared" ca="1" si="259"/>
        <v>635.60445155659806</v>
      </c>
      <c r="AM483">
        <v>0</v>
      </c>
      <c r="AN483">
        <v>0</v>
      </c>
      <c r="AO483">
        <f t="shared" si="260"/>
        <v>0</v>
      </c>
      <c r="AP483">
        <f t="shared" si="269"/>
        <v>0</v>
      </c>
      <c r="AQ483">
        <f t="shared" ca="1" si="261"/>
        <v>1.0000000000000004</v>
      </c>
      <c r="AR483" t="str">
        <f t="shared" ca="1" si="262"/>
        <v>Supercritical</v>
      </c>
      <c r="AS483">
        <f t="shared" ca="1" si="263"/>
        <v>3.8141460404132466E-3</v>
      </c>
    </row>
    <row r="484" spans="1:45" x14ac:dyDescent="0.35">
      <c r="A484">
        <v>335</v>
      </c>
      <c r="B484">
        <v>333.99599999999998</v>
      </c>
      <c r="C484">
        <v>616284.33799999999</v>
      </c>
      <c r="D484">
        <v>3097625.1919999998</v>
      </c>
      <c r="E484">
        <v>632.39549999999997</v>
      </c>
      <c r="F484">
        <v>5.2</v>
      </c>
      <c r="G484">
        <v>0</v>
      </c>
      <c r="H484" t="s">
        <v>194</v>
      </c>
      <c r="I484">
        <v>0.05</v>
      </c>
      <c r="J484">
        <f t="shared" si="264"/>
        <v>1</v>
      </c>
      <c r="K484">
        <f t="shared" ca="1" si="265"/>
        <v>50.95</v>
      </c>
      <c r="L484">
        <f t="shared" ca="1" si="266"/>
        <v>1.0684959309922624</v>
      </c>
      <c r="M484">
        <f t="shared" ca="1" si="239"/>
        <v>5.5561788411597641</v>
      </c>
      <c r="N484">
        <f t="shared" ca="1" si="240"/>
        <v>0.75728294997139567</v>
      </c>
      <c r="O484">
        <f t="shared" ca="1" si="241"/>
        <v>9.1699712080119067</v>
      </c>
      <c r="P484">
        <f t="shared" ca="1" si="242"/>
        <v>633.46399593099227</v>
      </c>
      <c r="Q484">
        <f t="shared" ca="1" si="243"/>
        <v>637.74984567389583</v>
      </c>
      <c r="R484">
        <f t="shared" ca="1" si="244"/>
        <v>2.7409906686322007E-2</v>
      </c>
      <c r="S484">
        <f t="shared" ca="1" si="245"/>
        <v>2.8323507366843055</v>
      </c>
      <c r="T484">
        <f t="shared" ca="1" si="246"/>
        <v>50.594272557643521</v>
      </c>
      <c r="U484">
        <f t="shared" ca="1" si="267"/>
        <v>-2.7267060831604795E-2</v>
      </c>
      <c r="V484">
        <f t="shared" ca="1" si="268"/>
        <v>0</v>
      </c>
      <c r="W484">
        <f t="shared" ca="1" si="247"/>
        <v>0.83037247039690554</v>
      </c>
      <c r="X484">
        <f t="shared" ca="1" si="248"/>
        <v>4.3179368460639092</v>
      </c>
      <c r="Y484">
        <f t="shared" ca="1" si="249"/>
        <v>0.62936851367109847</v>
      </c>
      <c r="Z484">
        <f t="shared" ca="1" si="250"/>
        <v>11.799616765225357</v>
      </c>
      <c r="AA484">
        <f t="shared" ca="1" si="251"/>
        <v>633.22587247039689</v>
      </c>
      <c r="AB484">
        <f t="shared" ca="1" si="252"/>
        <v>640.32225146153792</v>
      </c>
      <c r="AC484">
        <f t="shared" ca="1" si="253"/>
        <v>5.8082456155040402E-2</v>
      </c>
      <c r="AD484">
        <f t="shared" ca="1" si="254"/>
        <v>4.1342518304558258</v>
      </c>
      <c r="AE484">
        <f t="shared" ca="1" si="255"/>
        <v>63.076180581905454</v>
      </c>
      <c r="AF484">
        <f t="shared" ca="1" si="256"/>
        <v>5.7843710753559208E-2</v>
      </c>
      <c r="AG484">
        <f t="shared" ca="1" si="257"/>
        <v>0</v>
      </c>
      <c r="AH484">
        <f ca="1">IFERROR(IF(V32="Supercritical",MAX($D$16,IFERROR(L484,MAX($D$16,POWER((ABS(K484)^2)/($I$5*MAX(F484,0.1)^2),1/3)))),IF(V32="Subcritical",MAX($D$16,IFERROR(W484,MAX($D$16,POWER((ABS(K484)^2)/($I$5*MAX(F484,0.1)^2),1/3)))),IF(AND(IFERROR(V484,0)=1,IFERROR(AG484,0)=1),IF(IFERROR(T484,-1E+99)&gt;=IFERROR(AE484,-1E+99),MAX($D$16,IFERROR(L484,MAX($D$16,POWER((ABS(K484)^2)/($I$5*MAX(F484,0.1)^2),1/3)))),MAX($D$16,IFERROR(W484,MAX($D$16,POWER((ABS(K484)^2)/($I$5*MAX(F484,0.1)^2),1/3))))),IF(IFERROR(V484,0)=1,MAX($D$16,IFERROR(L484,MAX($D$16,POWER((ABS(K484)^2)/($I$5*MAX(F484,0.1)^2),1/3)))),IF(IFERROR(AG484,0)=1,MAX($D$16,IFERROR(W484,MAX($D$16,POWER((ABS(K484)^2)/($I$5*MAX(F484,0.1)^2),1/3)))),MAX($D$16,POWER((ABS(K484)^2)/($I$5*MAX(F484,0.1)^2),1/3))))))),MAX($D$16,POWER((ABS(K484)^2)/($I$5*MAX(F484,0.1)^2),1/3)))</f>
        <v>2.1389677043987478</v>
      </c>
      <c r="AI484">
        <f t="shared" ca="1" si="258"/>
        <v>634.53446770439871</v>
      </c>
      <c r="AJ484">
        <f t="shared" ca="1" si="259"/>
        <v>635.60395155659808</v>
      </c>
      <c r="AM484">
        <v>0</v>
      </c>
      <c r="AN484">
        <v>0</v>
      </c>
      <c r="AO484">
        <f t="shared" si="260"/>
        <v>0</v>
      </c>
      <c r="AP484">
        <f t="shared" si="269"/>
        <v>0</v>
      </c>
      <c r="AQ484">
        <f t="shared" ca="1" si="261"/>
        <v>1.0000000000000004</v>
      </c>
      <c r="AR484" t="str">
        <f t="shared" ca="1" si="262"/>
        <v>Supercritical</v>
      </c>
      <c r="AS484">
        <f t="shared" ca="1" si="263"/>
        <v>3.8141460404132466E-3</v>
      </c>
    </row>
    <row r="485" spans="1:45" x14ac:dyDescent="0.35">
      <c r="A485">
        <v>336</v>
      </c>
      <c r="B485">
        <v>334.995</v>
      </c>
      <c r="C485">
        <v>616283.86399999994</v>
      </c>
      <c r="D485">
        <v>3097624.3119999999</v>
      </c>
      <c r="E485">
        <v>632.39499999999998</v>
      </c>
      <c r="F485">
        <v>5.2</v>
      </c>
      <c r="G485">
        <v>0</v>
      </c>
      <c r="H485" t="s">
        <v>194</v>
      </c>
      <c r="I485">
        <v>2.7E-2</v>
      </c>
      <c r="J485">
        <f t="shared" si="264"/>
        <v>0.99900000000002365</v>
      </c>
      <c r="K485">
        <f t="shared" ca="1" si="265"/>
        <v>50.95</v>
      </c>
      <c r="L485">
        <f t="shared" ca="1" si="266"/>
        <v>1.0684959309922624</v>
      </c>
      <c r="M485">
        <f t="shared" ca="1" si="239"/>
        <v>5.5561788411597641</v>
      </c>
      <c r="N485">
        <f t="shared" ca="1" si="240"/>
        <v>0.75728294997139567</v>
      </c>
      <c r="O485">
        <f t="shared" ca="1" si="241"/>
        <v>9.1699712080119067</v>
      </c>
      <c r="P485">
        <f t="shared" ca="1" si="242"/>
        <v>633.46349593099228</v>
      </c>
      <c r="Q485">
        <f t="shared" ca="1" si="243"/>
        <v>637.74934567389585</v>
      </c>
      <c r="R485">
        <f t="shared" ca="1" si="244"/>
        <v>2.7409906686322007E-2</v>
      </c>
      <c r="S485">
        <f t="shared" ca="1" si="245"/>
        <v>2.8323507366843055</v>
      </c>
      <c r="T485">
        <f t="shared" ca="1" si="246"/>
        <v>50.594272557643521</v>
      </c>
      <c r="U485">
        <f t="shared" ca="1" si="267"/>
        <v>-2.7075360018102401E-2</v>
      </c>
      <c r="V485">
        <f t="shared" ca="1" si="268"/>
        <v>0</v>
      </c>
      <c r="W485">
        <f t="shared" ca="1" si="247"/>
        <v>0.82972424800928368</v>
      </c>
      <c r="X485">
        <f t="shared" ca="1" si="248"/>
        <v>4.3145660896482756</v>
      </c>
      <c r="Y485">
        <f t="shared" ca="1" si="249"/>
        <v>0.62899606173186973</v>
      </c>
      <c r="Z485">
        <f t="shared" ca="1" si="250"/>
        <v>11.808835220357803</v>
      </c>
      <c r="AA485">
        <f t="shared" ca="1" si="251"/>
        <v>633.22472424800924</v>
      </c>
      <c r="AB485">
        <f t="shared" ca="1" si="252"/>
        <v>640.33219566806849</v>
      </c>
      <c r="AC485">
        <f t="shared" ca="1" si="253"/>
        <v>5.8219178740462292E-2</v>
      </c>
      <c r="AD485">
        <f t="shared" ca="1" si="254"/>
        <v>4.1390976053357473</v>
      </c>
      <c r="AE485">
        <f t="shared" ca="1" si="255"/>
        <v>63.121260396373913</v>
      </c>
      <c r="AF485">
        <f t="shared" ca="1" si="256"/>
        <v>5.809723413312895E-2</v>
      </c>
      <c r="AG485">
        <f t="shared" ca="1" si="257"/>
        <v>0</v>
      </c>
      <c r="AH485">
        <f ca="1">IFERROR(IF(V32="Supercritical",MAX($D$16,IFERROR(L485,MAX($D$16,POWER((ABS(K485)^2)/($I$5*MAX(F485,0.1)^2),1/3)))),IF(V32="Subcritical",MAX($D$16,IFERROR(W485,MAX($D$16,POWER((ABS(K485)^2)/($I$5*MAX(F485,0.1)^2),1/3)))),IF(AND(IFERROR(V485,0)=1,IFERROR(AG485,0)=1),IF(IFERROR(T485,-1E+99)&gt;=IFERROR(AE485,-1E+99),MAX($D$16,IFERROR(L485,MAX($D$16,POWER((ABS(K485)^2)/($I$5*MAX(F485,0.1)^2),1/3)))),MAX($D$16,IFERROR(W485,MAX($D$16,POWER((ABS(K485)^2)/($I$5*MAX(F485,0.1)^2),1/3))))),IF(IFERROR(V485,0)=1,MAX($D$16,IFERROR(L485,MAX($D$16,POWER((ABS(K485)^2)/($I$5*MAX(F485,0.1)^2),1/3)))),IF(IFERROR(AG485,0)=1,MAX($D$16,IFERROR(W485,MAX($D$16,POWER((ABS(K485)^2)/($I$5*MAX(F485,0.1)^2),1/3)))),MAX($D$16,POWER((ABS(K485)^2)/($I$5*MAX(F485,0.1)^2),1/3))))))),MAX($D$16,POWER((ABS(K485)^2)/($I$5*MAX(F485,0.1)^2),1/3)))</f>
        <v>2.1389677043987478</v>
      </c>
      <c r="AI485">
        <f t="shared" ca="1" si="258"/>
        <v>634.53396770439872</v>
      </c>
      <c r="AJ485">
        <f t="shared" ca="1" si="259"/>
        <v>635.60345155659809</v>
      </c>
      <c r="AM485">
        <v>0</v>
      </c>
      <c r="AN485">
        <v>0</v>
      </c>
      <c r="AO485">
        <f t="shared" si="260"/>
        <v>0</v>
      </c>
      <c r="AP485">
        <f t="shared" si="269"/>
        <v>0</v>
      </c>
      <c r="AQ485">
        <f t="shared" ca="1" si="261"/>
        <v>1.0000000000000004</v>
      </c>
      <c r="AR485" t="str">
        <f t="shared" ca="1" si="262"/>
        <v>Supercritical</v>
      </c>
      <c r="AS485">
        <f t="shared" ca="1" si="263"/>
        <v>3.8141460404132466E-3</v>
      </c>
    </row>
    <row r="486" spans="1:45" x14ac:dyDescent="0.35">
      <c r="A486">
        <v>337</v>
      </c>
      <c r="B486">
        <v>335.99599999999998</v>
      </c>
      <c r="C486">
        <v>616283.39</v>
      </c>
      <c r="D486">
        <v>3097623.4309999999</v>
      </c>
      <c r="E486">
        <v>632.39449999999999</v>
      </c>
      <c r="F486">
        <v>5.2</v>
      </c>
      <c r="G486">
        <v>0</v>
      </c>
      <c r="H486" t="s">
        <v>194</v>
      </c>
      <c r="I486">
        <v>2.7E-2</v>
      </c>
      <c r="J486">
        <f t="shared" si="264"/>
        <v>1.0009999999999764</v>
      </c>
      <c r="K486">
        <f t="shared" ca="1" si="265"/>
        <v>50.95</v>
      </c>
      <c r="L486">
        <f t="shared" ca="1" si="266"/>
        <v>1.0684959309922624</v>
      </c>
      <c r="M486">
        <f t="shared" ca="1" si="239"/>
        <v>5.5561788411597641</v>
      </c>
      <c r="N486">
        <f t="shared" ca="1" si="240"/>
        <v>0.75728294997139567</v>
      </c>
      <c r="O486">
        <f t="shared" ca="1" si="241"/>
        <v>9.1699712080119067</v>
      </c>
      <c r="P486">
        <f t="shared" ca="1" si="242"/>
        <v>633.46299593099229</v>
      </c>
      <c r="Q486">
        <f t="shared" ca="1" si="243"/>
        <v>637.74884567389586</v>
      </c>
      <c r="R486">
        <f t="shared" ca="1" si="244"/>
        <v>2.7409906686322007E-2</v>
      </c>
      <c r="S486">
        <f t="shared" ca="1" si="245"/>
        <v>2.8323507366843055</v>
      </c>
      <c r="T486">
        <f t="shared" ca="1" si="246"/>
        <v>50.594272557643521</v>
      </c>
      <c r="U486">
        <f t="shared" ca="1" si="267"/>
        <v>-2.7130179831488022E-2</v>
      </c>
      <c r="V486">
        <f t="shared" ca="1" si="268"/>
        <v>0</v>
      </c>
      <c r="W486">
        <f t="shared" ca="1" si="247"/>
        <v>0.82910663494745795</v>
      </c>
      <c r="X486">
        <f t="shared" ca="1" si="248"/>
        <v>4.3113545017267816</v>
      </c>
      <c r="Y486">
        <f t="shared" ca="1" si="249"/>
        <v>0.62864106612899795</v>
      </c>
      <c r="Z486">
        <f t="shared" ca="1" si="250"/>
        <v>11.817631785925638</v>
      </c>
      <c r="AA486">
        <f t="shared" ca="1" si="251"/>
        <v>633.22360663494749</v>
      </c>
      <c r="AB486">
        <f t="shared" ca="1" si="252"/>
        <v>640.34167090751225</v>
      </c>
      <c r="AC486">
        <f t="shared" ca="1" si="253"/>
        <v>5.8349852466977041E-2</v>
      </c>
      <c r="AD486">
        <f t="shared" ca="1" si="254"/>
        <v>4.1437233735642236</v>
      </c>
      <c r="AE486">
        <f t="shared" ca="1" si="255"/>
        <v>63.164283201701146</v>
      </c>
      <c r="AF486">
        <f t="shared" ca="1" si="256"/>
        <v>5.8111815506890707E-2</v>
      </c>
      <c r="AG486">
        <f t="shared" ca="1" si="257"/>
        <v>0</v>
      </c>
      <c r="AH486">
        <f ca="1">IFERROR(IF(V32="Supercritical",MAX($D$16,IFERROR(L486,MAX($D$16,POWER((ABS(K486)^2)/($I$5*MAX(F486,0.1)^2),1/3)))),IF(V32="Subcritical",MAX($D$16,IFERROR(W486,MAX($D$16,POWER((ABS(K486)^2)/($I$5*MAX(F486,0.1)^2),1/3)))),IF(AND(IFERROR(V486,0)=1,IFERROR(AG486,0)=1),IF(IFERROR(T486,-1E+99)&gt;=IFERROR(AE486,-1E+99),MAX($D$16,IFERROR(L486,MAX($D$16,POWER((ABS(K486)^2)/($I$5*MAX(F486,0.1)^2),1/3)))),MAX($D$16,IFERROR(W486,MAX($D$16,POWER((ABS(K486)^2)/($I$5*MAX(F486,0.1)^2),1/3))))),IF(IFERROR(V486,0)=1,MAX($D$16,IFERROR(L486,MAX($D$16,POWER((ABS(K486)^2)/($I$5*MAX(F486,0.1)^2),1/3)))),IF(IFERROR(AG486,0)=1,MAX($D$16,IFERROR(W486,MAX($D$16,POWER((ABS(K486)^2)/($I$5*MAX(F486,0.1)^2),1/3)))),MAX($D$16,POWER((ABS(K486)^2)/($I$5*MAX(F486,0.1)^2),1/3))))))),MAX($D$16,POWER((ABS(K486)^2)/($I$5*MAX(F486,0.1)^2),1/3)))</f>
        <v>2.1389677043987478</v>
      </c>
      <c r="AI486">
        <f t="shared" ca="1" si="258"/>
        <v>634.53346770439873</v>
      </c>
      <c r="AJ486">
        <f t="shared" ca="1" si="259"/>
        <v>635.6029515565981</v>
      </c>
      <c r="AM486">
        <v>0</v>
      </c>
      <c r="AN486">
        <v>0</v>
      </c>
      <c r="AO486">
        <f t="shared" si="260"/>
        <v>0</v>
      </c>
      <c r="AP486">
        <f t="shared" si="269"/>
        <v>0</v>
      </c>
      <c r="AQ486">
        <f t="shared" ca="1" si="261"/>
        <v>1.0000000000000004</v>
      </c>
      <c r="AR486" t="str">
        <f t="shared" ca="1" si="262"/>
        <v>Supercritical</v>
      </c>
      <c r="AS486">
        <f t="shared" ca="1" si="263"/>
        <v>3.8141460404132466E-3</v>
      </c>
    </row>
    <row r="487" spans="1:45" x14ac:dyDescent="0.35">
      <c r="A487">
        <v>338</v>
      </c>
      <c r="B487">
        <v>336.995</v>
      </c>
      <c r="C487">
        <v>616282.91599999997</v>
      </c>
      <c r="D487">
        <v>3097622.551</v>
      </c>
      <c r="E487">
        <v>632.39400000000001</v>
      </c>
      <c r="F487">
        <v>5.2</v>
      </c>
      <c r="G487">
        <v>0</v>
      </c>
      <c r="H487" t="s">
        <v>194</v>
      </c>
      <c r="I487">
        <v>2.7E-2</v>
      </c>
      <c r="J487">
        <f t="shared" si="264"/>
        <v>0.99900000000002365</v>
      </c>
      <c r="K487">
        <f t="shared" ca="1" si="265"/>
        <v>50.95</v>
      </c>
      <c r="L487">
        <f t="shared" ca="1" si="266"/>
        <v>1.0684959309922624</v>
      </c>
      <c r="M487">
        <f t="shared" ca="1" si="239"/>
        <v>5.5561788411597641</v>
      </c>
      <c r="N487">
        <f t="shared" ca="1" si="240"/>
        <v>0.75728294997139567</v>
      </c>
      <c r="O487">
        <f t="shared" ca="1" si="241"/>
        <v>9.1699712080119067</v>
      </c>
      <c r="P487">
        <f t="shared" ca="1" si="242"/>
        <v>633.4624959309923</v>
      </c>
      <c r="Q487">
        <f t="shared" ca="1" si="243"/>
        <v>637.74834567389587</v>
      </c>
      <c r="R487">
        <f t="shared" ca="1" si="244"/>
        <v>2.7409906686322007E-2</v>
      </c>
      <c r="S487">
        <f t="shared" ca="1" si="245"/>
        <v>2.8323507366843055</v>
      </c>
      <c r="T487">
        <f t="shared" ca="1" si="246"/>
        <v>50.594272557643521</v>
      </c>
      <c r="U487">
        <f t="shared" ca="1" si="267"/>
        <v>-2.7075360018102401E-2</v>
      </c>
      <c r="V487">
        <f t="shared" ca="1" si="268"/>
        <v>0</v>
      </c>
      <c r="W487">
        <f t="shared" ca="1" si="247"/>
        <v>0.82852282515826126</v>
      </c>
      <c r="X487">
        <f t="shared" ca="1" si="248"/>
        <v>4.3083186908229587</v>
      </c>
      <c r="Y487">
        <f t="shared" ca="1" si="249"/>
        <v>0.62830538259929558</v>
      </c>
      <c r="Z487">
        <f t="shared" ca="1" si="250"/>
        <v>11.82595895436596</v>
      </c>
      <c r="AA487">
        <f t="shared" ca="1" si="251"/>
        <v>633.22252282515831</v>
      </c>
      <c r="AB487">
        <f t="shared" ca="1" si="252"/>
        <v>640.35062196839726</v>
      </c>
      <c r="AC487">
        <f t="shared" ca="1" si="253"/>
        <v>5.8473740902045782E-2</v>
      </c>
      <c r="AD487">
        <f t="shared" ca="1" si="254"/>
        <v>4.1481038908573895</v>
      </c>
      <c r="AE487">
        <f t="shared" ca="1" si="255"/>
        <v>63.205015724412469</v>
      </c>
      <c r="AF487">
        <f t="shared" ca="1" si="256"/>
        <v>5.8958867531600845E-2</v>
      </c>
      <c r="AG487">
        <f t="shared" ca="1" si="257"/>
        <v>0</v>
      </c>
      <c r="AH487">
        <f ca="1">IFERROR(IF(V32="Supercritical",MAX($D$16,IFERROR(L487,MAX($D$16,POWER((ABS(K487)^2)/($I$5*MAX(F487,0.1)^2),1/3)))),IF(V32="Subcritical",MAX($D$16,IFERROR(W487,MAX($D$16,POWER((ABS(K487)^2)/($I$5*MAX(F487,0.1)^2),1/3)))),IF(AND(IFERROR(V487,0)=1,IFERROR(AG487,0)=1),IF(IFERROR(T487,-1E+99)&gt;=IFERROR(AE487,-1E+99),MAX($D$16,IFERROR(L487,MAX($D$16,POWER((ABS(K487)^2)/($I$5*MAX(F487,0.1)^2),1/3)))),MAX($D$16,IFERROR(W487,MAX($D$16,POWER((ABS(K487)^2)/($I$5*MAX(F487,0.1)^2),1/3))))),IF(IFERROR(V487,0)=1,MAX($D$16,IFERROR(L487,MAX($D$16,POWER((ABS(K487)^2)/($I$5*MAX(F487,0.1)^2),1/3)))),IF(IFERROR(AG487,0)=1,MAX($D$16,IFERROR(W487,MAX($D$16,POWER((ABS(K487)^2)/($I$5*MAX(F487,0.1)^2),1/3)))),MAX($D$16,POWER((ABS(K487)^2)/($I$5*MAX(F487,0.1)^2),1/3))))))),MAX($D$16,POWER((ABS(K487)^2)/($I$5*MAX(F487,0.1)^2),1/3)))</f>
        <v>2.1389677043987478</v>
      </c>
      <c r="AI487">
        <f t="shared" ca="1" si="258"/>
        <v>634.53296770439874</v>
      </c>
      <c r="AJ487">
        <f t="shared" ca="1" si="259"/>
        <v>635.60245155659811</v>
      </c>
      <c r="AM487">
        <v>0</v>
      </c>
      <c r="AN487">
        <v>0</v>
      </c>
      <c r="AO487">
        <f t="shared" si="260"/>
        <v>0</v>
      </c>
      <c r="AP487">
        <f t="shared" si="269"/>
        <v>0</v>
      </c>
      <c r="AQ487">
        <f t="shared" ca="1" si="261"/>
        <v>1.0000000000000004</v>
      </c>
      <c r="AR487" t="str">
        <f t="shared" ca="1" si="262"/>
        <v>Supercritical</v>
      </c>
      <c r="AS487">
        <f t="shared" ca="1" si="263"/>
        <v>3.8141460404132466E-3</v>
      </c>
    </row>
    <row r="488" spans="1:45" x14ac:dyDescent="0.35">
      <c r="A488">
        <v>339</v>
      </c>
      <c r="B488">
        <v>337.99599999999998</v>
      </c>
      <c r="C488">
        <v>616282.44200000004</v>
      </c>
      <c r="D488">
        <v>3097621.67</v>
      </c>
      <c r="E488">
        <v>632.39350000000002</v>
      </c>
      <c r="F488">
        <v>5.2</v>
      </c>
      <c r="G488">
        <v>0</v>
      </c>
      <c r="H488" t="s">
        <v>194</v>
      </c>
      <c r="I488">
        <v>7.8E-2</v>
      </c>
      <c r="J488">
        <f t="shared" si="264"/>
        <v>1.0009999999999764</v>
      </c>
      <c r="K488">
        <f t="shared" ca="1" si="265"/>
        <v>50.95</v>
      </c>
      <c r="L488">
        <f t="shared" ca="1" si="266"/>
        <v>1.0684959309922624</v>
      </c>
      <c r="M488">
        <f t="shared" ca="1" si="239"/>
        <v>5.5561788411597641</v>
      </c>
      <c r="N488">
        <f t="shared" ca="1" si="240"/>
        <v>0.75728294997139567</v>
      </c>
      <c r="O488">
        <f t="shared" ca="1" si="241"/>
        <v>9.1699712080119067</v>
      </c>
      <c r="P488">
        <f t="shared" ca="1" si="242"/>
        <v>633.46199593099232</v>
      </c>
      <c r="Q488">
        <f t="shared" ca="1" si="243"/>
        <v>637.74784567389588</v>
      </c>
      <c r="R488">
        <f t="shared" ca="1" si="244"/>
        <v>2.7409906686322007E-2</v>
      </c>
      <c r="S488">
        <f t="shared" ca="1" si="245"/>
        <v>2.8323507366843055</v>
      </c>
      <c r="T488">
        <f t="shared" ca="1" si="246"/>
        <v>50.594272557643521</v>
      </c>
      <c r="U488">
        <f t="shared" ca="1" si="267"/>
        <v>-2.7494477059576639E-2</v>
      </c>
      <c r="V488">
        <f t="shared" ca="1" si="268"/>
        <v>0</v>
      </c>
      <c r="W488">
        <f t="shared" ca="1" si="247"/>
        <v>0.8279759357981209</v>
      </c>
      <c r="X488">
        <f t="shared" ca="1" si="248"/>
        <v>4.3054748661502291</v>
      </c>
      <c r="Y488">
        <f t="shared" ca="1" si="249"/>
        <v>0.62799082414617424</v>
      </c>
      <c r="Z488">
        <f t="shared" ca="1" si="250"/>
        <v>11.833770161003706</v>
      </c>
      <c r="AA488">
        <f t="shared" ca="1" si="251"/>
        <v>633.22147593579814</v>
      </c>
      <c r="AB488">
        <f t="shared" ca="1" si="252"/>
        <v>640.35899460162193</v>
      </c>
      <c r="AC488">
        <f t="shared" ca="1" si="253"/>
        <v>5.8590119080120726E-2</v>
      </c>
      <c r="AD488">
        <f t="shared" ca="1" si="254"/>
        <v>4.1522143879370903</v>
      </c>
      <c r="AE488">
        <f t="shared" ca="1" si="255"/>
        <v>63.243229235442406</v>
      </c>
      <c r="AF488">
        <f t="shared" ca="1" si="256"/>
        <v>5.868491230228301E-2</v>
      </c>
      <c r="AG488">
        <f t="shared" ca="1" si="257"/>
        <v>0</v>
      </c>
      <c r="AH488">
        <f ca="1">IFERROR(IF(V32="Supercritical",MAX($D$16,IFERROR(L488,MAX($D$16,POWER((ABS(K488)^2)/($I$5*MAX(F488,0.1)^2),1/3)))),IF(V32="Subcritical",MAX($D$16,IFERROR(W488,MAX($D$16,POWER((ABS(K488)^2)/($I$5*MAX(F488,0.1)^2),1/3)))),IF(AND(IFERROR(V488,0)=1,IFERROR(AG488,0)=1),IF(IFERROR(T488,-1E+99)&gt;=IFERROR(AE488,-1E+99),MAX($D$16,IFERROR(L488,MAX($D$16,POWER((ABS(K488)^2)/($I$5*MAX(F488,0.1)^2),1/3)))),MAX($D$16,IFERROR(W488,MAX($D$16,POWER((ABS(K488)^2)/($I$5*MAX(F488,0.1)^2),1/3))))),IF(IFERROR(V488,0)=1,MAX($D$16,IFERROR(L488,MAX($D$16,POWER((ABS(K488)^2)/($I$5*MAX(F488,0.1)^2),1/3)))),IF(IFERROR(AG488,0)=1,MAX($D$16,IFERROR(W488,MAX($D$16,POWER((ABS(K488)^2)/($I$5*MAX(F488,0.1)^2),1/3)))),MAX($D$16,POWER((ABS(K488)^2)/($I$5*MAX(F488,0.1)^2),1/3))))))),MAX($D$16,POWER((ABS(K488)^2)/($I$5*MAX(F488,0.1)^2),1/3)))</f>
        <v>2.1389677043987478</v>
      </c>
      <c r="AI488">
        <f t="shared" ca="1" si="258"/>
        <v>634.53246770439875</v>
      </c>
      <c r="AJ488">
        <f t="shared" ca="1" si="259"/>
        <v>635.60195155659812</v>
      </c>
      <c r="AM488">
        <v>0</v>
      </c>
      <c r="AN488">
        <v>0</v>
      </c>
      <c r="AO488">
        <f t="shared" si="260"/>
        <v>0</v>
      </c>
      <c r="AP488">
        <f t="shared" si="269"/>
        <v>0</v>
      </c>
      <c r="AQ488">
        <f t="shared" ca="1" si="261"/>
        <v>1.0000000000000004</v>
      </c>
      <c r="AR488" t="str">
        <f t="shared" ca="1" si="262"/>
        <v>Supercritical</v>
      </c>
      <c r="AS488">
        <f t="shared" ca="1" si="263"/>
        <v>3.8141460404132466E-3</v>
      </c>
    </row>
    <row r="489" spans="1:45" x14ac:dyDescent="0.35">
      <c r="A489">
        <v>340</v>
      </c>
      <c r="B489">
        <v>338.99599999999998</v>
      </c>
      <c r="C489">
        <v>616281.96699999995</v>
      </c>
      <c r="D489">
        <v>3097620.79</v>
      </c>
      <c r="E489">
        <v>632.39300000000003</v>
      </c>
      <c r="F489">
        <v>5.2</v>
      </c>
      <c r="G489">
        <v>0</v>
      </c>
      <c r="H489" t="s">
        <v>194</v>
      </c>
      <c r="I489">
        <v>0.05</v>
      </c>
      <c r="J489">
        <f t="shared" si="264"/>
        <v>1</v>
      </c>
      <c r="K489">
        <f t="shared" ca="1" si="265"/>
        <v>50.95</v>
      </c>
      <c r="L489">
        <f t="shared" ca="1" si="266"/>
        <v>1.0684959309922624</v>
      </c>
      <c r="M489">
        <f t="shared" ca="1" si="239"/>
        <v>5.5561788411597641</v>
      </c>
      <c r="N489">
        <f t="shared" ca="1" si="240"/>
        <v>0.75728294997139567</v>
      </c>
      <c r="O489">
        <f t="shared" ca="1" si="241"/>
        <v>9.1699712080119067</v>
      </c>
      <c r="P489">
        <f t="shared" ca="1" si="242"/>
        <v>633.46149593099233</v>
      </c>
      <c r="Q489">
        <f t="shared" ca="1" si="243"/>
        <v>637.74734567389589</v>
      </c>
      <c r="R489">
        <f t="shared" ca="1" si="244"/>
        <v>2.7409906686322007E-2</v>
      </c>
      <c r="S489">
        <f t="shared" ca="1" si="245"/>
        <v>2.8323507366843055</v>
      </c>
      <c r="T489">
        <f t="shared" ca="1" si="246"/>
        <v>50.594272557643521</v>
      </c>
      <c r="U489">
        <f t="shared" ca="1" si="267"/>
        <v>-2.7267060831604795E-2</v>
      </c>
      <c r="V489">
        <f t="shared" ca="1" si="268"/>
        <v>0</v>
      </c>
      <c r="W489">
        <f t="shared" ca="1" si="247"/>
        <v>0.82746801921613722</v>
      </c>
      <c r="X489">
        <f t="shared" ca="1" si="248"/>
        <v>4.3028336999239141</v>
      </c>
      <c r="Y489">
        <f t="shared" ca="1" si="249"/>
        <v>0.62769859205104606</v>
      </c>
      <c r="Z489">
        <f t="shared" ca="1" si="250"/>
        <v>11.841033968126851</v>
      </c>
      <c r="AA489">
        <f t="shared" ca="1" si="251"/>
        <v>633.22046801921613</v>
      </c>
      <c r="AB489">
        <f t="shared" ca="1" si="252"/>
        <v>640.36675168049715</v>
      </c>
      <c r="AC489">
        <f t="shared" ca="1" si="253"/>
        <v>5.8698485953118232E-2</v>
      </c>
      <c r="AD489">
        <f t="shared" ca="1" si="254"/>
        <v>4.156038044122413</v>
      </c>
      <c r="AE489">
        <f t="shared" ca="1" si="255"/>
        <v>63.278768973297623</v>
      </c>
      <c r="AF489">
        <f t="shared" ca="1" si="256"/>
        <v>5.8461370231952969E-2</v>
      </c>
      <c r="AG489">
        <f t="shared" ca="1" si="257"/>
        <v>0</v>
      </c>
      <c r="AH489">
        <f ca="1">IFERROR(IF(V32="Supercritical",MAX($D$16,IFERROR(L489,MAX($D$16,POWER((ABS(K489)^2)/($I$5*MAX(F489,0.1)^2),1/3)))),IF(V32="Subcritical",MAX($D$16,IFERROR(W489,MAX($D$16,POWER((ABS(K489)^2)/($I$5*MAX(F489,0.1)^2),1/3)))),IF(AND(IFERROR(V489,0)=1,IFERROR(AG489,0)=1),IF(IFERROR(T489,-1E+99)&gt;=IFERROR(AE489,-1E+99),MAX($D$16,IFERROR(L489,MAX($D$16,POWER((ABS(K489)^2)/($I$5*MAX(F489,0.1)^2),1/3)))),MAX($D$16,IFERROR(W489,MAX($D$16,POWER((ABS(K489)^2)/($I$5*MAX(F489,0.1)^2),1/3))))),IF(IFERROR(V489,0)=1,MAX($D$16,IFERROR(L489,MAX($D$16,POWER((ABS(K489)^2)/($I$5*MAX(F489,0.1)^2),1/3)))),IF(IFERROR(AG489,0)=1,MAX($D$16,IFERROR(W489,MAX($D$16,POWER((ABS(K489)^2)/($I$5*MAX(F489,0.1)^2),1/3)))),MAX($D$16,POWER((ABS(K489)^2)/($I$5*MAX(F489,0.1)^2),1/3))))))),MAX($D$16,POWER((ABS(K489)^2)/($I$5*MAX(F489,0.1)^2),1/3)))</f>
        <v>2.1389677043987478</v>
      </c>
      <c r="AI489">
        <f t="shared" ca="1" si="258"/>
        <v>634.53196770439877</v>
      </c>
      <c r="AJ489">
        <f t="shared" ca="1" si="259"/>
        <v>635.60145155659814</v>
      </c>
      <c r="AM489">
        <v>0</v>
      </c>
      <c r="AN489">
        <v>0</v>
      </c>
      <c r="AO489">
        <f t="shared" si="260"/>
        <v>0</v>
      </c>
      <c r="AP489">
        <f t="shared" si="269"/>
        <v>0</v>
      </c>
      <c r="AQ489">
        <f t="shared" ca="1" si="261"/>
        <v>1.0000000000000004</v>
      </c>
      <c r="AR489" t="str">
        <f t="shared" ca="1" si="262"/>
        <v>Supercritical</v>
      </c>
      <c r="AS489">
        <f t="shared" ca="1" si="263"/>
        <v>3.8141460404132466E-3</v>
      </c>
    </row>
    <row r="490" spans="1:45" x14ac:dyDescent="0.35">
      <c r="A490">
        <v>341</v>
      </c>
      <c r="B490">
        <v>339.995</v>
      </c>
      <c r="C490">
        <v>616281.49300000002</v>
      </c>
      <c r="D490">
        <v>3097619.91</v>
      </c>
      <c r="E490">
        <v>632.39250000000004</v>
      </c>
      <c r="F490">
        <v>5.2</v>
      </c>
      <c r="G490">
        <v>0</v>
      </c>
      <c r="H490" t="s">
        <v>194</v>
      </c>
      <c r="I490">
        <v>2.7E-2</v>
      </c>
      <c r="J490">
        <f t="shared" si="264"/>
        <v>0.99900000000002365</v>
      </c>
      <c r="K490">
        <f t="shared" ca="1" si="265"/>
        <v>50.95</v>
      </c>
      <c r="L490">
        <f t="shared" ca="1" si="266"/>
        <v>1.0684959309922624</v>
      </c>
      <c r="M490">
        <f t="shared" ca="1" si="239"/>
        <v>5.5561788411597641</v>
      </c>
      <c r="N490">
        <f t="shared" ca="1" si="240"/>
        <v>0.75728294997139567</v>
      </c>
      <c r="O490">
        <f t="shared" ca="1" si="241"/>
        <v>9.1699712080119067</v>
      </c>
      <c r="P490">
        <f t="shared" ca="1" si="242"/>
        <v>633.46099593099234</v>
      </c>
      <c r="Q490">
        <f t="shared" ca="1" si="243"/>
        <v>637.7468456738959</v>
      </c>
      <c r="R490">
        <f t="shared" ca="1" si="244"/>
        <v>2.7409906686322007E-2</v>
      </c>
      <c r="S490">
        <f t="shared" ca="1" si="245"/>
        <v>2.8323507366843055</v>
      </c>
      <c r="T490">
        <f t="shared" ca="1" si="246"/>
        <v>50.594272557643521</v>
      </c>
      <c r="U490">
        <f t="shared" ca="1" si="267"/>
        <v>-2.7075360018102401E-2</v>
      </c>
      <c r="V490">
        <f t="shared" ca="1" si="268"/>
        <v>0</v>
      </c>
      <c r="W490">
        <f t="shared" ca="1" si="247"/>
        <v>0.82699986059421804</v>
      </c>
      <c r="X490">
        <f t="shared" ca="1" si="248"/>
        <v>4.3003992750899336</v>
      </c>
      <c r="Y490">
        <f t="shared" ca="1" si="249"/>
        <v>0.62742915815938705</v>
      </c>
      <c r="Z490">
        <f t="shared" ca="1" si="250"/>
        <v>11.847737091559829</v>
      </c>
      <c r="AA490">
        <f t="shared" ca="1" si="251"/>
        <v>633.21949986059428</v>
      </c>
      <c r="AB490">
        <f t="shared" ca="1" si="252"/>
        <v>640.37387673066166</v>
      </c>
      <c r="AC490">
        <f t="shared" ca="1" si="253"/>
        <v>5.8798611620047771E-2</v>
      </c>
      <c r="AD490">
        <f t="shared" ca="1" si="254"/>
        <v>4.1595675980008542</v>
      </c>
      <c r="AE490">
        <f t="shared" ca="1" si="255"/>
        <v>63.311569012015546</v>
      </c>
      <c r="AF490">
        <f t="shared" ca="1" si="256"/>
        <v>5.8679357190840165E-2</v>
      </c>
      <c r="AG490">
        <f t="shared" ca="1" si="257"/>
        <v>0</v>
      </c>
      <c r="AH490">
        <f ca="1">IFERROR(IF(V32="Supercritical",MAX($D$16,IFERROR(L490,MAX($D$16,POWER((ABS(K490)^2)/($I$5*MAX(F490,0.1)^2),1/3)))),IF(V32="Subcritical",MAX($D$16,IFERROR(W490,MAX($D$16,POWER((ABS(K490)^2)/($I$5*MAX(F490,0.1)^2),1/3)))),IF(AND(IFERROR(V490,0)=1,IFERROR(AG490,0)=1),IF(IFERROR(T490,-1E+99)&gt;=IFERROR(AE490,-1E+99),MAX($D$16,IFERROR(L490,MAX($D$16,POWER((ABS(K490)^2)/($I$5*MAX(F490,0.1)^2),1/3)))),MAX($D$16,IFERROR(W490,MAX($D$16,POWER((ABS(K490)^2)/($I$5*MAX(F490,0.1)^2),1/3))))),IF(IFERROR(V490,0)=1,MAX($D$16,IFERROR(L490,MAX($D$16,POWER((ABS(K490)^2)/($I$5*MAX(F490,0.1)^2),1/3)))),IF(IFERROR(AG490,0)=1,MAX($D$16,IFERROR(W490,MAX($D$16,POWER((ABS(K490)^2)/($I$5*MAX(F490,0.1)^2),1/3)))),MAX($D$16,POWER((ABS(K490)^2)/($I$5*MAX(F490,0.1)^2),1/3))))))),MAX($D$16,POWER((ABS(K490)^2)/($I$5*MAX(F490,0.1)^2),1/3)))</f>
        <v>2.1389677043987478</v>
      </c>
      <c r="AI490">
        <f t="shared" ca="1" si="258"/>
        <v>634.53146770439878</v>
      </c>
      <c r="AJ490">
        <f t="shared" ca="1" si="259"/>
        <v>635.60095155659815</v>
      </c>
      <c r="AM490">
        <v>0</v>
      </c>
      <c r="AN490">
        <v>0</v>
      </c>
      <c r="AO490">
        <f t="shared" si="260"/>
        <v>0</v>
      </c>
      <c r="AP490">
        <f t="shared" si="269"/>
        <v>0</v>
      </c>
      <c r="AQ490">
        <f t="shared" ca="1" si="261"/>
        <v>1.0000000000000004</v>
      </c>
      <c r="AR490" t="str">
        <f t="shared" ca="1" si="262"/>
        <v>Supercritical</v>
      </c>
      <c r="AS490">
        <f t="shared" ca="1" si="263"/>
        <v>3.8141460404132466E-3</v>
      </c>
    </row>
    <row r="491" spans="1:45" x14ac:dyDescent="0.35">
      <c r="A491">
        <v>342</v>
      </c>
      <c r="B491">
        <v>340.99599999999998</v>
      </c>
      <c r="C491">
        <v>616281.01899999997</v>
      </c>
      <c r="D491">
        <v>3097619.0290000001</v>
      </c>
      <c r="E491">
        <v>632.39200000000005</v>
      </c>
      <c r="F491">
        <v>5.2</v>
      </c>
      <c r="G491">
        <v>0</v>
      </c>
      <c r="H491" t="s">
        <v>194</v>
      </c>
      <c r="I491">
        <v>2.7E-2</v>
      </c>
      <c r="J491">
        <f t="shared" si="264"/>
        <v>1.0009999999999764</v>
      </c>
      <c r="K491">
        <f t="shared" ca="1" si="265"/>
        <v>50.95</v>
      </c>
      <c r="L491">
        <f t="shared" ca="1" si="266"/>
        <v>1.0684959309922624</v>
      </c>
      <c r="M491">
        <f t="shared" ca="1" si="239"/>
        <v>5.5561788411597641</v>
      </c>
      <c r="N491">
        <f t="shared" ca="1" si="240"/>
        <v>0.75728294997139567</v>
      </c>
      <c r="O491">
        <f t="shared" ca="1" si="241"/>
        <v>9.1699712080119067</v>
      </c>
      <c r="P491">
        <f t="shared" ca="1" si="242"/>
        <v>633.46049593099235</v>
      </c>
      <c r="Q491">
        <f t="shared" ca="1" si="243"/>
        <v>637.74634567389592</v>
      </c>
      <c r="R491">
        <f t="shared" ca="1" si="244"/>
        <v>2.7409906686322007E-2</v>
      </c>
      <c r="S491">
        <f t="shared" ca="1" si="245"/>
        <v>2.8323507366843055</v>
      </c>
      <c r="T491">
        <f t="shared" ca="1" si="246"/>
        <v>50.594272557643521</v>
      </c>
      <c r="U491">
        <f t="shared" ca="1" si="267"/>
        <v>-2.7130179831488022E-2</v>
      </c>
      <c r="V491">
        <f t="shared" ca="1" si="268"/>
        <v>0</v>
      </c>
      <c r="W491">
        <f t="shared" ca="1" si="247"/>
        <v>0.82657113528482451</v>
      </c>
      <c r="X491">
        <f t="shared" ca="1" si="248"/>
        <v>4.2981699034810879</v>
      </c>
      <c r="Y491">
        <f t="shared" ca="1" si="249"/>
        <v>0.62718235428137603</v>
      </c>
      <c r="Z491">
        <f t="shared" ca="1" si="250"/>
        <v>11.85388226713318</v>
      </c>
      <c r="AA491">
        <f t="shared" ca="1" si="251"/>
        <v>633.21857113528483</v>
      </c>
      <c r="AB491">
        <f t="shared" ca="1" si="252"/>
        <v>640.38037158396241</v>
      </c>
      <c r="AC491">
        <f t="shared" ca="1" si="253"/>
        <v>5.8890507340912279E-2</v>
      </c>
      <c r="AD491">
        <f t="shared" ca="1" si="254"/>
        <v>4.1628042398051717</v>
      </c>
      <c r="AE491">
        <f t="shared" ca="1" si="255"/>
        <v>63.341641874870511</v>
      </c>
      <c r="AF491">
        <f t="shared" ca="1" si="256"/>
        <v>5.8606152517313603E-2</v>
      </c>
      <c r="AG491">
        <f t="shared" ca="1" si="257"/>
        <v>0</v>
      </c>
      <c r="AH491">
        <f ca="1">IFERROR(IF(V32="Supercritical",MAX($D$16,IFERROR(L491,MAX($D$16,POWER((ABS(K491)^2)/($I$5*MAX(F491,0.1)^2),1/3)))),IF(V32="Subcritical",MAX($D$16,IFERROR(W491,MAX($D$16,POWER((ABS(K491)^2)/($I$5*MAX(F491,0.1)^2),1/3)))),IF(AND(IFERROR(V491,0)=1,IFERROR(AG491,0)=1),IF(IFERROR(T491,-1E+99)&gt;=IFERROR(AE491,-1E+99),MAX($D$16,IFERROR(L491,MAX($D$16,POWER((ABS(K491)^2)/($I$5*MAX(F491,0.1)^2),1/3)))),MAX($D$16,IFERROR(W491,MAX($D$16,POWER((ABS(K491)^2)/($I$5*MAX(F491,0.1)^2),1/3))))),IF(IFERROR(V491,0)=1,MAX($D$16,IFERROR(L491,MAX($D$16,POWER((ABS(K491)^2)/($I$5*MAX(F491,0.1)^2),1/3)))),IF(IFERROR(AG491,0)=1,MAX($D$16,IFERROR(W491,MAX($D$16,POWER((ABS(K491)^2)/($I$5*MAX(F491,0.1)^2),1/3)))),MAX($D$16,POWER((ABS(K491)^2)/($I$5*MAX(F491,0.1)^2),1/3))))))),MAX($D$16,POWER((ABS(K491)^2)/($I$5*MAX(F491,0.1)^2),1/3)))</f>
        <v>2.1389677043987478</v>
      </c>
      <c r="AI491">
        <f t="shared" ca="1" si="258"/>
        <v>634.53096770439879</v>
      </c>
      <c r="AJ491">
        <f t="shared" ca="1" si="259"/>
        <v>635.60045155659816</v>
      </c>
      <c r="AM491">
        <v>0</v>
      </c>
      <c r="AN491">
        <v>0</v>
      </c>
      <c r="AO491">
        <f t="shared" si="260"/>
        <v>0</v>
      </c>
      <c r="AP491">
        <f t="shared" si="269"/>
        <v>0</v>
      </c>
      <c r="AQ491">
        <f t="shared" ca="1" si="261"/>
        <v>1.0000000000000004</v>
      </c>
      <c r="AR491" t="str">
        <f t="shared" ca="1" si="262"/>
        <v>Supercritical</v>
      </c>
      <c r="AS491">
        <f t="shared" ca="1" si="263"/>
        <v>3.8141460404132466E-3</v>
      </c>
    </row>
    <row r="492" spans="1:45" x14ac:dyDescent="0.35">
      <c r="A492">
        <v>343</v>
      </c>
      <c r="B492">
        <v>341.995</v>
      </c>
      <c r="C492">
        <v>616280.54500000004</v>
      </c>
      <c r="D492">
        <v>3097618.1490000002</v>
      </c>
      <c r="E492">
        <v>632.39149999999995</v>
      </c>
      <c r="F492">
        <v>5.2</v>
      </c>
      <c r="G492">
        <v>0</v>
      </c>
      <c r="H492" t="s">
        <v>194</v>
      </c>
      <c r="I492">
        <v>2.3E-2</v>
      </c>
      <c r="J492">
        <f t="shared" si="264"/>
        <v>0.99900000000002365</v>
      </c>
      <c r="K492">
        <f t="shared" ca="1" si="265"/>
        <v>50.95</v>
      </c>
      <c r="L492">
        <f t="shared" ca="1" si="266"/>
        <v>1.0684959309922624</v>
      </c>
      <c r="M492">
        <f t="shared" ca="1" si="239"/>
        <v>5.5561788411597641</v>
      </c>
      <c r="N492">
        <f t="shared" ca="1" si="240"/>
        <v>0.75728294997139567</v>
      </c>
      <c r="O492">
        <f t="shared" ca="1" si="241"/>
        <v>9.1699712080119067</v>
      </c>
      <c r="P492">
        <f t="shared" ca="1" si="242"/>
        <v>633.45999593099225</v>
      </c>
      <c r="Q492">
        <f t="shared" ca="1" si="243"/>
        <v>637.74584567389581</v>
      </c>
      <c r="R492">
        <f t="shared" ca="1" si="244"/>
        <v>2.7409906686322007E-2</v>
      </c>
      <c r="S492">
        <f t="shared" ca="1" si="245"/>
        <v>2.8323507366843055</v>
      </c>
      <c r="T492">
        <f t="shared" ca="1" si="246"/>
        <v>50.594272557643521</v>
      </c>
      <c r="U492">
        <f t="shared" ca="1" si="267"/>
        <v>-2.7046787686344942E-2</v>
      </c>
      <c r="V492">
        <f t="shared" ca="1" si="268"/>
        <v>0</v>
      </c>
      <c r="W492">
        <f t="shared" ca="1" si="247"/>
        <v>0.82617714557894029</v>
      </c>
      <c r="X492">
        <f t="shared" ca="1" si="248"/>
        <v>4.2961211570104894</v>
      </c>
      <c r="Y492">
        <f t="shared" ca="1" si="249"/>
        <v>0.6269554921516689</v>
      </c>
      <c r="Z492">
        <f t="shared" ca="1" si="250"/>
        <v>11.859535180207583</v>
      </c>
      <c r="AA492">
        <f t="shared" ca="1" si="251"/>
        <v>633.21767714557893</v>
      </c>
      <c r="AB492">
        <f t="shared" ca="1" si="252"/>
        <v>640.3863099024893</v>
      </c>
      <c r="AC492">
        <f t="shared" ca="1" si="253"/>
        <v>5.8975129791030485E-2</v>
      </c>
      <c r="AD492">
        <f t="shared" ca="1" si="254"/>
        <v>4.1657823496671957</v>
      </c>
      <c r="AE492">
        <f t="shared" ca="1" si="255"/>
        <v>63.369308264882186</v>
      </c>
      <c r="AF492">
        <f t="shared" ca="1" si="256"/>
        <v>5.8808902509781547E-2</v>
      </c>
      <c r="AG492">
        <f t="shared" ca="1" si="257"/>
        <v>0</v>
      </c>
      <c r="AH492">
        <f ca="1">IFERROR(IF(V32="Supercritical",MAX($D$16,IFERROR(L492,MAX($D$16,POWER((ABS(K492)^2)/($I$5*MAX(F492,0.1)^2),1/3)))),IF(V32="Subcritical",MAX($D$16,IFERROR(W492,MAX($D$16,POWER((ABS(K492)^2)/($I$5*MAX(F492,0.1)^2),1/3)))),IF(AND(IFERROR(V492,0)=1,IFERROR(AG492,0)=1),IF(IFERROR(T492,-1E+99)&gt;=IFERROR(AE492,-1E+99),MAX($D$16,IFERROR(L492,MAX($D$16,POWER((ABS(K492)^2)/($I$5*MAX(F492,0.1)^2),1/3)))),MAX($D$16,IFERROR(W492,MAX($D$16,POWER((ABS(K492)^2)/($I$5*MAX(F492,0.1)^2),1/3))))),IF(IFERROR(V492,0)=1,MAX($D$16,IFERROR(L492,MAX($D$16,POWER((ABS(K492)^2)/($I$5*MAX(F492,0.1)^2),1/3)))),IF(IFERROR(AG492,0)=1,MAX($D$16,IFERROR(W492,MAX($D$16,POWER((ABS(K492)^2)/($I$5*MAX(F492,0.1)^2),1/3)))),MAX($D$16,POWER((ABS(K492)^2)/($I$5*MAX(F492,0.1)^2),1/3))))))),MAX($D$16,POWER((ABS(K492)^2)/($I$5*MAX(F492,0.1)^2),1/3)))</f>
        <v>2.1389677043987478</v>
      </c>
      <c r="AI492">
        <f t="shared" ca="1" si="258"/>
        <v>634.53046770439869</v>
      </c>
      <c r="AJ492">
        <f t="shared" ca="1" si="259"/>
        <v>635.59995155659806</v>
      </c>
      <c r="AM492">
        <v>0</v>
      </c>
      <c r="AN492">
        <v>0</v>
      </c>
      <c r="AO492">
        <f t="shared" si="260"/>
        <v>0</v>
      </c>
      <c r="AP492">
        <f t="shared" si="269"/>
        <v>0</v>
      </c>
      <c r="AQ492">
        <f t="shared" ca="1" si="261"/>
        <v>1.0000000000000004</v>
      </c>
      <c r="AR492" t="str">
        <f t="shared" ca="1" si="262"/>
        <v>Supercritical</v>
      </c>
      <c r="AS492">
        <f t="shared" ca="1" si="263"/>
        <v>3.8141460404132466E-3</v>
      </c>
    </row>
    <row r="493" spans="1:45" x14ac:dyDescent="0.35">
      <c r="A493">
        <v>344</v>
      </c>
      <c r="B493">
        <v>342.99599999999998</v>
      </c>
      <c r="C493">
        <v>616280.06999999995</v>
      </c>
      <c r="D493">
        <v>3097617.2680000002</v>
      </c>
      <c r="E493">
        <v>632.39099999999996</v>
      </c>
      <c r="F493">
        <v>5.2</v>
      </c>
      <c r="G493">
        <v>0</v>
      </c>
      <c r="H493" t="s">
        <v>194</v>
      </c>
      <c r="I493">
        <v>2.3E-2</v>
      </c>
      <c r="J493">
        <f t="shared" si="264"/>
        <v>1.0009999999999764</v>
      </c>
      <c r="K493">
        <f t="shared" ca="1" si="265"/>
        <v>50.95</v>
      </c>
      <c r="L493">
        <f t="shared" ca="1" si="266"/>
        <v>1.0684959309922624</v>
      </c>
      <c r="M493">
        <f t="shared" ca="1" si="239"/>
        <v>5.5561788411597641</v>
      </c>
      <c r="N493">
        <f t="shared" ca="1" si="240"/>
        <v>0.75728294997139567</v>
      </c>
      <c r="O493">
        <f t="shared" ca="1" si="241"/>
        <v>9.1699712080119067</v>
      </c>
      <c r="P493">
        <f t="shared" ca="1" si="242"/>
        <v>633.45949593099226</v>
      </c>
      <c r="Q493">
        <f t="shared" ca="1" si="243"/>
        <v>637.74534567389583</v>
      </c>
      <c r="R493">
        <f t="shared" ca="1" si="244"/>
        <v>2.7409906686322007E-2</v>
      </c>
      <c r="S493">
        <f t="shared" ca="1" si="245"/>
        <v>2.8323507366843055</v>
      </c>
      <c r="T493">
        <f t="shared" ca="1" si="246"/>
        <v>50.594272557643521</v>
      </c>
      <c r="U493">
        <f t="shared" ca="1" si="267"/>
        <v>-2.7101607499844249E-2</v>
      </c>
      <c r="V493">
        <f t="shared" ca="1" si="268"/>
        <v>0</v>
      </c>
      <c r="W493">
        <f t="shared" ca="1" si="247"/>
        <v>0.82581174853839223</v>
      </c>
      <c r="X493">
        <f t="shared" ca="1" si="248"/>
        <v>4.2942210923996393</v>
      </c>
      <c r="Y493">
        <f t="shared" ca="1" si="249"/>
        <v>0.62674504724781654</v>
      </c>
      <c r="Z493">
        <f t="shared" ca="1" si="250"/>
        <v>11.864782670407127</v>
      </c>
      <c r="AA493">
        <f t="shared" ca="1" si="251"/>
        <v>633.21681174853836</v>
      </c>
      <c r="AB493">
        <f t="shared" ca="1" si="252"/>
        <v>640.39178972081118</v>
      </c>
      <c r="AC493">
        <f t="shared" ca="1" si="253"/>
        <v>5.9053758767865089E-2</v>
      </c>
      <c r="AD493">
        <f t="shared" ca="1" si="254"/>
        <v>4.1685475069391256</v>
      </c>
      <c r="AE493">
        <f t="shared" ca="1" si="255"/>
        <v>63.394992606536199</v>
      </c>
      <c r="AF493">
        <f t="shared" ca="1" si="256"/>
        <v>5.8553758767857289E-2</v>
      </c>
      <c r="AG493">
        <f t="shared" ca="1" si="257"/>
        <v>0</v>
      </c>
      <c r="AH493">
        <f ca="1">IFERROR(IF(V32="Supercritical",MAX($D$16,IFERROR(L493,MAX($D$16,POWER((ABS(K493)^2)/($I$5*MAX(F493,0.1)^2),1/3)))),IF(V32="Subcritical",MAX($D$16,IFERROR(W493,MAX($D$16,POWER((ABS(K493)^2)/($I$5*MAX(F493,0.1)^2),1/3)))),IF(AND(IFERROR(V493,0)=1,IFERROR(AG493,0)=1),IF(IFERROR(T493,-1E+99)&gt;=IFERROR(AE493,-1E+99),MAX($D$16,IFERROR(L493,MAX($D$16,POWER((ABS(K493)^2)/($I$5*MAX(F493,0.1)^2),1/3)))),MAX($D$16,IFERROR(W493,MAX($D$16,POWER((ABS(K493)^2)/($I$5*MAX(F493,0.1)^2),1/3))))),IF(IFERROR(V493,0)=1,MAX($D$16,IFERROR(L493,MAX($D$16,POWER((ABS(K493)^2)/($I$5*MAX(F493,0.1)^2),1/3)))),IF(IFERROR(AG493,0)=1,MAX($D$16,IFERROR(W493,MAX($D$16,POWER((ABS(K493)^2)/($I$5*MAX(F493,0.1)^2),1/3)))),MAX($D$16,POWER((ABS(K493)^2)/($I$5*MAX(F493,0.1)^2),1/3))))))),MAX($D$16,POWER((ABS(K493)^2)/($I$5*MAX(F493,0.1)^2),1/3)))</f>
        <v>2.1389677043987478</v>
      </c>
      <c r="AI493">
        <f t="shared" ca="1" si="258"/>
        <v>634.5299677043987</v>
      </c>
      <c r="AJ493">
        <f t="shared" ca="1" si="259"/>
        <v>635.59945155659807</v>
      </c>
      <c r="AM493">
        <v>0</v>
      </c>
      <c r="AN493">
        <v>0</v>
      </c>
      <c r="AO493">
        <f t="shared" si="260"/>
        <v>0</v>
      </c>
      <c r="AP493">
        <f t="shared" si="269"/>
        <v>0</v>
      </c>
      <c r="AQ493">
        <f t="shared" ca="1" si="261"/>
        <v>1.0000000000000004</v>
      </c>
      <c r="AR493" t="str">
        <f t="shared" ca="1" si="262"/>
        <v>Supercritical</v>
      </c>
      <c r="AS493">
        <f t="shared" ca="1" si="263"/>
        <v>3.8141460404132466E-3</v>
      </c>
    </row>
    <row r="494" spans="1:45" x14ac:dyDescent="0.35">
      <c r="A494">
        <v>345</v>
      </c>
      <c r="B494">
        <v>343.99599999999998</v>
      </c>
      <c r="C494">
        <v>616279.59600000002</v>
      </c>
      <c r="D494">
        <v>3097616.3879999998</v>
      </c>
      <c r="E494">
        <v>632.39049999999997</v>
      </c>
      <c r="F494">
        <v>5.2</v>
      </c>
      <c r="G494">
        <v>0</v>
      </c>
      <c r="H494" t="s">
        <v>194</v>
      </c>
      <c r="I494">
        <v>0</v>
      </c>
      <c r="J494">
        <f t="shared" si="264"/>
        <v>1</v>
      </c>
      <c r="K494">
        <f t="shared" ca="1" si="265"/>
        <v>50.95</v>
      </c>
      <c r="L494">
        <f t="shared" ca="1" si="266"/>
        <v>1.0684959309922624</v>
      </c>
      <c r="M494">
        <f t="shared" ca="1" si="239"/>
        <v>5.5561788411597641</v>
      </c>
      <c r="N494">
        <f t="shared" ca="1" si="240"/>
        <v>0.75728294997139567</v>
      </c>
      <c r="O494">
        <f t="shared" ca="1" si="241"/>
        <v>9.1699712080119067</v>
      </c>
      <c r="P494">
        <f t="shared" ca="1" si="242"/>
        <v>633.45899593099227</v>
      </c>
      <c r="Q494">
        <f t="shared" ca="1" si="243"/>
        <v>637.74484567389584</v>
      </c>
      <c r="R494">
        <f t="shared" ca="1" si="244"/>
        <v>2.7409906686322007E-2</v>
      </c>
      <c r="S494">
        <f t="shared" ca="1" si="245"/>
        <v>2.8323507366843055</v>
      </c>
      <c r="T494">
        <f t="shared" ca="1" si="246"/>
        <v>50.594272557643521</v>
      </c>
      <c r="U494">
        <f t="shared" ca="1" si="267"/>
        <v>-2.6909906686341856E-2</v>
      </c>
      <c r="V494">
        <f t="shared" ca="1" si="268"/>
        <v>0</v>
      </c>
      <c r="W494">
        <f t="shared" ca="1" si="247"/>
        <v>0.82546886475847592</v>
      </c>
      <c r="X494">
        <f t="shared" ca="1" si="248"/>
        <v>4.2924380967440747</v>
      </c>
      <c r="Y494">
        <f t="shared" ca="1" si="249"/>
        <v>0.62654752768373612</v>
      </c>
      <c r="Z494">
        <f t="shared" ca="1" si="250"/>
        <v>11.869711071348215</v>
      </c>
      <c r="AA494">
        <f t="shared" ca="1" si="251"/>
        <v>633.21596886475845</v>
      </c>
      <c r="AB494">
        <f t="shared" ca="1" si="252"/>
        <v>640.39690876879956</v>
      </c>
      <c r="AC494">
        <f t="shared" ca="1" si="253"/>
        <v>5.9127672783988498E-2</v>
      </c>
      <c r="AD494">
        <f t="shared" ca="1" si="254"/>
        <v>4.171145077493418</v>
      </c>
      <c r="AE494">
        <f t="shared" ca="1" si="255"/>
        <v>63.419117030454188</v>
      </c>
      <c r="AF494">
        <f t="shared" ca="1" si="256"/>
        <v>5.8891687406912752E-2</v>
      </c>
      <c r="AG494">
        <f t="shared" ca="1" si="257"/>
        <v>0</v>
      </c>
      <c r="AH494">
        <f ca="1">IFERROR(IF(V32="Supercritical",MAX($D$16,IFERROR(L494,MAX($D$16,POWER((ABS(K494)^2)/($I$5*MAX(F494,0.1)^2),1/3)))),IF(V32="Subcritical",MAX($D$16,IFERROR(W494,MAX($D$16,POWER((ABS(K494)^2)/($I$5*MAX(F494,0.1)^2),1/3)))),IF(AND(IFERROR(V494,0)=1,IFERROR(AG494,0)=1),IF(IFERROR(T494,-1E+99)&gt;=IFERROR(AE494,-1E+99),MAX($D$16,IFERROR(L494,MAX($D$16,POWER((ABS(K494)^2)/($I$5*MAX(F494,0.1)^2),1/3)))),MAX($D$16,IFERROR(W494,MAX($D$16,POWER((ABS(K494)^2)/($I$5*MAX(F494,0.1)^2),1/3))))),IF(IFERROR(V494,0)=1,MAX($D$16,IFERROR(L494,MAX($D$16,POWER((ABS(K494)^2)/($I$5*MAX(F494,0.1)^2),1/3)))),IF(IFERROR(AG494,0)=1,MAX($D$16,IFERROR(W494,MAX($D$16,POWER((ABS(K494)^2)/($I$5*MAX(F494,0.1)^2),1/3)))),MAX($D$16,POWER((ABS(K494)^2)/($I$5*MAX(F494,0.1)^2),1/3))))))),MAX($D$16,POWER((ABS(K494)^2)/($I$5*MAX(F494,0.1)^2),1/3)))</f>
        <v>2.1389677043987478</v>
      </c>
      <c r="AI494">
        <f t="shared" ca="1" si="258"/>
        <v>634.52946770439871</v>
      </c>
      <c r="AJ494">
        <f t="shared" ca="1" si="259"/>
        <v>635.59895155659808</v>
      </c>
      <c r="AM494">
        <v>0</v>
      </c>
      <c r="AN494">
        <v>0</v>
      </c>
      <c r="AO494">
        <f t="shared" si="260"/>
        <v>0</v>
      </c>
      <c r="AP494">
        <f t="shared" si="269"/>
        <v>0</v>
      </c>
      <c r="AQ494">
        <f t="shared" ca="1" si="261"/>
        <v>1.0000000000000004</v>
      </c>
      <c r="AR494" t="str">
        <f t="shared" ca="1" si="262"/>
        <v>Supercritical</v>
      </c>
      <c r="AS494">
        <f t="shared" ca="1" si="263"/>
        <v>3.8141460404132466E-3</v>
      </c>
    </row>
    <row r="495" spans="1:45" x14ac:dyDescent="0.35">
      <c r="A495">
        <v>346</v>
      </c>
      <c r="B495">
        <v>344.995</v>
      </c>
      <c r="C495">
        <v>616279.12199999997</v>
      </c>
      <c r="D495">
        <v>3097615.5079999999</v>
      </c>
      <c r="E495">
        <v>632.39</v>
      </c>
      <c r="F495">
        <v>5.2</v>
      </c>
      <c r="G495">
        <v>0</v>
      </c>
      <c r="H495" t="s">
        <v>194</v>
      </c>
      <c r="I495">
        <v>2.7E-2</v>
      </c>
      <c r="J495">
        <f t="shared" si="264"/>
        <v>0.99900000000002365</v>
      </c>
      <c r="K495">
        <f t="shared" ca="1" si="265"/>
        <v>50.95</v>
      </c>
      <c r="L495">
        <f t="shared" ca="1" si="266"/>
        <v>1.0684959309922624</v>
      </c>
      <c r="M495">
        <f t="shared" ca="1" si="239"/>
        <v>5.5561788411597641</v>
      </c>
      <c r="N495">
        <f t="shared" ca="1" si="240"/>
        <v>0.75728294997139567</v>
      </c>
      <c r="O495">
        <f t="shared" ca="1" si="241"/>
        <v>9.1699712080119067</v>
      </c>
      <c r="P495">
        <f t="shared" ca="1" si="242"/>
        <v>633.45849593099229</v>
      </c>
      <c r="Q495">
        <f t="shared" ca="1" si="243"/>
        <v>637.74434567389585</v>
      </c>
      <c r="R495">
        <f t="shared" ca="1" si="244"/>
        <v>2.7409906686322007E-2</v>
      </c>
      <c r="S495">
        <f t="shared" ca="1" si="245"/>
        <v>2.8323507366843055</v>
      </c>
      <c r="T495">
        <f t="shared" ca="1" si="246"/>
        <v>50.594272557643521</v>
      </c>
      <c r="U495">
        <f t="shared" ca="1" si="267"/>
        <v>-2.7075360018102401E-2</v>
      </c>
      <c r="V495">
        <f t="shared" ca="1" si="268"/>
        <v>0</v>
      </c>
      <c r="W495">
        <f t="shared" ca="1" si="247"/>
        <v>0.82514313324257837</v>
      </c>
      <c r="X495">
        <f t="shared" ca="1" si="248"/>
        <v>4.2907442928614081</v>
      </c>
      <c r="Y495">
        <f t="shared" ca="1" si="249"/>
        <v>0.62635985212089018</v>
      </c>
      <c r="Z495">
        <f t="shared" ca="1" si="250"/>
        <v>11.874396729902193</v>
      </c>
      <c r="AA495">
        <f t="shared" ca="1" si="251"/>
        <v>633.21514313324258</v>
      </c>
      <c r="AB495">
        <f t="shared" ca="1" si="252"/>
        <v>640.40175361739716</v>
      </c>
      <c r="AC495">
        <f t="shared" ca="1" si="253"/>
        <v>5.9198005846360556E-2</v>
      </c>
      <c r="AD495">
        <f t="shared" ca="1" si="254"/>
        <v>4.1736152080057218</v>
      </c>
      <c r="AE495">
        <f t="shared" ca="1" si="255"/>
        <v>63.442054934685203</v>
      </c>
      <c r="AF495">
        <f t="shared" ca="1" si="256"/>
        <v>5.969146321513108E-2</v>
      </c>
      <c r="AG495">
        <f t="shared" ca="1" si="257"/>
        <v>0</v>
      </c>
      <c r="AH495">
        <f ca="1">IFERROR(IF(V32="Supercritical",MAX($D$16,IFERROR(L495,MAX($D$16,POWER((ABS(K495)^2)/($I$5*MAX(F495,0.1)^2),1/3)))),IF(V32="Subcritical",MAX($D$16,IFERROR(W495,MAX($D$16,POWER((ABS(K495)^2)/($I$5*MAX(F495,0.1)^2),1/3)))),IF(AND(IFERROR(V495,0)=1,IFERROR(AG495,0)=1),IF(IFERROR(T495,-1E+99)&gt;=IFERROR(AE495,-1E+99),MAX($D$16,IFERROR(L495,MAX($D$16,POWER((ABS(K495)^2)/($I$5*MAX(F495,0.1)^2),1/3)))),MAX($D$16,IFERROR(W495,MAX($D$16,POWER((ABS(K495)^2)/($I$5*MAX(F495,0.1)^2),1/3))))),IF(IFERROR(V495,0)=1,MAX($D$16,IFERROR(L495,MAX($D$16,POWER((ABS(K495)^2)/($I$5*MAX(F495,0.1)^2),1/3)))),IF(IFERROR(AG495,0)=1,MAX($D$16,IFERROR(W495,MAX($D$16,POWER((ABS(K495)^2)/($I$5*MAX(F495,0.1)^2),1/3)))),MAX($D$16,POWER((ABS(K495)^2)/($I$5*MAX(F495,0.1)^2),1/3))))))),MAX($D$16,POWER((ABS(K495)^2)/($I$5*MAX(F495,0.1)^2),1/3)))</f>
        <v>2.1389677043987478</v>
      </c>
      <c r="AI495">
        <f t="shared" ca="1" si="258"/>
        <v>634.52896770439872</v>
      </c>
      <c r="AJ495">
        <f t="shared" ca="1" si="259"/>
        <v>635.59845155659809</v>
      </c>
      <c r="AM495">
        <v>0</v>
      </c>
      <c r="AN495">
        <v>0</v>
      </c>
      <c r="AO495">
        <f t="shared" si="260"/>
        <v>0</v>
      </c>
      <c r="AP495">
        <f t="shared" si="269"/>
        <v>0</v>
      </c>
      <c r="AQ495">
        <f t="shared" ca="1" si="261"/>
        <v>1.0000000000000004</v>
      </c>
      <c r="AR495" t="str">
        <f t="shared" ca="1" si="262"/>
        <v>Supercritical</v>
      </c>
      <c r="AS495">
        <f t="shared" ca="1" si="263"/>
        <v>3.8141460404132466E-3</v>
      </c>
    </row>
    <row r="496" spans="1:45" x14ac:dyDescent="0.35">
      <c r="A496">
        <v>347</v>
      </c>
      <c r="B496">
        <v>345.99599999999998</v>
      </c>
      <c r="C496">
        <v>616278.64800000004</v>
      </c>
      <c r="D496">
        <v>3097614.6269999999</v>
      </c>
      <c r="E496">
        <v>632.3895</v>
      </c>
      <c r="F496">
        <v>5.2</v>
      </c>
      <c r="G496">
        <v>0</v>
      </c>
      <c r="H496" t="s">
        <v>194</v>
      </c>
      <c r="I496">
        <v>7.8E-2</v>
      </c>
      <c r="J496">
        <f t="shared" si="264"/>
        <v>1.0009999999999764</v>
      </c>
      <c r="K496">
        <f t="shared" ca="1" si="265"/>
        <v>50.95</v>
      </c>
      <c r="L496">
        <f t="shared" ca="1" si="266"/>
        <v>1.0684959309922624</v>
      </c>
      <c r="M496">
        <f t="shared" ca="1" si="239"/>
        <v>5.5561788411597641</v>
      </c>
      <c r="N496">
        <f t="shared" ca="1" si="240"/>
        <v>0.75728294997139567</v>
      </c>
      <c r="O496">
        <f t="shared" ca="1" si="241"/>
        <v>9.1699712080119067</v>
      </c>
      <c r="P496">
        <f t="shared" ca="1" si="242"/>
        <v>633.4579959309923</v>
      </c>
      <c r="Q496">
        <f t="shared" ca="1" si="243"/>
        <v>637.74384567389586</v>
      </c>
      <c r="R496">
        <f t="shared" ca="1" si="244"/>
        <v>2.7409906686322007E-2</v>
      </c>
      <c r="S496">
        <f t="shared" ca="1" si="245"/>
        <v>2.8323507366843055</v>
      </c>
      <c r="T496">
        <f t="shared" ca="1" si="246"/>
        <v>50.594272557643521</v>
      </c>
      <c r="U496">
        <f t="shared" ca="1" si="267"/>
        <v>-2.7494477059576639E-2</v>
      </c>
      <c r="V496">
        <f t="shared" ca="1" si="268"/>
        <v>0</v>
      </c>
      <c r="W496">
        <f t="shared" ca="1" si="247"/>
        <v>0.8248301151787234</v>
      </c>
      <c r="X496">
        <f t="shared" ca="1" si="248"/>
        <v>4.289116598929362</v>
      </c>
      <c r="Y496">
        <f t="shared" ca="1" si="249"/>
        <v>0.62617946798589397</v>
      </c>
      <c r="Z496">
        <f t="shared" ca="1" si="250"/>
        <v>11.878902991986276</v>
      </c>
      <c r="AA496">
        <f t="shared" ca="1" si="251"/>
        <v>633.21433011517877</v>
      </c>
      <c r="AB496">
        <f t="shared" ca="1" si="252"/>
        <v>640.40639618515945</v>
      </c>
      <c r="AC496">
        <f t="shared" ca="1" si="253"/>
        <v>5.9265700935882168E-2</v>
      </c>
      <c r="AD496">
        <f t="shared" ca="1" si="254"/>
        <v>4.1759912261653644</v>
      </c>
      <c r="AE496">
        <f t="shared" ca="1" si="255"/>
        <v>63.464116191856348</v>
      </c>
      <c r="AF496">
        <f t="shared" ca="1" si="256"/>
        <v>5.9700669525000194E-2</v>
      </c>
      <c r="AG496">
        <f t="shared" ca="1" si="257"/>
        <v>0</v>
      </c>
      <c r="AH496">
        <f ca="1">IFERROR(IF(V32="Supercritical",MAX($D$16,IFERROR(L496,MAX($D$16,POWER((ABS(K496)^2)/($I$5*MAX(F496,0.1)^2),1/3)))),IF(V32="Subcritical",MAX($D$16,IFERROR(W496,MAX($D$16,POWER((ABS(K496)^2)/($I$5*MAX(F496,0.1)^2),1/3)))),IF(AND(IFERROR(V496,0)=1,IFERROR(AG496,0)=1),IF(IFERROR(T496,-1E+99)&gt;=IFERROR(AE496,-1E+99),MAX($D$16,IFERROR(L496,MAX($D$16,POWER((ABS(K496)^2)/($I$5*MAX(F496,0.1)^2),1/3)))),MAX($D$16,IFERROR(W496,MAX($D$16,POWER((ABS(K496)^2)/($I$5*MAX(F496,0.1)^2),1/3))))),IF(IFERROR(V496,0)=1,MAX($D$16,IFERROR(L496,MAX($D$16,POWER((ABS(K496)^2)/($I$5*MAX(F496,0.1)^2),1/3)))),IF(IFERROR(AG496,0)=1,MAX($D$16,IFERROR(W496,MAX($D$16,POWER((ABS(K496)^2)/($I$5*MAX(F496,0.1)^2),1/3)))),MAX($D$16,POWER((ABS(K496)^2)/($I$5*MAX(F496,0.1)^2),1/3))))))),MAX($D$16,POWER((ABS(K496)^2)/($I$5*MAX(F496,0.1)^2),1/3)))</f>
        <v>2.1389677043987478</v>
      </c>
      <c r="AI496">
        <f t="shared" ca="1" si="258"/>
        <v>634.52846770439874</v>
      </c>
      <c r="AJ496">
        <f t="shared" ca="1" si="259"/>
        <v>635.5979515565981</v>
      </c>
      <c r="AM496">
        <v>0</v>
      </c>
      <c r="AN496">
        <v>0</v>
      </c>
      <c r="AO496">
        <f t="shared" si="260"/>
        <v>0</v>
      </c>
      <c r="AP496">
        <f t="shared" si="269"/>
        <v>0</v>
      </c>
      <c r="AQ496">
        <f t="shared" ca="1" si="261"/>
        <v>1.0000000000000004</v>
      </c>
      <c r="AR496" t="str">
        <f t="shared" ca="1" si="262"/>
        <v>Supercritical</v>
      </c>
      <c r="AS496">
        <f t="shared" ca="1" si="263"/>
        <v>3.8141460404132466E-3</v>
      </c>
    </row>
    <row r="497" spans="1:45" x14ac:dyDescent="0.35">
      <c r="A497">
        <v>348</v>
      </c>
      <c r="B497">
        <v>346.99599999999998</v>
      </c>
      <c r="C497">
        <v>616278.17299999995</v>
      </c>
      <c r="D497">
        <v>3097613.747</v>
      </c>
      <c r="E497">
        <v>632.38900000000001</v>
      </c>
      <c r="F497">
        <v>5.2</v>
      </c>
      <c r="G497">
        <v>0</v>
      </c>
      <c r="H497" t="s">
        <v>194</v>
      </c>
      <c r="I497">
        <v>7.8E-2</v>
      </c>
      <c r="J497">
        <f t="shared" si="264"/>
        <v>1</v>
      </c>
      <c r="K497">
        <f t="shared" ca="1" si="265"/>
        <v>50.95</v>
      </c>
      <c r="L497">
        <f t="shared" ca="1" si="266"/>
        <v>1.0684959309922624</v>
      </c>
      <c r="M497">
        <f t="shared" ca="1" si="239"/>
        <v>5.5561788411597641</v>
      </c>
      <c r="N497">
        <f t="shared" ca="1" si="240"/>
        <v>0.75728294997139567</v>
      </c>
      <c r="O497">
        <f t="shared" ca="1" si="241"/>
        <v>9.1699712080119067</v>
      </c>
      <c r="P497">
        <f t="shared" ca="1" si="242"/>
        <v>633.45749593099231</v>
      </c>
      <c r="Q497">
        <f t="shared" ca="1" si="243"/>
        <v>637.74334567389587</v>
      </c>
      <c r="R497">
        <f t="shared" ca="1" si="244"/>
        <v>2.7409906686322007E-2</v>
      </c>
      <c r="S497">
        <f t="shared" ca="1" si="245"/>
        <v>2.8323507366843055</v>
      </c>
      <c r="T497">
        <f t="shared" ca="1" si="246"/>
        <v>50.594272557643521</v>
      </c>
      <c r="U497">
        <f t="shared" ca="1" si="267"/>
        <v>-2.7467067152883828E-2</v>
      </c>
      <c r="V497">
        <f t="shared" ca="1" si="268"/>
        <v>0</v>
      </c>
      <c r="W497">
        <f t="shared" ca="1" si="247"/>
        <v>0.82452627626779418</v>
      </c>
      <c r="X497">
        <f t="shared" ca="1" si="248"/>
        <v>4.28753663659253</v>
      </c>
      <c r="Y497">
        <f t="shared" ca="1" si="249"/>
        <v>0.62600434201738464</v>
      </c>
      <c r="Z497">
        <f t="shared" ca="1" si="250"/>
        <v>11.883280381830609</v>
      </c>
      <c r="AA497">
        <f t="shared" ca="1" si="251"/>
        <v>633.21352627626777</v>
      </c>
      <c r="AB497">
        <f t="shared" ca="1" si="252"/>
        <v>640.4108938926388</v>
      </c>
      <c r="AC497">
        <f t="shared" ca="1" si="253"/>
        <v>5.9331511537458761E-2</v>
      </c>
      <c r="AD497">
        <f t="shared" ca="1" si="254"/>
        <v>4.1782997253850391</v>
      </c>
      <c r="AE497">
        <f t="shared" ca="1" si="255"/>
        <v>63.48554799309683</v>
      </c>
      <c r="AF497">
        <f t="shared" ca="1" si="256"/>
        <v>5.9155393080231988E-2</v>
      </c>
      <c r="AG497">
        <f t="shared" ca="1" si="257"/>
        <v>0</v>
      </c>
      <c r="AH497">
        <f ca="1">IFERROR(IF(V32="Supercritical",MAX($D$16,IFERROR(L497,MAX($D$16,POWER((ABS(K497)^2)/($I$5*MAX(F497,0.1)^2),1/3)))),IF(V32="Subcritical",MAX($D$16,IFERROR(W497,MAX($D$16,POWER((ABS(K497)^2)/($I$5*MAX(F497,0.1)^2),1/3)))),IF(AND(IFERROR(V497,0)=1,IFERROR(AG497,0)=1),IF(IFERROR(T497,-1E+99)&gt;=IFERROR(AE497,-1E+99),MAX($D$16,IFERROR(L497,MAX($D$16,POWER((ABS(K497)^2)/($I$5*MAX(F497,0.1)^2),1/3)))),MAX($D$16,IFERROR(W497,MAX($D$16,POWER((ABS(K497)^2)/($I$5*MAX(F497,0.1)^2),1/3))))),IF(IFERROR(V497,0)=1,MAX($D$16,IFERROR(L497,MAX($D$16,POWER((ABS(K497)^2)/($I$5*MAX(F497,0.1)^2),1/3)))),IF(IFERROR(AG497,0)=1,MAX($D$16,IFERROR(W497,MAX($D$16,POWER((ABS(K497)^2)/($I$5*MAX(F497,0.1)^2),1/3)))),MAX($D$16,POWER((ABS(K497)^2)/($I$5*MAX(F497,0.1)^2),1/3))))))),MAX($D$16,POWER((ABS(K497)^2)/($I$5*MAX(F497,0.1)^2),1/3)))</f>
        <v>2.1389677043987478</v>
      </c>
      <c r="AI497">
        <f t="shared" ca="1" si="258"/>
        <v>634.52796770439875</v>
      </c>
      <c r="AJ497">
        <f t="shared" ca="1" si="259"/>
        <v>635.59745155659812</v>
      </c>
      <c r="AM497">
        <v>0</v>
      </c>
      <c r="AN497">
        <v>0</v>
      </c>
      <c r="AO497">
        <f t="shared" si="260"/>
        <v>0</v>
      </c>
      <c r="AP497">
        <f t="shared" si="269"/>
        <v>0</v>
      </c>
      <c r="AQ497">
        <f t="shared" ca="1" si="261"/>
        <v>1.0000000000000004</v>
      </c>
      <c r="AR497" t="str">
        <f t="shared" ca="1" si="262"/>
        <v>Supercritical</v>
      </c>
      <c r="AS497">
        <f t="shared" ca="1" si="263"/>
        <v>3.8141460404132466E-3</v>
      </c>
    </row>
    <row r="498" spans="1:45" x14ac:dyDescent="0.35">
      <c r="A498">
        <v>349</v>
      </c>
      <c r="B498">
        <v>347.99599999999998</v>
      </c>
      <c r="C498">
        <v>616277.69900000002</v>
      </c>
      <c r="D498">
        <v>3097612.8659999999</v>
      </c>
      <c r="E498">
        <v>632.38850000000002</v>
      </c>
      <c r="F498">
        <v>5.2</v>
      </c>
      <c r="G498">
        <v>0</v>
      </c>
      <c r="H498" t="s">
        <v>194</v>
      </c>
      <c r="I498">
        <v>2.7E-2</v>
      </c>
      <c r="J498">
        <f t="shared" si="264"/>
        <v>1</v>
      </c>
      <c r="K498">
        <f t="shared" ca="1" si="265"/>
        <v>50.95</v>
      </c>
      <c r="L498">
        <f t="shared" ca="1" si="266"/>
        <v>1.0684959309922624</v>
      </c>
      <c r="M498">
        <f t="shared" ca="1" si="239"/>
        <v>5.5561788411597641</v>
      </c>
      <c r="N498">
        <f t="shared" ca="1" si="240"/>
        <v>0.75728294997139567</v>
      </c>
      <c r="O498">
        <f t="shared" ca="1" si="241"/>
        <v>9.1699712080119067</v>
      </c>
      <c r="P498">
        <f t="shared" ca="1" si="242"/>
        <v>633.45699593099232</v>
      </c>
      <c r="Q498">
        <f t="shared" ca="1" si="243"/>
        <v>637.74284567389589</v>
      </c>
      <c r="R498">
        <f t="shared" ca="1" si="244"/>
        <v>2.7409906686322007E-2</v>
      </c>
      <c r="S498">
        <f t="shared" ca="1" si="245"/>
        <v>2.8323507366843055</v>
      </c>
      <c r="T498">
        <f t="shared" ca="1" si="246"/>
        <v>50.594272557643521</v>
      </c>
      <c r="U498">
        <f t="shared" ca="1" si="267"/>
        <v>-2.7102769924795211E-2</v>
      </c>
      <c r="V498">
        <f t="shared" ca="1" si="268"/>
        <v>0</v>
      </c>
      <c r="W498">
        <f t="shared" ca="1" si="247"/>
        <v>0.82422887422649638</v>
      </c>
      <c r="X498">
        <f t="shared" ca="1" si="248"/>
        <v>4.2859901459777809</v>
      </c>
      <c r="Y498">
        <f t="shared" ca="1" si="249"/>
        <v>0.62583289601895387</v>
      </c>
      <c r="Z498">
        <f t="shared" ca="1" si="250"/>
        <v>11.887568161540083</v>
      </c>
      <c r="AA498">
        <f t="shared" ca="1" si="251"/>
        <v>633.21272887422651</v>
      </c>
      <c r="AB498">
        <f t="shared" ca="1" si="252"/>
        <v>640.4152914020176</v>
      </c>
      <c r="AC498">
        <f t="shared" ca="1" si="253"/>
        <v>5.9396024137170517E-2</v>
      </c>
      <c r="AD498">
        <f t="shared" ca="1" si="254"/>
        <v>4.1805613792646348</v>
      </c>
      <c r="AE498">
        <f t="shared" ca="1" si="255"/>
        <v>63.506542456285537</v>
      </c>
      <c r="AF498">
        <f t="shared" ca="1" si="256"/>
        <v>5.8896024137197855E-2</v>
      </c>
      <c r="AG498">
        <f t="shared" ca="1" si="257"/>
        <v>0</v>
      </c>
      <c r="AH498">
        <f ca="1">IFERROR(IF(V32="Supercritical",MAX($D$16,IFERROR(L498,MAX($D$16,POWER((ABS(K498)^2)/($I$5*MAX(F498,0.1)^2),1/3)))),IF(V32="Subcritical",MAX($D$16,IFERROR(W498,MAX($D$16,POWER((ABS(K498)^2)/($I$5*MAX(F498,0.1)^2),1/3)))),IF(AND(IFERROR(V498,0)=1,IFERROR(AG498,0)=1),IF(IFERROR(T498,-1E+99)&gt;=IFERROR(AE498,-1E+99),MAX($D$16,IFERROR(L498,MAX($D$16,POWER((ABS(K498)^2)/($I$5*MAX(F498,0.1)^2),1/3)))),MAX($D$16,IFERROR(W498,MAX($D$16,POWER((ABS(K498)^2)/($I$5*MAX(F498,0.1)^2),1/3))))),IF(IFERROR(V498,0)=1,MAX($D$16,IFERROR(L498,MAX($D$16,POWER((ABS(K498)^2)/($I$5*MAX(F498,0.1)^2),1/3)))),IF(IFERROR(AG498,0)=1,MAX($D$16,IFERROR(W498,MAX($D$16,POWER((ABS(K498)^2)/($I$5*MAX(F498,0.1)^2),1/3)))),MAX($D$16,POWER((ABS(K498)^2)/($I$5*MAX(F498,0.1)^2),1/3))))))),MAX($D$16,POWER((ABS(K498)^2)/($I$5*MAX(F498,0.1)^2),1/3)))</f>
        <v>2.1389677043987478</v>
      </c>
      <c r="AI498">
        <f t="shared" ca="1" si="258"/>
        <v>634.52746770439876</v>
      </c>
      <c r="AJ498">
        <f t="shared" ca="1" si="259"/>
        <v>635.59695155659813</v>
      </c>
      <c r="AM498">
        <v>0</v>
      </c>
      <c r="AN498">
        <v>0</v>
      </c>
      <c r="AO498">
        <f t="shared" si="260"/>
        <v>0</v>
      </c>
      <c r="AP498">
        <f t="shared" si="269"/>
        <v>0</v>
      </c>
      <c r="AQ498">
        <f t="shared" ca="1" si="261"/>
        <v>1.0000000000000004</v>
      </c>
      <c r="AR498" t="str">
        <f t="shared" ca="1" si="262"/>
        <v>Supercritical</v>
      </c>
      <c r="AS498">
        <f t="shared" ca="1" si="263"/>
        <v>3.8141460404132466E-3</v>
      </c>
    </row>
    <row r="499" spans="1:45" x14ac:dyDescent="0.35">
      <c r="A499">
        <v>350</v>
      </c>
      <c r="B499">
        <v>348.99599999999998</v>
      </c>
      <c r="C499">
        <v>616277.22499999998</v>
      </c>
      <c r="D499">
        <v>3097611.986</v>
      </c>
      <c r="E499">
        <v>632.38800000000003</v>
      </c>
      <c r="F499">
        <v>5.2</v>
      </c>
      <c r="G499">
        <v>0</v>
      </c>
      <c r="H499" t="s">
        <v>194</v>
      </c>
      <c r="I499">
        <v>0</v>
      </c>
      <c r="J499">
        <f t="shared" si="264"/>
        <v>1</v>
      </c>
      <c r="K499">
        <f t="shared" ca="1" si="265"/>
        <v>50.95</v>
      </c>
      <c r="L499">
        <f t="shared" ca="1" si="266"/>
        <v>1.0684959309922624</v>
      </c>
      <c r="M499">
        <f t="shared" ca="1" si="239"/>
        <v>5.5561788411597641</v>
      </c>
      <c r="N499">
        <f t="shared" ca="1" si="240"/>
        <v>0.75728294997139567</v>
      </c>
      <c r="O499">
        <f t="shared" ca="1" si="241"/>
        <v>9.1699712080119067</v>
      </c>
      <c r="P499">
        <f t="shared" ca="1" si="242"/>
        <v>633.45649593099233</v>
      </c>
      <c r="Q499">
        <f t="shared" ca="1" si="243"/>
        <v>637.7423456738959</v>
      </c>
      <c r="R499">
        <f t="shared" ca="1" si="244"/>
        <v>2.7409906686322007E-2</v>
      </c>
      <c r="S499">
        <f t="shared" ca="1" si="245"/>
        <v>2.8323507366843055</v>
      </c>
      <c r="T499">
        <f t="shared" ca="1" si="246"/>
        <v>50.594272557643521</v>
      </c>
      <c r="U499">
        <f t="shared" ca="1" si="267"/>
        <v>-2.6909906686341856E-2</v>
      </c>
      <c r="V499">
        <f t="shared" ca="1" si="268"/>
        <v>0</v>
      </c>
      <c r="W499">
        <f t="shared" ca="1" si="247"/>
        <v>0.82393581804404792</v>
      </c>
      <c r="X499">
        <f t="shared" ca="1" si="248"/>
        <v>4.2844662538290494</v>
      </c>
      <c r="Y499">
        <f t="shared" ca="1" si="249"/>
        <v>0.62566392618255717</v>
      </c>
      <c r="Z499">
        <f t="shared" ca="1" si="250"/>
        <v>11.891796312893288</v>
      </c>
      <c r="AA499">
        <f t="shared" ca="1" si="251"/>
        <v>633.21193581804403</v>
      </c>
      <c r="AB499">
        <f t="shared" ca="1" si="252"/>
        <v>640.41962284899932</v>
      </c>
      <c r="AC499">
        <f t="shared" ca="1" si="253"/>
        <v>5.9459687303171249E-2</v>
      </c>
      <c r="AD499">
        <f t="shared" ca="1" si="254"/>
        <v>4.1827919807215332</v>
      </c>
      <c r="AE499">
        <f t="shared" ca="1" si="255"/>
        <v>63.527246308443651</v>
      </c>
      <c r="AF499">
        <f t="shared" ca="1" si="256"/>
        <v>5.9224573532333125E-2</v>
      </c>
      <c r="AG499">
        <f t="shared" ca="1" si="257"/>
        <v>0</v>
      </c>
      <c r="AH499">
        <f ca="1">IFERROR(IF(V32="Supercritical",MAX($D$16,IFERROR(L499,MAX($D$16,POWER((ABS(K499)^2)/($I$5*MAX(F499,0.1)^2),1/3)))),IF(V32="Subcritical",MAX($D$16,IFERROR(W499,MAX($D$16,POWER((ABS(K499)^2)/($I$5*MAX(F499,0.1)^2),1/3)))),IF(AND(IFERROR(V499,0)=1,IFERROR(AG499,0)=1),IF(IFERROR(T499,-1E+99)&gt;=IFERROR(AE499,-1E+99),MAX($D$16,IFERROR(L499,MAX($D$16,POWER((ABS(K499)^2)/($I$5*MAX(F499,0.1)^2),1/3)))),MAX($D$16,IFERROR(W499,MAX($D$16,POWER((ABS(K499)^2)/($I$5*MAX(F499,0.1)^2),1/3))))),IF(IFERROR(V499,0)=1,MAX($D$16,IFERROR(L499,MAX($D$16,POWER((ABS(K499)^2)/($I$5*MAX(F499,0.1)^2),1/3)))),IF(IFERROR(AG499,0)=1,MAX($D$16,IFERROR(W499,MAX($D$16,POWER((ABS(K499)^2)/($I$5*MAX(F499,0.1)^2),1/3)))),MAX($D$16,POWER((ABS(K499)^2)/($I$5*MAX(F499,0.1)^2),1/3))))))),MAX($D$16,POWER((ABS(K499)^2)/($I$5*MAX(F499,0.1)^2),1/3)))</f>
        <v>2.1389677043987478</v>
      </c>
      <c r="AI499">
        <f t="shared" ca="1" si="258"/>
        <v>634.52696770439877</v>
      </c>
      <c r="AJ499">
        <f t="shared" ca="1" si="259"/>
        <v>635.59645155659814</v>
      </c>
      <c r="AM499">
        <v>0</v>
      </c>
      <c r="AN499">
        <v>0</v>
      </c>
      <c r="AO499">
        <f t="shared" si="260"/>
        <v>0</v>
      </c>
      <c r="AP499">
        <f t="shared" si="269"/>
        <v>0</v>
      </c>
      <c r="AQ499">
        <f t="shared" ca="1" si="261"/>
        <v>1.0000000000000004</v>
      </c>
      <c r="AR499" t="str">
        <f t="shared" ca="1" si="262"/>
        <v>Supercritical</v>
      </c>
      <c r="AS499">
        <f t="shared" ca="1" si="263"/>
        <v>3.8141460404132466E-3</v>
      </c>
    </row>
    <row r="500" spans="1:45" x14ac:dyDescent="0.35">
      <c r="A500">
        <v>351</v>
      </c>
      <c r="B500">
        <v>349.995</v>
      </c>
      <c r="C500">
        <v>616276.75100000005</v>
      </c>
      <c r="D500">
        <v>3097611.1060000001</v>
      </c>
      <c r="E500">
        <v>632.38750000000005</v>
      </c>
      <c r="F500">
        <v>5.2</v>
      </c>
      <c r="G500">
        <v>0</v>
      </c>
      <c r="H500" t="s">
        <v>194</v>
      </c>
      <c r="I500">
        <v>2.7E-2</v>
      </c>
      <c r="J500">
        <f t="shared" si="264"/>
        <v>0.99900000000002365</v>
      </c>
      <c r="K500">
        <f t="shared" ca="1" si="265"/>
        <v>50.95</v>
      </c>
      <c r="L500">
        <f t="shared" ca="1" si="266"/>
        <v>1.0684959309922624</v>
      </c>
      <c r="M500">
        <f t="shared" ca="1" si="239"/>
        <v>5.5561788411597641</v>
      </c>
      <c r="N500">
        <f t="shared" ca="1" si="240"/>
        <v>0.75728294997139567</v>
      </c>
      <c r="O500">
        <f t="shared" ca="1" si="241"/>
        <v>9.1699712080119067</v>
      </c>
      <c r="P500">
        <f t="shared" ca="1" si="242"/>
        <v>633.45599593099234</v>
      </c>
      <c r="Q500">
        <f t="shared" ca="1" si="243"/>
        <v>637.74184567389591</v>
      </c>
      <c r="R500">
        <f t="shared" ca="1" si="244"/>
        <v>2.7409906686322007E-2</v>
      </c>
      <c r="S500">
        <f t="shared" ca="1" si="245"/>
        <v>2.8323507366843055</v>
      </c>
      <c r="T500">
        <f t="shared" ca="1" si="246"/>
        <v>50.594272557643521</v>
      </c>
      <c r="U500">
        <f t="shared" ca="1" si="267"/>
        <v>-2.7075360018102401E-2</v>
      </c>
      <c r="V500">
        <f t="shared" ca="1" si="268"/>
        <v>0</v>
      </c>
      <c r="W500">
        <f t="shared" ca="1" si="247"/>
        <v>0.82366830302116112</v>
      </c>
      <c r="X500">
        <f t="shared" ca="1" si="248"/>
        <v>4.2830751757100378</v>
      </c>
      <c r="Y500">
        <f t="shared" ca="1" si="249"/>
        <v>0.62550965756970478</v>
      </c>
      <c r="Z500">
        <f t="shared" ca="1" si="250"/>
        <v>11.895658588704</v>
      </c>
      <c r="AA500">
        <f t="shared" ca="1" si="251"/>
        <v>633.21116830302117</v>
      </c>
      <c r="AB500">
        <f t="shared" ca="1" si="252"/>
        <v>640.42353799002456</v>
      </c>
      <c r="AC500">
        <f t="shared" ca="1" si="253"/>
        <v>5.9517882916729083E-2</v>
      </c>
      <c r="AD500">
        <f t="shared" ca="1" si="254"/>
        <v>4.1848299076492772</v>
      </c>
      <c r="AE500">
        <f t="shared" ca="1" si="255"/>
        <v>63.546159759740469</v>
      </c>
      <c r="AF500">
        <f t="shared" ca="1" si="256"/>
        <v>6.0015008858840702E-2</v>
      </c>
      <c r="AG500">
        <f t="shared" ca="1" si="257"/>
        <v>0</v>
      </c>
      <c r="AH500">
        <f ca="1">IFERROR(IF(V32="Supercritical",MAX($D$16,IFERROR(L500,MAX($D$16,POWER((ABS(K500)^2)/($I$5*MAX(F500,0.1)^2),1/3)))),IF(V32="Subcritical",MAX($D$16,IFERROR(W500,MAX($D$16,POWER((ABS(K500)^2)/($I$5*MAX(F500,0.1)^2),1/3)))),IF(AND(IFERROR(V500,0)=1,IFERROR(AG500,0)=1),IF(IFERROR(T500,-1E+99)&gt;=IFERROR(AE500,-1E+99),MAX($D$16,IFERROR(L500,MAX($D$16,POWER((ABS(K500)^2)/($I$5*MAX(F500,0.1)^2),1/3)))),MAX($D$16,IFERROR(W500,MAX($D$16,POWER((ABS(K500)^2)/($I$5*MAX(F500,0.1)^2),1/3))))),IF(IFERROR(V500,0)=1,MAX($D$16,IFERROR(L500,MAX($D$16,POWER((ABS(K500)^2)/($I$5*MAX(F500,0.1)^2),1/3)))),IF(IFERROR(AG500,0)=1,MAX($D$16,IFERROR(W500,MAX($D$16,POWER((ABS(K500)^2)/($I$5*MAX(F500,0.1)^2),1/3)))),MAX($D$16,POWER((ABS(K500)^2)/($I$5*MAX(F500,0.1)^2),1/3))))))),MAX($D$16,POWER((ABS(K500)^2)/($I$5*MAX(F500,0.1)^2),1/3)))</f>
        <v>2.1389677043987478</v>
      </c>
      <c r="AI500">
        <f t="shared" ca="1" si="258"/>
        <v>634.52646770439878</v>
      </c>
      <c r="AJ500">
        <f t="shared" ca="1" si="259"/>
        <v>635.59595155659815</v>
      </c>
      <c r="AM500">
        <v>0</v>
      </c>
      <c r="AN500">
        <v>0</v>
      </c>
      <c r="AO500">
        <f t="shared" si="260"/>
        <v>0</v>
      </c>
      <c r="AP500">
        <f t="shared" si="269"/>
        <v>0</v>
      </c>
      <c r="AQ500">
        <f t="shared" ca="1" si="261"/>
        <v>1.0000000000000004</v>
      </c>
      <c r="AR500" t="str">
        <f t="shared" ca="1" si="262"/>
        <v>Supercritical</v>
      </c>
      <c r="AS500">
        <f t="shared" ca="1" si="263"/>
        <v>3.8141460404132466E-3</v>
      </c>
    </row>
    <row r="501" spans="1:45" x14ac:dyDescent="0.35">
      <c r="A501">
        <v>352</v>
      </c>
      <c r="B501">
        <v>350.99599999999998</v>
      </c>
      <c r="C501">
        <v>616276.277</v>
      </c>
      <c r="D501">
        <v>3097610.2250000001</v>
      </c>
      <c r="E501">
        <v>632.38699999999994</v>
      </c>
      <c r="F501">
        <v>5.2</v>
      </c>
      <c r="G501">
        <v>0</v>
      </c>
      <c r="H501" t="s">
        <v>194</v>
      </c>
      <c r="I501">
        <v>7.8E-2</v>
      </c>
      <c r="J501">
        <f t="shared" si="264"/>
        <v>1.0009999999999764</v>
      </c>
      <c r="K501">
        <f t="shared" ca="1" si="265"/>
        <v>50.95</v>
      </c>
      <c r="L501">
        <f t="shared" ca="1" si="266"/>
        <v>1.0684959309922624</v>
      </c>
      <c r="M501">
        <f t="shared" ca="1" si="239"/>
        <v>5.5561788411597641</v>
      </c>
      <c r="N501">
        <f t="shared" ca="1" si="240"/>
        <v>0.75728294997139567</v>
      </c>
      <c r="O501">
        <f t="shared" ca="1" si="241"/>
        <v>9.1699712080119067</v>
      </c>
      <c r="P501">
        <f t="shared" ca="1" si="242"/>
        <v>633.45549593099224</v>
      </c>
      <c r="Q501">
        <f t="shared" ca="1" si="243"/>
        <v>637.74134567389581</v>
      </c>
      <c r="R501">
        <f t="shared" ca="1" si="244"/>
        <v>2.7409906686322007E-2</v>
      </c>
      <c r="S501">
        <f t="shared" ca="1" si="245"/>
        <v>2.8323507366843055</v>
      </c>
      <c r="T501">
        <f t="shared" ca="1" si="246"/>
        <v>50.594272557643521</v>
      </c>
      <c r="U501">
        <f t="shared" ca="1" si="267"/>
        <v>-2.7494477059462952E-2</v>
      </c>
      <c r="V501">
        <f t="shared" ca="1" si="268"/>
        <v>0</v>
      </c>
      <c r="W501">
        <f t="shared" ca="1" si="247"/>
        <v>0.82341597028488311</v>
      </c>
      <c r="X501">
        <f t="shared" ca="1" si="248"/>
        <v>4.2817630454813926</v>
      </c>
      <c r="Y501">
        <f t="shared" ca="1" si="249"/>
        <v>0.62536412207089775</v>
      </c>
      <c r="Z501">
        <f t="shared" ca="1" si="250"/>
        <v>11.899303968669701</v>
      </c>
      <c r="AA501">
        <f t="shared" ca="1" si="251"/>
        <v>633.21041597028477</v>
      </c>
      <c r="AB501">
        <f t="shared" ca="1" si="252"/>
        <v>640.42720674188513</v>
      </c>
      <c r="AC501">
        <f t="shared" ca="1" si="253"/>
        <v>5.9572846706247774E-2</v>
      </c>
      <c r="AD501">
        <f t="shared" ca="1" si="254"/>
        <v>4.1867536931627596</v>
      </c>
      <c r="AE501">
        <f t="shared" ca="1" si="255"/>
        <v>63.56401210193139</v>
      </c>
      <c r="AF501">
        <f t="shared" ca="1" si="256"/>
        <v>6.0011029506540581E-2</v>
      </c>
      <c r="AG501">
        <f t="shared" ca="1" si="257"/>
        <v>0</v>
      </c>
      <c r="AH501">
        <f ca="1">IFERROR(IF(V32="Supercritical",MAX($D$16,IFERROR(L501,MAX($D$16,POWER((ABS(K501)^2)/($I$5*MAX(F501,0.1)^2),1/3)))),IF(V32="Subcritical",MAX($D$16,IFERROR(W501,MAX($D$16,POWER((ABS(K501)^2)/($I$5*MAX(F501,0.1)^2),1/3)))),IF(AND(IFERROR(V501,0)=1,IFERROR(AG501,0)=1),IF(IFERROR(T501,-1E+99)&gt;=IFERROR(AE501,-1E+99),MAX($D$16,IFERROR(L501,MAX($D$16,POWER((ABS(K501)^2)/($I$5*MAX(F501,0.1)^2),1/3)))),MAX($D$16,IFERROR(W501,MAX($D$16,POWER((ABS(K501)^2)/($I$5*MAX(F501,0.1)^2),1/3))))),IF(IFERROR(V501,0)=1,MAX($D$16,IFERROR(L501,MAX($D$16,POWER((ABS(K501)^2)/($I$5*MAX(F501,0.1)^2),1/3)))),IF(IFERROR(AG501,0)=1,MAX($D$16,IFERROR(W501,MAX($D$16,POWER((ABS(K501)^2)/($I$5*MAX(F501,0.1)^2),1/3)))),MAX($D$16,POWER((ABS(K501)^2)/($I$5*MAX(F501,0.1)^2),1/3))))))),MAX($D$16,POWER((ABS(K501)^2)/($I$5*MAX(F501,0.1)^2),1/3)))</f>
        <v>2.1389677043987478</v>
      </c>
      <c r="AI501">
        <f t="shared" ca="1" si="258"/>
        <v>634.52596770439868</v>
      </c>
      <c r="AJ501">
        <f t="shared" ca="1" si="259"/>
        <v>635.59545155659805</v>
      </c>
      <c r="AM501">
        <v>0</v>
      </c>
      <c r="AN501">
        <v>0</v>
      </c>
      <c r="AO501">
        <f t="shared" si="260"/>
        <v>0</v>
      </c>
      <c r="AP501">
        <f t="shared" si="269"/>
        <v>0</v>
      </c>
      <c r="AQ501">
        <f t="shared" ca="1" si="261"/>
        <v>1.0000000000000004</v>
      </c>
      <c r="AR501" t="str">
        <f t="shared" ca="1" si="262"/>
        <v>Supercritical</v>
      </c>
      <c r="AS501">
        <f t="shared" ca="1" si="263"/>
        <v>3.8141460404132466E-3</v>
      </c>
    </row>
    <row r="502" spans="1:45" x14ac:dyDescent="0.35">
      <c r="A502">
        <v>353</v>
      </c>
      <c r="B502">
        <v>351.99599999999998</v>
      </c>
      <c r="C502">
        <v>616275.80200000003</v>
      </c>
      <c r="D502">
        <v>3097609.3450000002</v>
      </c>
      <c r="E502">
        <v>632.38649999999996</v>
      </c>
      <c r="F502">
        <v>5.2</v>
      </c>
      <c r="G502">
        <v>0</v>
      </c>
      <c r="H502" t="s">
        <v>194</v>
      </c>
      <c r="I502">
        <v>7.8E-2</v>
      </c>
      <c r="J502">
        <f t="shared" si="264"/>
        <v>1</v>
      </c>
      <c r="K502">
        <f t="shared" ca="1" si="265"/>
        <v>50.95</v>
      </c>
      <c r="L502">
        <f t="shared" ca="1" si="266"/>
        <v>1.0684959309922624</v>
      </c>
      <c r="M502">
        <f t="shared" ca="1" si="239"/>
        <v>5.5561788411597641</v>
      </c>
      <c r="N502">
        <f t="shared" ca="1" si="240"/>
        <v>0.75728294997139567</v>
      </c>
      <c r="O502">
        <f t="shared" ca="1" si="241"/>
        <v>9.1699712080119067</v>
      </c>
      <c r="P502">
        <f t="shared" ca="1" si="242"/>
        <v>633.45499593099225</v>
      </c>
      <c r="Q502">
        <f t="shared" ca="1" si="243"/>
        <v>637.74084567389582</v>
      </c>
      <c r="R502">
        <f t="shared" ca="1" si="244"/>
        <v>2.7409906686322007E-2</v>
      </c>
      <c r="S502">
        <f t="shared" ca="1" si="245"/>
        <v>2.8323507366843055</v>
      </c>
      <c r="T502">
        <f t="shared" ca="1" si="246"/>
        <v>50.594272557643521</v>
      </c>
      <c r="U502">
        <f t="shared" ca="1" si="267"/>
        <v>-2.7467067152883828E-2</v>
      </c>
      <c r="V502">
        <f t="shared" ca="1" si="268"/>
        <v>0</v>
      </c>
      <c r="W502">
        <f t="shared" ca="1" si="247"/>
        <v>0.82317249742973675</v>
      </c>
      <c r="X502">
        <f t="shared" ca="1" si="248"/>
        <v>4.2804969866346312</v>
      </c>
      <c r="Y502">
        <f t="shared" ca="1" si="249"/>
        <v>0.62522367626063402</v>
      </c>
      <c r="Z502">
        <f t="shared" ca="1" si="250"/>
        <v>11.90282347098611</v>
      </c>
      <c r="AA502">
        <f t="shared" ca="1" si="251"/>
        <v>633.20967249742966</v>
      </c>
      <c r="AB502">
        <f t="shared" ca="1" si="252"/>
        <v>640.4307329755876</v>
      </c>
      <c r="AC502">
        <f t="shared" ca="1" si="253"/>
        <v>5.9625946012114087E-2</v>
      </c>
      <c r="AD502">
        <f t="shared" ca="1" si="254"/>
        <v>4.1886113285611666</v>
      </c>
      <c r="AE502">
        <f t="shared" ca="1" si="255"/>
        <v>63.581248931486797</v>
      </c>
      <c r="AF502">
        <f t="shared" ca="1" si="256"/>
        <v>5.945089373369683E-2</v>
      </c>
      <c r="AG502">
        <f t="shared" ca="1" si="257"/>
        <v>0</v>
      </c>
      <c r="AH502">
        <f ca="1">IFERROR(IF(V32="Supercritical",MAX($D$16,IFERROR(L502,MAX($D$16,POWER((ABS(K502)^2)/($I$5*MAX(F502,0.1)^2),1/3)))),IF(V32="Subcritical",MAX($D$16,IFERROR(W502,MAX($D$16,POWER((ABS(K502)^2)/($I$5*MAX(F502,0.1)^2),1/3)))),IF(AND(IFERROR(V502,0)=1,IFERROR(AG502,0)=1),IF(IFERROR(T502,-1E+99)&gt;=IFERROR(AE502,-1E+99),MAX($D$16,IFERROR(L502,MAX($D$16,POWER((ABS(K502)^2)/($I$5*MAX(F502,0.1)^2),1/3)))),MAX($D$16,IFERROR(W502,MAX($D$16,POWER((ABS(K502)^2)/($I$5*MAX(F502,0.1)^2),1/3))))),IF(IFERROR(V502,0)=1,MAX($D$16,IFERROR(L502,MAX($D$16,POWER((ABS(K502)^2)/($I$5*MAX(F502,0.1)^2),1/3)))),IF(IFERROR(AG502,0)=1,MAX($D$16,IFERROR(W502,MAX($D$16,POWER((ABS(K502)^2)/($I$5*MAX(F502,0.1)^2),1/3)))),MAX($D$16,POWER((ABS(K502)^2)/($I$5*MAX(F502,0.1)^2),1/3))))))),MAX($D$16,POWER((ABS(K502)^2)/($I$5*MAX(F502,0.1)^2),1/3)))</f>
        <v>2.1389677043987478</v>
      </c>
      <c r="AI502">
        <f t="shared" ca="1" si="258"/>
        <v>634.52546770439869</v>
      </c>
      <c r="AJ502">
        <f t="shared" ca="1" si="259"/>
        <v>635.59495155659806</v>
      </c>
      <c r="AM502">
        <v>0</v>
      </c>
      <c r="AN502">
        <v>0</v>
      </c>
      <c r="AO502">
        <f t="shared" si="260"/>
        <v>0</v>
      </c>
      <c r="AP502">
        <f t="shared" si="269"/>
        <v>0</v>
      </c>
      <c r="AQ502">
        <f t="shared" ca="1" si="261"/>
        <v>1.0000000000000004</v>
      </c>
      <c r="AR502" t="str">
        <f t="shared" ca="1" si="262"/>
        <v>Supercritical</v>
      </c>
      <c r="AS502">
        <f t="shared" ca="1" si="263"/>
        <v>3.8141460404132466E-3</v>
      </c>
    </row>
    <row r="503" spans="1:45" x14ac:dyDescent="0.35">
      <c r="A503">
        <v>354</v>
      </c>
      <c r="B503">
        <v>352.99599999999998</v>
      </c>
      <c r="C503">
        <v>616275.32799999998</v>
      </c>
      <c r="D503">
        <v>3097608.4640000002</v>
      </c>
      <c r="E503">
        <v>632.38599999999997</v>
      </c>
      <c r="F503">
        <v>5.2</v>
      </c>
      <c r="G503">
        <v>0</v>
      </c>
      <c r="H503" t="s">
        <v>194</v>
      </c>
      <c r="I503">
        <v>2.7E-2</v>
      </c>
      <c r="J503">
        <f t="shared" si="264"/>
        <v>1</v>
      </c>
      <c r="K503">
        <f t="shared" ca="1" si="265"/>
        <v>50.95</v>
      </c>
      <c r="L503">
        <f t="shared" ca="1" si="266"/>
        <v>1.0684959309922624</v>
      </c>
      <c r="M503">
        <f t="shared" ca="1" si="239"/>
        <v>5.5561788411597641</v>
      </c>
      <c r="N503">
        <f t="shared" ca="1" si="240"/>
        <v>0.75728294997139567</v>
      </c>
      <c r="O503">
        <f t="shared" ca="1" si="241"/>
        <v>9.1699712080119067</v>
      </c>
      <c r="P503">
        <f t="shared" ca="1" si="242"/>
        <v>633.45449593099227</v>
      </c>
      <c r="Q503">
        <f t="shared" ca="1" si="243"/>
        <v>637.74034567389583</v>
      </c>
      <c r="R503">
        <f t="shared" ca="1" si="244"/>
        <v>2.7409906686322007E-2</v>
      </c>
      <c r="S503">
        <f t="shared" ca="1" si="245"/>
        <v>2.8323507366843055</v>
      </c>
      <c r="T503">
        <f t="shared" ca="1" si="246"/>
        <v>50.594272557643521</v>
      </c>
      <c r="U503">
        <f t="shared" ca="1" si="267"/>
        <v>-2.7102769924795211E-2</v>
      </c>
      <c r="V503">
        <f t="shared" ca="1" si="268"/>
        <v>0</v>
      </c>
      <c r="W503">
        <f t="shared" ca="1" si="247"/>
        <v>0.82293402969735785</v>
      </c>
      <c r="X503">
        <f t="shared" ca="1" si="248"/>
        <v>4.2792569544262609</v>
      </c>
      <c r="Y503">
        <f t="shared" ca="1" si="249"/>
        <v>0.62508609825656136</v>
      </c>
      <c r="Z503">
        <f t="shared" ca="1" si="250"/>
        <v>11.90627264093121</v>
      </c>
      <c r="AA503">
        <f t="shared" ca="1" si="251"/>
        <v>633.20893402969728</v>
      </c>
      <c r="AB503">
        <f t="shared" ca="1" si="252"/>
        <v>640.43418011533367</v>
      </c>
      <c r="AC503">
        <f t="shared" ca="1" si="253"/>
        <v>5.9678016103188992E-2</v>
      </c>
      <c r="AD503">
        <f t="shared" ca="1" si="254"/>
        <v>4.1904321081742673</v>
      </c>
      <c r="AE503">
        <f t="shared" ca="1" si="255"/>
        <v>63.59814220360996</v>
      </c>
      <c r="AF503">
        <f t="shared" ca="1" si="256"/>
        <v>5.9178016103146547E-2</v>
      </c>
      <c r="AG503">
        <f t="shared" ca="1" si="257"/>
        <v>0</v>
      </c>
      <c r="AH503">
        <f ca="1">IFERROR(IF(V32="Supercritical",MAX($D$16,IFERROR(L503,MAX($D$16,POWER((ABS(K503)^2)/($I$5*MAX(F503,0.1)^2),1/3)))),IF(V32="Subcritical",MAX($D$16,IFERROR(W503,MAX($D$16,POWER((ABS(K503)^2)/($I$5*MAX(F503,0.1)^2),1/3)))),IF(AND(IFERROR(V503,0)=1,IFERROR(AG503,0)=1),IF(IFERROR(T503,-1E+99)&gt;=IFERROR(AE503,-1E+99),MAX($D$16,IFERROR(L503,MAX($D$16,POWER((ABS(K503)^2)/($I$5*MAX(F503,0.1)^2),1/3)))),MAX($D$16,IFERROR(W503,MAX($D$16,POWER((ABS(K503)^2)/($I$5*MAX(F503,0.1)^2),1/3))))),IF(IFERROR(V503,0)=1,MAX($D$16,IFERROR(L503,MAX($D$16,POWER((ABS(K503)^2)/($I$5*MAX(F503,0.1)^2),1/3)))),IF(IFERROR(AG503,0)=1,MAX($D$16,IFERROR(W503,MAX($D$16,POWER((ABS(K503)^2)/($I$5*MAX(F503,0.1)^2),1/3)))),MAX($D$16,POWER((ABS(K503)^2)/($I$5*MAX(F503,0.1)^2),1/3))))))),MAX($D$16,POWER((ABS(K503)^2)/($I$5*MAX(F503,0.1)^2),1/3)))</f>
        <v>2.1389677043987478</v>
      </c>
      <c r="AI503">
        <f t="shared" ca="1" si="258"/>
        <v>634.5249677043987</v>
      </c>
      <c r="AJ503">
        <f t="shared" ca="1" si="259"/>
        <v>635.59445155659807</v>
      </c>
      <c r="AM503">
        <v>0</v>
      </c>
      <c r="AN503">
        <v>0</v>
      </c>
      <c r="AO503">
        <f t="shared" si="260"/>
        <v>0</v>
      </c>
      <c r="AP503">
        <f t="shared" si="269"/>
        <v>0</v>
      </c>
      <c r="AQ503">
        <f t="shared" ca="1" si="261"/>
        <v>1.0000000000000004</v>
      </c>
      <c r="AR503" t="str">
        <f t="shared" ca="1" si="262"/>
        <v>Supercritical</v>
      </c>
      <c r="AS503">
        <f t="shared" ca="1" si="263"/>
        <v>3.8141460404132466E-3</v>
      </c>
    </row>
    <row r="504" spans="1:45" x14ac:dyDescent="0.35">
      <c r="A504">
        <v>355</v>
      </c>
      <c r="B504">
        <v>353.99599999999998</v>
      </c>
      <c r="C504">
        <v>616274.85400000005</v>
      </c>
      <c r="D504">
        <v>3097607.5839999998</v>
      </c>
      <c r="E504">
        <v>632.38549999999998</v>
      </c>
      <c r="F504">
        <v>5.2</v>
      </c>
      <c r="G504">
        <v>0</v>
      </c>
      <c r="H504" t="s">
        <v>194</v>
      </c>
      <c r="I504">
        <v>0</v>
      </c>
      <c r="J504">
        <f t="shared" si="264"/>
        <v>1</v>
      </c>
      <c r="K504">
        <f t="shared" ca="1" si="265"/>
        <v>50.95</v>
      </c>
      <c r="L504">
        <f t="shared" ca="1" si="266"/>
        <v>1.0684959309922624</v>
      </c>
      <c r="M504">
        <f t="shared" ca="1" si="239"/>
        <v>5.5561788411597641</v>
      </c>
      <c r="N504">
        <f t="shared" ca="1" si="240"/>
        <v>0.75728294997139567</v>
      </c>
      <c r="O504">
        <f t="shared" ca="1" si="241"/>
        <v>9.1699712080119067</v>
      </c>
      <c r="P504">
        <f t="shared" ca="1" si="242"/>
        <v>633.45399593099228</v>
      </c>
      <c r="Q504">
        <f t="shared" ca="1" si="243"/>
        <v>637.73984567389584</v>
      </c>
      <c r="R504">
        <f t="shared" ca="1" si="244"/>
        <v>2.7409906686322007E-2</v>
      </c>
      <c r="S504">
        <f t="shared" ca="1" si="245"/>
        <v>2.8323507366843055</v>
      </c>
      <c r="T504">
        <f t="shared" ca="1" si="246"/>
        <v>50.594272557643521</v>
      </c>
      <c r="U504">
        <f t="shared" ca="1" si="267"/>
        <v>-2.6909906686341856E-2</v>
      </c>
      <c r="V504">
        <f t="shared" ca="1" si="268"/>
        <v>0</v>
      </c>
      <c r="W504">
        <f t="shared" ca="1" si="247"/>
        <v>0.82285231417549087</v>
      </c>
      <c r="X504">
        <f t="shared" ca="1" si="248"/>
        <v>4.2788320337125523</v>
      </c>
      <c r="Y504">
        <f t="shared" ca="1" si="249"/>
        <v>0.62503895011655697</v>
      </c>
      <c r="Z504">
        <f t="shared" ca="1" si="250"/>
        <v>11.90745502477529</v>
      </c>
      <c r="AA504">
        <f t="shared" ca="1" si="251"/>
        <v>633.2083523141755</v>
      </c>
      <c r="AB504">
        <f t="shared" ca="1" si="252"/>
        <v>640.43503351535014</v>
      </c>
      <c r="AC504">
        <f t="shared" ca="1" si="253"/>
        <v>5.9695873127196382E-2</v>
      </c>
      <c r="AD504">
        <f t="shared" ca="1" si="254"/>
        <v>4.1910563365598019</v>
      </c>
      <c r="AE504">
        <f t="shared" ca="1" si="255"/>
        <v>63.603933462482935</v>
      </c>
      <c r="AF504">
        <f t="shared" ca="1" si="256"/>
        <v>5.9413200033532121E-2</v>
      </c>
      <c r="AG504">
        <f t="shared" ca="1" si="257"/>
        <v>0</v>
      </c>
      <c r="AH504">
        <f ca="1">IFERROR(IF(V32="Supercritical",MAX($D$16,IFERROR(L504,MAX($D$16,POWER((ABS(K504)^2)/($I$5*MAX(F504,0.1)^2),1/3)))),IF(V32="Subcritical",MAX($D$16,IFERROR(W504,MAX($D$16,POWER((ABS(K504)^2)/($I$5*MAX(F504,0.1)^2),1/3)))),IF(AND(IFERROR(V504,0)=1,IFERROR(AG504,0)=1),IF(IFERROR(T504,-1E+99)&gt;=IFERROR(AE504,-1E+99),MAX($D$16,IFERROR(L504,MAX($D$16,POWER((ABS(K504)^2)/($I$5*MAX(F504,0.1)^2),1/3)))),MAX($D$16,IFERROR(W504,MAX($D$16,POWER((ABS(K504)^2)/($I$5*MAX(F504,0.1)^2),1/3))))),IF(IFERROR(V504,0)=1,MAX($D$16,IFERROR(L504,MAX($D$16,POWER((ABS(K504)^2)/($I$5*MAX(F504,0.1)^2),1/3)))),IF(IFERROR(AG504,0)=1,MAX($D$16,IFERROR(W504,MAX($D$16,POWER((ABS(K504)^2)/($I$5*MAX(F504,0.1)^2),1/3)))),MAX($D$16,POWER((ABS(K504)^2)/($I$5*MAX(F504,0.1)^2),1/3))))))),MAX($D$16,POWER((ABS(K504)^2)/($I$5*MAX(F504,0.1)^2),1/3)))</f>
        <v>2.1389677043987478</v>
      </c>
      <c r="AI504">
        <f t="shared" ca="1" si="258"/>
        <v>634.52446770439872</v>
      </c>
      <c r="AJ504">
        <f t="shared" ca="1" si="259"/>
        <v>635.59395155659809</v>
      </c>
      <c r="AM504">
        <v>0</v>
      </c>
      <c r="AN504">
        <v>0</v>
      </c>
      <c r="AO504">
        <f t="shared" si="260"/>
        <v>0</v>
      </c>
      <c r="AP504">
        <f t="shared" si="269"/>
        <v>0</v>
      </c>
      <c r="AQ504">
        <f t="shared" ca="1" si="261"/>
        <v>1.0000000000000004</v>
      </c>
      <c r="AR504" t="str">
        <f t="shared" ca="1" si="262"/>
        <v>Supercritical</v>
      </c>
      <c r="AS504">
        <f t="shared" ca="1" si="263"/>
        <v>3.8141460404132466E-3</v>
      </c>
    </row>
    <row r="505" spans="1:45" x14ac:dyDescent="0.35">
      <c r="A505">
        <v>356</v>
      </c>
      <c r="B505">
        <v>354.995</v>
      </c>
      <c r="C505">
        <v>616274.38</v>
      </c>
      <c r="D505">
        <v>3097606.7039999999</v>
      </c>
      <c r="E505">
        <v>632.38499999999999</v>
      </c>
      <c r="F505">
        <v>5.2</v>
      </c>
      <c r="G505">
        <v>0</v>
      </c>
      <c r="H505" t="s">
        <v>194</v>
      </c>
      <c r="I505">
        <v>2.3E-2</v>
      </c>
      <c r="J505">
        <f t="shared" si="264"/>
        <v>0.99900000000002365</v>
      </c>
      <c r="K505">
        <f t="shared" ca="1" si="265"/>
        <v>50.95</v>
      </c>
      <c r="L505">
        <f t="shared" ca="1" si="266"/>
        <v>1.0684959309922624</v>
      </c>
      <c r="M505">
        <f t="shared" ca="1" si="239"/>
        <v>5.5561788411597641</v>
      </c>
      <c r="N505">
        <f t="shared" ca="1" si="240"/>
        <v>0.75728294997139567</v>
      </c>
      <c r="O505">
        <f t="shared" ca="1" si="241"/>
        <v>9.1699712080119067</v>
      </c>
      <c r="P505">
        <f t="shared" ca="1" si="242"/>
        <v>633.45349593099229</v>
      </c>
      <c r="Q505">
        <f t="shared" ca="1" si="243"/>
        <v>637.73934567389585</v>
      </c>
      <c r="R505">
        <f t="shared" ca="1" si="244"/>
        <v>2.7409906686322007E-2</v>
      </c>
      <c r="S505">
        <f t="shared" ca="1" si="245"/>
        <v>2.8323507366843055</v>
      </c>
      <c r="T505">
        <f t="shared" ca="1" si="246"/>
        <v>50.594272557643521</v>
      </c>
      <c r="U505">
        <f t="shared" ca="1" si="267"/>
        <v>-2.7046787686458629E-2</v>
      </c>
      <c r="V505">
        <f t="shared" ca="1" si="268"/>
        <v>0</v>
      </c>
      <c r="W505">
        <f t="shared" ca="1" si="247"/>
        <v>0.82282159791388843</v>
      </c>
      <c r="X505">
        <f t="shared" ca="1" si="248"/>
        <v>4.2786723091522196</v>
      </c>
      <c r="Y505">
        <f t="shared" ca="1" si="249"/>
        <v>0.62502122689653872</v>
      </c>
      <c r="Z505">
        <f t="shared" ca="1" si="250"/>
        <v>11.907899534866527</v>
      </c>
      <c r="AA505">
        <f t="shared" ca="1" si="251"/>
        <v>633.20782159791383</v>
      </c>
      <c r="AB505">
        <f t="shared" ca="1" si="252"/>
        <v>640.4350423589982</v>
      </c>
      <c r="AC505">
        <f t="shared" ca="1" si="253"/>
        <v>5.9702587328144742E-2</v>
      </c>
      <c r="AD505">
        <f t="shared" ca="1" si="254"/>
        <v>4.1912910194811586</v>
      </c>
      <c r="AE505">
        <f t="shared" ca="1" si="255"/>
        <v>63.606110678346312</v>
      </c>
      <c r="AF505">
        <f t="shared" ca="1" si="256"/>
        <v>5.9539333377983894E-2</v>
      </c>
      <c r="AG505">
        <f t="shared" ca="1" si="257"/>
        <v>0</v>
      </c>
      <c r="AH505">
        <f ca="1">IFERROR(IF(V32="Supercritical",MAX($D$16,IFERROR(L505,MAX($D$16,POWER((ABS(K505)^2)/($I$5*MAX(F505,0.1)^2),1/3)))),IF(V32="Subcritical",MAX($D$16,IFERROR(W505,MAX($D$16,POWER((ABS(K505)^2)/($I$5*MAX(F505,0.1)^2),1/3)))),IF(AND(IFERROR(V505,0)=1,IFERROR(AG505,0)=1),IF(IFERROR(T505,-1E+99)&gt;=IFERROR(AE505,-1E+99),MAX($D$16,IFERROR(L505,MAX($D$16,POWER((ABS(K505)^2)/($I$5*MAX(F505,0.1)^2),1/3)))),MAX($D$16,IFERROR(W505,MAX($D$16,POWER((ABS(K505)^2)/($I$5*MAX(F505,0.1)^2),1/3))))),IF(IFERROR(V505,0)=1,MAX($D$16,IFERROR(L505,MAX($D$16,POWER((ABS(K505)^2)/($I$5*MAX(F505,0.1)^2),1/3)))),IF(IFERROR(AG505,0)=1,MAX($D$16,IFERROR(W505,MAX($D$16,POWER((ABS(K505)^2)/($I$5*MAX(F505,0.1)^2),1/3)))),MAX($D$16,POWER((ABS(K505)^2)/($I$5*MAX(F505,0.1)^2),1/3))))))),MAX($D$16,POWER((ABS(K505)^2)/($I$5*MAX(F505,0.1)^2),1/3)))</f>
        <v>2.1389677043987478</v>
      </c>
      <c r="AI505">
        <f t="shared" ca="1" si="258"/>
        <v>634.52396770439873</v>
      </c>
      <c r="AJ505">
        <f t="shared" ca="1" si="259"/>
        <v>635.5934515565981</v>
      </c>
      <c r="AM505">
        <v>0</v>
      </c>
      <c r="AN505">
        <v>0</v>
      </c>
      <c r="AO505">
        <f t="shared" si="260"/>
        <v>0</v>
      </c>
      <c r="AP505">
        <f t="shared" si="269"/>
        <v>0</v>
      </c>
      <c r="AQ505">
        <f t="shared" ca="1" si="261"/>
        <v>1.0000000000000004</v>
      </c>
      <c r="AR505" t="str">
        <f t="shared" ca="1" si="262"/>
        <v>Supercritical</v>
      </c>
      <c r="AS505">
        <f t="shared" ca="1" si="263"/>
        <v>3.8141460404132466E-3</v>
      </c>
    </row>
    <row r="506" spans="1:45" x14ac:dyDescent="0.35">
      <c r="A506">
        <v>357</v>
      </c>
      <c r="B506">
        <v>355.99599999999998</v>
      </c>
      <c r="C506">
        <v>616273.90500000003</v>
      </c>
      <c r="D506">
        <v>3097605.8229999999</v>
      </c>
      <c r="E506">
        <v>632.3845</v>
      </c>
      <c r="F506">
        <v>5.2</v>
      </c>
      <c r="G506">
        <v>0</v>
      </c>
      <c r="H506" t="s">
        <v>194</v>
      </c>
      <c r="I506">
        <v>2.3E-2</v>
      </c>
      <c r="J506">
        <f t="shared" si="264"/>
        <v>1.0009999999999764</v>
      </c>
      <c r="K506">
        <f t="shared" ca="1" si="265"/>
        <v>50.95</v>
      </c>
      <c r="L506">
        <f t="shared" ca="1" si="266"/>
        <v>1.0684959309922624</v>
      </c>
      <c r="M506">
        <f t="shared" ca="1" si="239"/>
        <v>5.5561788411597641</v>
      </c>
      <c r="N506">
        <f t="shared" ca="1" si="240"/>
        <v>0.75728294997139567</v>
      </c>
      <c r="O506">
        <f t="shared" ca="1" si="241"/>
        <v>9.1699712080119067</v>
      </c>
      <c r="P506">
        <f t="shared" ca="1" si="242"/>
        <v>633.4529959309923</v>
      </c>
      <c r="Q506">
        <f t="shared" ca="1" si="243"/>
        <v>637.73884567389587</v>
      </c>
      <c r="R506">
        <f t="shared" ca="1" si="244"/>
        <v>2.7409906686322007E-2</v>
      </c>
      <c r="S506">
        <f t="shared" ca="1" si="245"/>
        <v>2.8323507366843055</v>
      </c>
      <c r="T506">
        <f t="shared" ca="1" si="246"/>
        <v>50.594272557643521</v>
      </c>
      <c r="U506">
        <f t="shared" ca="1" si="267"/>
        <v>-2.7101607499844249E-2</v>
      </c>
      <c r="V506">
        <f t="shared" ca="1" si="268"/>
        <v>0</v>
      </c>
      <c r="W506">
        <f t="shared" ca="1" si="247"/>
        <v>0.82283566375879114</v>
      </c>
      <c r="X506">
        <f t="shared" ca="1" si="248"/>
        <v>4.2787454515457144</v>
      </c>
      <c r="Y506">
        <f t="shared" ca="1" si="249"/>
        <v>0.62502934289971213</v>
      </c>
      <c r="Z506">
        <f t="shared" ca="1" si="250"/>
        <v>11.907695977005154</v>
      </c>
      <c r="AA506">
        <f t="shared" ca="1" si="251"/>
        <v>633.20733566375884</v>
      </c>
      <c r="AB506">
        <f t="shared" ca="1" si="252"/>
        <v>640.43430933760112</v>
      </c>
      <c r="AC506">
        <f t="shared" ca="1" si="253"/>
        <v>5.9699512578295026E-2</v>
      </c>
      <c r="AD506">
        <f t="shared" ca="1" si="254"/>
        <v>4.1911835488158609</v>
      </c>
      <c r="AE506">
        <f t="shared" ca="1" si="255"/>
        <v>63.605113647624961</v>
      </c>
      <c r="AF506">
        <f t="shared" ca="1" si="256"/>
        <v>5.9524726393647143E-2</v>
      </c>
      <c r="AG506">
        <f t="shared" ca="1" si="257"/>
        <v>0</v>
      </c>
      <c r="AH506">
        <f ca="1">IFERROR(IF(V32="Supercritical",MAX($D$16,IFERROR(L506,MAX($D$16,POWER((ABS(K506)^2)/($I$5*MAX(F506,0.1)^2),1/3)))),IF(V32="Subcritical",MAX($D$16,IFERROR(W506,MAX($D$16,POWER((ABS(K506)^2)/($I$5*MAX(F506,0.1)^2),1/3)))),IF(AND(IFERROR(V506,0)=1,IFERROR(AG506,0)=1),IF(IFERROR(T506,-1E+99)&gt;=IFERROR(AE506,-1E+99),MAX($D$16,IFERROR(L506,MAX($D$16,POWER((ABS(K506)^2)/($I$5*MAX(F506,0.1)^2),1/3)))),MAX($D$16,IFERROR(W506,MAX($D$16,POWER((ABS(K506)^2)/($I$5*MAX(F506,0.1)^2),1/3))))),IF(IFERROR(V506,0)=1,MAX($D$16,IFERROR(L506,MAX($D$16,POWER((ABS(K506)^2)/($I$5*MAX(F506,0.1)^2),1/3)))),IF(IFERROR(AG506,0)=1,MAX($D$16,IFERROR(W506,MAX($D$16,POWER((ABS(K506)^2)/($I$5*MAX(F506,0.1)^2),1/3)))),MAX($D$16,POWER((ABS(K506)^2)/($I$5*MAX(F506,0.1)^2),1/3))))))),MAX($D$16,POWER((ABS(K506)^2)/($I$5*MAX(F506,0.1)^2),1/3)))</f>
        <v>2.1389677043987478</v>
      </c>
      <c r="AI506">
        <f t="shared" ca="1" si="258"/>
        <v>634.52346770439874</v>
      </c>
      <c r="AJ506">
        <f t="shared" ca="1" si="259"/>
        <v>635.59295155659811</v>
      </c>
      <c r="AM506">
        <v>0</v>
      </c>
      <c r="AN506">
        <v>0</v>
      </c>
      <c r="AO506">
        <f t="shared" si="260"/>
        <v>0</v>
      </c>
      <c r="AP506">
        <f t="shared" si="269"/>
        <v>0</v>
      </c>
      <c r="AQ506">
        <f t="shared" ca="1" si="261"/>
        <v>1.0000000000000004</v>
      </c>
      <c r="AR506" t="str">
        <f t="shared" ca="1" si="262"/>
        <v>Supercritical</v>
      </c>
      <c r="AS506">
        <f t="shared" ca="1" si="263"/>
        <v>3.8141460404132466E-3</v>
      </c>
    </row>
    <row r="507" spans="1:45" x14ac:dyDescent="0.35">
      <c r="A507">
        <v>358</v>
      </c>
      <c r="B507">
        <v>356.99599999999998</v>
      </c>
      <c r="C507">
        <v>616273.43099999998</v>
      </c>
      <c r="D507">
        <v>3097604.943</v>
      </c>
      <c r="E507">
        <v>632.38400000000001</v>
      </c>
      <c r="F507">
        <v>5.2</v>
      </c>
      <c r="G507">
        <v>0</v>
      </c>
      <c r="H507" t="s">
        <v>194</v>
      </c>
      <c r="I507">
        <v>2.7E-2</v>
      </c>
      <c r="J507">
        <f t="shared" si="264"/>
        <v>1</v>
      </c>
      <c r="K507">
        <f t="shared" ca="1" si="265"/>
        <v>50.95</v>
      </c>
      <c r="L507">
        <f t="shared" ca="1" si="266"/>
        <v>1.0684959309922624</v>
      </c>
      <c r="M507">
        <f t="shared" ca="1" si="239"/>
        <v>5.5561788411597641</v>
      </c>
      <c r="N507">
        <f t="shared" ca="1" si="240"/>
        <v>0.75728294997139567</v>
      </c>
      <c r="O507">
        <f t="shared" ca="1" si="241"/>
        <v>9.1699712080119067</v>
      </c>
      <c r="P507">
        <f t="shared" ca="1" si="242"/>
        <v>633.45249593099231</v>
      </c>
      <c r="Q507">
        <f t="shared" ca="1" si="243"/>
        <v>637.73834567389588</v>
      </c>
      <c r="R507">
        <f t="shared" ca="1" si="244"/>
        <v>2.7409906686322007E-2</v>
      </c>
      <c r="S507">
        <f t="shared" ca="1" si="245"/>
        <v>2.8323507366843055</v>
      </c>
      <c r="T507">
        <f t="shared" ca="1" si="246"/>
        <v>50.594272557643521</v>
      </c>
      <c r="U507">
        <f t="shared" ca="1" si="267"/>
        <v>-2.7102769924795211E-2</v>
      </c>
      <c r="V507">
        <f t="shared" ca="1" si="268"/>
        <v>0</v>
      </c>
      <c r="W507">
        <f t="shared" ca="1" si="247"/>
        <v>0.82289024783825548</v>
      </c>
      <c r="X507">
        <f t="shared" ca="1" si="248"/>
        <v>4.2790292887589283</v>
      </c>
      <c r="Y507">
        <f t="shared" ca="1" si="249"/>
        <v>0.62506083732327844</v>
      </c>
      <c r="Z507">
        <f t="shared" ca="1" si="250"/>
        <v>11.906906113927846</v>
      </c>
      <c r="AA507">
        <f t="shared" ca="1" si="251"/>
        <v>633.20689024783826</v>
      </c>
      <c r="AB507">
        <f t="shared" ca="1" si="252"/>
        <v>640.43290519207335</v>
      </c>
      <c r="AC507">
        <f t="shared" ca="1" si="253"/>
        <v>5.9687582706008629E-2</v>
      </c>
      <c r="AD507">
        <f t="shared" ca="1" si="254"/>
        <v>4.1907665404067131</v>
      </c>
      <c r="AE507">
        <f t="shared" ca="1" si="255"/>
        <v>63.601244910750246</v>
      </c>
      <c r="AF507">
        <f t="shared" ca="1" si="256"/>
        <v>5.9512753378498928E-2</v>
      </c>
      <c r="AG507">
        <f t="shared" ca="1" si="257"/>
        <v>0</v>
      </c>
      <c r="AH507">
        <f ca="1">IFERROR(IF(V32="Supercritical",MAX($D$16,IFERROR(L507,MAX($D$16,POWER((ABS(K507)^2)/($I$5*MAX(F507,0.1)^2),1/3)))),IF(V32="Subcritical",MAX($D$16,IFERROR(W507,MAX($D$16,POWER((ABS(K507)^2)/($I$5*MAX(F507,0.1)^2),1/3)))),IF(AND(IFERROR(V507,0)=1,IFERROR(AG507,0)=1),IF(IFERROR(T507,-1E+99)&gt;=IFERROR(AE507,-1E+99),MAX($D$16,IFERROR(L507,MAX($D$16,POWER((ABS(K507)^2)/($I$5*MAX(F507,0.1)^2),1/3)))),MAX($D$16,IFERROR(W507,MAX($D$16,POWER((ABS(K507)^2)/($I$5*MAX(F507,0.1)^2),1/3))))),IF(IFERROR(V507,0)=1,MAX($D$16,IFERROR(L507,MAX($D$16,POWER((ABS(K507)^2)/($I$5*MAX(F507,0.1)^2),1/3)))),IF(IFERROR(AG507,0)=1,MAX($D$16,IFERROR(W507,MAX($D$16,POWER((ABS(K507)^2)/($I$5*MAX(F507,0.1)^2),1/3)))),MAX($D$16,POWER((ABS(K507)^2)/($I$5*MAX(F507,0.1)^2),1/3))))))),MAX($D$16,POWER((ABS(K507)^2)/($I$5*MAX(F507,0.1)^2),1/3)))</f>
        <v>2.1389677043987478</v>
      </c>
      <c r="AI507">
        <f t="shared" ca="1" si="258"/>
        <v>634.52296770439875</v>
      </c>
      <c r="AJ507">
        <f t="shared" ca="1" si="259"/>
        <v>635.59245155659812</v>
      </c>
      <c r="AM507">
        <v>0</v>
      </c>
      <c r="AN507">
        <v>0</v>
      </c>
      <c r="AO507">
        <f t="shared" si="260"/>
        <v>0</v>
      </c>
      <c r="AP507">
        <f t="shared" si="269"/>
        <v>0</v>
      </c>
      <c r="AQ507">
        <f t="shared" ca="1" si="261"/>
        <v>1.0000000000000004</v>
      </c>
      <c r="AR507" t="str">
        <f t="shared" ca="1" si="262"/>
        <v>Supercritical</v>
      </c>
      <c r="AS507">
        <f t="shared" ca="1" si="263"/>
        <v>3.8141460404132466E-3</v>
      </c>
    </row>
    <row r="508" spans="1:45" x14ac:dyDescent="0.35">
      <c r="A508">
        <v>359</v>
      </c>
      <c r="B508">
        <v>357.99599999999998</v>
      </c>
      <c r="C508">
        <v>616272.95700000005</v>
      </c>
      <c r="D508">
        <v>3097604.0619999999</v>
      </c>
      <c r="E508">
        <v>632.38350000000003</v>
      </c>
      <c r="F508">
        <v>5.2</v>
      </c>
      <c r="G508">
        <v>0</v>
      </c>
      <c r="H508" t="s">
        <v>194</v>
      </c>
      <c r="I508">
        <v>2.7E-2</v>
      </c>
      <c r="J508">
        <f t="shared" si="264"/>
        <v>1</v>
      </c>
      <c r="K508">
        <f t="shared" ca="1" si="265"/>
        <v>50.95</v>
      </c>
      <c r="L508">
        <f t="shared" ca="1" si="266"/>
        <v>1.0684959309922624</v>
      </c>
      <c r="M508">
        <f t="shared" ca="1" si="239"/>
        <v>5.5561788411597641</v>
      </c>
      <c r="N508">
        <f t="shared" ca="1" si="240"/>
        <v>0.75728294997139567</v>
      </c>
      <c r="O508">
        <f t="shared" ca="1" si="241"/>
        <v>9.1699712080119067</v>
      </c>
      <c r="P508">
        <f t="shared" ca="1" si="242"/>
        <v>633.45199593099233</v>
      </c>
      <c r="Q508">
        <f t="shared" ca="1" si="243"/>
        <v>637.73784567389589</v>
      </c>
      <c r="R508">
        <f t="shared" ca="1" si="244"/>
        <v>2.7409906686322007E-2</v>
      </c>
      <c r="S508">
        <f t="shared" ca="1" si="245"/>
        <v>2.8323507366843055</v>
      </c>
      <c r="T508">
        <f t="shared" ca="1" si="246"/>
        <v>50.594272557643521</v>
      </c>
      <c r="U508">
        <f t="shared" ca="1" si="267"/>
        <v>-2.7102769924795211E-2</v>
      </c>
      <c r="V508">
        <f t="shared" ca="1" si="268"/>
        <v>0</v>
      </c>
      <c r="W508">
        <f t="shared" ca="1" si="247"/>
        <v>0.82298233523232411</v>
      </c>
      <c r="X508">
        <f t="shared" ca="1" si="248"/>
        <v>4.2795081432080853</v>
      </c>
      <c r="Y508">
        <f t="shared" ca="1" si="249"/>
        <v>0.62511396847708633</v>
      </c>
      <c r="Z508">
        <f t="shared" ca="1" si="250"/>
        <v>11.905573793769184</v>
      </c>
      <c r="AA508">
        <f t="shared" ca="1" si="251"/>
        <v>633.20648233523229</v>
      </c>
      <c r="AB508">
        <f t="shared" ca="1" si="252"/>
        <v>640.43088026381963</v>
      </c>
      <c r="AC508">
        <f t="shared" ca="1" si="253"/>
        <v>5.9667463466883008E-2</v>
      </c>
      <c r="AD508">
        <f t="shared" ca="1" si="254"/>
        <v>4.1900631729874744</v>
      </c>
      <c r="AE508">
        <f t="shared" ca="1" si="255"/>
        <v>63.594719333001834</v>
      </c>
      <c r="AF508">
        <f t="shared" ca="1" si="256"/>
        <v>5.9769496627609442E-2</v>
      </c>
      <c r="AG508">
        <f t="shared" ca="1" si="257"/>
        <v>0</v>
      </c>
      <c r="AH508">
        <f ca="1">IFERROR(IF(V32="Supercritical",MAX($D$16,IFERROR(L508,MAX($D$16,POWER((ABS(K508)^2)/($I$5*MAX(F508,0.1)^2),1/3)))),IF(V32="Subcritical",MAX($D$16,IFERROR(W508,MAX($D$16,POWER((ABS(K508)^2)/($I$5*MAX(F508,0.1)^2),1/3)))),IF(AND(IFERROR(V508,0)=1,IFERROR(AG508,0)=1),IF(IFERROR(T508,-1E+99)&gt;=IFERROR(AE508,-1E+99),MAX($D$16,IFERROR(L508,MAX($D$16,POWER((ABS(K508)^2)/($I$5*MAX(F508,0.1)^2),1/3)))),MAX($D$16,IFERROR(W508,MAX($D$16,POWER((ABS(K508)^2)/($I$5*MAX(F508,0.1)^2),1/3))))),IF(IFERROR(V508,0)=1,MAX($D$16,IFERROR(L508,MAX($D$16,POWER((ABS(K508)^2)/($I$5*MAX(F508,0.1)^2),1/3)))),IF(IFERROR(AG508,0)=1,MAX($D$16,IFERROR(W508,MAX($D$16,POWER((ABS(K508)^2)/($I$5*MAX(F508,0.1)^2),1/3)))),MAX($D$16,POWER((ABS(K508)^2)/($I$5*MAX(F508,0.1)^2),1/3))))))),MAX($D$16,POWER((ABS(K508)^2)/($I$5*MAX(F508,0.1)^2),1/3)))</f>
        <v>2.1389677043987478</v>
      </c>
      <c r="AI508">
        <f t="shared" ca="1" si="258"/>
        <v>634.52246770439876</v>
      </c>
      <c r="AJ508">
        <f t="shared" ca="1" si="259"/>
        <v>635.59195155659813</v>
      </c>
      <c r="AM508">
        <v>0</v>
      </c>
      <c r="AN508">
        <v>0</v>
      </c>
      <c r="AO508">
        <f t="shared" si="260"/>
        <v>0</v>
      </c>
      <c r="AP508">
        <f t="shared" si="269"/>
        <v>0</v>
      </c>
      <c r="AQ508">
        <f t="shared" ca="1" si="261"/>
        <v>1.0000000000000004</v>
      </c>
      <c r="AR508" t="str">
        <f t="shared" ca="1" si="262"/>
        <v>Supercritical</v>
      </c>
      <c r="AS508">
        <f t="shared" ca="1" si="263"/>
        <v>3.8141460404132466E-3</v>
      </c>
    </row>
    <row r="509" spans="1:45" x14ac:dyDescent="0.35">
      <c r="A509">
        <v>360</v>
      </c>
      <c r="B509">
        <v>358.99599999999998</v>
      </c>
      <c r="C509">
        <v>616272.48300000001</v>
      </c>
      <c r="D509">
        <v>3097603.182</v>
      </c>
      <c r="E509">
        <v>632.38300000000004</v>
      </c>
      <c r="F509">
        <v>5.2</v>
      </c>
      <c r="G509">
        <v>0</v>
      </c>
      <c r="H509" t="s">
        <v>194</v>
      </c>
      <c r="I509">
        <v>0.05</v>
      </c>
      <c r="J509">
        <f t="shared" si="264"/>
        <v>1</v>
      </c>
      <c r="K509">
        <f t="shared" ca="1" si="265"/>
        <v>50.95</v>
      </c>
      <c r="L509">
        <f t="shared" ca="1" si="266"/>
        <v>1.0684959309922624</v>
      </c>
      <c r="M509">
        <f t="shared" ca="1" si="239"/>
        <v>5.5561788411597641</v>
      </c>
      <c r="N509">
        <f t="shared" ca="1" si="240"/>
        <v>0.75728294997139567</v>
      </c>
      <c r="O509">
        <f t="shared" ca="1" si="241"/>
        <v>9.1699712080119067</v>
      </c>
      <c r="P509">
        <f t="shared" ca="1" si="242"/>
        <v>633.45149593099234</v>
      </c>
      <c r="Q509">
        <f t="shared" ca="1" si="243"/>
        <v>637.7373456738959</v>
      </c>
      <c r="R509">
        <f t="shared" ca="1" si="244"/>
        <v>2.7409906686322007E-2</v>
      </c>
      <c r="S509">
        <f t="shared" ca="1" si="245"/>
        <v>2.8323507366843055</v>
      </c>
      <c r="T509">
        <f t="shared" ca="1" si="246"/>
        <v>50.594272557643521</v>
      </c>
      <c r="U509">
        <f t="shared" ca="1" si="267"/>
        <v>-2.7267060831604795E-2</v>
      </c>
      <c r="V509">
        <f t="shared" ca="1" si="268"/>
        <v>0</v>
      </c>
      <c r="W509">
        <f t="shared" ca="1" si="247"/>
        <v>0.82310969738344297</v>
      </c>
      <c r="X509">
        <f t="shared" ca="1" si="248"/>
        <v>4.2801704263939033</v>
      </c>
      <c r="Y509">
        <f t="shared" ca="1" si="249"/>
        <v>0.62518744720123642</v>
      </c>
      <c r="Z509">
        <f t="shared" ca="1" si="250"/>
        <v>11.903731609800877</v>
      </c>
      <c r="AA509">
        <f t="shared" ca="1" si="251"/>
        <v>633.20610969738345</v>
      </c>
      <c r="AB509">
        <f t="shared" ca="1" si="252"/>
        <v>640.42827209484381</v>
      </c>
      <c r="AC509">
        <f t="shared" ca="1" si="253"/>
        <v>5.9639652586804211E-2</v>
      </c>
      <c r="AD509">
        <f t="shared" ca="1" si="254"/>
        <v>4.189090699664626</v>
      </c>
      <c r="AE509">
        <f t="shared" ca="1" si="255"/>
        <v>63.585696708657295</v>
      </c>
      <c r="AF509">
        <f t="shared" ca="1" si="256"/>
        <v>6.0078533698515457E-2</v>
      </c>
      <c r="AG509">
        <f t="shared" ca="1" si="257"/>
        <v>0</v>
      </c>
      <c r="AH509">
        <f ca="1">IFERROR(IF(V32="Supercritical",MAX($D$16,IFERROR(L509,MAX($D$16,POWER((ABS(K509)^2)/($I$5*MAX(F509,0.1)^2),1/3)))),IF(V32="Subcritical",MAX($D$16,IFERROR(W509,MAX($D$16,POWER((ABS(K509)^2)/($I$5*MAX(F509,0.1)^2),1/3)))),IF(AND(IFERROR(V509,0)=1,IFERROR(AG509,0)=1),IF(IFERROR(T509,-1E+99)&gt;=IFERROR(AE509,-1E+99),MAX($D$16,IFERROR(L509,MAX($D$16,POWER((ABS(K509)^2)/($I$5*MAX(F509,0.1)^2),1/3)))),MAX($D$16,IFERROR(W509,MAX($D$16,POWER((ABS(K509)^2)/($I$5*MAX(F509,0.1)^2),1/3))))),IF(IFERROR(V509,0)=1,MAX($D$16,IFERROR(L509,MAX($D$16,POWER((ABS(K509)^2)/($I$5*MAX(F509,0.1)^2),1/3)))),IF(IFERROR(AG509,0)=1,MAX($D$16,IFERROR(W509,MAX($D$16,POWER((ABS(K509)^2)/($I$5*MAX(F509,0.1)^2),1/3)))),MAX($D$16,POWER((ABS(K509)^2)/($I$5*MAX(F509,0.1)^2),1/3))))))),MAX($D$16,POWER((ABS(K509)^2)/($I$5*MAX(F509,0.1)^2),1/3)))</f>
        <v>2.1389677043987478</v>
      </c>
      <c r="AI509">
        <f t="shared" ca="1" si="258"/>
        <v>634.52196770439878</v>
      </c>
      <c r="AJ509">
        <f t="shared" ca="1" si="259"/>
        <v>635.59145155659814</v>
      </c>
      <c r="AM509">
        <v>0</v>
      </c>
      <c r="AN509">
        <v>0</v>
      </c>
      <c r="AO509">
        <f t="shared" si="260"/>
        <v>0</v>
      </c>
      <c r="AP509">
        <f t="shared" si="269"/>
        <v>0</v>
      </c>
      <c r="AQ509">
        <f t="shared" ca="1" si="261"/>
        <v>1.0000000000000004</v>
      </c>
      <c r="AR509" t="str">
        <f t="shared" ca="1" si="262"/>
        <v>Supercritical</v>
      </c>
      <c r="AS509">
        <f t="shared" ca="1" si="263"/>
        <v>3.8141460404132466E-3</v>
      </c>
    </row>
    <row r="510" spans="1:45" x14ac:dyDescent="0.35">
      <c r="A510">
        <v>361</v>
      </c>
      <c r="B510">
        <v>359.99599999999998</v>
      </c>
      <c r="C510">
        <v>616272.00800000003</v>
      </c>
      <c r="D510">
        <v>3097602.3020000001</v>
      </c>
      <c r="E510">
        <v>632.38250000000005</v>
      </c>
      <c r="F510">
        <v>5.2</v>
      </c>
      <c r="G510">
        <v>0</v>
      </c>
      <c r="H510" t="s">
        <v>194</v>
      </c>
      <c r="I510">
        <v>7.8E-2</v>
      </c>
      <c r="J510">
        <f t="shared" si="264"/>
        <v>1</v>
      </c>
      <c r="K510">
        <f t="shared" ca="1" si="265"/>
        <v>50.95</v>
      </c>
      <c r="L510">
        <f t="shared" ca="1" si="266"/>
        <v>1.0684959309922624</v>
      </c>
      <c r="M510">
        <f t="shared" ca="1" si="239"/>
        <v>5.5561788411597641</v>
      </c>
      <c r="N510">
        <f t="shared" ca="1" si="240"/>
        <v>0.75728294997139567</v>
      </c>
      <c r="O510">
        <f t="shared" ca="1" si="241"/>
        <v>9.1699712080119067</v>
      </c>
      <c r="P510">
        <f t="shared" ca="1" si="242"/>
        <v>633.45099593099235</v>
      </c>
      <c r="Q510">
        <f t="shared" ca="1" si="243"/>
        <v>637.73684567389591</v>
      </c>
      <c r="R510">
        <f t="shared" ca="1" si="244"/>
        <v>2.7409906686322007E-2</v>
      </c>
      <c r="S510">
        <f t="shared" ca="1" si="245"/>
        <v>2.8323507366843055</v>
      </c>
      <c r="T510">
        <f t="shared" ca="1" si="246"/>
        <v>50.594272557643521</v>
      </c>
      <c r="U510">
        <f t="shared" ca="1" si="267"/>
        <v>-2.7467067152883828E-2</v>
      </c>
      <c r="V510">
        <f t="shared" ca="1" si="268"/>
        <v>0</v>
      </c>
      <c r="W510">
        <f t="shared" ca="1" si="247"/>
        <v>0.82327059090184673</v>
      </c>
      <c r="X510">
        <f t="shared" ca="1" si="248"/>
        <v>4.2810070726896035</v>
      </c>
      <c r="Y510">
        <f t="shared" ca="1" si="249"/>
        <v>0.62528026327620645</v>
      </c>
      <c r="Z510">
        <f t="shared" ca="1" si="250"/>
        <v>11.901405238274915</v>
      </c>
      <c r="AA510">
        <f t="shared" ca="1" si="251"/>
        <v>633.20577059090192</v>
      </c>
      <c r="AB510">
        <f t="shared" ca="1" si="252"/>
        <v>640.42511037916074</v>
      </c>
      <c r="AC510">
        <f t="shared" ca="1" si="253"/>
        <v>5.9604544949144057E-2</v>
      </c>
      <c r="AD510">
        <f t="shared" ca="1" si="254"/>
        <v>4.1878627353395945</v>
      </c>
      <c r="AE510">
        <f t="shared" ca="1" si="255"/>
        <v>63.574302998564811</v>
      </c>
      <c r="AF510">
        <f t="shared" ca="1" si="256"/>
        <v>5.94294152394923E-2</v>
      </c>
      <c r="AG510">
        <f t="shared" ca="1" si="257"/>
        <v>0</v>
      </c>
      <c r="AH510">
        <f ca="1">IFERROR(IF(V32="Supercritical",MAX($D$16,IFERROR(L510,MAX($D$16,POWER((ABS(K510)^2)/($I$5*MAX(F510,0.1)^2),1/3)))),IF(V32="Subcritical",MAX($D$16,IFERROR(W510,MAX($D$16,POWER((ABS(K510)^2)/($I$5*MAX(F510,0.1)^2),1/3)))),IF(AND(IFERROR(V510,0)=1,IFERROR(AG510,0)=1),IF(IFERROR(T510,-1E+99)&gt;=IFERROR(AE510,-1E+99),MAX($D$16,IFERROR(L510,MAX($D$16,POWER((ABS(K510)^2)/($I$5*MAX(F510,0.1)^2),1/3)))),MAX($D$16,IFERROR(W510,MAX($D$16,POWER((ABS(K510)^2)/($I$5*MAX(F510,0.1)^2),1/3))))),IF(IFERROR(V510,0)=1,MAX($D$16,IFERROR(L510,MAX($D$16,POWER((ABS(K510)^2)/($I$5*MAX(F510,0.1)^2),1/3)))),IF(IFERROR(AG510,0)=1,MAX($D$16,IFERROR(W510,MAX($D$16,POWER((ABS(K510)^2)/($I$5*MAX(F510,0.1)^2),1/3)))),MAX($D$16,POWER((ABS(K510)^2)/($I$5*MAX(F510,0.1)^2),1/3))))))),MAX($D$16,POWER((ABS(K510)^2)/($I$5*MAX(F510,0.1)^2),1/3)))</f>
        <v>2.1389677043987478</v>
      </c>
      <c r="AI510">
        <f t="shared" ca="1" si="258"/>
        <v>634.52146770439879</v>
      </c>
      <c r="AJ510">
        <f t="shared" ca="1" si="259"/>
        <v>635.59095155659816</v>
      </c>
      <c r="AM510">
        <v>0</v>
      </c>
      <c r="AN510">
        <v>0</v>
      </c>
      <c r="AO510">
        <f t="shared" si="260"/>
        <v>0</v>
      </c>
      <c r="AP510">
        <f t="shared" si="269"/>
        <v>0</v>
      </c>
      <c r="AQ510">
        <f t="shared" ca="1" si="261"/>
        <v>1.0000000000000004</v>
      </c>
      <c r="AR510" t="str">
        <f t="shared" ca="1" si="262"/>
        <v>Supercritical</v>
      </c>
      <c r="AS510">
        <f t="shared" ca="1" si="263"/>
        <v>3.8141460404132466E-3</v>
      </c>
    </row>
    <row r="511" spans="1:45" x14ac:dyDescent="0.35">
      <c r="A511">
        <v>362</v>
      </c>
      <c r="B511">
        <v>360.99599999999998</v>
      </c>
      <c r="C511">
        <v>616271.53399999999</v>
      </c>
      <c r="D511">
        <v>3097601.4210000001</v>
      </c>
      <c r="E511">
        <v>632.38199999999995</v>
      </c>
      <c r="F511">
        <v>5.2</v>
      </c>
      <c r="G511">
        <v>0</v>
      </c>
      <c r="H511" t="s">
        <v>194</v>
      </c>
      <c r="I511">
        <v>2.7E-2</v>
      </c>
      <c r="J511">
        <f t="shared" si="264"/>
        <v>1</v>
      </c>
      <c r="K511">
        <f t="shared" ca="1" si="265"/>
        <v>50.95</v>
      </c>
      <c r="L511">
        <f t="shared" ca="1" si="266"/>
        <v>1.0684959309922624</v>
      </c>
      <c r="M511">
        <f t="shared" ca="1" si="239"/>
        <v>5.5561788411597641</v>
      </c>
      <c r="N511">
        <f t="shared" ca="1" si="240"/>
        <v>0.75728294997139567</v>
      </c>
      <c r="O511">
        <f t="shared" ca="1" si="241"/>
        <v>9.1699712080119067</v>
      </c>
      <c r="P511">
        <f t="shared" ca="1" si="242"/>
        <v>633.45049593099225</v>
      </c>
      <c r="Q511">
        <f t="shared" ca="1" si="243"/>
        <v>637.73634567389581</v>
      </c>
      <c r="R511">
        <f t="shared" ca="1" si="244"/>
        <v>2.7409906686322007E-2</v>
      </c>
      <c r="S511">
        <f t="shared" ca="1" si="245"/>
        <v>2.8323507366843055</v>
      </c>
      <c r="T511">
        <f t="shared" ca="1" si="246"/>
        <v>50.594272557643521</v>
      </c>
      <c r="U511">
        <f t="shared" ca="1" si="267"/>
        <v>-2.7102769924681525E-2</v>
      </c>
      <c r="V511">
        <f t="shared" ca="1" si="268"/>
        <v>0</v>
      </c>
      <c r="W511">
        <f t="shared" ca="1" si="247"/>
        <v>0.82346356362393647</v>
      </c>
      <c r="X511">
        <f t="shared" ca="1" si="248"/>
        <v>4.2820105308444694</v>
      </c>
      <c r="Y511">
        <f t="shared" ca="1" si="249"/>
        <v>0.62539157365993847</v>
      </c>
      <c r="Z511">
        <f t="shared" ca="1" si="250"/>
        <v>11.898616230154854</v>
      </c>
      <c r="AA511">
        <f t="shared" ca="1" si="251"/>
        <v>633.20546356362388</v>
      </c>
      <c r="AB511">
        <f t="shared" ca="1" si="252"/>
        <v>640.42142014835906</v>
      </c>
      <c r="AC511">
        <f t="shared" ca="1" si="253"/>
        <v>5.9562474522329968E-2</v>
      </c>
      <c r="AD511">
        <f t="shared" ca="1" si="254"/>
        <v>4.1863907286352422</v>
      </c>
      <c r="AE511">
        <f t="shared" ca="1" si="255"/>
        <v>63.560643997507384</v>
      </c>
      <c r="AF511">
        <f t="shared" ca="1" si="256"/>
        <v>5.9327630094117012E-2</v>
      </c>
      <c r="AG511">
        <f t="shared" ca="1" si="257"/>
        <v>0</v>
      </c>
      <c r="AH511">
        <f ca="1">IFERROR(IF(V32="Supercritical",MAX($D$16,IFERROR(L511,MAX($D$16,POWER((ABS(K511)^2)/($I$5*MAX(F511,0.1)^2),1/3)))),IF(V32="Subcritical",MAX($D$16,IFERROR(W511,MAX($D$16,POWER((ABS(K511)^2)/($I$5*MAX(F511,0.1)^2),1/3)))),IF(AND(IFERROR(V511,0)=1,IFERROR(AG511,0)=1),IF(IFERROR(T511,-1E+99)&gt;=IFERROR(AE511,-1E+99),MAX($D$16,IFERROR(L511,MAX($D$16,POWER((ABS(K511)^2)/($I$5*MAX(F511,0.1)^2),1/3)))),MAX($D$16,IFERROR(W511,MAX($D$16,POWER((ABS(K511)^2)/($I$5*MAX(F511,0.1)^2),1/3))))),IF(IFERROR(V511,0)=1,MAX($D$16,IFERROR(L511,MAX($D$16,POWER((ABS(K511)^2)/($I$5*MAX(F511,0.1)^2),1/3)))),IF(IFERROR(AG511,0)=1,MAX($D$16,IFERROR(W511,MAX($D$16,POWER((ABS(K511)^2)/($I$5*MAX(F511,0.1)^2),1/3)))),MAX($D$16,POWER((ABS(K511)^2)/($I$5*MAX(F511,0.1)^2),1/3))))))),MAX($D$16,POWER((ABS(K511)^2)/($I$5*MAX(F511,0.1)^2),1/3)))</f>
        <v>2.1389677043987478</v>
      </c>
      <c r="AI511">
        <f t="shared" ca="1" si="258"/>
        <v>634.52096770439869</v>
      </c>
      <c r="AJ511">
        <f t="shared" ca="1" si="259"/>
        <v>635.59045155659805</v>
      </c>
      <c r="AM511">
        <v>0</v>
      </c>
      <c r="AN511">
        <v>0</v>
      </c>
      <c r="AO511">
        <f t="shared" si="260"/>
        <v>0</v>
      </c>
      <c r="AP511">
        <f t="shared" si="269"/>
        <v>0</v>
      </c>
      <c r="AQ511">
        <f t="shared" ca="1" si="261"/>
        <v>1.0000000000000004</v>
      </c>
      <c r="AR511" t="str">
        <f t="shared" ca="1" si="262"/>
        <v>Supercritical</v>
      </c>
      <c r="AS511">
        <f t="shared" ca="1" si="263"/>
        <v>3.8141460404132466E-3</v>
      </c>
    </row>
    <row r="512" spans="1:45" x14ac:dyDescent="0.35">
      <c r="A512">
        <v>363</v>
      </c>
      <c r="B512">
        <v>361.995</v>
      </c>
      <c r="C512">
        <v>616271.06000000006</v>
      </c>
      <c r="D512">
        <v>3097600.5410000002</v>
      </c>
      <c r="E512">
        <v>632.38149999999996</v>
      </c>
      <c r="F512">
        <v>5.2</v>
      </c>
      <c r="G512">
        <v>0</v>
      </c>
      <c r="H512" t="s">
        <v>194</v>
      </c>
      <c r="I512">
        <v>2.7E-2</v>
      </c>
      <c r="J512">
        <f t="shared" si="264"/>
        <v>0.99900000000002365</v>
      </c>
      <c r="K512">
        <f t="shared" ca="1" si="265"/>
        <v>50.95</v>
      </c>
      <c r="L512">
        <f t="shared" ca="1" si="266"/>
        <v>1.0684959309922624</v>
      </c>
      <c r="M512">
        <f t="shared" ca="1" si="239"/>
        <v>5.5561788411597641</v>
      </c>
      <c r="N512">
        <f t="shared" ca="1" si="240"/>
        <v>0.75728294997139567</v>
      </c>
      <c r="O512">
        <f t="shared" ca="1" si="241"/>
        <v>9.1699712080119067</v>
      </c>
      <c r="P512">
        <f t="shared" ca="1" si="242"/>
        <v>633.44999593099226</v>
      </c>
      <c r="Q512">
        <f t="shared" ca="1" si="243"/>
        <v>637.73584567389582</v>
      </c>
      <c r="R512">
        <f t="shared" ca="1" si="244"/>
        <v>2.7409906686322007E-2</v>
      </c>
      <c r="S512">
        <f t="shared" ca="1" si="245"/>
        <v>2.8323507366843055</v>
      </c>
      <c r="T512">
        <f t="shared" ca="1" si="246"/>
        <v>50.594272557643521</v>
      </c>
      <c r="U512">
        <f t="shared" ca="1" si="267"/>
        <v>-2.7075360018102401E-2</v>
      </c>
      <c r="V512">
        <f t="shared" ca="1" si="268"/>
        <v>0</v>
      </c>
      <c r="W512">
        <f t="shared" ca="1" si="247"/>
        <v>0.82368733158714813</v>
      </c>
      <c r="X512">
        <f t="shared" ca="1" si="248"/>
        <v>4.2831741242531702</v>
      </c>
      <c r="Y512">
        <f t="shared" ca="1" si="249"/>
        <v>0.62552063162081784</v>
      </c>
      <c r="Z512">
        <f t="shared" ca="1" si="250"/>
        <v>11.895383778936102</v>
      </c>
      <c r="AA512">
        <f t="shared" ca="1" si="251"/>
        <v>633.20518733158713</v>
      </c>
      <c r="AB512">
        <f t="shared" ca="1" si="252"/>
        <v>640.41722378664201</v>
      </c>
      <c r="AC512">
        <f t="shared" ca="1" si="253"/>
        <v>5.9513740858212962E-2</v>
      </c>
      <c r="AD512">
        <f t="shared" ca="1" si="254"/>
        <v>4.1846848935479031</v>
      </c>
      <c r="AE512">
        <f t="shared" ca="1" si="255"/>
        <v>63.544813987487586</v>
      </c>
      <c r="AF512">
        <f t="shared" ca="1" si="256"/>
        <v>5.9397796239522904E-2</v>
      </c>
      <c r="AG512">
        <f t="shared" ca="1" si="257"/>
        <v>0</v>
      </c>
      <c r="AH512">
        <f ca="1">IFERROR(IF(V32="Supercritical",MAX($D$16,IFERROR(L512,MAX($D$16,POWER((ABS(K512)^2)/($I$5*MAX(F512,0.1)^2),1/3)))),IF(V32="Subcritical",MAX($D$16,IFERROR(W512,MAX($D$16,POWER((ABS(K512)^2)/($I$5*MAX(F512,0.1)^2),1/3)))),IF(AND(IFERROR(V512,0)=1,IFERROR(AG512,0)=1),IF(IFERROR(T512,-1E+99)&gt;=IFERROR(AE512,-1E+99),MAX($D$16,IFERROR(L512,MAX($D$16,POWER((ABS(K512)^2)/($I$5*MAX(F512,0.1)^2),1/3)))),MAX($D$16,IFERROR(W512,MAX($D$16,POWER((ABS(K512)^2)/($I$5*MAX(F512,0.1)^2),1/3))))),IF(IFERROR(V512,0)=1,MAX($D$16,IFERROR(L512,MAX($D$16,POWER((ABS(K512)^2)/($I$5*MAX(F512,0.1)^2),1/3)))),IF(IFERROR(AG512,0)=1,MAX($D$16,IFERROR(W512,MAX($D$16,POWER((ABS(K512)^2)/($I$5*MAX(F512,0.1)^2),1/3)))),MAX($D$16,POWER((ABS(K512)^2)/($I$5*MAX(F512,0.1)^2),1/3))))))),MAX($D$16,POWER((ABS(K512)^2)/($I$5*MAX(F512,0.1)^2),1/3)))</f>
        <v>2.1389677043987478</v>
      </c>
      <c r="AI512">
        <f t="shared" ca="1" si="258"/>
        <v>634.5204677043987</v>
      </c>
      <c r="AJ512">
        <f t="shared" ca="1" si="259"/>
        <v>635.58995155659807</v>
      </c>
      <c r="AM512">
        <v>0</v>
      </c>
      <c r="AN512">
        <v>0</v>
      </c>
      <c r="AO512">
        <f t="shared" si="260"/>
        <v>0</v>
      </c>
      <c r="AP512">
        <f t="shared" si="269"/>
        <v>0</v>
      </c>
      <c r="AQ512">
        <f t="shared" ca="1" si="261"/>
        <v>1.0000000000000004</v>
      </c>
      <c r="AR512" t="str">
        <f t="shared" ca="1" si="262"/>
        <v>Supercritical</v>
      </c>
      <c r="AS512">
        <f t="shared" ca="1" si="263"/>
        <v>3.8141460404132466E-3</v>
      </c>
    </row>
    <row r="513" spans="1:45" x14ac:dyDescent="0.35">
      <c r="A513">
        <v>364</v>
      </c>
      <c r="B513">
        <v>362.99599999999998</v>
      </c>
      <c r="C513">
        <v>616270.58600000001</v>
      </c>
      <c r="D513">
        <v>3097599.66</v>
      </c>
      <c r="E513">
        <v>632.38099999999997</v>
      </c>
      <c r="F513">
        <v>5.2</v>
      </c>
      <c r="G513">
        <v>0</v>
      </c>
      <c r="H513" t="s">
        <v>194</v>
      </c>
      <c r="I513">
        <v>2.7E-2</v>
      </c>
      <c r="J513">
        <f t="shared" si="264"/>
        <v>1.0009999999999764</v>
      </c>
      <c r="K513">
        <f t="shared" ca="1" si="265"/>
        <v>50.95</v>
      </c>
      <c r="L513">
        <f t="shared" ca="1" si="266"/>
        <v>1.0684959309922624</v>
      </c>
      <c r="M513">
        <f t="shared" ca="1" si="239"/>
        <v>5.5561788411597641</v>
      </c>
      <c r="N513">
        <f t="shared" ca="1" si="240"/>
        <v>0.75728294997139567</v>
      </c>
      <c r="O513">
        <f t="shared" ca="1" si="241"/>
        <v>9.1699712080119067</v>
      </c>
      <c r="P513">
        <f t="shared" ca="1" si="242"/>
        <v>633.44949593099227</v>
      </c>
      <c r="Q513">
        <f t="shared" ca="1" si="243"/>
        <v>637.73534567389584</v>
      </c>
      <c r="R513">
        <f t="shared" ca="1" si="244"/>
        <v>2.7409906686322007E-2</v>
      </c>
      <c r="S513">
        <f t="shared" ca="1" si="245"/>
        <v>2.8323507366843055</v>
      </c>
      <c r="T513">
        <f t="shared" ca="1" si="246"/>
        <v>50.594272557643521</v>
      </c>
      <c r="U513">
        <f t="shared" ca="1" si="267"/>
        <v>-2.7130179831488022E-2</v>
      </c>
      <c r="V513">
        <f t="shared" ca="1" si="268"/>
        <v>0</v>
      </c>
      <c r="W513">
        <f t="shared" ca="1" si="247"/>
        <v>0.82394070261647023</v>
      </c>
      <c r="X513">
        <f t="shared" ca="1" si="248"/>
        <v>4.2844916536056452</v>
      </c>
      <c r="Y513">
        <f t="shared" ca="1" si="249"/>
        <v>0.62566674275806944</v>
      </c>
      <c r="Z513">
        <f t="shared" ca="1" si="250"/>
        <v>11.891725814688577</v>
      </c>
      <c r="AA513">
        <f t="shared" ca="1" si="251"/>
        <v>633.20494070261645</v>
      </c>
      <c r="AB513">
        <f t="shared" ca="1" si="252"/>
        <v>640.41254227507977</v>
      </c>
      <c r="AC513">
        <f t="shared" ca="1" si="253"/>
        <v>5.9458625424984576E-2</v>
      </c>
      <c r="AD513">
        <f t="shared" ca="1" si="254"/>
        <v>4.1827547854719018</v>
      </c>
      <c r="AE513">
        <f t="shared" ca="1" si="255"/>
        <v>63.526901091181308</v>
      </c>
      <c r="AF513">
        <f t="shared" ca="1" si="256"/>
        <v>5.9499800264006808E-2</v>
      </c>
      <c r="AG513">
        <f t="shared" ca="1" si="257"/>
        <v>0</v>
      </c>
      <c r="AH513">
        <f ca="1">IFERROR(IF(V32="Supercritical",MAX($D$16,IFERROR(L513,MAX($D$16,POWER((ABS(K513)^2)/($I$5*MAX(F513,0.1)^2),1/3)))),IF(V32="Subcritical",MAX($D$16,IFERROR(W513,MAX($D$16,POWER((ABS(K513)^2)/($I$5*MAX(F513,0.1)^2),1/3)))),IF(AND(IFERROR(V513,0)=1,IFERROR(AG513,0)=1),IF(IFERROR(T513,-1E+99)&gt;=IFERROR(AE513,-1E+99),MAX($D$16,IFERROR(L513,MAX($D$16,POWER((ABS(K513)^2)/($I$5*MAX(F513,0.1)^2),1/3)))),MAX($D$16,IFERROR(W513,MAX($D$16,POWER((ABS(K513)^2)/($I$5*MAX(F513,0.1)^2),1/3))))),IF(IFERROR(V513,0)=1,MAX($D$16,IFERROR(L513,MAX($D$16,POWER((ABS(K513)^2)/($I$5*MAX(F513,0.1)^2),1/3)))),IF(IFERROR(AG513,0)=1,MAX($D$16,IFERROR(W513,MAX($D$16,POWER((ABS(K513)^2)/($I$5*MAX(F513,0.1)^2),1/3)))),MAX($D$16,POWER((ABS(K513)^2)/($I$5*MAX(F513,0.1)^2),1/3))))))),MAX($D$16,POWER((ABS(K513)^2)/($I$5*MAX(F513,0.1)^2),1/3)))</f>
        <v>2.1389677043987478</v>
      </c>
      <c r="AI513">
        <f t="shared" ca="1" si="258"/>
        <v>634.51996770439871</v>
      </c>
      <c r="AJ513">
        <f t="shared" ca="1" si="259"/>
        <v>635.58945155659808</v>
      </c>
      <c r="AM513">
        <v>0</v>
      </c>
      <c r="AN513">
        <v>0</v>
      </c>
      <c r="AO513">
        <f t="shared" si="260"/>
        <v>0</v>
      </c>
      <c r="AP513">
        <f t="shared" si="269"/>
        <v>0</v>
      </c>
      <c r="AQ513">
        <f t="shared" ca="1" si="261"/>
        <v>1.0000000000000004</v>
      </c>
      <c r="AR513" t="str">
        <f t="shared" ca="1" si="262"/>
        <v>Supercritical</v>
      </c>
      <c r="AS513">
        <f t="shared" ca="1" si="263"/>
        <v>3.8141460404132466E-3</v>
      </c>
    </row>
    <row r="514" spans="1:45" x14ac:dyDescent="0.35">
      <c r="A514">
        <v>365</v>
      </c>
      <c r="B514">
        <v>363.995</v>
      </c>
      <c r="C514">
        <v>616270.11199999996</v>
      </c>
      <c r="D514">
        <v>3097598.78</v>
      </c>
      <c r="E514">
        <v>632.38049999999998</v>
      </c>
      <c r="F514">
        <v>5.2</v>
      </c>
      <c r="G514">
        <v>0</v>
      </c>
      <c r="H514" t="s">
        <v>194</v>
      </c>
      <c r="I514">
        <v>0.05</v>
      </c>
      <c r="J514">
        <f t="shared" si="264"/>
        <v>0.99900000000002365</v>
      </c>
      <c r="K514">
        <f t="shared" ca="1" si="265"/>
        <v>50.95</v>
      </c>
      <c r="L514">
        <f t="shared" ca="1" si="266"/>
        <v>1.0684959309922624</v>
      </c>
      <c r="M514">
        <f t="shared" ca="1" si="239"/>
        <v>5.5561788411597641</v>
      </c>
      <c r="N514">
        <f t="shared" ca="1" si="240"/>
        <v>0.75728294997139567</v>
      </c>
      <c r="O514">
        <f t="shared" ca="1" si="241"/>
        <v>9.1699712080119067</v>
      </c>
      <c r="P514">
        <f t="shared" ca="1" si="242"/>
        <v>633.44899593099228</v>
      </c>
      <c r="Q514">
        <f t="shared" ca="1" si="243"/>
        <v>637.73484567389585</v>
      </c>
      <c r="R514">
        <f t="shared" ca="1" si="244"/>
        <v>2.7409906686322007E-2</v>
      </c>
      <c r="S514">
        <f t="shared" ca="1" si="245"/>
        <v>2.8323507366843055</v>
      </c>
      <c r="T514">
        <f t="shared" ca="1" si="246"/>
        <v>50.594272557643521</v>
      </c>
      <c r="U514">
        <f t="shared" ca="1" si="267"/>
        <v>-2.7239650924911984E-2</v>
      </c>
      <c r="V514">
        <f t="shared" ca="1" si="268"/>
        <v>0</v>
      </c>
      <c r="W514">
        <f t="shared" ca="1" si="247"/>
        <v>0.82414883911395587</v>
      </c>
      <c r="X514">
        <f t="shared" ca="1" si="248"/>
        <v>4.2855739633925705</v>
      </c>
      <c r="Y514">
        <f t="shared" ca="1" si="249"/>
        <v>0.62578675238041348</v>
      </c>
      <c r="Z514">
        <f t="shared" ca="1" si="250"/>
        <v>11.888722592403159</v>
      </c>
      <c r="AA514">
        <f t="shared" ca="1" si="251"/>
        <v>633.20464883911393</v>
      </c>
      <c r="AB514">
        <f t="shared" ca="1" si="252"/>
        <v>640.40861035181103</v>
      </c>
      <c r="AC514">
        <f t="shared" ca="1" si="253"/>
        <v>5.9413401669749254E-2</v>
      </c>
      <c r="AD514">
        <f t="shared" ca="1" si="254"/>
        <v>4.1811703708831054</v>
      </c>
      <c r="AE514">
        <f t="shared" ca="1" si="255"/>
        <v>63.512195187627263</v>
      </c>
      <c r="AF514">
        <f t="shared" ca="1" si="256"/>
        <v>5.9849916666394165E-2</v>
      </c>
      <c r="AG514">
        <f t="shared" ca="1" si="257"/>
        <v>0</v>
      </c>
      <c r="AH514">
        <f ca="1">IFERROR(IF(V32="Supercritical",MAX($D$16,IFERROR(L514,MAX($D$16,POWER((ABS(K514)^2)/($I$5*MAX(F514,0.1)^2),1/3)))),IF(V32="Subcritical",MAX($D$16,IFERROR(W514,MAX($D$16,POWER((ABS(K514)^2)/($I$5*MAX(F514,0.1)^2),1/3)))),IF(AND(IFERROR(V514,0)=1,IFERROR(AG514,0)=1),IF(IFERROR(T514,-1E+99)&gt;=IFERROR(AE514,-1E+99),MAX($D$16,IFERROR(L514,MAX($D$16,POWER((ABS(K514)^2)/($I$5*MAX(F514,0.1)^2),1/3)))),MAX($D$16,IFERROR(W514,MAX($D$16,POWER((ABS(K514)^2)/($I$5*MAX(F514,0.1)^2),1/3))))),IF(IFERROR(V514,0)=1,MAX($D$16,IFERROR(L514,MAX($D$16,POWER((ABS(K514)^2)/($I$5*MAX(F514,0.1)^2),1/3)))),IF(IFERROR(AG514,0)=1,MAX($D$16,IFERROR(W514,MAX($D$16,POWER((ABS(K514)^2)/($I$5*MAX(F514,0.1)^2),1/3)))),MAX($D$16,POWER((ABS(K514)^2)/($I$5*MAX(F514,0.1)^2),1/3))))))),MAX($D$16,POWER((ABS(K514)^2)/($I$5*MAX(F514,0.1)^2),1/3)))</f>
        <v>2.1389677043987478</v>
      </c>
      <c r="AI514">
        <f t="shared" ca="1" si="258"/>
        <v>634.51946770439872</v>
      </c>
      <c r="AJ514">
        <f t="shared" ca="1" si="259"/>
        <v>635.58895155659809</v>
      </c>
      <c r="AM514">
        <v>0</v>
      </c>
      <c r="AN514">
        <v>0</v>
      </c>
      <c r="AO514">
        <f t="shared" si="260"/>
        <v>0</v>
      </c>
      <c r="AP514">
        <f t="shared" si="269"/>
        <v>0</v>
      </c>
      <c r="AQ514">
        <f t="shared" ca="1" si="261"/>
        <v>1.0000000000000004</v>
      </c>
      <c r="AR514" t="str">
        <f t="shared" ca="1" si="262"/>
        <v>Supercritical</v>
      </c>
      <c r="AS514">
        <f t="shared" ca="1" si="263"/>
        <v>3.8141460404132466E-3</v>
      </c>
    </row>
    <row r="515" spans="1:45" x14ac:dyDescent="0.35">
      <c r="A515">
        <v>366</v>
      </c>
      <c r="B515">
        <v>364.995</v>
      </c>
      <c r="C515">
        <v>616269.63699999999</v>
      </c>
      <c r="D515">
        <v>3097597.9</v>
      </c>
      <c r="E515">
        <v>632.38</v>
      </c>
      <c r="F515">
        <v>5.2</v>
      </c>
      <c r="G515">
        <v>0</v>
      </c>
      <c r="H515" t="s">
        <v>194</v>
      </c>
      <c r="I515">
        <v>7.8E-2</v>
      </c>
      <c r="J515">
        <f t="shared" si="264"/>
        <v>1</v>
      </c>
      <c r="K515">
        <f t="shared" ca="1" si="265"/>
        <v>50.95</v>
      </c>
      <c r="L515">
        <f t="shared" ca="1" si="266"/>
        <v>1.0684959309922624</v>
      </c>
      <c r="M515">
        <f t="shared" ca="1" si="239"/>
        <v>5.5561788411597641</v>
      </c>
      <c r="N515">
        <f t="shared" ca="1" si="240"/>
        <v>0.75728294997139567</v>
      </c>
      <c r="O515">
        <f t="shared" ca="1" si="241"/>
        <v>9.1699712080119067</v>
      </c>
      <c r="P515">
        <f t="shared" ca="1" si="242"/>
        <v>633.44849593099229</v>
      </c>
      <c r="Q515">
        <f t="shared" ca="1" si="243"/>
        <v>637.73434567389586</v>
      </c>
      <c r="R515">
        <f t="shared" ca="1" si="244"/>
        <v>2.7409906686322007E-2</v>
      </c>
      <c r="S515">
        <f t="shared" ca="1" si="245"/>
        <v>2.8323507366843055</v>
      </c>
      <c r="T515">
        <f t="shared" ca="1" si="246"/>
        <v>50.594272557643521</v>
      </c>
      <c r="U515">
        <f t="shared" ca="1" si="267"/>
        <v>-2.7467067152883828E-2</v>
      </c>
      <c r="V515">
        <f t="shared" ca="1" si="268"/>
        <v>0</v>
      </c>
      <c r="W515">
        <f t="shared" ca="1" si="247"/>
        <v>0.82435569060364633</v>
      </c>
      <c r="X515">
        <f t="shared" ca="1" si="248"/>
        <v>4.2866495911389615</v>
      </c>
      <c r="Y515">
        <f t="shared" ca="1" si="249"/>
        <v>0.62590600662504625</v>
      </c>
      <c r="Z515">
        <f t="shared" ca="1" si="250"/>
        <v>11.885739414138257</v>
      </c>
      <c r="AA515">
        <f t="shared" ca="1" si="251"/>
        <v>633.20435569060362</v>
      </c>
      <c r="AB515">
        <f t="shared" ca="1" si="252"/>
        <v>640.40470234813677</v>
      </c>
      <c r="AC515">
        <f t="shared" ca="1" si="253"/>
        <v>5.9368503414476345E-2</v>
      </c>
      <c r="AD515">
        <f t="shared" ca="1" si="254"/>
        <v>4.1795967290576899</v>
      </c>
      <c r="AE515">
        <f t="shared" ca="1" si="255"/>
        <v>63.497588103185805</v>
      </c>
      <c r="AF515">
        <f t="shared" ca="1" si="256"/>
        <v>5.9251887517575597E-2</v>
      </c>
      <c r="AG515">
        <f t="shared" ca="1" si="257"/>
        <v>0</v>
      </c>
      <c r="AH515">
        <f ca="1">IFERROR(IF(V32="Supercritical",MAX($D$16,IFERROR(L515,MAX($D$16,POWER((ABS(K515)^2)/($I$5*MAX(F515,0.1)^2),1/3)))),IF(V32="Subcritical",MAX($D$16,IFERROR(W515,MAX($D$16,POWER((ABS(K515)^2)/($I$5*MAX(F515,0.1)^2),1/3)))),IF(AND(IFERROR(V515,0)=1,IFERROR(AG515,0)=1),IF(IFERROR(T515,-1E+99)&gt;=IFERROR(AE515,-1E+99),MAX($D$16,IFERROR(L515,MAX($D$16,POWER((ABS(K515)^2)/($I$5*MAX(F515,0.1)^2),1/3)))),MAX($D$16,IFERROR(W515,MAX($D$16,POWER((ABS(K515)^2)/($I$5*MAX(F515,0.1)^2),1/3))))),IF(IFERROR(V515,0)=1,MAX($D$16,IFERROR(L515,MAX($D$16,POWER((ABS(K515)^2)/($I$5*MAX(F515,0.1)^2),1/3)))),IF(IFERROR(AG515,0)=1,MAX($D$16,IFERROR(W515,MAX($D$16,POWER((ABS(K515)^2)/($I$5*MAX(F515,0.1)^2),1/3)))),MAX($D$16,POWER((ABS(K515)^2)/($I$5*MAX(F515,0.1)^2),1/3))))))),MAX($D$16,POWER((ABS(K515)^2)/($I$5*MAX(F515,0.1)^2),1/3)))</f>
        <v>2.1389677043987478</v>
      </c>
      <c r="AI515">
        <f t="shared" ca="1" si="258"/>
        <v>634.51896770439873</v>
      </c>
      <c r="AJ515">
        <f t="shared" ca="1" si="259"/>
        <v>635.5884515565981</v>
      </c>
      <c r="AM515">
        <v>0</v>
      </c>
      <c r="AN515">
        <v>0</v>
      </c>
      <c r="AO515">
        <f t="shared" si="260"/>
        <v>0</v>
      </c>
      <c r="AP515">
        <f t="shared" si="269"/>
        <v>0</v>
      </c>
      <c r="AQ515">
        <f t="shared" ca="1" si="261"/>
        <v>1.0000000000000004</v>
      </c>
      <c r="AR515" t="str">
        <f t="shared" ca="1" si="262"/>
        <v>Supercritical</v>
      </c>
      <c r="AS515">
        <f t="shared" ca="1" si="263"/>
        <v>3.8141460404132466E-3</v>
      </c>
    </row>
    <row r="516" spans="1:45" x14ac:dyDescent="0.35">
      <c r="A516">
        <v>367</v>
      </c>
      <c r="B516">
        <v>365.99599999999998</v>
      </c>
      <c r="C516">
        <v>616269.16299999994</v>
      </c>
      <c r="D516">
        <v>3097597.0189999999</v>
      </c>
      <c r="E516">
        <v>632.37950000000001</v>
      </c>
      <c r="F516">
        <v>5.2</v>
      </c>
      <c r="G516">
        <v>0</v>
      </c>
      <c r="H516" t="s">
        <v>194</v>
      </c>
      <c r="I516">
        <v>2.7E-2</v>
      </c>
      <c r="J516">
        <f t="shared" si="264"/>
        <v>1.0009999999999764</v>
      </c>
      <c r="K516">
        <f t="shared" ca="1" si="265"/>
        <v>50.95</v>
      </c>
      <c r="L516">
        <f t="shared" ca="1" si="266"/>
        <v>1.0684959309922624</v>
      </c>
      <c r="M516">
        <f t="shared" ca="1" si="239"/>
        <v>5.5561788411597641</v>
      </c>
      <c r="N516">
        <f t="shared" ca="1" si="240"/>
        <v>0.75728294997139567</v>
      </c>
      <c r="O516">
        <f t="shared" ca="1" si="241"/>
        <v>9.1699712080119067</v>
      </c>
      <c r="P516">
        <f t="shared" ca="1" si="242"/>
        <v>633.44799593099231</v>
      </c>
      <c r="Q516">
        <f t="shared" ca="1" si="243"/>
        <v>637.73384567389587</v>
      </c>
      <c r="R516">
        <f t="shared" ca="1" si="244"/>
        <v>2.7409906686322007E-2</v>
      </c>
      <c r="S516">
        <f t="shared" ca="1" si="245"/>
        <v>2.8323507366843055</v>
      </c>
      <c r="T516">
        <f t="shared" ca="1" si="246"/>
        <v>50.594272557643521</v>
      </c>
      <c r="U516">
        <f t="shared" ca="1" si="267"/>
        <v>-2.7130179831488022E-2</v>
      </c>
      <c r="V516">
        <f t="shared" ca="1" si="268"/>
        <v>0</v>
      </c>
      <c r="W516">
        <f t="shared" ca="1" si="247"/>
        <v>0.82458317402959447</v>
      </c>
      <c r="X516">
        <f t="shared" ca="1" si="248"/>
        <v>4.287832504953891</v>
      </c>
      <c r="Y516">
        <f t="shared" ca="1" si="249"/>
        <v>0.62603713898245594</v>
      </c>
      <c r="Z516">
        <f t="shared" ca="1" si="250"/>
        <v>11.882460413538913</v>
      </c>
      <c r="AA516">
        <f t="shared" ca="1" si="251"/>
        <v>633.20408317402962</v>
      </c>
      <c r="AB516">
        <f t="shared" ca="1" si="252"/>
        <v>640.40045756135476</v>
      </c>
      <c r="AC516">
        <f t="shared" ca="1" si="253"/>
        <v>5.9319180098074208E-2</v>
      </c>
      <c r="AD516">
        <f t="shared" ca="1" si="254"/>
        <v>4.1778672672494181</v>
      </c>
      <c r="AE516">
        <f t="shared" ca="1" si="255"/>
        <v>63.481533299901862</v>
      </c>
      <c r="AF516">
        <f t="shared" ca="1" si="256"/>
        <v>5.9083697765458965E-2</v>
      </c>
      <c r="AG516">
        <f t="shared" ca="1" si="257"/>
        <v>0</v>
      </c>
      <c r="AH516">
        <f ca="1">IFERROR(IF(V32="Supercritical",MAX($D$16,IFERROR(L516,MAX($D$16,POWER((ABS(K516)^2)/($I$5*MAX(F516,0.1)^2),1/3)))),IF(V32="Subcritical",MAX($D$16,IFERROR(W516,MAX($D$16,POWER((ABS(K516)^2)/($I$5*MAX(F516,0.1)^2),1/3)))),IF(AND(IFERROR(V516,0)=1,IFERROR(AG516,0)=1),IF(IFERROR(T516,-1E+99)&gt;=IFERROR(AE516,-1E+99),MAX($D$16,IFERROR(L516,MAX($D$16,POWER((ABS(K516)^2)/($I$5*MAX(F516,0.1)^2),1/3)))),MAX($D$16,IFERROR(W516,MAX($D$16,POWER((ABS(K516)^2)/($I$5*MAX(F516,0.1)^2),1/3))))),IF(IFERROR(V516,0)=1,MAX($D$16,IFERROR(L516,MAX($D$16,POWER((ABS(K516)^2)/($I$5*MAX(F516,0.1)^2),1/3)))),IF(IFERROR(AG516,0)=1,MAX($D$16,IFERROR(W516,MAX($D$16,POWER((ABS(K516)^2)/($I$5*MAX(F516,0.1)^2),1/3)))),MAX($D$16,POWER((ABS(K516)^2)/($I$5*MAX(F516,0.1)^2),1/3))))))),MAX($D$16,POWER((ABS(K516)^2)/($I$5*MAX(F516,0.1)^2),1/3)))</f>
        <v>2.1389677043987478</v>
      </c>
      <c r="AI516">
        <f t="shared" ca="1" si="258"/>
        <v>634.51846770439874</v>
      </c>
      <c r="AJ516">
        <f t="shared" ca="1" si="259"/>
        <v>635.58795155659811</v>
      </c>
      <c r="AM516">
        <v>0</v>
      </c>
      <c r="AN516">
        <v>0</v>
      </c>
      <c r="AO516">
        <f t="shared" si="260"/>
        <v>0</v>
      </c>
      <c r="AP516">
        <f t="shared" si="269"/>
        <v>0</v>
      </c>
      <c r="AQ516">
        <f t="shared" ca="1" si="261"/>
        <v>1.0000000000000004</v>
      </c>
      <c r="AR516" t="str">
        <f t="shared" ca="1" si="262"/>
        <v>Supercritical</v>
      </c>
      <c r="AS516">
        <f t="shared" ca="1" si="263"/>
        <v>3.8141460404132466E-3</v>
      </c>
    </row>
    <row r="517" spans="1:45" x14ac:dyDescent="0.35">
      <c r="A517">
        <v>368</v>
      </c>
      <c r="B517">
        <v>366.995</v>
      </c>
      <c r="C517">
        <v>616268.68900000001</v>
      </c>
      <c r="D517">
        <v>3097596.139</v>
      </c>
      <c r="E517">
        <v>632.37900000000002</v>
      </c>
      <c r="F517">
        <v>5.2</v>
      </c>
      <c r="G517">
        <v>0</v>
      </c>
      <c r="H517" t="s">
        <v>194</v>
      </c>
      <c r="I517">
        <v>2.7E-2</v>
      </c>
      <c r="J517">
        <f t="shared" si="264"/>
        <v>0.99900000000002365</v>
      </c>
      <c r="K517">
        <f t="shared" ca="1" si="265"/>
        <v>50.95</v>
      </c>
      <c r="L517">
        <f t="shared" ca="1" si="266"/>
        <v>1.0684959309922624</v>
      </c>
      <c r="M517">
        <f t="shared" ca="1" si="239"/>
        <v>5.5561788411597641</v>
      </c>
      <c r="N517">
        <f t="shared" ca="1" si="240"/>
        <v>0.75728294997139567</v>
      </c>
      <c r="O517">
        <f t="shared" ca="1" si="241"/>
        <v>9.1699712080119067</v>
      </c>
      <c r="P517">
        <f t="shared" ca="1" si="242"/>
        <v>633.44749593099232</v>
      </c>
      <c r="Q517">
        <f t="shared" ca="1" si="243"/>
        <v>637.73334567389588</v>
      </c>
      <c r="R517">
        <f t="shared" ca="1" si="244"/>
        <v>2.7409906686322007E-2</v>
      </c>
      <c r="S517">
        <f t="shared" ca="1" si="245"/>
        <v>2.8323507366843055</v>
      </c>
      <c r="T517">
        <f t="shared" ca="1" si="246"/>
        <v>50.594272557643521</v>
      </c>
      <c r="U517">
        <f t="shared" ca="1" si="267"/>
        <v>-2.7075360018102401E-2</v>
      </c>
      <c r="V517">
        <f t="shared" ca="1" si="268"/>
        <v>0</v>
      </c>
      <c r="W517">
        <f t="shared" ca="1" si="247"/>
        <v>0.82484099976042458</v>
      </c>
      <c r="X517">
        <f t="shared" ca="1" si="248"/>
        <v>4.2891731987542077</v>
      </c>
      <c r="Y517">
        <f t="shared" ca="1" si="249"/>
        <v>0.62618574103940083</v>
      </c>
      <c r="Z517">
        <f t="shared" ca="1" si="250"/>
        <v>11.878746238272321</v>
      </c>
      <c r="AA517">
        <f t="shared" ca="1" si="251"/>
        <v>633.20384099976047</v>
      </c>
      <c r="AB517">
        <f t="shared" ca="1" si="252"/>
        <v>640.39571725833684</v>
      </c>
      <c r="AC517">
        <f t="shared" ca="1" si="253"/>
        <v>5.92633452087033E-2</v>
      </c>
      <c r="AD517">
        <f t="shared" ca="1" si="254"/>
        <v>4.1759085670206106</v>
      </c>
      <c r="AE517">
        <f t="shared" ca="1" si="255"/>
        <v>63.463348748788114</v>
      </c>
      <c r="AF517">
        <f t="shared" ca="1" si="256"/>
        <v>5.9757552467544883E-2</v>
      </c>
      <c r="AG517">
        <f t="shared" ca="1" si="257"/>
        <v>0</v>
      </c>
      <c r="AH517">
        <f ca="1">IFERROR(IF(V32="Supercritical",MAX($D$16,IFERROR(L517,MAX($D$16,POWER((ABS(K517)^2)/($I$5*MAX(F517,0.1)^2),1/3)))),IF(V32="Subcritical",MAX($D$16,IFERROR(W517,MAX($D$16,POWER((ABS(K517)^2)/($I$5*MAX(F517,0.1)^2),1/3)))),IF(AND(IFERROR(V517,0)=1,IFERROR(AG517,0)=1),IF(IFERROR(T517,-1E+99)&gt;=IFERROR(AE517,-1E+99),MAX($D$16,IFERROR(L517,MAX($D$16,POWER((ABS(K517)^2)/($I$5*MAX(F517,0.1)^2),1/3)))),MAX($D$16,IFERROR(W517,MAX($D$16,POWER((ABS(K517)^2)/($I$5*MAX(F517,0.1)^2),1/3))))),IF(IFERROR(V517,0)=1,MAX($D$16,IFERROR(L517,MAX($D$16,POWER((ABS(K517)^2)/($I$5*MAX(F517,0.1)^2),1/3)))),IF(IFERROR(AG517,0)=1,MAX($D$16,IFERROR(W517,MAX($D$16,POWER((ABS(K517)^2)/($I$5*MAX(F517,0.1)^2),1/3)))),MAX($D$16,POWER((ABS(K517)^2)/($I$5*MAX(F517,0.1)^2),1/3))))))),MAX($D$16,POWER((ABS(K517)^2)/($I$5*MAX(F517,0.1)^2),1/3)))</f>
        <v>2.1389677043987478</v>
      </c>
      <c r="AI517">
        <f t="shared" ca="1" si="258"/>
        <v>634.51796770439876</v>
      </c>
      <c r="AJ517">
        <f t="shared" ca="1" si="259"/>
        <v>635.58745155659813</v>
      </c>
      <c r="AM517">
        <v>0</v>
      </c>
      <c r="AN517">
        <v>0</v>
      </c>
      <c r="AO517">
        <f t="shared" si="260"/>
        <v>0</v>
      </c>
      <c r="AP517">
        <f t="shared" si="269"/>
        <v>0</v>
      </c>
      <c r="AQ517">
        <f t="shared" ca="1" si="261"/>
        <v>1.0000000000000004</v>
      </c>
      <c r="AR517" t="str">
        <f t="shared" ca="1" si="262"/>
        <v>Supercritical</v>
      </c>
      <c r="AS517">
        <f t="shared" ca="1" si="263"/>
        <v>3.8141460404132466E-3</v>
      </c>
    </row>
    <row r="518" spans="1:45" x14ac:dyDescent="0.35">
      <c r="A518">
        <v>369</v>
      </c>
      <c r="B518">
        <v>367.99599999999998</v>
      </c>
      <c r="C518">
        <v>616268.21499999997</v>
      </c>
      <c r="D518">
        <v>3097595.2579999999</v>
      </c>
      <c r="E518">
        <v>632.37850000000003</v>
      </c>
      <c r="F518">
        <v>5.2</v>
      </c>
      <c r="G518">
        <v>0</v>
      </c>
      <c r="H518" t="s">
        <v>194</v>
      </c>
      <c r="I518">
        <v>7.8E-2</v>
      </c>
      <c r="J518">
        <f t="shared" si="264"/>
        <v>1.0009999999999764</v>
      </c>
      <c r="K518">
        <f t="shared" ca="1" si="265"/>
        <v>50.95</v>
      </c>
      <c r="L518">
        <f t="shared" ca="1" si="266"/>
        <v>1.0684959309922624</v>
      </c>
      <c r="M518">
        <f t="shared" ca="1" si="239"/>
        <v>5.5561788411597641</v>
      </c>
      <c r="N518">
        <f t="shared" ca="1" si="240"/>
        <v>0.75728294997139567</v>
      </c>
      <c r="O518">
        <f t="shared" ca="1" si="241"/>
        <v>9.1699712080119067</v>
      </c>
      <c r="P518">
        <f t="shared" ca="1" si="242"/>
        <v>633.44699593099233</v>
      </c>
      <c r="Q518">
        <f t="shared" ca="1" si="243"/>
        <v>637.73284567389589</v>
      </c>
      <c r="R518">
        <f t="shared" ca="1" si="244"/>
        <v>2.7409906686322007E-2</v>
      </c>
      <c r="S518">
        <f t="shared" ca="1" si="245"/>
        <v>2.8323507366843055</v>
      </c>
      <c r="T518">
        <f t="shared" ca="1" si="246"/>
        <v>50.594272557643521</v>
      </c>
      <c r="U518">
        <f t="shared" ca="1" si="267"/>
        <v>-2.7494477059576639E-2</v>
      </c>
      <c r="V518">
        <f t="shared" ca="1" si="268"/>
        <v>0</v>
      </c>
      <c r="W518">
        <f t="shared" ca="1" si="247"/>
        <v>0.82513234026712223</v>
      </c>
      <c r="X518">
        <f t="shared" ca="1" si="248"/>
        <v>4.2906881693890355</v>
      </c>
      <c r="Y518">
        <f t="shared" ca="1" si="249"/>
        <v>0.62635363295983026</v>
      </c>
      <c r="Z518">
        <f t="shared" ca="1" si="250"/>
        <v>11.874552050529212</v>
      </c>
      <c r="AA518">
        <f t="shared" ca="1" si="251"/>
        <v>633.20363234026718</v>
      </c>
      <c r="AB518">
        <f t="shared" ca="1" si="252"/>
        <v>640.39043083163961</v>
      </c>
      <c r="AC518">
        <f t="shared" ca="1" si="253"/>
        <v>5.9200338247940236E-2</v>
      </c>
      <c r="AD518">
        <f t="shared" ca="1" si="254"/>
        <v>4.1736970964585334</v>
      </c>
      <c r="AE518">
        <f t="shared" ca="1" si="255"/>
        <v>63.442815310711708</v>
      </c>
      <c r="AF518">
        <f t="shared" ca="1" si="256"/>
        <v>5.9299238122207498E-2</v>
      </c>
      <c r="AG518">
        <f t="shared" ca="1" si="257"/>
        <v>0</v>
      </c>
      <c r="AH518">
        <f ca="1">IFERROR(IF(V32="Supercritical",MAX($D$16,IFERROR(L518,MAX($D$16,POWER((ABS(K518)^2)/($I$5*MAX(F518,0.1)^2),1/3)))),IF(V32="Subcritical",MAX($D$16,IFERROR(W518,MAX($D$16,POWER((ABS(K518)^2)/($I$5*MAX(F518,0.1)^2),1/3)))),IF(AND(IFERROR(V518,0)=1,IFERROR(AG518,0)=1),IF(IFERROR(T518,-1E+99)&gt;=IFERROR(AE518,-1E+99),MAX($D$16,IFERROR(L518,MAX($D$16,POWER((ABS(K518)^2)/($I$5*MAX(F518,0.1)^2),1/3)))),MAX($D$16,IFERROR(W518,MAX($D$16,POWER((ABS(K518)^2)/($I$5*MAX(F518,0.1)^2),1/3))))),IF(IFERROR(V518,0)=1,MAX($D$16,IFERROR(L518,MAX($D$16,POWER((ABS(K518)^2)/($I$5*MAX(F518,0.1)^2),1/3)))),IF(IFERROR(AG518,0)=1,MAX($D$16,IFERROR(W518,MAX($D$16,POWER((ABS(K518)^2)/($I$5*MAX(F518,0.1)^2),1/3)))),MAX($D$16,POWER((ABS(K518)^2)/($I$5*MAX(F518,0.1)^2),1/3))))))),MAX($D$16,POWER((ABS(K518)^2)/($I$5*MAX(F518,0.1)^2),1/3)))</f>
        <v>2.1389677043987478</v>
      </c>
      <c r="AI518">
        <f t="shared" ca="1" si="258"/>
        <v>634.51746770439877</v>
      </c>
      <c r="AJ518">
        <f t="shared" ca="1" si="259"/>
        <v>635.58695155659814</v>
      </c>
      <c r="AM518">
        <v>0</v>
      </c>
      <c r="AN518">
        <v>0</v>
      </c>
      <c r="AO518">
        <f t="shared" si="260"/>
        <v>0</v>
      </c>
      <c r="AP518">
        <f t="shared" si="269"/>
        <v>0</v>
      </c>
      <c r="AQ518">
        <f t="shared" ca="1" si="261"/>
        <v>1.0000000000000004</v>
      </c>
      <c r="AR518" t="str">
        <f t="shared" ca="1" si="262"/>
        <v>Supercritical</v>
      </c>
      <c r="AS518">
        <f t="shared" ca="1" si="263"/>
        <v>3.8141460404132466E-3</v>
      </c>
    </row>
    <row r="519" spans="1:45" x14ac:dyDescent="0.35">
      <c r="A519">
        <v>370</v>
      </c>
      <c r="B519">
        <v>368.99599999999998</v>
      </c>
      <c r="C519">
        <v>616267.74</v>
      </c>
      <c r="D519">
        <v>3097594.378</v>
      </c>
      <c r="E519">
        <v>632.37800000000004</v>
      </c>
      <c r="F519">
        <v>5.2</v>
      </c>
      <c r="G519">
        <v>0</v>
      </c>
      <c r="H519" t="s">
        <v>194</v>
      </c>
      <c r="I519">
        <v>0.05</v>
      </c>
      <c r="J519">
        <f t="shared" si="264"/>
        <v>1</v>
      </c>
      <c r="K519">
        <f t="shared" ca="1" si="265"/>
        <v>50.95</v>
      </c>
      <c r="L519">
        <f t="shared" ca="1" si="266"/>
        <v>1.0684959309922624</v>
      </c>
      <c r="M519">
        <f t="shared" ca="1" si="239"/>
        <v>5.5561788411597641</v>
      </c>
      <c r="N519">
        <f t="shared" ca="1" si="240"/>
        <v>0.75728294997139567</v>
      </c>
      <c r="O519">
        <f t="shared" ca="1" si="241"/>
        <v>9.1699712080119067</v>
      </c>
      <c r="P519">
        <f t="shared" ca="1" si="242"/>
        <v>633.44649593099234</v>
      </c>
      <c r="Q519">
        <f t="shared" ca="1" si="243"/>
        <v>637.73234567389591</v>
      </c>
      <c r="R519">
        <f t="shared" ca="1" si="244"/>
        <v>2.7409906686322007E-2</v>
      </c>
      <c r="S519">
        <f t="shared" ca="1" si="245"/>
        <v>2.8323507366843055</v>
      </c>
      <c r="T519">
        <f t="shared" ca="1" si="246"/>
        <v>50.594272557643521</v>
      </c>
      <c r="U519">
        <f t="shared" ca="1" si="267"/>
        <v>-2.7267060831604795E-2</v>
      </c>
      <c r="V519">
        <f t="shared" ca="1" si="268"/>
        <v>0</v>
      </c>
      <c r="W519">
        <f t="shared" ca="1" si="247"/>
        <v>0.82545704427904987</v>
      </c>
      <c r="X519">
        <f t="shared" ca="1" si="248"/>
        <v>4.2923766302510593</v>
      </c>
      <c r="Y519">
        <f t="shared" ca="1" si="249"/>
        <v>0.62654071774449427</v>
      </c>
      <c r="Z519">
        <f t="shared" ca="1" si="250"/>
        <v>11.869881044669642</v>
      </c>
      <c r="AA519">
        <f t="shared" ca="1" si="251"/>
        <v>633.20345704427905</v>
      </c>
      <c r="AB519">
        <f t="shared" ca="1" si="252"/>
        <v>640.38460261077284</v>
      </c>
      <c r="AC519">
        <f t="shared" ca="1" si="253"/>
        <v>5.9130223116192308E-2</v>
      </c>
      <c r="AD519">
        <f t="shared" ca="1" si="254"/>
        <v>4.1712346735143555</v>
      </c>
      <c r="AE519">
        <f t="shared" ca="1" si="255"/>
        <v>63.419949079167431</v>
      </c>
      <c r="AF519">
        <f t="shared" ca="1" si="256"/>
        <v>5.8894244443536081E-2</v>
      </c>
      <c r="AG519">
        <f t="shared" ca="1" si="257"/>
        <v>0</v>
      </c>
      <c r="AH519">
        <f ca="1">IFERROR(IF(V32="Supercritical",MAX($D$16,IFERROR(L519,MAX($D$16,POWER((ABS(K519)^2)/($I$5*MAX(F519,0.1)^2),1/3)))),IF(V32="Subcritical",MAX($D$16,IFERROR(W519,MAX($D$16,POWER((ABS(K519)^2)/($I$5*MAX(F519,0.1)^2),1/3)))),IF(AND(IFERROR(V519,0)=1,IFERROR(AG519,0)=1),IF(IFERROR(T519,-1E+99)&gt;=IFERROR(AE519,-1E+99),MAX($D$16,IFERROR(L519,MAX($D$16,POWER((ABS(K519)^2)/($I$5*MAX(F519,0.1)^2),1/3)))),MAX($D$16,IFERROR(W519,MAX($D$16,POWER((ABS(K519)^2)/($I$5*MAX(F519,0.1)^2),1/3))))),IF(IFERROR(V519,0)=1,MAX($D$16,IFERROR(L519,MAX($D$16,POWER((ABS(K519)^2)/($I$5*MAX(F519,0.1)^2),1/3)))),IF(IFERROR(AG519,0)=1,MAX($D$16,IFERROR(W519,MAX($D$16,POWER((ABS(K519)^2)/($I$5*MAX(F519,0.1)^2),1/3)))),MAX($D$16,POWER((ABS(K519)^2)/($I$5*MAX(F519,0.1)^2),1/3))))))),MAX($D$16,POWER((ABS(K519)^2)/($I$5*MAX(F519,0.1)^2),1/3)))</f>
        <v>2.1389677043987478</v>
      </c>
      <c r="AI519">
        <f t="shared" ca="1" si="258"/>
        <v>634.51696770439878</v>
      </c>
      <c r="AJ519">
        <f t="shared" ca="1" si="259"/>
        <v>635.58645155659815</v>
      </c>
      <c r="AM519">
        <v>0</v>
      </c>
      <c r="AN519">
        <v>0</v>
      </c>
      <c r="AO519">
        <f t="shared" si="260"/>
        <v>0</v>
      </c>
      <c r="AP519">
        <f t="shared" si="269"/>
        <v>0</v>
      </c>
      <c r="AQ519">
        <f t="shared" ca="1" si="261"/>
        <v>1.0000000000000004</v>
      </c>
      <c r="AR519" t="str">
        <f t="shared" ca="1" si="262"/>
        <v>Supercritical</v>
      </c>
      <c r="AS519">
        <f t="shared" ca="1" si="263"/>
        <v>3.8141460404132466E-3</v>
      </c>
    </row>
    <row r="520" spans="1:45" x14ac:dyDescent="0.35">
      <c r="A520">
        <v>371</v>
      </c>
      <c r="B520">
        <v>369.995</v>
      </c>
      <c r="C520">
        <v>616267.26599999995</v>
      </c>
      <c r="D520">
        <v>3097593.4980000001</v>
      </c>
      <c r="E520">
        <v>632.37750000000005</v>
      </c>
      <c r="F520">
        <v>5.2</v>
      </c>
      <c r="G520">
        <v>0</v>
      </c>
      <c r="H520" t="s">
        <v>194</v>
      </c>
      <c r="I520">
        <v>2.7E-2</v>
      </c>
      <c r="J520">
        <f t="shared" si="264"/>
        <v>0.99900000000002365</v>
      </c>
      <c r="K520">
        <f t="shared" ca="1" si="265"/>
        <v>50.95</v>
      </c>
      <c r="L520">
        <f t="shared" ca="1" si="266"/>
        <v>1.0684959309922624</v>
      </c>
      <c r="M520">
        <f t="shared" ca="1" si="239"/>
        <v>5.5561788411597641</v>
      </c>
      <c r="N520">
        <f t="shared" ca="1" si="240"/>
        <v>0.75728294997139567</v>
      </c>
      <c r="O520">
        <f t="shared" ca="1" si="241"/>
        <v>9.1699712080119067</v>
      </c>
      <c r="P520">
        <f t="shared" ca="1" si="242"/>
        <v>633.44599593099235</v>
      </c>
      <c r="Q520">
        <f t="shared" ca="1" si="243"/>
        <v>637.73184567389592</v>
      </c>
      <c r="R520">
        <f t="shared" ca="1" si="244"/>
        <v>2.7409906686322007E-2</v>
      </c>
      <c r="S520">
        <f t="shared" ca="1" si="245"/>
        <v>2.8323507366843055</v>
      </c>
      <c r="T520">
        <f t="shared" ca="1" si="246"/>
        <v>50.594272557643521</v>
      </c>
      <c r="U520">
        <f t="shared" ca="1" si="267"/>
        <v>-2.7075360018102401E-2</v>
      </c>
      <c r="V520">
        <f t="shared" ca="1" si="268"/>
        <v>0</v>
      </c>
      <c r="W520">
        <f t="shared" ca="1" si="247"/>
        <v>0.82581341491454519</v>
      </c>
      <c r="X520">
        <f t="shared" ca="1" si="248"/>
        <v>4.2942297575556347</v>
      </c>
      <c r="Y520">
        <f t="shared" ca="1" si="249"/>
        <v>0.62674600707387795</v>
      </c>
      <c r="Z520">
        <f t="shared" ca="1" si="250"/>
        <v>11.864758728932522</v>
      </c>
      <c r="AA520">
        <f t="shared" ca="1" si="251"/>
        <v>633.20331341491465</v>
      </c>
      <c r="AB520">
        <f t="shared" ca="1" si="252"/>
        <v>640.37826243100949</v>
      </c>
      <c r="AC520">
        <f t="shared" ca="1" si="253"/>
        <v>5.9053399860823357E-2</v>
      </c>
      <c r="AD520">
        <f t="shared" ca="1" si="254"/>
        <v>4.1685348896253442</v>
      </c>
      <c r="AE520">
        <f t="shared" ca="1" si="255"/>
        <v>63.394875417975172</v>
      </c>
      <c r="AF520">
        <f t="shared" ca="1" si="256"/>
        <v>5.893532596633122E-2</v>
      </c>
      <c r="AG520">
        <f t="shared" ca="1" si="257"/>
        <v>0</v>
      </c>
      <c r="AH520">
        <f ca="1">IFERROR(IF(V32="Supercritical",MAX($D$16,IFERROR(L520,MAX($D$16,POWER((ABS(K520)^2)/($I$5*MAX(F520,0.1)^2),1/3)))),IF(V32="Subcritical",MAX($D$16,IFERROR(W520,MAX($D$16,POWER((ABS(K520)^2)/($I$5*MAX(F520,0.1)^2),1/3)))),IF(AND(IFERROR(V520,0)=1,IFERROR(AG520,0)=1),IF(IFERROR(T520,-1E+99)&gt;=IFERROR(AE520,-1E+99),MAX($D$16,IFERROR(L520,MAX($D$16,POWER((ABS(K520)^2)/($I$5*MAX(F520,0.1)^2),1/3)))),MAX($D$16,IFERROR(W520,MAX($D$16,POWER((ABS(K520)^2)/($I$5*MAX(F520,0.1)^2),1/3))))),IF(IFERROR(V520,0)=1,MAX($D$16,IFERROR(L520,MAX($D$16,POWER((ABS(K520)^2)/($I$5*MAX(F520,0.1)^2),1/3)))),IF(IFERROR(AG520,0)=1,MAX($D$16,IFERROR(W520,MAX($D$16,POWER((ABS(K520)^2)/($I$5*MAX(F520,0.1)^2),1/3)))),MAX($D$16,POWER((ABS(K520)^2)/($I$5*MAX(F520,0.1)^2),1/3))))))),MAX($D$16,POWER((ABS(K520)^2)/($I$5*MAX(F520,0.1)^2),1/3)))</f>
        <v>2.1389677043987478</v>
      </c>
      <c r="AI520">
        <f t="shared" ca="1" si="258"/>
        <v>634.51646770439879</v>
      </c>
      <c r="AJ520">
        <f t="shared" ca="1" si="259"/>
        <v>635.58595155659816</v>
      </c>
      <c r="AM520">
        <v>0</v>
      </c>
      <c r="AN520">
        <v>0</v>
      </c>
      <c r="AO520">
        <f t="shared" si="260"/>
        <v>0</v>
      </c>
      <c r="AP520">
        <f t="shared" si="269"/>
        <v>0</v>
      </c>
      <c r="AQ520">
        <f t="shared" ca="1" si="261"/>
        <v>1.0000000000000004</v>
      </c>
      <c r="AR520" t="str">
        <f t="shared" ca="1" si="262"/>
        <v>Supercritical</v>
      </c>
      <c r="AS520">
        <f t="shared" ca="1" si="263"/>
        <v>3.8141460404132466E-3</v>
      </c>
    </row>
    <row r="521" spans="1:45" x14ac:dyDescent="0.35">
      <c r="A521">
        <v>372</v>
      </c>
      <c r="B521">
        <v>370.99599999999998</v>
      </c>
      <c r="C521">
        <v>616266.79200000002</v>
      </c>
      <c r="D521">
        <v>3097592.6170000001</v>
      </c>
      <c r="E521">
        <v>632.37699999999995</v>
      </c>
      <c r="F521">
        <v>5.2</v>
      </c>
      <c r="G521">
        <v>0</v>
      </c>
      <c r="H521" t="s">
        <v>194</v>
      </c>
      <c r="I521">
        <v>2.7E-2</v>
      </c>
      <c r="J521">
        <f t="shared" si="264"/>
        <v>1.0009999999999764</v>
      </c>
      <c r="K521">
        <f t="shared" ca="1" si="265"/>
        <v>50.95</v>
      </c>
      <c r="L521">
        <f t="shared" ca="1" si="266"/>
        <v>1.0684959309922624</v>
      </c>
      <c r="M521">
        <f t="shared" ca="1" si="239"/>
        <v>5.5561788411597641</v>
      </c>
      <c r="N521">
        <f t="shared" ca="1" si="240"/>
        <v>0.75728294997139567</v>
      </c>
      <c r="O521">
        <f t="shared" ca="1" si="241"/>
        <v>9.1699712080119067</v>
      </c>
      <c r="P521">
        <f t="shared" ca="1" si="242"/>
        <v>633.44549593099225</v>
      </c>
      <c r="Q521">
        <f t="shared" ca="1" si="243"/>
        <v>637.73134567389582</v>
      </c>
      <c r="R521">
        <f t="shared" ca="1" si="244"/>
        <v>2.7409906686322007E-2</v>
      </c>
      <c r="S521">
        <f t="shared" ca="1" si="245"/>
        <v>2.8323507366843055</v>
      </c>
      <c r="T521">
        <f t="shared" ca="1" si="246"/>
        <v>50.594272557643521</v>
      </c>
      <c r="U521">
        <f t="shared" ca="1" si="267"/>
        <v>-2.7130179831374335E-2</v>
      </c>
      <c r="V521">
        <f t="shared" ca="1" si="268"/>
        <v>0</v>
      </c>
      <c r="W521">
        <f t="shared" ca="1" si="247"/>
        <v>0.8261991594354402</v>
      </c>
      <c r="X521">
        <f t="shared" ca="1" si="248"/>
        <v>4.2962356290642889</v>
      </c>
      <c r="Y521">
        <f t="shared" ca="1" si="249"/>
        <v>0.62696816926605792</v>
      </c>
      <c r="Z521">
        <f t="shared" ca="1" si="250"/>
        <v>11.85921918605214</v>
      </c>
      <c r="AA521">
        <f t="shared" ca="1" si="251"/>
        <v>633.20319915943537</v>
      </c>
      <c r="AB521">
        <f t="shared" ca="1" si="252"/>
        <v>640.37144990881495</v>
      </c>
      <c r="AC521">
        <f t="shared" ca="1" si="253"/>
        <v>5.8970397223065601E-2</v>
      </c>
      <c r="AD521">
        <f t="shared" ca="1" si="254"/>
        <v>4.1656158565348633</v>
      </c>
      <c r="AE521">
        <f t="shared" ca="1" si="255"/>
        <v>63.367761667837357</v>
      </c>
      <c r="AF521">
        <f t="shared" ca="1" si="256"/>
        <v>5.8686209771281028E-2</v>
      </c>
      <c r="AG521">
        <f t="shared" ca="1" si="257"/>
        <v>0</v>
      </c>
      <c r="AH521">
        <f ca="1">IFERROR(IF(V32="Supercritical",MAX($D$16,IFERROR(L521,MAX($D$16,POWER((ABS(K521)^2)/($I$5*MAX(F521,0.1)^2),1/3)))),IF(V32="Subcritical",MAX($D$16,IFERROR(W521,MAX($D$16,POWER((ABS(K521)^2)/($I$5*MAX(F521,0.1)^2),1/3)))),IF(AND(IFERROR(V521,0)=1,IFERROR(AG521,0)=1),IF(IFERROR(T521,-1E+99)&gt;=IFERROR(AE521,-1E+99),MAX($D$16,IFERROR(L521,MAX($D$16,POWER((ABS(K521)^2)/($I$5*MAX(F521,0.1)^2),1/3)))),MAX($D$16,IFERROR(W521,MAX($D$16,POWER((ABS(K521)^2)/($I$5*MAX(F521,0.1)^2),1/3))))),IF(IFERROR(V521,0)=1,MAX($D$16,IFERROR(L521,MAX($D$16,POWER((ABS(K521)^2)/($I$5*MAX(F521,0.1)^2),1/3)))),IF(IFERROR(AG521,0)=1,MAX($D$16,IFERROR(W521,MAX($D$16,POWER((ABS(K521)^2)/($I$5*MAX(F521,0.1)^2),1/3)))),MAX($D$16,POWER((ABS(K521)^2)/($I$5*MAX(F521,0.1)^2),1/3))))))),MAX($D$16,POWER((ABS(K521)^2)/($I$5*MAX(F521,0.1)^2),1/3)))</f>
        <v>2.1389677043987478</v>
      </c>
      <c r="AI521">
        <f t="shared" ca="1" si="258"/>
        <v>634.51596770439869</v>
      </c>
      <c r="AJ521">
        <f t="shared" ca="1" si="259"/>
        <v>635.58545155659806</v>
      </c>
      <c r="AM521">
        <v>0</v>
      </c>
      <c r="AN521">
        <v>0</v>
      </c>
      <c r="AO521">
        <f t="shared" si="260"/>
        <v>0</v>
      </c>
      <c r="AP521">
        <f t="shared" si="269"/>
        <v>0</v>
      </c>
      <c r="AQ521">
        <f t="shared" ca="1" si="261"/>
        <v>1.0000000000000004</v>
      </c>
      <c r="AR521" t="str">
        <f t="shared" ca="1" si="262"/>
        <v>Supercritical</v>
      </c>
      <c r="AS521">
        <f t="shared" ca="1" si="263"/>
        <v>3.8141460404132466E-3</v>
      </c>
    </row>
    <row r="522" spans="1:45" x14ac:dyDescent="0.35">
      <c r="A522">
        <v>373</v>
      </c>
      <c r="B522">
        <v>371.995</v>
      </c>
      <c r="C522">
        <v>616266.31799999997</v>
      </c>
      <c r="D522">
        <v>3097591.7370000002</v>
      </c>
      <c r="E522">
        <v>632.37649999999996</v>
      </c>
      <c r="F522">
        <v>5.2</v>
      </c>
      <c r="G522">
        <v>0</v>
      </c>
      <c r="H522" t="s">
        <v>194</v>
      </c>
      <c r="I522">
        <v>2.3E-2</v>
      </c>
      <c r="J522">
        <f t="shared" si="264"/>
        <v>0.99900000000002365</v>
      </c>
      <c r="K522">
        <f t="shared" ca="1" si="265"/>
        <v>50.95</v>
      </c>
      <c r="L522">
        <f t="shared" ca="1" si="266"/>
        <v>1.0684959309922624</v>
      </c>
      <c r="M522">
        <f t="shared" ca="1" si="239"/>
        <v>5.5561788411597641</v>
      </c>
      <c r="N522">
        <f t="shared" ca="1" si="240"/>
        <v>0.75728294997139567</v>
      </c>
      <c r="O522">
        <f t="shared" ca="1" si="241"/>
        <v>9.1699712080119067</v>
      </c>
      <c r="P522">
        <f t="shared" ca="1" si="242"/>
        <v>633.44499593099226</v>
      </c>
      <c r="Q522">
        <f t="shared" ca="1" si="243"/>
        <v>637.73084567389583</v>
      </c>
      <c r="R522">
        <f t="shared" ca="1" si="244"/>
        <v>2.7409906686322007E-2</v>
      </c>
      <c r="S522">
        <f t="shared" ca="1" si="245"/>
        <v>2.8323507366843055</v>
      </c>
      <c r="T522">
        <f t="shared" ca="1" si="246"/>
        <v>50.594272557643521</v>
      </c>
      <c r="U522">
        <f t="shared" ca="1" si="267"/>
        <v>-2.7046787686458629E-2</v>
      </c>
      <c r="V522">
        <f t="shared" ca="1" si="268"/>
        <v>0</v>
      </c>
      <c r="W522">
        <f t="shared" ca="1" si="247"/>
        <v>0.82661187030232564</v>
      </c>
      <c r="X522">
        <f t="shared" ca="1" si="248"/>
        <v>4.2983817255720931</v>
      </c>
      <c r="Y522">
        <f t="shared" ca="1" si="249"/>
        <v>0.62720580682411109</v>
      </c>
      <c r="Z522">
        <f t="shared" ca="1" si="250"/>
        <v>11.853298113772995</v>
      </c>
      <c r="AA522">
        <f t="shared" ca="1" si="251"/>
        <v>633.20311187030234</v>
      </c>
      <c r="AB522">
        <f t="shared" ca="1" si="252"/>
        <v>640.36420647651914</v>
      </c>
      <c r="AC522">
        <f t="shared" ca="1" si="253"/>
        <v>5.8881767549337334E-2</v>
      </c>
      <c r="AD522">
        <f t="shared" ca="1" si="254"/>
        <v>4.1624965322451937</v>
      </c>
      <c r="AE522">
        <f t="shared" ca="1" si="255"/>
        <v>63.338783059634949</v>
      </c>
      <c r="AF522">
        <f t="shared" ca="1" si="256"/>
        <v>5.8715157943538543E-2</v>
      </c>
      <c r="AG522">
        <f t="shared" ca="1" si="257"/>
        <v>0</v>
      </c>
      <c r="AH522">
        <f ca="1">IFERROR(IF(V32="Supercritical",MAX($D$16,IFERROR(L522,MAX($D$16,POWER((ABS(K522)^2)/($I$5*MAX(F522,0.1)^2),1/3)))),IF(V32="Subcritical",MAX($D$16,IFERROR(W522,MAX($D$16,POWER((ABS(K522)^2)/($I$5*MAX(F522,0.1)^2),1/3)))),IF(AND(IFERROR(V522,0)=1,IFERROR(AG522,0)=1),IF(IFERROR(T522,-1E+99)&gt;=IFERROR(AE522,-1E+99),MAX($D$16,IFERROR(L522,MAX($D$16,POWER((ABS(K522)^2)/($I$5*MAX(F522,0.1)^2),1/3)))),MAX($D$16,IFERROR(W522,MAX($D$16,POWER((ABS(K522)^2)/($I$5*MAX(F522,0.1)^2),1/3))))),IF(IFERROR(V522,0)=1,MAX($D$16,IFERROR(L522,MAX($D$16,POWER((ABS(K522)^2)/($I$5*MAX(F522,0.1)^2),1/3)))),IF(IFERROR(AG522,0)=1,MAX($D$16,IFERROR(W522,MAX($D$16,POWER((ABS(K522)^2)/($I$5*MAX(F522,0.1)^2),1/3)))),MAX($D$16,POWER((ABS(K522)^2)/($I$5*MAX(F522,0.1)^2),1/3))))))),MAX($D$16,POWER((ABS(K522)^2)/($I$5*MAX(F522,0.1)^2),1/3)))</f>
        <v>2.1389677043987478</v>
      </c>
      <c r="AI522">
        <f t="shared" ca="1" si="258"/>
        <v>634.5154677043987</v>
      </c>
      <c r="AJ522">
        <f t="shared" ca="1" si="259"/>
        <v>635.58495155659807</v>
      </c>
      <c r="AM522">
        <v>0</v>
      </c>
      <c r="AN522">
        <v>0</v>
      </c>
      <c r="AO522">
        <f t="shared" si="260"/>
        <v>0</v>
      </c>
      <c r="AP522">
        <f t="shared" si="269"/>
        <v>0</v>
      </c>
      <c r="AQ522">
        <f t="shared" ca="1" si="261"/>
        <v>1.0000000000000004</v>
      </c>
      <c r="AR522" t="str">
        <f t="shared" ca="1" si="262"/>
        <v>Supercritical</v>
      </c>
      <c r="AS522">
        <f t="shared" ca="1" si="263"/>
        <v>3.8141460404132466E-3</v>
      </c>
    </row>
    <row r="523" spans="1:45" x14ac:dyDescent="0.35">
      <c r="A523">
        <v>374</v>
      </c>
      <c r="B523">
        <v>372.99599999999998</v>
      </c>
      <c r="C523">
        <v>616265.84299999999</v>
      </c>
      <c r="D523">
        <v>3097590.8560000001</v>
      </c>
      <c r="E523">
        <v>632.37599999999998</v>
      </c>
      <c r="F523">
        <v>5.2</v>
      </c>
      <c r="G523">
        <v>0</v>
      </c>
      <c r="H523" t="s">
        <v>194</v>
      </c>
      <c r="I523">
        <v>2.3E-2</v>
      </c>
      <c r="J523">
        <f t="shared" si="264"/>
        <v>1.0009999999999764</v>
      </c>
      <c r="K523">
        <f t="shared" ca="1" si="265"/>
        <v>50.95</v>
      </c>
      <c r="L523">
        <f t="shared" ca="1" si="266"/>
        <v>1.0684959309922624</v>
      </c>
      <c r="M523">
        <f t="shared" ca="1" si="239"/>
        <v>5.5561788411597641</v>
      </c>
      <c r="N523">
        <f t="shared" ca="1" si="240"/>
        <v>0.75728294997139567</v>
      </c>
      <c r="O523">
        <f t="shared" ca="1" si="241"/>
        <v>9.1699712080119067</v>
      </c>
      <c r="P523">
        <f t="shared" ca="1" si="242"/>
        <v>633.44449593099228</v>
      </c>
      <c r="Q523">
        <f t="shared" ca="1" si="243"/>
        <v>637.73034567389584</v>
      </c>
      <c r="R523">
        <f t="shared" ca="1" si="244"/>
        <v>2.7409906686322007E-2</v>
      </c>
      <c r="S523">
        <f t="shared" ca="1" si="245"/>
        <v>2.8323507366843055</v>
      </c>
      <c r="T523">
        <f t="shared" ca="1" si="246"/>
        <v>50.594272557643521</v>
      </c>
      <c r="U523">
        <f t="shared" ca="1" si="267"/>
        <v>-2.7101607499844249E-2</v>
      </c>
      <c r="V523">
        <f t="shared" ca="1" si="268"/>
        <v>0</v>
      </c>
      <c r="W523">
        <f t="shared" ca="1" si="247"/>
        <v>0.82704924790181633</v>
      </c>
      <c r="X523">
        <f t="shared" ca="1" si="248"/>
        <v>4.3006560890894452</v>
      </c>
      <c r="Y523">
        <f t="shared" ca="1" si="249"/>
        <v>0.62745758493585801</v>
      </c>
      <c r="Z523">
        <f t="shared" ca="1" si="250"/>
        <v>11.847029603054676</v>
      </c>
      <c r="AA523">
        <f t="shared" ca="1" si="251"/>
        <v>633.20304924790184</v>
      </c>
      <c r="AB523">
        <f t="shared" ca="1" si="252"/>
        <v>640.35657169518288</v>
      </c>
      <c r="AC523">
        <f t="shared" ca="1" si="253"/>
        <v>5.8788038149279576E-2</v>
      </c>
      <c r="AD523">
        <f t="shared" ca="1" si="254"/>
        <v>4.1591950202285242</v>
      </c>
      <c r="AE523">
        <f t="shared" ca="1" si="255"/>
        <v>63.308106934657275</v>
      </c>
      <c r="AF523">
        <f t="shared" ca="1" si="256"/>
        <v>5.8288038149271415E-2</v>
      </c>
      <c r="AG523">
        <f t="shared" ca="1" si="257"/>
        <v>0</v>
      </c>
      <c r="AH523">
        <f ca="1">IFERROR(IF(V32="Supercritical",MAX($D$16,IFERROR(L523,MAX($D$16,POWER((ABS(K523)^2)/($I$5*MAX(F523,0.1)^2),1/3)))),IF(V32="Subcritical",MAX($D$16,IFERROR(W523,MAX($D$16,POWER((ABS(K523)^2)/($I$5*MAX(F523,0.1)^2),1/3)))),IF(AND(IFERROR(V523,0)=1,IFERROR(AG523,0)=1),IF(IFERROR(T523,-1E+99)&gt;=IFERROR(AE523,-1E+99),MAX($D$16,IFERROR(L523,MAX($D$16,POWER((ABS(K523)^2)/($I$5*MAX(F523,0.1)^2),1/3)))),MAX($D$16,IFERROR(W523,MAX($D$16,POWER((ABS(K523)^2)/($I$5*MAX(F523,0.1)^2),1/3))))),IF(IFERROR(V523,0)=1,MAX($D$16,IFERROR(L523,MAX($D$16,POWER((ABS(K523)^2)/($I$5*MAX(F523,0.1)^2),1/3)))),IF(IFERROR(AG523,0)=1,MAX($D$16,IFERROR(W523,MAX($D$16,POWER((ABS(K523)^2)/($I$5*MAX(F523,0.1)^2),1/3)))),MAX($D$16,POWER((ABS(K523)^2)/($I$5*MAX(F523,0.1)^2),1/3))))))),MAX($D$16,POWER((ABS(K523)^2)/($I$5*MAX(F523,0.1)^2),1/3)))</f>
        <v>2.1389677043987478</v>
      </c>
      <c r="AI523">
        <f t="shared" ca="1" si="258"/>
        <v>634.51496770439871</v>
      </c>
      <c r="AJ523">
        <f t="shared" ca="1" si="259"/>
        <v>635.58445155659808</v>
      </c>
      <c r="AM523">
        <v>0</v>
      </c>
      <c r="AN523">
        <v>0</v>
      </c>
      <c r="AO523">
        <f t="shared" si="260"/>
        <v>0</v>
      </c>
      <c r="AP523">
        <f t="shared" si="269"/>
        <v>0</v>
      </c>
      <c r="AQ523">
        <f t="shared" ca="1" si="261"/>
        <v>1.0000000000000004</v>
      </c>
      <c r="AR523" t="str">
        <f t="shared" ca="1" si="262"/>
        <v>Supercritical</v>
      </c>
      <c r="AS523">
        <f t="shared" ca="1" si="263"/>
        <v>3.8141460404132466E-3</v>
      </c>
    </row>
    <row r="524" spans="1:45" x14ac:dyDescent="0.35">
      <c r="A524">
        <v>375</v>
      </c>
      <c r="B524">
        <v>373.99599999999998</v>
      </c>
      <c r="C524">
        <v>616265.36899999995</v>
      </c>
      <c r="D524">
        <v>3097589.9759999998</v>
      </c>
      <c r="E524">
        <v>632.37549999999999</v>
      </c>
      <c r="F524">
        <v>5.2</v>
      </c>
      <c r="G524">
        <v>0</v>
      </c>
      <c r="H524" t="s">
        <v>194</v>
      </c>
      <c r="I524">
        <v>0</v>
      </c>
      <c r="J524">
        <f t="shared" si="264"/>
        <v>1</v>
      </c>
      <c r="K524">
        <f t="shared" ca="1" si="265"/>
        <v>50.95</v>
      </c>
      <c r="L524">
        <f t="shared" ca="1" si="266"/>
        <v>1.0684959309922624</v>
      </c>
      <c r="M524">
        <f t="shared" ca="1" si="239"/>
        <v>5.5561788411597641</v>
      </c>
      <c r="N524">
        <f t="shared" ca="1" si="240"/>
        <v>0.75728294997139567</v>
      </c>
      <c r="O524">
        <f t="shared" ca="1" si="241"/>
        <v>9.1699712080119067</v>
      </c>
      <c r="P524">
        <f t="shared" ca="1" si="242"/>
        <v>633.44399593099229</v>
      </c>
      <c r="Q524">
        <f t="shared" ca="1" si="243"/>
        <v>637.72984567389585</v>
      </c>
      <c r="R524">
        <f t="shared" ca="1" si="244"/>
        <v>2.7409906686322007E-2</v>
      </c>
      <c r="S524">
        <f t="shared" ca="1" si="245"/>
        <v>2.8323507366843055</v>
      </c>
      <c r="T524">
        <f t="shared" ca="1" si="246"/>
        <v>50.594272557643521</v>
      </c>
      <c r="U524">
        <f t="shared" ca="1" si="267"/>
        <v>-2.6909906686341856E-2</v>
      </c>
      <c r="V524">
        <f t="shared" ca="1" si="268"/>
        <v>0</v>
      </c>
      <c r="W524">
        <f t="shared" ca="1" si="247"/>
        <v>0.82750918605911927</v>
      </c>
      <c r="X524">
        <f t="shared" ca="1" si="248"/>
        <v>4.3030477675074206</v>
      </c>
      <c r="Y524">
        <f t="shared" ca="1" si="249"/>
        <v>0.62772228080517234</v>
      </c>
      <c r="Z524">
        <f t="shared" ca="1" si="250"/>
        <v>11.840444901571068</v>
      </c>
      <c r="AA524">
        <f t="shared" ca="1" si="251"/>
        <v>633.20300918605915</v>
      </c>
      <c r="AB524">
        <f t="shared" ca="1" si="252"/>
        <v>640.34858183983795</v>
      </c>
      <c r="AC524">
        <f t="shared" ca="1" si="253"/>
        <v>5.8689692635484528E-2</v>
      </c>
      <c r="AD524">
        <f t="shared" ca="1" si="254"/>
        <v>4.1557279167414727</v>
      </c>
      <c r="AE524">
        <f t="shared" ca="1" si="255"/>
        <v>63.275886688641762</v>
      </c>
      <c r="AF524">
        <f t="shared" ca="1" si="256"/>
        <v>5.8452553712299959E-2</v>
      </c>
      <c r="AG524">
        <f t="shared" ca="1" si="257"/>
        <v>0</v>
      </c>
      <c r="AH524">
        <f ca="1">IFERROR(IF(V32="Supercritical",MAX($D$16,IFERROR(L524,MAX($D$16,POWER((ABS(K524)^2)/($I$5*MAX(F524,0.1)^2),1/3)))),IF(V32="Subcritical",MAX($D$16,IFERROR(W524,MAX($D$16,POWER((ABS(K524)^2)/($I$5*MAX(F524,0.1)^2),1/3)))),IF(AND(IFERROR(V524,0)=1,IFERROR(AG524,0)=1),IF(IFERROR(T524,-1E+99)&gt;=IFERROR(AE524,-1E+99),MAX($D$16,IFERROR(L524,MAX($D$16,POWER((ABS(K524)^2)/($I$5*MAX(F524,0.1)^2),1/3)))),MAX($D$16,IFERROR(W524,MAX($D$16,POWER((ABS(K524)^2)/($I$5*MAX(F524,0.1)^2),1/3))))),IF(IFERROR(V524,0)=1,MAX($D$16,IFERROR(L524,MAX($D$16,POWER((ABS(K524)^2)/($I$5*MAX(F524,0.1)^2),1/3)))),IF(IFERROR(AG524,0)=1,MAX($D$16,IFERROR(W524,MAX($D$16,POWER((ABS(K524)^2)/($I$5*MAX(F524,0.1)^2),1/3)))),MAX($D$16,POWER((ABS(K524)^2)/($I$5*MAX(F524,0.1)^2),1/3))))))),MAX($D$16,POWER((ABS(K524)^2)/($I$5*MAX(F524,0.1)^2),1/3)))</f>
        <v>2.1389677043987478</v>
      </c>
      <c r="AI524">
        <f t="shared" ca="1" si="258"/>
        <v>634.51446770439873</v>
      </c>
      <c r="AJ524">
        <f t="shared" ca="1" si="259"/>
        <v>635.58395155659809</v>
      </c>
      <c r="AM524">
        <v>0</v>
      </c>
      <c r="AN524">
        <v>0</v>
      </c>
      <c r="AO524">
        <f t="shared" si="260"/>
        <v>0</v>
      </c>
      <c r="AP524">
        <f t="shared" si="269"/>
        <v>0</v>
      </c>
      <c r="AQ524">
        <f t="shared" ca="1" si="261"/>
        <v>1.0000000000000004</v>
      </c>
      <c r="AR524" t="str">
        <f t="shared" ca="1" si="262"/>
        <v>Supercritical</v>
      </c>
      <c r="AS524">
        <f t="shared" ca="1" si="263"/>
        <v>3.8141460404132466E-3</v>
      </c>
    </row>
    <row r="525" spans="1:45" x14ac:dyDescent="0.35">
      <c r="A525">
        <v>376</v>
      </c>
      <c r="B525">
        <v>374.995</v>
      </c>
      <c r="C525">
        <v>616264.89500000002</v>
      </c>
      <c r="D525">
        <v>3097589.0959999999</v>
      </c>
      <c r="E525">
        <v>632.375</v>
      </c>
      <c r="F525">
        <v>5.2</v>
      </c>
      <c r="G525">
        <v>0</v>
      </c>
      <c r="H525" t="s">
        <v>194</v>
      </c>
      <c r="I525">
        <v>2.7E-2</v>
      </c>
      <c r="J525">
        <f t="shared" si="264"/>
        <v>0.99900000000002365</v>
      </c>
      <c r="K525">
        <f t="shared" ca="1" si="265"/>
        <v>50.95</v>
      </c>
      <c r="L525">
        <f t="shared" ca="1" si="266"/>
        <v>1.0684959309922624</v>
      </c>
      <c r="M525">
        <f t="shared" ca="1" si="239"/>
        <v>5.5561788411597641</v>
      </c>
      <c r="N525">
        <f t="shared" ca="1" si="240"/>
        <v>0.75728294997139567</v>
      </c>
      <c r="O525">
        <f t="shared" ca="1" si="241"/>
        <v>9.1699712080119067</v>
      </c>
      <c r="P525">
        <f t="shared" ca="1" si="242"/>
        <v>633.4434959309923</v>
      </c>
      <c r="Q525">
        <f t="shared" ca="1" si="243"/>
        <v>637.72934567389586</v>
      </c>
      <c r="R525">
        <f t="shared" ca="1" si="244"/>
        <v>2.7409906686322007E-2</v>
      </c>
      <c r="S525">
        <f t="shared" ca="1" si="245"/>
        <v>2.8323507366843055</v>
      </c>
      <c r="T525">
        <f t="shared" ca="1" si="246"/>
        <v>50.594272557643521</v>
      </c>
      <c r="U525">
        <f t="shared" ca="1" si="267"/>
        <v>-2.7075360018102401E-2</v>
      </c>
      <c r="V525">
        <f t="shared" ca="1" si="268"/>
        <v>0</v>
      </c>
      <c r="W525">
        <f t="shared" ca="1" si="247"/>
        <v>0.82798978864246242</v>
      </c>
      <c r="X525">
        <f t="shared" ca="1" si="248"/>
        <v>4.3055469009408052</v>
      </c>
      <c r="Y525">
        <f t="shared" ca="1" si="249"/>
        <v>0.62799879322946717</v>
      </c>
      <c r="Z525">
        <f t="shared" ca="1" si="250"/>
        <v>11.833572173808376</v>
      </c>
      <c r="AA525">
        <f t="shared" ca="1" si="251"/>
        <v>633.20298978864241</v>
      </c>
      <c r="AB525">
        <f t="shared" ca="1" si="252"/>
        <v>640.34026962517305</v>
      </c>
      <c r="AC525">
        <f t="shared" ca="1" si="253"/>
        <v>5.8587167307727867E-2</v>
      </c>
      <c r="AD525">
        <f t="shared" ca="1" si="254"/>
        <v>4.1521101842262658</v>
      </c>
      <c r="AE525">
        <f t="shared" ca="1" si="255"/>
        <v>63.242260596894006</v>
      </c>
      <c r="AF525">
        <f t="shared" ca="1" si="256"/>
        <v>5.8466932067744892E-2</v>
      </c>
      <c r="AG525">
        <f t="shared" ca="1" si="257"/>
        <v>0</v>
      </c>
      <c r="AH525">
        <f ca="1">IFERROR(IF(V32="Supercritical",MAX($D$16,IFERROR(L525,MAX($D$16,POWER((ABS(K525)^2)/($I$5*MAX(F525,0.1)^2),1/3)))),IF(V32="Subcritical",MAX($D$16,IFERROR(W525,MAX($D$16,POWER((ABS(K525)^2)/($I$5*MAX(F525,0.1)^2),1/3)))),IF(AND(IFERROR(V525,0)=1,IFERROR(AG525,0)=1),IF(IFERROR(T525,-1E+99)&gt;=IFERROR(AE525,-1E+99),MAX($D$16,IFERROR(L525,MAX($D$16,POWER((ABS(K525)^2)/($I$5*MAX(F525,0.1)^2),1/3)))),MAX($D$16,IFERROR(W525,MAX($D$16,POWER((ABS(K525)^2)/($I$5*MAX(F525,0.1)^2),1/3))))),IF(IFERROR(V525,0)=1,MAX($D$16,IFERROR(L525,MAX($D$16,POWER((ABS(K525)^2)/($I$5*MAX(F525,0.1)^2),1/3)))),IF(IFERROR(AG525,0)=1,MAX($D$16,IFERROR(W525,MAX($D$16,POWER((ABS(K525)^2)/($I$5*MAX(F525,0.1)^2),1/3)))),MAX($D$16,POWER((ABS(K525)^2)/($I$5*MAX(F525,0.1)^2),1/3))))))),MAX($D$16,POWER((ABS(K525)^2)/($I$5*MAX(F525,0.1)^2),1/3)))</f>
        <v>2.1389677043987478</v>
      </c>
      <c r="AI525">
        <f t="shared" ca="1" si="258"/>
        <v>634.51396770439874</v>
      </c>
      <c r="AJ525">
        <f t="shared" ca="1" si="259"/>
        <v>635.58345155659811</v>
      </c>
      <c r="AM525">
        <v>0</v>
      </c>
      <c r="AN525">
        <v>0</v>
      </c>
      <c r="AO525">
        <f t="shared" si="260"/>
        <v>0</v>
      </c>
      <c r="AP525">
        <f t="shared" si="269"/>
        <v>0</v>
      </c>
      <c r="AQ525">
        <f t="shared" ca="1" si="261"/>
        <v>1.0000000000000004</v>
      </c>
      <c r="AR525" t="str">
        <f t="shared" ca="1" si="262"/>
        <v>Supercritical</v>
      </c>
      <c r="AS525">
        <f t="shared" ca="1" si="263"/>
        <v>3.8141460404132466E-3</v>
      </c>
    </row>
    <row r="526" spans="1:45" x14ac:dyDescent="0.35">
      <c r="A526">
        <v>377</v>
      </c>
      <c r="B526">
        <v>375.99599999999998</v>
      </c>
      <c r="C526">
        <v>616264.42099999997</v>
      </c>
      <c r="D526">
        <v>3097588.2149999999</v>
      </c>
      <c r="E526">
        <v>632.37450000000001</v>
      </c>
      <c r="F526">
        <v>5.2</v>
      </c>
      <c r="G526">
        <v>0</v>
      </c>
      <c r="H526" t="s">
        <v>194</v>
      </c>
      <c r="I526">
        <v>2.7E-2</v>
      </c>
      <c r="J526">
        <f t="shared" si="264"/>
        <v>1.0009999999999764</v>
      </c>
      <c r="K526">
        <f t="shared" ca="1" si="265"/>
        <v>50.95</v>
      </c>
      <c r="L526">
        <f t="shared" ca="1" si="266"/>
        <v>1.0684959309922624</v>
      </c>
      <c r="M526">
        <f t="shared" ca="1" si="239"/>
        <v>5.5561788411597641</v>
      </c>
      <c r="N526">
        <f t="shared" ca="1" si="240"/>
        <v>0.75728294997139567</v>
      </c>
      <c r="O526">
        <f t="shared" ca="1" si="241"/>
        <v>9.1699712080119067</v>
      </c>
      <c r="P526">
        <f t="shared" ca="1" si="242"/>
        <v>633.44299593099231</v>
      </c>
      <c r="Q526">
        <f t="shared" ca="1" si="243"/>
        <v>637.72884567389588</v>
      </c>
      <c r="R526">
        <f t="shared" ca="1" si="244"/>
        <v>2.7409906686322007E-2</v>
      </c>
      <c r="S526">
        <f t="shared" ca="1" si="245"/>
        <v>2.8323507366843055</v>
      </c>
      <c r="T526">
        <f t="shared" ca="1" si="246"/>
        <v>50.594272557643521</v>
      </c>
      <c r="U526">
        <f t="shared" ca="1" si="267"/>
        <v>-2.7130179831488022E-2</v>
      </c>
      <c r="V526">
        <f t="shared" ca="1" si="268"/>
        <v>0</v>
      </c>
      <c r="W526">
        <f t="shared" ca="1" si="247"/>
        <v>0.82848935473908691</v>
      </c>
      <c r="X526">
        <f t="shared" ca="1" si="248"/>
        <v>4.3081446446432521</v>
      </c>
      <c r="Y526">
        <f t="shared" ca="1" si="249"/>
        <v>0.62828613405029932</v>
      </c>
      <c r="Z526">
        <f t="shared" ca="1" si="250"/>
        <v>11.826436715246142</v>
      </c>
      <c r="AA526">
        <f t="shared" ca="1" si="251"/>
        <v>633.20298935473909</v>
      </c>
      <c r="AB526">
        <f t="shared" ca="1" si="252"/>
        <v>640.33166445054553</v>
      </c>
      <c r="AC526">
        <f t="shared" ca="1" si="253"/>
        <v>5.8480854385099819E-2</v>
      </c>
      <c r="AD526">
        <f t="shared" ca="1" si="254"/>
        <v>4.1483552643556436</v>
      </c>
      <c r="AE526">
        <f t="shared" ca="1" si="255"/>
        <v>63.207352863181868</v>
      </c>
      <c r="AF526">
        <f t="shared" ca="1" si="256"/>
        <v>5.8195639409404976E-2</v>
      </c>
      <c r="AG526">
        <f t="shared" ca="1" si="257"/>
        <v>0</v>
      </c>
      <c r="AH526">
        <f ca="1">IFERROR(IF(V32="Supercritical",MAX($D$16,IFERROR(L526,MAX($D$16,POWER((ABS(K526)^2)/($I$5*MAX(F526,0.1)^2),1/3)))),IF(V32="Subcritical",MAX($D$16,IFERROR(W526,MAX($D$16,POWER((ABS(K526)^2)/($I$5*MAX(F526,0.1)^2),1/3)))),IF(AND(IFERROR(V526,0)=1,IFERROR(AG526,0)=1),IF(IFERROR(T526,-1E+99)&gt;=IFERROR(AE526,-1E+99),MAX($D$16,IFERROR(L526,MAX($D$16,POWER((ABS(K526)^2)/($I$5*MAX(F526,0.1)^2),1/3)))),MAX($D$16,IFERROR(W526,MAX($D$16,POWER((ABS(K526)^2)/($I$5*MAX(F526,0.1)^2),1/3))))),IF(IFERROR(V526,0)=1,MAX($D$16,IFERROR(L526,MAX($D$16,POWER((ABS(K526)^2)/($I$5*MAX(F526,0.1)^2),1/3)))),IF(IFERROR(AG526,0)=1,MAX($D$16,IFERROR(W526,MAX($D$16,POWER((ABS(K526)^2)/($I$5*MAX(F526,0.1)^2),1/3)))),MAX($D$16,POWER((ABS(K526)^2)/($I$5*MAX(F526,0.1)^2),1/3))))))),MAX($D$16,POWER((ABS(K526)^2)/($I$5*MAX(F526,0.1)^2),1/3)))</f>
        <v>2.1389677043987478</v>
      </c>
      <c r="AI526">
        <f t="shared" ca="1" si="258"/>
        <v>634.51346770439875</v>
      </c>
      <c r="AJ526">
        <f t="shared" ca="1" si="259"/>
        <v>635.58295155659812</v>
      </c>
      <c r="AM526">
        <v>0</v>
      </c>
      <c r="AN526">
        <v>0</v>
      </c>
      <c r="AO526">
        <f t="shared" si="260"/>
        <v>0</v>
      </c>
      <c r="AP526">
        <f t="shared" si="269"/>
        <v>0</v>
      </c>
      <c r="AQ526">
        <f t="shared" ca="1" si="261"/>
        <v>1.0000000000000004</v>
      </c>
      <c r="AR526" t="str">
        <f t="shared" ca="1" si="262"/>
        <v>Supercritical</v>
      </c>
      <c r="AS526">
        <f t="shared" ca="1" si="263"/>
        <v>3.8141460404132466E-3</v>
      </c>
    </row>
    <row r="527" spans="1:45" x14ac:dyDescent="0.35">
      <c r="A527">
        <v>378</v>
      </c>
      <c r="B527">
        <v>376.995</v>
      </c>
      <c r="C527">
        <v>616263.94700000004</v>
      </c>
      <c r="D527">
        <v>3097587.335</v>
      </c>
      <c r="E527">
        <v>632.37400000000002</v>
      </c>
      <c r="F527">
        <v>5.2</v>
      </c>
      <c r="G527">
        <v>0</v>
      </c>
      <c r="H527" t="s">
        <v>194</v>
      </c>
      <c r="I527">
        <v>2.3E-2</v>
      </c>
      <c r="J527">
        <f t="shared" si="264"/>
        <v>0.99900000000002365</v>
      </c>
      <c r="K527">
        <f t="shared" ca="1" si="265"/>
        <v>50.95</v>
      </c>
      <c r="L527">
        <f t="shared" ca="1" si="266"/>
        <v>1.0684959309922624</v>
      </c>
      <c r="M527">
        <f t="shared" ca="1" si="239"/>
        <v>5.5561788411597641</v>
      </c>
      <c r="N527">
        <f t="shared" ca="1" si="240"/>
        <v>0.75728294997139567</v>
      </c>
      <c r="O527">
        <f t="shared" ca="1" si="241"/>
        <v>9.1699712080119067</v>
      </c>
      <c r="P527">
        <f t="shared" ca="1" si="242"/>
        <v>633.44249593099232</v>
      </c>
      <c r="Q527">
        <f t="shared" ca="1" si="243"/>
        <v>637.72834567389589</v>
      </c>
      <c r="R527">
        <f t="shared" ca="1" si="244"/>
        <v>2.7409906686322007E-2</v>
      </c>
      <c r="S527">
        <f t="shared" ca="1" si="245"/>
        <v>2.8323507366843055</v>
      </c>
      <c r="T527">
        <f t="shared" ca="1" si="246"/>
        <v>50.594272557643521</v>
      </c>
      <c r="U527">
        <f t="shared" ca="1" si="267"/>
        <v>-2.7046787686458629E-2</v>
      </c>
      <c r="V527">
        <f t="shared" ca="1" si="268"/>
        <v>0</v>
      </c>
      <c r="W527">
        <f t="shared" ca="1" si="247"/>
        <v>0.82900635218565988</v>
      </c>
      <c r="X527">
        <f t="shared" ca="1" si="248"/>
        <v>4.3108330313654317</v>
      </c>
      <c r="Y527">
        <f t="shared" ca="1" si="249"/>
        <v>0.62858341289127284</v>
      </c>
      <c r="Z527">
        <f t="shared" ca="1" si="250"/>
        <v>11.819061334384802</v>
      </c>
      <c r="AA527">
        <f t="shared" ca="1" si="251"/>
        <v>633.20300635218564</v>
      </c>
      <c r="AB527">
        <f t="shared" ca="1" si="252"/>
        <v>640.32279283668868</v>
      </c>
      <c r="AC527">
        <f t="shared" ca="1" si="253"/>
        <v>5.8371107763320808E-2</v>
      </c>
      <c r="AD527">
        <f t="shared" ca="1" si="254"/>
        <v>4.1444752796072262</v>
      </c>
      <c r="AE527">
        <f t="shared" ca="1" si="255"/>
        <v>63.171275490436685</v>
      </c>
      <c r="AF527">
        <f t="shared" ca="1" si="256"/>
        <v>5.8202404019652931E-2</v>
      </c>
      <c r="AG527">
        <f t="shared" ca="1" si="257"/>
        <v>0</v>
      </c>
      <c r="AH527">
        <f ca="1">IFERROR(IF(V32="Supercritical",MAX($D$16,IFERROR(L527,MAX($D$16,POWER((ABS(K527)^2)/($I$5*MAX(F527,0.1)^2),1/3)))),IF(V32="Subcritical",MAX($D$16,IFERROR(W527,MAX($D$16,POWER((ABS(K527)^2)/($I$5*MAX(F527,0.1)^2),1/3)))),IF(AND(IFERROR(V527,0)=1,IFERROR(AG527,0)=1),IF(IFERROR(T527,-1E+99)&gt;=IFERROR(AE527,-1E+99),MAX($D$16,IFERROR(L527,MAX($D$16,POWER((ABS(K527)^2)/($I$5*MAX(F527,0.1)^2),1/3)))),MAX($D$16,IFERROR(W527,MAX($D$16,POWER((ABS(K527)^2)/($I$5*MAX(F527,0.1)^2),1/3))))),IF(IFERROR(V527,0)=1,MAX($D$16,IFERROR(L527,MAX($D$16,POWER((ABS(K527)^2)/($I$5*MAX(F527,0.1)^2),1/3)))),IF(IFERROR(AG527,0)=1,MAX($D$16,IFERROR(W527,MAX($D$16,POWER((ABS(K527)^2)/($I$5*MAX(F527,0.1)^2),1/3)))),MAX($D$16,POWER((ABS(K527)^2)/($I$5*MAX(F527,0.1)^2),1/3))))))),MAX($D$16,POWER((ABS(K527)^2)/($I$5*MAX(F527,0.1)^2),1/3)))</f>
        <v>2.1389677043987478</v>
      </c>
      <c r="AI527">
        <f t="shared" ca="1" si="258"/>
        <v>634.51296770439876</v>
      </c>
      <c r="AJ527">
        <f t="shared" ca="1" si="259"/>
        <v>635.58245155659813</v>
      </c>
      <c r="AM527">
        <v>0</v>
      </c>
      <c r="AN527">
        <v>0</v>
      </c>
      <c r="AO527">
        <f t="shared" si="260"/>
        <v>0</v>
      </c>
      <c r="AP527">
        <f t="shared" si="269"/>
        <v>0</v>
      </c>
      <c r="AQ527">
        <f t="shared" ca="1" si="261"/>
        <v>1.0000000000000004</v>
      </c>
      <c r="AR527" t="str">
        <f t="shared" ca="1" si="262"/>
        <v>Supercritical</v>
      </c>
      <c r="AS527">
        <f t="shared" ca="1" si="263"/>
        <v>3.8141460404132466E-3</v>
      </c>
    </row>
    <row r="528" spans="1:45" x14ac:dyDescent="0.35">
      <c r="A528">
        <v>379</v>
      </c>
      <c r="B528">
        <v>377.99599999999998</v>
      </c>
      <c r="C528">
        <v>616263.47199999995</v>
      </c>
      <c r="D528">
        <v>3097586.4539999999</v>
      </c>
      <c r="E528">
        <v>632.37350000000004</v>
      </c>
      <c r="F528">
        <v>5.2</v>
      </c>
      <c r="G528">
        <v>0</v>
      </c>
      <c r="H528" t="s">
        <v>194</v>
      </c>
      <c r="I528">
        <v>2.3E-2</v>
      </c>
      <c r="J528">
        <f t="shared" si="264"/>
        <v>1.0009999999999764</v>
      </c>
      <c r="K528">
        <f t="shared" ca="1" si="265"/>
        <v>50.95</v>
      </c>
      <c r="L528">
        <f t="shared" ca="1" si="266"/>
        <v>1.0684959309922624</v>
      </c>
      <c r="M528">
        <f t="shared" ca="1" si="239"/>
        <v>5.5561788411597641</v>
      </c>
      <c r="N528">
        <f t="shared" ca="1" si="240"/>
        <v>0.75728294997139567</v>
      </c>
      <c r="O528">
        <f t="shared" ca="1" si="241"/>
        <v>9.1699712080119067</v>
      </c>
      <c r="P528">
        <f t="shared" ca="1" si="242"/>
        <v>633.44199593099233</v>
      </c>
      <c r="Q528">
        <f t="shared" ca="1" si="243"/>
        <v>637.7278456738959</v>
      </c>
      <c r="R528">
        <f t="shared" ca="1" si="244"/>
        <v>2.7409906686322007E-2</v>
      </c>
      <c r="S528">
        <f t="shared" ca="1" si="245"/>
        <v>2.8323507366843055</v>
      </c>
      <c r="T528">
        <f t="shared" ca="1" si="246"/>
        <v>50.594272557643521</v>
      </c>
      <c r="U528">
        <f t="shared" ca="1" si="267"/>
        <v>-2.7101607499844249E-2</v>
      </c>
      <c r="V528">
        <f t="shared" ca="1" si="268"/>
        <v>0</v>
      </c>
      <c r="W528">
        <f t="shared" ca="1" si="247"/>
        <v>0.82953938929019733</v>
      </c>
      <c r="X528">
        <f t="shared" ca="1" si="248"/>
        <v>4.3136048243090261</v>
      </c>
      <c r="Y528">
        <f t="shared" ca="1" si="249"/>
        <v>0.62888982085751777</v>
      </c>
      <c r="Z528">
        <f t="shared" ca="1" si="250"/>
        <v>11.811466760440073</v>
      </c>
      <c r="AA528">
        <f t="shared" ca="1" si="251"/>
        <v>633.20303938929021</v>
      </c>
      <c r="AB528">
        <f t="shared" ca="1" si="252"/>
        <v>640.31367889148089</v>
      </c>
      <c r="AC528">
        <f t="shared" ca="1" si="253"/>
        <v>5.8258249152455345E-2</v>
      </c>
      <c r="AD528">
        <f t="shared" ca="1" si="254"/>
        <v>4.1404812483257531</v>
      </c>
      <c r="AE528">
        <f t="shared" ca="1" si="255"/>
        <v>63.13413027694218</v>
      </c>
      <c r="AF528">
        <f t="shared" ca="1" si="256"/>
        <v>5.7758249152470853E-2</v>
      </c>
      <c r="AG528">
        <f t="shared" ca="1" si="257"/>
        <v>0</v>
      </c>
      <c r="AH528">
        <f ca="1">IFERROR(IF(V32="Supercritical",MAX($D$16,IFERROR(L528,MAX($D$16,POWER((ABS(K528)^2)/($I$5*MAX(F528,0.1)^2),1/3)))),IF(V32="Subcritical",MAX($D$16,IFERROR(W528,MAX($D$16,POWER((ABS(K528)^2)/($I$5*MAX(F528,0.1)^2),1/3)))),IF(AND(IFERROR(V528,0)=1,IFERROR(AG528,0)=1),IF(IFERROR(T528,-1E+99)&gt;=IFERROR(AE528,-1E+99),MAX($D$16,IFERROR(L528,MAX($D$16,POWER((ABS(K528)^2)/($I$5*MAX(F528,0.1)^2),1/3)))),MAX($D$16,IFERROR(W528,MAX($D$16,POWER((ABS(K528)^2)/($I$5*MAX(F528,0.1)^2),1/3))))),IF(IFERROR(V528,0)=1,MAX($D$16,IFERROR(L528,MAX($D$16,POWER((ABS(K528)^2)/($I$5*MAX(F528,0.1)^2),1/3)))),IF(IFERROR(AG528,0)=1,MAX($D$16,IFERROR(W528,MAX($D$16,POWER((ABS(K528)^2)/($I$5*MAX(F528,0.1)^2),1/3)))),MAX($D$16,POWER((ABS(K528)^2)/($I$5*MAX(F528,0.1)^2),1/3))))))),MAX($D$16,POWER((ABS(K528)^2)/($I$5*MAX(F528,0.1)^2),1/3)))</f>
        <v>2.1389677043987478</v>
      </c>
      <c r="AI528">
        <f t="shared" ca="1" si="258"/>
        <v>634.51246770439877</v>
      </c>
      <c r="AJ528">
        <f t="shared" ca="1" si="259"/>
        <v>635.58195155659814</v>
      </c>
      <c r="AM528">
        <v>0</v>
      </c>
      <c r="AN528">
        <v>0</v>
      </c>
      <c r="AO528">
        <f t="shared" si="260"/>
        <v>0</v>
      </c>
      <c r="AP528">
        <f t="shared" si="269"/>
        <v>0</v>
      </c>
      <c r="AQ528">
        <f t="shared" ca="1" si="261"/>
        <v>1.0000000000000004</v>
      </c>
      <c r="AR528" t="str">
        <f t="shared" ca="1" si="262"/>
        <v>Supercritical</v>
      </c>
      <c r="AS528">
        <f t="shared" ca="1" si="263"/>
        <v>3.8141460404132466E-3</v>
      </c>
    </row>
    <row r="529" spans="1:45" x14ac:dyDescent="0.35">
      <c r="A529">
        <v>380</v>
      </c>
      <c r="B529">
        <v>378.99599999999998</v>
      </c>
      <c r="C529">
        <v>616262.99800000002</v>
      </c>
      <c r="D529">
        <v>3097585.574</v>
      </c>
      <c r="E529">
        <v>632.37300000000005</v>
      </c>
      <c r="F529">
        <v>5.2</v>
      </c>
      <c r="G529">
        <v>0</v>
      </c>
      <c r="H529" t="s">
        <v>194</v>
      </c>
      <c r="I529">
        <v>0</v>
      </c>
      <c r="J529">
        <f t="shared" si="264"/>
        <v>1</v>
      </c>
      <c r="K529">
        <f t="shared" ca="1" si="265"/>
        <v>50.95</v>
      </c>
      <c r="L529">
        <f t="shared" ca="1" si="266"/>
        <v>1.0684959309922624</v>
      </c>
      <c r="M529">
        <f t="shared" ca="1" si="239"/>
        <v>5.5561788411597641</v>
      </c>
      <c r="N529">
        <f t="shared" ca="1" si="240"/>
        <v>0.75728294997139567</v>
      </c>
      <c r="O529">
        <f t="shared" ca="1" si="241"/>
        <v>9.1699712080119067</v>
      </c>
      <c r="P529">
        <f t="shared" ca="1" si="242"/>
        <v>633.44149593099235</v>
      </c>
      <c r="Q529">
        <f t="shared" ca="1" si="243"/>
        <v>637.72734567389591</v>
      </c>
      <c r="R529">
        <f t="shared" ca="1" si="244"/>
        <v>2.7409906686322007E-2</v>
      </c>
      <c r="S529">
        <f t="shared" ca="1" si="245"/>
        <v>2.8323507366843055</v>
      </c>
      <c r="T529">
        <f t="shared" ca="1" si="246"/>
        <v>50.594272557643521</v>
      </c>
      <c r="U529">
        <f t="shared" ca="1" si="267"/>
        <v>-2.6909906686341856E-2</v>
      </c>
      <c r="V529">
        <f t="shared" ca="1" si="268"/>
        <v>0</v>
      </c>
      <c r="W529">
        <f t="shared" ca="1" si="247"/>
        <v>0.83008718915332802</v>
      </c>
      <c r="X529">
        <f t="shared" ca="1" si="248"/>
        <v>4.316453383597306</v>
      </c>
      <c r="Y529">
        <f t="shared" ca="1" si="249"/>
        <v>0.62920461573788244</v>
      </c>
      <c r="Z529">
        <f t="shared" ca="1" si="250"/>
        <v>11.803672013142091</v>
      </c>
      <c r="AA529">
        <f t="shared" ca="1" si="251"/>
        <v>633.20308718915339</v>
      </c>
      <c r="AB529">
        <f t="shared" ca="1" si="252"/>
        <v>640.30434473216224</v>
      </c>
      <c r="AC529">
        <f t="shared" ca="1" si="253"/>
        <v>5.8142573638476212E-2</v>
      </c>
      <c r="AD529">
        <f t="shared" ca="1" si="254"/>
        <v>4.1363832797447229</v>
      </c>
      <c r="AE529">
        <f t="shared" ca="1" si="255"/>
        <v>63.096010626783809</v>
      </c>
      <c r="AF529">
        <f t="shared" ca="1" si="256"/>
        <v>5.7903987654185585E-2</v>
      </c>
      <c r="AG529">
        <f t="shared" ca="1" si="257"/>
        <v>0</v>
      </c>
      <c r="AH529">
        <f ca="1">IFERROR(IF(V32="Supercritical",MAX($D$16,IFERROR(L529,MAX($D$16,POWER((ABS(K529)^2)/($I$5*MAX(F529,0.1)^2),1/3)))),IF(V32="Subcritical",MAX($D$16,IFERROR(W529,MAX($D$16,POWER((ABS(K529)^2)/($I$5*MAX(F529,0.1)^2),1/3)))),IF(AND(IFERROR(V529,0)=1,IFERROR(AG529,0)=1),IF(IFERROR(T529,-1E+99)&gt;=IFERROR(AE529,-1E+99),MAX($D$16,IFERROR(L529,MAX($D$16,POWER((ABS(K529)^2)/($I$5*MAX(F529,0.1)^2),1/3)))),MAX($D$16,IFERROR(W529,MAX($D$16,POWER((ABS(K529)^2)/($I$5*MAX(F529,0.1)^2),1/3))))),IF(IFERROR(V529,0)=1,MAX($D$16,IFERROR(L529,MAX($D$16,POWER((ABS(K529)^2)/($I$5*MAX(F529,0.1)^2),1/3)))),IF(IFERROR(AG529,0)=1,MAX($D$16,IFERROR(W529,MAX($D$16,POWER((ABS(K529)^2)/($I$5*MAX(F529,0.1)^2),1/3)))),MAX($D$16,POWER((ABS(K529)^2)/($I$5*MAX(F529,0.1)^2),1/3))))))),MAX($D$16,POWER((ABS(K529)^2)/($I$5*MAX(F529,0.1)^2),1/3)))</f>
        <v>2.1389677043987478</v>
      </c>
      <c r="AI529">
        <f t="shared" ca="1" si="258"/>
        <v>634.51196770439878</v>
      </c>
      <c r="AJ529">
        <f t="shared" ca="1" si="259"/>
        <v>635.58145155659815</v>
      </c>
      <c r="AM529">
        <v>0</v>
      </c>
      <c r="AN529">
        <v>0</v>
      </c>
      <c r="AO529">
        <f t="shared" si="260"/>
        <v>0</v>
      </c>
      <c r="AP529">
        <f t="shared" si="269"/>
        <v>0</v>
      </c>
      <c r="AQ529">
        <f t="shared" ca="1" si="261"/>
        <v>1.0000000000000004</v>
      </c>
      <c r="AR529" t="str">
        <f t="shared" ca="1" si="262"/>
        <v>Supercritical</v>
      </c>
      <c r="AS529">
        <f t="shared" ca="1" si="263"/>
        <v>3.8141460404132466E-3</v>
      </c>
    </row>
    <row r="530" spans="1:45" x14ac:dyDescent="0.35">
      <c r="A530">
        <v>381</v>
      </c>
      <c r="B530">
        <v>379.995</v>
      </c>
      <c r="C530">
        <v>616262.52399999998</v>
      </c>
      <c r="D530">
        <v>3097584.6940000001</v>
      </c>
      <c r="E530">
        <v>632.37249999999995</v>
      </c>
      <c r="F530">
        <v>5.2</v>
      </c>
      <c r="G530">
        <v>0</v>
      </c>
      <c r="H530" t="s">
        <v>194</v>
      </c>
      <c r="I530">
        <v>2.7E-2</v>
      </c>
      <c r="J530">
        <f t="shared" si="264"/>
        <v>0.99900000000002365</v>
      </c>
      <c r="K530">
        <f t="shared" ca="1" si="265"/>
        <v>50.95</v>
      </c>
      <c r="L530">
        <f t="shared" ca="1" si="266"/>
        <v>1.0684959309922624</v>
      </c>
      <c r="M530">
        <f t="shared" ca="1" si="239"/>
        <v>5.5561788411597641</v>
      </c>
      <c r="N530">
        <f t="shared" ca="1" si="240"/>
        <v>0.75728294997139567</v>
      </c>
      <c r="O530">
        <f t="shared" ca="1" si="241"/>
        <v>9.1699712080119067</v>
      </c>
      <c r="P530">
        <f t="shared" ca="1" si="242"/>
        <v>633.44099593099224</v>
      </c>
      <c r="Q530">
        <f t="shared" ca="1" si="243"/>
        <v>637.72684567389581</v>
      </c>
      <c r="R530">
        <f t="shared" ca="1" si="244"/>
        <v>2.7409906686322007E-2</v>
      </c>
      <c r="S530">
        <f t="shared" ca="1" si="245"/>
        <v>2.8323507366843055</v>
      </c>
      <c r="T530">
        <f t="shared" ca="1" si="246"/>
        <v>50.594272557643521</v>
      </c>
      <c r="U530">
        <f t="shared" ca="1" si="267"/>
        <v>-2.7075360017988714E-2</v>
      </c>
      <c r="V530">
        <f t="shared" ca="1" si="268"/>
        <v>0</v>
      </c>
      <c r="W530">
        <f t="shared" ca="1" si="247"/>
        <v>0.83064856814814225</v>
      </c>
      <c r="X530">
        <f t="shared" ca="1" si="248"/>
        <v>4.3193725543703403</v>
      </c>
      <c r="Y530">
        <f t="shared" ca="1" si="249"/>
        <v>0.62952710960743052</v>
      </c>
      <c r="Z530">
        <f t="shared" ca="1" si="250"/>
        <v>11.795694712290748</v>
      </c>
      <c r="AA530">
        <f t="shared" ca="1" si="251"/>
        <v>633.20314856814809</v>
      </c>
      <c r="AB530">
        <f t="shared" ca="1" si="252"/>
        <v>640.29481083856422</v>
      </c>
      <c r="AC530">
        <f t="shared" ca="1" si="253"/>
        <v>5.8024354334469321E-2</v>
      </c>
      <c r="AD530">
        <f t="shared" ca="1" si="254"/>
        <v>4.1321907371965425</v>
      </c>
      <c r="AE530">
        <f t="shared" ca="1" si="255"/>
        <v>63.057003065190969</v>
      </c>
      <c r="AF530">
        <f t="shared" ca="1" si="256"/>
        <v>5.8504294784029298E-2</v>
      </c>
      <c r="AG530">
        <f t="shared" ca="1" si="257"/>
        <v>0</v>
      </c>
      <c r="AH530">
        <f ca="1">IFERROR(IF(V32="Supercritical",MAX($D$16,IFERROR(L530,MAX($D$16,POWER((ABS(K530)^2)/($I$5*MAX(F530,0.1)^2),1/3)))),IF(V32="Subcritical",MAX($D$16,IFERROR(W530,MAX($D$16,POWER((ABS(K530)^2)/($I$5*MAX(F530,0.1)^2),1/3)))),IF(AND(IFERROR(V530,0)=1,IFERROR(AG530,0)=1),IF(IFERROR(T530,-1E+99)&gt;=IFERROR(AE530,-1E+99),MAX($D$16,IFERROR(L530,MAX($D$16,POWER((ABS(K530)^2)/($I$5*MAX(F530,0.1)^2),1/3)))),MAX($D$16,IFERROR(W530,MAX($D$16,POWER((ABS(K530)^2)/($I$5*MAX(F530,0.1)^2),1/3))))),IF(IFERROR(V530,0)=1,MAX($D$16,IFERROR(L530,MAX($D$16,POWER((ABS(K530)^2)/($I$5*MAX(F530,0.1)^2),1/3)))),IF(IFERROR(AG530,0)=1,MAX($D$16,IFERROR(W530,MAX($D$16,POWER((ABS(K530)^2)/($I$5*MAX(F530,0.1)^2),1/3)))),MAX($D$16,POWER((ABS(K530)^2)/($I$5*MAX(F530,0.1)^2),1/3))))))),MAX($D$16,POWER((ABS(K530)^2)/($I$5*MAX(F530,0.1)^2),1/3)))</f>
        <v>2.1389677043987478</v>
      </c>
      <c r="AI530">
        <f t="shared" ca="1" si="258"/>
        <v>634.51146770439868</v>
      </c>
      <c r="AJ530">
        <f t="shared" ca="1" si="259"/>
        <v>635.58095155659805</v>
      </c>
      <c r="AM530">
        <v>0</v>
      </c>
      <c r="AN530">
        <v>0</v>
      </c>
      <c r="AO530">
        <f t="shared" si="260"/>
        <v>0</v>
      </c>
      <c r="AP530">
        <f t="shared" si="269"/>
        <v>0</v>
      </c>
      <c r="AQ530">
        <f t="shared" ca="1" si="261"/>
        <v>1.0000000000000004</v>
      </c>
      <c r="AR530" t="str">
        <f t="shared" ca="1" si="262"/>
        <v>Supercritical</v>
      </c>
      <c r="AS530">
        <f t="shared" ca="1" si="263"/>
        <v>3.8141460404132466E-3</v>
      </c>
    </row>
    <row r="531" spans="1:45" x14ac:dyDescent="0.35">
      <c r="A531">
        <v>382</v>
      </c>
      <c r="B531">
        <v>380.99599999999998</v>
      </c>
      <c r="C531">
        <v>616262.05000000005</v>
      </c>
      <c r="D531">
        <v>3097583.8130000001</v>
      </c>
      <c r="E531">
        <v>632.37199999999996</v>
      </c>
      <c r="F531">
        <v>5.2</v>
      </c>
      <c r="G531">
        <v>0</v>
      </c>
      <c r="H531" t="s">
        <v>194</v>
      </c>
      <c r="I531">
        <v>7.8E-2</v>
      </c>
      <c r="J531">
        <f t="shared" si="264"/>
        <v>1.0009999999999764</v>
      </c>
      <c r="K531">
        <f t="shared" ca="1" si="265"/>
        <v>50.95</v>
      </c>
      <c r="L531">
        <f t="shared" ca="1" si="266"/>
        <v>1.0684959309922624</v>
      </c>
      <c r="M531">
        <f t="shared" ca="1" si="239"/>
        <v>5.5561788411597641</v>
      </c>
      <c r="N531">
        <f t="shared" ca="1" si="240"/>
        <v>0.75728294997139567</v>
      </c>
      <c r="O531">
        <f t="shared" ca="1" si="241"/>
        <v>9.1699712080119067</v>
      </c>
      <c r="P531">
        <f t="shared" ca="1" si="242"/>
        <v>633.44049593099226</v>
      </c>
      <c r="Q531">
        <f t="shared" ca="1" si="243"/>
        <v>637.72634567389582</v>
      </c>
      <c r="R531">
        <f t="shared" ca="1" si="244"/>
        <v>2.7409906686322007E-2</v>
      </c>
      <c r="S531">
        <f t="shared" ca="1" si="245"/>
        <v>2.8323507366843055</v>
      </c>
      <c r="T531">
        <f t="shared" ca="1" si="246"/>
        <v>50.594272557643521</v>
      </c>
      <c r="U531">
        <f t="shared" ca="1" si="267"/>
        <v>-2.7494477059576639E-2</v>
      </c>
      <c r="V531">
        <f t="shared" ca="1" si="268"/>
        <v>0</v>
      </c>
      <c r="W531">
        <f t="shared" ca="1" si="247"/>
        <v>0.83122241871689539</v>
      </c>
      <c r="X531">
        <f t="shared" ca="1" si="248"/>
        <v>4.3223565773278558</v>
      </c>
      <c r="Y531">
        <f t="shared" ca="1" si="249"/>
        <v>0.62985665891985509</v>
      </c>
      <c r="Z531">
        <f t="shared" ca="1" si="250"/>
        <v>11.787551324952936</v>
      </c>
      <c r="AA531">
        <f t="shared" ca="1" si="251"/>
        <v>633.2032224187169</v>
      </c>
      <c r="AB531">
        <f t="shared" ca="1" si="252"/>
        <v>640.28509633504711</v>
      </c>
      <c r="AC531">
        <f t="shared" ca="1" si="253"/>
        <v>5.7903846092254525E-2</v>
      </c>
      <c r="AD531">
        <f t="shared" ca="1" si="254"/>
        <v>4.1279123684178405</v>
      </c>
      <c r="AE531">
        <f t="shared" ca="1" si="255"/>
        <v>63.017188448495034</v>
      </c>
      <c r="AF531">
        <f t="shared" ca="1" si="256"/>
        <v>5.8324489701362836E-2</v>
      </c>
      <c r="AG531">
        <f t="shared" ca="1" si="257"/>
        <v>0</v>
      </c>
      <c r="AH531">
        <f ca="1">IFERROR(IF(V32="Supercritical",MAX($D$16,IFERROR(L531,MAX($D$16,POWER((ABS(K531)^2)/($I$5*MAX(F531,0.1)^2),1/3)))),IF(V32="Subcritical",MAX($D$16,IFERROR(W531,MAX($D$16,POWER((ABS(K531)^2)/($I$5*MAX(F531,0.1)^2),1/3)))),IF(AND(IFERROR(V531,0)=1,IFERROR(AG531,0)=1),IF(IFERROR(T531,-1E+99)&gt;=IFERROR(AE531,-1E+99),MAX($D$16,IFERROR(L531,MAX($D$16,POWER((ABS(K531)^2)/($I$5*MAX(F531,0.1)^2),1/3)))),MAX($D$16,IFERROR(W531,MAX($D$16,POWER((ABS(K531)^2)/($I$5*MAX(F531,0.1)^2),1/3))))),IF(IFERROR(V531,0)=1,MAX($D$16,IFERROR(L531,MAX($D$16,POWER((ABS(K531)^2)/($I$5*MAX(F531,0.1)^2),1/3)))),IF(IFERROR(AG531,0)=1,MAX($D$16,IFERROR(W531,MAX($D$16,POWER((ABS(K531)^2)/($I$5*MAX(F531,0.1)^2),1/3)))),MAX($D$16,POWER((ABS(K531)^2)/($I$5*MAX(F531,0.1)^2),1/3))))))),MAX($D$16,POWER((ABS(K531)^2)/($I$5*MAX(F531,0.1)^2),1/3)))</f>
        <v>2.1389677043987478</v>
      </c>
      <c r="AI531">
        <f t="shared" ca="1" si="258"/>
        <v>634.51096770439869</v>
      </c>
      <c r="AJ531">
        <f t="shared" ca="1" si="259"/>
        <v>635.58045155659806</v>
      </c>
      <c r="AM531">
        <v>0</v>
      </c>
      <c r="AN531">
        <v>0</v>
      </c>
      <c r="AO531">
        <f t="shared" si="260"/>
        <v>0</v>
      </c>
      <c r="AP531">
        <f t="shared" si="269"/>
        <v>0</v>
      </c>
      <c r="AQ531">
        <f t="shared" ca="1" si="261"/>
        <v>1.0000000000000004</v>
      </c>
      <c r="AR531" t="str">
        <f t="shared" ca="1" si="262"/>
        <v>Supercritical</v>
      </c>
      <c r="AS531">
        <f t="shared" ca="1" si="263"/>
        <v>3.8141460404132466E-3</v>
      </c>
    </row>
    <row r="532" spans="1:45" x14ac:dyDescent="0.35">
      <c r="A532">
        <v>383</v>
      </c>
      <c r="B532">
        <v>381.99599999999998</v>
      </c>
      <c r="C532">
        <v>616261.57499999995</v>
      </c>
      <c r="D532">
        <v>3097582.9330000002</v>
      </c>
      <c r="E532">
        <v>632.37149999999997</v>
      </c>
      <c r="F532">
        <v>5.2</v>
      </c>
      <c r="G532">
        <v>0</v>
      </c>
      <c r="H532" t="s">
        <v>194</v>
      </c>
      <c r="I532">
        <v>7.8E-2</v>
      </c>
      <c r="J532">
        <f t="shared" si="264"/>
        <v>1</v>
      </c>
      <c r="K532">
        <f t="shared" ca="1" si="265"/>
        <v>50.95</v>
      </c>
      <c r="L532">
        <f t="shared" ca="1" si="266"/>
        <v>1.0684959309922624</v>
      </c>
      <c r="M532">
        <f t="shared" ca="1" si="239"/>
        <v>5.5561788411597641</v>
      </c>
      <c r="N532">
        <f t="shared" ca="1" si="240"/>
        <v>0.75728294997139567</v>
      </c>
      <c r="O532">
        <f t="shared" ca="1" si="241"/>
        <v>9.1699712080119067</v>
      </c>
      <c r="P532">
        <f t="shared" ca="1" si="242"/>
        <v>633.43999593099227</v>
      </c>
      <c r="Q532">
        <f t="shared" ca="1" si="243"/>
        <v>637.72584567389583</v>
      </c>
      <c r="R532">
        <f t="shared" ca="1" si="244"/>
        <v>2.7409906686322007E-2</v>
      </c>
      <c r="S532">
        <f t="shared" ca="1" si="245"/>
        <v>2.8323507366843055</v>
      </c>
      <c r="T532">
        <f t="shared" ca="1" si="246"/>
        <v>50.594272557643521</v>
      </c>
      <c r="U532">
        <f t="shared" ca="1" si="267"/>
        <v>-2.7467067152883828E-2</v>
      </c>
      <c r="V532">
        <f t="shared" ca="1" si="268"/>
        <v>0</v>
      </c>
      <c r="W532">
        <f t="shared" ca="1" si="247"/>
        <v>0.83180769602848159</v>
      </c>
      <c r="X532">
        <f t="shared" ca="1" si="248"/>
        <v>4.3254000193481046</v>
      </c>
      <c r="Y532">
        <f t="shared" ca="1" si="249"/>
        <v>0.6301926568254026</v>
      </c>
      <c r="Z532">
        <f t="shared" ca="1" si="250"/>
        <v>11.779257357029106</v>
      </c>
      <c r="AA532">
        <f t="shared" ca="1" si="251"/>
        <v>633.20330769602845</v>
      </c>
      <c r="AB532">
        <f t="shared" ca="1" si="252"/>
        <v>640.2752192089298</v>
      </c>
      <c r="AC532">
        <f t="shared" ca="1" si="253"/>
        <v>5.7781288377959754E-2</v>
      </c>
      <c r="AD532">
        <f t="shared" ca="1" si="254"/>
        <v>4.1235564065180705</v>
      </c>
      <c r="AE532">
        <f t="shared" ca="1" si="255"/>
        <v>62.976642901710839</v>
      </c>
      <c r="AF532">
        <f t="shared" ca="1" si="256"/>
        <v>5.7599524396096058E-2</v>
      </c>
      <c r="AG532">
        <f t="shared" ca="1" si="257"/>
        <v>0</v>
      </c>
      <c r="AH532">
        <f ca="1">IFERROR(IF(V32="Supercritical",MAX($D$16,IFERROR(L532,MAX($D$16,POWER((ABS(K532)^2)/($I$5*MAX(F532,0.1)^2),1/3)))),IF(V32="Subcritical",MAX($D$16,IFERROR(W532,MAX($D$16,POWER((ABS(K532)^2)/($I$5*MAX(F532,0.1)^2),1/3)))),IF(AND(IFERROR(V532,0)=1,IFERROR(AG532,0)=1),IF(IFERROR(T532,-1E+99)&gt;=IFERROR(AE532,-1E+99),MAX($D$16,IFERROR(L532,MAX($D$16,POWER((ABS(K532)^2)/($I$5*MAX(F532,0.1)^2),1/3)))),MAX($D$16,IFERROR(W532,MAX($D$16,POWER((ABS(K532)^2)/($I$5*MAX(F532,0.1)^2),1/3))))),IF(IFERROR(V532,0)=1,MAX($D$16,IFERROR(L532,MAX($D$16,POWER((ABS(K532)^2)/($I$5*MAX(F532,0.1)^2),1/3)))),IF(IFERROR(AG532,0)=1,MAX($D$16,IFERROR(W532,MAX($D$16,POWER((ABS(K532)^2)/($I$5*MAX(F532,0.1)^2),1/3)))),MAX($D$16,POWER((ABS(K532)^2)/($I$5*MAX(F532,0.1)^2),1/3))))))),MAX($D$16,POWER((ABS(K532)^2)/($I$5*MAX(F532,0.1)^2),1/3)))</f>
        <v>2.1389677043987478</v>
      </c>
      <c r="AI532">
        <f t="shared" ca="1" si="258"/>
        <v>634.51046770439871</v>
      </c>
      <c r="AJ532">
        <f t="shared" ca="1" si="259"/>
        <v>635.57995155659808</v>
      </c>
      <c r="AM532">
        <v>0</v>
      </c>
      <c r="AN532">
        <v>0</v>
      </c>
      <c r="AO532">
        <f t="shared" si="260"/>
        <v>0</v>
      </c>
      <c r="AP532">
        <f t="shared" si="269"/>
        <v>0</v>
      </c>
      <c r="AQ532">
        <f t="shared" ca="1" si="261"/>
        <v>1.0000000000000004</v>
      </c>
      <c r="AR532" t="str">
        <f t="shared" ca="1" si="262"/>
        <v>Supercritical</v>
      </c>
      <c r="AS532">
        <f t="shared" ca="1" si="263"/>
        <v>3.8141460404132466E-3</v>
      </c>
    </row>
    <row r="533" spans="1:45" x14ac:dyDescent="0.35">
      <c r="A533">
        <v>384</v>
      </c>
      <c r="B533">
        <v>382.99599999999998</v>
      </c>
      <c r="C533">
        <v>616261.10100000002</v>
      </c>
      <c r="D533">
        <v>3097582.0520000001</v>
      </c>
      <c r="E533">
        <v>632.37099999999998</v>
      </c>
      <c r="F533">
        <v>5.2</v>
      </c>
      <c r="G533">
        <v>0</v>
      </c>
      <c r="H533" t="s">
        <v>194</v>
      </c>
      <c r="I533">
        <v>2.7E-2</v>
      </c>
      <c r="J533">
        <f t="shared" si="264"/>
        <v>1</v>
      </c>
      <c r="K533">
        <f t="shared" ca="1" si="265"/>
        <v>50.95</v>
      </c>
      <c r="L533">
        <f t="shared" ca="1" si="266"/>
        <v>1.0684959309922624</v>
      </c>
      <c r="M533">
        <f t="shared" ca="1" si="239"/>
        <v>5.5561788411597641</v>
      </c>
      <c r="N533">
        <f t="shared" ca="1" si="240"/>
        <v>0.75728294997139567</v>
      </c>
      <c r="O533">
        <f t="shared" ca="1" si="241"/>
        <v>9.1699712080119067</v>
      </c>
      <c r="P533">
        <f t="shared" ca="1" si="242"/>
        <v>633.43949593099228</v>
      </c>
      <c r="Q533">
        <f t="shared" ca="1" si="243"/>
        <v>637.72534567389584</v>
      </c>
      <c r="R533">
        <f t="shared" ca="1" si="244"/>
        <v>2.7409906686322007E-2</v>
      </c>
      <c r="S533">
        <f t="shared" ca="1" si="245"/>
        <v>2.8323507366843055</v>
      </c>
      <c r="T533">
        <f t="shared" ca="1" si="246"/>
        <v>50.594272557643521</v>
      </c>
      <c r="U533">
        <f t="shared" ca="1" si="267"/>
        <v>-2.7102769924795211E-2</v>
      </c>
      <c r="V533">
        <f t="shared" ca="1" si="268"/>
        <v>0</v>
      </c>
      <c r="W533">
        <f t="shared" ca="1" si="247"/>
        <v>0.83240340783345235</v>
      </c>
      <c r="X533">
        <f t="shared" ca="1" si="248"/>
        <v>4.3284977207339521</v>
      </c>
      <c r="Y533">
        <f t="shared" ca="1" si="249"/>
        <v>0.63053452733082427</v>
      </c>
      <c r="Z533">
        <f t="shared" ca="1" si="250"/>
        <v>11.770827498867385</v>
      </c>
      <c r="AA533">
        <f t="shared" ca="1" si="251"/>
        <v>633.20340340783343</v>
      </c>
      <c r="AB533">
        <f t="shared" ca="1" si="252"/>
        <v>640.26519647654357</v>
      </c>
      <c r="AC533">
        <f t="shared" ca="1" si="253"/>
        <v>5.7656907458912235E-2</v>
      </c>
      <c r="AD533">
        <f t="shared" ca="1" si="254"/>
        <v>4.1191306467312669</v>
      </c>
      <c r="AE533">
        <f t="shared" ca="1" si="255"/>
        <v>62.935438531182307</v>
      </c>
      <c r="AF533">
        <f t="shared" ca="1" si="256"/>
        <v>5.7156907458875139E-2</v>
      </c>
      <c r="AG533">
        <f t="shared" ca="1" si="257"/>
        <v>0</v>
      </c>
      <c r="AH533">
        <f ca="1">IFERROR(IF(V32="Supercritical",MAX($D$16,IFERROR(L533,MAX($D$16,POWER((ABS(K533)^2)/($I$5*MAX(F533,0.1)^2),1/3)))),IF(V32="Subcritical",MAX($D$16,IFERROR(W533,MAX($D$16,POWER((ABS(K533)^2)/($I$5*MAX(F533,0.1)^2),1/3)))),IF(AND(IFERROR(V533,0)=1,IFERROR(AG533,0)=1),IF(IFERROR(T533,-1E+99)&gt;=IFERROR(AE533,-1E+99),MAX($D$16,IFERROR(L533,MAX($D$16,POWER((ABS(K533)^2)/($I$5*MAX(F533,0.1)^2),1/3)))),MAX($D$16,IFERROR(W533,MAX($D$16,POWER((ABS(K533)^2)/($I$5*MAX(F533,0.1)^2),1/3))))),IF(IFERROR(V533,0)=1,MAX($D$16,IFERROR(L533,MAX($D$16,POWER((ABS(K533)^2)/($I$5*MAX(F533,0.1)^2),1/3)))),IF(IFERROR(AG533,0)=1,MAX($D$16,IFERROR(W533,MAX($D$16,POWER((ABS(K533)^2)/($I$5*MAX(F533,0.1)^2),1/3)))),MAX($D$16,POWER((ABS(K533)^2)/($I$5*MAX(F533,0.1)^2),1/3))))))),MAX($D$16,POWER((ABS(K533)^2)/($I$5*MAX(F533,0.1)^2),1/3)))</f>
        <v>2.1389677043987478</v>
      </c>
      <c r="AI533">
        <f t="shared" ca="1" si="258"/>
        <v>634.50996770439872</v>
      </c>
      <c r="AJ533">
        <f t="shared" ca="1" si="259"/>
        <v>635.57945155659809</v>
      </c>
      <c r="AM533">
        <v>0</v>
      </c>
      <c r="AN533">
        <v>0</v>
      </c>
      <c r="AO533">
        <f t="shared" si="260"/>
        <v>0</v>
      </c>
      <c r="AP533">
        <f t="shared" si="269"/>
        <v>0</v>
      </c>
      <c r="AQ533">
        <f t="shared" ca="1" si="261"/>
        <v>1.0000000000000004</v>
      </c>
      <c r="AR533" t="str">
        <f t="shared" ca="1" si="262"/>
        <v>Supercritical</v>
      </c>
      <c r="AS533">
        <f t="shared" ca="1" si="263"/>
        <v>3.8141460404132466E-3</v>
      </c>
    </row>
    <row r="534" spans="1:45" x14ac:dyDescent="0.35">
      <c r="A534">
        <v>385</v>
      </c>
      <c r="B534">
        <v>383.99599999999998</v>
      </c>
      <c r="C534">
        <v>616260.62699999998</v>
      </c>
      <c r="D534">
        <v>3097581.1719999998</v>
      </c>
      <c r="E534">
        <v>632.37049999999999</v>
      </c>
      <c r="F534">
        <v>5.2</v>
      </c>
      <c r="G534">
        <v>0</v>
      </c>
      <c r="H534" t="s">
        <v>194</v>
      </c>
      <c r="I534">
        <v>0</v>
      </c>
      <c r="J534">
        <f t="shared" si="264"/>
        <v>1</v>
      </c>
      <c r="K534">
        <f t="shared" ca="1" si="265"/>
        <v>50.95</v>
      </c>
      <c r="L534">
        <f t="shared" ca="1" si="266"/>
        <v>1.0684959309922624</v>
      </c>
      <c r="M534">
        <f t="shared" ref="M534:M597" ca="1" si="270">((F534)+(G534)*(L534))*(L534)</f>
        <v>5.5561788411597641</v>
      </c>
      <c r="N534">
        <f t="shared" ref="N534:N597" ca="1" si="271">(((F534)+(G534)*(L534))*(L534))/MAX((F534)+2*(L534)*SQRT(1+(G534)^2),0.000001)</f>
        <v>0.75728294997139567</v>
      </c>
      <c r="O534">
        <f t="shared" ref="O534:O597" ca="1" si="272">ABS(K534)/MAX(((F534)+(G534)*(L534))*(L534),0.000001)</f>
        <v>9.1699712080119067</v>
      </c>
      <c r="P534">
        <f t="shared" ref="P534:P597" ca="1" si="273">E534+L534</f>
        <v>633.43899593099229</v>
      </c>
      <c r="Q534">
        <f t="shared" ref="Q534:Q597" ca="1" si="274">P534+((ABS(K534)/MAX(((F534)+(G534)*(L534))*(L534),0.000001))^2)/(2*$I$5)</f>
        <v>637.72484567389586</v>
      </c>
      <c r="R534">
        <f t="shared" ref="R534:R597" ca="1" si="275">((ABS(K534)*$D$6)/(MAX(((F534)+(G534)*(L534))*(L534),0.000001)*MAX(((((F534)+(G534)*(L534))*(L534))/MAX((F534)+2*(L534)*SQRT(1+(G534)^2),0.000001))^(2/3),0.000001)))^2</f>
        <v>2.7409906686322007E-2</v>
      </c>
      <c r="S534">
        <f t="shared" ref="S534:S597" ca="1" si="276">ABS(ABS(K534)/MAX(((F534)+(G534)*(L534))*(L534),0.000001))/SQRT($I$5*MAX((((F534)+(G534)*(L534))*(L534))/MAX((F534)+2*(G534)*(L534),0.000001),0.000001))</f>
        <v>2.8323507366843055</v>
      </c>
      <c r="T534">
        <f t="shared" ref="T534:T597" ca="1" si="277">((F534)*(L534)^2)/2+(G534)*(L534)^3/3+(ABS(K534)^2)/($I$5*MAX(((F534)+(G534)*(L534))*(L534),0.000001))</f>
        <v>50.594272557643521</v>
      </c>
      <c r="U534">
        <f t="shared" ca="1" si="267"/>
        <v>-2.6909906686341856E-2</v>
      </c>
      <c r="V534">
        <f t="shared" ca="1" si="268"/>
        <v>0</v>
      </c>
      <c r="W534">
        <f t="shared" ref="W534:W597" ca="1" si="278">IF($D$20=0,IFERROR(W535,MAX($D$16,POWER((ABS(K534)^2)/($I$5*MAX(F534,0.1)^2),1/3))),IF(IFERROR(AG535,0)=0,IFERROR(W535,MAX($D$16,POWER((ABS(K534)^2)/($I$5*MAX(F534,0.1)^2),1/3))),IF(OR(IFERROR(W534,0)=0,IFERROR(AD535,0)&gt;1),MAX($D$16,POWER((ABS(K534)^2)/($I$5*MAX(F534,0.1)^2),1/3)),IF(IFERROR(AF534,0)&gt;0,MAX($D$16,IFERROR(W534,0)+((IFERROR(AF534,0))*$D$18*IF((IFERROR(AD534,0))&lt;1,1,-1))),IF(IFERROR(AF534,0)&lt;0,IF(ABS((MAX($D$16,POWER((ABS(K534)^2)/($I$5*MAX(F534,0.1)^2),1/3)))-IFERROR(W534,0))&gt;$D$19,MAX($D$16,IF((MAX($D$16,POWER((ABS(K534)^2)/($I$5*MAX(F534,0.1)^2),1/3)))&gt;IFERROR(W534,0),MIN((MAX($D$16,POWER((ABS(K534)^2)/($I$5*MAX(F534,0.1)^2),1/3))),IFERROR(W534,0)+(MIN(ABS(IFERROR(AF534,0))*$D$18,ABS((MAX($D$16,POWER((ABS(K534)^2)/($I$5*MAX(F534,0.1)^2),1/3)))-IFERROR(W534,0))))),MAX((MAX($D$16,POWER((ABS(K534)^2)/($I$5*MAX(F534,0.1)^2),1/3))),IFERROR(W534,0)-(MIN(ABS(IFERROR(AF534,0))*$D$18,ABS((MAX($D$16,POWER((ABS(K534)^2)/($I$5*MAX(F534,0.1)^2),1/3)))-IFERROR(W534,0))))))),MAX($D$16,POWER((ABS(K534)^2)/($I$5*MAX(F534,0.1)^2),1/3))),MAX($D$16,IFERROR(W534,0)))))))</f>
        <v>0.83300860684810119</v>
      </c>
      <c r="X534">
        <f t="shared" ref="X534:X597" ca="1" si="279">((F534)+(G534)*(W534))*(W534)</f>
        <v>4.3316447556101263</v>
      </c>
      <c r="Y534">
        <f t="shared" ref="Y534:Y597" ca="1" si="280">(((F534)+(G534)*(W534))*(W534))/MAX((F534)+2*(W534)*SQRT(1+(G534)^2),0.000001)</f>
        <v>0.63088172091521155</v>
      </c>
      <c r="Z534">
        <f t="shared" ref="Z534:Z597" ca="1" si="281">ABS(K534)/MAX(((F534)+(G534)*(W534))*(W534),0.000001)</f>
        <v>11.762275734641477</v>
      </c>
      <c r="AA534">
        <f t="shared" ref="AA534:AA597" ca="1" si="282">E534+W534</f>
        <v>633.20350860684812</v>
      </c>
      <c r="AB534">
        <f t="shared" ref="AB534:AB597" ca="1" si="283">AA534+((ABS(K534)/MAX(((F534)+(G534)*(W534))*(W534),0.000001))^2)/(2*$I$5)</f>
        <v>640.2550443080579</v>
      </c>
      <c r="AC534">
        <f t="shared" ref="AC534:AC597" ca="1" si="284">((ABS(K534)*$D$6)/(MAX(((F534)+(G534)*(W534))*(W534),0.000001)*MAX(((((F534)+(G534)*(W534))*(W534))/MAX((F534)+2*(W534)*SQRT(1+(G534)^2),0.000001))^(2/3),0.000001)))^2</f>
        <v>5.753091804918134E-2</v>
      </c>
      <c r="AD534">
        <f t="shared" ref="AD534:AD597" ca="1" si="285">ABS(ABS(K534)/MAX(((F534)+(G534)*(W534))*(W534),0.000001))/SQRT($I$5*MAX((((F534)+(G534)*(W534))*(W534))/MAX((F534)+2*(G534)*(W534),0.000001),0.000001))</f>
        <v>4.114642504085837</v>
      </c>
      <c r="AE534">
        <f t="shared" ref="AE534:AE597" ca="1" si="286">((F534)*(W534)^2)/2+(G534)*(W534)^3/3+(ABS(K534)^2)/($I$5*MAX(((F534)+(G534)*(W534))*(W534),0.000001))</f>
        <v>62.893643959901596</v>
      </c>
      <c r="AF534">
        <f t="shared" ref="AF534:AF597" ca="1" si="287">IF($D$20=0,0,IFERROR(AB535+(((AC534+AC535)/2)*J535)+(IF(Z534&gt;Z535,$D$8*((Z534^2-Z535^2)/(2*$I$5)),$D$9*((Z535^2-Z534^2)/(2*$I$5)))+($D$10*(ABS(I535)/90)*(MAX(Z534^2,Z535^2)/(2*$I$5))))-AB534,0))</f>
        <v>5.7243695999659394E-2</v>
      </c>
      <c r="AG534">
        <f t="shared" ref="AG534:AG597" ca="1" si="288">IF($D$20=0,1,IFERROR(IF(ROUND(AD534,3)=1,1,IF(AND(ABS(AF534)&lt;$D$19,AD534&lt;1),1,0)),0))</f>
        <v>0</v>
      </c>
      <c r="AH534">
        <f ca="1">IFERROR(IF(V32="Supercritical",MAX($D$16,IFERROR(L534,MAX($D$16,POWER((ABS(K534)^2)/($I$5*MAX(F534,0.1)^2),1/3)))),IF(V32="Subcritical",MAX($D$16,IFERROR(W534,MAX($D$16,POWER((ABS(K534)^2)/($I$5*MAX(F534,0.1)^2),1/3)))),IF(AND(IFERROR(V534,0)=1,IFERROR(AG534,0)=1),IF(IFERROR(T534,-1E+99)&gt;=IFERROR(AE534,-1E+99),MAX($D$16,IFERROR(L534,MAX($D$16,POWER((ABS(K534)^2)/($I$5*MAX(F534,0.1)^2),1/3)))),MAX($D$16,IFERROR(W534,MAX($D$16,POWER((ABS(K534)^2)/($I$5*MAX(F534,0.1)^2),1/3))))),IF(IFERROR(V534,0)=1,MAX($D$16,IFERROR(L534,MAX($D$16,POWER((ABS(K534)^2)/($I$5*MAX(F534,0.1)^2),1/3)))),IF(IFERROR(AG534,0)=1,MAX($D$16,IFERROR(W534,MAX($D$16,POWER((ABS(K534)^2)/($I$5*MAX(F534,0.1)^2),1/3)))),MAX($D$16,POWER((ABS(K534)^2)/($I$5*MAX(F534,0.1)^2),1/3))))))),MAX($D$16,POWER((ABS(K534)^2)/($I$5*MAX(F534,0.1)^2),1/3)))</f>
        <v>2.1389677043987478</v>
      </c>
      <c r="AI534">
        <f t="shared" ref="AI534:AI597" ca="1" si="289">E534+AH534</f>
        <v>634.50946770439873</v>
      </c>
      <c r="AJ534">
        <f t="shared" ref="AJ534:AJ597" ca="1" si="290">AI534+((ABS(K534)/MAX(((F534)+(G534)*(AH534))*(AH534),0.000001))^2)/(2*$I$5)</f>
        <v>635.5789515565981</v>
      </c>
      <c r="AM534">
        <v>0</v>
      </c>
      <c r="AN534">
        <v>0</v>
      </c>
      <c r="AO534">
        <f t="shared" ref="AO534:AO597" si="291">AM534+AN534</f>
        <v>0</v>
      </c>
      <c r="AP534">
        <f t="shared" si="269"/>
        <v>0</v>
      </c>
      <c r="AQ534">
        <f t="shared" ref="AQ534:AQ597" ca="1" si="292">ABS(ABS(K534)/MAX(((F534)+(G534)*(AH534))*(AH534),0.000001))/SQRT($I$5*MAX((((F534)+(G534)*(AH534))*(AH534))/MAX((F534)+2*(G534)*(AH534),0.000001),0.000001))</f>
        <v>1.0000000000000004</v>
      </c>
      <c r="AR534" t="str">
        <f t="shared" ref="AR534:AR597" ca="1" si="293">IF(AQ534&lt;1,"Subcritical","Supercritical")</f>
        <v>Supercritical</v>
      </c>
      <c r="AS534">
        <f t="shared" ref="AS534:AS597" ca="1" si="294">((ABS(K534)*$D$6)/(MAX(((F534)+(G534)*(AH534))*(AH534),0.000001)*MAX(((((F534)+(G534)*(AH534))*(AH534))/MAX((F534)+2*(AH534)*SQRT(1+(G534)^2),0.000001))^(2/3),0.000001)))^2</f>
        <v>3.8141460404132466E-3</v>
      </c>
    </row>
    <row r="535" spans="1:45" x14ac:dyDescent="0.35">
      <c r="A535">
        <v>386</v>
      </c>
      <c r="B535">
        <v>384.995</v>
      </c>
      <c r="C535">
        <v>616260.15300000005</v>
      </c>
      <c r="D535">
        <v>3097580.2919999999</v>
      </c>
      <c r="E535">
        <v>632.37</v>
      </c>
      <c r="F535">
        <v>5.2</v>
      </c>
      <c r="G535">
        <v>0</v>
      </c>
      <c r="H535" t="s">
        <v>194</v>
      </c>
      <c r="I535">
        <v>2.3E-2</v>
      </c>
      <c r="J535">
        <f t="shared" ref="J535:J598" si="295">B535-B534</f>
        <v>0.99900000000002365</v>
      </c>
      <c r="K535">
        <f t="shared" ref="K535:K598" ca="1" si="296">MAX(0,K534-AO534)</f>
        <v>50.95</v>
      </c>
      <c r="L535">
        <f t="shared" ref="L535:L598" ca="1" si="297">IF($D$20=0,IFERROR(L534,MAX($D$16,POWER((ABS(K535)^2)/($I$5*MAX(F535,0.1)^2),1/3))),IF(IFERROR(V534,0)=0,IFERROR(L534,MAX($D$16,POWER((ABS(K535)^2)/($I$5*MAX(F535,0.1)^2),1/3))),IF(OR(IFERROR(L535,0)=0,IFERROR(S534,0)&lt;1,IFERROR(S535,0)&lt;1),MAX($D$16,POWER((ABS(K535)^2)/($I$5*MAX(F535,0.1)^2),1/3)),IF(IFERROR(U535,0)&gt;0,MAX($D$16,IFERROR(L535,0)+((IFERROR(U535,0))*$D$18*IF((IFERROR(S535,0))&lt;1,1,-1))),IF(IFERROR(U535,0)&lt;0,IF(ABS((MAX($D$16,POWER((ABS(K535)^2)/($I$5*MAX(F535,0.1)^2),1/3)))-IFERROR(L535,0))&gt;$D$19,MAX($D$16,IF((MAX($D$16,POWER((ABS(K535)^2)/($I$5*MAX(F535,0.1)^2),1/3)))&gt;IFERROR(L535,0),MIN((MAX($D$16,POWER((ABS(K535)^2)/($I$5*MAX(F535,0.1)^2),1/3))),IFERROR(L535,0)+(MIN(ABS(IFERROR(U535,0))*$D$18,ABS((MAX($D$16,POWER((ABS(K535)^2)/($I$5*MAX(F535,0.1)^2),1/3)))-IFERROR(L535,0))))),MAX((MAX($D$16,POWER((ABS(K535)^2)/($I$5*MAX(F535,0.1)^2),1/3))),IFERROR(L535,0)-(MIN(ABS(IFERROR(U535,0))*$D$18,ABS((MAX($D$16,POWER((ABS(K535)^2)/($I$5*MAX(F535,0.1)^2),1/3)))-IFERROR(L535,0))))))),MAX($D$16,POWER((ABS(K535)^2)/($I$5*MAX(F535,0.1)^2),1/3))),MAX($D$16,IFERROR(L535,0)))))))</f>
        <v>1.0684959309922624</v>
      </c>
      <c r="M535">
        <f t="shared" ca="1" si="270"/>
        <v>5.5561788411597641</v>
      </c>
      <c r="N535">
        <f t="shared" ca="1" si="271"/>
        <v>0.75728294997139567</v>
      </c>
      <c r="O535">
        <f t="shared" ca="1" si="272"/>
        <v>9.1699712080119067</v>
      </c>
      <c r="P535">
        <f t="shared" ca="1" si="273"/>
        <v>633.4384959309923</v>
      </c>
      <c r="Q535">
        <f t="shared" ca="1" si="274"/>
        <v>637.72434567389587</v>
      </c>
      <c r="R535">
        <f t="shared" ca="1" si="275"/>
        <v>2.7409906686322007E-2</v>
      </c>
      <c r="S535">
        <f t="shared" ca="1" si="276"/>
        <v>2.8323507366843055</v>
      </c>
      <c r="T535">
        <f t="shared" ca="1" si="277"/>
        <v>50.594272557643521</v>
      </c>
      <c r="U535">
        <f t="shared" ref="U535:U598" ca="1" si="298">IF($D$20=0,0,IFERROR(Q534-(((R534+R535)/2)*J535)-(IF(O534&gt;O535,$D$8*((O534^2-O535^2)/(2*$I$5)),$D$9*((O535^2-O534^2)/(2*$I$5)))+($D$10*(ABS(I535)/90)*(MAX(O534^2,O535^2)/(2*$I$5))))-Q535,0))</f>
        <v>-2.7046787686458629E-2</v>
      </c>
      <c r="V535">
        <f t="shared" ref="V535:V598" ca="1" si="299">IF($D$20=0,1,IFERROR(IF(ROUND(S535,3)=1,1,IF(AND(ABS(U535)&lt;$D$19,S535&gt;1),1,0)),0))</f>
        <v>0</v>
      </c>
      <c r="W535">
        <f t="shared" ca="1" si="278"/>
        <v>0.83362238507684649</v>
      </c>
      <c r="X535">
        <f t="shared" ca="1" si="279"/>
        <v>4.3348364023996018</v>
      </c>
      <c r="Y535">
        <f t="shared" ca="1" si="280"/>
        <v>0.63123371126067862</v>
      </c>
      <c r="Z535">
        <f t="shared" ca="1" si="281"/>
        <v>11.753615424055221</v>
      </c>
      <c r="AA535">
        <f t="shared" ca="1" si="282"/>
        <v>633.20362238507687</v>
      </c>
      <c r="AB535">
        <f t="shared" ca="1" si="283"/>
        <v>640.24477812088674</v>
      </c>
      <c r="AC535">
        <f t="shared" ca="1" si="284"/>
        <v>5.7403524543230708E-2</v>
      </c>
      <c r="AD535">
        <f t="shared" ca="1" si="285"/>
        <v>4.1100990565145379</v>
      </c>
      <c r="AE535">
        <f t="shared" ca="1" si="286"/>
        <v>62.851324727449509</v>
      </c>
      <c r="AF535">
        <f t="shared" ca="1" si="287"/>
        <v>5.7230839037742953E-2</v>
      </c>
      <c r="AG535">
        <f t="shared" ca="1" si="288"/>
        <v>0</v>
      </c>
      <c r="AH535">
        <f ca="1">IFERROR(IF(V32="Supercritical",MAX($D$16,IFERROR(L535,MAX($D$16,POWER((ABS(K535)^2)/($I$5*MAX(F535,0.1)^2),1/3)))),IF(V32="Subcritical",MAX($D$16,IFERROR(W535,MAX($D$16,POWER((ABS(K535)^2)/($I$5*MAX(F535,0.1)^2),1/3)))),IF(AND(IFERROR(V535,0)=1,IFERROR(AG535,0)=1),IF(IFERROR(T535,-1E+99)&gt;=IFERROR(AE535,-1E+99),MAX($D$16,IFERROR(L535,MAX($D$16,POWER((ABS(K535)^2)/($I$5*MAX(F535,0.1)^2),1/3)))),MAX($D$16,IFERROR(W535,MAX($D$16,POWER((ABS(K535)^2)/($I$5*MAX(F535,0.1)^2),1/3))))),IF(IFERROR(V535,0)=1,MAX($D$16,IFERROR(L535,MAX($D$16,POWER((ABS(K535)^2)/($I$5*MAX(F535,0.1)^2),1/3)))),IF(IFERROR(AG535,0)=1,MAX($D$16,IFERROR(W535,MAX($D$16,POWER((ABS(K535)^2)/($I$5*MAX(F535,0.1)^2),1/3)))),MAX($D$16,POWER((ABS(K535)^2)/($I$5*MAX(F535,0.1)^2),1/3))))))),MAX($D$16,POWER((ABS(K535)^2)/($I$5*MAX(F535,0.1)^2),1/3)))</f>
        <v>2.1389677043987478</v>
      </c>
      <c r="AI535">
        <f t="shared" ca="1" si="289"/>
        <v>634.50896770439874</v>
      </c>
      <c r="AJ535">
        <f t="shared" ca="1" si="290"/>
        <v>635.57845155659811</v>
      </c>
      <c r="AM535">
        <v>0</v>
      </c>
      <c r="AN535">
        <v>0</v>
      </c>
      <c r="AO535">
        <f t="shared" si="291"/>
        <v>0</v>
      </c>
      <c r="AP535">
        <f t="shared" ref="AP535:AP598" si="300">AP534+AO535</f>
        <v>0</v>
      </c>
      <c r="AQ535">
        <f t="shared" ca="1" si="292"/>
        <v>1.0000000000000004</v>
      </c>
      <c r="AR535" t="str">
        <f t="shared" ca="1" si="293"/>
        <v>Supercritical</v>
      </c>
      <c r="AS535">
        <f t="shared" ca="1" si="294"/>
        <v>3.8141460404132466E-3</v>
      </c>
    </row>
    <row r="536" spans="1:45" x14ac:dyDescent="0.35">
      <c r="A536">
        <v>387</v>
      </c>
      <c r="B536">
        <v>385.99599999999998</v>
      </c>
      <c r="C536">
        <v>616259.67799999996</v>
      </c>
      <c r="D536">
        <v>3097579.4109999998</v>
      </c>
      <c r="E536">
        <v>632.36950000000002</v>
      </c>
      <c r="F536">
        <v>5.2</v>
      </c>
      <c r="G536">
        <v>0</v>
      </c>
      <c r="H536" t="s">
        <v>194</v>
      </c>
      <c r="I536">
        <v>2.3E-2</v>
      </c>
      <c r="J536">
        <f t="shared" si="295"/>
        <v>1.0009999999999764</v>
      </c>
      <c r="K536">
        <f t="shared" ca="1" si="296"/>
        <v>50.95</v>
      </c>
      <c r="L536">
        <f t="shared" ca="1" si="297"/>
        <v>1.0684959309922624</v>
      </c>
      <c r="M536">
        <f t="shared" ca="1" si="270"/>
        <v>5.5561788411597641</v>
      </c>
      <c r="N536">
        <f t="shared" ca="1" si="271"/>
        <v>0.75728294997139567</v>
      </c>
      <c r="O536">
        <f t="shared" ca="1" si="272"/>
        <v>9.1699712080119067</v>
      </c>
      <c r="P536">
        <f t="shared" ca="1" si="273"/>
        <v>633.43799593099232</v>
      </c>
      <c r="Q536">
        <f t="shared" ca="1" si="274"/>
        <v>637.72384567389588</v>
      </c>
      <c r="R536">
        <f t="shared" ca="1" si="275"/>
        <v>2.7409906686322007E-2</v>
      </c>
      <c r="S536">
        <f t="shared" ca="1" si="276"/>
        <v>2.8323507366843055</v>
      </c>
      <c r="T536">
        <f t="shared" ca="1" si="277"/>
        <v>50.594272557643521</v>
      </c>
      <c r="U536">
        <f t="shared" ca="1" si="298"/>
        <v>-2.7101607499844249E-2</v>
      </c>
      <c r="V536">
        <f t="shared" ca="1" si="299"/>
        <v>0</v>
      </c>
      <c r="W536">
        <f t="shared" ca="1" si="278"/>
        <v>0.83424386958910079</v>
      </c>
      <c r="X536">
        <f t="shared" ca="1" si="279"/>
        <v>4.3380681218633246</v>
      </c>
      <c r="Y536">
        <f t="shared" ca="1" si="280"/>
        <v>0.63158999281876338</v>
      </c>
      <c r="Z536">
        <f t="shared" ca="1" si="281"/>
        <v>11.744859363369223</v>
      </c>
      <c r="AA536">
        <f t="shared" ca="1" si="282"/>
        <v>633.20374386958906</v>
      </c>
      <c r="AB536">
        <f t="shared" ca="1" si="283"/>
        <v>640.23441264967687</v>
      </c>
      <c r="AC536">
        <f t="shared" ca="1" si="284"/>
        <v>5.727492194315921E-2</v>
      </c>
      <c r="AD536">
        <f t="shared" ca="1" si="285"/>
        <v>4.1055070770966919</v>
      </c>
      <c r="AE536">
        <f t="shared" ca="1" si="286"/>
        <v>62.808543588818949</v>
      </c>
      <c r="AF536">
        <f t="shared" ca="1" si="287"/>
        <v>5.7091302038315916E-2</v>
      </c>
      <c r="AG536">
        <f t="shared" ca="1" si="288"/>
        <v>0</v>
      </c>
      <c r="AH536">
        <f ca="1">IFERROR(IF(V32="Supercritical",MAX($D$16,IFERROR(L536,MAX($D$16,POWER((ABS(K536)^2)/($I$5*MAX(F536,0.1)^2),1/3)))),IF(V32="Subcritical",MAX($D$16,IFERROR(W536,MAX($D$16,POWER((ABS(K536)^2)/($I$5*MAX(F536,0.1)^2),1/3)))),IF(AND(IFERROR(V536,0)=1,IFERROR(AG536,0)=1),IF(IFERROR(T536,-1E+99)&gt;=IFERROR(AE536,-1E+99),MAX($D$16,IFERROR(L536,MAX($D$16,POWER((ABS(K536)^2)/($I$5*MAX(F536,0.1)^2),1/3)))),MAX($D$16,IFERROR(W536,MAX($D$16,POWER((ABS(K536)^2)/($I$5*MAX(F536,0.1)^2),1/3))))),IF(IFERROR(V536,0)=1,MAX($D$16,IFERROR(L536,MAX($D$16,POWER((ABS(K536)^2)/($I$5*MAX(F536,0.1)^2),1/3)))),IF(IFERROR(AG536,0)=1,MAX($D$16,IFERROR(W536,MAX($D$16,POWER((ABS(K536)^2)/($I$5*MAX(F536,0.1)^2),1/3)))),MAX($D$16,POWER((ABS(K536)^2)/($I$5*MAX(F536,0.1)^2),1/3))))))),MAX($D$16,POWER((ABS(K536)^2)/($I$5*MAX(F536,0.1)^2),1/3)))</f>
        <v>2.1389677043987478</v>
      </c>
      <c r="AI536">
        <f t="shared" ca="1" si="289"/>
        <v>634.50846770439875</v>
      </c>
      <c r="AJ536">
        <f t="shared" ca="1" si="290"/>
        <v>635.57795155659812</v>
      </c>
      <c r="AM536">
        <v>0</v>
      </c>
      <c r="AN536">
        <v>0</v>
      </c>
      <c r="AO536">
        <f t="shared" si="291"/>
        <v>0</v>
      </c>
      <c r="AP536">
        <f t="shared" si="300"/>
        <v>0</v>
      </c>
      <c r="AQ536">
        <f t="shared" ca="1" si="292"/>
        <v>1.0000000000000004</v>
      </c>
      <c r="AR536" t="str">
        <f t="shared" ca="1" si="293"/>
        <v>Supercritical</v>
      </c>
      <c r="AS536">
        <f t="shared" ca="1" si="294"/>
        <v>3.8141460404132466E-3</v>
      </c>
    </row>
    <row r="537" spans="1:45" x14ac:dyDescent="0.35">
      <c r="A537">
        <v>388</v>
      </c>
      <c r="B537">
        <v>386.99599999999998</v>
      </c>
      <c r="C537">
        <v>616259.20400000003</v>
      </c>
      <c r="D537">
        <v>3097578.531</v>
      </c>
      <c r="E537">
        <v>632.36900000000003</v>
      </c>
      <c r="F537">
        <v>5.2</v>
      </c>
      <c r="G537">
        <v>0</v>
      </c>
      <c r="H537" t="s">
        <v>194</v>
      </c>
      <c r="I537">
        <v>2.7E-2</v>
      </c>
      <c r="J537">
        <f t="shared" si="295"/>
        <v>1</v>
      </c>
      <c r="K537">
        <f t="shared" ca="1" si="296"/>
        <v>50.95</v>
      </c>
      <c r="L537">
        <f t="shared" ca="1" si="297"/>
        <v>1.0684959309922624</v>
      </c>
      <c r="M537">
        <f t="shared" ca="1" si="270"/>
        <v>5.5561788411597641</v>
      </c>
      <c r="N537">
        <f t="shared" ca="1" si="271"/>
        <v>0.75728294997139567</v>
      </c>
      <c r="O537">
        <f t="shared" ca="1" si="272"/>
        <v>9.1699712080119067</v>
      </c>
      <c r="P537">
        <f t="shared" ca="1" si="273"/>
        <v>633.43749593099233</v>
      </c>
      <c r="Q537">
        <f t="shared" ca="1" si="274"/>
        <v>637.72334567389589</v>
      </c>
      <c r="R537">
        <f t="shared" ca="1" si="275"/>
        <v>2.7409906686322007E-2</v>
      </c>
      <c r="S537">
        <f t="shared" ca="1" si="276"/>
        <v>2.8323507366843055</v>
      </c>
      <c r="T537">
        <f t="shared" ca="1" si="277"/>
        <v>50.594272557643521</v>
      </c>
      <c r="U537">
        <f t="shared" ca="1" si="298"/>
        <v>-2.7102769924795211E-2</v>
      </c>
      <c r="V537">
        <f t="shared" ca="1" si="299"/>
        <v>0</v>
      </c>
      <c r="W537">
        <f t="shared" ca="1" si="278"/>
        <v>0.83487221937003708</v>
      </c>
      <c r="X537">
        <f t="shared" ca="1" si="279"/>
        <v>4.3413355407241934</v>
      </c>
      <c r="Y537">
        <f t="shared" ca="1" si="280"/>
        <v>0.63195007899309907</v>
      </c>
      <c r="Z537">
        <f t="shared" ca="1" si="281"/>
        <v>11.736019831238581</v>
      </c>
      <c r="AA537">
        <f t="shared" ca="1" si="282"/>
        <v>633.20387221937006</v>
      </c>
      <c r="AB537">
        <f t="shared" ca="1" si="283"/>
        <v>640.22396199914704</v>
      </c>
      <c r="AC537">
        <f t="shared" ca="1" si="284"/>
        <v>5.7145296562059147E-2</v>
      </c>
      <c r="AD537">
        <f t="shared" ca="1" si="285"/>
        <v>4.1008730583277213</v>
      </c>
      <c r="AE537">
        <f t="shared" ca="1" si="286"/>
        <v>62.765360738998559</v>
      </c>
      <c r="AF537">
        <f t="shared" ca="1" si="287"/>
        <v>5.6961200602245299E-2</v>
      </c>
      <c r="AG537">
        <f t="shared" ca="1" si="288"/>
        <v>0</v>
      </c>
      <c r="AH537">
        <f ca="1">IFERROR(IF(V32="Supercritical",MAX($D$16,IFERROR(L537,MAX($D$16,POWER((ABS(K537)^2)/($I$5*MAX(F537,0.1)^2),1/3)))),IF(V32="Subcritical",MAX($D$16,IFERROR(W537,MAX($D$16,POWER((ABS(K537)^2)/($I$5*MAX(F537,0.1)^2),1/3)))),IF(AND(IFERROR(V537,0)=1,IFERROR(AG537,0)=1),IF(IFERROR(T537,-1E+99)&gt;=IFERROR(AE537,-1E+99),MAX($D$16,IFERROR(L537,MAX($D$16,POWER((ABS(K537)^2)/($I$5*MAX(F537,0.1)^2),1/3)))),MAX($D$16,IFERROR(W537,MAX($D$16,POWER((ABS(K537)^2)/($I$5*MAX(F537,0.1)^2),1/3))))),IF(IFERROR(V537,0)=1,MAX($D$16,IFERROR(L537,MAX($D$16,POWER((ABS(K537)^2)/($I$5*MAX(F537,0.1)^2),1/3)))),IF(IFERROR(AG537,0)=1,MAX($D$16,IFERROR(W537,MAX($D$16,POWER((ABS(K537)^2)/($I$5*MAX(F537,0.1)^2),1/3)))),MAX($D$16,POWER((ABS(K537)^2)/($I$5*MAX(F537,0.1)^2),1/3))))))),MAX($D$16,POWER((ABS(K537)^2)/($I$5*MAX(F537,0.1)^2),1/3)))</f>
        <v>2.1389677043987478</v>
      </c>
      <c r="AI537">
        <f t="shared" ca="1" si="289"/>
        <v>634.50796770439877</v>
      </c>
      <c r="AJ537">
        <f t="shared" ca="1" si="290"/>
        <v>635.57745155659813</v>
      </c>
      <c r="AM537">
        <v>0</v>
      </c>
      <c r="AN537">
        <v>0</v>
      </c>
      <c r="AO537">
        <f t="shared" si="291"/>
        <v>0</v>
      </c>
      <c r="AP537">
        <f t="shared" si="300"/>
        <v>0</v>
      </c>
      <c r="AQ537">
        <f t="shared" ca="1" si="292"/>
        <v>1.0000000000000004</v>
      </c>
      <c r="AR537" t="str">
        <f t="shared" ca="1" si="293"/>
        <v>Supercritical</v>
      </c>
      <c r="AS537">
        <f t="shared" ca="1" si="294"/>
        <v>3.8141460404132466E-3</v>
      </c>
    </row>
    <row r="538" spans="1:45" x14ac:dyDescent="0.35">
      <c r="A538">
        <v>389</v>
      </c>
      <c r="B538">
        <v>387.99599999999998</v>
      </c>
      <c r="C538">
        <v>616258.73</v>
      </c>
      <c r="D538">
        <v>3097577.65</v>
      </c>
      <c r="E538">
        <v>632.36850000000004</v>
      </c>
      <c r="F538">
        <v>5.2</v>
      </c>
      <c r="G538">
        <v>0</v>
      </c>
      <c r="H538" t="s">
        <v>194</v>
      </c>
      <c r="I538">
        <v>2.7E-2</v>
      </c>
      <c r="J538">
        <f t="shared" si="295"/>
        <v>1</v>
      </c>
      <c r="K538">
        <f t="shared" ca="1" si="296"/>
        <v>50.95</v>
      </c>
      <c r="L538">
        <f t="shared" ca="1" si="297"/>
        <v>1.0684959309922624</v>
      </c>
      <c r="M538">
        <f t="shared" ca="1" si="270"/>
        <v>5.5561788411597641</v>
      </c>
      <c r="N538">
        <f t="shared" ca="1" si="271"/>
        <v>0.75728294997139567</v>
      </c>
      <c r="O538">
        <f t="shared" ca="1" si="272"/>
        <v>9.1699712080119067</v>
      </c>
      <c r="P538">
        <f t="shared" ca="1" si="273"/>
        <v>633.43699593099234</v>
      </c>
      <c r="Q538">
        <f t="shared" ca="1" si="274"/>
        <v>637.7228456738959</v>
      </c>
      <c r="R538">
        <f t="shared" ca="1" si="275"/>
        <v>2.7409906686322007E-2</v>
      </c>
      <c r="S538">
        <f t="shared" ca="1" si="276"/>
        <v>2.8323507366843055</v>
      </c>
      <c r="T538">
        <f t="shared" ca="1" si="277"/>
        <v>50.594272557643521</v>
      </c>
      <c r="U538">
        <f t="shared" ca="1" si="298"/>
        <v>-2.7102769924795211E-2</v>
      </c>
      <c r="V538">
        <f t="shared" ca="1" si="299"/>
        <v>0</v>
      </c>
      <c r="W538">
        <f t="shared" ca="1" si="278"/>
        <v>0.83550662295625555</v>
      </c>
      <c r="X538">
        <f t="shared" ca="1" si="279"/>
        <v>4.3446344393725287</v>
      </c>
      <c r="Y538">
        <f t="shared" ca="1" si="280"/>
        <v>0.63231350077182624</v>
      </c>
      <c r="Z538">
        <f t="shared" ca="1" si="281"/>
        <v>11.72710862351826</v>
      </c>
      <c r="AA538">
        <f t="shared" ca="1" si="282"/>
        <v>633.20400662295629</v>
      </c>
      <c r="AB538">
        <f t="shared" ca="1" si="283"/>
        <v>640.21343968451572</v>
      </c>
      <c r="AC538">
        <f t="shared" ca="1" si="284"/>
        <v>5.7014826565792071E-2</v>
      </c>
      <c r="AD538">
        <f t="shared" ca="1" si="285"/>
        <v>4.096203230606708</v>
      </c>
      <c r="AE538">
        <f t="shared" ca="1" si="286"/>
        <v>62.721833983664972</v>
      </c>
      <c r="AF538">
        <f t="shared" ca="1" si="287"/>
        <v>5.6514826565830845E-2</v>
      </c>
      <c r="AG538">
        <f t="shared" ca="1" si="288"/>
        <v>0</v>
      </c>
      <c r="AH538">
        <f ca="1">IFERROR(IF(V32="Supercritical",MAX($D$16,IFERROR(L538,MAX($D$16,POWER((ABS(K538)^2)/($I$5*MAX(F538,0.1)^2),1/3)))),IF(V32="Subcritical",MAX($D$16,IFERROR(W538,MAX($D$16,POWER((ABS(K538)^2)/($I$5*MAX(F538,0.1)^2),1/3)))),IF(AND(IFERROR(V538,0)=1,IFERROR(AG538,0)=1),IF(IFERROR(T538,-1E+99)&gt;=IFERROR(AE538,-1E+99),MAX($D$16,IFERROR(L538,MAX($D$16,POWER((ABS(K538)^2)/($I$5*MAX(F538,0.1)^2),1/3)))),MAX($D$16,IFERROR(W538,MAX($D$16,POWER((ABS(K538)^2)/($I$5*MAX(F538,0.1)^2),1/3))))),IF(IFERROR(V538,0)=1,MAX($D$16,IFERROR(L538,MAX($D$16,POWER((ABS(K538)^2)/($I$5*MAX(F538,0.1)^2),1/3)))),IF(IFERROR(AG538,0)=1,MAX($D$16,IFERROR(W538,MAX($D$16,POWER((ABS(K538)^2)/($I$5*MAX(F538,0.1)^2),1/3)))),MAX($D$16,POWER((ABS(K538)^2)/($I$5*MAX(F538,0.1)^2),1/3))))))),MAX($D$16,POWER((ABS(K538)^2)/($I$5*MAX(F538,0.1)^2),1/3)))</f>
        <v>2.1389677043987478</v>
      </c>
      <c r="AI538">
        <f t="shared" ca="1" si="289"/>
        <v>634.50746770439878</v>
      </c>
      <c r="AJ538">
        <f t="shared" ca="1" si="290"/>
        <v>635.57695155659815</v>
      </c>
      <c r="AM538">
        <v>0</v>
      </c>
      <c r="AN538">
        <v>0</v>
      </c>
      <c r="AO538">
        <f t="shared" si="291"/>
        <v>0</v>
      </c>
      <c r="AP538">
        <f t="shared" si="300"/>
        <v>0</v>
      </c>
      <c r="AQ538">
        <f t="shared" ca="1" si="292"/>
        <v>1.0000000000000004</v>
      </c>
      <c r="AR538" t="str">
        <f t="shared" ca="1" si="293"/>
        <v>Supercritical</v>
      </c>
      <c r="AS538">
        <f t="shared" ca="1" si="294"/>
        <v>3.8141460404132466E-3</v>
      </c>
    </row>
    <row r="539" spans="1:45" x14ac:dyDescent="0.35">
      <c r="A539">
        <v>390</v>
      </c>
      <c r="B539">
        <v>388.99599999999998</v>
      </c>
      <c r="C539">
        <v>616258.25600000005</v>
      </c>
      <c r="D539">
        <v>3097576.77</v>
      </c>
      <c r="E539">
        <v>632.36800000000005</v>
      </c>
      <c r="F539">
        <v>5.2</v>
      </c>
      <c r="G539">
        <v>0</v>
      </c>
      <c r="H539" t="s">
        <v>194</v>
      </c>
      <c r="I539">
        <v>0</v>
      </c>
      <c r="J539">
        <f t="shared" si="295"/>
        <v>1</v>
      </c>
      <c r="K539">
        <f t="shared" ca="1" si="296"/>
        <v>50.95</v>
      </c>
      <c r="L539">
        <f t="shared" ca="1" si="297"/>
        <v>1.0684959309922624</v>
      </c>
      <c r="M539">
        <f t="shared" ca="1" si="270"/>
        <v>5.5561788411597641</v>
      </c>
      <c r="N539">
        <f t="shared" ca="1" si="271"/>
        <v>0.75728294997139567</v>
      </c>
      <c r="O539">
        <f t="shared" ca="1" si="272"/>
        <v>9.1699712080119067</v>
      </c>
      <c r="P539">
        <f t="shared" ca="1" si="273"/>
        <v>633.43649593099235</v>
      </c>
      <c r="Q539">
        <f t="shared" ca="1" si="274"/>
        <v>637.72234567389592</v>
      </c>
      <c r="R539">
        <f t="shared" ca="1" si="275"/>
        <v>2.7409906686322007E-2</v>
      </c>
      <c r="S539">
        <f t="shared" ca="1" si="276"/>
        <v>2.8323507366843055</v>
      </c>
      <c r="T539">
        <f t="shared" ca="1" si="277"/>
        <v>50.594272557643521</v>
      </c>
      <c r="U539">
        <f t="shared" ca="1" si="298"/>
        <v>-2.6909906686341856E-2</v>
      </c>
      <c r="V539">
        <f t="shared" ca="1" si="299"/>
        <v>0</v>
      </c>
      <c r="W539">
        <f t="shared" ca="1" si="278"/>
        <v>0.83614629664112272</v>
      </c>
      <c r="X539">
        <f t="shared" ca="1" si="279"/>
        <v>4.3479607425338385</v>
      </c>
      <c r="Y539">
        <f t="shared" ca="1" si="280"/>
        <v>0.63267980568580939</v>
      </c>
      <c r="Z539">
        <f t="shared" ca="1" si="281"/>
        <v>11.718137080121872</v>
      </c>
      <c r="AA539">
        <f t="shared" ca="1" si="282"/>
        <v>633.20414629664117</v>
      </c>
      <c r="AB539">
        <f t="shared" ca="1" si="283"/>
        <v>640.20285866302891</v>
      </c>
      <c r="AC539">
        <f t="shared" ca="1" si="284"/>
        <v>5.6883682399263939E-2</v>
      </c>
      <c r="AD539">
        <f t="shared" ca="1" si="285"/>
        <v>4.0915035765669758</v>
      </c>
      <c r="AE539">
        <f t="shared" ca="1" si="286"/>
        <v>62.678018871085179</v>
      </c>
      <c r="AF539">
        <f t="shared" ca="1" si="287"/>
        <v>5.6595082690819254E-2</v>
      </c>
      <c r="AG539">
        <f t="shared" ca="1" si="288"/>
        <v>0</v>
      </c>
      <c r="AH539">
        <f ca="1">IFERROR(IF(V32="Supercritical",MAX($D$16,IFERROR(L539,MAX($D$16,POWER((ABS(K539)^2)/($I$5*MAX(F539,0.1)^2),1/3)))),IF(V32="Subcritical",MAX($D$16,IFERROR(W539,MAX($D$16,POWER((ABS(K539)^2)/($I$5*MAX(F539,0.1)^2),1/3)))),IF(AND(IFERROR(V539,0)=1,IFERROR(AG539,0)=1),IF(IFERROR(T539,-1E+99)&gt;=IFERROR(AE539,-1E+99),MAX($D$16,IFERROR(L539,MAX($D$16,POWER((ABS(K539)^2)/($I$5*MAX(F539,0.1)^2),1/3)))),MAX($D$16,IFERROR(W539,MAX($D$16,POWER((ABS(K539)^2)/($I$5*MAX(F539,0.1)^2),1/3))))),IF(IFERROR(V539,0)=1,MAX($D$16,IFERROR(L539,MAX($D$16,POWER((ABS(K539)^2)/($I$5*MAX(F539,0.1)^2),1/3)))),IF(IFERROR(AG539,0)=1,MAX($D$16,IFERROR(W539,MAX($D$16,POWER((ABS(K539)^2)/($I$5*MAX(F539,0.1)^2),1/3)))),MAX($D$16,POWER((ABS(K539)^2)/($I$5*MAX(F539,0.1)^2),1/3))))))),MAX($D$16,POWER((ABS(K539)^2)/($I$5*MAX(F539,0.1)^2),1/3)))</f>
        <v>2.1389677043987478</v>
      </c>
      <c r="AI539">
        <f t="shared" ca="1" si="289"/>
        <v>634.50696770439879</v>
      </c>
      <c r="AJ539">
        <f t="shared" ca="1" si="290"/>
        <v>635.57645155659816</v>
      </c>
      <c r="AM539">
        <v>0</v>
      </c>
      <c r="AN539">
        <v>0</v>
      </c>
      <c r="AO539">
        <f t="shared" si="291"/>
        <v>0</v>
      </c>
      <c r="AP539">
        <f t="shared" si="300"/>
        <v>0</v>
      </c>
      <c r="AQ539">
        <f t="shared" ca="1" si="292"/>
        <v>1.0000000000000004</v>
      </c>
      <c r="AR539" t="str">
        <f t="shared" ca="1" si="293"/>
        <v>Supercritical</v>
      </c>
      <c r="AS539">
        <f t="shared" ca="1" si="294"/>
        <v>3.8141460404132466E-3</v>
      </c>
    </row>
    <row r="540" spans="1:45" x14ac:dyDescent="0.35">
      <c r="A540">
        <v>391</v>
      </c>
      <c r="B540">
        <v>389.995</v>
      </c>
      <c r="C540">
        <v>616257.78200000001</v>
      </c>
      <c r="D540">
        <v>3097575.89</v>
      </c>
      <c r="E540">
        <v>632.36749999999995</v>
      </c>
      <c r="F540">
        <v>5.2</v>
      </c>
      <c r="G540">
        <v>0</v>
      </c>
      <c r="H540" t="s">
        <v>194</v>
      </c>
      <c r="I540">
        <v>2.3E-2</v>
      </c>
      <c r="J540">
        <f t="shared" si="295"/>
        <v>0.99900000000002365</v>
      </c>
      <c r="K540">
        <f t="shared" ca="1" si="296"/>
        <v>50.95</v>
      </c>
      <c r="L540">
        <f t="shared" ca="1" si="297"/>
        <v>1.0684959309922624</v>
      </c>
      <c r="M540">
        <f t="shared" ca="1" si="270"/>
        <v>5.5561788411597641</v>
      </c>
      <c r="N540">
        <f t="shared" ca="1" si="271"/>
        <v>0.75728294997139567</v>
      </c>
      <c r="O540">
        <f t="shared" ca="1" si="272"/>
        <v>9.1699712080119067</v>
      </c>
      <c r="P540">
        <f t="shared" ca="1" si="273"/>
        <v>633.43599593099225</v>
      </c>
      <c r="Q540">
        <f t="shared" ca="1" si="274"/>
        <v>637.72184567389581</v>
      </c>
      <c r="R540">
        <f t="shared" ca="1" si="275"/>
        <v>2.7409906686322007E-2</v>
      </c>
      <c r="S540">
        <f t="shared" ca="1" si="276"/>
        <v>2.8323507366843055</v>
      </c>
      <c r="T540">
        <f t="shared" ca="1" si="277"/>
        <v>50.594272557643521</v>
      </c>
      <c r="U540">
        <f t="shared" ca="1" si="298"/>
        <v>-2.7046787686344942E-2</v>
      </c>
      <c r="V540">
        <f t="shared" ca="1" si="299"/>
        <v>0</v>
      </c>
      <c r="W540">
        <f t="shared" ca="1" si="278"/>
        <v>0.83679048309262383</v>
      </c>
      <c r="X540">
        <f t="shared" ca="1" si="279"/>
        <v>4.3513105120816444</v>
      </c>
      <c r="Y540">
        <f t="shared" ca="1" si="280"/>
        <v>0.63304855700224161</v>
      </c>
      <c r="Z540">
        <f t="shared" ca="1" si="281"/>
        <v>11.709116106178731</v>
      </c>
      <c r="AA540">
        <f t="shared" ca="1" si="282"/>
        <v>633.20429048309256</v>
      </c>
      <c r="AB540">
        <f t="shared" ca="1" si="283"/>
        <v>640.19223135913614</v>
      </c>
      <c r="AC540">
        <f t="shared" ca="1" si="284"/>
        <v>5.6752027130576366E-2</v>
      </c>
      <c r="AD540">
        <f t="shared" ca="1" si="285"/>
        <v>4.0867798424306407</v>
      </c>
      <c r="AE540">
        <f t="shared" ca="1" si="286"/>
        <v>62.633968796211896</v>
      </c>
      <c r="AF540">
        <f t="shared" ca="1" si="287"/>
        <v>5.6576650224656078E-2</v>
      </c>
      <c r="AG540">
        <f t="shared" ca="1" si="288"/>
        <v>0</v>
      </c>
      <c r="AH540">
        <f ca="1">IFERROR(IF(V32="Supercritical",MAX($D$16,IFERROR(L540,MAX($D$16,POWER((ABS(K540)^2)/($I$5*MAX(F540,0.1)^2),1/3)))),IF(V32="Subcritical",MAX($D$16,IFERROR(W540,MAX($D$16,POWER((ABS(K540)^2)/($I$5*MAX(F540,0.1)^2),1/3)))),IF(AND(IFERROR(V540,0)=1,IFERROR(AG540,0)=1),IF(IFERROR(T540,-1E+99)&gt;=IFERROR(AE540,-1E+99),MAX($D$16,IFERROR(L540,MAX($D$16,POWER((ABS(K540)^2)/($I$5*MAX(F540,0.1)^2),1/3)))),MAX($D$16,IFERROR(W540,MAX($D$16,POWER((ABS(K540)^2)/($I$5*MAX(F540,0.1)^2),1/3))))),IF(IFERROR(V540,0)=1,MAX($D$16,IFERROR(L540,MAX($D$16,POWER((ABS(K540)^2)/($I$5*MAX(F540,0.1)^2),1/3)))),IF(IFERROR(AG540,0)=1,MAX($D$16,IFERROR(W540,MAX($D$16,POWER((ABS(K540)^2)/($I$5*MAX(F540,0.1)^2),1/3)))),MAX($D$16,POWER((ABS(K540)^2)/($I$5*MAX(F540,0.1)^2),1/3))))))),MAX($D$16,POWER((ABS(K540)^2)/($I$5*MAX(F540,0.1)^2),1/3)))</f>
        <v>2.1389677043987478</v>
      </c>
      <c r="AI540">
        <f t="shared" ca="1" si="289"/>
        <v>634.50646770439869</v>
      </c>
      <c r="AJ540">
        <f t="shared" ca="1" si="290"/>
        <v>635.57595155659806</v>
      </c>
      <c r="AM540">
        <v>0</v>
      </c>
      <c r="AN540">
        <v>0</v>
      </c>
      <c r="AO540">
        <f t="shared" si="291"/>
        <v>0</v>
      </c>
      <c r="AP540">
        <f t="shared" si="300"/>
        <v>0</v>
      </c>
      <c r="AQ540">
        <f t="shared" ca="1" si="292"/>
        <v>1.0000000000000004</v>
      </c>
      <c r="AR540" t="str">
        <f t="shared" ca="1" si="293"/>
        <v>Supercritical</v>
      </c>
      <c r="AS540">
        <f t="shared" ca="1" si="294"/>
        <v>3.8141460404132466E-3</v>
      </c>
    </row>
    <row r="541" spans="1:45" x14ac:dyDescent="0.35">
      <c r="A541">
        <v>392</v>
      </c>
      <c r="B541">
        <v>390.99599999999998</v>
      </c>
      <c r="C541">
        <v>616257.30700000003</v>
      </c>
      <c r="D541">
        <v>3097575.0090000001</v>
      </c>
      <c r="E541">
        <v>632.36699999999996</v>
      </c>
      <c r="F541">
        <v>5.2</v>
      </c>
      <c r="G541">
        <v>0</v>
      </c>
      <c r="H541" t="s">
        <v>194</v>
      </c>
      <c r="I541">
        <v>2.3E-2</v>
      </c>
      <c r="J541">
        <f t="shared" si="295"/>
        <v>1.0009999999999764</v>
      </c>
      <c r="K541">
        <f t="shared" ca="1" si="296"/>
        <v>50.95</v>
      </c>
      <c r="L541">
        <f t="shared" ca="1" si="297"/>
        <v>1.0684959309922624</v>
      </c>
      <c r="M541">
        <f t="shared" ca="1" si="270"/>
        <v>5.5561788411597641</v>
      </c>
      <c r="N541">
        <f t="shared" ca="1" si="271"/>
        <v>0.75728294997139567</v>
      </c>
      <c r="O541">
        <f t="shared" ca="1" si="272"/>
        <v>9.1699712080119067</v>
      </c>
      <c r="P541">
        <f t="shared" ca="1" si="273"/>
        <v>633.43549593099226</v>
      </c>
      <c r="Q541">
        <f t="shared" ca="1" si="274"/>
        <v>637.72134567389583</v>
      </c>
      <c r="R541">
        <f t="shared" ca="1" si="275"/>
        <v>2.7409906686322007E-2</v>
      </c>
      <c r="S541">
        <f t="shared" ca="1" si="276"/>
        <v>2.8323507366843055</v>
      </c>
      <c r="T541">
        <f t="shared" ca="1" si="277"/>
        <v>50.594272557643521</v>
      </c>
      <c r="U541">
        <f t="shared" ca="1" si="298"/>
        <v>-2.7101607499844249E-2</v>
      </c>
      <c r="V541">
        <f t="shared" ca="1" si="299"/>
        <v>0</v>
      </c>
      <c r="W541">
        <f t="shared" ca="1" si="278"/>
        <v>0.83743845026996722</v>
      </c>
      <c r="X541">
        <f t="shared" ca="1" si="279"/>
        <v>4.3546799414038295</v>
      </c>
      <c r="Y541">
        <f t="shared" ca="1" si="280"/>
        <v>0.63341933308825127</v>
      </c>
      <c r="Z541">
        <f t="shared" ca="1" si="281"/>
        <v>11.700056189106546</v>
      </c>
      <c r="AA541">
        <f t="shared" ca="1" si="282"/>
        <v>633.20443845026989</v>
      </c>
      <c r="AB541">
        <f t="shared" ca="1" si="283"/>
        <v>640.18156968514506</v>
      </c>
      <c r="AC541">
        <f t="shared" ca="1" si="284"/>
        <v>5.6620016736971028E-2</v>
      </c>
      <c r="AD541">
        <f t="shared" ca="1" si="285"/>
        <v>4.0820375472369665</v>
      </c>
      <c r="AE541">
        <f t="shared" ca="1" si="286"/>
        <v>62.589735084881319</v>
      </c>
      <c r="AF541">
        <f t="shared" ca="1" si="287"/>
        <v>5.6433987642549255E-2</v>
      </c>
      <c r="AG541">
        <f t="shared" ca="1" si="288"/>
        <v>0</v>
      </c>
      <c r="AH541">
        <f ca="1">IFERROR(IF(V32="Supercritical",MAX($D$16,IFERROR(L541,MAX($D$16,POWER((ABS(K541)^2)/($I$5*MAX(F541,0.1)^2),1/3)))),IF(V32="Subcritical",MAX($D$16,IFERROR(W541,MAX($D$16,POWER((ABS(K541)^2)/($I$5*MAX(F541,0.1)^2),1/3)))),IF(AND(IFERROR(V541,0)=1,IFERROR(AG541,0)=1),IF(IFERROR(T541,-1E+99)&gt;=IFERROR(AE541,-1E+99),MAX($D$16,IFERROR(L541,MAX($D$16,POWER((ABS(K541)^2)/($I$5*MAX(F541,0.1)^2),1/3)))),MAX($D$16,IFERROR(W541,MAX($D$16,POWER((ABS(K541)^2)/($I$5*MAX(F541,0.1)^2),1/3))))),IF(IFERROR(V541,0)=1,MAX($D$16,IFERROR(L541,MAX($D$16,POWER((ABS(K541)^2)/($I$5*MAX(F541,0.1)^2),1/3)))),IF(IFERROR(AG541,0)=1,MAX($D$16,IFERROR(W541,MAX($D$16,POWER((ABS(K541)^2)/($I$5*MAX(F541,0.1)^2),1/3)))),MAX($D$16,POWER((ABS(K541)^2)/($I$5*MAX(F541,0.1)^2),1/3))))))),MAX($D$16,POWER((ABS(K541)^2)/($I$5*MAX(F541,0.1)^2),1/3)))</f>
        <v>2.1389677043987478</v>
      </c>
      <c r="AI541">
        <f t="shared" ca="1" si="289"/>
        <v>634.5059677043987</v>
      </c>
      <c r="AJ541">
        <f t="shared" ca="1" si="290"/>
        <v>635.57545155659807</v>
      </c>
      <c r="AM541">
        <v>0</v>
      </c>
      <c r="AN541">
        <v>0</v>
      </c>
      <c r="AO541">
        <f t="shared" si="291"/>
        <v>0</v>
      </c>
      <c r="AP541">
        <f t="shared" si="300"/>
        <v>0</v>
      </c>
      <c r="AQ541">
        <f t="shared" ca="1" si="292"/>
        <v>1.0000000000000004</v>
      </c>
      <c r="AR541" t="str">
        <f t="shared" ca="1" si="293"/>
        <v>Supercritical</v>
      </c>
      <c r="AS541">
        <f t="shared" ca="1" si="294"/>
        <v>3.8141460404132466E-3</v>
      </c>
    </row>
    <row r="542" spans="1:45" x14ac:dyDescent="0.35">
      <c r="A542">
        <v>393</v>
      </c>
      <c r="B542">
        <v>391.99599999999998</v>
      </c>
      <c r="C542">
        <v>616256.83299999998</v>
      </c>
      <c r="D542">
        <v>3097574.1290000002</v>
      </c>
      <c r="E542">
        <v>632.36649999999997</v>
      </c>
      <c r="F542">
        <v>5.2</v>
      </c>
      <c r="G542">
        <v>0</v>
      </c>
      <c r="H542" t="s">
        <v>194</v>
      </c>
      <c r="I542">
        <v>2.7E-2</v>
      </c>
      <c r="J542">
        <f t="shared" si="295"/>
        <v>1</v>
      </c>
      <c r="K542">
        <f t="shared" ca="1" si="296"/>
        <v>50.95</v>
      </c>
      <c r="L542">
        <f t="shared" ca="1" si="297"/>
        <v>1.0684959309922624</v>
      </c>
      <c r="M542">
        <f t="shared" ca="1" si="270"/>
        <v>5.5561788411597641</v>
      </c>
      <c r="N542">
        <f t="shared" ca="1" si="271"/>
        <v>0.75728294997139567</v>
      </c>
      <c r="O542">
        <f t="shared" ca="1" si="272"/>
        <v>9.1699712080119067</v>
      </c>
      <c r="P542">
        <f t="shared" ca="1" si="273"/>
        <v>633.43499593099227</v>
      </c>
      <c r="Q542">
        <f t="shared" ca="1" si="274"/>
        <v>637.72084567389584</v>
      </c>
      <c r="R542">
        <f t="shared" ca="1" si="275"/>
        <v>2.7409906686322007E-2</v>
      </c>
      <c r="S542">
        <f t="shared" ca="1" si="276"/>
        <v>2.8323507366843055</v>
      </c>
      <c r="T542">
        <f t="shared" ca="1" si="277"/>
        <v>50.594272557643521</v>
      </c>
      <c r="U542">
        <f t="shared" ca="1" si="298"/>
        <v>-2.7102769924795211E-2</v>
      </c>
      <c r="V542">
        <f t="shared" ca="1" si="299"/>
        <v>0</v>
      </c>
      <c r="W542">
        <f t="shared" ca="1" si="278"/>
        <v>0.83808949055814308</v>
      </c>
      <c r="X542">
        <f t="shared" ca="1" si="279"/>
        <v>4.3580653509023444</v>
      </c>
      <c r="Y542">
        <f t="shared" ca="1" si="280"/>
        <v>0.63379172689813423</v>
      </c>
      <c r="Z542">
        <f t="shared" ca="1" si="281"/>
        <v>11.690967412742152</v>
      </c>
      <c r="AA542">
        <f t="shared" ca="1" si="282"/>
        <v>633.20458949055808</v>
      </c>
      <c r="AB542">
        <f t="shared" ca="1" si="283"/>
        <v>640.1708850586416</v>
      </c>
      <c r="AC542">
        <f t="shared" ca="1" si="284"/>
        <v>5.6487800349346175E-2</v>
      </c>
      <c r="AD542">
        <f t="shared" ca="1" si="285"/>
        <v>4.0772819905438284</v>
      </c>
      <c r="AE542">
        <f t="shared" ca="1" si="286"/>
        <v>62.545367063697242</v>
      </c>
      <c r="AF542">
        <f t="shared" ca="1" si="287"/>
        <v>5.6301283649986544E-2</v>
      </c>
      <c r="AG542">
        <f t="shared" ca="1" si="288"/>
        <v>0</v>
      </c>
      <c r="AH542">
        <f ca="1">IFERROR(IF(V32="Supercritical",MAX($D$16,IFERROR(L542,MAX($D$16,POWER((ABS(K542)^2)/($I$5*MAX(F542,0.1)^2),1/3)))),IF(V32="Subcritical",MAX($D$16,IFERROR(W542,MAX($D$16,POWER((ABS(K542)^2)/($I$5*MAX(F542,0.1)^2),1/3)))),IF(AND(IFERROR(V542,0)=1,IFERROR(AG542,0)=1),IF(IFERROR(T542,-1E+99)&gt;=IFERROR(AE542,-1E+99),MAX($D$16,IFERROR(L542,MAX($D$16,POWER((ABS(K542)^2)/($I$5*MAX(F542,0.1)^2),1/3)))),MAX($D$16,IFERROR(W542,MAX($D$16,POWER((ABS(K542)^2)/($I$5*MAX(F542,0.1)^2),1/3))))),IF(IFERROR(V542,0)=1,MAX($D$16,IFERROR(L542,MAX($D$16,POWER((ABS(K542)^2)/($I$5*MAX(F542,0.1)^2),1/3)))),IF(IFERROR(AG542,0)=1,MAX($D$16,IFERROR(W542,MAX($D$16,POWER((ABS(K542)^2)/($I$5*MAX(F542,0.1)^2),1/3)))),MAX($D$16,POWER((ABS(K542)^2)/($I$5*MAX(F542,0.1)^2),1/3))))))),MAX($D$16,POWER((ABS(K542)^2)/($I$5*MAX(F542,0.1)^2),1/3)))</f>
        <v>2.1389677043987478</v>
      </c>
      <c r="AI542">
        <f t="shared" ca="1" si="289"/>
        <v>634.50546770439871</v>
      </c>
      <c r="AJ542">
        <f t="shared" ca="1" si="290"/>
        <v>635.57495155659808</v>
      </c>
      <c r="AM542">
        <v>0</v>
      </c>
      <c r="AN542">
        <v>0</v>
      </c>
      <c r="AO542">
        <f t="shared" si="291"/>
        <v>0</v>
      </c>
      <c r="AP542">
        <f t="shared" si="300"/>
        <v>0</v>
      </c>
      <c r="AQ542">
        <f t="shared" ca="1" si="292"/>
        <v>1.0000000000000004</v>
      </c>
      <c r="AR542" t="str">
        <f t="shared" ca="1" si="293"/>
        <v>Supercritical</v>
      </c>
      <c r="AS542">
        <f t="shared" ca="1" si="294"/>
        <v>3.8141460404132466E-3</v>
      </c>
    </row>
    <row r="543" spans="1:45" x14ac:dyDescent="0.35">
      <c r="A543">
        <v>394</v>
      </c>
      <c r="B543">
        <v>392.99599999999998</v>
      </c>
      <c r="C543">
        <v>616256.35900000005</v>
      </c>
      <c r="D543">
        <v>3097573.2480000001</v>
      </c>
      <c r="E543">
        <v>632.36599999999999</v>
      </c>
      <c r="F543">
        <v>5.2</v>
      </c>
      <c r="G543">
        <v>0</v>
      </c>
      <c r="H543" t="s">
        <v>194</v>
      </c>
      <c r="I543">
        <v>2.7E-2</v>
      </c>
      <c r="J543">
        <f t="shared" si="295"/>
        <v>1</v>
      </c>
      <c r="K543">
        <f t="shared" ca="1" si="296"/>
        <v>50.95</v>
      </c>
      <c r="L543">
        <f t="shared" ca="1" si="297"/>
        <v>1.0684959309922624</v>
      </c>
      <c r="M543">
        <f t="shared" ca="1" si="270"/>
        <v>5.5561788411597641</v>
      </c>
      <c r="N543">
        <f t="shared" ca="1" si="271"/>
        <v>0.75728294997139567</v>
      </c>
      <c r="O543">
        <f t="shared" ca="1" si="272"/>
        <v>9.1699712080119067</v>
      </c>
      <c r="P543">
        <f t="shared" ca="1" si="273"/>
        <v>633.43449593099228</v>
      </c>
      <c r="Q543">
        <f t="shared" ca="1" si="274"/>
        <v>637.72034567389585</v>
      </c>
      <c r="R543">
        <f t="shared" ca="1" si="275"/>
        <v>2.7409906686322007E-2</v>
      </c>
      <c r="S543">
        <f t="shared" ca="1" si="276"/>
        <v>2.8323507366843055</v>
      </c>
      <c r="T543">
        <f t="shared" ca="1" si="277"/>
        <v>50.594272557643521</v>
      </c>
      <c r="U543">
        <f t="shared" ca="1" si="298"/>
        <v>-2.7102769924795211E-2</v>
      </c>
      <c r="V543">
        <f t="shared" ca="1" si="299"/>
        <v>0</v>
      </c>
      <c r="W543">
        <f t="shared" ca="1" si="278"/>
        <v>0.83874292006261042</v>
      </c>
      <c r="X543">
        <f t="shared" ca="1" si="279"/>
        <v>4.361463184325574</v>
      </c>
      <c r="Y543">
        <f t="shared" ca="1" si="280"/>
        <v>0.63416534555106596</v>
      </c>
      <c r="Z543">
        <f t="shared" ca="1" si="281"/>
        <v>11.68185946934195</v>
      </c>
      <c r="AA543">
        <f t="shared" ca="1" si="282"/>
        <v>633.20474292006259</v>
      </c>
      <c r="AB543">
        <f t="shared" ca="1" si="283"/>
        <v>640.1601884175883</v>
      </c>
      <c r="AC543">
        <f t="shared" ca="1" si="284"/>
        <v>5.6355520467163883E-2</v>
      </c>
      <c r="AD543">
        <f t="shared" ca="1" si="285"/>
        <v>4.0725182590272659</v>
      </c>
      <c r="AE543">
        <f t="shared" ca="1" si="286"/>
        <v>62.500912119566216</v>
      </c>
      <c r="AF543">
        <f t="shared" ca="1" si="287"/>
        <v>5.6378785404831433E-2</v>
      </c>
      <c r="AG543">
        <f t="shared" ca="1" si="288"/>
        <v>0</v>
      </c>
      <c r="AH543">
        <f ca="1">IFERROR(IF(V32="Supercritical",MAX($D$16,IFERROR(L543,MAX($D$16,POWER((ABS(K543)^2)/($I$5*MAX(F543,0.1)^2),1/3)))),IF(V32="Subcritical",MAX($D$16,IFERROR(W543,MAX($D$16,POWER((ABS(K543)^2)/($I$5*MAX(F543,0.1)^2),1/3)))),IF(AND(IFERROR(V543,0)=1,IFERROR(AG543,0)=1),IF(IFERROR(T543,-1E+99)&gt;=IFERROR(AE543,-1E+99),MAX($D$16,IFERROR(L543,MAX($D$16,POWER((ABS(K543)^2)/($I$5*MAX(F543,0.1)^2),1/3)))),MAX($D$16,IFERROR(W543,MAX($D$16,POWER((ABS(K543)^2)/($I$5*MAX(F543,0.1)^2),1/3))))),IF(IFERROR(V543,0)=1,MAX($D$16,IFERROR(L543,MAX($D$16,POWER((ABS(K543)^2)/($I$5*MAX(F543,0.1)^2),1/3)))),IF(IFERROR(AG543,0)=1,MAX($D$16,IFERROR(W543,MAX($D$16,POWER((ABS(K543)^2)/($I$5*MAX(F543,0.1)^2),1/3)))),MAX($D$16,POWER((ABS(K543)^2)/($I$5*MAX(F543,0.1)^2),1/3))))))),MAX($D$16,POWER((ABS(K543)^2)/($I$5*MAX(F543,0.1)^2),1/3)))</f>
        <v>2.1389677043987478</v>
      </c>
      <c r="AI543">
        <f t="shared" ca="1" si="289"/>
        <v>634.50496770439872</v>
      </c>
      <c r="AJ543">
        <f t="shared" ca="1" si="290"/>
        <v>635.57445155659809</v>
      </c>
      <c r="AM543">
        <v>0</v>
      </c>
      <c r="AN543">
        <v>0</v>
      </c>
      <c r="AO543">
        <f t="shared" si="291"/>
        <v>0</v>
      </c>
      <c r="AP543">
        <f t="shared" si="300"/>
        <v>0</v>
      </c>
      <c r="AQ543">
        <f t="shared" ca="1" si="292"/>
        <v>1.0000000000000004</v>
      </c>
      <c r="AR543" t="str">
        <f t="shared" ca="1" si="293"/>
        <v>Supercritical</v>
      </c>
      <c r="AS543">
        <f t="shared" ca="1" si="294"/>
        <v>3.8141460404132466E-3</v>
      </c>
    </row>
    <row r="544" spans="1:45" x14ac:dyDescent="0.35">
      <c r="A544">
        <v>395</v>
      </c>
      <c r="B544">
        <v>393.995</v>
      </c>
      <c r="C544">
        <v>616255.88500000001</v>
      </c>
      <c r="D544">
        <v>3097572.3679999998</v>
      </c>
      <c r="E544">
        <v>632.3655</v>
      </c>
      <c r="F544">
        <v>5.2</v>
      </c>
      <c r="G544">
        <v>0</v>
      </c>
      <c r="H544" t="s">
        <v>194</v>
      </c>
      <c r="I544">
        <v>0.05</v>
      </c>
      <c r="J544">
        <f t="shared" si="295"/>
        <v>0.99900000000002365</v>
      </c>
      <c r="K544">
        <f t="shared" ca="1" si="296"/>
        <v>50.95</v>
      </c>
      <c r="L544">
        <f t="shared" ca="1" si="297"/>
        <v>1.0684959309922624</v>
      </c>
      <c r="M544">
        <f t="shared" ca="1" si="270"/>
        <v>5.5561788411597641</v>
      </c>
      <c r="N544">
        <f t="shared" ca="1" si="271"/>
        <v>0.75728294997139567</v>
      </c>
      <c r="O544">
        <f t="shared" ca="1" si="272"/>
        <v>9.1699712080119067</v>
      </c>
      <c r="P544">
        <f t="shared" ca="1" si="273"/>
        <v>633.4339959309923</v>
      </c>
      <c r="Q544">
        <f t="shared" ca="1" si="274"/>
        <v>637.71984567389586</v>
      </c>
      <c r="R544">
        <f t="shared" ca="1" si="275"/>
        <v>2.7409906686322007E-2</v>
      </c>
      <c r="S544">
        <f t="shared" ca="1" si="276"/>
        <v>2.8323507366843055</v>
      </c>
      <c r="T544">
        <f t="shared" ca="1" si="277"/>
        <v>50.594272557643521</v>
      </c>
      <c r="U544">
        <f t="shared" ca="1" si="298"/>
        <v>-2.7239650924911984E-2</v>
      </c>
      <c r="V544">
        <f t="shared" ca="1" si="299"/>
        <v>0</v>
      </c>
      <c r="W544">
        <f t="shared" ca="1" si="278"/>
        <v>0.8393980780237984</v>
      </c>
      <c r="X544">
        <f t="shared" ca="1" si="279"/>
        <v>4.3648700057237519</v>
      </c>
      <c r="Y544">
        <f t="shared" ca="1" si="280"/>
        <v>0.63453980997624282</v>
      </c>
      <c r="Z544">
        <f t="shared" ca="1" si="281"/>
        <v>11.672741670012652</v>
      </c>
      <c r="AA544">
        <f t="shared" ca="1" si="282"/>
        <v>633.2048980780238</v>
      </c>
      <c r="AB544">
        <f t="shared" ca="1" si="283"/>
        <v>640.14949023372458</v>
      </c>
      <c r="AC544">
        <f t="shared" ca="1" si="284"/>
        <v>5.6223313151818631E-2</v>
      </c>
      <c r="AD544">
        <f t="shared" ca="1" si="285"/>
        <v>4.0677512322719211</v>
      </c>
      <c r="AE544">
        <f t="shared" ca="1" si="286"/>
        <v>62.456415751619886</v>
      </c>
      <c r="AF544">
        <f t="shared" ca="1" si="287"/>
        <v>5.6626110132015128E-2</v>
      </c>
      <c r="AG544">
        <f t="shared" ca="1" si="288"/>
        <v>0</v>
      </c>
      <c r="AH544">
        <f ca="1">IFERROR(IF(V32="Supercritical",MAX($D$16,IFERROR(L544,MAX($D$16,POWER((ABS(K544)^2)/($I$5*MAX(F544,0.1)^2),1/3)))),IF(V32="Subcritical",MAX($D$16,IFERROR(W544,MAX($D$16,POWER((ABS(K544)^2)/($I$5*MAX(F544,0.1)^2),1/3)))),IF(AND(IFERROR(V544,0)=1,IFERROR(AG544,0)=1),IF(IFERROR(T544,-1E+99)&gt;=IFERROR(AE544,-1E+99),MAX($D$16,IFERROR(L544,MAX($D$16,POWER((ABS(K544)^2)/($I$5*MAX(F544,0.1)^2),1/3)))),MAX($D$16,IFERROR(W544,MAX($D$16,POWER((ABS(K544)^2)/($I$5*MAX(F544,0.1)^2),1/3))))),IF(IFERROR(V544,0)=1,MAX($D$16,IFERROR(L544,MAX($D$16,POWER((ABS(K544)^2)/($I$5*MAX(F544,0.1)^2),1/3)))),IF(IFERROR(AG544,0)=1,MAX($D$16,IFERROR(W544,MAX($D$16,POWER((ABS(K544)^2)/($I$5*MAX(F544,0.1)^2),1/3)))),MAX($D$16,POWER((ABS(K544)^2)/($I$5*MAX(F544,0.1)^2),1/3))))))),MAX($D$16,POWER((ABS(K544)^2)/($I$5*MAX(F544,0.1)^2),1/3)))</f>
        <v>2.1389677043987478</v>
      </c>
      <c r="AI544">
        <f t="shared" ca="1" si="289"/>
        <v>634.50446770439873</v>
      </c>
      <c r="AJ544">
        <f t="shared" ca="1" si="290"/>
        <v>635.5739515565981</v>
      </c>
      <c r="AM544">
        <v>0</v>
      </c>
      <c r="AN544">
        <v>0</v>
      </c>
      <c r="AO544">
        <f t="shared" si="291"/>
        <v>0</v>
      </c>
      <c r="AP544">
        <f t="shared" si="300"/>
        <v>0</v>
      </c>
      <c r="AQ544">
        <f t="shared" ca="1" si="292"/>
        <v>1.0000000000000004</v>
      </c>
      <c r="AR544" t="str">
        <f t="shared" ca="1" si="293"/>
        <v>Supercritical</v>
      </c>
      <c r="AS544">
        <f t="shared" ca="1" si="294"/>
        <v>3.8141460404132466E-3</v>
      </c>
    </row>
    <row r="545" spans="1:45" x14ac:dyDescent="0.35">
      <c r="A545">
        <v>396</v>
      </c>
      <c r="B545">
        <v>394.995</v>
      </c>
      <c r="C545">
        <v>616255.41</v>
      </c>
      <c r="D545">
        <v>3097571.4879999999</v>
      </c>
      <c r="E545">
        <v>632.36500000000001</v>
      </c>
      <c r="F545">
        <v>5.2</v>
      </c>
      <c r="G545">
        <v>0</v>
      </c>
      <c r="H545" t="s">
        <v>194</v>
      </c>
      <c r="I545">
        <v>7.8E-2</v>
      </c>
      <c r="J545">
        <f t="shared" si="295"/>
        <v>1</v>
      </c>
      <c r="K545">
        <f t="shared" ca="1" si="296"/>
        <v>50.95</v>
      </c>
      <c r="L545">
        <f t="shared" ca="1" si="297"/>
        <v>1.0684959309922624</v>
      </c>
      <c r="M545">
        <f t="shared" ca="1" si="270"/>
        <v>5.5561788411597641</v>
      </c>
      <c r="N545">
        <f t="shared" ca="1" si="271"/>
        <v>0.75728294997139567</v>
      </c>
      <c r="O545">
        <f t="shared" ca="1" si="272"/>
        <v>9.1699712080119067</v>
      </c>
      <c r="P545">
        <f t="shared" ca="1" si="273"/>
        <v>633.43349593099231</v>
      </c>
      <c r="Q545">
        <f t="shared" ca="1" si="274"/>
        <v>637.71934567389587</v>
      </c>
      <c r="R545">
        <f t="shared" ca="1" si="275"/>
        <v>2.7409906686322007E-2</v>
      </c>
      <c r="S545">
        <f t="shared" ca="1" si="276"/>
        <v>2.8323507366843055</v>
      </c>
      <c r="T545">
        <f t="shared" ca="1" si="277"/>
        <v>50.594272557643521</v>
      </c>
      <c r="U545">
        <f t="shared" ca="1" si="298"/>
        <v>-2.7467067152883828E-2</v>
      </c>
      <c r="V545">
        <f t="shared" ca="1" si="299"/>
        <v>0</v>
      </c>
      <c r="W545">
        <f t="shared" ca="1" si="278"/>
        <v>0.84005432632207422</v>
      </c>
      <c r="X545">
        <f t="shared" ca="1" si="279"/>
        <v>4.3682824968747864</v>
      </c>
      <c r="Y545">
        <f t="shared" ca="1" si="280"/>
        <v>0.63491475460870483</v>
      </c>
      <c r="Z545">
        <f t="shared" ca="1" si="281"/>
        <v>11.663622953975919</v>
      </c>
      <c r="AA545">
        <f t="shared" ca="1" si="282"/>
        <v>633.20505432632206</v>
      </c>
      <c r="AB545">
        <f t="shared" ca="1" si="283"/>
        <v>640.13880052471723</v>
      </c>
      <c r="AC545">
        <f t="shared" ca="1" si="284"/>
        <v>5.6091308204195764E-2</v>
      </c>
      <c r="AD545">
        <f t="shared" ca="1" si="285"/>
        <v>4.0629855879624364</v>
      </c>
      <c r="AE545">
        <f t="shared" ca="1" si="286"/>
        <v>62.411921617492069</v>
      </c>
      <c r="AF545">
        <f t="shared" ca="1" si="287"/>
        <v>5.5959418091333646E-2</v>
      </c>
      <c r="AG545">
        <f t="shared" ca="1" si="288"/>
        <v>0</v>
      </c>
      <c r="AH545">
        <f ca="1">IFERROR(IF(V32="Supercritical",MAX($D$16,IFERROR(L545,MAX($D$16,POWER((ABS(K545)^2)/($I$5*MAX(F545,0.1)^2),1/3)))),IF(V32="Subcritical",MAX($D$16,IFERROR(W545,MAX($D$16,POWER((ABS(K545)^2)/($I$5*MAX(F545,0.1)^2),1/3)))),IF(AND(IFERROR(V545,0)=1,IFERROR(AG545,0)=1),IF(IFERROR(T545,-1E+99)&gt;=IFERROR(AE545,-1E+99),MAX($D$16,IFERROR(L545,MAX($D$16,POWER((ABS(K545)^2)/($I$5*MAX(F545,0.1)^2),1/3)))),MAX($D$16,IFERROR(W545,MAX($D$16,POWER((ABS(K545)^2)/($I$5*MAX(F545,0.1)^2),1/3))))),IF(IFERROR(V545,0)=1,MAX($D$16,IFERROR(L545,MAX($D$16,POWER((ABS(K545)^2)/($I$5*MAX(F545,0.1)^2),1/3)))),IF(IFERROR(AG545,0)=1,MAX($D$16,IFERROR(W545,MAX($D$16,POWER((ABS(K545)^2)/($I$5*MAX(F545,0.1)^2),1/3)))),MAX($D$16,POWER((ABS(K545)^2)/($I$5*MAX(F545,0.1)^2),1/3))))))),MAX($D$16,POWER((ABS(K545)^2)/($I$5*MAX(F545,0.1)^2),1/3)))</f>
        <v>2.1389677043987478</v>
      </c>
      <c r="AI545">
        <f t="shared" ca="1" si="289"/>
        <v>634.50396770439875</v>
      </c>
      <c r="AJ545">
        <f t="shared" ca="1" si="290"/>
        <v>635.57345155659812</v>
      </c>
      <c r="AM545">
        <v>0</v>
      </c>
      <c r="AN545">
        <v>0</v>
      </c>
      <c r="AO545">
        <f t="shared" si="291"/>
        <v>0</v>
      </c>
      <c r="AP545">
        <f t="shared" si="300"/>
        <v>0</v>
      </c>
      <c r="AQ545">
        <f t="shared" ca="1" si="292"/>
        <v>1.0000000000000004</v>
      </c>
      <c r="AR545" t="str">
        <f t="shared" ca="1" si="293"/>
        <v>Supercritical</v>
      </c>
      <c r="AS545">
        <f t="shared" ca="1" si="294"/>
        <v>3.8141460404132466E-3</v>
      </c>
    </row>
    <row r="546" spans="1:45" x14ac:dyDescent="0.35">
      <c r="A546">
        <v>397</v>
      </c>
      <c r="B546">
        <v>395.99599999999998</v>
      </c>
      <c r="C546">
        <v>616254.93599999999</v>
      </c>
      <c r="D546">
        <v>3097570.6069999998</v>
      </c>
      <c r="E546">
        <v>632.36450000000002</v>
      </c>
      <c r="F546">
        <v>5.2</v>
      </c>
      <c r="G546">
        <v>0</v>
      </c>
      <c r="H546" t="s">
        <v>194</v>
      </c>
      <c r="I546">
        <v>2.7E-2</v>
      </c>
      <c r="J546">
        <f t="shared" si="295"/>
        <v>1.0009999999999764</v>
      </c>
      <c r="K546">
        <f t="shared" ca="1" si="296"/>
        <v>50.95</v>
      </c>
      <c r="L546">
        <f t="shared" ca="1" si="297"/>
        <v>1.0684959309922624</v>
      </c>
      <c r="M546">
        <f t="shared" ca="1" si="270"/>
        <v>5.5561788411597641</v>
      </c>
      <c r="N546">
        <f t="shared" ca="1" si="271"/>
        <v>0.75728294997139567</v>
      </c>
      <c r="O546">
        <f t="shared" ca="1" si="272"/>
        <v>9.1699712080119067</v>
      </c>
      <c r="P546">
        <f t="shared" ca="1" si="273"/>
        <v>633.43299593099232</v>
      </c>
      <c r="Q546">
        <f t="shared" ca="1" si="274"/>
        <v>637.71884567389588</v>
      </c>
      <c r="R546">
        <f t="shared" ca="1" si="275"/>
        <v>2.7409906686322007E-2</v>
      </c>
      <c r="S546">
        <f t="shared" ca="1" si="276"/>
        <v>2.8323507366843055</v>
      </c>
      <c r="T546">
        <f t="shared" ca="1" si="277"/>
        <v>50.594272557643521</v>
      </c>
      <c r="U546">
        <f t="shared" ca="1" si="298"/>
        <v>-2.7130179831488022E-2</v>
      </c>
      <c r="V546">
        <f t="shared" ca="1" si="299"/>
        <v>0</v>
      </c>
      <c r="W546">
        <f t="shared" ca="1" si="278"/>
        <v>0.84071104905313965</v>
      </c>
      <c r="X546">
        <f t="shared" ca="1" si="279"/>
        <v>4.3716974550763261</v>
      </c>
      <c r="Y546">
        <f t="shared" ca="1" si="280"/>
        <v>0.63528982712445259</v>
      </c>
      <c r="Z546">
        <f t="shared" ca="1" si="281"/>
        <v>11.654511896937858</v>
      </c>
      <c r="AA546">
        <f t="shared" ca="1" si="282"/>
        <v>633.2052110490531</v>
      </c>
      <c r="AB546">
        <f t="shared" ca="1" si="283"/>
        <v>640.12812886535619</v>
      </c>
      <c r="AC546">
        <f t="shared" ca="1" si="284"/>
        <v>5.5959629330187666E-2</v>
      </c>
      <c r="AD546">
        <f t="shared" ca="1" si="285"/>
        <v>4.0582258066162602</v>
      </c>
      <c r="AE546">
        <f t="shared" ca="1" si="286"/>
        <v>62.367471575269391</v>
      </c>
      <c r="AF546">
        <f t="shared" ca="1" si="287"/>
        <v>5.5715201002612957E-2</v>
      </c>
      <c r="AG546">
        <f t="shared" ca="1" si="288"/>
        <v>0</v>
      </c>
      <c r="AH546">
        <f ca="1">IFERROR(IF(V32="Supercritical",MAX($D$16,IFERROR(L546,MAX($D$16,POWER((ABS(K546)^2)/($I$5*MAX(F546,0.1)^2),1/3)))),IF(V32="Subcritical",MAX($D$16,IFERROR(W546,MAX($D$16,POWER((ABS(K546)^2)/($I$5*MAX(F546,0.1)^2),1/3)))),IF(AND(IFERROR(V546,0)=1,IFERROR(AG546,0)=1),IF(IFERROR(T546,-1E+99)&gt;=IFERROR(AE546,-1E+99),MAX($D$16,IFERROR(L546,MAX($D$16,POWER((ABS(K546)^2)/($I$5*MAX(F546,0.1)^2),1/3)))),MAX($D$16,IFERROR(W546,MAX($D$16,POWER((ABS(K546)^2)/($I$5*MAX(F546,0.1)^2),1/3))))),IF(IFERROR(V546,0)=1,MAX($D$16,IFERROR(L546,MAX($D$16,POWER((ABS(K546)^2)/($I$5*MAX(F546,0.1)^2),1/3)))),IF(IFERROR(AG546,0)=1,MAX($D$16,IFERROR(W546,MAX($D$16,POWER((ABS(K546)^2)/($I$5*MAX(F546,0.1)^2),1/3)))),MAX($D$16,POWER((ABS(K546)^2)/($I$5*MAX(F546,0.1)^2),1/3))))))),MAX($D$16,POWER((ABS(K546)^2)/($I$5*MAX(F546,0.1)^2),1/3)))</f>
        <v>2.1389677043987478</v>
      </c>
      <c r="AI546">
        <f t="shared" ca="1" si="289"/>
        <v>634.50346770439876</v>
      </c>
      <c r="AJ546">
        <f t="shared" ca="1" si="290"/>
        <v>635.57295155659813</v>
      </c>
      <c r="AM546">
        <v>0</v>
      </c>
      <c r="AN546">
        <v>0</v>
      </c>
      <c r="AO546">
        <f t="shared" si="291"/>
        <v>0</v>
      </c>
      <c r="AP546">
        <f t="shared" si="300"/>
        <v>0</v>
      </c>
      <c r="AQ546">
        <f t="shared" ca="1" si="292"/>
        <v>1.0000000000000004</v>
      </c>
      <c r="AR546" t="str">
        <f t="shared" ca="1" si="293"/>
        <v>Supercritical</v>
      </c>
      <c r="AS546">
        <f t="shared" ca="1" si="294"/>
        <v>3.8141460404132466E-3</v>
      </c>
    </row>
    <row r="547" spans="1:45" x14ac:dyDescent="0.35">
      <c r="A547">
        <v>398</v>
      </c>
      <c r="B547">
        <v>396.995</v>
      </c>
      <c r="C547">
        <v>616254.46200000006</v>
      </c>
      <c r="D547">
        <v>3097569.727</v>
      </c>
      <c r="E547">
        <v>632.36400000000003</v>
      </c>
      <c r="F547">
        <v>5.2</v>
      </c>
      <c r="G547">
        <v>0</v>
      </c>
      <c r="H547" t="s">
        <v>194</v>
      </c>
      <c r="I547">
        <v>2.7E-2</v>
      </c>
      <c r="J547">
        <f t="shared" si="295"/>
        <v>0.99900000000002365</v>
      </c>
      <c r="K547">
        <f t="shared" ca="1" si="296"/>
        <v>50.95</v>
      </c>
      <c r="L547">
        <f t="shared" ca="1" si="297"/>
        <v>1.0684959309922624</v>
      </c>
      <c r="M547">
        <f t="shared" ca="1" si="270"/>
        <v>5.5561788411597641</v>
      </c>
      <c r="N547">
        <f t="shared" ca="1" si="271"/>
        <v>0.75728294997139567</v>
      </c>
      <c r="O547">
        <f t="shared" ca="1" si="272"/>
        <v>9.1699712080119067</v>
      </c>
      <c r="P547">
        <f t="shared" ca="1" si="273"/>
        <v>633.43249593099233</v>
      </c>
      <c r="Q547">
        <f t="shared" ca="1" si="274"/>
        <v>637.7183456738959</v>
      </c>
      <c r="R547">
        <f t="shared" ca="1" si="275"/>
        <v>2.7409906686322007E-2</v>
      </c>
      <c r="S547">
        <f t="shared" ca="1" si="276"/>
        <v>2.8323507366843055</v>
      </c>
      <c r="T547">
        <f t="shared" ca="1" si="277"/>
        <v>50.594272557643521</v>
      </c>
      <c r="U547">
        <f t="shared" ca="1" si="298"/>
        <v>-2.7075360018102401E-2</v>
      </c>
      <c r="V547">
        <f t="shared" ca="1" si="299"/>
        <v>0</v>
      </c>
      <c r="W547">
        <f t="shared" ca="1" si="278"/>
        <v>0.84136765215871367</v>
      </c>
      <c r="X547">
        <f t="shared" ca="1" si="279"/>
        <v>4.3751117912253115</v>
      </c>
      <c r="Y547">
        <f t="shared" ca="1" si="280"/>
        <v>0.63566468820628264</v>
      </c>
      <c r="Z547">
        <f t="shared" ca="1" si="281"/>
        <v>11.645416718764743</v>
      </c>
      <c r="AA547">
        <f t="shared" ca="1" si="282"/>
        <v>633.20536765215877</v>
      </c>
      <c r="AB547">
        <f t="shared" ca="1" si="283"/>
        <v>640.11748439801431</v>
      </c>
      <c r="AC547">
        <f t="shared" ca="1" si="284"/>
        <v>5.5828394296907835E-2</v>
      </c>
      <c r="AD547">
        <f t="shared" ca="1" si="285"/>
        <v>4.0534761759617091</v>
      </c>
      <c r="AE547">
        <f t="shared" ca="1" si="286"/>
        <v>62.323105722094432</v>
      </c>
      <c r="AF547">
        <f t="shared" ca="1" si="287"/>
        <v>5.6282797868220769E-2</v>
      </c>
      <c r="AG547">
        <f t="shared" ca="1" si="288"/>
        <v>0</v>
      </c>
      <c r="AH547">
        <f ca="1">IFERROR(IF(V32="Supercritical",MAX($D$16,IFERROR(L547,MAX($D$16,POWER((ABS(K547)^2)/($I$5*MAX(F547,0.1)^2),1/3)))),IF(V32="Subcritical",MAX($D$16,IFERROR(W547,MAX($D$16,POWER((ABS(K547)^2)/($I$5*MAX(F547,0.1)^2),1/3)))),IF(AND(IFERROR(V547,0)=1,IFERROR(AG547,0)=1),IF(IFERROR(T547,-1E+99)&gt;=IFERROR(AE547,-1E+99),MAX($D$16,IFERROR(L547,MAX($D$16,POWER((ABS(K547)^2)/($I$5*MAX(F547,0.1)^2),1/3)))),MAX($D$16,IFERROR(W547,MAX($D$16,POWER((ABS(K547)^2)/($I$5*MAX(F547,0.1)^2),1/3))))),IF(IFERROR(V547,0)=1,MAX($D$16,IFERROR(L547,MAX($D$16,POWER((ABS(K547)^2)/($I$5*MAX(F547,0.1)^2),1/3)))),IF(IFERROR(AG547,0)=1,MAX($D$16,IFERROR(W547,MAX($D$16,POWER((ABS(K547)^2)/($I$5*MAX(F547,0.1)^2),1/3)))),MAX($D$16,POWER((ABS(K547)^2)/($I$5*MAX(F547,0.1)^2),1/3))))))),MAX($D$16,POWER((ABS(K547)^2)/($I$5*MAX(F547,0.1)^2),1/3)))</f>
        <v>2.1389677043987478</v>
      </c>
      <c r="AI547">
        <f t="shared" ca="1" si="289"/>
        <v>634.50296770439877</v>
      </c>
      <c r="AJ547">
        <f t="shared" ca="1" si="290"/>
        <v>635.57245155659814</v>
      </c>
      <c r="AM547">
        <v>0</v>
      </c>
      <c r="AN547">
        <v>0</v>
      </c>
      <c r="AO547">
        <f t="shared" si="291"/>
        <v>0</v>
      </c>
      <c r="AP547">
        <f t="shared" si="300"/>
        <v>0</v>
      </c>
      <c r="AQ547">
        <f t="shared" ca="1" si="292"/>
        <v>1.0000000000000004</v>
      </c>
      <c r="AR547" t="str">
        <f t="shared" ca="1" si="293"/>
        <v>Supercritical</v>
      </c>
      <c r="AS547">
        <f t="shared" ca="1" si="294"/>
        <v>3.8141460404132466E-3</v>
      </c>
    </row>
    <row r="548" spans="1:45" x14ac:dyDescent="0.35">
      <c r="A548">
        <v>399</v>
      </c>
      <c r="B548">
        <v>397.99599999999998</v>
      </c>
      <c r="C548">
        <v>616253.98800000001</v>
      </c>
      <c r="D548">
        <v>3097568.8459999999</v>
      </c>
      <c r="E548">
        <v>632.36350000000004</v>
      </c>
      <c r="F548">
        <v>5.2</v>
      </c>
      <c r="G548">
        <v>0</v>
      </c>
      <c r="H548" t="s">
        <v>194</v>
      </c>
      <c r="I548">
        <v>7.8E-2</v>
      </c>
      <c r="J548">
        <f t="shared" si="295"/>
        <v>1.0009999999999764</v>
      </c>
      <c r="K548">
        <f t="shared" ca="1" si="296"/>
        <v>50.95</v>
      </c>
      <c r="L548">
        <f t="shared" ca="1" si="297"/>
        <v>1.0684959309922624</v>
      </c>
      <c r="M548">
        <f t="shared" ca="1" si="270"/>
        <v>5.5561788411597641</v>
      </c>
      <c r="N548">
        <f t="shared" ca="1" si="271"/>
        <v>0.75728294997139567</v>
      </c>
      <c r="O548">
        <f t="shared" ca="1" si="272"/>
        <v>9.1699712080119067</v>
      </c>
      <c r="P548">
        <f t="shared" ca="1" si="273"/>
        <v>633.43199593099234</v>
      </c>
      <c r="Q548">
        <f t="shared" ca="1" si="274"/>
        <v>637.71784567389591</v>
      </c>
      <c r="R548">
        <f t="shared" ca="1" si="275"/>
        <v>2.7409906686322007E-2</v>
      </c>
      <c r="S548">
        <f t="shared" ca="1" si="276"/>
        <v>2.8323507366843055</v>
      </c>
      <c r="T548">
        <f t="shared" ca="1" si="277"/>
        <v>50.594272557643521</v>
      </c>
      <c r="U548">
        <f t="shared" ca="1" si="298"/>
        <v>-2.7494477059576639E-2</v>
      </c>
      <c r="V548">
        <f t="shared" ca="1" si="299"/>
        <v>0</v>
      </c>
      <c r="W548">
        <f t="shared" ca="1" si="278"/>
        <v>0.84202356310145077</v>
      </c>
      <c r="X548">
        <f t="shared" ca="1" si="279"/>
        <v>4.3785225281275437</v>
      </c>
      <c r="Y548">
        <f t="shared" ca="1" si="280"/>
        <v>0.63603901133411422</v>
      </c>
      <c r="Z548">
        <f t="shared" ca="1" si="281"/>
        <v>11.636345290608462</v>
      </c>
      <c r="AA548">
        <f t="shared" ca="1" si="282"/>
        <v>633.20552356310145</v>
      </c>
      <c r="AB548">
        <f t="shared" ca="1" si="283"/>
        <v>640.10687584252378</v>
      </c>
      <c r="AC548">
        <f t="shared" ca="1" si="284"/>
        <v>5.5697715081495541E-2</v>
      </c>
      <c r="AD548">
        <f t="shared" ca="1" si="285"/>
        <v>4.0487407950347771</v>
      </c>
      <c r="AE548">
        <f t="shared" ca="1" si="286"/>
        <v>62.278862430116888</v>
      </c>
      <c r="AF548">
        <f t="shared" ca="1" si="287"/>
        <v>5.5772827771420452E-2</v>
      </c>
      <c r="AG548">
        <f t="shared" ca="1" si="288"/>
        <v>0</v>
      </c>
      <c r="AH548">
        <f ca="1">IFERROR(IF(V32="Supercritical",MAX($D$16,IFERROR(L548,MAX($D$16,POWER((ABS(K548)^2)/($I$5*MAX(F548,0.1)^2),1/3)))),IF(V32="Subcritical",MAX($D$16,IFERROR(W548,MAX($D$16,POWER((ABS(K548)^2)/($I$5*MAX(F548,0.1)^2),1/3)))),IF(AND(IFERROR(V548,0)=1,IFERROR(AG548,0)=1),IF(IFERROR(T548,-1E+99)&gt;=IFERROR(AE548,-1E+99),MAX($D$16,IFERROR(L548,MAX($D$16,POWER((ABS(K548)^2)/($I$5*MAX(F548,0.1)^2),1/3)))),MAX($D$16,IFERROR(W548,MAX($D$16,POWER((ABS(K548)^2)/($I$5*MAX(F548,0.1)^2),1/3))))),IF(IFERROR(V548,0)=1,MAX($D$16,IFERROR(L548,MAX($D$16,POWER((ABS(K548)^2)/($I$5*MAX(F548,0.1)^2),1/3)))),IF(IFERROR(AG548,0)=1,MAX($D$16,IFERROR(W548,MAX($D$16,POWER((ABS(K548)^2)/($I$5*MAX(F548,0.1)^2),1/3)))),MAX($D$16,POWER((ABS(K548)^2)/($I$5*MAX(F548,0.1)^2),1/3))))))),MAX($D$16,POWER((ABS(K548)^2)/($I$5*MAX(F548,0.1)^2),1/3)))</f>
        <v>2.1389677043987478</v>
      </c>
      <c r="AI548">
        <f t="shared" ca="1" si="289"/>
        <v>634.50246770439878</v>
      </c>
      <c r="AJ548">
        <f t="shared" ca="1" si="290"/>
        <v>635.57195155659815</v>
      </c>
      <c r="AM548">
        <v>0</v>
      </c>
      <c r="AN548">
        <v>0</v>
      </c>
      <c r="AO548">
        <f t="shared" si="291"/>
        <v>0</v>
      </c>
      <c r="AP548">
        <f t="shared" si="300"/>
        <v>0</v>
      </c>
      <c r="AQ548">
        <f t="shared" ca="1" si="292"/>
        <v>1.0000000000000004</v>
      </c>
      <c r="AR548" t="str">
        <f t="shared" ca="1" si="293"/>
        <v>Supercritical</v>
      </c>
      <c r="AS548">
        <f t="shared" ca="1" si="294"/>
        <v>3.8141460404132466E-3</v>
      </c>
    </row>
    <row r="549" spans="1:45" x14ac:dyDescent="0.35">
      <c r="A549">
        <v>400</v>
      </c>
      <c r="B549">
        <v>398.99599999999998</v>
      </c>
      <c r="C549">
        <v>616253.51300000004</v>
      </c>
      <c r="D549">
        <v>3097567.966</v>
      </c>
      <c r="E549">
        <v>632.36300000000006</v>
      </c>
      <c r="F549">
        <v>5.2</v>
      </c>
      <c r="G549">
        <v>0</v>
      </c>
      <c r="H549" t="s">
        <v>194</v>
      </c>
      <c r="I549">
        <v>0.05</v>
      </c>
      <c r="J549">
        <f t="shared" si="295"/>
        <v>1</v>
      </c>
      <c r="K549">
        <f t="shared" ca="1" si="296"/>
        <v>50.95</v>
      </c>
      <c r="L549">
        <f t="shared" ca="1" si="297"/>
        <v>1.0684959309922624</v>
      </c>
      <c r="M549">
        <f t="shared" ca="1" si="270"/>
        <v>5.5561788411597641</v>
      </c>
      <c r="N549">
        <f t="shared" ca="1" si="271"/>
        <v>0.75728294997139567</v>
      </c>
      <c r="O549">
        <f t="shared" ca="1" si="272"/>
        <v>9.1699712080119067</v>
      </c>
      <c r="P549">
        <f t="shared" ca="1" si="273"/>
        <v>633.43149593099236</v>
      </c>
      <c r="Q549">
        <f t="shared" ca="1" si="274"/>
        <v>637.71734567389592</v>
      </c>
      <c r="R549">
        <f t="shared" ca="1" si="275"/>
        <v>2.7409906686322007E-2</v>
      </c>
      <c r="S549">
        <f t="shared" ca="1" si="276"/>
        <v>2.8323507366843055</v>
      </c>
      <c r="T549">
        <f t="shared" ca="1" si="277"/>
        <v>50.594272557643521</v>
      </c>
      <c r="U549">
        <f t="shared" ca="1" si="298"/>
        <v>-2.7267060831604795E-2</v>
      </c>
      <c r="V549">
        <f t="shared" ca="1" si="299"/>
        <v>0</v>
      </c>
      <c r="W549">
        <f t="shared" ca="1" si="278"/>
        <v>0.84269206844307276</v>
      </c>
      <c r="X549">
        <f t="shared" ca="1" si="279"/>
        <v>4.3819987559039788</v>
      </c>
      <c r="Y549">
        <f t="shared" ca="1" si="280"/>
        <v>0.63642037521608774</v>
      </c>
      <c r="Z549">
        <f t="shared" ca="1" si="281"/>
        <v>11.627114209321435</v>
      </c>
      <c r="AA549">
        <f t="shared" ca="1" si="282"/>
        <v>633.20569206844311</v>
      </c>
      <c r="AB549">
        <f t="shared" ca="1" si="283"/>
        <v>640.0960990427858</v>
      </c>
      <c r="AC549">
        <f t="shared" ca="1" si="284"/>
        <v>5.5564954267163423E-2</v>
      </c>
      <c r="AD549">
        <f t="shared" ca="1" si="285"/>
        <v>4.0439239679402395</v>
      </c>
      <c r="AE549">
        <f t="shared" ca="1" si="286"/>
        <v>62.233847376247745</v>
      </c>
      <c r="AF549">
        <f t="shared" ca="1" si="287"/>
        <v>5.5319457626637814E-2</v>
      </c>
      <c r="AG549">
        <f t="shared" ca="1" si="288"/>
        <v>0</v>
      </c>
      <c r="AH549">
        <f ca="1">IFERROR(IF(V32="Supercritical",MAX($D$16,IFERROR(L549,MAX($D$16,POWER((ABS(K549)^2)/($I$5*MAX(F549,0.1)^2),1/3)))),IF(V32="Subcritical",MAX($D$16,IFERROR(W549,MAX($D$16,POWER((ABS(K549)^2)/($I$5*MAX(F549,0.1)^2),1/3)))),IF(AND(IFERROR(V549,0)=1,IFERROR(AG549,0)=1),IF(IFERROR(T549,-1E+99)&gt;=IFERROR(AE549,-1E+99),MAX($D$16,IFERROR(L549,MAX($D$16,POWER((ABS(K549)^2)/($I$5*MAX(F549,0.1)^2),1/3)))),MAX($D$16,IFERROR(W549,MAX($D$16,POWER((ABS(K549)^2)/($I$5*MAX(F549,0.1)^2),1/3))))),IF(IFERROR(V549,0)=1,MAX($D$16,IFERROR(L549,MAX($D$16,POWER((ABS(K549)^2)/($I$5*MAX(F549,0.1)^2),1/3)))),IF(IFERROR(AG549,0)=1,MAX($D$16,IFERROR(W549,MAX($D$16,POWER((ABS(K549)^2)/($I$5*MAX(F549,0.1)^2),1/3)))),MAX($D$16,POWER((ABS(K549)^2)/($I$5*MAX(F549,0.1)^2),1/3))))))),MAX($D$16,POWER((ABS(K549)^2)/($I$5*MAX(F549,0.1)^2),1/3)))</f>
        <v>2.1389677043987478</v>
      </c>
      <c r="AI549">
        <f t="shared" ca="1" si="289"/>
        <v>634.50196770439879</v>
      </c>
      <c r="AJ549">
        <f t="shared" ca="1" si="290"/>
        <v>635.57145155659816</v>
      </c>
      <c r="AM549">
        <v>0</v>
      </c>
      <c r="AN549">
        <v>0</v>
      </c>
      <c r="AO549">
        <f t="shared" si="291"/>
        <v>0</v>
      </c>
      <c r="AP549">
        <f t="shared" si="300"/>
        <v>0</v>
      </c>
      <c r="AQ549">
        <f t="shared" ca="1" si="292"/>
        <v>1.0000000000000004</v>
      </c>
      <c r="AR549" t="str">
        <f t="shared" ca="1" si="293"/>
        <v>Supercritical</v>
      </c>
      <c r="AS549">
        <f t="shared" ca="1" si="294"/>
        <v>3.8141460404132466E-3</v>
      </c>
    </row>
    <row r="550" spans="1:45" x14ac:dyDescent="0.35">
      <c r="A550">
        <v>401</v>
      </c>
      <c r="B550">
        <v>399.995</v>
      </c>
      <c r="C550">
        <v>616253.03899999999</v>
      </c>
      <c r="D550">
        <v>3097567.0860000001</v>
      </c>
      <c r="E550">
        <v>632.36249999999995</v>
      </c>
      <c r="F550">
        <v>5.2</v>
      </c>
      <c r="G550">
        <v>0</v>
      </c>
      <c r="H550" t="s">
        <v>194</v>
      </c>
      <c r="I550">
        <v>2.7E-2</v>
      </c>
      <c r="J550">
        <f t="shared" si="295"/>
        <v>0.99900000000002365</v>
      </c>
      <c r="K550">
        <f t="shared" ca="1" si="296"/>
        <v>50.95</v>
      </c>
      <c r="L550">
        <f t="shared" ca="1" si="297"/>
        <v>1.0684959309922624</v>
      </c>
      <c r="M550">
        <f t="shared" ca="1" si="270"/>
        <v>5.5561788411597641</v>
      </c>
      <c r="N550">
        <f t="shared" ca="1" si="271"/>
        <v>0.75728294997139567</v>
      </c>
      <c r="O550">
        <f t="shared" ca="1" si="272"/>
        <v>9.1699712080119067</v>
      </c>
      <c r="P550">
        <f t="shared" ca="1" si="273"/>
        <v>633.43099593099225</v>
      </c>
      <c r="Q550">
        <f t="shared" ca="1" si="274"/>
        <v>637.71684567389582</v>
      </c>
      <c r="R550">
        <f t="shared" ca="1" si="275"/>
        <v>2.7409906686322007E-2</v>
      </c>
      <c r="S550">
        <f t="shared" ca="1" si="276"/>
        <v>2.8323507366843055</v>
      </c>
      <c r="T550">
        <f t="shared" ca="1" si="277"/>
        <v>50.594272557643521</v>
      </c>
      <c r="U550">
        <f t="shared" ca="1" si="298"/>
        <v>-2.7075360017988714E-2</v>
      </c>
      <c r="V550">
        <f t="shared" ca="1" si="299"/>
        <v>0</v>
      </c>
      <c r="W550">
        <f t="shared" ca="1" si="278"/>
        <v>0.84339081023394313</v>
      </c>
      <c r="X550">
        <f t="shared" ca="1" si="279"/>
        <v>4.3856322132165042</v>
      </c>
      <c r="Y550">
        <f t="shared" ca="1" si="280"/>
        <v>0.63681882988450933</v>
      </c>
      <c r="Z550">
        <f t="shared" ca="1" si="281"/>
        <v>11.617481248531856</v>
      </c>
      <c r="AA550">
        <f t="shared" ca="1" si="282"/>
        <v>633.20589081023388</v>
      </c>
      <c r="AB550">
        <f t="shared" ca="1" si="283"/>
        <v>640.08488523225174</v>
      </c>
      <c r="AC550">
        <f t="shared" ca="1" si="284"/>
        <v>5.5426648215768252E-2</v>
      </c>
      <c r="AD550">
        <f t="shared" ca="1" si="285"/>
        <v>4.0388994763840582</v>
      </c>
      <c r="AE550">
        <f t="shared" ca="1" si="286"/>
        <v>62.18688001632222</v>
      </c>
      <c r="AF550">
        <f t="shared" ca="1" si="287"/>
        <v>5.5291629613066107E-2</v>
      </c>
      <c r="AG550">
        <f t="shared" ca="1" si="288"/>
        <v>0</v>
      </c>
      <c r="AH550">
        <f ca="1">IFERROR(IF(V32="Supercritical",MAX($D$16,IFERROR(L550,MAX($D$16,POWER((ABS(K550)^2)/($I$5*MAX(F550,0.1)^2),1/3)))),IF(V32="Subcritical",MAX($D$16,IFERROR(W550,MAX($D$16,POWER((ABS(K550)^2)/($I$5*MAX(F550,0.1)^2),1/3)))),IF(AND(IFERROR(V550,0)=1,IFERROR(AG550,0)=1),IF(IFERROR(T550,-1E+99)&gt;=IFERROR(AE550,-1E+99),MAX($D$16,IFERROR(L550,MAX($D$16,POWER((ABS(K550)^2)/($I$5*MAX(F550,0.1)^2),1/3)))),MAX($D$16,IFERROR(W550,MAX($D$16,POWER((ABS(K550)^2)/($I$5*MAX(F550,0.1)^2),1/3))))),IF(IFERROR(V550,0)=1,MAX($D$16,IFERROR(L550,MAX($D$16,POWER((ABS(K550)^2)/($I$5*MAX(F550,0.1)^2),1/3)))),IF(IFERROR(AG550,0)=1,MAX($D$16,IFERROR(W550,MAX($D$16,POWER((ABS(K550)^2)/($I$5*MAX(F550,0.1)^2),1/3)))),MAX($D$16,POWER((ABS(K550)^2)/($I$5*MAX(F550,0.1)^2),1/3))))))),MAX($D$16,POWER((ABS(K550)^2)/($I$5*MAX(F550,0.1)^2),1/3)))</f>
        <v>2.1389677043987478</v>
      </c>
      <c r="AI550">
        <f t="shared" ca="1" si="289"/>
        <v>634.50146770439869</v>
      </c>
      <c r="AJ550">
        <f t="shared" ca="1" si="290"/>
        <v>635.57095155659806</v>
      </c>
      <c r="AM550">
        <v>0</v>
      </c>
      <c r="AN550">
        <v>0</v>
      </c>
      <c r="AO550">
        <f t="shared" si="291"/>
        <v>0</v>
      </c>
      <c r="AP550">
        <f t="shared" si="300"/>
        <v>0</v>
      </c>
      <c r="AQ550">
        <f t="shared" ca="1" si="292"/>
        <v>1.0000000000000004</v>
      </c>
      <c r="AR550" t="str">
        <f t="shared" ca="1" si="293"/>
        <v>Supercritical</v>
      </c>
      <c r="AS550">
        <f t="shared" ca="1" si="294"/>
        <v>3.8141460404132466E-3</v>
      </c>
    </row>
    <row r="551" spans="1:45" x14ac:dyDescent="0.35">
      <c r="A551">
        <v>402</v>
      </c>
      <c r="B551">
        <v>400.99599999999998</v>
      </c>
      <c r="C551">
        <v>616252.56499999994</v>
      </c>
      <c r="D551">
        <v>3097566.2050000001</v>
      </c>
      <c r="E551">
        <v>632.36199999999997</v>
      </c>
      <c r="F551">
        <v>5.2</v>
      </c>
      <c r="G551">
        <v>0</v>
      </c>
      <c r="H551" t="s">
        <v>194</v>
      </c>
      <c r="I551">
        <v>2.7E-2</v>
      </c>
      <c r="J551">
        <f t="shared" si="295"/>
        <v>1.0009999999999764</v>
      </c>
      <c r="K551">
        <f t="shared" ca="1" si="296"/>
        <v>50.95</v>
      </c>
      <c r="L551">
        <f t="shared" ca="1" si="297"/>
        <v>1.0684959309922624</v>
      </c>
      <c r="M551">
        <f t="shared" ca="1" si="270"/>
        <v>5.5561788411597641</v>
      </c>
      <c r="N551">
        <f t="shared" ca="1" si="271"/>
        <v>0.75728294997139567</v>
      </c>
      <c r="O551">
        <f t="shared" ca="1" si="272"/>
        <v>9.1699712080119067</v>
      </c>
      <c r="P551">
        <f t="shared" ca="1" si="273"/>
        <v>633.43049593099227</v>
      </c>
      <c r="Q551">
        <f t="shared" ca="1" si="274"/>
        <v>637.71634567389583</v>
      </c>
      <c r="R551">
        <f t="shared" ca="1" si="275"/>
        <v>2.7409906686322007E-2</v>
      </c>
      <c r="S551">
        <f t="shared" ca="1" si="276"/>
        <v>2.8323507366843055</v>
      </c>
      <c r="T551">
        <f t="shared" ca="1" si="277"/>
        <v>50.594272557643521</v>
      </c>
      <c r="U551">
        <f t="shared" ca="1" si="298"/>
        <v>-2.7130179831488022E-2</v>
      </c>
      <c r="V551">
        <f t="shared" ca="1" si="299"/>
        <v>0</v>
      </c>
      <c r="W551">
        <f t="shared" ca="1" si="278"/>
        <v>0.84413692175044031</v>
      </c>
      <c r="X551">
        <f t="shared" ca="1" si="279"/>
        <v>4.3895119931022899</v>
      </c>
      <c r="Y551">
        <f t="shared" ca="1" si="280"/>
        <v>0.63724411845847495</v>
      </c>
      <c r="Z551">
        <f t="shared" ca="1" si="281"/>
        <v>11.607212847365082</v>
      </c>
      <c r="AA551">
        <f t="shared" ca="1" si="282"/>
        <v>633.20613692175039</v>
      </c>
      <c r="AB551">
        <f t="shared" ca="1" si="283"/>
        <v>640.07297637557485</v>
      </c>
      <c r="AC551">
        <f t="shared" ca="1" si="284"/>
        <v>5.5279482305398905E-2</v>
      </c>
      <c r="AD551">
        <f t="shared" ca="1" si="285"/>
        <v>4.0335458364324364</v>
      </c>
      <c r="AE551">
        <f t="shared" ca="1" si="286"/>
        <v>62.136822845463378</v>
      </c>
      <c r="AF551">
        <f t="shared" ca="1" si="287"/>
        <v>5.4987431668791942E-2</v>
      </c>
      <c r="AG551">
        <f t="shared" ca="1" si="288"/>
        <v>0</v>
      </c>
      <c r="AH551">
        <f ca="1">IFERROR(IF(V32="Supercritical",MAX($D$16,IFERROR(L551,MAX($D$16,POWER((ABS(K551)^2)/($I$5*MAX(F551,0.1)^2),1/3)))),IF(V32="Subcritical",MAX($D$16,IFERROR(W551,MAX($D$16,POWER((ABS(K551)^2)/($I$5*MAX(F551,0.1)^2),1/3)))),IF(AND(IFERROR(V551,0)=1,IFERROR(AG551,0)=1),IF(IFERROR(T551,-1E+99)&gt;=IFERROR(AE551,-1E+99),MAX($D$16,IFERROR(L551,MAX($D$16,POWER((ABS(K551)^2)/($I$5*MAX(F551,0.1)^2),1/3)))),MAX($D$16,IFERROR(W551,MAX($D$16,POWER((ABS(K551)^2)/($I$5*MAX(F551,0.1)^2),1/3))))),IF(IFERROR(V551,0)=1,MAX($D$16,IFERROR(L551,MAX($D$16,POWER((ABS(K551)^2)/($I$5*MAX(F551,0.1)^2),1/3)))),IF(IFERROR(AG551,0)=1,MAX($D$16,IFERROR(W551,MAX($D$16,POWER((ABS(K551)^2)/($I$5*MAX(F551,0.1)^2),1/3)))),MAX($D$16,POWER((ABS(K551)^2)/($I$5*MAX(F551,0.1)^2),1/3))))))),MAX($D$16,POWER((ABS(K551)^2)/($I$5*MAX(F551,0.1)^2),1/3)))</f>
        <v>2.1389677043987478</v>
      </c>
      <c r="AI551">
        <f t="shared" ca="1" si="289"/>
        <v>634.5009677043987</v>
      </c>
      <c r="AJ551">
        <f t="shared" ca="1" si="290"/>
        <v>635.57045155659807</v>
      </c>
      <c r="AM551">
        <v>0</v>
      </c>
      <c r="AN551">
        <v>0</v>
      </c>
      <c r="AO551">
        <f t="shared" si="291"/>
        <v>0</v>
      </c>
      <c r="AP551">
        <f t="shared" si="300"/>
        <v>0</v>
      </c>
      <c r="AQ551">
        <f t="shared" ca="1" si="292"/>
        <v>1.0000000000000004</v>
      </c>
      <c r="AR551" t="str">
        <f t="shared" ca="1" si="293"/>
        <v>Supercritical</v>
      </c>
      <c r="AS551">
        <f t="shared" ca="1" si="294"/>
        <v>3.8141460404132466E-3</v>
      </c>
    </row>
    <row r="552" spans="1:45" x14ac:dyDescent="0.35">
      <c r="A552">
        <v>403</v>
      </c>
      <c r="B552">
        <v>401.995</v>
      </c>
      <c r="C552">
        <v>616252.09100000001</v>
      </c>
      <c r="D552">
        <v>3097565.3250000002</v>
      </c>
      <c r="E552">
        <v>632.36149999999998</v>
      </c>
      <c r="F552">
        <v>5.2</v>
      </c>
      <c r="G552">
        <v>0</v>
      </c>
      <c r="H552" t="s">
        <v>194</v>
      </c>
      <c r="I552">
        <v>2.3E-2</v>
      </c>
      <c r="J552">
        <f t="shared" si="295"/>
        <v>0.99900000000002365</v>
      </c>
      <c r="K552">
        <f t="shared" ca="1" si="296"/>
        <v>50.95</v>
      </c>
      <c r="L552">
        <f t="shared" ca="1" si="297"/>
        <v>1.0684959309922624</v>
      </c>
      <c r="M552">
        <f t="shared" ca="1" si="270"/>
        <v>5.5561788411597641</v>
      </c>
      <c r="N552">
        <f t="shared" ca="1" si="271"/>
        <v>0.75728294997139567</v>
      </c>
      <c r="O552">
        <f t="shared" ca="1" si="272"/>
        <v>9.1699712080119067</v>
      </c>
      <c r="P552">
        <f t="shared" ca="1" si="273"/>
        <v>633.42999593099228</v>
      </c>
      <c r="Q552">
        <f t="shared" ca="1" si="274"/>
        <v>637.71584567389584</v>
      </c>
      <c r="R552">
        <f t="shared" ca="1" si="275"/>
        <v>2.7409906686322007E-2</v>
      </c>
      <c r="S552">
        <f t="shared" ca="1" si="276"/>
        <v>2.8323507366843055</v>
      </c>
      <c r="T552">
        <f t="shared" ca="1" si="277"/>
        <v>50.594272557643521</v>
      </c>
      <c r="U552">
        <f t="shared" ca="1" si="298"/>
        <v>-2.7046787686458629E-2</v>
      </c>
      <c r="V552">
        <f t="shared" ca="1" si="299"/>
        <v>0</v>
      </c>
      <c r="W552">
        <f t="shared" ca="1" si="278"/>
        <v>0.84494478317322874</v>
      </c>
      <c r="X552">
        <f t="shared" ca="1" si="279"/>
        <v>4.3937128725007897</v>
      </c>
      <c r="Y552">
        <f t="shared" ca="1" si="280"/>
        <v>0.63770439717376626</v>
      </c>
      <c r="Z552">
        <f t="shared" ca="1" si="281"/>
        <v>11.596115057696194</v>
      </c>
      <c r="AA552">
        <f t="shared" ca="1" si="282"/>
        <v>633.2064447831732</v>
      </c>
      <c r="AB552">
        <f t="shared" ca="1" si="283"/>
        <v>640.06015958599323</v>
      </c>
      <c r="AC552">
        <f t="shared" ca="1" si="284"/>
        <v>5.5120735122404646E-2</v>
      </c>
      <c r="AD552">
        <f t="shared" ca="1" si="285"/>
        <v>4.0277624400454615</v>
      </c>
      <c r="AE552">
        <f t="shared" ca="1" si="286"/>
        <v>62.082732292389181</v>
      </c>
      <c r="AF552">
        <f t="shared" ca="1" si="287"/>
        <v>5.4938581591727598E-2</v>
      </c>
      <c r="AG552">
        <f t="shared" ca="1" si="288"/>
        <v>0</v>
      </c>
      <c r="AH552">
        <f ca="1">IFERROR(IF(V32="Supercritical",MAX($D$16,IFERROR(L552,MAX($D$16,POWER((ABS(K552)^2)/($I$5*MAX(F552,0.1)^2),1/3)))),IF(V32="Subcritical",MAX($D$16,IFERROR(W552,MAX($D$16,POWER((ABS(K552)^2)/($I$5*MAX(F552,0.1)^2),1/3)))),IF(AND(IFERROR(V552,0)=1,IFERROR(AG552,0)=1),IF(IFERROR(T552,-1E+99)&gt;=IFERROR(AE552,-1E+99),MAX($D$16,IFERROR(L552,MAX($D$16,POWER((ABS(K552)^2)/($I$5*MAX(F552,0.1)^2),1/3)))),MAX($D$16,IFERROR(W552,MAX($D$16,POWER((ABS(K552)^2)/($I$5*MAX(F552,0.1)^2),1/3))))),IF(IFERROR(V552,0)=1,MAX($D$16,IFERROR(L552,MAX($D$16,POWER((ABS(K552)^2)/($I$5*MAX(F552,0.1)^2),1/3)))),IF(IFERROR(AG552,0)=1,MAX($D$16,IFERROR(W552,MAX($D$16,POWER((ABS(K552)^2)/($I$5*MAX(F552,0.1)^2),1/3)))),MAX($D$16,POWER((ABS(K552)^2)/($I$5*MAX(F552,0.1)^2),1/3))))))),MAX($D$16,POWER((ABS(K552)^2)/($I$5*MAX(F552,0.1)^2),1/3)))</f>
        <v>2.1389677043987478</v>
      </c>
      <c r="AI552">
        <f t="shared" ca="1" si="289"/>
        <v>634.50046770439872</v>
      </c>
      <c r="AJ552">
        <f t="shared" ca="1" si="290"/>
        <v>635.56995155659808</v>
      </c>
      <c r="AM552">
        <v>0</v>
      </c>
      <c r="AN552">
        <v>0</v>
      </c>
      <c r="AO552">
        <f t="shared" si="291"/>
        <v>0</v>
      </c>
      <c r="AP552">
        <f t="shared" si="300"/>
        <v>0</v>
      </c>
      <c r="AQ552">
        <f t="shared" ca="1" si="292"/>
        <v>1.0000000000000004</v>
      </c>
      <c r="AR552" t="str">
        <f t="shared" ca="1" si="293"/>
        <v>Supercritical</v>
      </c>
      <c r="AS552">
        <f t="shared" ca="1" si="294"/>
        <v>3.8141460404132466E-3</v>
      </c>
    </row>
    <row r="553" spans="1:45" x14ac:dyDescent="0.35">
      <c r="A553">
        <v>404</v>
      </c>
      <c r="B553">
        <v>402.99599999999998</v>
      </c>
      <c r="C553">
        <v>616251.61600000004</v>
      </c>
      <c r="D553">
        <v>3097564.4440000001</v>
      </c>
      <c r="E553">
        <v>632.36099999999999</v>
      </c>
      <c r="F553">
        <v>5.2</v>
      </c>
      <c r="G553">
        <v>0</v>
      </c>
      <c r="H553" t="s">
        <v>194</v>
      </c>
      <c r="I553">
        <v>2.3E-2</v>
      </c>
      <c r="J553">
        <f t="shared" si="295"/>
        <v>1.0009999999999764</v>
      </c>
      <c r="K553">
        <f t="shared" ca="1" si="296"/>
        <v>50.95</v>
      </c>
      <c r="L553">
        <f t="shared" ca="1" si="297"/>
        <v>1.0684959309922624</v>
      </c>
      <c r="M553">
        <f t="shared" ca="1" si="270"/>
        <v>5.5561788411597641</v>
      </c>
      <c r="N553">
        <f t="shared" ca="1" si="271"/>
        <v>0.75728294997139567</v>
      </c>
      <c r="O553">
        <f t="shared" ca="1" si="272"/>
        <v>9.1699712080119067</v>
      </c>
      <c r="P553">
        <f t="shared" ca="1" si="273"/>
        <v>633.42949593099229</v>
      </c>
      <c r="Q553">
        <f t="shared" ca="1" si="274"/>
        <v>637.71534567389585</v>
      </c>
      <c r="R553">
        <f t="shared" ca="1" si="275"/>
        <v>2.7409906686322007E-2</v>
      </c>
      <c r="S553">
        <f t="shared" ca="1" si="276"/>
        <v>2.8323507366843055</v>
      </c>
      <c r="T553">
        <f t="shared" ca="1" si="277"/>
        <v>50.594272557643521</v>
      </c>
      <c r="U553">
        <f t="shared" ca="1" si="298"/>
        <v>-2.7101607499844249E-2</v>
      </c>
      <c r="V553">
        <f t="shared" ca="1" si="299"/>
        <v>0</v>
      </c>
      <c r="W553">
        <f t="shared" ca="1" si="278"/>
        <v>0.84582521724414494</v>
      </c>
      <c r="X553">
        <f t="shared" ca="1" si="279"/>
        <v>4.3982911296695537</v>
      </c>
      <c r="Y553">
        <f t="shared" ca="1" si="280"/>
        <v>0.63820577835157277</v>
      </c>
      <c r="Z553">
        <f t="shared" ca="1" si="281"/>
        <v>11.584044461337854</v>
      </c>
      <c r="AA553">
        <f t="shared" ca="1" si="282"/>
        <v>633.20682521724416</v>
      </c>
      <c r="AB553">
        <f t="shared" ca="1" si="283"/>
        <v>640.04627914600314</v>
      </c>
      <c r="AC553">
        <f t="shared" ca="1" si="284"/>
        <v>5.4948432373983856E-2</v>
      </c>
      <c r="AD553">
        <f t="shared" ca="1" si="285"/>
        <v>4.021475225684517</v>
      </c>
      <c r="AE553">
        <f t="shared" ca="1" si="286"/>
        <v>62.023911868416718</v>
      </c>
      <c r="AF553">
        <f t="shared" ca="1" si="287"/>
        <v>5.4448432373987998E-2</v>
      </c>
      <c r="AG553">
        <f t="shared" ca="1" si="288"/>
        <v>0</v>
      </c>
      <c r="AH553">
        <f ca="1">IFERROR(IF(V32="Supercritical",MAX($D$16,IFERROR(L553,MAX($D$16,POWER((ABS(K553)^2)/($I$5*MAX(F553,0.1)^2),1/3)))),IF(V32="Subcritical",MAX($D$16,IFERROR(W553,MAX($D$16,POWER((ABS(K553)^2)/($I$5*MAX(F553,0.1)^2),1/3)))),IF(AND(IFERROR(V553,0)=1,IFERROR(AG553,0)=1),IF(IFERROR(T553,-1E+99)&gt;=IFERROR(AE553,-1E+99),MAX($D$16,IFERROR(L553,MAX($D$16,POWER((ABS(K553)^2)/($I$5*MAX(F553,0.1)^2),1/3)))),MAX($D$16,IFERROR(W553,MAX($D$16,POWER((ABS(K553)^2)/($I$5*MAX(F553,0.1)^2),1/3))))),IF(IFERROR(V553,0)=1,MAX($D$16,IFERROR(L553,MAX($D$16,POWER((ABS(K553)^2)/($I$5*MAX(F553,0.1)^2),1/3)))),IF(IFERROR(AG553,0)=1,MAX($D$16,IFERROR(W553,MAX($D$16,POWER((ABS(K553)^2)/($I$5*MAX(F553,0.1)^2),1/3)))),MAX($D$16,POWER((ABS(K553)^2)/($I$5*MAX(F553,0.1)^2),1/3))))))),MAX($D$16,POWER((ABS(K553)^2)/($I$5*MAX(F553,0.1)^2),1/3)))</f>
        <v>2.1389677043987478</v>
      </c>
      <c r="AI553">
        <f t="shared" ca="1" si="289"/>
        <v>634.49996770439873</v>
      </c>
      <c r="AJ553">
        <f t="shared" ca="1" si="290"/>
        <v>635.5694515565981</v>
      </c>
      <c r="AM553">
        <v>0</v>
      </c>
      <c r="AN553">
        <v>0</v>
      </c>
      <c r="AO553">
        <f t="shared" si="291"/>
        <v>0</v>
      </c>
      <c r="AP553">
        <f t="shared" si="300"/>
        <v>0</v>
      </c>
      <c r="AQ553">
        <f t="shared" ca="1" si="292"/>
        <v>1.0000000000000004</v>
      </c>
      <c r="AR553" t="str">
        <f t="shared" ca="1" si="293"/>
        <v>Supercritical</v>
      </c>
      <c r="AS553">
        <f t="shared" ca="1" si="294"/>
        <v>3.8141460404132466E-3</v>
      </c>
    </row>
    <row r="554" spans="1:45" x14ac:dyDescent="0.35">
      <c r="A554">
        <v>405</v>
      </c>
      <c r="B554">
        <v>403.99599999999998</v>
      </c>
      <c r="C554">
        <v>616251.14199999999</v>
      </c>
      <c r="D554">
        <v>3097563.5639999998</v>
      </c>
      <c r="E554">
        <v>632.3605</v>
      </c>
      <c r="F554">
        <v>5.2</v>
      </c>
      <c r="G554">
        <v>0</v>
      </c>
      <c r="H554" t="s">
        <v>194</v>
      </c>
      <c r="I554">
        <v>0</v>
      </c>
      <c r="J554">
        <f t="shared" si="295"/>
        <v>1</v>
      </c>
      <c r="K554">
        <f t="shared" ca="1" si="296"/>
        <v>50.95</v>
      </c>
      <c r="L554">
        <f t="shared" ca="1" si="297"/>
        <v>1.0684959309922624</v>
      </c>
      <c r="M554">
        <f t="shared" ca="1" si="270"/>
        <v>5.5561788411597641</v>
      </c>
      <c r="N554">
        <f t="shared" ca="1" si="271"/>
        <v>0.75728294997139567</v>
      </c>
      <c r="O554">
        <f t="shared" ca="1" si="272"/>
        <v>9.1699712080119067</v>
      </c>
      <c r="P554">
        <f t="shared" ca="1" si="273"/>
        <v>633.4289959309923</v>
      </c>
      <c r="Q554">
        <f t="shared" ca="1" si="274"/>
        <v>637.71484567389587</v>
      </c>
      <c r="R554">
        <f t="shared" ca="1" si="275"/>
        <v>2.7409906686322007E-2</v>
      </c>
      <c r="S554">
        <f t="shared" ca="1" si="276"/>
        <v>2.8323507366843055</v>
      </c>
      <c r="T554">
        <f t="shared" ca="1" si="277"/>
        <v>50.594272557643521</v>
      </c>
      <c r="U554">
        <f t="shared" ca="1" si="298"/>
        <v>-2.6909906686341856E-2</v>
      </c>
      <c r="V554">
        <f t="shared" ca="1" si="299"/>
        <v>0</v>
      </c>
      <c r="W554">
        <f t="shared" ca="1" si="278"/>
        <v>0.84678544172127079</v>
      </c>
      <c r="X554">
        <f t="shared" ca="1" si="279"/>
        <v>4.4032842969506083</v>
      </c>
      <c r="Y554">
        <f t="shared" ca="1" si="280"/>
        <v>0.63875230579360875</v>
      </c>
      <c r="Z554">
        <f t="shared" ca="1" si="281"/>
        <v>11.57090856824399</v>
      </c>
      <c r="AA554">
        <f t="shared" ca="1" si="282"/>
        <v>633.2072854417213</v>
      </c>
      <c r="AB554">
        <f t="shared" ca="1" si="283"/>
        <v>640.03123677172448</v>
      </c>
      <c r="AC554">
        <f t="shared" ca="1" si="284"/>
        <v>5.4761348485989209E-2</v>
      </c>
      <c r="AD554">
        <f t="shared" ca="1" si="285"/>
        <v>4.0146368510930968</v>
      </c>
      <c r="AE554">
        <f t="shared" ca="1" si="286"/>
        <v>61.959913988325162</v>
      </c>
      <c r="AF554">
        <f t="shared" ca="1" si="287"/>
        <v>5.4513664947307916E-2</v>
      </c>
      <c r="AG554">
        <f t="shared" ca="1" si="288"/>
        <v>0</v>
      </c>
      <c r="AH554">
        <f ca="1">IFERROR(IF(V32="Supercritical",MAX($D$16,IFERROR(L554,MAX($D$16,POWER((ABS(K554)^2)/($I$5*MAX(F554,0.1)^2),1/3)))),IF(V32="Subcritical",MAX($D$16,IFERROR(W554,MAX($D$16,POWER((ABS(K554)^2)/($I$5*MAX(F554,0.1)^2),1/3)))),IF(AND(IFERROR(V554,0)=1,IFERROR(AG554,0)=1),IF(IFERROR(T554,-1E+99)&gt;=IFERROR(AE554,-1E+99),MAX($D$16,IFERROR(L554,MAX($D$16,POWER((ABS(K554)^2)/($I$5*MAX(F554,0.1)^2),1/3)))),MAX($D$16,IFERROR(W554,MAX($D$16,POWER((ABS(K554)^2)/($I$5*MAX(F554,0.1)^2),1/3))))),IF(IFERROR(V554,0)=1,MAX($D$16,IFERROR(L554,MAX($D$16,POWER((ABS(K554)^2)/($I$5*MAX(F554,0.1)^2),1/3)))),IF(IFERROR(AG554,0)=1,MAX($D$16,IFERROR(W554,MAX($D$16,POWER((ABS(K554)^2)/($I$5*MAX(F554,0.1)^2),1/3)))),MAX($D$16,POWER((ABS(K554)^2)/($I$5*MAX(F554,0.1)^2),1/3))))))),MAX($D$16,POWER((ABS(K554)^2)/($I$5*MAX(F554,0.1)^2),1/3)))</f>
        <v>2.1389677043987478</v>
      </c>
      <c r="AI554">
        <f t="shared" ca="1" si="289"/>
        <v>634.49946770439874</v>
      </c>
      <c r="AJ554">
        <f t="shared" ca="1" si="290"/>
        <v>635.56895155659811</v>
      </c>
      <c r="AM554">
        <v>0</v>
      </c>
      <c r="AN554">
        <v>0</v>
      </c>
      <c r="AO554">
        <f t="shared" si="291"/>
        <v>0</v>
      </c>
      <c r="AP554">
        <f t="shared" si="300"/>
        <v>0</v>
      </c>
      <c r="AQ554">
        <f t="shared" ca="1" si="292"/>
        <v>1.0000000000000004</v>
      </c>
      <c r="AR554" t="str">
        <f t="shared" ca="1" si="293"/>
        <v>Supercritical</v>
      </c>
      <c r="AS554">
        <f t="shared" ca="1" si="294"/>
        <v>3.8141460404132466E-3</v>
      </c>
    </row>
    <row r="555" spans="1:45" x14ac:dyDescent="0.35">
      <c r="A555">
        <v>406</v>
      </c>
      <c r="B555">
        <v>404.995</v>
      </c>
      <c r="C555">
        <v>616250.66799999995</v>
      </c>
      <c r="D555">
        <v>3097562.6839999999</v>
      </c>
      <c r="E555">
        <v>632.36</v>
      </c>
      <c r="F555">
        <v>5.2</v>
      </c>
      <c r="G555">
        <v>0</v>
      </c>
      <c r="H555" t="s">
        <v>194</v>
      </c>
      <c r="I555">
        <v>2.7E-2</v>
      </c>
      <c r="J555">
        <f t="shared" si="295"/>
        <v>0.99900000000002365</v>
      </c>
      <c r="K555">
        <f t="shared" ca="1" si="296"/>
        <v>50.95</v>
      </c>
      <c r="L555">
        <f t="shared" ca="1" si="297"/>
        <v>1.0684959309922624</v>
      </c>
      <c r="M555">
        <f t="shared" ca="1" si="270"/>
        <v>5.5561788411597641</v>
      </c>
      <c r="N555">
        <f t="shared" ca="1" si="271"/>
        <v>0.75728294997139567</v>
      </c>
      <c r="O555">
        <f t="shared" ca="1" si="272"/>
        <v>9.1699712080119067</v>
      </c>
      <c r="P555">
        <f t="shared" ca="1" si="273"/>
        <v>633.42849593099231</v>
      </c>
      <c r="Q555">
        <f t="shared" ca="1" si="274"/>
        <v>637.71434567389588</v>
      </c>
      <c r="R555">
        <f t="shared" ca="1" si="275"/>
        <v>2.7409906686322007E-2</v>
      </c>
      <c r="S555">
        <f t="shared" ca="1" si="276"/>
        <v>2.8323507366843055</v>
      </c>
      <c r="T555">
        <f t="shared" ca="1" si="277"/>
        <v>50.594272557643521</v>
      </c>
      <c r="U555">
        <f t="shared" ca="1" si="298"/>
        <v>-2.7075360018102401E-2</v>
      </c>
      <c r="V555">
        <f t="shared" ca="1" si="299"/>
        <v>0</v>
      </c>
      <c r="W555">
        <f t="shared" ca="1" si="278"/>
        <v>0.8478293885711411</v>
      </c>
      <c r="X555">
        <f t="shared" ca="1" si="279"/>
        <v>4.4087128205699342</v>
      </c>
      <c r="Y555">
        <f t="shared" ca="1" si="280"/>
        <v>0.63934613980377453</v>
      </c>
      <c r="Z555">
        <f t="shared" ca="1" si="281"/>
        <v>11.556661110308715</v>
      </c>
      <c r="AA555">
        <f t="shared" ca="1" si="282"/>
        <v>633.2078293885711</v>
      </c>
      <c r="AB555">
        <f t="shared" ca="1" si="283"/>
        <v>640.01498616831225</v>
      </c>
      <c r="AC555">
        <f t="shared" ca="1" si="284"/>
        <v>5.4558934202744963E-2</v>
      </c>
      <c r="AD555">
        <f t="shared" ca="1" si="285"/>
        <v>4.0072241974052769</v>
      </c>
      <c r="AE555">
        <f t="shared" ca="1" si="286"/>
        <v>61.890516880473712</v>
      </c>
      <c r="AF555">
        <f t="shared" ca="1" si="287"/>
        <v>5.441981519197725E-2</v>
      </c>
      <c r="AG555">
        <f t="shared" ca="1" si="288"/>
        <v>0</v>
      </c>
      <c r="AH555">
        <f ca="1">IFERROR(IF(V32="Supercritical",MAX($D$16,IFERROR(L555,MAX($D$16,POWER((ABS(K555)^2)/($I$5*MAX(F555,0.1)^2),1/3)))),IF(V32="Subcritical",MAX($D$16,IFERROR(W555,MAX($D$16,POWER((ABS(K555)^2)/($I$5*MAX(F555,0.1)^2),1/3)))),IF(AND(IFERROR(V555,0)=1,IFERROR(AG555,0)=1),IF(IFERROR(T555,-1E+99)&gt;=IFERROR(AE555,-1E+99),MAX($D$16,IFERROR(L555,MAX($D$16,POWER((ABS(K555)^2)/($I$5*MAX(F555,0.1)^2),1/3)))),MAX($D$16,IFERROR(W555,MAX($D$16,POWER((ABS(K555)^2)/($I$5*MAX(F555,0.1)^2),1/3))))),IF(IFERROR(V555,0)=1,MAX($D$16,IFERROR(L555,MAX($D$16,POWER((ABS(K555)^2)/($I$5*MAX(F555,0.1)^2),1/3)))),IF(IFERROR(AG555,0)=1,MAX($D$16,IFERROR(W555,MAX($D$16,POWER((ABS(K555)^2)/($I$5*MAX(F555,0.1)^2),1/3)))),MAX($D$16,POWER((ABS(K555)^2)/($I$5*MAX(F555,0.1)^2),1/3))))))),MAX($D$16,POWER((ABS(K555)^2)/($I$5*MAX(F555,0.1)^2),1/3)))</f>
        <v>2.1389677043987478</v>
      </c>
      <c r="AI555">
        <f t="shared" ca="1" si="289"/>
        <v>634.49896770439875</v>
      </c>
      <c r="AJ555">
        <f t="shared" ca="1" si="290"/>
        <v>635.56845155659812</v>
      </c>
      <c r="AM555">
        <v>0</v>
      </c>
      <c r="AN555">
        <v>0</v>
      </c>
      <c r="AO555">
        <f t="shared" si="291"/>
        <v>0</v>
      </c>
      <c r="AP555">
        <f t="shared" si="300"/>
        <v>0</v>
      </c>
      <c r="AQ555">
        <f t="shared" ca="1" si="292"/>
        <v>1.0000000000000004</v>
      </c>
      <c r="AR555" t="str">
        <f t="shared" ca="1" si="293"/>
        <v>Supercritical</v>
      </c>
      <c r="AS555">
        <f t="shared" ca="1" si="294"/>
        <v>3.8141460404132466E-3</v>
      </c>
    </row>
    <row r="556" spans="1:45" x14ac:dyDescent="0.35">
      <c r="A556">
        <v>407</v>
      </c>
      <c r="B556">
        <v>405.99599999999998</v>
      </c>
      <c r="C556">
        <v>616250.19400000002</v>
      </c>
      <c r="D556">
        <v>3097561.8029999998</v>
      </c>
      <c r="E556">
        <v>632.35950000000003</v>
      </c>
      <c r="F556">
        <v>5.2</v>
      </c>
      <c r="G556">
        <v>0</v>
      </c>
      <c r="H556" t="s">
        <v>194</v>
      </c>
      <c r="I556">
        <v>2.7E-2</v>
      </c>
      <c r="J556">
        <f t="shared" si="295"/>
        <v>1.0009999999999764</v>
      </c>
      <c r="K556">
        <f t="shared" ca="1" si="296"/>
        <v>50.95</v>
      </c>
      <c r="L556">
        <f t="shared" ca="1" si="297"/>
        <v>1.0684959309922624</v>
      </c>
      <c r="M556">
        <f t="shared" ca="1" si="270"/>
        <v>5.5561788411597641</v>
      </c>
      <c r="N556">
        <f t="shared" ca="1" si="271"/>
        <v>0.75728294997139567</v>
      </c>
      <c r="O556">
        <f t="shared" ca="1" si="272"/>
        <v>9.1699712080119067</v>
      </c>
      <c r="P556">
        <f t="shared" ca="1" si="273"/>
        <v>633.42799593099232</v>
      </c>
      <c r="Q556">
        <f t="shared" ca="1" si="274"/>
        <v>637.71384567389589</v>
      </c>
      <c r="R556">
        <f t="shared" ca="1" si="275"/>
        <v>2.7409906686322007E-2</v>
      </c>
      <c r="S556">
        <f t="shared" ca="1" si="276"/>
        <v>2.8323507366843055</v>
      </c>
      <c r="T556">
        <f t="shared" ca="1" si="277"/>
        <v>50.594272557643521</v>
      </c>
      <c r="U556">
        <f t="shared" ca="1" si="298"/>
        <v>-2.7130179831488022E-2</v>
      </c>
      <c r="V556">
        <f t="shared" ca="1" si="299"/>
        <v>0</v>
      </c>
      <c r="W556">
        <f t="shared" ca="1" si="278"/>
        <v>0.84895817223597747</v>
      </c>
      <c r="X556">
        <f t="shared" ca="1" si="279"/>
        <v>4.4145824956270827</v>
      </c>
      <c r="Y556">
        <f t="shared" ca="1" si="280"/>
        <v>0.63998782750750005</v>
      </c>
      <c r="Z556">
        <f t="shared" ca="1" si="281"/>
        <v>11.541295252828355</v>
      </c>
      <c r="AA556">
        <f t="shared" ca="1" si="282"/>
        <v>633.20845817223596</v>
      </c>
      <c r="AB556">
        <f t="shared" ca="1" si="283"/>
        <v>639.99752525240717</v>
      </c>
      <c r="AC556">
        <f t="shared" ca="1" si="284"/>
        <v>5.4341213921248577E-2</v>
      </c>
      <c r="AD556">
        <f t="shared" ca="1" si="285"/>
        <v>3.9992347837744378</v>
      </c>
      <c r="AE556">
        <f t="shared" ca="1" si="286"/>
        <v>61.815691330859664</v>
      </c>
      <c r="AF556">
        <f t="shared" ca="1" si="287"/>
        <v>5.4047120278710281E-2</v>
      </c>
      <c r="AG556">
        <f t="shared" ca="1" si="288"/>
        <v>0</v>
      </c>
      <c r="AH556">
        <f ca="1">IFERROR(IF(V32="Supercritical",MAX($D$16,IFERROR(L556,MAX($D$16,POWER((ABS(K556)^2)/($I$5*MAX(F556,0.1)^2),1/3)))),IF(V32="Subcritical",MAX($D$16,IFERROR(W556,MAX($D$16,POWER((ABS(K556)^2)/($I$5*MAX(F556,0.1)^2),1/3)))),IF(AND(IFERROR(V556,0)=1,IFERROR(AG556,0)=1),IF(IFERROR(T556,-1E+99)&gt;=IFERROR(AE556,-1E+99),MAX($D$16,IFERROR(L556,MAX($D$16,POWER((ABS(K556)^2)/($I$5*MAX(F556,0.1)^2),1/3)))),MAX($D$16,IFERROR(W556,MAX($D$16,POWER((ABS(K556)^2)/($I$5*MAX(F556,0.1)^2),1/3))))),IF(IFERROR(V556,0)=1,MAX($D$16,IFERROR(L556,MAX($D$16,POWER((ABS(K556)^2)/($I$5*MAX(F556,0.1)^2),1/3)))),IF(IFERROR(AG556,0)=1,MAX($D$16,IFERROR(W556,MAX($D$16,POWER((ABS(K556)^2)/($I$5*MAX(F556,0.1)^2),1/3)))),MAX($D$16,POWER((ABS(K556)^2)/($I$5*MAX(F556,0.1)^2),1/3))))))),MAX($D$16,POWER((ABS(K556)^2)/($I$5*MAX(F556,0.1)^2),1/3)))</f>
        <v>2.1389677043987478</v>
      </c>
      <c r="AI556">
        <f t="shared" ca="1" si="289"/>
        <v>634.49846770439876</v>
      </c>
      <c r="AJ556">
        <f t="shared" ca="1" si="290"/>
        <v>635.56795155659813</v>
      </c>
      <c r="AM556">
        <v>0</v>
      </c>
      <c r="AN556">
        <v>0</v>
      </c>
      <c r="AO556">
        <f t="shared" si="291"/>
        <v>0</v>
      </c>
      <c r="AP556">
        <f t="shared" si="300"/>
        <v>0</v>
      </c>
      <c r="AQ556">
        <f t="shared" ca="1" si="292"/>
        <v>1.0000000000000004</v>
      </c>
      <c r="AR556" t="str">
        <f t="shared" ca="1" si="293"/>
        <v>Supercritical</v>
      </c>
      <c r="AS556">
        <f t="shared" ca="1" si="294"/>
        <v>3.8141460404132466E-3</v>
      </c>
    </row>
    <row r="557" spans="1:45" x14ac:dyDescent="0.35">
      <c r="A557">
        <v>408</v>
      </c>
      <c r="B557">
        <v>406.995</v>
      </c>
      <c r="C557">
        <v>616249.72</v>
      </c>
      <c r="D557">
        <v>3097560.923</v>
      </c>
      <c r="E557">
        <v>632.35900000000004</v>
      </c>
      <c r="F557">
        <v>5.2</v>
      </c>
      <c r="G557">
        <v>0</v>
      </c>
      <c r="H557" t="s">
        <v>194</v>
      </c>
      <c r="I557">
        <v>2.3E-2</v>
      </c>
      <c r="J557">
        <f t="shared" si="295"/>
        <v>0.99900000000002365</v>
      </c>
      <c r="K557">
        <f t="shared" ca="1" si="296"/>
        <v>50.95</v>
      </c>
      <c r="L557">
        <f t="shared" ca="1" si="297"/>
        <v>1.0684959309922624</v>
      </c>
      <c r="M557">
        <f t="shared" ca="1" si="270"/>
        <v>5.5561788411597641</v>
      </c>
      <c r="N557">
        <f t="shared" ca="1" si="271"/>
        <v>0.75728294997139567</v>
      </c>
      <c r="O557">
        <f t="shared" ca="1" si="272"/>
        <v>9.1699712080119067</v>
      </c>
      <c r="P557">
        <f t="shared" ca="1" si="273"/>
        <v>633.42749593099234</v>
      </c>
      <c r="Q557">
        <f t="shared" ca="1" si="274"/>
        <v>637.7133456738959</v>
      </c>
      <c r="R557">
        <f t="shared" ca="1" si="275"/>
        <v>2.7409906686322007E-2</v>
      </c>
      <c r="S557">
        <f t="shared" ca="1" si="276"/>
        <v>2.8323507366843055</v>
      </c>
      <c r="T557">
        <f t="shared" ca="1" si="277"/>
        <v>50.594272557643521</v>
      </c>
      <c r="U557">
        <f t="shared" ca="1" si="298"/>
        <v>-2.7046787686458629E-2</v>
      </c>
      <c r="V557">
        <f t="shared" ca="1" si="299"/>
        <v>0</v>
      </c>
      <c r="W557">
        <f t="shared" ca="1" si="278"/>
        <v>0.85017059004732565</v>
      </c>
      <c r="X557">
        <f t="shared" ca="1" si="279"/>
        <v>4.4208870682460937</v>
      </c>
      <c r="Y557">
        <f t="shared" ca="1" si="280"/>
        <v>0.64067659161535151</v>
      </c>
      <c r="Z557">
        <f t="shared" ca="1" si="281"/>
        <v>11.524836353762252</v>
      </c>
      <c r="AA557">
        <f t="shared" ca="1" si="282"/>
        <v>633.20917059004739</v>
      </c>
      <c r="AB557">
        <f t="shared" ca="1" si="283"/>
        <v>639.97888786736644</v>
      </c>
      <c r="AC557">
        <f t="shared" ca="1" si="284"/>
        <v>5.4108676459164763E-2</v>
      </c>
      <c r="AD557">
        <f t="shared" ca="1" si="285"/>
        <v>3.9906829452741794</v>
      </c>
      <c r="AE557">
        <f t="shared" ca="1" si="286"/>
        <v>61.735565217635674</v>
      </c>
      <c r="AF557">
        <f t="shared" ca="1" si="287"/>
        <v>5.3922290964578679E-2</v>
      </c>
      <c r="AG557">
        <f t="shared" ca="1" si="288"/>
        <v>0</v>
      </c>
      <c r="AH557">
        <f ca="1">IFERROR(IF(V32="Supercritical",MAX($D$16,IFERROR(L557,MAX($D$16,POWER((ABS(K557)^2)/($I$5*MAX(F557,0.1)^2),1/3)))),IF(V32="Subcritical",MAX($D$16,IFERROR(W557,MAX($D$16,POWER((ABS(K557)^2)/($I$5*MAX(F557,0.1)^2),1/3)))),IF(AND(IFERROR(V557,0)=1,IFERROR(AG557,0)=1),IF(IFERROR(T557,-1E+99)&gt;=IFERROR(AE557,-1E+99),MAX($D$16,IFERROR(L557,MAX($D$16,POWER((ABS(K557)^2)/($I$5*MAX(F557,0.1)^2),1/3)))),MAX($D$16,IFERROR(W557,MAX($D$16,POWER((ABS(K557)^2)/($I$5*MAX(F557,0.1)^2),1/3))))),IF(IFERROR(V557,0)=1,MAX($D$16,IFERROR(L557,MAX($D$16,POWER((ABS(K557)^2)/($I$5*MAX(F557,0.1)^2),1/3)))),IF(IFERROR(AG557,0)=1,MAX($D$16,IFERROR(W557,MAX($D$16,POWER((ABS(K557)^2)/($I$5*MAX(F557,0.1)^2),1/3)))),MAX($D$16,POWER((ABS(K557)^2)/($I$5*MAX(F557,0.1)^2),1/3))))))),MAX($D$16,POWER((ABS(K557)^2)/($I$5*MAX(F557,0.1)^2),1/3)))</f>
        <v>2.1389677043987478</v>
      </c>
      <c r="AI557">
        <f t="shared" ca="1" si="289"/>
        <v>634.49796770439877</v>
      </c>
      <c r="AJ557">
        <f t="shared" ca="1" si="290"/>
        <v>635.56745155659814</v>
      </c>
      <c r="AM557">
        <v>0</v>
      </c>
      <c r="AN557">
        <v>0</v>
      </c>
      <c r="AO557">
        <f t="shared" si="291"/>
        <v>0</v>
      </c>
      <c r="AP557">
        <f t="shared" si="300"/>
        <v>0</v>
      </c>
      <c r="AQ557">
        <f t="shared" ca="1" si="292"/>
        <v>1.0000000000000004</v>
      </c>
      <c r="AR557" t="str">
        <f t="shared" ca="1" si="293"/>
        <v>Supercritical</v>
      </c>
      <c r="AS557">
        <f t="shared" ca="1" si="294"/>
        <v>3.8141460404132466E-3</v>
      </c>
    </row>
    <row r="558" spans="1:45" x14ac:dyDescent="0.35">
      <c r="A558">
        <v>409</v>
      </c>
      <c r="B558">
        <v>407.99599999999998</v>
      </c>
      <c r="C558">
        <v>616249.245</v>
      </c>
      <c r="D558">
        <v>3097560.0419999999</v>
      </c>
      <c r="E558">
        <v>632.35850000000005</v>
      </c>
      <c r="F558">
        <v>5.2</v>
      </c>
      <c r="G558">
        <v>0</v>
      </c>
      <c r="H558" t="s">
        <v>194</v>
      </c>
      <c r="I558">
        <v>2.3E-2</v>
      </c>
      <c r="J558">
        <f t="shared" si="295"/>
        <v>1.0009999999999764</v>
      </c>
      <c r="K558">
        <f t="shared" ca="1" si="296"/>
        <v>50.95</v>
      </c>
      <c r="L558">
        <f t="shared" ca="1" si="297"/>
        <v>1.0684959309922624</v>
      </c>
      <c r="M558">
        <f t="shared" ca="1" si="270"/>
        <v>5.5561788411597641</v>
      </c>
      <c r="N558">
        <f t="shared" ca="1" si="271"/>
        <v>0.75728294997139567</v>
      </c>
      <c r="O558">
        <f t="shared" ca="1" si="272"/>
        <v>9.1699712080119067</v>
      </c>
      <c r="P558">
        <f t="shared" ca="1" si="273"/>
        <v>633.42699593099235</v>
      </c>
      <c r="Q558">
        <f t="shared" ca="1" si="274"/>
        <v>637.71284567389591</v>
      </c>
      <c r="R558">
        <f t="shared" ca="1" si="275"/>
        <v>2.7409906686322007E-2</v>
      </c>
      <c r="S558">
        <f t="shared" ca="1" si="276"/>
        <v>2.8323507366843055</v>
      </c>
      <c r="T558">
        <f t="shared" ca="1" si="277"/>
        <v>50.594272557643521</v>
      </c>
      <c r="U558">
        <f t="shared" ca="1" si="298"/>
        <v>-2.7101607499844249E-2</v>
      </c>
      <c r="V558">
        <f t="shared" ca="1" si="299"/>
        <v>0</v>
      </c>
      <c r="W558">
        <f t="shared" ca="1" si="278"/>
        <v>0.85146359599706778</v>
      </c>
      <c r="X558">
        <f t="shared" ca="1" si="279"/>
        <v>4.4276106991847524</v>
      </c>
      <c r="Y558">
        <f t="shared" ca="1" si="280"/>
        <v>0.64141060394202021</v>
      </c>
      <c r="Z558">
        <f t="shared" ca="1" si="281"/>
        <v>11.507335098223818</v>
      </c>
      <c r="AA558">
        <f t="shared" ca="1" si="282"/>
        <v>633.20996359599712</v>
      </c>
      <c r="AB558">
        <f t="shared" ca="1" si="283"/>
        <v>639.95913592335762</v>
      </c>
      <c r="AC558">
        <f t="shared" ca="1" si="284"/>
        <v>5.3862171409329404E-2</v>
      </c>
      <c r="AD558">
        <f t="shared" ca="1" si="285"/>
        <v>3.9815962079635869</v>
      </c>
      <c r="AE558">
        <f t="shared" ca="1" si="286"/>
        <v>61.650389878327829</v>
      </c>
      <c r="AF558">
        <f t="shared" ca="1" si="287"/>
        <v>5.3362171409276016E-2</v>
      </c>
      <c r="AG558">
        <f t="shared" ca="1" si="288"/>
        <v>0</v>
      </c>
      <c r="AH558">
        <f ca="1">IFERROR(IF(V32="Supercritical",MAX($D$16,IFERROR(L558,MAX($D$16,POWER((ABS(K558)^2)/($I$5*MAX(F558,0.1)^2),1/3)))),IF(V32="Subcritical",MAX($D$16,IFERROR(W558,MAX($D$16,POWER((ABS(K558)^2)/($I$5*MAX(F558,0.1)^2),1/3)))),IF(AND(IFERROR(V558,0)=1,IFERROR(AG558,0)=1),IF(IFERROR(T558,-1E+99)&gt;=IFERROR(AE558,-1E+99),MAX($D$16,IFERROR(L558,MAX($D$16,POWER((ABS(K558)^2)/($I$5*MAX(F558,0.1)^2),1/3)))),MAX($D$16,IFERROR(W558,MAX($D$16,POWER((ABS(K558)^2)/($I$5*MAX(F558,0.1)^2),1/3))))),IF(IFERROR(V558,0)=1,MAX($D$16,IFERROR(L558,MAX($D$16,POWER((ABS(K558)^2)/($I$5*MAX(F558,0.1)^2),1/3)))),IF(IFERROR(AG558,0)=1,MAX($D$16,IFERROR(W558,MAX($D$16,POWER((ABS(K558)^2)/($I$5*MAX(F558,0.1)^2),1/3)))),MAX($D$16,POWER((ABS(K558)^2)/($I$5*MAX(F558,0.1)^2),1/3))))))),MAX($D$16,POWER((ABS(K558)^2)/($I$5*MAX(F558,0.1)^2),1/3)))</f>
        <v>2.1389677043987478</v>
      </c>
      <c r="AI558">
        <f t="shared" ca="1" si="289"/>
        <v>634.49746770439879</v>
      </c>
      <c r="AJ558">
        <f t="shared" ca="1" si="290"/>
        <v>635.56695155659816</v>
      </c>
      <c r="AM558">
        <v>0</v>
      </c>
      <c r="AN558">
        <v>0</v>
      </c>
      <c r="AO558">
        <f t="shared" si="291"/>
        <v>0</v>
      </c>
      <c r="AP558">
        <f t="shared" si="300"/>
        <v>0</v>
      </c>
      <c r="AQ558">
        <f t="shared" ca="1" si="292"/>
        <v>1.0000000000000004</v>
      </c>
      <c r="AR558" t="str">
        <f t="shared" ca="1" si="293"/>
        <v>Supercritical</v>
      </c>
      <c r="AS558">
        <f t="shared" ca="1" si="294"/>
        <v>3.8141460404132466E-3</v>
      </c>
    </row>
    <row r="559" spans="1:45" x14ac:dyDescent="0.35">
      <c r="A559">
        <v>410</v>
      </c>
      <c r="B559">
        <v>408.99599999999998</v>
      </c>
      <c r="C559">
        <v>616248.77099999995</v>
      </c>
      <c r="D559">
        <v>3097559.162</v>
      </c>
      <c r="E559">
        <v>632.35799999999995</v>
      </c>
      <c r="F559">
        <v>5.2</v>
      </c>
      <c r="G559">
        <v>0</v>
      </c>
      <c r="H559" t="s">
        <v>194</v>
      </c>
      <c r="I559">
        <v>0</v>
      </c>
      <c r="J559">
        <f t="shared" si="295"/>
        <v>1</v>
      </c>
      <c r="K559">
        <f t="shared" ca="1" si="296"/>
        <v>50.95</v>
      </c>
      <c r="L559">
        <f t="shared" ca="1" si="297"/>
        <v>1.0684959309922624</v>
      </c>
      <c r="M559">
        <f t="shared" ca="1" si="270"/>
        <v>5.5561788411597641</v>
      </c>
      <c r="N559">
        <f t="shared" ca="1" si="271"/>
        <v>0.75728294997139567</v>
      </c>
      <c r="O559">
        <f t="shared" ca="1" si="272"/>
        <v>9.1699712080119067</v>
      </c>
      <c r="P559">
        <f t="shared" ca="1" si="273"/>
        <v>633.42649593099225</v>
      </c>
      <c r="Q559">
        <f t="shared" ca="1" si="274"/>
        <v>637.71234567389581</v>
      </c>
      <c r="R559">
        <f t="shared" ca="1" si="275"/>
        <v>2.7409906686322007E-2</v>
      </c>
      <c r="S559">
        <f t="shared" ca="1" si="276"/>
        <v>2.8323507366843055</v>
      </c>
      <c r="T559">
        <f t="shared" ca="1" si="277"/>
        <v>50.594272557643521</v>
      </c>
      <c r="U559">
        <f t="shared" ca="1" si="298"/>
        <v>-2.6909906686228169E-2</v>
      </c>
      <c r="V559">
        <f t="shared" ca="1" si="299"/>
        <v>0</v>
      </c>
      <c r="W559">
        <f t="shared" ca="1" si="278"/>
        <v>0.8528327219433196</v>
      </c>
      <c r="X559">
        <f t="shared" ca="1" si="279"/>
        <v>4.4347301541052619</v>
      </c>
      <c r="Y559">
        <f t="shared" ca="1" si="280"/>
        <v>0.64218722875305001</v>
      </c>
      <c r="Z559">
        <f t="shared" ca="1" si="281"/>
        <v>11.488861380401064</v>
      </c>
      <c r="AA559">
        <f t="shared" ca="1" si="282"/>
        <v>633.21083272194323</v>
      </c>
      <c r="AB559">
        <f t="shared" ca="1" si="283"/>
        <v>639.93835238647284</v>
      </c>
      <c r="AC559">
        <f t="shared" ca="1" si="284"/>
        <v>5.3602816658635859E-2</v>
      </c>
      <c r="AD559">
        <f t="shared" ca="1" si="285"/>
        <v>3.9720120572503705</v>
      </c>
      <c r="AE559">
        <f t="shared" ca="1" si="286"/>
        <v>61.560510131456041</v>
      </c>
      <c r="AF559">
        <f t="shared" ca="1" si="287"/>
        <v>5.3351952226876165E-2</v>
      </c>
      <c r="AG559">
        <f t="shared" ca="1" si="288"/>
        <v>0</v>
      </c>
      <c r="AH559">
        <f ca="1">IFERROR(IF(V32="Supercritical",MAX($D$16,IFERROR(L559,MAX($D$16,POWER((ABS(K559)^2)/($I$5*MAX(F559,0.1)^2),1/3)))),IF(V32="Subcritical",MAX($D$16,IFERROR(W559,MAX($D$16,POWER((ABS(K559)^2)/($I$5*MAX(F559,0.1)^2),1/3)))),IF(AND(IFERROR(V559,0)=1,IFERROR(AG559,0)=1),IF(IFERROR(T559,-1E+99)&gt;=IFERROR(AE559,-1E+99),MAX($D$16,IFERROR(L559,MAX($D$16,POWER((ABS(K559)^2)/($I$5*MAX(F559,0.1)^2),1/3)))),MAX($D$16,IFERROR(W559,MAX($D$16,POWER((ABS(K559)^2)/($I$5*MAX(F559,0.1)^2),1/3))))),IF(IFERROR(V559,0)=1,MAX($D$16,IFERROR(L559,MAX($D$16,POWER((ABS(K559)^2)/($I$5*MAX(F559,0.1)^2),1/3)))),IF(IFERROR(AG559,0)=1,MAX($D$16,IFERROR(W559,MAX($D$16,POWER((ABS(K559)^2)/($I$5*MAX(F559,0.1)^2),1/3)))),MAX($D$16,POWER((ABS(K559)^2)/($I$5*MAX(F559,0.1)^2),1/3))))))),MAX($D$16,POWER((ABS(K559)^2)/($I$5*MAX(F559,0.1)^2),1/3)))</f>
        <v>2.1389677043987478</v>
      </c>
      <c r="AI559">
        <f t="shared" ca="1" si="289"/>
        <v>634.49696770439868</v>
      </c>
      <c r="AJ559">
        <f t="shared" ca="1" si="290"/>
        <v>635.56645155659805</v>
      </c>
      <c r="AM559">
        <v>0</v>
      </c>
      <c r="AN559">
        <v>0</v>
      </c>
      <c r="AO559">
        <f t="shared" si="291"/>
        <v>0</v>
      </c>
      <c r="AP559">
        <f t="shared" si="300"/>
        <v>0</v>
      </c>
      <c r="AQ559">
        <f t="shared" ca="1" si="292"/>
        <v>1.0000000000000004</v>
      </c>
      <c r="AR559" t="str">
        <f t="shared" ca="1" si="293"/>
        <v>Supercritical</v>
      </c>
      <c r="AS559">
        <f t="shared" ca="1" si="294"/>
        <v>3.8141460404132466E-3</v>
      </c>
    </row>
    <row r="560" spans="1:45" x14ac:dyDescent="0.35">
      <c r="A560">
        <v>411</v>
      </c>
      <c r="B560">
        <v>409.995</v>
      </c>
      <c r="C560">
        <v>616248.29700000002</v>
      </c>
      <c r="D560">
        <v>3097558.2820000001</v>
      </c>
      <c r="E560">
        <v>632.35749999999996</v>
      </c>
      <c r="F560">
        <v>5.2</v>
      </c>
      <c r="G560">
        <v>0</v>
      </c>
      <c r="H560" t="s">
        <v>194</v>
      </c>
      <c r="I560">
        <v>2.7E-2</v>
      </c>
      <c r="J560">
        <f t="shared" si="295"/>
        <v>0.99900000000002365</v>
      </c>
      <c r="K560">
        <f t="shared" ca="1" si="296"/>
        <v>50.95</v>
      </c>
      <c r="L560">
        <f t="shared" ca="1" si="297"/>
        <v>1.0684959309922624</v>
      </c>
      <c r="M560">
        <f t="shared" ca="1" si="270"/>
        <v>5.5561788411597641</v>
      </c>
      <c r="N560">
        <f t="shared" ca="1" si="271"/>
        <v>0.75728294997139567</v>
      </c>
      <c r="O560">
        <f t="shared" ca="1" si="272"/>
        <v>9.1699712080119067</v>
      </c>
      <c r="P560">
        <f t="shared" ca="1" si="273"/>
        <v>633.42599593099226</v>
      </c>
      <c r="Q560">
        <f t="shared" ca="1" si="274"/>
        <v>637.71184567389582</v>
      </c>
      <c r="R560">
        <f t="shared" ca="1" si="275"/>
        <v>2.7409906686322007E-2</v>
      </c>
      <c r="S560">
        <f t="shared" ca="1" si="276"/>
        <v>2.8323507366843055</v>
      </c>
      <c r="T560">
        <f t="shared" ca="1" si="277"/>
        <v>50.594272557643521</v>
      </c>
      <c r="U560">
        <f t="shared" ca="1" si="298"/>
        <v>-2.7075360018102401E-2</v>
      </c>
      <c r="V560">
        <f t="shared" ca="1" si="299"/>
        <v>0</v>
      </c>
      <c r="W560">
        <f t="shared" ca="1" si="278"/>
        <v>0.85427243828601596</v>
      </c>
      <c r="X560">
        <f t="shared" ca="1" si="279"/>
        <v>4.4422166790872835</v>
      </c>
      <c r="Y560">
        <f t="shared" ca="1" si="280"/>
        <v>0.64300323128124171</v>
      </c>
      <c r="Z560">
        <f t="shared" ca="1" si="281"/>
        <v>11.469499054347885</v>
      </c>
      <c r="AA560">
        <f t="shared" ca="1" si="282"/>
        <v>633.21177243828595</v>
      </c>
      <c r="AB560">
        <f t="shared" ca="1" si="283"/>
        <v>639.91663525977867</v>
      </c>
      <c r="AC560">
        <f t="shared" ca="1" si="284"/>
        <v>5.333191899283015E-2</v>
      </c>
      <c r="AD560">
        <f t="shared" ca="1" si="285"/>
        <v>3.9619751644332157</v>
      </c>
      <c r="AE560">
        <f t="shared" ca="1" si="286"/>
        <v>61.466338550173653</v>
      </c>
      <c r="AF560">
        <f t="shared" ca="1" si="287"/>
        <v>5.3756883078563078E-2</v>
      </c>
      <c r="AG560">
        <f t="shared" ca="1" si="288"/>
        <v>0</v>
      </c>
      <c r="AH560">
        <f ca="1">IFERROR(IF(V32="Supercritical",MAX($D$16,IFERROR(L560,MAX($D$16,POWER((ABS(K560)^2)/($I$5*MAX(F560,0.1)^2),1/3)))),IF(V32="Subcritical",MAX($D$16,IFERROR(W560,MAX($D$16,POWER((ABS(K560)^2)/($I$5*MAX(F560,0.1)^2),1/3)))),IF(AND(IFERROR(V560,0)=1,IFERROR(AG560,0)=1),IF(IFERROR(T560,-1E+99)&gt;=IFERROR(AE560,-1E+99),MAX($D$16,IFERROR(L560,MAX($D$16,POWER((ABS(K560)^2)/($I$5*MAX(F560,0.1)^2),1/3)))),MAX($D$16,IFERROR(W560,MAX($D$16,POWER((ABS(K560)^2)/($I$5*MAX(F560,0.1)^2),1/3))))),IF(IFERROR(V560,0)=1,MAX($D$16,IFERROR(L560,MAX($D$16,POWER((ABS(K560)^2)/($I$5*MAX(F560,0.1)^2),1/3)))),IF(IFERROR(AG560,0)=1,MAX($D$16,IFERROR(W560,MAX($D$16,POWER((ABS(K560)^2)/($I$5*MAX(F560,0.1)^2),1/3)))),MAX($D$16,POWER((ABS(K560)^2)/($I$5*MAX(F560,0.1)^2),1/3))))))),MAX($D$16,POWER((ABS(K560)^2)/($I$5*MAX(F560,0.1)^2),1/3)))</f>
        <v>2.1389677043987478</v>
      </c>
      <c r="AI560">
        <f t="shared" ca="1" si="289"/>
        <v>634.4964677043987</v>
      </c>
      <c r="AJ560">
        <f t="shared" ca="1" si="290"/>
        <v>635.56595155659807</v>
      </c>
      <c r="AM560">
        <v>0</v>
      </c>
      <c r="AN560">
        <v>0</v>
      </c>
      <c r="AO560">
        <f t="shared" si="291"/>
        <v>0</v>
      </c>
      <c r="AP560">
        <f t="shared" si="300"/>
        <v>0</v>
      </c>
      <c r="AQ560">
        <f t="shared" ca="1" si="292"/>
        <v>1.0000000000000004</v>
      </c>
      <c r="AR560" t="str">
        <f t="shared" ca="1" si="293"/>
        <v>Supercritical</v>
      </c>
      <c r="AS560">
        <f t="shared" ca="1" si="294"/>
        <v>3.8141460404132466E-3</v>
      </c>
    </row>
    <row r="561" spans="1:45" x14ac:dyDescent="0.35">
      <c r="A561">
        <v>412</v>
      </c>
      <c r="B561">
        <v>410.99599999999998</v>
      </c>
      <c r="C561">
        <v>616247.82299999997</v>
      </c>
      <c r="D561">
        <v>3097557.4010000001</v>
      </c>
      <c r="E561">
        <v>632.35699999999997</v>
      </c>
      <c r="F561">
        <v>5.2</v>
      </c>
      <c r="G561">
        <v>0</v>
      </c>
      <c r="H561" t="s">
        <v>194</v>
      </c>
      <c r="I561">
        <v>7.8E-2</v>
      </c>
      <c r="J561">
        <f t="shared" si="295"/>
        <v>1.0009999999999764</v>
      </c>
      <c r="K561">
        <f t="shared" ca="1" si="296"/>
        <v>50.95</v>
      </c>
      <c r="L561">
        <f t="shared" ca="1" si="297"/>
        <v>1.0684959309922624</v>
      </c>
      <c r="M561">
        <f t="shared" ca="1" si="270"/>
        <v>5.5561788411597641</v>
      </c>
      <c r="N561">
        <f t="shared" ca="1" si="271"/>
        <v>0.75728294997139567</v>
      </c>
      <c r="O561">
        <f t="shared" ca="1" si="272"/>
        <v>9.1699712080119067</v>
      </c>
      <c r="P561">
        <f t="shared" ca="1" si="273"/>
        <v>633.42549593099227</v>
      </c>
      <c r="Q561">
        <f t="shared" ca="1" si="274"/>
        <v>637.71134567389583</v>
      </c>
      <c r="R561">
        <f t="shared" ca="1" si="275"/>
        <v>2.7409906686322007E-2</v>
      </c>
      <c r="S561">
        <f t="shared" ca="1" si="276"/>
        <v>2.8323507366843055</v>
      </c>
      <c r="T561">
        <f t="shared" ca="1" si="277"/>
        <v>50.594272557643521</v>
      </c>
      <c r="U561">
        <f t="shared" ca="1" si="298"/>
        <v>-2.7494477059576639E-2</v>
      </c>
      <c r="V561">
        <f t="shared" ca="1" si="299"/>
        <v>0</v>
      </c>
      <c r="W561">
        <f t="shared" ca="1" si="278"/>
        <v>0.85577645542240244</v>
      </c>
      <c r="X561">
        <f t="shared" ca="1" si="279"/>
        <v>4.4500375681964925</v>
      </c>
      <c r="Y561">
        <f t="shared" ca="1" si="280"/>
        <v>0.64385495207799259</v>
      </c>
      <c r="Z561">
        <f t="shared" ca="1" si="281"/>
        <v>11.449341543570153</v>
      </c>
      <c r="AA561">
        <f t="shared" ca="1" si="282"/>
        <v>633.21277645542239</v>
      </c>
      <c r="AB561">
        <f t="shared" ca="1" si="283"/>
        <v>639.89409255029091</v>
      </c>
      <c r="AC561">
        <f t="shared" ca="1" si="284"/>
        <v>5.30509077578026E-2</v>
      </c>
      <c r="AD561">
        <f t="shared" ca="1" si="285"/>
        <v>3.9515350671895599</v>
      </c>
      <c r="AE561">
        <f t="shared" ca="1" si="286"/>
        <v>61.36833394262591</v>
      </c>
      <c r="AF561">
        <f t="shared" ca="1" si="287"/>
        <v>5.3419478850173618E-2</v>
      </c>
      <c r="AG561">
        <f t="shared" ca="1" si="288"/>
        <v>0</v>
      </c>
      <c r="AH561">
        <f ca="1">IFERROR(IF(V32="Supercritical",MAX($D$16,IFERROR(L561,MAX($D$16,POWER((ABS(K561)^2)/($I$5*MAX(F561,0.1)^2),1/3)))),IF(V32="Subcritical",MAX($D$16,IFERROR(W561,MAX($D$16,POWER((ABS(K561)^2)/($I$5*MAX(F561,0.1)^2),1/3)))),IF(AND(IFERROR(V561,0)=1,IFERROR(AG561,0)=1),IF(IFERROR(T561,-1E+99)&gt;=IFERROR(AE561,-1E+99),MAX($D$16,IFERROR(L561,MAX($D$16,POWER((ABS(K561)^2)/($I$5*MAX(F561,0.1)^2),1/3)))),MAX($D$16,IFERROR(W561,MAX($D$16,POWER((ABS(K561)^2)/($I$5*MAX(F561,0.1)^2),1/3))))),IF(IFERROR(V561,0)=1,MAX($D$16,IFERROR(L561,MAX($D$16,POWER((ABS(K561)^2)/($I$5*MAX(F561,0.1)^2),1/3)))),IF(IFERROR(AG561,0)=1,MAX($D$16,IFERROR(W561,MAX($D$16,POWER((ABS(K561)^2)/($I$5*MAX(F561,0.1)^2),1/3)))),MAX($D$16,POWER((ABS(K561)^2)/($I$5*MAX(F561,0.1)^2),1/3))))))),MAX($D$16,POWER((ABS(K561)^2)/($I$5*MAX(F561,0.1)^2),1/3)))</f>
        <v>2.1389677043987478</v>
      </c>
      <c r="AI561">
        <f t="shared" ca="1" si="289"/>
        <v>634.49596770439871</v>
      </c>
      <c r="AJ561">
        <f t="shared" ca="1" si="290"/>
        <v>635.56545155659808</v>
      </c>
      <c r="AM561">
        <v>0</v>
      </c>
      <c r="AN561">
        <v>0</v>
      </c>
      <c r="AO561">
        <f t="shared" si="291"/>
        <v>0</v>
      </c>
      <c r="AP561">
        <f t="shared" si="300"/>
        <v>0</v>
      </c>
      <c r="AQ561">
        <f t="shared" ca="1" si="292"/>
        <v>1.0000000000000004</v>
      </c>
      <c r="AR561" t="str">
        <f t="shared" ca="1" si="293"/>
        <v>Supercritical</v>
      </c>
      <c r="AS561">
        <f t="shared" ca="1" si="294"/>
        <v>3.8141460404132466E-3</v>
      </c>
    </row>
    <row r="562" spans="1:45" x14ac:dyDescent="0.35">
      <c r="A562">
        <v>413</v>
      </c>
      <c r="B562">
        <v>411.99599999999998</v>
      </c>
      <c r="C562">
        <v>616247.348</v>
      </c>
      <c r="D562">
        <v>3097556.5210000002</v>
      </c>
      <c r="E562">
        <v>632.35649999999998</v>
      </c>
      <c r="F562">
        <v>5.2</v>
      </c>
      <c r="G562">
        <v>0</v>
      </c>
      <c r="H562" t="s">
        <v>194</v>
      </c>
      <c r="I562">
        <v>7.8E-2</v>
      </c>
      <c r="J562">
        <f t="shared" si="295"/>
        <v>1</v>
      </c>
      <c r="K562">
        <f t="shared" ca="1" si="296"/>
        <v>50.95</v>
      </c>
      <c r="L562">
        <f t="shared" ca="1" si="297"/>
        <v>1.0684959309922624</v>
      </c>
      <c r="M562">
        <f t="shared" ca="1" si="270"/>
        <v>5.5561788411597641</v>
      </c>
      <c r="N562">
        <f t="shared" ca="1" si="271"/>
        <v>0.75728294997139567</v>
      </c>
      <c r="O562">
        <f t="shared" ca="1" si="272"/>
        <v>9.1699712080119067</v>
      </c>
      <c r="P562">
        <f t="shared" ca="1" si="273"/>
        <v>633.42499593099228</v>
      </c>
      <c r="Q562">
        <f t="shared" ca="1" si="274"/>
        <v>637.71084567389585</v>
      </c>
      <c r="R562">
        <f t="shared" ca="1" si="275"/>
        <v>2.7409906686322007E-2</v>
      </c>
      <c r="S562">
        <f t="shared" ca="1" si="276"/>
        <v>2.8323507366843055</v>
      </c>
      <c r="T562">
        <f t="shared" ca="1" si="277"/>
        <v>50.594272557643521</v>
      </c>
      <c r="U562">
        <f t="shared" ca="1" si="298"/>
        <v>-2.7467067152883828E-2</v>
      </c>
      <c r="V562">
        <f t="shared" ca="1" si="299"/>
        <v>0</v>
      </c>
      <c r="W562">
        <f t="shared" ca="1" si="278"/>
        <v>0.85733797160585701</v>
      </c>
      <c r="X562">
        <f t="shared" ca="1" si="279"/>
        <v>4.4581574523504566</v>
      </c>
      <c r="Y562">
        <f t="shared" ca="1" si="280"/>
        <v>0.64473845035747857</v>
      </c>
      <c r="Z562">
        <f t="shared" ca="1" si="281"/>
        <v>11.428488236353751</v>
      </c>
      <c r="AA562">
        <f t="shared" ca="1" si="282"/>
        <v>633.21383797160581</v>
      </c>
      <c r="AB562">
        <f t="shared" ca="1" si="283"/>
        <v>639.87083814329162</v>
      </c>
      <c r="AC562">
        <f t="shared" ca="1" si="284"/>
        <v>5.2761280584187845E-2</v>
      </c>
      <c r="AD562">
        <f t="shared" ca="1" si="285"/>
        <v>3.9407442664324761</v>
      </c>
      <c r="AE562">
        <f t="shared" ca="1" si="286"/>
        <v>61.266983685047776</v>
      </c>
      <c r="AF562">
        <f t="shared" ca="1" si="287"/>
        <v>5.256084559187002E-2</v>
      </c>
      <c r="AG562">
        <f t="shared" ca="1" si="288"/>
        <v>0</v>
      </c>
      <c r="AH562">
        <f ca="1">IFERROR(IF(V32="Supercritical",MAX($D$16,IFERROR(L562,MAX($D$16,POWER((ABS(K562)^2)/($I$5*MAX(F562,0.1)^2),1/3)))),IF(V32="Subcritical",MAX($D$16,IFERROR(W562,MAX($D$16,POWER((ABS(K562)^2)/($I$5*MAX(F562,0.1)^2),1/3)))),IF(AND(IFERROR(V562,0)=1,IFERROR(AG562,0)=1),IF(IFERROR(T562,-1E+99)&gt;=IFERROR(AE562,-1E+99),MAX($D$16,IFERROR(L562,MAX($D$16,POWER((ABS(K562)^2)/($I$5*MAX(F562,0.1)^2),1/3)))),MAX($D$16,IFERROR(W562,MAX($D$16,POWER((ABS(K562)^2)/($I$5*MAX(F562,0.1)^2),1/3))))),IF(IFERROR(V562,0)=1,MAX($D$16,IFERROR(L562,MAX($D$16,POWER((ABS(K562)^2)/($I$5*MAX(F562,0.1)^2),1/3)))),IF(IFERROR(AG562,0)=1,MAX($D$16,IFERROR(W562,MAX($D$16,POWER((ABS(K562)^2)/($I$5*MAX(F562,0.1)^2),1/3)))),MAX($D$16,POWER((ABS(K562)^2)/($I$5*MAX(F562,0.1)^2),1/3))))))),MAX($D$16,POWER((ABS(K562)^2)/($I$5*MAX(F562,0.1)^2),1/3)))</f>
        <v>2.1389677043987478</v>
      </c>
      <c r="AI562">
        <f t="shared" ca="1" si="289"/>
        <v>634.49546770439872</v>
      </c>
      <c r="AJ562">
        <f t="shared" ca="1" si="290"/>
        <v>635.56495155659809</v>
      </c>
      <c r="AM562">
        <v>0</v>
      </c>
      <c r="AN562">
        <v>0</v>
      </c>
      <c r="AO562">
        <f t="shared" si="291"/>
        <v>0</v>
      </c>
      <c r="AP562">
        <f t="shared" si="300"/>
        <v>0</v>
      </c>
      <c r="AQ562">
        <f t="shared" ca="1" si="292"/>
        <v>1.0000000000000004</v>
      </c>
      <c r="AR562" t="str">
        <f t="shared" ca="1" si="293"/>
        <v>Supercritical</v>
      </c>
      <c r="AS562">
        <f t="shared" ca="1" si="294"/>
        <v>3.8141460404132466E-3</v>
      </c>
    </row>
    <row r="563" spans="1:45" x14ac:dyDescent="0.35">
      <c r="A563">
        <v>414</v>
      </c>
      <c r="B563">
        <v>412.99599999999998</v>
      </c>
      <c r="C563">
        <v>616246.87399999995</v>
      </c>
      <c r="D563">
        <v>3097555.64</v>
      </c>
      <c r="E563">
        <v>632.35599999999999</v>
      </c>
      <c r="F563">
        <v>5.2</v>
      </c>
      <c r="G563">
        <v>0</v>
      </c>
      <c r="H563" t="s">
        <v>194</v>
      </c>
      <c r="I563">
        <v>2.7E-2</v>
      </c>
      <c r="J563">
        <f t="shared" si="295"/>
        <v>1</v>
      </c>
      <c r="K563">
        <f t="shared" ca="1" si="296"/>
        <v>50.95</v>
      </c>
      <c r="L563">
        <f t="shared" ca="1" si="297"/>
        <v>1.0684959309922624</v>
      </c>
      <c r="M563">
        <f t="shared" ca="1" si="270"/>
        <v>5.5561788411597641</v>
      </c>
      <c r="N563">
        <f t="shared" ca="1" si="271"/>
        <v>0.75728294997139567</v>
      </c>
      <c r="O563">
        <f t="shared" ca="1" si="272"/>
        <v>9.1699712080119067</v>
      </c>
      <c r="P563">
        <f t="shared" ca="1" si="273"/>
        <v>633.42449593099229</v>
      </c>
      <c r="Q563">
        <f t="shared" ca="1" si="274"/>
        <v>637.71034567389586</v>
      </c>
      <c r="R563">
        <f t="shared" ca="1" si="275"/>
        <v>2.7409906686322007E-2</v>
      </c>
      <c r="S563">
        <f t="shared" ca="1" si="276"/>
        <v>2.8323507366843055</v>
      </c>
      <c r="T563">
        <f t="shared" ca="1" si="277"/>
        <v>50.594272557643521</v>
      </c>
      <c r="U563">
        <f t="shared" ca="1" si="298"/>
        <v>-2.7102769924795211E-2</v>
      </c>
      <c r="V563">
        <f t="shared" ca="1" si="299"/>
        <v>0</v>
      </c>
      <c r="W563">
        <f t="shared" ca="1" si="278"/>
        <v>0.85894987439624959</v>
      </c>
      <c r="X563">
        <f t="shared" ca="1" si="279"/>
        <v>4.4665393468604977</v>
      </c>
      <c r="Y563">
        <f t="shared" ca="1" si="280"/>
        <v>0.64564962041262886</v>
      </c>
      <c r="Z563">
        <f t="shared" ca="1" si="281"/>
        <v>11.407041569176467</v>
      </c>
      <c r="AA563">
        <f t="shared" ca="1" si="282"/>
        <v>633.21494987439621</v>
      </c>
      <c r="AB563">
        <f t="shared" ca="1" si="283"/>
        <v>639.84698847587026</v>
      </c>
      <c r="AC563">
        <f t="shared" ca="1" si="284"/>
        <v>5.2464559778155291E-2</v>
      </c>
      <c r="AD563">
        <f t="shared" ca="1" si="285"/>
        <v>3.9296566887035032</v>
      </c>
      <c r="AE563">
        <f t="shared" ca="1" si="286"/>
        <v>61.162789432248445</v>
      </c>
      <c r="AF563">
        <f t="shared" ca="1" si="287"/>
        <v>5.1964559778184594E-2</v>
      </c>
      <c r="AG563">
        <f t="shared" ca="1" si="288"/>
        <v>0</v>
      </c>
      <c r="AH563">
        <f ca="1">IFERROR(IF(V32="Supercritical",MAX($D$16,IFERROR(L563,MAX($D$16,POWER((ABS(K563)^2)/($I$5*MAX(F563,0.1)^2),1/3)))),IF(V32="Subcritical",MAX($D$16,IFERROR(W563,MAX($D$16,POWER((ABS(K563)^2)/($I$5*MAX(F563,0.1)^2),1/3)))),IF(AND(IFERROR(V563,0)=1,IFERROR(AG563,0)=1),IF(IFERROR(T563,-1E+99)&gt;=IFERROR(AE563,-1E+99),MAX($D$16,IFERROR(L563,MAX($D$16,POWER((ABS(K563)^2)/($I$5*MAX(F563,0.1)^2),1/3)))),MAX($D$16,IFERROR(W563,MAX($D$16,POWER((ABS(K563)^2)/($I$5*MAX(F563,0.1)^2),1/3))))),IF(IFERROR(V563,0)=1,MAX($D$16,IFERROR(L563,MAX($D$16,POWER((ABS(K563)^2)/($I$5*MAX(F563,0.1)^2),1/3)))),IF(IFERROR(AG563,0)=1,MAX($D$16,IFERROR(W563,MAX($D$16,POWER((ABS(K563)^2)/($I$5*MAX(F563,0.1)^2),1/3)))),MAX($D$16,POWER((ABS(K563)^2)/($I$5*MAX(F563,0.1)^2),1/3))))))),MAX($D$16,POWER((ABS(K563)^2)/($I$5*MAX(F563,0.1)^2),1/3)))</f>
        <v>2.1389677043987478</v>
      </c>
      <c r="AI563">
        <f t="shared" ca="1" si="289"/>
        <v>634.49496770439873</v>
      </c>
      <c r="AJ563">
        <f t="shared" ca="1" si="290"/>
        <v>635.5644515565981</v>
      </c>
      <c r="AM563">
        <v>0</v>
      </c>
      <c r="AN563">
        <v>0</v>
      </c>
      <c r="AO563">
        <f t="shared" si="291"/>
        <v>0</v>
      </c>
      <c r="AP563">
        <f t="shared" si="300"/>
        <v>0</v>
      </c>
      <c r="AQ563">
        <f t="shared" ca="1" si="292"/>
        <v>1.0000000000000004</v>
      </c>
      <c r="AR563" t="str">
        <f t="shared" ca="1" si="293"/>
        <v>Supercritical</v>
      </c>
      <c r="AS563">
        <f t="shared" ca="1" si="294"/>
        <v>3.8141460404132466E-3</v>
      </c>
    </row>
    <row r="564" spans="1:45" x14ac:dyDescent="0.35">
      <c r="A564">
        <v>415</v>
      </c>
      <c r="B564">
        <v>413.99599999999998</v>
      </c>
      <c r="C564">
        <v>616246.4</v>
      </c>
      <c r="D564">
        <v>3097554.76</v>
      </c>
      <c r="E564">
        <v>632.35550000000001</v>
      </c>
      <c r="F564">
        <v>5.2</v>
      </c>
      <c r="G564">
        <v>0</v>
      </c>
      <c r="H564" t="s">
        <v>194</v>
      </c>
      <c r="I564">
        <v>0</v>
      </c>
      <c r="J564">
        <f t="shared" si="295"/>
        <v>1</v>
      </c>
      <c r="K564">
        <f t="shared" ca="1" si="296"/>
        <v>50.95</v>
      </c>
      <c r="L564">
        <f t="shared" ca="1" si="297"/>
        <v>1.0684959309922624</v>
      </c>
      <c r="M564">
        <f t="shared" ca="1" si="270"/>
        <v>5.5561788411597641</v>
      </c>
      <c r="N564">
        <f t="shared" ca="1" si="271"/>
        <v>0.75728294997139567</v>
      </c>
      <c r="O564">
        <f t="shared" ca="1" si="272"/>
        <v>9.1699712080119067</v>
      </c>
      <c r="P564">
        <f t="shared" ca="1" si="273"/>
        <v>633.42399593099231</v>
      </c>
      <c r="Q564">
        <f t="shared" ca="1" si="274"/>
        <v>637.70984567389587</v>
      </c>
      <c r="R564">
        <f t="shared" ca="1" si="275"/>
        <v>2.7409906686322007E-2</v>
      </c>
      <c r="S564">
        <f t="shared" ca="1" si="276"/>
        <v>2.8323507366843055</v>
      </c>
      <c r="T564">
        <f t="shared" ca="1" si="277"/>
        <v>50.594272557643521</v>
      </c>
      <c r="U564">
        <f t="shared" ca="1" si="298"/>
        <v>-2.6909906686341856E-2</v>
      </c>
      <c r="V564">
        <f t="shared" ca="1" si="299"/>
        <v>0</v>
      </c>
      <c r="W564">
        <f t="shared" ca="1" si="278"/>
        <v>0.86060490300633197</v>
      </c>
      <c r="X564">
        <f t="shared" ca="1" si="279"/>
        <v>4.4751454956329262</v>
      </c>
      <c r="Y564">
        <f t="shared" ca="1" si="280"/>
        <v>0.64658428527122991</v>
      </c>
      <c r="Z564">
        <f t="shared" ca="1" si="281"/>
        <v>11.38510469653324</v>
      </c>
      <c r="AA564">
        <f t="shared" ca="1" si="282"/>
        <v>633.21610490300634</v>
      </c>
      <c r="AB564">
        <f t="shared" ca="1" si="283"/>
        <v>639.82265989541327</v>
      </c>
      <c r="AC564">
        <f t="shared" ca="1" si="284"/>
        <v>5.2162257884275497E-2</v>
      </c>
      <c r="AD564">
        <f t="shared" ca="1" si="285"/>
        <v>3.9183264608434358</v>
      </c>
      <c r="AE564">
        <f t="shared" ca="1" si="286"/>
        <v>61.056255709446049</v>
      </c>
      <c r="AF564">
        <f t="shared" ca="1" si="287"/>
        <v>5.1863346901086516E-2</v>
      </c>
      <c r="AG564">
        <f t="shared" ca="1" si="288"/>
        <v>0</v>
      </c>
      <c r="AH564">
        <f ca="1">IFERROR(IF(V32="Supercritical",MAX($D$16,IFERROR(L564,MAX($D$16,POWER((ABS(K564)^2)/($I$5*MAX(F564,0.1)^2),1/3)))),IF(V32="Subcritical",MAX($D$16,IFERROR(W564,MAX($D$16,POWER((ABS(K564)^2)/($I$5*MAX(F564,0.1)^2),1/3)))),IF(AND(IFERROR(V564,0)=1,IFERROR(AG564,0)=1),IF(IFERROR(T564,-1E+99)&gt;=IFERROR(AE564,-1E+99),MAX($D$16,IFERROR(L564,MAX($D$16,POWER((ABS(K564)^2)/($I$5*MAX(F564,0.1)^2),1/3)))),MAX($D$16,IFERROR(W564,MAX($D$16,POWER((ABS(K564)^2)/($I$5*MAX(F564,0.1)^2),1/3))))),IF(IFERROR(V564,0)=1,MAX($D$16,IFERROR(L564,MAX($D$16,POWER((ABS(K564)^2)/($I$5*MAX(F564,0.1)^2),1/3)))),IF(IFERROR(AG564,0)=1,MAX($D$16,IFERROR(W564,MAX($D$16,POWER((ABS(K564)^2)/($I$5*MAX(F564,0.1)^2),1/3)))),MAX($D$16,POWER((ABS(K564)^2)/($I$5*MAX(F564,0.1)^2),1/3))))))),MAX($D$16,POWER((ABS(K564)^2)/($I$5*MAX(F564,0.1)^2),1/3)))</f>
        <v>2.1389677043987478</v>
      </c>
      <c r="AI564">
        <f t="shared" ca="1" si="289"/>
        <v>634.49446770439874</v>
      </c>
      <c r="AJ564">
        <f t="shared" ca="1" si="290"/>
        <v>635.56395155659811</v>
      </c>
      <c r="AM564">
        <v>0</v>
      </c>
      <c r="AN564">
        <v>0</v>
      </c>
      <c r="AO564">
        <f t="shared" si="291"/>
        <v>0</v>
      </c>
      <c r="AP564">
        <f t="shared" si="300"/>
        <v>0</v>
      </c>
      <c r="AQ564">
        <f t="shared" ca="1" si="292"/>
        <v>1.0000000000000004</v>
      </c>
      <c r="AR564" t="str">
        <f t="shared" ca="1" si="293"/>
        <v>Supercritical</v>
      </c>
      <c r="AS564">
        <f t="shared" ca="1" si="294"/>
        <v>3.8141460404132466E-3</v>
      </c>
    </row>
    <row r="565" spans="1:45" x14ac:dyDescent="0.35">
      <c r="A565">
        <v>416</v>
      </c>
      <c r="B565">
        <v>414.995</v>
      </c>
      <c r="C565">
        <v>616245.92599999998</v>
      </c>
      <c r="D565">
        <v>3097553.88</v>
      </c>
      <c r="E565">
        <v>632.35500000000002</v>
      </c>
      <c r="F565">
        <v>5.2</v>
      </c>
      <c r="G565">
        <v>0</v>
      </c>
      <c r="H565" t="s">
        <v>194</v>
      </c>
      <c r="I565">
        <v>2.3E-2</v>
      </c>
      <c r="J565">
        <f t="shared" si="295"/>
        <v>0.99900000000002365</v>
      </c>
      <c r="K565">
        <f t="shared" ca="1" si="296"/>
        <v>50.95</v>
      </c>
      <c r="L565">
        <f t="shared" ca="1" si="297"/>
        <v>1.0684959309922624</v>
      </c>
      <c r="M565">
        <f t="shared" ca="1" si="270"/>
        <v>5.5561788411597641</v>
      </c>
      <c r="N565">
        <f t="shared" ca="1" si="271"/>
        <v>0.75728294997139567</v>
      </c>
      <c r="O565">
        <f t="shared" ca="1" si="272"/>
        <v>9.1699712080119067</v>
      </c>
      <c r="P565">
        <f t="shared" ca="1" si="273"/>
        <v>633.42349593099232</v>
      </c>
      <c r="Q565">
        <f t="shared" ca="1" si="274"/>
        <v>637.70934567389588</v>
      </c>
      <c r="R565">
        <f t="shared" ca="1" si="275"/>
        <v>2.7409906686322007E-2</v>
      </c>
      <c r="S565">
        <f t="shared" ca="1" si="276"/>
        <v>2.8323507366843055</v>
      </c>
      <c r="T565">
        <f t="shared" ca="1" si="277"/>
        <v>50.594272557643521</v>
      </c>
      <c r="U565">
        <f t="shared" ca="1" si="298"/>
        <v>-2.7046787686458629E-2</v>
      </c>
      <c r="V565">
        <f t="shared" ca="1" si="299"/>
        <v>0</v>
      </c>
      <c r="W565">
        <f t="shared" ca="1" si="278"/>
        <v>0.86229577826347725</v>
      </c>
      <c r="X565">
        <f t="shared" ca="1" si="279"/>
        <v>4.4839380469700822</v>
      </c>
      <c r="Y565">
        <f t="shared" ca="1" si="280"/>
        <v>0.64753827144413001</v>
      </c>
      <c r="Z565">
        <f t="shared" ca="1" si="281"/>
        <v>11.362779651790303</v>
      </c>
      <c r="AA565">
        <f t="shared" ca="1" si="282"/>
        <v>633.21729577826352</v>
      </c>
      <c r="AB565">
        <f t="shared" ca="1" si="283"/>
        <v>639.79796659452961</v>
      </c>
      <c r="AC565">
        <f t="shared" ca="1" si="284"/>
        <v>5.185585098848923E-2</v>
      </c>
      <c r="AD565">
        <f t="shared" ca="1" si="285"/>
        <v>3.9068069467212179</v>
      </c>
      <c r="AE565">
        <f t="shared" ca="1" si="286"/>
        <v>60.947880919230592</v>
      </c>
      <c r="AF565">
        <f t="shared" ca="1" si="287"/>
        <v>5.1659965887552062E-2</v>
      </c>
      <c r="AG565">
        <f t="shared" ca="1" si="288"/>
        <v>0</v>
      </c>
      <c r="AH565">
        <f ca="1">IFERROR(IF(V32="Supercritical",MAX($D$16,IFERROR(L565,MAX($D$16,POWER((ABS(K565)^2)/($I$5*MAX(F565,0.1)^2),1/3)))),IF(V32="Subcritical",MAX($D$16,IFERROR(W565,MAX($D$16,POWER((ABS(K565)^2)/($I$5*MAX(F565,0.1)^2),1/3)))),IF(AND(IFERROR(V565,0)=1,IFERROR(AG565,0)=1),IF(IFERROR(T565,-1E+99)&gt;=IFERROR(AE565,-1E+99),MAX($D$16,IFERROR(L565,MAX($D$16,POWER((ABS(K565)^2)/($I$5*MAX(F565,0.1)^2),1/3)))),MAX($D$16,IFERROR(W565,MAX($D$16,POWER((ABS(K565)^2)/($I$5*MAX(F565,0.1)^2),1/3))))),IF(IFERROR(V565,0)=1,MAX($D$16,IFERROR(L565,MAX($D$16,POWER((ABS(K565)^2)/($I$5*MAX(F565,0.1)^2),1/3)))),IF(IFERROR(AG565,0)=1,MAX($D$16,IFERROR(W565,MAX($D$16,POWER((ABS(K565)^2)/($I$5*MAX(F565,0.1)^2),1/3)))),MAX($D$16,POWER((ABS(K565)^2)/($I$5*MAX(F565,0.1)^2),1/3))))))),MAX($D$16,POWER((ABS(K565)^2)/($I$5*MAX(F565,0.1)^2),1/3)))</f>
        <v>2.1389677043987478</v>
      </c>
      <c r="AI565">
        <f t="shared" ca="1" si="289"/>
        <v>634.49396770439876</v>
      </c>
      <c r="AJ565">
        <f t="shared" ca="1" si="290"/>
        <v>635.56345155659812</v>
      </c>
      <c r="AM565">
        <v>0</v>
      </c>
      <c r="AN565">
        <v>0</v>
      </c>
      <c r="AO565">
        <f t="shared" si="291"/>
        <v>0</v>
      </c>
      <c r="AP565">
        <f t="shared" si="300"/>
        <v>0</v>
      </c>
      <c r="AQ565">
        <f t="shared" ca="1" si="292"/>
        <v>1.0000000000000004</v>
      </c>
      <c r="AR565" t="str">
        <f t="shared" ca="1" si="293"/>
        <v>Supercritical</v>
      </c>
      <c r="AS565">
        <f t="shared" ca="1" si="294"/>
        <v>3.8141460404132466E-3</v>
      </c>
    </row>
    <row r="566" spans="1:45" x14ac:dyDescent="0.35">
      <c r="A566">
        <v>417</v>
      </c>
      <c r="B566">
        <v>415.99599999999998</v>
      </c>
      <c r="C566">
        <v>616245.451</v>
      </c>
      <c r="D566">
        <v>3097552.9989999998</v>
      </c>
      <c r="E566">
        <v>632.35450000000003</v>
      </c>
      <c r="F566">
        <v>5.2</v>
      </c>
      <c r="G566">
        <v>0</v>
      </c>
      <c r="H566" t="s">
        <v>194</v>
      </c>
      <c r="I566">
        <v>2.3E-2</v>
      </c>
      <c r="J566">
        <f t="shared" si="295"/>
        <v>1.0009999999999764</v>
      </c>
      <c r="K566">
        <f t="shared" ca="1" si="296"/>
        <v>50.95</v>
      </c>
      <c r="L566">
        <f t="shared" ca="1" si="297"/>
        <v>1.0684959309922624</v>
      </c>
      <c r="M566">
        <f t="shared" ca="1" si="270"/>
        <v>5.5561788411597641</v>
      </c>
      <c r="N566">
        <f t="shared" ca="1" si="271"/>
        <v>0.75728294997139567</v>
      </c>
      <c r="O566">
        <f t="shared" ca="1" si="272"/>
        <v>9.1699712080119067</v>
      </c>
      <c r="P566">
        <f t="shared" ca="1" si="273"/>
        <v>633.42299593099233</v>
      </c>
      <c r="Q566">
        <f t="shared" ca="1" si="274"/>
        <v>637.70884567389589</v>
      </c>
      <c r="R566">
        <f t="shared" ca="1" si="275"/>
        <v>2.7409906686322007E-2</v>
      </c>
      <c r="S566">
        <f t="shared" ca="1" si="276"/>
        <v>2.8323507366843055</v>
      </c>
      <c r="T566">
        <f t="shared" ca="1" si="277"/>
        <v>50.594272557643521</v>
      </c>
      <c r="U566">
        <f t="shared" ca="1" si="298"/>
        <v>-2.7101607499844249E-2</v>
      </c>
      <c r="V566">
        <f t="shared" ca="1" si="299"/>
        <v>0</v>
      </c>
      <c r="W566">
        <f t="shared" ca="1" si="278"/>
        <v>0.86401530603726984</v>
      </c>
      <c r="X566">
        <f t="shared" ca="1" si="279"/>
        <v>4.4928795913938036</v>
      </c>
      <c r="Y566">
        <f t="shared" ca="1" si="280"/>
        <v>0.64850746813436044</v>
      </c>
      <c r="Z566">
        <f t="shared" ca="1" si="281"/>
        <v>11.340165914438415</v>
      </c>
      <c r="AA566">
        <f t="shared" ca="1" si="282"/>
        <v>633.21851530603726</v>
      </c>
      <c r="AB566">
        <f t="shared" ca="1" si="283"/>
        <v>639.77301902504803</v>
      </c>
      <c r="AC566">
        <f t="shared" ca="1" si="284"/>
        <v>5.1546758465515929E-2</v>
      </c>
      <c r="AD566">
        <f t="shared" ca="1" si="285"/>
        <v>3.8951500012512326</v>
      </c>
      <c r="AE566">
        <f t="shared" ca="1" si="286"/>
        <v>60.838150349289691</v>
      </c>
      <c r="AF566">
        <f t="shared" ca="1" si="287"/>
        <v>5.1341711132863566E-2</v>
      </c>
      <c r="AG566">
        <f t="shared" ca="1" si="288"/>
        <v>0</v>
      </c>
      <c r="AH566">
        <f ca="1">IFERROR(IF(V32="Supercritical",MAX($D$16,IFERROR(L566,MAX($D$16,POWER((ABS(K566)^2)/($I$5*MAX(F566,0.1)^2),1/3)))),IF(V32="Subcritical",MAX($D$16,IFERROR(W566,MAX($D$16,POWER((ABS(K566)^2)/($I$5*MAX(F566,0.1)^2),1/3)))),IF(AND(IFERROR(V566,0)=1,IFERROR(AG566,0)=1),IF(IFERROR(T566,-1E+99)&gt;=IFERROR(AE566,-1E+99),MAX($D$16,IFERROR(L566,MAX($D$16,POWER((ABS(K566)^2)/($I$5*MAX(F566,0.1)^2),1/3)))),MAX($D$16,IFERROR(W566,MAX($D$16,POWER((ABS(K566)^2)/($I$5*MAX(F566,0.1)^2),1/3))))),IF(IFERROR(V566,0)=1,MAX($D$16,IFERROR(L566,MAX($D$16,POWER((ABS(K566)^2)/($I$5*MAX(F566,0.1)^2),1/3)))),IF(IFERROR(AG566,0)=1,MAX($D$16,IFERROR(W566,MAX($D$16,POWER((ABS(K566)^2)/($I$5*MAX(F566,0.1)^2),1/3)))),MAX($D$16,POWER((ABS(K566)^2)/($I$5*MAX(F566,0.1)^2),1/3))))))),MAX($D$16,POWER((ABS(K566)^2)/($I$5*MAX(F566,0.1)^2),1/3)))</f>
        <v>2.1389677043987478</v>
      </c>
      <c r="AI566">
        <f t="shared" ca="1" si="289"/>
        <v>634.49346770439877</v>
      </c>
      <c r="AJ566">
        <f t="shared" ca="1" si="290"/>
        <v>635.56295155659814</v>
      </c>
      <c r="AM566">
        <v>0</v>
      </c>
      <c r="AN566">
        <v>0</v>
      </c>
      <c r="AO566">
        <f t="shared" si="291"/>
        <v>0</v>
      </c>
      <c r="AP566">
        <f t="shared" si="300"/>
        <v>0</v>
      </c>
      <c r="AQ566">
        <f t="shared" ca="1" si="292"/>
        <v>1.0000000000000004</v>
      </c>
      <c r="AR566" t="str">
        <f t="shared" ca="1" si="293"/>
        <v>Supercritical</v>
      </c>
      <c r="AS566">
        <f t="shared" ca="1" si="294"/>
        <v>3.8141460404132466E-3</v>
      </c>
    </row>
    <row r="567" spans="1:45" x14ac:dyDescent="0.35">
      <c r="A567">
        <v>418</v>
      </c>
      <c r="B567">
        <v>416.99599999999998</v>
      </c>
      <c r="C567">
        <v>616244.97699999996</v>
      </c>
      <c r="D567">
        <v>3097552.1189999999</v>
      </c>
      <c r="E567">
        <v>632.35400000000004</v>
      </c>
      <c r="F567">
        <v>5.2</v>
      </c>
      <c r="G567">
        <v>0</v>
      </c>
      <c r="H567" t="s">
        <v>194</v>
      </c>
      <c r="I567">
        <v>2.7E-2</v>
      </c>
      <c r="J567">
        <f t="shared" si="295"/>
        <v>1</v>
      </c>
      <c r="K567">
        <f t="shared" ca="1" si="296"/>
        <v>50.95</v>
      </c>
      <c r="L567">
        <f t="shared" ca="1" si="297"/>
        <v>1.0684959309922624</v>
      </c>
      <c r="M567">
        <f t="shared" ca="1" si="270"/>
        <v>5.5561788411597641</v>
      </c>
      <c r="N567">
        <f t="shared" ca="1" si="271"/>
        <v>0.75728294997139567</v>
      </c>
      <c r="O567">
        <f t="shared" ca="1" si="272"/>
        <v>9.1699712080119067</v>
      </c>
      <c r="P567">
        <f t="shared" ca="1" si="273"/>
        <v>633.42249593099234</v>
      </c>
      <c r="Q567">
        <f t="shared" ca="1" si="274"/>
        <v>637.70834567389591</v>
      </c>
      <c r="R567">
        <f t="shared" ca="1" si="275"/>
        <v>2.7409906686322007E-2</v>
      </c>
      <c r="S567">
        <f t="shared" ca="1" si="276"/>
        <v>2.8323507366843055</v>
      </c>
      <c r="T567">
        <f t="shared" ca="1" si="277"/>
        <v>50.594272557643521</v>
      </c>
      <c r="U567">
        <f t="shared" ca="1" si="298"/>
        <v>-2.7102769924795211E-2</v>
      </c>
      <c r="V567">
        <f t="shared" ca="1" si="299"/>
        <v>0</v>
      </c>
      <c r="W567">
        <f t="shared" ca="1" si="278"/>
        <v>0.86575645905685283</v>
      </c>
      <c r="X567">
        <f t="shared" ca="1" si="279"/>
        <v>4.5019335870956345</v>
      </c>
      <c r="Y567">
        <f t="shared" ca="1" si="280"/>
        <v>0.64948787375567063</v>
      </c>
      <c r="Z567">
        <f t="shared" ca="1" si="281"/>
        <v>11.317359311128744</v>
      </c>
      <c r="AA567">
        <f t="shared" ca="1" si="282"/>
        <v>633.21975645905684</v>
      </c>
      <c r="AB567">
        <f t="shared" ca="1" si="283"/>
        <v>639.74792270662022</v>
      </c>
      <c r="AC567">
        <f t="shared" ca="1" si="284"/>
        <v>5.1236328037673182E-2</v>
      </c>
      <c r="AD567">
        <f t="shared" ca="1" si="285"/>
        <v>3.8834054031031751</v>
      </c>
      <c r="AE567">
        <f t="shared" ca="1" si="286"/>
        <v>60.727530824735339</v>
      </c>
      <c r="AF567">
        <f t="shared" ca="1" si="287"/>
        <v>5.1030095518854068E-2</v>
      </c>
      <c r="AG567">
        <f t="shared" ca="1" si="288"/>
        <v>0</v>
      </c>
      <c r="AH567">
        <f ca="1">IFERROR(IF(V32="Supercritical",MAX($D$16,IFERROR(L567,MAX($D$16,POWER((ABS(K567)^2)/($I$5*MAX(F567,0.1)^2),1/3)))),IF(V32="Subcritical",MAX($D$16,IFERROR(W567,MAX($D$16,POWER((ABS(K567)^2)/($I$5*MAX(F567,0.1)^2),1/3)))),IF(AND(IFERROR(V567,0)=1,IFERROR(AG567,0)=1),IF(IFERROR(T567,-1E+99)&gt;=IFERROR(AE567,-1E+99),MAX($D$16,IFERROR(L567,MAX($D$16,POWER((ABS(K567)^2)/($I$5*MAX(F567,0.1)^2),1/3)))),MAX($D$16,IFERROR(W567,MAX($D$16,POWER((ABS(K567)^2)/($I$5*MAX(F567,0.1)^2),1/3))))),IF(IFERROR(V567,0)=1,MAX($D$16,IFERROR(L567,MAX($D$16,POWER((ABS(K567)^2)/($I$5*MAX(F567,0.1)^2),1/3)))),IF(IFERROR(AG567,0)=1,MAX($D$16,IFERROR(W567,MAX($D$16,POWER((ABS(K567)^2)/($I$5*MAX(F567,0.1)^2),1/3)))),MAX($D$16,POWER((ABS(K567)^2)/($I$5*MAX(F567,0.1)^2),1/3))))))),MAX($D$16,POWER((ABS(K567)^2)/($I$5*MAX(F567,0.1)^2),1/3)))</f>
        <v>2.1389677043987478</v>
      </c>
      <c r="AI567">
        <f t="shared" ca="1" si="289"/>
        <v>634.49296770439878</v>
      </c>
      <c r="AJ567">
        <f t="shared" ca="1" si="290"/>
        <v>635.56245155659815</v>
      </c>
      <c r="AM567">
        <v>0</v>
      </c>
      <c r="AN567">
        <v>0</v>
      </c>
      <c r="AO567">
        <f t="shared" si="291"/>
        <v>0</v>
      </c>
      <c r="AP567">
        <f t="shared" si="300"/>
        <v>0</v>
      </c>
      <c r="AQ567">
        <f t="shared" ca="1" si="292"/>
        <v>1.0000000000000004</v>
      </c>
      <c r="AR567" t="str">
        <f t="shared" ca="1" si="293"/>
        <v>Supercritical</v>
      </c>
      <c r="AS567">
        <f t="shared" ca="1" si="294"/>
        <v>3.8141460404132466E-3</v>
      </c>
    </row>
    <row r="568" spans="1:45" x14ac:dyDescent="0.35">
      <c r="A568">
        <v>419</v>
      </c>
      <c r="B568">
        <v>417.99599999999998</v>
      </c>
      <c r="C568">
        <v>616244.50300000003</v>
      </c>
      <c r="D568">
        <v>3097551.2379999999</v>
      </c>
      <c r="E568">
        <v>632.35350000000005</v>
      </c>
      <c r="F568">
        <v>5.2</v>
      </c>
      <c r="G568">
        <v>0</v>
      </c>
      <c r="H568" t="s">
        <v>194</v>
      </c>
      <c r="I568">
        <v>2.7E-2</v>
      </c>
      <c r="J568">
        <f t="shared" si="295"/>
        <v>1</v>
      </c>
      <c r="K568">
        <f t="shared" ca="1" si="296"/>
        <v>50.95</v>
      </c>
      <c r="L568">
        <f t="shared" ca="1" si="297"/>
        <v>1.0684959309922624</v>
      </c>
      <c r="M568">
        <f t="shared" ca="1" si="270"/>
        <v>5.5561788411597641</v>
      </c>
      <c r="N568">
        <f t="shared" ca="1" si="271"/>
        <v>0.75728294997139567</v>
      </c>
      <c r="O568">
        <f t="shared" ca="1" si="272"/>
        <v>9.1699712080119067</v>
      </c>
      <c r="P568">
        <f t="shared" ca="1" si="273"/>
        <v>633.42199593099235</v>
      </c>
      <c r="Q568">
        <f t="shared" ca="1" si="274"/>
        <v>637.70784567389592</v>
      </c>
      <c r="R568">
        <f t="shared" ca="1" si="275"/>
        <v>2.7409906686322007E-2</v>
      </c>
      <c r="S568">
        <f t="shared" ca="1" si="276"/>
        <v>2.8323507366843055</v>
      </c>
      <c r="T568">
        <f t="shared" ca="1" si="277"/>
        <v>50.594272557643521</v>
      </c>
      <c r="U568">
        <f t="shared" ca="1" si="298"/>
        <v>-2.7102769924795211E-2</v>
      </c>
      <c r="V568">
        <f t="shared" ca="1" si="299"/>
        <v>0</v>
      </c>
      <c r="W568">
        <f t="shared" ca="1" si="278"/>
        <v>0.86751244116860438</v>
      </c>
      <c r="X568">
        <f t="shared" ca="1" si="279"/>
        <v>4.5110646940767429</v>
      </c>
      <c r="Y568">
        <f t="shared" ca="1" si="280"/>
        <v>0.65047563211574888</v>
      </c>
      <c r="Z568">
        <f t="shared" ca="1" si="281"/>
        <v>11.294451189516289</v>
      </c>
      <c r="AA568">
        <f t="shared" ca="1" si="282"/>
        <v>633.22101244116868</v>
      </c>
      <c r="AB568">
        <f t="shared" ca="1" si="283"/>
        <v>639.72277735821081</v>
      </c>
      <c r="AC568">
        <f t="shared" ca="1" si="284"/>
        <v>5.09258251757818E-2</v>
      </c>
      <c r="AD568">
        <f t="shared" ca="1" si="285"/>
        <v>3.8716204335408948</v>
      </c>
      <c r="AE568">
        <f t="shared" ca="1" si="286"/>
        <v>60.616466705424806</v>
      </c>
      <c r="AF568">
        <f t="shared" ca="1" si="287"/>
        <v>5.0425825175693717E-2</v>
      </c>
      <c r="AG568">
        <f t="shared" ca="1" si="288"/>
        <v>0</v>
      </c>
      <c r="AH568">
        <f ca="1">IFERROR(IF(V32="Supercritical",MAX($D$16,IFERROR(L568,MAX($D$16,POWER((ABS(K568)^2)/($I$5*MAX(F568,0.1)^2),1/3)))),IF(V32="Subcritical",MAX($D$16,IFERROR(W568,MAX($D$16,POWER((ABS(K568)^2)/($I$5*MAX(F568,0.1)^2),1/3)))),IF(AND(IFERROR(V568,0)=1,IFERROR(AG568,0)=1),IF(IFERROR(T568,-1E+99)&gt;=IFERROR(AE568,-1E+99),MAX($D$16,IFERROR(L568,MAX($D$16,POWER((ABS(K568)^2)/($I$5*MAX(F568,0.1)^2),1/3)))),MAX($D$16,IFERROR(W568,MAX($D$16,POWER((ABS(K568)^2)/($I$5*MAX(F568,0.1)^2),1/3))))),IF(IFERROR(V568,0)=1,MAX($D$16,IFERROR(L568,MAX($D$16,POWER((ABS(K568)^2)/($I$5*MAX(F568,0.1)^2),1/3)))),IF(IFERROR(AG568,0)=1,MAX($D$16,IFERROR(W568,MAX($D$16,POWER((ABS(K568)^2)/($I$5*MAX(F568,0.1)^2),1/3)))),MAX($D$16,POWER((ABS(K568)^2)/($I$5*MAX(F568,0.1)^2),1/3))))))),MAX($D$16,POWER((ABS(K568)^2)/($I$5*MAX(F568,0.1)^2),1/3)))</f>
        <v>2.1389677043987478</v>
      </c>
      <c r="AI568">
        <f t="shared" ca="1" si="289"/>
        <v>634.49246770439879</v>
      </c>
      <c r="AJ568">
        <f t="shared" ca="1" si="290"/>
        <v>635.56195155659816</v>
      </c>
      <c r="AM568">
        <v>0</v>
      </c>
      <c r="AN568">
        <v>0</v>
      </c>
      <c r="AO568">
        <f t="shared" si="291"/>
        <v>0</v>
      </c>
      <c r="AP568">
        <f t="shared" si="300"/>
        <v>0</v>
      </c>
      <c r="AQ568">
        <f t="shared" ca="1" si="292"/>
        <v>1.0000000000000004</v>
      </c>
      <c r="AR568" t="str">
        <f t="shared" ca="1" si="293"/>
        <v>Supercritical</v>
      </c>
      <c r="AS568">
        <f t="shared" ca="1" si="294"/>
        <v>3.8141460404132466E-3</v>
      </c>
    </row>
    <row r="569" spans="1:45" x14ac:dyDescent="0.35">
      <c r="A569">
        <v>420</v>
      </c>
      <c r="B569">
        <v>418.99599999999998</v>
      </c>
      <c r="C569">
        <v>616244.02899999998</v>
      </c>
      <c r="D569">
        <v>3097550.358</v>
      </c>
      <c r="E569">
        <v>632.35299999999995</v>
      </c>
      <c r="F569">
        <v>5.2</v>
      </c>
      <c r="G569">
        <v>0</v>
      </c>
      <c r="H569" t="s">
        <v>194</v>
      </c>
      <c r="I569">
        <v>0</v>
      </c>
      <c r="J569">
        <f t="shared" si="295"/>
        <v>1</v>
      </c>
      <c r="K569">
        <f t="shared" ca="1" si="296"/>
        <v>50.95</v>
      </c>
      <c r="L569">
        <f t="shared" ca="1" si="297"/>
        <v>1.0684959309922624</v>
      </c>
      <c r="M569">
        <f t="shared" ca="1" si="270"/>
        <v>5.5561788411597641</v>
      </c>
      <c r="N569">
        <f t="shared" ca="1" si="271"/>
        <v>0.75728294997139567</v>
      </c>
      <c r="O569">
        <f t="shared" ca="1" si="272"/>
        <v>9.1699712080119067</v>
      </c>
      <c r="P569">
        <f t="shared" ca="1" si="273"/>
        <v>633.42149593099225</v>
      </c>
      <c r="Q569">
        <f t="shared" ca="1" si="274"/>
        <v>637.70734567389582</v>
      </c>
      <c r="R569">
        <f t="shared" ca="1" si="275"/>
        <v>2.7409906686322007E-2</v>
      </c>
      <c r="S569">
        <f t="shared" ca="1" si="276"/>
        <v>2.8323507366843055</v>
      </c>
      <c r="T569">
        <f t="shared" ca="1" si="277"/>
        <v>50.594272557643521</v>
      </c>
      <c r="U569">
        <f t="shared" ca="1" si="298"/>
        <v>-2.6909906686228169E-2</v>
      </c>
      <c r="V569">
        <f t="shared" ca="1" si="299"/>
        <v>0</v>
      </c>
      <c r="W569">
        <f t="shared" ca="1" si="278"/>
        <v>0.869276737313321</v>
      </c>
      <c r="X569">
        <f t="shared" ca="1" si="279"/>
        <v>4.5202390340292693</v>
      </c>
      <c r="Y569">
        <f t="shared" ca="1" si="280"/>
        <v>0.65146706018180534</v>
      </c>
      <c r="Z569">
        <f t="shared" ca="1" si="281"/>
        <v>11.2715278144448</v>
      </c>
      <c r="AA569">
        <f t="shared" ca="1" si="282"/>
        <v>633.22227673731322</v>
      </c>
      <c r="AB569">
        <f t="shared" ca="1" si="283"/>
        <v>639.69767629245098</v>
      </c>
      <c r="AC569">
        <f t="shared" ca="1" si="284"/>
        <v>5.0616426025014816E-2</v>
      </c>
      <c r="AD569">
        <f t="shared" ca="1" si="285"/>
        <v>3.8598395743075065</v>
      </c>
      <c r="AE569">
        <f t="shared" ca="1" si="286"/>
        <v>60.505376979827531</v>
      </c>
      <c r="AF569">
        <f t="shared" ca="1" si="287"/>
        <v>5.0314033248582746E-2</v>
      </c>
      <c r="AG569">
        <f t="shared" ca="1" si="288"/>
        <v>0</v>
      </c>
      <c r="AH569">
        <f ca="1">IFERROR(IF(V32="Supercritical",MAX($D$16,IFERROR(L569,MAX($D$16,POWER((ABS(K569)^2)/($I$5*MAX(F569,0.1)^2),1/3)))),IF(V32="Subcritical",MAX($D$16,IFERROR(W569,MAX($D$16,POWER((ABS(K569)^2)/($I$5*MAX(F569,0.1)^2),1/3)))),IF(AND(IFERROR(V569,0)=1,IFERROR(AG569,0)=1),IF(IFERROR(T569,-1E+99)&gt;=IFERROR(AE569,-1E+99),MAX($D$16,IFERROR(L569,MAX($D$16,POWER((ABS(K569)^2)/($I$5*MAX(F569,0.1)^2),1/3)))),MAX($D$16,IFERROR(W569,MAX($D$16,POWER((ABS(K569)^2)/($I$5*MAX(F569,0.1)^2),1/3))))),IF(IFERROR(V569,0)=1,MAX($D$16,IFERROR(L569,MAX($D$16,POWER((ABS(K569)^2)/($I$5*MAX(F569,0.1)^2),1/3)))),IF(IFERROR(AG569,0)=1,MAX($D$16,IFERROR(W569,MAX($D$16,POWER((ABS(K569)^2)/($I$5*MAX(F569,0.1)^2),1/3)))),MAX($D$16,POWER((ABS(K569)^2)/($I$5*MAX(F569,0.1)^2),1/3))))))),MAX($D$16,POWER((ABS(K569)^2)/($I$5*MAX(F569,0.1)^2),1/3)))</f>
        <v>2.1389677043987478</v>
      </c>
      <c r="AI569">
        <f t="shared" ca="1" si="289"/>
        <v>634.49196770439869</v>
      </c>
      <c r="AJ569">
        <f t="shared" ca="1" si="290"/>
        <v>635.56145155659806</v>
      </c>
      <c r="AM569">
        <v>0</v>
      </c>
      <c r="AN569">
        <v>0</v>
      </c>
      <c r="AO569">
        <f t="shared" si="291"/>
        <v>0</v>
      </c>
      <c r="AP569">
        <f t="shared" si="300"/>
        <v>0</v>
      </c>
      <c r="AQ569">
        <f t="shared" ca="1" si="292"/>
        <v>1.0000000000000004</v>
      </c>
      <c r="AR569" t="str">
        <f t="shared" ca="1" si="293"/>
        <v>Supercritical</v>
      </c>
      <c r="AS569">
        <f t="shared" ca="1" si="294"/>
        <v>3.8141460404132466E-3</v>
      </c>
    </row>
    <row r="570" spans="1:45" x14ac:dyDescent="0.35">
      <c r="A570">
        <v>421</v>
      </c>
      <c r="B570">
        <v>419.995</v>
      </c>
      <c r="C570">
        <v>616243.55500000005</v>
      </c>
      <c r="D570">
        <v>3097549.4780000001</v>
      </c>
      <c r="E570">
        <v>632.35249999999996</v>
      </c>
      <c r="F570">
        <v>5.2</v>
      </c>
      <c r="G570">
        <v>0</v>
      </c>
      <c r="H570" t="s">
        <v>194</v>
      </c>
      <c r="I570">
        <v>2.3E-2</v>
      </c>
      <c r="J570">
        <f t="shared" si="295"/>
        <v>0.99900000000002365</v>
      </c>
      <c r="K570">
        <f t="shared" ca="1" si="296"/>
        <v>50.95</v>
      </c>
      <c r="L570">
        <f t="shared" ca="1" si="297"/>
        <v>1.0684959309922624</v>
      </c>
      <c r="M570">
        <f t="shared" ca="1" si="270"/>
        <v>5.5561788411597641</v>
      </c>
      <c r="N570">
        <f t="shared" ca="1" si="271"/>
        <v>0.75728294997139567</v>
      </c>
      <c r="O570">
        <f t="shared" ca="1" si="272"/>
        <v>9.1699712080119067</v>
      </c>
      <c r="P570">
        <f t="shared" ca="1" si="273"/>
        <v>633.42099593099226</v>
      </c>
      <c r="Q570">
        <f t="shared" ca="1" si="274"/>
        <v>637.70684567389583</v>
      </c>
      <c r="R570">
        <f t="shared" ca="1" si="275"/>
        <v>2.7409906686322007E-2</v>
      </c>
      <c r="S570">
        <f t="shared" ca="1" si="276"/>
        <v>2.8323507366843055</v>
      </c>
      <c r="T570">
        <f t="shared" ca="1" si="277"/>
        <v>50.594272557643521</v>
      </c>
      <c r="U570">
        <f t="shared" ca="1" si="298"/>
        <v>-2.7046787686458629E-2</v>
      </c>
      <c r="V570">
        <f t="shared" ca="1" si="299"/>
        <v>0</v>
      </c>
      <c r="W570">
        <f t="shared" ca="1" si="278"/>
        <v>0.87104315184978864</v>
      </c>
      <c r="X570">
        <f t="shared" ca="1" si="279"/>
        <v>4.5294243896189013</v>
      </c>
      <c r="Y570">
        <f t="shared" ca="1" si="280"/>
        <v>0.65245866897463956</v>
      </c>
      <c r="Z570">
        <f t="shared" ca="1" si="281"/>
        <v>11.248669945075925</v>
      </c>
      <c r="AA570">
        <f t="shared" ca="1" si="282"/>
        <v>633.22354315184975</v>
      </c>
      <c r="AB570">
        <f t="shared" ca="1" si="283"/>
        <v>639.67270602306553</v>
      </c>
      <c r="AC570">
        <f t="shared" ca="1" si="284"/>
        <v>5.0309213173412429E-2</v>
      </c>
      <c r="AD570">
        <f t="shared" ca="1" si="285"/>
        <v>3.8481043022318793</v>
      </c>
      <c r="AE570">
        <f t="shared" ca="1" si="286"/>
        <v>60.394653251218678</v>
      </c>
      <c r="AF570">
        <f t="shared" ca="1" si="287"/>
        <v>5.0106740296655516E-2</v>
      </c>
      <c r="AG570">
        <f t="shared" ca="1" si="288"/>
        <v>0</v>
      </c>
      <c r="AH570">
        <f ca="1">IFERROR(IF(V32="Supercritical",MAX($D$16,IFERROR(L570,MAX($D$16,POWER((ABS(K570)^2)/($I$5*MAX(F570,0.1)^2),1/3)))),IF(V32="Subcritical",MAX($D$16,IFERROR(W570,MAX($D$16,POWER((ABS(K570)^2)/($I$5*MAX(F570,0.1)^2),1/3)))),IF(AND(IFERROR(V570,0)=1,IFERROR(AG570,0)=1),IF(IFERROR(T570,-1E+99)&gt;=IFERROR(AE570,-1E+99),MAX($D$16,IFERROR(L570,MAX($D$16,POWER((ABS(K570)^2)/($I$5*MAX(F570,0.1)^2),1/3)))),MAX($D$16,IFERROR(W570,MAX($D$16,POWER((ABS(K570)^2)/($I$5*MAX(F570,0.1)^2),1/3))))),IF(IFERROR(V570,0)=1,MAX($D$16,IFERROR(L570,MAX($D$16,POWER((ABS(K570)^2)/($I$5*MAX(F570,0.1)^2),1/3)))),IF(IFERROR(AG570,0)=1,MAX($D$16,IFERROR(W570,MAX($D$16,POWER((ABS(K570)^2)/($I$5*MAX(F570,0.1)^2),1/3)))),MAX($D$16,POWER((ABS(K570)^2)/($I$5*MAX(F570,0.1)^2),1/3))))))),MAX($D$16,POWER((ABS(K570)^2)/($I$5*MAX(F570,0.1)^2),1/3)))</f>
        <v>2.1389677043987478</v>
      </c>
      <c r="AI570">
        <f t="shared" ca="1" si="289"/>
        <v>634.4914677043987</v>
      </c>
      <c r="AJ570">
        <f t="shared" ca="1" si="290"/>
        <v>635.56095155659807</v>
      </c>
      <c r="AM570">
        <v>0</v>
      </c>
      <c r="AN570">
        <v>0</v>
      </c>
      <c r="AO570">
        <f t="shared" si="291"/>
        <v>0</v>
      </c>
      <c r="AP570">
        <f t="shared" si="300"/>
        <v>0</v>
      </c>
      <c r="AQ570">
        <f t="shared" ca="1" si="292"/>
        <v>1.0000000000000004</v>
      </c>
      <c r="AR570" t="str">
        <f t="shared" ca="1" si="293"/>
        <v>Supercritical</v>
      </c>
      <c r="AS570">
        <f t="shared" ca="1" si="294"/>
        <v>3.8141460404132466E-3</v>
      </c>
    </row>
    <row r="571" spans="1:45" x14ac:dyDescent="0.35">
      <c r="A571">
        <v>422</v>
      </c>
      <c r="B571">
        <v>420.99599999999998</v>
      </c>
      <c r="C571">
        <v>616243.07999999996</v>
      </c>
      <c r="D571">
        <v>3097548.5970000001</v>
      </c>
      <c r="E571">
        <v>632.35199999999998</v>
      </c>
      <c r="F571">
        <v>5.2</v>
      </c>
      <c r="G571">
        <v>0</v>
      </c>
      <c r="H571" t="s">
        <v>194</v>
      </c>
      <c r="I571">
        <v>2.3E-2</v>
      </c>
      <c r="J571">
        <f t="shared" si="295"/>
        <v>1.0009999999999764</v>
      </c>
      <c r="K571">
        <f t="shared" ca="1" si="296"/>
        <v>50.95</v>
      </c>
      <c r="L571">
        <f t="shared" ca="1" si="297"/>
        <v>1.0684959309922624</v>
      </c>
      <c r="M571">
        <f t="shared" ca="1" si="270"/>
        <v>5.5561788411597641</v>
      </c>
      <c r="N571">
        <f t="shared" ca="1" si="271"/>
        <v>0.75728294997139567</v>
      </c>
      <c r="O571">
        <f t="shared" ca="1" si="272"/>
        <v>9.1699712080119067</v>
      </c>
      <c r="P571">
        <f t="shared" ca="1" si="273"/>
        <v>633.42049593099227</v>
      </c>
      <c r="Q571">
        <f t="shared" ca="1" si="274"/>
        <v>637.70634567389584</v>
      </c>
      <c r="R571">
        <f t="shared" ca="1" si="275"/>
        <v>2.7409906686322007E-2</v>
      </c>
      <c r="S571">
        <f t="shared" ca="1" si="276"/>
        <v>2.8323507366843055</v>
      </c>
      <c r="T571">
        <f t="shared" ca="1" si="277"/>
        <v>50.594272557643521</v>
      </c>
      <c r="U571">
        <f t="shared" ca="1" si="298"/>
        <v>-2.7101607499844249E-2</v>
      </c>
      <c r="V571">
        <f t="shared" ca="1" si="299"/>
        <v>0</v>
      </c>
      <c r="W571">
        <f t="shared" ca="1" si="278"/>
        <v>0.8728058373133466</v>
      </c>
      <c r="X571">
        <f t="shared" ca="1" si="279"/>
        <v>4.5385903540294024</v>
      </c>
      <c r="Y571">
        <f t="shared" ca="1" si="280"/>
        <v>0.65344717882940651</v>
      </c>
      <c r="Z571">
        <f t="shared" ca="1" si="281"/>
        <v>11.225952559205112</v>
      </c>
      <c r="AA571">
        <f t="shared" ca="1" si="282"/>
        <v>633.22480583731328</v>
      </c>
      <c r="AB571">
        <f t="shared" ca="1" si="283"/>
        <v>639.64794604432268</v>
      </c>
      <c r="AC571">
        <f t="shared" ca="1" si="284"/>
        <v>5.0005173697352558E-2</v>
      </c>
      <c r="AD571">
        <f t="shared" ca="1" si="285"/>
        <v>3.8364529622635204</v>
      </c>
      <c r="AE571">
        <f t="shared" ca="1" si="286"/>
        <v>60.28465844930772</v>
      </c>
      <c r="AF571">
        <f t="shared" ca="1" si="287"/>
        <v>4.9794215006727427E-2</v>
      </c>
      <c r="AG571">
        <f t="shared" ca="1" si="288"/>
        <v>0</v>
      </c>
      <c r="AH571">
        <f ca="1">IFERROR(IF(V32="Supercritical",MAX($D$16,IFERROR(L571,MAX($D$16,POWER((ABS(K571)^2)/($I$5*MAX(F571,0.1)^2),1/3)))),IF(V32="Subcritical",MAX($D$16,IFERROR(W571,MAX($D$16,POWER((ABS(K571)^2)/($I$5*MAX(F571,0.1)^2),1/3)))),IF(AND(IFERROR(V571,0)=1,IFERROR(AG571,0)=1),IF(IFERROR(T571,-1E+99)&gt;=IFERROR(AE571,-1E+99),MAX($D$16,IFERROR(L571,MAX($D$16,POWER((ABS(K571)^2)/($I$5*MAX(F571,0.1)^2),1/3)))),MAX($D$16,IFERROR(W571,MAX($D$16,POWER((ABS(K571)^2)/($I$5*MAX(F571,0.1)^2),1/3))))),IF(IFERROR(V571,0)=1,MAX($D$16,IFERROR(L571,MAX($D$16,POWER((ABS(K571)^2)/($I$5*MAX(F571,0.1)^2),1/3)))),IF(IFERROR(AG571,0)=1,MAX($D$16,IFERROR(W571,MAX($D$16,POWER((ABS(K571)^2)/($I$5*MAX(F571,0.1)^2),1/3)))),MAX($D$16,POWER((ABS(K571)^2)/($I$5*MAX(F571,0.1)^2),1/3))))))),MAX($D$16,POWER((ABS(K571)^2)/($I$5*MAX(F571,0.1)^2),1/3)))</f>
        <v>2.1389677043987478</v>
      </c>
      <c r="AI571">
        <f t="shared" ca="1" si="289"/>
        <v>634.49096770439871</v>
      </c>
      <c r="AJ571">
        <f t="shared" ca="1" si="290"/>
        <v>635.56045155659808</v>
      </c>
      <c r="AM571">
        <v>0</v>
      </c>
      <c r="AN571">
        <v>0</v>
      </c>
      <c r="AO571">
        <f t="shared" si="291"/>
        <v>0</v>
      </c>
      <c r="AP571">
        <f t="shared" si="300"/>
        <v>0</v>
      </c>
      <c r="AQ571">
        <f t="shared" ca="1" si="292"/>
        <v>1.0000000000000004</v>
      </c>
      <c r="AR571" t="str">
        <f t="shared" ca="1" si="293"/>
        <v>Supercritical</v>
      </c>
      <c r="AS571">
        <f t="shared" ca="1" si="294"/>
        <v>3.8141460404132466E-3</v>
      </c>
    </row>
    <row r="572" spans="1:45" x14ac:dyDescent="0.35">
      <c r="A572">
        <v>423</v>
      </c>
      <c r="B572">
        <v>421.99599999999998</v>
      </c>
      <c r="C572">
        <v>616242.60600000003</v>
      </c>
      <c r="D572">
        <v>3097547.7170000002</v>
      </c>
      <c r="E572">
        <v>632.35149999999999</v>
      </c>
      <c r="F572">
        <v>5.2</v>
      </c>
      <c r="G572">
        <v>0</v>
      </c>
      <c r="H572" t="s">
        <v>194</v>
      </c>
      <c r="I572">
        <v>2.7E-2</v>
      </c>
      <c r="J572">
        <f t="shared" si="295"/>
        <v>1</v>
      </c>
      <c r="K572">
        <f t="shared" ca="1" si="296"/>
        <v>50.95</v>
      </c>
      <c r="L572">
        <f t="shared" ca="1" si="297"/>
        <v>1.0684959309922624</v>
      </c>
      <c r="M572">
        <f t="shared" ca="1" si="270"/>
        <v>5.5561788411597641</v>
      </c>
      <c r="N572">
        <f t="shared" ca="1" si="271"/>
        <v>0.75728294997139567</v>
      </c>
      <c r="O572">
        <f t="shared" ca="1" si="272"/>
        <v>9.1699712080119067</v>
      </c>
      <c r="P572">
        <f t="shared" ca="1" si="273"/>
        <v>633.41999593099229</v>
      </c>
      <c r="Q572">
        <f t="shared" ca="1" si="274"/>
        <v>637.70584567389585</v>
      </c>
      <c r="R572">
        <f t="shared" ca="1" si="275"/>
        <v>2.7409906686322007E-2</v>
      </c>
      <c r="S572">
        <f t="shared" ca="1" si="276"/>
        <v>2.8323507366843055</v>
      </c>
      <c r="T572">
        <f t="shared" ca="1" si="277"/>
        <v>50.594272557643521</v>
      </c>
      <c r="U572">
        <f t="shared" ca="1" si="298"/>
        <v>-2.7102769924795211E-2</v>
      </c>
      <c r="V572">
        <f t="shared" ca="1" si="299"/>
        <v>0</v>
      </c>
      <c r="W572">
        <f t="shared" ca="1" si="278"/>
        <v>0.87455931526259734</v>
      </c>
      <c r="X572">
        <f t="shared" ca="1" si="279"/>
        <v>4.5477084393655067</v>
      </c>
      <c r="Y572">
        <f t="shared" ca="1" si="280"/>
        <v>0.65442953001103155</v>
      </c>
      <c r="Z572">
        <f t="shared" ca="1" si="281"/>
        <v>11.20344469732728</v>
      </c>
      <c r="AA572">
        <f t="shared" ca="1" si="282"/>
        <v>633.22605931526255</v>
      </c>
      <c r="AB572">
        <f t="shared" ca="1" si="283"/>
        <v>639.62346874880336</v>
      </c>
      <c r="AC572">
        <f t="shared" ca="1" si="284"/>
        <v>4.9705199017238237E-2</v>
      </c>
      <c r="AD572">
        <f t="shared" ca="1" si="285"/>
        <v>3.8249207039989495</v>
      </c>
      <c r="AE572">
        <f t="shared" ca="1" si="286"/>
        <v>60.175726131352825</v>
      </c>
      <c r="AF572">
        <f t="shared" ca="1" si="287"/>
        <v>4.9493082441813385E-2</v>
      </c>
      <c r="AG572">
        <f t="shared" ca="1" si="288"/>
        <v>0</v>
      </c>
      <c r="AH572">
        <f ca="1">IFERROR(IF(V32="Supercritical",MAX($D$16,IFERROR(L572,MAX($D$16,POWER((ABS(K572)^2)/($I$5*MAX(F572,0.1)^2),1/3)))),IF(V32="Subcritical",MAX($D$16,IFERROR(W572,MAX($D$16,POWER((ABS(K572)^2)/($I$5*MAX(F572,0.1)^2),1/3)))),IF(AND(IFERROR(V572,0)=1,IFERROR(AG572,0)=1),IF(IFERROR(T572,-1E+99)&gt;=IFERROR(AE572,-1E+99),MAX($D$16,IFERROR(L572,MAX($D$16,POWER((ABS(K572)^2)/($I$5*MAX(F572,0.1)^2),1/3)))),MAX($D$16,IFERROR(W572,MAX($D$16,POWER((ABS(K572)^2)/($I$5*MAX(F572,0.1)^2),1/3))))),IF(IFERROR(V572,0)=1,MAX($D$16,IFERROR(L572,MAX($D$16,POWER((ABS(K572)^2)/($I$5*MAX(F572,0.1)^2),1/3)))),IF(IFERROR(AG572,0)=1,MAX($D$16,IFERROR(W572,MAX($D$16,POWER((ABS(K572)^2)/($I$5*MAX(F572,0.1)^2),1/3)))),MAX($D$16,POWER((ABS(K572)^2)/($I$5*MAX(F572,0.1)^2),1/3))))))),MAX($D$16,POWER((ABS(K572)^2)/($I$5*MAX(F572,0.1)^2),1/3)))</f>
        <v>2.1389677043987478</v>
      </c>
      <c r="AI572">
        <f t="shared" ca="1" si="289"/>
        <v>634.49046770439872</v>
      </c>
      <c r="AJ572">
        <f t="shared" ca="1" si="290"/>
        <v>635.55995155659809</v>
      </c>
      <c r="AM572">
        <v>0</v>
      </c>
      <c r="AN572">
        <v>0</v>
      </c>
      <c r="AO572">
        <f t="shared" si="291"/>
        <v>0</v>
      </c>
      <c r="AP572">
        <f t="shared" si="300"/>
        <v>0</v>
      </c>
      <c r="AQ572">
        <f t="shared" ca="1" si="292"/>
        <v>1.0000000000000004</v>
      </c>
      <c r="AR572" t="str">
        <f t="shared" ca="1" si="293"/>
        <v>Supercritical</v>
      </c>
      <c r="AS572">
        <f t="shared" ca="1" si="294"/>
        <v>3.8141460404132466E-3</v>
      </c>
    </row>
    <row r="573" spans="1:45" x14ac:dyDescent="0.35">
      <c r="A573">
        <v>424</v>
      </c>
      <c r="B573">
        <v>422.99599999999998</v>
      </c>
      <c r="C573">
        <v>616242.13199999998</v>
      </c>
      <c r="D573">
        <v>3097546.8360000001</v>
      </c>
      <c r="E573">
        <v>632.351</v>
      </c>
      <c r="F573">
        <v>5.2</v>
      </c>
      <c r="G573">
        <v>0</v>
      </c>
      <c r="H573" t="s">
        <v>194</v>
      </c>
      <c r="I573">
        <v>2.7E-2</v>
      </c>
      <c r="J573">
        <f t="shared" si="295"/>
        <v>1</v>
      </c>
      <c r="K573">
        <f t="shared" ca="1" si="296"/>
        <v>50.95</v>
      </c>
      <c r="L573">
        <f t="shared" ca="1" si="297"/>
        <v>1.0684959309922624</v>
      </c>
      <c r="M573">
        <f t="shared" ca="1" si="270"/>
        <v>5.5561788411597641</v>
      </c>
      <c r="N573">
        <f t="shared" ca="1" si="271"/>
        <v>0.75728294997139567</v>
      </c>
      <c r="O573">
        <f t="shared" ca="1" si="272"/>
        <v>9.1699712080119067</v>
      </c>
      <c r="P573">
        <f t="shared" ca="1" si="273"/>
        <v>633.4194959309923</v>
      </c>
      <c r="Q573">
        <f t="shared" ca="1" si="274"/>
        <v>637.70534567389586</v>
      </c>
      <c r="R573">
        <f t="shared" ca="1" si="275"/>
        <v>2.7409906686322007E-2</v>
      </c>
      <c r="S573">
        <f t="shared" ca="1" si="276"/>
        <v>2.8323507366843055</v>
      </c>
      <c r="T573">
        <f t="shared" ca="1" si="277"/>
        <v>50.594272557643521</v>
      </c>
      <c r="U573">
        <f t="shared" ca="1" si="298"/>
        <v>-2.7102769924795211E-2</v>
      </c>
      <c r="V573">
        <f t="shared" ca="1" si="299"/>
        <v>0</v>
      </c>
      <c r="W573">
        <f t="shared" ca="1" si="278"/>
        <v>0.87629849052413977</v>
      </c>
      <c r="X573">
        <f t="shared" ca="1" si="279"/>
        <v>4.5567521507255266</v>
      </c>
      <c r="Y573">
        <f t="shared" ca="1" si="280"/>
        <v>0.65540288947375192</v>
      </c>
      <c r="Z573">
        <f t="shared" ca="1" si="281"/>
        <v>11.18120940413398</v>
      </c>
      <c r="AA573">
        <f t="shared" ca="1" si="282"/>
        <v>633.22729849052416</v>
      </c>
      <c r="AB573">
        <f t="shared" ca="1" si="283"/>
        <v>639.59933945581952</v>
      </c>
      <c r="AC573">
        <f t="shared" ca="1" si="284"/>
        <v>4.9410086179117192E-2</v>
      </c>
      <c r="AD573">
        <f t="shared" ca="1" si="285"/>
        <v>3.8135394694996525</v>
      </c>
      <c r="AE573">
        <f t="shared" ca="1" si="286"/>
        <v>60.068160261927922</v>
      </c>
      <c r="AF573">
        <f t="shared" ca="1" si="287"/>
        <v>4.9441089592960452E-2</v>
      </c>
      <c r="AG573">
        <f t="shared" ca="1" si="288"/>
        <v>0</v>
      </c>
      <c r="AH573">
        <f ca="1">IFERROR(IF(V32="Supercritical",MAX($D$16,IFERROR(L573,MAX($D$16,POWER((ABS(K573)^2)/($I$5*MAX(F573,0.1)^2),1/3)))),IF(V32="Subcritical",MAX($D$16,IFERROR(W573,MAX($D$16,POWER((ABS(K573)^2)/($I$5*MAX(F573,0.1)^2),1/3)))),IF(AND(IFERROR(V573,0)=1,IFERROR(AG573,0)=1),IF(IFERROR(T573,-1E+99)&gt;=IFERROR(AE573,-1E+99),MAX($D$16,IFERROR(L573,MAX($D$16,POWER((ABS(K573)^2)/($I$5*MAX(F573,0.1)^2),1/3)))),MAX($D$16,IFERROR(W573,MAX($D$16,POWER((ABS(K573)^2)/($I$5*MAX(F573,0.1)^2),1/3))))),IF(IFERROR(V573,0)=1,MAX($D$16,IFERROR(L573,MAX($D$16,POWER((ABS(K573)^2)/($I$5*MAX(F573,0.1)^2),1/3)))),IF(IFERROR(AG573,0)=1,MAX($D$16,IFERROR(W573,MAX($D$16,POWER((ABS(K573)^2)/($I$5*MAX(F573,0.1)^2),1/3)))),MAX($D$16,POWER((ABS(K573)^2)/($I$5*MAX(F573,0.1)^2),1/3))))))),MAX($D$16,POWER((ABS(K573)^2)/($I$5*MAX(F573,0.1)^2),1/3)))</f>
        <v>2.1389677043987478</v>
      </c>
      <c r="AI573">
        <f t="shared" ca="1" si="289"/>
        <v>634.48996770439874</v>
      </c>
      <c r="AJ573">
        <f t="shared" ca="1" si="290"/>
        <v>635.55945155659811</v>
      </c>
      <c r="AM573">
        <v>0</v>
      </c>
      <c r="AN573">
        <v>0</v>
      </c>
      <c r="AO573">
        <f t="shared" si="291"/>
        <v>0</v>
      </c>
      <c r="AP573">
        <f t="shared" si="300"/>
        <v>0</v>
      </c>
      <c r="AQ573">
        <f t="shared" ca="1" si="292"/>
        <v>1.0000000000000004</v>
      </c>
      <c r="AR573" t="str">
        <f t="shared" ca="1" si="293"/>
        <v>Supercritical</v>
      </c>
      <c r="AS573">
        <f t="shared" ca="1" si="294"/>
        <v>3.8141460404132466E-3</v>
      </c>
    </row>
    <row r="574" spans="1:45" x14ac:dyDescent="0.35">
      <c r="A574">
        <v>425</v>
      </c>
      <c r="B574">
        <v>423.99599999999998</v>
      </c>
      <c r="C574">
        <v>616241.65800000005</v>
      </c>
      <c r="D574">
        <v>3097545.9559999998</v>
      </c>
      <c r="E574">
        <v>632.35050000000001</v>
      </c>
      <c r="F574">
        <v>5.2</v>
      </c>
      <c r="G574">
        <v>0</v>
      </c>
      <c r="H574" t="s">
        <v>194</v>
      </c>
      <c r="I574">
        <v>0.05</v>
      </c>
      <c r="J574">
        <f t="shared" si="295"/>
        <v>1</v>
      </c>
      <c r="K574">
        <f t="shared" ca="1" si="296"/>
        <v>50.95</v>
      </c>
      <c r="L574">
        <f t="shared" ca="1" si="297"/>
        <v>1.0684959309922624</v>
      </c>
      <c r="M574">
        <f t="shared" ca="1" si="270"/>
        <v>5.5561788411597641</v>
      </c>
      <c r="N574">
        <f t="shared" ca="1" si="271"/>
        <v>0.75728294997139567</v>
      </c>
      <c r="O574">
        <f t="shared" ca="1" si="272"/>
        <v>9.1699712080119067</v>
      </c>
      <c r="P574">
        <f t="shared" ca="1" si="273"/>
        <v>633.41899593099231</v>
      </c>
      <c r="Q574">
        <f t="shared" ca="1" si="274"/>
        <v>637.70484567389587</v>
      </c>
      <c r="R574">
        <f t="shared" ca="1" si="275"/>
        <v>2.7409906686322007E-2</v>
      </c>
      <c r="S574">
        <f t="shared" ca="1" si="276"/>
        <v>2.8323507366843055</v>
      </c>
      <c r="T574">
        <f t="shared" ca="1" si="277"/>
        <v>50.594272557643521</v>
      </c>
      <c r="U574">
        <f t="shared" ca="1" si="298"/>
        <v>-2.7267060831604795E-2</v>
      </c>
      <c r="V574">
        <f t="shared" ca="1" si="299"/>
        <v>0</v>
      </c>
      <c r="W574">
        <f t="shared" ca="1" si="278"/>
        <v>0.87801865987586769</v>
      </c>
      <c r="X574">
        <f t="shared" ca="1" si="279"/>
        <v>4.565697031354512</v>
      </c>
      <c r="Y574">
        <f t="shared" ca="1" si="280"/>
        <v>0.65636465439743563</v>
      </c>
      <c r="Z574">
        <f t="shared" ca="1" si="281"/>
        <v>11.159303749264456</v>
      </c>
      <c r="AA574">
        <f t="shared" ca="1" si="282"/>
        <v>633.22851865987593</v>
      </c>
      <c r="AB574">
        <f t="shared" ca="1" si="283"/>
        <v>639.57561652778361</v>
      </c>
      <c r="AC574">
        <f t="shared" ca="1" si="284"/>
        <v>4.9120540246584375E-2</v>
      </c>
      <c r="AD574">
        <f t="shared" ca="1" si="285"/>
        <v>3.802338022432056</v>
      </c>
      <c r="AE574">
        <f t="shared" ca="1" si="286"/>
        <v>59.962235380879406</v>
      </c>
      <c r="AF574">
        <f t="shared" ca="1" si="287"/>
        <v>4.9445662969446857E-2</v>
      </c>
      <c r="AG574">
        <f t="shared" ca="1" si="288"/>
        <v>0</v>
      </c>
      <c r="AH574">
        <f ca="1">IFERROR(IF(V32="Supercritical",MAX($D$16,IFERROR(L574,MAX($D$16,POWER((ABS(K574)^2)/($I$5*MAX(F574,0.1)^2),1/3)))),IF(V32="Subcritical",MAX($D$16,IFERROR(W574,MAX($D$16,POWER((ABS(K574)^2)/($I$5*MAX(F574,0.1)^2),1/3)))),IF(AND(IFERROR(V574,0)=1,IFERROR(AG574,0)=1),IF(IFERROR(T574,-1E+99)&gt;=IFERROR(AE574,-1E+99),MAX($D$16,IFERROR(L574,MAX($D$16,POWER((ABS(K574)^2)/($I$5*MAX(F574,0.1)^2),1/3)))),MAX($D$16,IFERROR(W574,MAX($D$16,POWER((ABS(K574)^2)/($I$5*MAX(F574,0.1)^2),1/3))))),IF(IFERROR(V574,0)=1,MAX($D$16,IFERROR(L574,MAX($D$16,POWER((ABS(K574)^2)/($I$5*MAX(F574,0.1)^2),1/3)))),IF(IFERROR(AG574,0)=1,MAX($D$16,IFERROR(W574,MAX($D$16,POWER((ABS(K574)^2)/($I$5*MAX(F574,0.1)^2),1/3)))),MAX($D$16,POWER((ABS(K574)^2)/($I$5*MAX(F574,0.1)^2),1/3))))))),MAX($D$16,POWER((ABS(K574)^2)/($I$5*MAX(F574,0.1)^2),1/3)))</f>
        <v>2.1389677043987478</v>
      </c>
      <c r="AI574">
        <f t="shared" ca="1" si="289"/>
        <v>634.48946770439875</v>
      </c>
      <c r="AJ574">
        <f t="shared" ca="1" si="290"/>
        <v>635.55895155659812</v>
      </c>
      <c r="AM574">
        <v>0</v>
      </c>
      <c r="AN574">
        <v>0</v>
      </c>
      <c r="AO574">
        <f t="shared" si="291"/>
        <v>0</v>
      </c>
      <c r="AP574">
        <f t="shared" si="300"/>
        <v>0</v>
      </c>
      <c r="AQ574">
        <f t="shared" ca="1" si="292"/>
        <v>1.0000000000000004</v>
      </c>
      <c r="AR574" t="str">
        <f t="shared" ca="1" si="293"/>
        <v>Supercritical</v>
      </c>
      <c r="AS574">
        <f t="shared" ca="1" si="294"/>
        <v>3.8141460404132466E-3</v>
      </c>
    </row>
    <row r="575" spans="1:45" x14ac:dyDescent="0.35">
      <c r="A575">
        <v>426</v>
      </c>
      <c r="B575">
        <v>424.99599999999998</v>
      </c>
      <c r="C575">
        <v>616241.18299999996</v>
      </c>
      <c r="D575">
        <v>3097545.0759999999</v>
      </c>
      <c r="E575">
        <v>632.35</v>
      </c>
      <c r="F575">
        <v>5.2</v>
      </c>
      <c r="G575">
        <v>0</v>
      </c>
      <c r="H575" t="s">
        <v>194</v>
      </c>
      <c r="I575">
        <v>7.8E-2</v>
      </c>
      <c r="J575">
        <f t="shared" si="295"/>
        <v>1</v>
      </c>
      <c r="K575">
        <f t="shared" ca="1" si="296"/>
        <v>50.95</v>
      </c>
      <c r="L575">
        <f t="shared" ca="1" si="297"/>
        <v>1.0684959309922624</v>
      </c>
      <c r="M575">
        <f t="shared" ca="1" si="270"/>
        <v>5.5561788411597641</v>
      </c>
      <c r="N575">
        <f t="shared" ca="1" si="271"/>
        <v>0.75728294997139567</v>
      </c>
      <c r="O575">
        <f t="shared" ca="1" si="272"/>
        <v>9.1699712080119067</v>
      </c>
      <c r="P575">
        <f t="shared" ca="1" si="273"/>
        <v>633.41849593099232</v>
      </c>
      <c r="Q575">
        <f t="shared" ca="1" si="274"/>
        <v>637.70434567389589</v>
      </c>
      <c r="R575">
        <f t="shared" ca="1" si="275"/>
        <v>2.7409906686322007E-2</v>
      </c>
      <c r="S575">
        <f t="shared" ca="1" si="276"/>
        <v>2.8323507366843055</v>
      </c>
      <c r="T575">
        <f t="shared" ca="1" si="277"/>
        <v>50.594272557643521</v>
      </c>
      <c r="U575">
        <f t="shared" ca="1" si="298"/>
        <v>-2.7467067152883828E-2</v>
      </c>
      <c r="V575">
        <f t="shared" ca="1" si="299"/>
        <v>0</v>
      </c>
      <c r="W575">
        <f t="shared" ca="1" si="278"/>
        <v>0.87971551600151532</v>
      </c>
      <c r="X575">
        <f t="shared" ca="1" si="279"/>
        <v>4.5745206832078802</v>
      </c>
      <c r="Y575">
        <f t="shared" ca="1" si="280"/>
        <v>0.65731245301115704</v>
      </c>
      <c r="Z575">
        <f t="shared" ca="1" si="281"/>
        <v>11.137778912450198</v>
      </c>
      <c r="AA575">
        <f t="shared" ca="1" si="282"/>
        <v>633.22971551600153</v>
      </c>
      <c r="AB575">
        <f t="shared" ca="1" si="283"/>
        <v>639.55235155589048</v>
      </c>
      <c r="AC575">
        <f t="shared" ca="1" si="284"/>
        <v>4.8837177544010048E-2</v>
      </c>
      <c r="AD575">
        <f t="shared" ca="1" si="285"/>
        <v>3.7913420103615967</v>
      </c>
      <c r="AE575">
        <f t="shared" ca="1" si="286"/>
        <v>59.858197085378627</v>
      </c>
      <c r="AF575">
        <f t="shared" ca="1" si="287"/>
        <v>4.8621696165810135E-2</v>
      </c>
      <c r="AG575">
        <f t="shared" ca="1" si="288"/>
        <v>0</v>
      </c>
      <c r="AH575">
        <f ca="1">IFERROR(IF(V32="Supercritical",MAX($D$16,IFERROR(L575,MAX($D$16,POWER((ABS(K575)^2)/($I$5*MAX(F575,0.1)^2),1/3)))),IF(V32="Subcritical",MAX($D$16,IFERROR(W575,MAX($D$16,POWER((ABS(K575)^2)/($I$5*MAX(F575,0.1)^2),1/3)))),IF(AND(IFERROR(V575,0)=1,IFERROR(AG575,0)=1),IF(IFERROR(T575,-1E+99)&gt;=IFERROR(AE575,-1E+99),MAX($D$16,IFERROR(L575,MAX($D$16,POWER((ABS(K575)^2)/($I$5*MAX(F575,0.1)^2),1/3)))),MAX($D$16,IFERROR(W575,MAX($D$16,POWER((ABS(K575)^2)/($I$5*MAX(F575,0.1)^2),1/3))))),IF(IFERROR(V575,0)=1,MAX($D$16,IFERROR(L575,MAX($D$16,POWER((ABS(K575)^2)/($I$5*MAX(F575,0.1)^2),1/3)))),IF(IFERROR(AG575,0)=1,MAX($D$16,IFERROR(W575,MAX($D$16,POWER((ABS(K575)^2)/($I$5*MAX(F575,0.1)^2),1/3)))),MAX($D$16,POWER((ABS(K575)^2)/($I$5*MAX(F575,0.1)^2),1/3))))))),MAX($D$16,POWER((ABS(K575)^2)/($I$5*MAX(F575,0.1)^2),1/3)))</f>
        <v>2.1389677043987478</v>
      </c>
      <c r="AI575">
        <f t="shared" ca="1" si="289"/>
        <v>634.48896770439876</v>
      </c>
      <c r="AJ575">
        <f t="shared" ca="1" si="290"/>
        <v>635.55845155659813</v>
      </c>
      <c r="AM575">
        <v>0</v>
      </c>
      <c r="AN575">
        <v>0</v>
      </c>
      <c r="AO575">
        <f t="shared" si="291"/>
        <v>0</v>
      </c>
      <c r="AP575">
        <f t="shared" si="300"/>
        <v>0</v>
      </c>
      <c r="AQ575">
        <f t="shared" ca="1" si="292"/>
        <v>1.0000000000000004</v>
      </c>
      <c r="AR575" t="str">
        <f t="shared" ca="1" si="293"/>
        <v>Supercritical</v>
      </c>
      <c r="AS575">
        <f t="shared" ca="1" si="294"/>
        <v>3.8141460404132466E-3</v>
      </c>
    </row>
    <row r="576" spans="1:45" x14ac:dyDescent="0.35">
      <c r="A576">
        <v>427</v>
      </c>
      <c r="B576">
        <v>425.99599999999998</v>
      </c>
      <c r="C576">
        <v>616240.70900000003</v>
      </c>
      <c r="D576">
        <v>3097544.1949999998</v>
      </c>
      <c r="E576">
        <v>632.34950000000003</v>
      </c>
      <c r="F576">
        <v>5.2</v>
      </c>
      <c r="G576">
        <v>0</v>
      </c>
      <c r="H576" t="s">
        <v>194</v>
      </c>
      <c r="I576">
        <v>2.7E-2</v>
      </c>
      <c r="J576">
        <f t="shared" si="295"/>
        <v>1</v>
      </c>
      <c r="K576">
        <f t="shared" ca="1" si="296"/>
        <v>50.95</v>
      </c>
      <c r="L576">
        <f t="shared" ca="1" si="297"/>
        <v>1.0684959309922624</v>
      </c>
      <c r="M576">
        <f t="shared" ca="1" si="270"/>
        <v>5.5561788411597641</v>
      </c>
      <c r="N576">
        <f t="shared" ca="1" si="271"/>
        <v>0.75728294997139567</v>
      </c>
      <c r="O576">
        <f t="shared" ca="1" si="272"/>
        <v>9.1699712080119067</v>
      </c>
      <c r="P576">
        <f t="shared" ca="1" si="273"/>
        <v>633.41799593099233</v>
      </c>
      <c r="Q576">
        <f t="shared" ca="1" si="274"/>
        <v>637.7038456738959</v>
      </c>
      <c r="R576">
        <f t="shared" ca="1" si="275"/>
        <v>2.7409906686322007E-2</v>
      </c>
      <c r="S576">
        <f t="shared" ca="1" si="276"/>
        <v>2.8323507366843055</v>
      </c>
      <c r="T576">
        <f t="shared" ca="1" si="277"/>
        <v>50.594272557643521</v>
      </c>
      <c r="U576">
        <f t="shared" ca="1" si="298"/>
        <v>-2.7102769924795211E-2</v>
      </c>
      <c r="V576">
        <f t="shared" ca="1" si="299"/>
        <v>0</v>
      </c>
      <c r="W576">
        <f t="shared" ca="1" si="278"/>
        <v>0.88138514739350615</v>
      </c>
      <c r="X576">
        <f t="shared" ca="1" si="279"/>
        <v>4.5832027664462318</v>
      </c>
      <c r="Y576">
        <f t="shared" ca="1" si="280"/>
        <v>0.65824414312183332</v>
      </c>
      <c r="Z576">
        <f t="shared" ca="1" si="281"/>
        <v>11.116680320802413</v>
      </c>
      <c r="AA576">
        <f t="shared" ca="1" si="282"/>
        <v>633.23088514739356</v>
      </c>
      <c r="AB576">
        <f t="shared" ca="1" si="283"/>
        <v>639.52958959973375</v>
      </c>
      <c r="AC576">
        <f t="shared" ca="1" si="284"/>
        <v>4.8560529538353346E-2</v>
      </c>
      <c r="AD576">
        <f t="shared" ca="1" si="285"/>
        <v>3.7805740534646906</v>
      </c>
      <c r="AE576">
        <f t="shared" ca="1" si="286"/>
        <v>59.756262764905294</v>
      </c>
      <c r="AF576">
        <f t="shared" ca="1" si="287"/>
        <v>4.829541070932919E-2</v>
      </c>
      <c r="AG576">
        <f t="shared" ca="1" si="288"/>
        <v>0</v>
      </c>
      <c r="AH576">
        <f ca="1">IFERROR(IF(V32="Supercritical",MAX($D$16,IFERROR(L576,MAX($D$16,POWER((ABS(K576)^2)/($I$5*MAX(F576,0.1)^2),1/3)))),IF(V32="Subcritical",MAX($D$16,IFERROR(W576,MAX($D$16,POWER((ABS(K576)^2)/($I$5*MAX(F576,0.1)^2),1/3)))),IF(AND(IFERROR(V576,0)=1,IFERROR(AG576,0)=1),IF(IFERROR(T576,-1E+99)&gt;=IFERROR(AE576,-1E+99),MAX($D$16,IFERROR(L576,MAX($D$16,POWER((ABS(K576)^2)/($I$5*MAX(F576,0.1)^2),1/3)))),MAX($D$16,IFERROR(W576,MAX($D$16,POWER((ABS(K576)^2)/($I$5*MAX(F576,0.1)^2),1/3))))),IF(IFERROR(V576,0)=1,MAX($D$16,IFERROR(L576,MAX($D$16,POWER((ABS(K576)^2)/($I$5*MAX(F576,0.1)^2),1/3)))),IF(IFERROR(AG576,0)=1,MAX($D$16,IFERROR(W576,MAX($D$16,POWER((ABS(K576)^2)/($I$5*MAX(F576,0.1)^2),1/3)))),MAX($D$16,POWER((ABS(K576)^2)/($I$5*MAX(F576,0.1)^2),1/3))))))),MAX($D$16,POWER((ABS(K576)^2)/($I$5*MAX(F576,0.1)^2),1/3)))</f>
        <v>2.1389677043987478</v>
      </c>
      <c r="AI576">
        <f t="shared" ca="1" si="289"/>
        <v>634.48846770439877</v>
      </c>
      <c r="AJ576">
        <f t="shared" ca="1" si="290"/>
        <v>635.55795155659814</v>
      </c>
      <c r="AM576">
        <v>0</v>
      </c>
      <c r="AN576">
        <v>0</v>
      </c>
      <c r="AO576">
        <f t="shared" si="291"/>
        <v>0</v>
      </c>
      <c r="AP576">
        <f t="shared" si="300"/>
        <v>0</v>
      </c>
      <c r="AQ576">
        <f t="shared" ca="1" si="292"/>
        <v>1.0000000000000004</v>
      </c>
      <c r="AR576" t="str">
        <f t="shared" ca="1" si="293"/>
        <v>Supercritical</v>
      </c>
      <c r="AS576">
        <f t="shared" ca="1" si="294"/>
        <v>3.8141460404132466E-3</v>
      </c>
    </row>
    <row r="577" spans="1:45" x14ac:dyDescent="0.35">
      <c r="A577">
        <v>428</v>
      </c>
      <c r="B577">
        <v>426.995</v>
      </c>
      <c r="C577">
        <v>616240.23499999999</v>
      </c>
      <c r="D577">
        <v>3097543.3149999999</v>
      </c>
      <c r="E577">
        <v>632.34900000000005</v>
      </c>
      <c r="F577">
        <v>5.2</v>
      </c>
      <c r="G577">
        <v>0</v>
      </c>
      <c r="H577" t="s">
        <v>194</v>
      </c>
      <c r="I577">
        <v>2.7E-2</v>
      </c>
      <c r="J577">
        <f t="shared" si="295"/>
        <v>0.99900000000002365</v>
      </c>
      <c r="K577">
        <f t="shared" ca="1" si="296"/>
        <v>50.95</v>
      </c>
      <c r="L577">
        <f t="shared" ca="1" si="297"/>
        <v>1.0684959309922624</v>
      </c>
      <c r="M577">
        <f t="shared" ca="1" si="270"/>
        <v>5.5561788411597641</v>
      </c>
      <c r="N577">
        <f t="shared" ca="1" si="271"/>
        <v>0.75728294997139567</v>
      </c>
      <c r="O577">
        <f t="shared" ca="1" si="272"/>
        <v>9.1699712080119067</v>
      </c>
      <c r="P577">
        <f t="shared" ca="1" si="273"/>
        <v>633.41749593099235</v>
      </c>
      <c r="Q577">
        <f t="shared" ca="1" si="274"/>
        <v>637.70334567389591</v>
      </c>
      <c r="R577">
        <f t="shared" ca="1" si="275"/>
        <v>2.7409906686322007E-2</v>
      </c>
      <c r="S577">
        <f t="shared" ca="1" si="276"/>
        <v>2.8323507366843055</v>
      </c>
      <c r="T577">
        <f t="shared" ca="1" si="277"/>
        <v>50.594272557643521</v>
      </c>
      <c r="U577">
        <f t="shared" ca="1" si="298"/>
        <v>-2.7075360018102401E-2</v>
      </c>
      <c r="V577">
        <f t="shared" ca="1" si="299"/>
        <v>0</v>
      </c>
      <c r="W577">
        <f t="shared" ca="1" si="278"/>
        <v>0.88302403476247249</v>
      </c>
      <c r="X577">
        <f t="shared" ca="1" si="279"/>
        <v>4.591724980764857</v>
      </c>
      <c r="Y577">
        <f t="shared" ca="1" si="280"/>
        <v>0.65915780869396057</v>
      </c>
      <c r="Z577">
        <f t="shared" ca="1" si="281"/>
        <v>11.096047828089459</v>
      </c>
      <c r="AA577">
        <f t="shared" ca="1" si="282"/>
        <v>633.2320240347625</v>
      </c>
      <c r="AB577">
        <f t="shared" ca="1" si="283"/>
        <v>639.50736946815948</v>
      </c>
      <c r="AC577">
        <f t="shared" ca="1" si="284"/>
        <v>4.8291047185129395E-2</v>
      </c>
      <c r="AD577">
        <f t="shared" ca="1" si="285"/>
        <v>3.7700538540840491</v>
      </c>
      <c r="AE577">
        <f t="shared" ca="1" si="286"/>
        <v>59.656622538432487</v>
      </c>
      <c r="AF577">
        <f t="shared" ca="1" si="287"/>
        <v>4.8655133138481688E-2</v>
      </c>
      <c r="AG577">
        <f t="shared" ca="1" si="288"/>
        <v>0</v>
      </c>
      <c r="AH577">
        <f ca="1">IFERROR(IF(V32="Supercritical",MAX($D$16,IFERROR(L577,MAX($D$16,POWER((ABS(K577)^2)/($I$5*MAX(F577,0.1)^2),1/3)))),IF(V32="Subcritical",MAX($D$16,IFERROR(W577,MAX($D$16,POWER((ABS(K577)^2)/($I$5*MAX(F577,0.1)^2),1/3)))),IF(AND(IFERROR(V577,0)=1,IFERROR(AG577,0)=1),IF(IFERROR(T577,-1E+99)&gt;=IFERROR(AE577,-1E+99),MAX($D$16,IFERROR(L577,MAX($D$16,POWER((ABS(K577)^2)/($I$5*MAX(F577,0.1)^2),1/3)))),MAX($D$16,IFERROR(W577,MAX($D$16,POWER((ABS(K577)^2)/($I$5*MAX(F577,0.1)^2),1/3))))),IF(IFERROR(V577,0)=1,MAX($D$16,IFERROR(L577,MAX($D$16,POWER((ABS(K577)^2)/($I$5*MAX(F577,0.1)^2),1/3)))),IF(IFERROR(AG577,0)=1,MAX($D$16,IFERROR(W577,MAX($D$16,POWER((ABS(K577)^2)/($I$5*MAX(F577,0.1)^2),1/3)))),MAX($D$16,POWER((ABS(K577)^2)/($I$5*MAX(F577,0.1)^2),1/3))))))),MAX($D$16,POWER((ABS(K577)^2)/($I$5*MAX(F577,0.1)^2),1/3)))</f>
        <v>2.1389677043987478</v>
      </c>
      <c r="AI577">
        <f t="shared" ca="1" si="289"/>
        <v>634.48796770439878</v>
      </c>
      <c r="AJ577">
        <f t="shared" ca="1" si="290"/>
        <v>635.55745155659815</v>
      </c>
      <c r="AM577">
        <v>0</v>
      </c>
      <c r="AN577">
        <v>0</v>
      </c>
      <c r="AO577">
        <f t="shared" si="291"/>
        <v>0</v>
      </c>
      <c r="AP577">
        <f t="shared" si="300"/>
        <v>0</v>
      </c>
      <c r="AQ577">
        <f t="shared" ca="1" si="292"/>
        <v>1.0000000000000004</v>
      </c>
      <c r="AR577" t="str">
        <f t="shared" ca="1" si="293"/>
        <v>Supercritical</v>
      </c>
      <c r="AS577">
        <f t="shared" ca="1" si="294"/>
        <v>3.8141460404132466E-3</v>
      </c>
    </row>
    <row r="578" spans="1:45" x14ac:dyDescent="0.35">
      <c r="A578">
        <v>429</v>
      </c>
      <c r="B578">
        <v>427.99599999999998</v>
      </c>
      <c r="C578">
        <v>616239.76100000006</v>
      </c>
      <c r="D578">
        <v>3097542.4339999999</v>
      </c>
      <c r="E578">
        <v>632.34849999999994</v>
      </c>
      <c r="F578">
        <v>5.2</v>
      </c>
      <c r="G578">
        <v>0</v>
      </c>
      <c r="H578" t="s">
        <v>194</v>
      </c>
      <c r="I578">
        <v>7.8E-2</v>
      </c>
      <c r="J578">
        <f t="shared" si="295"/>
        <v>1.0009999999999764</v>
      </c>
      <c r="K578">
        <f t="shared" ca="1" si="296"/>
        <v>50.95</v>
      </c>
      <c r="L578">
        <f t="shared" ca="1" si="297"/>
        <v>1.0684959309922624</v>
      </c>
      <c r="M578">
        <f t="shared" ca="1" si="270"/>
        <v>5.5561788411597641</v>
      </c>
      <c r="N578">
        <f t="shared" ca="1" si="271"/>
        <v>0.75728294997139567</v>
      </c>
      <c r="O578">
        <f t="shared" ca="1" si="272"/>
        <v>9.1699712080119067</v>
      </c>
      <c r="P578">
        <f t="shared" ca="1" si="273"/>
        <v>633.41699593099224</v>
      </c>
      <c r="Q578">
        <f t="shared" ca="1" si="274"/>
        <v>637.70284567389581</v>
      </c>
      <c r="R578">
        <f t="shared" ca="1" si="275"/>
        <v>2.7409906686322007E-2</v>
      </c>
      <c r="S578">
        <f t="shared" ca="1" si="276"/>
        <v>2.8323507366843055</v>
      </c>
      <c r="T578">
        <f t="shared" ca="1" si="277"/>
        <v>50.594272557643521</v>
      </c>
      <c r="U578">
        <f t="shared" ca="1" si="298"/>
        <v>-2.7494477059462952E-2</v>
      </c>
      <c r="V578">
        <f t="shared" ca="1" si="299"/>
        <v>0</v>
      </c>
      <c r="W578">
        <f t="shared" ca="1" si="278"/>
        <v>0.88462904442581458</v>
      </c>
      <c r="X578">
        <f t="shared" ca="1" si="279"/>
        <v>4.6000710310142363</v>
      </c>
      <c r="Y578">
        <f t="shared" ca="1" si="280"/>
        <v>0.66005175477325739</v>
      </c>
      <c r="Z578">
        <f t="shared" ca="1" si="281"/>
        <v>11.075915927490886</v>
      </c>
      <c r="AA578">
        <f t="shared" ca="1" si="282"/>
        <v>633.23312904442571</v>
      </c>
      <c r="AB578">
        <f t="shared" ca="1" si="283"/>
        <v>639.48572403080937</v>
      </c>
      <c r="AC578">
        <f t="shared" ca="1" si="284"/>
        <v>4.8029105595218516E-2</v>
      </c>
      <c r="AD578">
        <f t="shared" ca="1" si="285"/>
        <v>3.759798322471867</v>
      </c>
      <c r="AE578">
        <f t="shared" ca="1" si="286"/>
        <v>59.559440351284628</v>
      </c>
      <c r="AF578">
        <f t="shared" ca="1" si="287"/>
        <v>4.805015517740685E-2</v>
      </c>
      <c r="AG578">
        <f t="shared" ca="1" si="288"/>
        <v>0</v>
      </c>
      <c r="AH578">
        <f ca="1">IFERROR(IF(V32="Supercritical",MAX($D$16,IFERROR(L578,MAX($D$16,POWER((ABS(K578)^2)/($I$5*MAX(F578,0.1)^2),1/3)))),IF(V32="Subcritical",MAX($D$16,IFERROR(W578,MAX($D$16,POWER((ABS(K578)^2)/($I$5*MAX(F578,0.1)^2),1/3)))),IF(AND(IFERROR(V578,0)=1,IFERROR(AG578,0)=1),IF(IFERROR(T578,-1E+99)&gt;=IFERROR(AE578,-1E+99),MAX($D$16,IFERROR(L578,MAX($D$16,POWER((ABS(K578)^2)/($I$5*MAX(F578,0.1)^2),1/3)))),MAX($D$16,IFERROR(W578,MAX($D$16,POWER((ABS(K578)^2)/($I$5*MAX(F578,0.1)^2),1/3))))),IF(IFERROR(V578,0)=1,MAX($D$16,IFERROR(L578,MAX($D$16,POWER((ABS(K578)^2)/($I$5*MAX(F578,0.1)^2),1/3)))),IF(IFERROR(AG578,0)=1,MAX($D$16,IFERROR(W578,MAX($D$16,POWER((ABS(K578)^2)/($I$5*MAX(F578,0.1)^2),1/3)))),MAX($D$16,POWER((ABS(K578)^2)/($I$5*MAX(F578,0.1)^2),1/3))))))),MAX($D$16,POWER((ABS(K578)^2)/($I$5*MAX(F578,0.1)^2),1/3)))</f>
        <v>2.1389677043987478</v>
      </c>
      <c r="AI578">
        <f t="shared" ca="1" si="289"/>
        <v>634.48746770439868</v>
      </c>
      <c r="AJ578">
        <f t="shared" ca="1" si="290"/>
        <v>635.55695155659805</v>
      </c>
      <c r="AM578">
        <v>0</v>
      </c>
      <c r="AN578">
        <v>0</v>
      </c>
      <c r="AO578">
        <f t="shared" si="291"/>
        <v>0</v>
      </c>
      <c r="AP578">
        <f t="shared" si="300"/>
        <v>0</v>
      </c>
      <c r="AQ578">
        <f t="shared" ca="1" si="292"/>
        <v>1.0000000000000004</v>
      </c>
      <c r="AR578" t="str">
        <f t="shared" ca="1" si="293"/>
        <v>Supercritical</v>
      </c>
      <c r="AS578">
        <f t="shared" ca="1" si="294"/>
        <v>3.8141460404132466E-3</v>
      </c>
    </row>
    <row r="579" spans="1:45" x14ac:dyDescent="0.35">
      <c r="A579">
        <v>430</v>
      </c>
      <c r="B579">
        <v>428.99599999999998</v>
      </c>
      <c r="C579">
        <v>616239.28599999996</v>
      </c>
      <c r="D579">
        <v>3097541.554</v>
      </c>
      <c r="E579">
        <v>632.34799999999996</v>
      </c>
      <c r="F579">
        <v>5.2</v>
      </c>
      <c r="G579">
        <v>0</v>
      </c>
      <c r="H579" t="s">
        <v>194</v>
      </c>
      <c r="I579">
        <v>0.05</v>
      </c>
      <c r="J579">
        <f t="shared" si="295"/>
        <v>1</v>
      </c>
      <c r="K579">
        <f t="shared" ca="1" si="296"/>
        <v>50.95</v>
      </c>
      <c r="L579">
        <f t="shared" ca="1" si="297"/>
        <v>1.0684959309922624</v>
      </c>
      <c r="M579">
        <f t="shared" ca="1" si="270"/>
        <v>5.5561788411597641</v>
      </c>
      <c r="N579">
        <f t="shared" ca="1" si="271"/>
        <v>0.75728294997139567</v>
      </c>
      <c r="O579">
        <f t="shared" ca="1" si="272"/>
        <v>9.1699712080119067</v>
      </c>
      <c r="P579">
        <f t="shared" ca="1" si="273"/>
        <v>633.41649593099226</v>
      </c>
      <c r="Q579">
        <f t="shared" ca="1" si="274"/>
        <v>637.70234567389582</v>
      </c>
      <c r="R579">
        <f t="shared" ca="1" si="275"/>
        <v>2.7409906686322007E-2</v>
      </c>
      <c r="S579">
        <f t="shared" ca="1" si="276"/>
        <v>2.8323507366843055</v>
      </c>
      <c r="T579">
        <f t="shared" ca="1" si="277"/>
        <v>50.594272557643521</v>
      </c>
      <c r="U579">
        <f t="shared" ca="1" si="298"/>
        <v>-2.7267060831604795E-2</v>
      </c>
      <c r="V579">
        <f t="shared" ca="1" si="299"/>
        <v>0</v>
      </c>
      <c r="W579">
        <f t="shared" ca="1" si="278"/>
        <v>0.88619741908370187</v>
      </c>
      <c r="X579">
        <f t="shared" ca="1" si="279"/>
        <v>4.6082265792352501</v>
      </c>
      <c r="Y579">
        <f t="shared" ca="1" si="280"/>
        <v>0.66092450100637989</v>
      </c>
      <c r="Z579">
        <f t="shared" ca="1" si="281"/>
        <v>11.056313990631796</v>
      </c>
      <c r="AA579">
        <f t="shared" ca="1" si="282"/>
        <v>633.23419741908367</v>
      </c>
      <c r="AB579">
        <f t="shared" ca="1" si="283"/>
        <v>639.464680551573</v>
      </c>
      <c r="AC579">
        <f t="shared" ca="1" si="284"/>
        <v>4.7775008904967498E-2</v>
      </c>
      <c r="AD579">
        <f t="shared" ca="1" si="285"/>
        <v>3.7498217148115112</v>
      </c>
      <c r="AE579">
        <f t="shared" ca="1" si="286"/>
        <v>59.464855195763938</v>
      </c>
      <c r="AF579">
        <f t="shared" ca="1" si="287"/>
        <v>4.7507605636951666E-2</v>
      </c>
      <c r="AG579">
        <f t="shared" ca="1" si="288"/>
        <v>0</v>
      </c>
      <c r="AH579">
        <f ca="1">IFERROR(IF(V32="Supercritical",MAX($D$16,IFERROR(L579,MAX($D$16,POWER((ABS(K579)^2)/($I$5*MAX(F579,0.1)^2),1/3)))),IF(V32="Subcritical",MAX($D$16,IFERROR(W579,MAX($D$16,POWER((ABS(K579)^2)/($I$5*MAX(F579,0.1)^2),1/3)))),IF(AND(IFERROR(V579,0)=1,IFERROR(AG579,0)=1),IF(IFERROR(T579,-1E+99)&gt;=IFERROR(AE579,-1E+99),MAX($D$16,IFERROR(L579,MAX($D$16,POWER((ABS(K579)^2)/($I$5*MAX(F579,0.1)^2),1/3)))),MAX($D$16,IFERROR(W579,MAX($D$16,POWER((ABS(K579)^2)/($I$5*MAX(F579,0.1)^2),1/3))))),IF(IFERROR(V579,0)=1,MAX($D$16,IFERROR(L579,MAX($D$16,POWER((ABS(K579)^2)/($I$5*MAX(F579,0.1)^2),1/3)))),IF(IFERROR(AG579,0)=1,MAX($D$16,IFERROR(W579,MAX($D$16,POWER((ABS(K579)^2)/($I$5*MAX(F579,0.1)^2),1/3)))),MAX($D$16,POWER((ABS(K579)^2)/($I$5*MAX(F579,0.1)^2),1/3))))))),MAX($D$16,POWER((ABS(K579)^2)/($I$5*MAX(F579,0.1)^2),1/3)))</f>
        <v>2.1389677043987478</v>
      </c>
      <c r="AI579">
        <f t="shared" ca="1" si="289"/>
        <v>634.48696770439869</v>
      </c>
      <c r="AJ579">
        <f t="shared" ca="1" si="290"/>
        <v>635.55645155659806</v>
      </c>
      <c r="AM579">
        <v>0</v>
      </c>
      <c r="AN579">
        <v>0</v>
      </c>
      <c r="AO579">
        <f t="shared" si="291"/>
        <v>0</v>
      </c>
      <c r="AP579">
        <f t="shared" si="300"/>
        <v>0</v>
      </c>
      <c r="AQ579">
        <f t="shared" ca="1" si="292"/>
        <v>1.0000000000000004</v>
      </c>
      <c r="AR579" t="str">
        <f t="shared" ca="1" si="293"/>
        <v>Supercritical</v>
      </c>
      <c r="AS579">
        <f t="shared" ca="1" si="294"/>
        <v>3.8141460404132466E-3</v>
      </c>
    </row>
    <row r="580" spans="1:45" x14ac:dyDescent="0.35">
      <c r="A580">
        <v>431</v>
      </c>
      <c r="B580">
        <v>429.995</v>
      </c>
      <c r="C580">
        <v>616238.81200000003</v>
      </c>
      <c r="D580">
        <v>3097540.6740000001</v>
      </c>
      <c r="E580">
        <v>632.34749999999997</v>
      </c>
      <c r="F580">
        <v>5.2</v>
      </c>
      <c r="G580">
        <v>0</v>
      </c>
      <c r="H580" t="s">
        <v>194</v>
      </c>
      <c r="I580">
        <v>2.7E-2</v>
      </c>
      <c r="J580">
        <f t="shared" si="295"/>
        <v>0.99900000000002365</v>
      </c>
      <c r="K580">
        <f t="shared" ca="1" si="296"/>
        <v>50.95</v>
      </c>
      <c r="L580">
        <f t="shared" ca="1" si="297"/>
        <v>1.0684959309922624</v>
      </c>
      <c r="M580">
        <f t="shared" ca="1" si="270"/>
        <v>5.5561788411597641</v>
      </c>
      <c r="N580">
        <f t="shared" ca="1" si="271"/>
        <v>0.75728294997139567</v>
      </c>
      <c r="O580">
        <f t="shared" ca="1" si="272"/>
        <v>9.1699712080119067</v>
      </c>
      <c r="P580">
        <f t="shared" ca="1" si="273"/>
        <v>633.41599593099227</v>
      </c>
      <c r="Q580">
        <f t="shared" ca="1" si="274"/>
        <v>637.70184567389583</v>
      </c>
      <c r="R580">
        <f t="shared" ca="1" si="275"/>
        <v>2.7409906686322007E-2</v>
      </c>
      <c r="S580">
        <f t="shared" ca="1" si="276"/>
        <v>2.8323507366843055</v>
      </c>
      <c r="T580">
        <f t="shared" ca="1" si="277"/>
        <v>50.594272557643521</v>
      </c>
      <c r="U580">
        <f t="shared" ca="1" si="298"/>
        <v>-2.7075360018102401E-2</v>
      </c>
      <c r="V580">
        <f t="shared" ca="1" si="299"/>
        <v>0</v>
      </c>
      <c r="W580">
        <f t="shared" ca="1" si="278"/>
        <v>0.88772676634492753</v>
      </c>
      <c r="X580">
        <f t="shared" ca="1" si="279"/>
        <v>4.6161791849936229</v>
      </c>
      <c r="Y580">
        <f t="shared" ca="1" si="280"/>
        <v>0.66177477397853801</v>
      </c>
      <c r="Z580">
        <f t="shared" ca="1" si="281"/>
        <v>11.037266526747789</v>
      </c>
      <c r="AA580">
        <f t="shared" ca="1" si="282"/>
        <v>633.23522676634491</v>
      </c>
      <c r="AB580">
        <f t="shared" ca="1" si="283"/>
        <v>639.44426103660317</v>
      </c>
      <c r="AC580">
        <f t="shared" ca="1" si="284"/>
        <v>4.7528995253164466E-2</v>
      </c>
      <c r="AD580">
        <f t="shared" ca="1" si="285"/>
        <v>3.7401357802081505</v>
      </c>
      <c r="AE580">
        <f t="shared" ca="1" si="286"/>
        <v>59.372982424938129</v>
      </c>
      <c r="AF580">
        <f t="shared" ca="1" si="287"/>
        <v>4.7355930790558887E-2</v>
      </c>
      <c r="AG580">
        <f t="shared" ca="1" si="288"/>
        <v>0</v>
      </c>
      <c r="AH580">
        <f ca="1">IFERROR(IF(V32="Supercritical",MAX($D$16,IFERROR(L580,MAX($D$16,POWER((ABS(K580)^2)/($I$5*MAX(F580,0.1)^2),1/3)))),IF(V32="Subcritical",MAX($D$16,IFERROR(W580,MAX($D$16,POWER((ABS(K580)^2)/($I$5*MAX(F580,0.1)^2),1/3)))),IF(AND(IFERROR(V580,0)=1,IFERROR(AG580,0)=1),IF(IFERROR(T580,-1E+99)&gt;=IFERROR(AE580,-1E+99),MAX($D$16,IFERROR(L580,MAX($D$16,POWER((ABS(K580)^2)/($I$5*MAX(F580,0.1)^2),1/3)))),MAX($D$16,IFERROR(W580,MAX($D$16,POWER((ABS(K580)^2)/($I$5*MAX(F580,0.1)^2),1/3))))),IF(IFERROR(V580,0)=1,MAX($D$16,IFERROR(L580,MAX($D$16,POWER((ABS(K580)^2)/($I$5*MAX(F580,0.1)^2),1/3)))),IF(IFERROR(AG580,0)=1,MAX($D$16,IFERROR(W580,MAX($D$16,POWER((ABS(K580)^2)/($I$5*MAX(F580,0.1)^2),1/3)))),MAX($D$16,POWER((ABS(K580)^2)/($I$5*MAX(F580,0.1)^2),1/3))))))),MAX($D$16,POWER((ABS(K580)^2)/($I$5*MAX(F580,0.1)^2),1/3)))</f>
        <v>2.1389677043987478</v>
      </c>
      <c r="AI580">
        <f t="shared" ca="1" si="289"/>
        <v>634.48646770439871</v>
      </c>
      <c r="AJ580">
        <f t="shared" ca="1" si="290"/>
        <v>635.55595155659807</v>
      </c>
      <c r="AM580">
        <v>0</v>
      </c>
      <c r="AN580">
        <v>0</v>
      </c>
      <c r="AO580">
        <f t="shared" si="291"/>
        <v>0</v>
      </c>
      <c r="AP580">
        <f t="shared" si="300"/>
        <v>0</v>
      </c>
      <c r="AQ580">
        <f t="shared" ca="1" si="292"/>
        <v>1.0000000000000004</v>
      </c>
      <c r="AR580" t="str">
        <f t="shared" ca="1" si="293"/>
        <v>Supercritical</v>
      </c>
      <c r="AS580">
        <f t="shared" ca="1" si="294"/>
        <v>3.8141460404132466E-3</v>
      </c>
    </row>
    <row r="581" spans="1:45" x14ac:dyDescent="0.35">
      <c r="A581">
        <v>432</v>
      </c>
      <c r="B581">
        <v>430.99599999999998</v>
      </c>
      <c r="C581">
        <v>616238.33799999999</v>
      </c>
      <c r="D581">
        <v>3097539.7930000001</v>
      </c>
      <c r="E581">
        <v>632.34699999999998</v>
      </c>
      <c r="F581">
        <v>5.2</v>
      </c>
      <c r="G581">
        <v>0</v>
      </c>
      <c r="H581" t="s">
        <v>194</v>
      </c>
      <c r="I581">
        <v>2.7E-2</v>
      </c>
      <c r="J581">
        <f t="shared" si="295"/>
        <v>1.0009999999999764</v>
      </c>
      <c r="K581">
        <f t="shared" ca="1" si="296"/>
        <v>50.95</v>
      </c>
      <c r="L581">
        <f t="shared" ca="1" si="297"/>
        <v>1.0684959309922624</v>
      </c>
      <c r="M581">
        <f t="shared" ca="1" si="270"/>
        <v>5.5561788411597641</v>
      </c>
      <c r="N581">
        <f t="shared" ca="1" si="271"/>
        <v>0.75728294997139567</v>
      </c>
      <c r="O581">
        <f t="shared" ca="1" si="272"/>
        <v>9.1699712080119067</v>
      </c>
      <c r="P581">
        <f t="shared" ca="1" si="273"/>
        <v>633.41549593099228</v>
      </c>
      <c r="Q581">
        <f t="shared" ca="1" si="274"/>
        <v>637.70134567389584</v>
      </c>
      <c r="R581">
        <f t="shared" ca="1" si="275"/>
        <v>2.7409906686322007E-2</v>
      </c>
      <c r="S581">
        <f t="shared" ca="1" si="276"/>
        <v>2.8323507366843055</v>
      </c>
      <c r="T581">
        <f t="shared" ca="1" si="277"/>
        <v>50.594272557643521</v>
      </c>
      <c r="U581">
        <f t="shared" ca="1" si="298"/>
        <v>-2.7130179831488022E-2</v>
      </c>
      <c r="V581">
        <f t="shared" ca="1" si="299"/>
        <v>0</v>
      </c>
      <c r="W581">
        <f t="shared" ca="1" si="278"/>
        <v>0.88921504533081919</v>
      </c>
      <c r="X581">
        <f t="shared" ca="1" si="279"/>
        <v>4.62391823572026</v>
      </c>
      <c r="Y581">
        <f t="shared" ca="1" si="280"/>
        <v>0.66260149856740302</v>
      </c>
      <c r="Z581">
        <f t="shared" ca="1" si="281"/>
        <v>11.018793456684817</v>
      </c>
      <c r="AA581">
        <f t="shared" ca="1" si="282"/>
        <v>633.23621504533082</v>
      </c>
      <c r="AB581">
        <f t="shared" ca="1" si="283"/>
        <v>639.42448259074774</v>
      </c>
      <c r="AC581">
        <f t="shared" ca="1" si="284"/>
        <v>4.7291241786051874E-2</v>
      </c>
      <c r="AD581">
        <f t="shared" ca="1" si="285"/>
        <v>3.7307499138324194</v>
      </c>
      <c r="AE581">
        <f t="shared" ca="1" si="286"/>
        <v>59.283915133329366</v>
      </c>
      <c r="AF581">
        <f t="shared" ca="1" si="287"/>
        <v>4.7022422583836487E-2</v>
      </c>
      <c r="AG581">
        <f t="shared" ca="1" si="288"/>
        <v>0</v>
      </c>
      <c r="AH581">
        <f ca="1">IFERROR(IF(V32="Supercritical",MAX($D$16,IFERROR(L581,MAX($D$16,POWER((ABS(K581)^2)/($I$5*MAX(F581,0.1)^2),1/3)))),IF(V32="Subcritical",MAX($D$16,IFERROR(W581,MAX($D$16,POWER((ABS(K581)^2)/($I$5*MAX(F581,0.1)^2),1/3)))),IF(AND(IFERROR(V581,0)=1,IFERROR(AG581,0)=1),IF(IFERROR(T581,-1E+99)&gt;=IFERROR(AE581,-1E+99),MAX($D$16,IFERROR(L581,MAX($D$16,POWER((ABS(K581)^2)/($I$5*MAX(F581,0.1)^2),1/3)))),MAX($D$16,IFERROR(W581,MAX($D$16,POWER((ABS(K581)^2)/($I$5*MAX(F581,0.1)^2),1/3))))),IF(IFERROR(V581,0)=1,MAX($D$16,IFERROR(L581,MAX($D$16,POWER((ABS(K581)^2)/($I$5*MAX(F581,0.1)^2),1/3)))),IF(IFERROR(AG581,0)=1,MAX($D$16,IFERROR(W581,MAX($D$16,POWER((ABS(K581)^2)/($I$5*MAX(F581,0.1)^2),1/3)))),MAX($D$16,POWER((ABS(K581)^2)/($I$5*MAX(F581,0.1)^2),1/3))))))),MAX($D$16,POWER((ABS(K581)^2)/($I$5*MAX(F581,0.1)^2),1/3)))</f>
        <v>2.1389677043987478</v>
      </c>
      <c r="AI581">
        <f t="shared" ca="1" si="289"/>
        <v>634.48596770439872</v>
      </c>
      <c r="AJ581">
        <f t="shared" ca="1" si="290"/>
        <v>635.55545155659809</v>
      </c>
      <c r="AM581">
        <v>0</v>
      </c>
      <c r="AN581">
        <v>0</v>
      </c>
      <c r="AO581">
        <f t="shared" si="291"/>
        <v>0</v>
      </c>
      <c r="AP581">
        <f t="shared" si="300"/>
        <v>0</v>
      </c>
      <c r="AQ581">
        <f t="shared" ca="1" si="292"/>
        <v>1.0000000000000004</v>
      </c>
      <c r="AR581" t="str">
        <f t="shared" ca="1" si="293"/>
        <v>Supercritical</v>
      </c>
      <c r="AS581">
        <f t="shared" ca="1" si="294"/>
        <v>3.8141460404132466E-3</v>
      </c>
    </row>
    <row r="582" spans="1:45" x14ac:dyDescent="0.35">
      <c r="A582">
        <v>433</v>
      </c>
      <c r="B582">
        <v>431.995</v>
      </c>
      <c r="C582">
        <v>616237.86399999994</v>
      </c>
      <c r="D582">
        <v>3097538.9130000002</v>
      </c>
      <c r="E582">
        <v>632.34649999999999</v>
      </c>
      <c r="F582">
        <v>5.2</v>
      </c>
      <c r="G582">
        <v>0</v>
      </c>
      <c r="H582" t="s">
        <v>194</v>
      </c>
      <c r="I582">
        <v>2.7E-2</v>
      </c>
      <c r="J582">
        <f t="shared" si="295"/>
        <v>0.99900000000002365</v>
      </c>
      <c r="K582">
        <f t="shared" ca="1" si="296"/>
        <v>50.95</v>
      </c>
      <c r="L582">
        <f t="shared" ca="1" si="297"/>
        <v>1.0684959309922624</v>
      </c>
      <c r="M582">
        <f t="shared" ca="1" si="270"/>
        <v>5.5561788411597641</v>
      </c>
      <c r="N582">
        <f t="shared" ca="1" si="271"/>
        <v>0.75728294997139567</v>
      </c>
      <c r="O582">
        <f t="shared" ca="1" si="272"/>
        <v>9.1699712080119067</v>
      </c>
      <c r="P582">
        <f t="shared" ca="1" si="273"/>
        <v>633.41499593099229</v>
      </c>
      <c r="Q582">
        <f t="shared" ca="1" si="274"/>
        <v>637.70084567389586</v>
      </c>
      <c r="R582">
        <f t="shared" ca="1" si="275"/>
        <v>2.7409906686322007E-2</v>
      </c>
      <c r="S582">
        <f t="shared" ca="1" si="276"/>
        <v>2.8323507366843055</v>
      </c>
      <c r="T582">
        <f t="shared" ca="1" si="277"/>
        <v>50.594272557643521</v>
      </c>
      <c r="U582">
        <f t="shared" ca="1" si="298"/>
        <v>-2.7075360018102401E-2</v>
      </c>
      <c r="V582">
        <f t="shared" ca="1" si="299"/>
        <v>0</v>
      </c>
      <c r="W582">
        <f t="shared" ca="1" si="278"/>
        <v>0.89066055166081681</v>
      </c>
      <c r="X582">
        <f t="shared" ca="1" si="279"/>
        <v>4.6314348686362479</v>
      </c>
      <c r="Y582">
        <f t="shared" ca="1" si="280"/>
        <v>0.66340378849393755</v>
      </c>
      <c r="Z582">
        <f t="shared" ca="1" si="281"/>
        <v>11.000910397127644</v>
      </c>
      <c r="AA582">
        <f t="shared" ca="1" si="282"/>
        <v>633.23716055166085</v>
      </c>
      <c r="AB582">
        <f t="shared" ca="1" si="283"/>
        <v>639.40535777722823</v>
      </c>
      <c r="AC582">
        <f t="shared" ca="1" si="284"/>
        <v>4.7061869626007002E-2</v>
      </c>
      <c r="AD582">
        <f t="shared" ca="1" si="285"/>
        <v>3.7216713138032489</v>
      </c>
      <c r="AE582">
        <f t="shared" ca="1" si="286"/>
        <v>59.197725581776176</v>
      </c>
      <c r="AF582">
        <f t="shared" ca="1" si="287"/>
        <v>4.7410797134944005E-2</v>
      </c>
      <c r="AG582">
        <f t="shared" ca="1" si="288"/>
        <v>0</v>
      </c>
      <c r="AH582">
        <f ca="1">IFERROR(IF(V32="Supercritical",MAX($D$16,IFERROR(L582,MAX($D$16,POWER((ABS(K582)^2)/($I$5*MAX(F582,0.1)^2),1/3)))),IF(V32="Subcritical",MAX($D$16,IFERROR(W582,MAX($D$16,POWER((ABS(K582)^2)/($I$5*MAX(F582,0.1)^2),1/3)))),IF(AND(IFERROR(V582,0)=1,IFERROR(AG582,0)=1),IF(IFERROR(T582,-1E+99)&gt;=IFERROR(AE582,-1E+99),MAX($D$16,IFERROR(L582,MAX($D$16,POWER((ABS(K582)^2)/($I$5*MAX(F582,0.1)^2),1/3)))),MAX($D$16,IFERROR(W582,MAX($D$16,POWER((ABS(K582)^2)/($I$5*MAX(F582,0.1)^2),1/3))))),IF(IFERROR(V582,0)=1,MAX($D$16,IFERROR(L582,MAX($D$16,POWER((ABS(K582)^2)/($I$5*MAX(F582,0.1)^2),1/3)))),IF(IFERROR(AG582,0)=1,MAX($D$16,IFERROR(W582,MAX($D$16,POWER((ABS(K582)^2)/($I$5*MAX(F582,0.1)^2),1/3)))),MAX($D$16,POWER((ABS(K582)^2)/($I$5*MAX(F582,0.1)^2),1/3))))))),MAX($D$16,POWER((ABS(K582)^2)/($I$5*MAX(F582,0.1)^2),1/3)))</f>
        <v>2.1389677043987478</v>
      </c>
      <c r="AI582">
        <f t="shared" ca="1" si="289"/>
        <v>634.48546770439873</v>
      </c>
      <c r="AJ582">
        <f t="shared" ca="1" si="290"/>
        <v>635.5549515565981</v>
      </c>
      <c r="AM582">
        <v>0</v>
      </c>
      <c r="AN582">
        <v>0</v>
      </c>
      <c r="AO582">
        <f t="shared" si="291"/>
        <v>0</v>
      </c>
      <c r="AP582">
        <f t="shared" si="300"/>
        <v>0</v>
      </c>
      <c r="AQ582">
        <f t="shared" ca="1" si="292"/>
        <v>1.0000000000000004</v>
      </c>
      <c r="AR582" t="str">
        <f t="shared" ca="1" si="293"/>
        <v>Supercritical</v>
      </c>
      <c r="AS582">
        <f t="shared" ca="1" si="294"/>
        <v>3.8141460404132466E-3</v>
      </c>
    </row>
    <row r="583" spans="1:45" x14ac:dyDescent="0.35">
      <c r="A583">
        <v>434</v>
      </c>
      <c r="B583">
        <v>432.99599999999998</v>
      </c>
      <c r="C583">
        <v>616237.39</v>
      </c>
      <c r="D583">
        <v>3097538.0320000001</v>
      </c>
      <c r="E583">
        <v>632.346</v>
      </c>
      <c r="F583">
        <v>5.2</v>
      </c>
      <c r="G583">
        <v>0</v>
      </c>
      <c r="H583" t="s">
        <v>194</v>
      </c>
      <c r="I583">
        <v>7.8E-2</v>
      </c>
      <c r="J583">
        <f t="shared" si="295"/>
        <v>1.0009999999999764</v>
      </c>
      <c r="K583">
        <f t="shared" ca="1" si="296"/>
        <v>50.95</v>
      </c>
      <c r="L583">
        <f t="shared" ca="1" si="297"/>
        <v>1.0684959309922624</v>
      </c>
      <c r="M583">
        <f t="shared" ca="1" si="270"/>
        <v>5.5561788411597641</v>
      </c>
      <c r="N583">
        <f t="shared" ca="1" si="271"/>
        <v>0.75728294997139567</v>
      </c>
      <c r="O583">
        <f t="shared" ca="1" si="272"/>
        <v>9.1699712080119067</v>
      </c>
      <c r="P583">
        <f t="shared" ca="1" si="273"/>
        <v>633.4144959309923</v>
      </c>
      <c r="Q583">
        <f t="shared" ca="1" si="274"/>
        <v>637.70034567389587</v>
      </c>
      <c r="R583">
        <f t="shared" ca="1" si="275"/>
        <v>2.7409906686322007E-2</v>
      </c>
      <c r="S583">
        <f t="shared" ca="1" si="276"/>
        <v>2.8323507366843055</v>
      </c>
      <c r="T583">
        <f t="shared" ca="1" si="277"/>
        <v>50.594272557643521</v>
      </c>
      <c r="U583">
        <f t="shared" ca="1" si="298"/>
        <v>-2.7494477059576639E-2</v>
      </c>
      <c r="V583">
        <f t="shared" ca="1" si="299"/>
        <v>0</v>
      </c>
      <c r="W583">
        <f t="shared" ca="1" si="278"/>
        <v>0.89206190110194694</v>
      </c>
      <c r="X583">
        <f t="shared" ca="1" si="279"/>
        <v>4.6387218857301242</v>
      </c>
      <c r="Y583">
        <f t="shared" ca="1" si="280"/>
        <v>0.66418093623517094</v>
      </c>
      <c r="Z583">
        <f t="shared" ca="1" si="281"/>
        <v>10.983628951055467</v>
      </c>
      <c r="AA583">
        <f t="shared" ca="1" si="282"/>
        <v>633.2380619011019</v>
      </c>
      <c r="AB583">
        <f t="shared" ca="1" si="283"/>
        <v>639.38689497625296</v>
      </c>
      <c r="AC583">
        <f t="shared" ca="1" si="284"/>
        <v>4.6840948751974067E-2</v>
      </c>
      <c r="AD583">
        <f t="shared" ca="1" si="285"/>
        <v>3.7129051397476198</v>
      </c>
      <c r="AE583">
        <f t="shared" ca="1" si="286"/>
        <v>59.114466646842786</v>
      </c>
      <c r="AF583">
        <f t="shared" ca="1" si="287"/>
        <v>4.6853351508275409E-2</v>
      </c>
      <c r="AG583">
        <f t="shared" ca="1" si="288"/>
        <v>0</v>
      </c>
      <c r="AH583">
        <f ca="1">IFERROR(IF(V32="Supercritical",MAX($D$16,IFERROR(L583,MAX($D$16,POWER((ABS(K583)^2)/($I$5*MAX(F583,0.1)^2),1/3)))),IF(V32="Subcritical",MAX($D$16,IFERROR(W583,MAX($D$16,POWER((ABS(K583)^2)/($I$5*MAX(F583,0.1)^2),1/3)))),IF(AND(IFERROR(V583,0)=1,IFERROR(AG583,0)=1),IF(IFERROR(T583,-1E+99)&gt;=IFERROR(AE583,-1E+99),MAX($D$16,IFERROR(L583,MAX($D$16,POWER((ABS(K583)^2)/($I$5*MAX(F583,0.1)^2),1/3)))),MAX($D$16,IFERROR(W583,MAX($D$16,POWER((ABS(K583)^2)/($I$5*MAX(F583,0.1)^2),1/3))))),IF(IFERROR(V583,0)=1,MAX($D$16,IFERROR(L583,MAX($D$16,POWER((ABS(K583)^2)/($I$5*MAX(F583,0.1)^2),1/3)))),IF(IFERROR(AG583,0)=1,MAX($D$16,IFERROR(W583,MAX($D$16,POWER((ABS(K583)^2)/($I$5*MAX(F583,0.1)^2),1/3)))),MAX($D$16,POWER((ABS(K583)^2)/($I$5*MAX(F583,0.1)^2),1/3))))))),MAX($D$16,POWER((ABS(K583)^2)/($I$5*MAX(F583,0.1)^2),1/3)))</f>
        <v>2.1389677043987478</v>
      </c>
      <c r="AI583">
        <f t="shared" ca="1" si="289"/>
        <v>634.48496770439874</v>
      </c>
      <c r="AJ583">
        <f t="shared" ca="1" si="290"/>
        <v>635.55445155659811</v>
      </c>
      <c r="AM583">
        <v>0</v>
      </c>
      <c r="AN583">
        <v>0</v>
      </c>
      <c r="AO583">
        <f t="shared" si="291"/>
        <v>0</v>
      </c>
      <c r="AP583">
        <f t="shared" si="300"/>
        <v>0</v>
      </c>
      <c r="AQ583">
        <f t="shared" ca="1" si="292"/>
        <v>1.0000000000000004</v>
      </c>
      <c r="AR583" t="str">
        <f t="shared" ca="1" si="293"/>
        <v>Supercritical</v>
      </c>
      <c r="AS583">
        <f t="shared" ca="1" si="294"/>
        <v>3.8141460404132466E-3</v>
      </c>
    </row>
    <row r="584" spans="1:45" x14ac:dyDescent="0.35">
      <c r="A584">
        <v>435</v>
      </c>
      <c r="B584">
        <v>433.99599999999998</v>
      </c>
      <c r="C584">
        <v>616236.91500000004</v>
      </c>
      <c r="D584">
        <v>3097537.1519999998</v>
      </c>
      <c r="E584">
        <v>632.34550000000002</v>
      </c>
      <c r="F584">
        <v>5.2</v>
      </c>
      <c r="G584">
        <v>0</v>
      </c>
      <c r="H584" t="s">
        <v>194</v>
      </c>
      <c r="I584">
        <v>0.05</v>
      </c>
      <c r="J584">
        <f t="shared" si="295"/>
        <v>1</v>
      </c>
      <c r="K584">
        <f t="shared" ca="1" si="296"/>
        <v>50.95</v>
      </c>
      <c r="L584">
        <f t="shared" ca="1" si="297"/>
        <v>1.0684959309922624</v>
      </c>
      <c r="M584">
        <f t="shared" ca="1" si="270"/>
        <v>5.5561788411597641</v>
      </c>
      <c r="N584">
        <f t="shared" ca="1" si="271"/>
        <v>0.75728294997139567</v>
      </c>
      <c r="O584">
        <f t="shared" ca="1" si="272"/>
        <v>9.1699712080119067</v>
      </c>
      <c r="P584">
        <f t="shared" ca="1" si="273"/>
        <v>633.41399593099231</v>
      </c>
      <c r="Q584">
        <f t="shared" ca="1" si="274"/>
        <v>637.69984567389588</v>
      </c>
      <c r="R584">
        <f t="shared" ca="1" si="275"/>
        <v>2.7409906686322007E-2</v>
      </c>
      <c r="S584">
        <f t="shared" ca="1" si="276"/>
        <v>2.8323507366843055</v>
      </c>
      <c r="T584">
        <f t="shared" ca="1" si="277"/>
        <v>50.594272557643521</v>
      </c>
      <c r="U584">
        <f t="shared" ca="1" si="298"/>
        <v>-2.7267060831604795E-2</v>
      </c>
      <c r="V584">
        <f t="shared" ca="1" si="299"/>
        <v>0</v>
      </c>
      <c r="W584">
        <f t="shared" ca="1" si="278"/>
        <v>0.8934180121491907</v>
      </c>
      <c r="X584">
        <f t="shared" ca="1" si="279"/>
        <v>4.6457736631757918</v>
      </c>
      <c r="Y584">
        <f t="shared" ca="1" si="280"/>
        <v>0.66493240245212726</v>
      </c>
      <c r="Z584">
        <f t="shared" ca="1" si="281"/>
        <v>10.966957000908053</v>
      </c>
      <c r="AA584">
        <f t="shared" ca="1" si="282"/>
        <v>633.23891801214916</v>
      </c>
      <c r="AB584">
        <f t="shared" ca="1" si="283"/>
        <v>639.3690987389466</v>
      </c>
      <c r="AC584">
        <f t="shared" ca="1" si="284"/>
        <v>4.6628502749789226E-2</v>
      </c>
      <c r="AD584">
        <f t="shared" ca="1" si="285"/>
        <v>3.7044546712584436</v>
      </c>
      <c r="AE584">
        <f t="shared" ca="1" si="286"/>
        <v>59.034173277651725</v>
      </c>
      <c r="AF584">
        <f t="shared" ca="1" si="287"/>
        <v>4.6357732379760819E-2</v>
      </c>
      <c r="AG584">
        <f t="shared" ca="1" si="288"/>
        <v>0</v>
      </c>
      <c r="AH584">
        <f ca="1">IFERROR(IF(V32="Supercritical",MAX($D$16,IFERROR(L584,MAX($D$16,POWER((ABS(K584)^2)/($I$5*MAX(F584,0.1)^2),1/3)))),IF(V32="Subcritical",MAX($D$16,IFERROR(W584,MAX($D$16,POWER((ABS(K584)^2)/($I$5*MAX(F584,0.1)^2),1/3)))),IF(AND(IFERROR(V584,0)=1,IFERROR(AG584,0)=1),IF(IFERROR(T584,-1E+99)&gt;=IFERROR(AE584,-1E+99),MAX($D$16,IFERROR(L584,MAX($D$16,POWER((ABS(K584)^2)/($I$5*MAX(F584,0.1)^2),1/3)))),MAX($D$16,IFERROR(W584,MAX($D$16,POWER((ABS(K584)^2)/($I$5*MAX(F584,0.1)^2),1/3))))),IF(IFERROR(V584,0)=1,MAX($D$16,IFERROR(L584,MAX($D$16,POWER((ABS(K584)^2)/($I$5*MAX(F584,0.1)^2),1/3)))),IF(IFERROR(AG584,0)=1,MAX($D$16,IFERROR(W584,MAX($D$16,POWER((ABS(K584)^2)/($I$5*MAX(F584,0.1)^2),1/3)))),MAX($D$16,POWER((ABS(K584)^2)/($I$5*MAX(F584,0.1)^2),1/3))))))),MAX($D$16,POWER((ABS(K584)^2)/($I$5*MAX(F584,0.1)^2),1/3)))</f>
        <v>2.1389677043987478</v>
      </c>
      <c r="AI584">
        <f t="shared" ca="1" si="289"/>
        <v>634.48446770439875</v>
      </c>
      <c r="AJ584">
        <f t="shared" ca="1" si="290"/>
        <v>635.55395155659812</v>
      </c>
      <c r="AM584">
        <v>0</v>
      </c>
      <c r="AN584">
        <v>0</v>
      </c>
      <c r="AO584">
        <f t="shared" si="291"/>
        <v>0</v>
      </c>
      <c r="AP584">
        <f t="shared" si="300"/>
        <v>0</v>
      </c>
      <c r="AQ584">
        <f t="shared" ca="1" si="292"/>
        <v>1.0000000000000004</v>
      </c>
      <c r="AR584" t="str">
        <f t="shared" ca="1" si="293"/>
        <v>Supercritical</v>
      </c>
      <c r="AS584">
        <f t="shared" ca="1" si="294"/>
        <v>3.8141460404132466E-3</v>
      </c>
    </row>
    <row r="585" spans="1:45" x14ac:dyDescent="0.35">
      <c r="A585">
        <v>436</v>
      </c>
      <c r="B585">
        <v>434.995</v>
      </c>
      <c r="C585">
        <v>616236.44099999999</v>
      </c>
      <c r="D585">
        <v>3097536.2719999999</v>
      </c>
      <c r="E585">
        <v>632.34500000000003</v>
      </c>
      <c r="F585">
        <v>5.2</v>
      </c>
      <c r="G585">
        <v>0</v>
      </c>
      <c r="H585" t="s">
        <v>194</v>
      </c>
      <c r="I585">
        <v>2.7E-2</v>
      </c>
      <c r="J585">
        <f t="shared" si="295"/>
        <v>0.99900000000002365</v>
      </c>
      <c r="K585">
        <f t="shared" ca="1" si="296"/>
        <v>50.95</v>
      </c>
      <c r="L585">
        <f t="shared" ca="1" si="297"/>
        <v>1.0684959309922624</v>
      </c>
      <c r="M585">
        <f t="shared" ca="1" si="270"/>
        <v>5.5561788411597641</v>
      </c>
      <c r="N585">
        <f t="shared" ca="1" si="271"/>
        <v>0.75728294997139567</v>
      </c>
      <c r="O585">
        <f t="shared" ca="1" si="272"/>
        <v>9.1699712080119067</v>
      </c>
      <c r="P585">
        <f t="shared" ca="1" si="273"/>
        <v>633.41349593099233</v>
      </c>
      <c r="Q585">
        <f t="shared" ca="1" si="274"/>
        <v>637.69934567389589</v>
      </c>
      <c r="R585">
        <f t="shared" ca="1" si="275"/>
        <v>2.7409906686322007E-2</v>
      </c>
      <c r="S585">
        <f t="shared" ca="1" si="276"/>
        <v>2.8323507366843055</v>
      </c>
      <c r="T585">
        <f t="shared" ca="1" si="277"/>
        <v>50.594272557643521</v>
      </c>
      <c r="U585">
        <f t="shared" ca="1" si="298"/>
        <v>-2.7075360018102401E-2</v>
      </c>
      <c r="V585">
        <f t="shared" ca="1" si="299"/>
        <v>0</v>
      </c>
      <c r="W585">
        <f t="shared" ca="1" si="278"/>
        <v>0.8947497778017508</v>
      </c>
      <c r="X585">
        <f t="shared" ca="1" si="279"/>
        <v>4.6526988445691044</v>
      </c>
      <c r="Y585">
        <f t="shared" ca="1" si="280"/>
        <v>0.66566981048579121</v>
      </c>
      <c r="Z585">
        <f t="shared" ca="1" si="281"/>
        <v>10.950633535946938</v>
      </c>
      <c r="AA585">
        <f t="shared" ca="1" si="282"/>
        <v>633.23974977780176</v>
      </c>
      <c r="AB585">
        <f t="shared" ca="1" si="283"/>
        <v>639.35169548823023</v>
      </c>
      <c r="AC585">
        <f t="shared" ca="1" si="284"/>
        <v>4.6421146330931473E-2</v>
      </c>
      <c r="AD585">
        <f t="shared" ca="1" si="285"/>
        <v>3.6961870593699295</v>
      </c>
      <c r="AE585">
        <f t="shared" ca="1" si="286"/>
        <v>58.955586118637193</v>
      </c>
      <c r="AF585">
        <f t="shared" ca="1" si="287"/>
        <v>4.6242605034308326E-2</v>
      </c>
      <c r="AG585">
        <f t="shared" ca="1" si="288"/>
        <v>0</v>
      </c>
      <c r="AH585">
        <f ca="1">IFERROR(IF(V32="Supercritical",MAX($D$16,IFERROR(L585,MAX($D$16,POWER((ABS(K585)^2)/($I$5*MAX(F585,0.1)^2),1/3)))),IF(V32="Subcritical",MAX($D$16,IFERROR(W585,MAX($D$16,POWER((ABS(K585)^2)/($I$5*MAX(F585,0.1)^2),1/3)))),IF(AND(IFERROR(V585,0)=1,IFERROR(AG585,0)=1),IF(IFERROR(T585,-1E+99)&gt;=IFERROR(AE585,-1E+99),MAX($D$16,IFERROR(L585,MAX($D$16,POWER((ABS(K585)^2)/($I$5*MAX(F585,0.1)^2),1/3)))),MAX($D$16,IFERROR(W585,MAX($D$16,POWER((ABS(K585)^2)/($I$5*MAX(F585,0.1)^2),1/3))))),IF(IFERROR(V585,0)=1,MAX($D$16,IFERROR(L585,MAX($D$16,POWER((ABS(K585)^2)/($I$5*MAX(F585,0.1)^2),1/3)))),IF(IFERROR(AG585,0)=1,MAX($D$16,IFERROR(W585,MAX($D$16,POWER((ABS(K585)^2)/($I$5*MAX(F585,0.1)^2),1/3)))),MAX($D$16,POWER((ABS(K585)^2)/($I$5*MAX(F585,0.1)^2),1/3))))))),MAX($D$16,POWER((ABS(K585)^2)/($I$5*MAX(F585,0.1)^2),1/3)))</f>
        <v>2.1389677043987478</v>
      </c>
      <c r="AI585">
        <f t="shared" ca="1" si="289"/>
        <v>634.48396770439876</v>
      </c>
      <c r="AJ585">
        <f t="shared" ca="1" si="290"/>
        <v>635.55345155659813</v>
      </c>
      <c r="AM585">
        <v>0</v>
      </c>
      <c r="AN585">
        <v>0</v>
      </c>
      <c r="AO585">
        <f t="shared" si="291"/>
        <v>0</v>
      </c>
      <c r="AP585">
        <f t="shared" si="300"/>
        <v>0</v>
      </c>
      <c r="AQ585">
        <f t="shared" ca="1" si="292"/>
        <v>1.0000000000000004</v>
      </c>
      <c r="AR585" t="str">
        <f t="shared" ca="1" si="293"/>
        <v>Supercritical</v>
      </c>
      <c r="AS585">
        <f t="shared" ca="1" si="294"/>
        <v>3.8141460404132466E-3</v>
      </c>
    </row>
    <row r="586" spans="1:45" x14ac:dyDescent="0.35">
      <c r="A586">
        <v>437</v>
      </c>
      <c r="B586">
        <v>435.99599999999998</v>
      </c>
      <c r="C586">
        <v>616235.96699999995</v>
      </c>
      <c r="D586">
        <v>3097535.3909999998</v>
      </c>
      <c r="E586">
        <v>632.34450000000004</v>
      </c>
      <c r="F586">
        <v>5.2</v>
      </c>
      <c r="G586">
        <v>0</v>
      </c>
      <c r="H586" t="s">
        <v>194</v>
      </c>
      <c r="I586">
        <v>2.7E-2</v>
      </c>
      <c r="J586">
        <f t="shared" si="295"/>
        <v>1.0009999999999764</v>
      </c>
      <c r="K586">
        <f t="shared" ca="1" si="296"/>
        <v>50.95</v>
      </c>
      <c r="L586">
        <f t="shared" ca="1" si="297"/>
        <v>1.0684959309922624</v>
      </c>
      <c r="M586">
        <f t="shared" ca="1" si="270"/>
        <v>5.5561788411597641</v>
      </c>
      <c r="N586">
        <f t="shared" ca="1" si="271"/>
        <v>0.75728294997139567</v>
      </c>
      <c r="O586">
        <f t="shared" ca="1" si="272"/>
        <v>9.1699712080119067</v>
      </c>
      <c r="P586">
        <f t="shared" ca="1" si="273"/>
        <v>633.41299593099234</v>
      </c>
      <c r="Q586">
        <f t="shared" ca="1" si="274"/>
        <v>637.6988456738959</v>
      </c>
      <c r="R586">
        <f t="shared" ca="1" si="275"/>
        <v>2.7409906686322007E-2</v>
      </c>
      <c r="S586">
        <f t="shared" ca="1" si="276"/>
        <v>2.8323507366843055</v>
      </c>
      <c r="T586">
        <f t="shared" ca="1" si="277"/>
        <v>50.594272557643521</v>
      </c>
      <c r="U586">
        <f t="shared" ca="1" si="298"/>
        <v>-2.7130179831488022E-2</v>
      </c>
      <c r="V586">
        <f t="shared" ca="1" si="299"/>
        <v>0</v>
      </c>
      <c r="W586">
        <f t="shared" ca="1" si="278"/>
        <v>0.8960844040230016</v>
      </c>
      <c r="X586">
        <f t="shared" ca="1" si="279"/>
        <v>4.6596389009196084</v>
      </c>
      <c r="Y586">
        <f t="shared" ca="1" si="280"/>
        <v>0.66640823882250755</v>
      </c>
      <c r="Z586">
        <f t="shared" ca="1" si="281"/>
        <v>10.934323685456551</v>
      </c>
      <c r="AA586">
        <f t="shared" ca="1" si="282"/>
        <v>633.24058440402302</v>
      </c>
      <c r="AB586">
        <f t="shared" ca="1" si="283"/>
        <v>639.33433743451928</v>
      </c>
      <c r="AC586">
        <f t="shared" ca="1" si="284"/>
        <v>4.6214603003519435E-2</v>
      </c>
      <c r="AD586">
        <f t="shared" ca="1" si="285"/>
        <v>3.6879324950465877</v>
      </c>
      <c r="AE586">
        <f t="shared" ca="1" si="286"/>
        <v>58.877092220740472</v>
      </c>
      <c r="AF586">
        <f t="shared" ca="1" si="287"/>
        <v>4.5901982266627783E-2</v>
      </c>
      <c r="AG586">
        <f t="shared" ca="1" si="288"/>
        <v>0</v>
      </c>
      <c r="AH586">
        <f ca="1">IFERROR(IF(V32="Supercritical",MAX($D$16,IFERROR(L586,MAX($D$16,POWER((ABS(K586)^2)/($I$5*MAX(F586,0.1)^2),1/3)))),IF(V32="Subcritical",MAX($D$16,IFERROR(W586,MAX($D$16,POWER((ABS(K586)^2)/($I$5*MAX(F586,0.1)^2),1/3)))),IF(AND(IFERROR(V586,0)=1,IFERROR(AG586,0)=1),IF(IFERROR(T586,-1E+99)&gt;=IFERROR(AE586,-1E+99),MAX($D$16,IFERROR(L586,MAX($D$16,POWER((ABS(K586)^2)/($I$5*MAX(F586,0.1)^2),1/3)))),MAX($D$16,IFERROR(W586,MAX($D$16,POWER((ABS(K586)^2)/($I$5*MAX(F586,0.1)^2),1/3))))),IF(IFERROR(V586,0)=1,MAX($D$16,IFERROR(L586,MAX($D$16,POWER((ABS(K586)^2)/($I$5*MAX(F586,0.1)^2),1/3)))),IF(IFERROR(AG586,0)=1,MAX($D$16,IFERROR(W586,MAX($D$16,POWER((ABS(K586)^2)/($I$5*MAX(F586,0.1)^2),1/3)))),MAX($D$16,POWER((ABS(K586)^2)/($I$5*MAX(F586,0.1)^2),1/3))))))),MAX($D$16,POWER((ABS(K586)^2)/($I$5*MAX(F586,0.1)^2),1/3)))</f>
        <v>2.1389677043987478</v>
      </c>
      <c r="AI586">
        <f t="shared" ca="1" si="289"/>
        <v>634.48346770439878</v>
      </c>
      <c r="AJ586">
        <f t="shared" ca="1" si="290"/>
        <v>635.55295155659815</v>
      </c>
      <c r="AM586">
        <v>0</v>
      </c>
      <c r="AN586">
        <v>0</v>
      </c>
      <c r="AO586">
        <f t="shared" si="291"/>
        <v>0</v>
      </c>
      <c r="AP586">
        <f t="shared" si="300"/>
        <v>0</v>
      </c>
      <c r="AQ586">
        <f t="shared" ca="1" si="292"/>
        <v>1.0000000000000004</v>
      </c>
      <c r="AR586" t="str">
        <f t="shared" ca="1" si="293"/>
        <v>Supercritical</v>
      </c>
      <c r="AS586">
        <f t="shared" ca="1" si="294"/>
        <v>3.8141460404132466E-3</v>
      </c>
    </row>
    <row r="587" spans="1:45" x14ac:dyDescent="0.35">
      <c r="A587">
        <v>438</v>
      </c>
      <c r="B587">
        <v>436.995</v>
      </c>
      <c r="C587">
        <v>616235.49300000002</v>
      </c>
      <c r="D587">
        <v>3097534.5109999999</v>
      </c>
      <c r="E587">
        <v>632.34400000000005</v>
      </c>
      <c r="F587">
        <v>5.2</v>
      </c>
      <c r="G587">
        <v>0</v>
      </c>
      <c r="H587" t="s">
        <v>194</v>
      </c>
      <c r="I587">
        <v>2.3E-2</v>
      </c>
      <c r="J587">
        <f t="shared" si="295"/>
        <v>0.99900000000002365</v>
      </c>
      <c r="K587">
        <f t="shared" ca="1" si="296"/>
        <v>50.95</v>
      </c>
      <c r="L587">
        <f t="shared" ca="1" si="297"/>
        <v>1.0684959309922624</v>
      </c>
      <c r="M587">
        <f t="shared" ca="1" si="270"/>
        <v>5.5561788411597641</v>
      </c>
      <c r="N587">
        <f t="shared" ca="1" si="271"/>
        <v>0.75728294997139567</v>
      </c>
      <c r="O587">
        <f t="shared" ca="1" si="272"/>
        <v>9.1699712080119067</v>
      </c>
      <c r="P587">
        <f t="shared" ca="1" si="273"/>
        <v>633.41249593099235</v>
      </c>
      <c r="Q587">
        <f t="shared" ca="1" si="274"/>
        <v>637.69834567389591</v>
      </c>
      <c r="R587">
        <f t="shared" ca="1" si="275"/>
        <v>2.7409906686322007E-2</v>
      </c>
      <c r="S587">
        <f t="shared" ca="1" si="276"/>
        <v>2.8323507366843055</v>
      </c>
      <c r="T587">
        <f t="shared" ca="1" si="277"/>
        <v>50.594272557643521</v>
      </c>
      <c r="U587">
        <f t="shared" ca="1" si="298"/>
        <v>-2.7046787686458629E-2</v>
      </c>
      <c r="V587">
        <f t="shared" ca="1" si="299"/>
        <v>0</v>
      </c>
      <c r="W587">
        <f t="shared" ca="1" si="278"/>
        <v>0.89744728240890925</v>
      </c>
      <c r="X587">
        <f t="shared" ca="1" si="279"/>
        <v>4.6667258685263286</v>
      </c>
      <c r="Y587">
        <f t="shared" ca="1" si="280"/>
        <v>0.66716171706125971</v>
      </c>
      <c r="Z587">
        <f t="shared" ca="1" si="281"/>
        <v>10.917718639447132</v>
      </c>
      <c r="AA587">
        <f t="shared" ca="1" si="282"/>
        <v>633.24144728240901</v>
      </c>
      <c r="AB587">
        <f t="shared" ca="1" si="283"/>
        <v>639.31670621666649</v>
      </c>
      <c r="AC587">
        <f t="shared" ca="1" si="284"/>
        <v>4.6004977602562398E-2</v>
      </c>
      <c r="AD587">
        <f t="shared" ca="1" si="285"/>
        <v>3.6795348517270163</v>
      </c>
      <c r="AE587">
        <f t="shared" ca="1" si="286"/>
        <v>58.797206277218102</v>
      </c>
      <c r="AF587">
        <f t="shared" ca="1" si="287"/>
        <v>4.5783867505861053E-2</v>
      </c>
      <c r="AG587">
        <f t="shared" ca="1" si="288"/>
        <v>0</v>
      </c>
      <c r="AH587">
        <f ca="1">IFERROR(IF(V32="Supercritical",MAX($D$16,IFERROR(L587,MAX($D$16,POWER((ABS(K587)^2)/($I$5*MAX(F587,0.1)^2),1/3)))),IF(V32="Subcritical",MAX($D$16,IFERROR(W587,MAX($D$16,POWER((ABS(K587)^2)/($I$5*MAX(F587,0.1)^2),1/3)))),IF(AND(IFERROR(V587,0)=1,IFERROR(AG587,0)=1),IF(IFERROR(T587,-1E+99)&gt;=IFERROR(AE587,-1E+99),MAX($D$16,IFERROR(L587,MAX($D$16,POWER((ABS(K587)^2)/($I$5*MAX(F587,0.1)^2),1/3)))),MAX($D$16,IFERROR(W587,MAX($D$16,POWER((ABS(K587)^2)/($I$5*MAX(F587,0.1)^2),1/3))))),IF(IFERROR(V587,0)=1,MAX($D$16,IFERROR(L587,MAX($D$16,POWER((ABS(K587)^2)/($I$5*MAX(F587,0.1)^2),1/3)))),IF(IFERROR(AG587,0)=1,MAX($D$16,IFERROR(W587,MAX($D$16,POWER((ABS(K587)^2)/($I$5*MAX(F587,0.1)^2),1/3)))),MAX($D$16,POWER((ABS(K587)^2)/($I$5*MAX(F587,0.1)^2),1/3))))))),MAX($D$16,POWER((ABS(K587)^2)/($I$5*MAX(F587,0.1)^2),1/3)))</f>
        <v>2.1389677043987478</v>
      </c>
      <c r="AI587">
        <f t="shared" ca="1" si="289"/>
        <v>634.48296770439879</v>
      </c>
      <c r="AJ587">
        <f t="shared" ca="1" si="290"/>
        <v>635.55245155659816</v>
      </c>
      <c r="AM587">
        <v>0</v>
      </c>
      <c r="AN587">
        <v>0</v>
      </c>
      <c r="AO587">
        <f t="shared" si="291"/>
        <v>0</v>
      </c>
      <c r="AP587">
        <f t="shared" si="300"/>
        <v>0</v>
      </c>
      <c r="AQ587">
        <f t="shared" ca="1" si="292"/>
        <v>1.0000000000000004</v>
      </c>
      <c r="AR587" t="str">
        <f t="shared" ca="1" si="293"/>
        <v>Supercritical</v>
      </c>
      <c r="AS587">
        <f t="shared" ca="1" si="294"/>
        <v>3.8141460404132466E-3</v>
      </c>
    </row>
    <row r="588" spans="1:45" x14ac:dyDescent="0.35">
      <c r="A588">
        <v>439</v>
      </c>
      <c r="B588">
        <v>437.99599999999998</v>
      </c>
      <c r="C588">
        <v>616235.01800000004</v>
      </c>
      <c r="D588">
        <v>3097533.63</v>
      </c>
      <c r="E588">
        <v>632.34349999999995</v>
      </c>
      <c r="F588">
        <v>5.2</v>
      </c>
      <c r="G588">
        <v>0</v>
      </c>
      <c r="H588" t="s">
        <v>194</v>
      </c>
      <c r="I588">
        <v>2.3E-2</v>
      </c>
      <c r="J588">
        <f t="shared" si="295"/>
        <v>1.0009999999999764</v>
      </c>
      <c r="K588">
        <f t="shared" ca="1" si="296"/>
        <v>50.95</v>
      </c>
      <c r="L588">
        <f t="shared" ca="1" si="297"/>
        <v>1.0684959309922624</v>
      </c>
      <c r="M588">
        <f t="shared" ca="1" si="270"/>
        <v>5.5561788411597641</v>
      </c>
      <c r="N588">
        <f t="shared" ca="1" si="271"/>
        <v>0.75728294997139567</v>
      </c>
      <c r="O588">
        <f t="shared" ca="1" si="272"/>
        <v>9.1699712080119067</v>
      </c>
      <c r="P588">
        <f t="shared" ca="1" si="273"/>
        <v>633.41199593099225</v>
      </c>
      <c r="Q588">
        <f t="shared" ca="1" si="274"/>
        <v>637.69784567389581</v>
      </c>
      <c r="R588">
        <f t="shared" ca="1" si="275"/>
        <v>2.7409906686322007E-2</v>
      </c>
      <c r="S588">
        <f t="shared" ca="1" si="276"/>
        <v>2.8323507366843055</v>
      </c>
      <c r="T588">
        <f t="shared" ca="1" si="277"/>
        <v>50.594272557643521</v>
      </c>
      <c r="U588">
        <f t="shared" ca="1" si="298"/>
        <v>-2.7101607499730562E-2</v>
      </c>
      <c r="V588">
        <f t="shared" ca="1" si="299"/>
        <v>0</v>
      </c>
      <c r="W588">
        <f t="shared" ca="1" si="278"/>
        <v>0.89885826976634342</v>
      </c>
      <c r="X588">
        <f t="shared" ca="1" si="279"/>
        <v>4.6740630027849859</v>
      </c>
      <c r="Y588">
        <f t="shared" ca="1" si="280"/>
        <v>0.66794117429299638</v>
      </c>
      <c r="Z588">
        <f t="shared" ca="1" si="281"/>
        <v>10.900580494880373</v>
      </c>
      <c r="AA588">
        <f t="shared" ca="1" si="282"/>
        <v>633.24235826976633</v>
      </c>
      <c r="AB588">
        <f t="shared" ca="1" si="283"/>
        <v>639.29855883680841</v>
      </c>
      <c r="AC588">
        <f t="shared" ca="1" si="284"/>
        <v>4.5789315323483702E-2</v>
      </c>
      <c r="AD588">
        <f t="shared" ca="1" si="285"/>
        <v>3.6708742997631307</v>
      </c>
      <c r="AE588">
        <f t="shared" ca="1" si="286"/>
        <v>58.714786107445157</v>
      </c>
      <c r="AF588">
        <f t="shared" ca="1" si="287"/>
        <v>4.5289315323543633E-2</v>
      </c>
      <c r="AG588">
        <f t="shared" ca="1" si="288"/>
        <v>0</v>
      </c>
      <c r="AH588">
        <f ca="1">IFERROR(IF(V32="Supercritical",MAX($D$16,IFERROR(L588,MAX($D$16,POWER((ABS(K588)^2)/($I$5*MAX(F588,0.1)^2),1/3)))),IF(V32="Subcritical",MAX($D$16,IFERROR(W588,MAX($D$16,POWER((ABS(K588)^2)/($I$5*MAX(F588,0.1)^2),1/3)))),IF(AND(IFERROR(V588,0)=1,IFERROR(AG588,0)=1),IF(IFERROR(T588,-1E+99)&gt;=IFERROR(AE588,-1E+99),MAX($D$16,IFERROR(L588,MAX($D$16,POWER((ABS(K588)^2)/($I$5*MAX(F588,0.1)^2),1/3)))),MAX($D$16,IFERROR(W588,MAX($D$16,POWER((ABS(K588)^2)/($I$5*MAX(F588,0.1)^2),1/3))))),IF(IFERROR(V588,0)=1,MAX($D$16,IFERROR(L588,MAX($D$16,POWER((ABS(K588)^2)/($I$5*MAX(F588,0.1)^2),1/3)))),IF(IFERROR(AG588,0)=1,MAX($D$16,IFERROR(W588,MAX($D$16,POWER((ABS(K588)^2)/($I$5*MAX(F588,0.1)^2),1/3)))),MAX($D$16,POWER((ABS(K588)^2)/($I$5*MAX(F588,0.1)^2),1/3))))))),MAX($D$16,POWER((ABS(K588)^2)/($I$5*MAX(F588,0.1)^2),1/3)))</f>
        <v>2.1389677043987478</v>
      </c>
      <c r="AI588">
        <f t="shared" ca="1" si="289"/>
        <v>634.48246770439869</v>
      </c>
      <c r="AJ588">
        <f t="shared" ca="1" si="290"/>
        <v>635.55195155659806</v>
      </c>
      <c r="AM588">
        <v>0</v>
      </c>
      <c r="AN588">
        <v>0</v>
      </c>
      <c r="AO588">
        <f t="shared" si="291"/>
        <v>0</v>
      </c>
      <c r="AP588">
        <f t="shared" si="300"/>
        <v>0</v>
      </c>
      <c r="AQ588">
        <f t="shared" ca="1" si="292"/>
        <v>1.0000000000000004</v>
      </c>
      <c r="AR588" t="str">
        <f t="shared" ca="1" si="293"/>
        <v>Supercritical</v>
      </c>
      <c r="AS588">
        <f t="shared" ca="1" si="294"/>
        <v>3.8141460404132466E-3</v>
      </c>
    </row>
    <row r="589" spans="1:45" x14ac:dyDescent="0.35">
      <c r="A589">
        <v>440</v>
      </c>
      <c r="B589">
        <v>438.99599999999998</v>
      </c>
      <c r="C589">
        <v>616234.54399999999</v>
      </c>
      <c r="D589">
        <v>3097532.75</v>
      </c>
      <c r="E589">
        <v>632.34299999999996</v>
      </c>
      <c r="F589">
        <v>5.2</v>
      </c>
      <c r="G589">
        <v>0</v>
      </c>
      <c r="H589" t="s">
        <v>194</v>
      </c>
      <c r="I589">
        <v>0</v>
      </c>
      <c r="J589">
        <f t="shared" si="295"/>
        <v>1</v>
      </c>
      <c r="K589">
        <f t="shared" ca="1" si="296"/>
        <v>50.95</v>
      </c>
      <c r="L589">
        <f t="shared" ca="1" si="297"/>
        <v>1.0684959309922624</v>
      </c>
      <c r="M589">
        <f t="shared" ca="1" si="270"/>
        <v>5.5561788411597641</v>
      </c>
      <c r="N589">
        <f t="shared" ca="1" si="271"/>
        <v>0.75728294997139567</v>
      </c>
      <c r="O589">
        <f t="shared" ca="1" si="272"/>
        <v>9.1699712080119067</v>
      </c>
      <c r="P589">
        <f t="shared" ca="1" si="273"/>
        <v>633.41149593099226</v>
      </c>
      <c r="Q589">
        <f t="shared" ca="1" si="274"/>
        <v>637.69734567389582</v>
      </c>
      <c r="R589">
        <f t="shared" ca="1" si="275"/>
        <v>2.7409906686322007E-2</v>
      </c>
      <c r="S589">
        <f t="shared" ca="1" si="276"/>
        <v>2.8323507366843055</v>
      </c>
      <c r="T589">
        <f t="shared" ca="1" si="277"/>
        <v>50.594272557643521</v>
      </c>
      <c r="U589">
        <f t="shared" ca="1" si="298"/>
        <v>-2.6909906686341856E-2</v>
      </c>
      <c r="V589">
        <f t="shared" ca="1" si="299"/>
        <v>0</v>
      </c>
      <c r="W589">
        <f t="shared" ca="1" si="278"/>
        <v>0.9003304820168625</v>
      </c>
      <c r="X589">
        <f t="shared" ca="1" si="279"/>
        <v>4.6817185064876847</v>
      </c>
      <c r="Y589">
        <f t="shared" ca="1" si="280"/>
        <v>0.66875378346991332</v>
      </c>
      <c r="Z589">
        <f t="shared" ca="1" si="281"/>
        <v>10.882755964374217</v>
      </c>
      <c r="AA589">
        <f t="shared" ca="1" si="282"/>
        <v>633.24333048201686</v>
      </c>
      <c r="AB589">
        <f t="shared" ca="1" si="283"/>
        <v>639.27974115378663</v>
      </c>
      <c r="AC589">
        <f t="shared" ca="1" si="284"/>
        <v>4.5565761219450197E-2</v>
      </c>
      <c r="AD589">
        <f t="shared" ca="1" si="285"/>
        <v>3.661874110913216</v>
      </c>
      <c r="AE589">
        <f t="shared" ca="1" si="286"/>
        <v>58.629098049375095</v>
      </c>
      <c r="AF589">
        <f t="shared" ca="1" si="287"/>
        <v>4.5291833938563286E-2</v>
      </c>
      <c r="AG589">
        <f t="shared" ca="1" si="288"/>
        <v>0</v>
      </c>
      <c r="AH589">
        <f ca="1">IFERROR(IF(V32="Supercritical",MAX($D$16,IFERROR(L589,MAX($D$16,POWER((ABS(K589)^2)/($I$5*MAX(F589,0.1)^2),1/3)))),IF(V32="Subcritical",MAX($D$16,IFERROR(W589,MAX($D$16,POWER((ABS(K589)^2)/($I$5*MAX(F589,0.1)^2),1/3)))),IF(AND(IFERROR(V589,0)=1,IFERROR(AG589,0)=1),IF(IFERROR(T589,-1E+99)&gt;=IFERROR(AE589,-1E+99),MAX($D$16,IFERROR(L589,MAX($D$16,POWER((ABS(K589)^2)/($I$5*MAX(F589,0.1)^2),1/3)))),MAX($D$16,IFERROR(W589,MAX($D$16,POWER((ABS(K589)^2)/($I$5*MAX(F589,0.1)^2),1/3))))),IF(IFERROR(V589,0)=1,MAX($D$16,IFERROR(L589,MAX($D$16,POWER((ABS(K589)^2)/($I$5*MAX(F589,0.1)^2),1/3)))),IF(IFERROR(AG589,0)=1,MAX($D$16,IFERROR(W589,MAX($D$16,POWER((ABS(K589)^2)/($I$5*MAX(F589,0.1)^2),1/3)))),MAX($D$16,POWER((ABS(K589)^2)/($I$5*MAX(F589,0.1)^2),1/3))))))),MAX($D$16,POWER((ABS(K589)^2)/($I$5*MAX(F589,0.1)^2),1/3)))</f>
        <v>2.1389677043987478</v>
      </c>
      <c r="AI589">
        <f t="shared" ca="1" si="289"/>
        <v>634.4819677043987</v>
      </c>
      <c r="AJ589">
        <f t="shared" ca="1" si="290"/>
        <v>635.55145155659807</v>
      </c>
      <c r="AM589">
        <v>0</v>
      </c>
      <c r="AN589">
        <v>0</v>
      </c>
      <c r="AO589">
        <f t="shared" si="291"/>
        <v>0</v>
      </c>
      <c r="AP589">
        <f t="shared" si="300"/>
        <v>0</v>
      </c>
      <c r="AQ589">
        <f t="shared" ca="1" si="292"/>
        <v>1.0000000000000004</v>
      </c>
      <c r="AR589" t="str">
        <f t="shared" ca="1" si="293"/>
        <v>Supercritical</v>
      </c>
      <c r="AS589">
        <f t="shared" ca="1" si="294"/>
        <v>3.8141460404132466E-3</v>
      </c>
    </row>
    <row r="590" spans="1:45" x14ac:dyDescent="0.35">
      <c r="A590">
        <v>441</v>
      </c>
      <c r="B590">
        <v>439.995</v>
      </c>
      <c r="C590">
        <v>616234.06999999995</v>
      </c>
      <c r="D590">
        <v>3097531.87</v>
      </c>
      <c r="E590">
        <v>632.34249999999997</v>
      </c>
      <c r="F590">
        <v>5.2</v>
      </c>
      <c r="G590">
        <v>0</v>
      </c>
      <c r="H590" t="s">
        <v>194</v>
      </c>
      <c r="I590">
        <v>2.7E-2</v>
      </c>
      <c r="J590">
        <f t="shared" si="295"/>
        <v>0.99900000000002365</v>
      </c>
      <c r="K590">
        <f t="shared" ca="1" si="296"/>
        <v>50.95</v>
      </c>
      <c r="L590">
        <f t="shared" ca="1" si="297"/>
        <v>1.0684959309922624</v>
      </c>
      <c r="M590">
        <f t="shared" ca="1" si="270"/>
        <v>5.5561788411597641</v>
      </c>
      <c r="N590">
        <f t="shared" ca="1" si="271"/>
        <v>0.75728294997139567</v>
      </c>
      <c r="O590">
        <f t="shared" ca="1" si="272"/>
        <v>9.1699712080119067</v>
      </c>
      <c r="P590">
        <f t="shared" ca="1" si="273"/>
        <v>633.41099593099227</v>
      </c>
      <c r="Q590">
        <f t="shared" ca="1" si="274"/>
        <v>637.69684567389584</v>
      </c>
      <c r="R590">
        <f t="shared" ca="1" si="275"/>
        <v>2.7409906686322007E-2</v>
      </c>
      <c r="S590">
        <f t="shared" ca="1" si="276"/>
        <v>2.8323507366843055</v>
      </c>
      <c r="T590">
        <f t="shared" ca="1" si="277"/>
        <v>50.594272557643521</v>
      </c>
      <c r="U590">
        <f t="shared" ca="1" si="298"/>
        <v>-2.7075360018102401E-2</v>
      </c>
      <c r="V590">
        <f t="shared" ca="1" si="299"/>
        <v>0</v>
      </c>
      <c r="W590">
        <f t="shared" ca="1" si="278"/>
        <v>0.9018704563087101</v>
      </c>
      <c r="X590">
        <f t="shared" ca="1" si="279"/>
        <v>4.6897263728052927</v>
      </c>
      <c r="Y590">
        <f t="shared" ca="1" si="280"/>
        <v>0.66960306375077772</v>
      </c>
      <c r="Z590">
        <f t="shared" ca="1" si="281"/>
        <v>10.864173290673847</v>
      </c>
      <c r="AA590">
        <f t="shared" ca="1" si="282"/>
        <v>633.24437045630873</v>
      </c>
      <c r="AB590">
        <f t="shared" ca="1" si="283"/>
        <v>639.26018397770486</v>
      </c>
      <c r="AC590">
        <f t="shared" ca="1" si="284"/>
        <v>4.5333506285532933E-2</v>
      </c>
      <c r="AD590">
        <f t="shared" ca="1" si="285"/>
        <v>3.6524989551110232</v>
      </c>
      <c r="AE590">
        <f t="shared" ca="1" si="286"/>
        <v>58.539801482242154</v>
      </c>
      <c r="AF590">
        <f t="shared" ca="1" si="287"/>
        <v>4.566089554964492E-2</v>
      </c>
      <c r="AG590">
        <f t="shared" ca="1" si="288"/>
        <v>0</v>
      </c>
      <c r="AH590">
        <f ca="1">IFERROR(IF(V32="Supercritical",MAX($D$16,IFERROR(L590,MAX($D$16,POWER((ABS(K590)^2)/($I$5*MAX(F590,0.1)^2),1/3)))),IF(V32="Subcritical",MAX($D$16,IFERROR(W590,MAX($D$16,POWER((ABS(K590)^2)/($I$5*MAX(F590,0.1)^2),1/3)))),IF(AND(IFERROR(V590,0)=1,IFERROR(AG590,0)=1),IF(IFERROR(T590,-1E+99)&gt;=IFERROR(AE590,-1E+99),MAX($D$16,IFERROR(L590,MAX($D$16,POWER((ABS(K590)^2)/($I$5*MAX(F590,0.1)^2),1/3)))),MAX($D$16,IFERROR(W590,MAX($D$16,POWER((ABS(K590)^2)/($I$5*MAX(F590,0.1)^2),1/3))))),IF(IFERROR(V590,0)=1,MAX($D$16,IFERROR(L590,MAX($D$16,POWER((ABS(K590)^2)/($I$5*MAX(F590,0.1)^2),1/3)))),IF(IFERROR(AG590,0)=1,MAX($D$16,IFERROR(W590,MAX($D$16,POWER((ABS(K590)^2)/($I$5*MAX(F590,0.1)^2),1/3)))),MAX($D$16,POWER((ABS(K590)^2)/($I$5*MAX(F590,0.1)^2),1/3))))))),MAX($D$16,POWER((ABS(K590)^2)/($I$5*MAX(F590,0.1)^2),1/3)))</f>
        <v>2.1389677043987478</v>
      </c>
      <c r="AI590">
        <f t="shared" ca="1" si="289"/>
        <v>634.48146770439871</v>
      </c>
      <c r="AJ590">
        <f t="shared" ca="1" si="290"/>
        <v>635.55095155659808</v>
      </c>
      <c r="AM590">
        <v>0</v>
      </c>
      <c r="AN590">
        <v>0</v>
      </c>
      <c r="AO590">
        <f t="shared" si="291"/>
        <v>0</v>
      </c>
      <c r="AP590">
        <f t="shared" si="300"/>
        <v>0</v>
      </c>
      <c r="AQ590">
        <f t="shared" ca="1" si="292"/>
        <v>1.0000000000000004</v>
      </c>
      <c r="AR590" t="str">
        <f t="shared" ca="1" si="293"/>
        <v>Supercritical</v>
      </c>
      <c r="AS590">
        <f t="shared" ca="1" si="294"/>
        <v>3.8141460404132466E-3</v>
      </c>
    </row>
    <row r="591" spans="1:45" x14ac:dyDescent="0.35">
      <c r="A591">
        <v>442</v>
      </c>
      <c r="B591">
        <v>440.99599999999998</v>
      </c>
      <c r="C591">
        <v>616233.59600000002</v>
      </c>
      <c r="D591">
        <v>3097530.9890000001</v>
      </c>
      <c r="E591">
        <v>632.34199999999998</v>
      </c>
      <c r="F591">
        <v>5.2</v>
      </c>
      <c r="G591">
        <v>0</v>
      </c>
      <c r="H591" t="s">
        <v>194</v>
      </c>
      <c r="I591">
        <v>7.8E-2</v>
      </c>
      <c r="J591">
        <f t="shared" si="295"/>
        <v>1.0009999999999764</v>
      </c>
      <c r="K591">
        <f t="shared" ca="1" si="296"/>
        <v>50.95</v>
      </c>
      <c r="L591">
        <f t="shared" ca="1" si="297"/>
        <v>1.0684959309922624</v>
      </c>
      <c r="M591">
        <f t="shared" ca="1" si="270"/>
        <v>5.5561788411597641</v>
      </c>
      <c r="N591">
        <f t="shared" ca="1" si="271"/>
        <v>0.75728294997139567</v>
      </c>
      <c r="O591">
        <f t="shared" ca="1" si="272"/>
        <v>9.1699712080119067</v>
      </c>
      <c r="P591">
        <f t="shared" ca="1" si="273"/>
        <v>633.41049593099228</v>
      </c>
      <c r="Q591">
        <f t="shared" ca="1" si="274"/>
        <v>637.69634567389585</v>
      </c>
      <c r="R591">
        <f t="shared" ca="1" si="275"/>
        <v>2.7409906686322007E-2</v>
      </c>
      <c r="S591">
        <f t="shared" ca="1" si="276"/>
        <v>2.8323507366843055</v>
      </c>
      <c r="T591">
        <f t="shared" ca="1" si="277"/>
        <v>50.594272557643521</v>
      </c>
      <c r="U591">
        <f t="shared" ca="1" si="298"/>
        <v>-2.7494477059576639E-2</v>
      </c>
      <c r="V591">
        <f t="shared" ca="1" si="299"/>
        <v>0</v>
      </c>
      <c r="W591">
        <f t="shared" ca="1" si="278"/>
        <v>0.91354691300374946</v>
      </c>
      <c r="X591">
        <f t="shared" ca="1" si="279"/>
        <v>4.7504439476194973</v>
      </c>
      <c r="Y591">
        <f t="shared" ca="1" si="280"/>
        <v>0.67601828938699404</v>
      </c>
      <c r="Z591">
        <f t="shared" ca="1" si="281"/>
        <v>10.725313373191497</v>
      </c>
      <c r="AA591">
        <f t="shared" ca="1" si="282"/>
        <v>633.25554691300374</v>
      </c>
      <c r="AB591">
        <f t="shared" ca="1" si="283"/>
        <v>639.11856153854706</v>
      </c>
      <c r="AC591">
        <f t="shared" ca="1" si="284"/>
        <v>4.3623908226662782E-2</v>
      </c>
      <c r="AD591">
        <f t="shared" ca="1" si="285"/>
        <v>3.5826968295679991</v>
      </c>
      <c r="AE591">
        <f t="shared" ca="1" si="286"/>
        <v>57.873721387306489</v>
      </c>
      <c r="AF591">
        <f t="shared" ca="1" si="287"/>
        <v>4.3886100128020189E-2</v>
      </c>
      <c r="AG591">
        <f t="shared" ca="1" si="288"/>
        <v>0</v>
      </c>
      <c r="AH591">
        <f ca="1">IFERROR(IF(V32="Supercritical",MAX($D$16,IFERROR(L591,MAX($D$16,POWER((ABS(K591)^2)/($I$5*MAX(F591,0.1)^2),1/3)))),IF(V32="Subcritical",MAX($D$16,IFERROR(W591,MAX($D$16,POWER((ABS(K591)^2)/($I$5*MAX(F591,0.1)^2),1/3)))),IF(AND(IFERROR(V591,0)=1,IFERROR(AG591,0)=1),IF(IFERROR(T591,-1E+99)&gt;=IFERROR(AE591,-1E+99),MAX($D$16,IFERROR(L591,MAX($D$16,POWER((ABS(K591)^2)/($I$5*MAX(F591,0.1)^2),1/3)))),MAX($D$16,IFERROR(W591,MAX($D$16,POWER((ABS(K591)^2)/($I$5*MAX(F591,0.1)^2),1/3))))),IF(IFERROR(V591,0)=1,MAX($D$16,IFERROR(L591,MAX($D$16,POWER((ABS(K591)^2)/($I$5*MAX(F591,0.1)^2),1/3)))),IF(IFERROR(AG591,0)=1,MAX($D$16,IFERROR(W591,MAX($D$16,POWER((ABS(K591)^2)/($I$5*MAX(F591,0.1)^2),1/3)))),MAX($D$16,POWER((ABS(K591)^2)/($I$5*MAX(F591,0.1)^2),1/3))))))),MAX($D$16,POWER((ABS(K591)^2)/($I$5*MAX(F591,0.1)^2),1/3)))</f>
        <v>2.1389677043987478</v>
      </c>
      <c r="AI591">
        <f t="shared" ca="1" si="289"/>
        <v>634.48096770439872</v>
      </c>
      <c r="AJ591">
        <f t="shared" ca="1" si="290"/>
        <v>635.55045155659809</v>
      </c>
      <c r="AM591">
        <v>0</v>
      </c>
      <c r="AN591">
        <v>0</v>
      </c>
      <c r="AO591">
        <f t="shared" si="291"/>
        <v>0</v>
      </c>
      <c r="AP591">
        <f t="shared" si="300"/>
        <v>0</v>
      </c>
      <c r="AQ591">
        <f t="shared" ca="1" si="292"/>
        <v>1.0000000000000004</v>
      </c>
      <c r="AR591" t="str">
        <f t="shared" ca="1" si="293"/>
        <v>Supercritical</v>
      </c>
      <c r="AS591">
        <f t="shared" ca="1" si="294"/>
        <v>3.8141460404132466E-3</v>
      </c>
    </row>
    <row r="592" spans="1:45" x14ac:dyDescent="0.35">
      <c r="A592">
        <v>443</v>
      </c>
      <c r="B592">
        <v>441.99599999999998</v>
      </c>
      <c r="C592">
        <v>616233.12100000004</v>
      </c>
      <c r="D592">
        <v>3097530.1090000002</v>
      </c>
      <c r="E592">
        <v>632.3415</v>
      </c>
      <c r="F592">
        <v>5.2</v>
      </c>
      <c r="G592">
        <v>0</v>
      </c>
      <c r="H592" t="s">
        <v>194</v>
      </c>
      <c r="I592">
        <v>7.8E-2</v>
      </c>
      <c r="J592">
        <f t="shared" si="295"/>
        <v>1</v>
      </c>
      <c r="K592">
        <f t="shared" ca="1" si="296"/>
        <v>50.95</v>
      </c>
      <c r="L592">
        <f t="shared" ca="1" si="297"/>
        <v>1.0684959309922624</v>
      </c>
      <c r="M592">
        <f t="shared" ca="1" si="270"/>
        <v>5.5561788411597641</v>
      </c>
      <c r="N592">
        <f t="shared" ca="1" si="271"/>
        <v>0.75728294997139567</v>
      </c>
      <c r="O592">
        <f t="shared" ca="1" si="272"/>
        <v>9.1699712080119067</v>
      </c>
      <c r="P592">
        <f t="shared" ca="1" si="273"/>
        <v>633.4099959309923</v>
      </c>
      <c r="Q592">
        <f t="shared" ca="1" si="274"/>
        <v>637.69584567389586</v>
      </c>
      <c r="R592">
        <f t="shared" ca="1" si="275"/>
        <v>2.7409906686322007E-2</v>
      </c>
      <c r="S592">
        <f t="shared" ca="1" si="276"/>
        <v>2.8323507366843055</v>
      </c>
      <c r="T592">
        <f t="shared" ca="1" si="277"/>
        <v>50.594272557643521</v>
      </c>
      <c r="U592">
        <f t="shared" ca="1" si="298"/>
        <v>-2.7467067152883828E-2</v>
      </c>
      <c r="V592">
        <f t="shared" ca="1" si="299"/>
        <v>0</v>
      </c>
      <c r="W592">
        <f t="shared" ca="1" si="278"/>
        <v>0.91976029716957319</v>
      </c>
      <c r="X592">
        <f t="shared" ca="1" si="279"/>
        <v>4.7827535452817811</v>
      </c>
      <c r="Y592">
        <f t="shared" ca="1" si="280"/>
        <v>0.6794146676874343</v>
      </c>
      <c r="Z592">
        <f t="shared" ca="1" si="281"/>
        <v>10.652859177797803</v>
      </c>
      <c r="AA592">
        <f t="shared" ca="1" si="282"/>
        <v>633.26126029716954</v>
      </c>
      <c r="AB592">
        <f t="shared" ca="1" si="283"/>
        <v>639.04532801694484</v>
      </c>
      <c r="AC592">
        <f t="shared" ca="1" si="284"/>
        <v>4.2749889732247165E-2</v>
      </c>
      <c r="AD592">
        <f t="shared" ca="1" si="285"/>
        <v>3.5464541787915724</v>
      </c>
      <c r="AE592">
        <f t="shared" ca="1" si="286"/>
        <v>57.5270341968588</v>
      </c>
      <c r="AF592">
        <f t="shared" ca="1" si="287"/>
        <v>4.2510172779657296E-2</v>
      </c>
      <c r="AG592">
        <f t="shared" ca="1" si="288"/>
        <v>0</v>
      </c>
      <c r="AH592">
        <f ca="1">IFERROR(IF(V32="Supercritical",MAX($D$16,IFERROR(L592,MAX($D$16,POWER((ABS(K592)^2)/($I$5*MAX(F592,0.1)^2),1/3)))),IF(V32="Subcritical",MAX($D$16,IFERROR(W592,MAX($D$16,POWER((ABS(K592)^2)/($I$5*MAX(F592,0.1)^2),1/3)))),IF(AND(IFERROR(V592,0)=1,IFERROR(AG592,0)=1),IF(IFERROR(T592,-1E+99)&gt;=IFERROR(AE592,-1E+99),MAX($D$16,IFERROR(L592,MAX($D$16,POWER((ABS(K592)^2)/($I$5*MAX(F592,0.1)^2),1/3)))),MAX($D$16,IFERROR(W592,MAX($D$16,POWER((ABS(K592)^2)/($I$5*MAX(F592,0.1)^2),1/3))))),IF(IFERROR(V592,0)=1,MAX($D$16,IFERROR(L592,MAX($D$16,POWER((ABS(K592)^2)/($I$5*MAX(F592,0.1)^2),1/3)))),IF(IFERROR(AG592,0)=1,MAX($D$16,IFERROR(W592,MAX($D$16,POWER((ABS(K592)^2)/($I$5*MAX(F592,0.1)^2),1/3)))),MAX($D$16,POWER((ABS(K592)^2)/($I$5*MAX(F592,0.1)^2),1/3))))))),MAX($D$16,POWER((ABS(K592)^2)/($I$5*MAX(F592,0.1)^2),1/3)))</f>
        <v>2.1389677043987478</v>
      </c>
      <c r="AI592">
        <f t="shared" ca="1" si="289"/>
        <v>634.48046770439873</v>
      </c>
      <c r="AJ592">
        <f t="shared" ca="1" si="290"/>
        <v>635.5499515565981</v>
      </c>
      <c r="AM592">
        <v>0</v>
      </c>
      <c r="AN592">
        <v>0</v>
      </c>
      <c r="AO592">
        <f t="shared" si="291"/>
        <v>0</v>
      </c>
      <c r="AP592">
        <f t="shared" si="300"/>
        <v>0</v>
      </c>
      <c r="AQ592">
        <f t="shared" ca="1" si="292"/>
        <v>1.0000000000000004</v>
      </c>
      <c r="AR592" t="str">
        <f t="shared" ca="1" si="293"/>
        <v>Supercritical</v>
      </c>
      <c r="AS592">
        <f t="shared" ca="1" si="294"/>
        <v>3.8141460404132466E-3</v>
      </c>
    </row>
    <row r="593" spans="1:45" x14ac:dyDescent="0.35">
      <c r="A593">
        <v>444</v>
      </c>
      <c r="B593">
        <v>442.99599999999998</v>
      </c>
      <c r="C593">
        <v>616232.647</v>
      </c>
      <c r="D593">
        <v>3097529.2280000001</v>
      </c>
      <c r="E593">
        <v>632.34100000000001</v>
      </c>
      <c r="F593">
        <v>5.2</v>
      </c>
      <c r="G593">
        <v>0</v>
      </c>
      <c r="H593" t="s">
        <v>194</v>
      </c>
      <c r="I593">
        <v>2.7E-2</v>
      </c>
      <c r="J593">
        <f t="shared" si="295"/>
        <v>1</v>
      </c>
      <c r="K593">
        <f t="shared" ca="1" si="296"/>
        <v>50.95</v>
      </c>
      <c r="L593">
        <f t="shared" ca="1" si="297"/>
        <v>1.0684959309922624</v>
      </c>
      <c r="M593">
        <f t="shared" ca="1" si="270"/>
        <v>5.5561788411597641</v>
      </c>
      <c r="N593">
        <f t="shared" ca="1" si="271"/>
        <v>0.75728294997139567</v>
      </c>
      <c r="O593">
        <f t="shared" ca="1" si="272"/>
        <v>9.1699712080119067</v>
      </c>
      <c r="P593">
        <f t="shared" ca="1" si="273"/>
        <v>633.40949593099231</v>
      </c>
      <c r="Q593">
        <f t="shared" ca="1" si="274"/>
        <v>637.69534567389587</v>
      </c>
      <c r="R593">
        <f t="shared" ca="1" si="275"/>
        <v>2.7409906686322007E-2</v>
      </c>
      <c r="S593">
        <f t="shared" ca="1" si="276"/>
        <v>2.8323507366843055</v>
      </c>
      <c r="T593">
        <f t="shared" ca="1" si="277"/>
        <v>50.594272557643521</v>
      </c>
      <c r="U593">
        <f t="shared" ca="1" si="298"/>
        <v>-2.7102769924795211E-2</v>
      </c>
      <c r="V593">
        <f t="shared" ca="1" si="299"/>
        <v>0</v>
      </c>
      <c r="W593">
        <f t="shared" ca="1" si="278"/>
        <v>0.92284508866864479</v>
      </c>
      <c r="X593">
        <f t="shared" ca="1" si="279"/>
        <v>4.7987944610769526</v>
      </c>
      <c r="Y593">
        <f t="shared" ca="1" si="280"/>
        <v>0.68109643488333382</v>
      </c>
      <c r="Z593">
        <f t="shared" ca="1" si="281"/>
        <v>10.617249897501493</v>
      </c>
      <c r="AA593">
        <f t="shared" ca="1" si="282"/>
        <v>633.26384508866863</v>
      </c>
      <c r="AB593">
        <f t="shared" ca="1" si="283"/>
        <v>639.00930866593649</v>
      </c>
      <c r="AC593">
        <f t="shared" ca="1" si="284"/>
        <v>4.2324820111491496E-2</v>
      </c>
      <c r="AD593">
        <f t="shared" ca="1" si="285"/>
        <v>3.5286869645523513</v>
      </c>
      <c r="AE593">
        <f t="shared" ca="1" si="286"/>
        <v>57.356869531792348</v>
      </c>
      <c r="AF593">
        <f t="shared" ca="1" si="287"/>
        <v>4.1824820111514782E-2</v>
      </c>
      <c r="AG593">
        <f t="shared" ca="1" si="288"/>
        <v>0</v>
      </c>
      <c r="AH593">
        <f ca="1">IFERROR(IF(V32="Supercritical",MAX($D$16,IFERROR(L593,MAX($D$16,POWER((ABS(K593)^2)/($I$5*MAX(F593,0.1)^2),1/3)))),IF(V32="Subcritical",MAX($D$16,IFERROR(W593,MAX($D$16,POWER((ABS(K593)^2)/($I$5*MAX(F593,0.1)^2),1/3)))),IF(AND(IFERROR(V593,0)=1,IFERROR(AG593,0)=1),IF(IFERROR(T593,-1E+99)&gt;=IFERROR(AE593,-1E+99),MAX($D$16,IFERROR(L593,MAX($D$16,POWER((ABS(K593)^2)/($I$5*MAX(F593,0.1)^2),1/3)))),MAX($D$16,IFERROR(W593,MAX($D$16,POWER((ABS(K593)^2)/($I$5*MAX(F593,0.1)^2),1/3))))),IF(IFERROR(V593,0)=1,MAX($D$16,IFERROR(L593,MAX($D$16,POWER((ABS(K593)^2)/($I$5*MAX(F593,0.1)^2),1/3)))),IF(IFERROR(AG593,0)=1,MAX($D$16,IFERROR(W593,MAX($D$16,POWER((ABS(K593)^2)/($I$5*MAX(F593,0.1)^2),1/3)))),MAX($D$16,POWER((ABS(K593)^2)/($I$5*MAX(F593,0.1)^2),1/3))))))),MAX($D$16,POWER((ABS(K593)^2)/($I$5*MAX(F593,0.1)^2),1/3)))</f>
        <v>2.1389677043987478</v>
      </c>
      <c r="AI593">
        <f t="shared" ca="1" si="289"/>
        <v>634.47996770439875</v>
      </c>
      <c r="AJ593">
        <f t="shared" ca="1" si="290"/>
        <v>635.54945155659811</v>
      </c>
      <c r="AM593">
        <v>0</v>
      </c>
      <c r="AN593">
        <v>0</v>
      </c>
      <c r="AO593">
        <f t="shared" si="291"/>
        <v>0</v>
      </c>
      <c r="AP593">
        <f t="shared" si="300"/>
        <v>0</v>
      </c>
      <c r="AQ593">
        <f t="shared" ca="1" si="292"/>
        <v>1.0000000000000004</v>
      </c>
      <c r="AR593" t="str">
        <f t="shared" ca="1" si="293"/>
        <v>Supercritical</v>
      </c>
      <c r="AS593">
        <f t="shared" ca="1" si="294"/>
        <v>3.8141460404132466E-3</v>
      </c>
    </row>
    <row r="594" spans="1:45" x14ac:dyDescent="0.35">
      <c r="A594">
        <v>445</v>
      </c>
      <c r="B594">
        <v>443.99599999999998</v>
      </c>
      <c r="C594">
        <v>616232.17299999995</v>
      </c>
      <c r="D594">
        <v>3097528.3480000002</v>
      </c>
      <c r="E594">
        <v>632.34050000000002</v>
      </c>
      <c r="F594">
        <v>5.2</v>
      </c>
      <c r="G594">
        <v>0</v>
      </c>
      <c r="H594" t="s">
        <v>194</v>
      </c>
      <c r="I594">
        <v>0</v>
      </c>
      <c r="J594">
        <f t="shared" si="295"/>
        <v>1</v>
      </c>
      <c r="K594">
        <f t="shared" ca="1" si="296"/>
        <v>50.95</v>
      </c>
      <c r="L594">
        <f t="shared" ca="1" si="297"/>
        <v>1.0684959309922624</v>
      </c>
      <c r="M594">
        <f t="shared" ca="1" si="270"/>
        <v>5.5561788411597641</v>
      </c>
      <c r="N594">
        <f t="shared" ca="1" si="271"/>
        <v>0.75728294997139567</v>
      </c>
      <c r="O594">
        <f t="shared" ca="1" si="272"/>
        <v>9.1699712080119067</v>
      </c>
      <c r="P594">
        <f t="shared" ca="1" si="273"/>
        <v>633.40899593099232</v>
      </c>
      <c r="Q594">
        <f t="shared" ca="1" si="274"/>
        <v>637.69484567389588</v>
      </c>
      <c r="R594">
        <f t="shared" ca="1" si="275"/>
        <v>2.7409906686322007E-2</v>
      </c>
      <c r="S594">
        <f t="shared" ca="1" si="276"/>
        <v>2.8323507366843055</v>
      </c>
      <c r="T594">
        <f t="shared" ca="1" si="277"/>
        <v>50.594272557643521</v>
      </c>
      <c r="U594">
        <f t="shared" ca="1" si="298"/>
        <v>-2.6909906686341856E-2</v>
      </c>
      <c r="V594">
        <f t="shared" ca="1" si="299"/>
        <v>0</v>
      </c>
      <c r="W594">
        <f t="shared" ca="1" si="278"/>
        <v>0.92422091703472109</v>
      </c>
      <c r="X594">
        <f t="shared" ca="1" si="279"/>
        <v>4.8059487685805502</v>
      </c>
      <c r="Y594">
        <f t="shared" ca="1" si="280"/>
        <v>0.6818455598726022</v>
      </c>
      <c r="Z594">
        <f t="shared" ca="1" si="281"/>
        <v>10.601444678955291</v>
      </c>
      <c r="AA594">
        <f t="shared" ca="1" si="282"/>
        <v>633.26472091703477</v>
      </c>
      <c r="AB594">
        <f t="shared" ca="1" si="283"/>
        <v>638.9930914206509</v>
      </c>
      <c r="AC594">
        <f t="shared" ca="1" si="284"/>
        <v>4.2137095708203058E-2</v>
      </c>
      <c r="AD594">
        <f t="shared" ca="1" si="285"/>
        <v>3.520810502928732</v>
      </c>
      <c r="AE594">
        <f t="shared" ca="1" si="286"/>
        <v>57.281389524714342</v>
      </c>
      <c r="AF594">
        <f t="shared" ca="1" si="287"/>
        <v>4.1852735285260678E-2</v>
      </c>
      <c r="AG594">
        <f t="shared" ca="1" si="288"/>
        <v>0</v>
      </c>
      <c r="AH594">
        <f ca="1">IFERROR(IF(V32="Supercritical",MAX($D$16,IFERROR(L594,MAX($D$16,POWER((ABS(K594)^2)/($I$5*MAX(F594,0.1)^2),1/3)))),IF(V32="Subcritical",MAX($D$16,IFERROR(W594,MAX($D$16,POWER((ABS(K594)^2)/($I$5*MAX(F594,0.1)^2),1/3)))),IF(AND(IFERROR(V594,0)=1,IFERROR(AG594,0)=1),IF(IFERROR(T594,-1E+99)&gt;=IFERROR(AE594,-1E+99),MAX($D$16,IFERROR(L594,MAX($D$16,POWER((ABS(K594)^2)/($I$5*MAX(F594,0.1)^2),1/3)))),MAX($D$16,IFERROR(W594,MAX($D$16,POWER((ABS(K594)^2)/($I$5*MAX(F594,0.1)^2),1/3))))),IF(IFERROR(V594,0)=1,MAX($D$16,IFERROR(L594,MAX($D$16,POWER((ABS(K594)^2)/($I$5*MAX(F594,0.1)^2),1/3)))),IF(IFERROR(AG594,0)=1,MAX($D$16,IFERROR(W594,MAX($D$16,POWER((ABS(K594)^2)/($I$5*MAX(F594,0.1)^2),1/3)))),MAX($D$16,POWER((ABS(K594)^2)/($I$5*MAX(F594,0.1)^2),1/3))))))),MAX($D$16,POWER((ABS(K594)^2)/($I$5*MAX(F594,0.1)^2),1/3)))</f>
        <v>2.1389677043987478</v>
      </c>
      <c r="AI594">
        <f t="shared" ca="1" si="289"/>
        <v>634.47946770439876</v>
      </c>
      <c r="AJ594">
        <f t="shared" ca="1" si="290"/>
        <v>635.54895155659813</v>
      </c>
      <c r="AM594">
        <v>0</v>
      </c>
      <c r="AN594">
        <v>0</v>
      </c>
      <c r="AO594">
        <f t="shared" si="291"/>
        <v>0</v>
      </c>
      <c r="AP594">
        <f t="shared" si="300"/>
        <v>0</v>
      </c>
      <c r="AQ594">
        <f t="shared" ca="1" si="292"/>
        <v>1.0000000000000004</v>
      </c>
      <c r="AR594" t="str">
        <f t="shared" ca="1" si="293"/>
        <v>Supercritical</v>
      </c>
      <c r="AS594">
        <f t="shared" ca="1" si="294"/>
        <v>3.8141460404132466E-3</v>
      </c>
    </row>
    <row r="595" spans="1:45" x14ac:dyDescent="0.35">
      <c r="A595">
        <v>446</v>
      </c>
      <c r="B595">
        <v>444.995</v>
      </c>
      <c r="C595">
        <v>616231.69900000002</v>
      </c>
      <c r="D595">
        <v>3097527.4679999999</v>
      </c>
      <c r="E595">
        <v>632.34</v>
      </c>
      <c r="F595">
        <v>5.2</v>
      </c>
      <c r="G595">
        <v>0</v>
      </c>
      <c r="H595" t="s">
        <v>194</v>
      </c>
      <c r="I595">
        <v>2.7E-2</v>
      </c>
      <c r="J595">
        <f t="shared" si="295"/>
        <v>0.99900000000002365</v>
      </c>
      <c r="K595">
        <f t="shared" ca="1" si="296"/>
        <v>50.95</v>
      </c>
      <c r="L595">
        <f t="shared" ca="1" si="297"/>
        <v>1.0684959309922624</v>
      </c>
      <c r="M595">
        <f t="shared" ca="1" si="270"/>
        <v>5.5561788411597641</v>
      </c>
      <c r="N595">
        <f t="shared" ca="1" si="271"/>
        <v>0.75728294997139567</v>
      </c>
      <c r="O595">
        <f t="shared" ca="1" si="272"/>
        <v>9.1699712080119067</v>
      </c>
      <c r="P595">
        <f t="shared" ca="1" si="273"/>
        <v>633.40849593099233</v>
      </c>
      <c r="Q595">
        <f t="shared" ca="1" si="274"/>
        <v>637.6943456738959</v>
      </c>
      <c r="R595">
        <f t="shared" ca="1" si="275"/>
        <v>2.7409906686322007E-2</v>
      </c>
      <c r="S595">
        <f t="shared" ca="1" si="276"/>
        <v>2.8323507366843055</v>
      </c>
      <c r="T595">
        <f t="shared" ca="1" si="277"/>
        <v>50.594272557643521</v>
      </c>
      <c r="U595">
        <f t="shared" ca="1" si="298"/>
        <v>-2.7075360018102401E-2</v>
      </c>
      <c r="V595">
        <f t="shared" ca="1" si="299"/>
        <v>0</v>
      </c>
      <c r="W595">
        <f t="shared" ca="1" si="278"/>
        <v>0.92474468435633972</v>
      </c>
      <c r="X595">
        <f t="shared" ca="1" si="279"/>
        <v>4.8086723586529665</v>
      </c>
      <c r="Y595">
        <f t="shared" ca="1" si="280"/>
        <v>0.68213059232275819</v>
      </c>
      <c r="Z595">
        <f t="shared" ca="1" si="281"/>
        <v>10.595440113177604</v>
      </c>
      <c r="AA595">
        <f t="shared" ca="1" si="282"/>
        <v>633.2647446843564</v>
      </c>
      <c r="AB595">
        <f t="shared" ca="1" si="283"/>
        <v>638.98662802747231</v>
      </c>
      <c r="AC595">
        <f t="shared" ca="1" si="284"/>
        <v>4.20659289531942E-2</v>
      </c>
      <c r="AD595">
        <f t="shared" ca="1" si="285"/>
        <v>3.5178196919917792</v>
      </c>
      <c r="AE595">
        <f t="shared" ca="1" si="286"/>
        <v>57.252721644193841</v>
      </c>
      <c r="AF595">
        <f t="shared" ca="1" si="287"/>
        <v>4.2351839716729955E-2</v>
      </c>
      <c r="AG595">
        <f t="shared" ca="1" si="288"/>
        <v>0</v>
      </c>
      <c r="AH595">
        <f ca="1">IFERROR(IF(V32="Supercritical",MAX($D$16,IFERROR(L595,MAX($D$16,POWER((ABS(K595)^2)/($I$5*MAX(F595,0.1)^2),1/3)))),IF(V32="Subcritical",MAX($D$16,IFERROR(W595,MAX($D$16,POWER((ABS(K595)^2)/($I$5*MAX(F595,0.1)^2),1/3)))),IF(AND(IFERROR(V595,0)=1,IFERROR(AG595,0)=1),IF(IFERROR(T595,-1E+99)&gt;=IFERROR(AE595,-1E+99),MAX($D$16,IFERROR(L595,MAX($D$16,POWER((ABS(K595)^2)/($I$5*MAX(F595,0.1)^2),1/3)))),MAX($D$16,IFERROR(W595,MAX($D$16,POWER((ABS(K595)^2)/($I$5*MAX(F595,0.1)^2),1/3))))),IF(IFERROR(V595,0)=1,MAX($D$16,IFERROR(L595,MAX($D$16,POWER((ABS(K595)^2)/($I$5*MAX(F595,0.1)^2),1/3)))),IF(IFERROR(AG595,0)=1,MAX($D$16,IFERROR(W595,MAX($D$16,POWER((ABS(K595)^2)/($I$5*MAX(F595,0.1)^2),1/3)))),MAX($D$16,POWER((ABS(K595)^2)/($I$5*MAX(F595,0.1)^2),1/3))))))),MAX($D$16,POWER((ABS(K595)^2)/($I$5*MAX(F595,0.1)^2),1/3)))</f>
        <v>2.1389677043987478</v>
      </c>
      <c r="AI595">
        <f t="shared" ca="1" si="289"/>
        <v>634.47896770439877</v>
      </c>
      <c r="AJ595">
        <f t="shared" ca="1" si="290"/>
        <v>635.54845155659814</v>
      </c>
      <c r="AM595">
        <v>0</v>
      </c>
      <c r="AN595">
        <v>0</v>
      </c>
      <c r="AO595">
        <f t="shared" si="291"/>
        <v>0</v>
      </c>
      <c r="AP595">
        <f t="shared" si="300"/>
        <v>0</v>
      </c>
      <c r="AQ595">
        <f t="shared" ca="1" si="292"/>
        <v>1.0000000000000004</v>
      </c>
      <c r="AR595" t="str">
        <f t="shared" ca="1" si="293"/>
        <v>Supercritical</v>
      </c>
      <c r="AS595">
        <f t="shared" ca="1" si="294"/>
        <v>3.8141460404132466E-3</v>
      </c>
    </row>
    <row r="596" spans="1:45" x14ac:dyDescent="0.35">
      <c r="A596">
        <v>447</v>
      </c>
      <c r="B596">
        <v>445.99599999999998</v>
      </c>
      <c r="C596">
        <v>616231.22499999998</v>
      </c>
      <c r="D596">
        <v>3097526.5869999998</v>
      </c>
      <c r="E596">
        <v>632.33950000000004</v>
      </c>
      <c r="F596">
        <v>5.2</v>
      </c>
      <c r="G596">
        <v>0</v>
      </c>
      <c r="H596" t="s">
        <v>194</v>
      </c>
      <c r="I596">
        <v>7.8E-2</v>
      </c>
      <c r="J596">
        <f t="shared" si="295"/>
        <v>1.0009999999999764</v>
      </c>
      <c r="K596">
        <f t="shared" ca="1" si="296"/>
        <v>50.95</v>
      </c>
      <c r="L596">
        <f t="shared" ca="1" si="297"/>
        <v>1.0684959309922624</v>
      </c>
      <c r="M596">
        <f t="shared" ca="1" si="270"/>
        <v>5.5561788411597641</v>
      </c>
      <c r="N596">
        <f t="shared" ca="1" si="271"/>
        <v>0.75728294997139567</v>
      </c>
      <c r="O596">
        <f t="shared" ca="1" si="272"/>
        <v>9.1699712080119067</v>
      </c>
      <c r="P596">
        <f t="shared" ca="1" si="273"/>
        <v>633.40799593099234</v>
      </c>
      <c r="Q596">
        <f t="shared" ca="1" si="274"/>
        <v>637.69384567389591</v>
      </c>
      <c r="R596">
        <f t="shared" ca="1" si="275"/>
        <v>2.7409906686322007E-2</v>
      </c>
      <c r="S596">
        <f t="shared" ca="1" si="276"/>
        <v>2.8323507366843055</v>
      </c>
      <c r="T596">
        <f t="shared" ca="1" si="277"/>
        <v>50.594272557643521</v>
      </c>
      <c r="U596">
        <f t="shared" ca="1" si="298"/>
        <v>-2.7494477059576639E-2</v>
      </c>
      <c r="V596">
        <f t="shared" ca="1" si="299"/>
        <v>0</v>
      </c>
      <c r="W596">
        <f t="shared" ca="1" si="278"/>
        <v>0.92492107467724505</v>
      </c>
      <c r="X596">
        <f t="shared" ca="1" si="279"/>
        <v>4.8095895883216748</v>
      </c>
      <c r="Y596">
        <f t="shared" ca="1" si="280"/>
        <v>0.6822265642872668</v>
      </c>
      <c r="Z596">
        <f t="shared" ca="1" si="281"/>
        <v>10.593419472570675</v>
      </c>
      <c r="AA596">
        <f t="shared" ca="1" si="282"/>
        <v>633.26442107467733</v>
      </c>
      <c r="AB596">
        <f t="shared" ca="1" si="283"/>
        <v>638.98412220219211</v>
      </c>
      <c r="AC596">
        <f t="shared" ca="1" si="284"/>
        <v>4.2041998870939325E-2</v>
      </c>
      <c r="AD596">
        <f t="shared" ca="1" si="285"/>
        <v>3.5168134227387018</v>
      </c>
      <c r="AE596">
        <f t="shared" ca="1" si="286"/>
        <v>57.243075367806924</v>
      </c>
      <c r="AF596">
        <f t="shared" ca="1" si="287"/>
        <v>4.2285560017489843E-2</v>
      </c>
      <c r="AG596">
        <f t="shared" ca="1" si="288"/>
        <v>0</v>
      </c>
      <c r="AH596">
        <f ca="1">IFERROR(IF(V32="Supercritical",MAX($D$16,IFERROR(L596,MAX($D$16,POWER((ABS(K596)^2)/($I$5*MAX(F596,0.1)^2),1/3)))),IF(V32="Subcritical",MAX($D$16,IFERROR(W596,MAX($D$16,POWER((ABS(K596)^2)/($I$5*MAX(F596,0.1)^2),1/3)))),IF(AND(IFERROR(V596,0)=1,IFERROR(AG596,0)=1),IF(IFERROR(T596,-1E+99)&gt;=IFERROR(AE596,-1E+99),MAX($D$16,IFERROR(L596,MAX($D$16,POWER((ABS(K596)^2)/($I$5*MAX(F596,0.1)^2),1/3)))),MAX($D$16,IFERROR(W596,MAX($D$16,POWER((ABS(K596)^2)/($I$5*MAX(F596,0.1)^2),1/3))))),IF(IFERROR(V596,0)=1,MAX($D$16,IFERROR(L596,MAX($D$16,POWER((ABS(K596)^2)/($I$5*MAX(F596,0.1)^2),1/3)))),IF(IFERROR(AG596,0)=1,MAX($D$16,IFERROR(W596,MAX($D$16,POWER((ABS(K596)^2)/($I$5*MAX(F596,0.1)^2),1/3)))),MAX($D$16,POWER((ABS(K596)^2)/($I$5*MAX(F596,0.1)^2),1/3))))))),MAX($D$16,POWER((ABS(K596)^2)/($I$5*MAX(F596,0.1)^2),1/3)))</f>
        <v>2.1389677043987478</v>
      </c>
      <c r="AI596">
        <f t="shared" ca="1" si="289"/>
        <v>634.47846770439878</v>
      </c>
      <c r="AJ596">
        <f t="shared" ca="1" si="290"/>
        <v>635.54795155659815</v>
      </c>
      <c r="AM596">
        <v>0</v>
      </c>
      <c r="AN596">
        <v>0</v>
      </c>
      <c r="AO596">
        <f t="shared" si="291"/>
        <v>0</v>
      </c>
      <c r="AP596">
        <f t="shared" si="300"/>
        <v>0</v>
      </c>
      <c r="AQ596">
        <f t="shared" ca="1" si="292"/>
        <v>1.0000000000000004</v>
      </c>
      <c r="AR596" t="str">
        <f t="shared" ca="1" si="293"/>
        <v>Supercritical</v>
      </c>
      <c r="AS596">
        <f t="shared" ca="1" si="294"/>
        <v>3.8141460404132466E-3</v>
      </c>
    </row>
    <row r="597" spans="1:45" x14ac:dyDescent="0.35">
      <c r="A597">
        <v>448</v>
      </c>
      <c r="B597">
        <v>446.99599999999998</v>
      </c>
      <c r="C597">
        <v>616230.75</v>
      </c>
      <c r="D597">
        <v>3097525.7069999999</v>
      </c>
      <c r="E597">
        <v>632.33900000000006</v>
      </c>
      <c r="F597">
        <v>5.2</v>
      </c>
      <c r="G597">
        <v>0</v>
      </c>
      <c r="H597" t="s">
        <v>194</v>
      </c>
      <c r="I597">
        <v>7.8E-2</v>
      </c>
      <c r="J597">
        <f t="shared" si="295"/>
        <v>1</v>
      </c>
      <c r="K597">
        <f t="shared" ca="1" si="296"/>
        <v>50.95</v>
      </c>
      <c r="L597">
        <f t="shared" ca="1" si="297"/>
        <v>1.0684959309922624</v>
      </c>
      <c r="M597">
        <f t="shared" ca="1" si="270"/>
        <v>5.5561788411597641</v>
      </c>
      <c r="N597">
        <f t="shared" ca="1" si="271"/>
        <v>0.75728294997139567</v>
      </c>
      <c r="O597">
        <f t="shared" ca="1" si="272"/>
        <v>9.1699712080119067</v>
      </c>
      <c r="P597">
        <f t="shared" ca="1" si="273"/>
        <v>633.40749593099235</v>
      </c>
      <c r="Q597">
        <f t="shared" ca="1" si="274"/>
        <v>637.69334567389592</v>
      </c>
      <c r="R597">
        <f t="shared" ca="1" si="275"/>
        <v>2.7409906686322007E-2</v>
      </c>
      <c r="S597">
        <f t="shared" ca="1" si="276"/>
        <v>2.8323507366843055</v>
      </c>
      <c r="T597">
        <f t="shared" ca="1" si="277"/>
        <v>50.594272557643521</v>
      </c>
      <c r="U597">
        <f t="shared" ca="1" si="298"/>
        <v>-2.7467067152883828E-2</v>
      </c>
      <c r="V597">
        <f t="shared" ca="1" si="299"/>
        <v>0</v>
      </c>
      <c r="W597">
        <f t="shared" ca="1" si="278"/>
        <v>0.9249802929531642</v>
      </c>
      <c r="X597">
        <f t="shared" ca="1" si="279"/>
        <v>4.8098975233564536</v>
      </c>
      <c r="Y597">
        <f t="shared" ca="1" si="280"/>
        <v>0.68225878212312063</v>
      </c>
      <c r="Z597">
        <f t="shared" ca="1" si="281"/>
        <v>10.592741269973244</v>
      </c>
      <c r="AA597">
        <f t="shared" ca="1" si="282"/>
        <v>633.26398029295319</v>
      </c>
      <c r="AB597">
        <f t="shared" ca="1" si="283"/>
        <v>638.9829490805472</v>
      </c>
      <c r="AC597">
        <f t="shared" ca="1" si="284"/>
        <v>4.2033969157413392E-2</v>
      </c>
      <c r="AD597">
        <f t="shared" ca="1" si="285"/>
        <v>3.5164757026338722</v>
      </c>
      <c r="AE597">
        <f t="shared" ca="1" si="286"/>
        <v>57.239837825316997</v>
      </c>
      <c r="AF597">
        <f t="shared" ca="1" si="287"/>
        <v>4.1791322752715132E-2</v>
      </c>
      <c r="AG597">
        <f t="shared" ca="1" si="288"/>
        <v>0</v>
      </c>
      <c r="AH597">
        <f ca="1">IFERROR(IF(V32="Supercritical",MAX($D$16,IFERROR(L597,MAX($D$16,POWER((ABS(K597)^2)/($I$5*MAX(F597,0.1)^2),1/3)))),IF(V32="Subcritical",MAX($D$16,IFERROR(W597,MAX($D$16,POWER((ABS(K597)^2)/($I$5*MAX(F597,0.1)^2),1/3)))),IF(AND(IFERROR(V597,0)=1,IFERROR(AG597,0)=1),IF(IFERROR(T597,-1E+99)&gt;=IFERROR(AE597,-1E+99),MAX($D$16,IFERROR(L597,MAX($D$16,POWER((ABS(K597)^2)/($I$5*MAX(F597,0.1)^2),1/3)))),MAX($D$16,IFERROR(W597,MAX($D$16,POWER((ABS(K597)^2)/($I$5*MAX(F597,0.1)^2),1/3))))),IF(IFERROR(V597,0)=1,MAX($D$16,IFERROR(L597,MAX($D$16,POWER((ABS(K597)^2)/($I$5*MAX(F597,0.1)^2),1/3)))),IF(IFERROR(AG597,0)=1,MAX($D$16,IFERROR(W597,MAX($D$16,POWER((ABS(K597)^2)/($I$5*MAX(F597,0.1)^2),1/3)))),MAX($D$16,POWER((ABS(K597)^2)/($I$5*MAX(F597,0.1)^2),1/3))))))),MAX($D$16,POWER((ABS(K597)^2)/($I$5*MAX(F597,0.1)^2),1/3)))</f>
        <v>2.1389677043987478</v>
      </c>
      <c r="AI597">
        <f t="shared" ca="1" si="289"/>
        <v>634.47796770439879</v>
      </c>
      <c r="AJ597">
        <f t="shared" ca="1" si="290"/>
        <v>635.54745155659816</v>
      </c>
      <c r="AM597">
        <v>0</v>
      </c>
      <c r="AN597">
        <v>0</v>
      </c>
      <c r="AO597">
        <f t="shared" si="291"/>
        <v>0</v>
      </c>
      <c r="AP597">
        <f t="shared" si="300"/>
        <v>0</v>
      </c>
      <c r="AQ597">
        <f t="shared" ca="1" si="292"/>
        <v>1.0000000000000004</v>
      </c>
      <c r="AR597" t="str">
        <f t="shared" ca="1" si="293"/>
        <v>Supercritical</v>
      </c>
      <c r="AS597">
        <f t="shared" ca="1" si="294"/>
        <v>3.8141460404132466E-3</v>
      </c>
    </row>
    <row r="598" spans="1:45" x14ac:dyDescent="0.35">
      <c r="A598">
        <v>449</v>
      </c>
      <c r="B598">
        <v>447.99599999999998</v>
      </c>
      <c r="C598">
        <v>616230.27599999995</v>
      </c>
      <c r="D598">
        <v>3097524.8259999999</v>
      </c>
      <c r="E598">
        <v>632.33849999999995</v>
      </c>
      <c r="F598">
        <v>5.2</v>
      </c>
      <c r="G598">
        <v>0</v>
      </c>
      <c r="H598" t="s">
        <v>194</v>
      </c>
      <c r="I598">
        <v>2.7E-2</v>
      </c>
      <c r="J598">
        <f t="shared" si="295"/>
        <v>1</v>
      </c>
      <c r="K598">
        <f t="shared" ca="1" si="296"/>
        <v>50.95</v>
      </c>
      <c r="L598">
        <f t="shared" ca="1" si="297"/>
        <v>1.0684959309922624</v>
      </c>
      <c r="M598">
        <f t="shared" ref="M598:M661" ca="1" si="301">((F598)+(G598)*(L598))*(L598)</f>
        <v>5.5561788411597641</v>
      </c>
      <c r="N598">
        <f t="shared" ref="N598:N661" ca="1" si="302">(((F598)+(G598)*(L598))*(L598))/MAX((F598)+2*(L598)*SQRT(1+(G598)^2),0.000001)</f>
        <v>0.75728294997139567</v>
      </c>
      <c r="O598">
        <f t="shared" ref="O598:O661" ca="1" si="303">ABS(K598)/MAX(((F598)+(G598)*(L598))*(L598),0.000001)</f>
        <v>9.1699712080119067</v>
      </c>
      <c r="P598">
        <f t="shared" ref="P598:P661" ca="1" si="304">E598+L598</f>
        <v>633.40699593099225</v>
      </c>
      <c r="Q598">
        <f t="shared" ref="Q598:Q661" ca="1" si="305">P598+((ABS(K598)/MAX(((F598)+(G598)*(L598))*(L598),0.000001))^2)/(2*$I$5)</f>
        <v>637.69284567389582</v>
      </c>
      <c r="R598">
        <f t="shared" ref="R598:R661" ca="1" si="306">((ABS(K598)*$D$6)/(MAX(((F598)+(G598)*(L598))*(L598),0.000001)*MAX(((((F598)+(G598)*(L598))*(L598))/MAX((F598)+2*(L598)*SQRT(1+(G598)^2),0.000001))^(2/3),0.000001)))^2</f>
        <v>2.7409906686322007E-2</v>
      </c>
      <c r="S598">
        <f t="shared" ref="S598:S661" ca="1" si="307">ABS(ABS(K598)/MAX(((F598)+(G598)*(L598))*(L598),0.000001))/SQRT($I$5*MAX((((F598)+(G598)*(L598))*(L598))/MAX((F598)+2*(G598)*(L598),0.000001),0.000001))</f>
        <v>2.8323507366843055</v>
      </c>
      <c r="T598">
        <f t="shared" ref="T598:T661" ca="1" si="308">((F598)*(L598)^2)/2+(G598)*(L598)^3/3+(ABS(K598)^2)/($I$5*MAX(((F598)+(G598)*(L598))*(L598),0.000001))</f>
        <v>50.594272557643521</v>
      </c>
      <c r="U598">
        <f t="shared" ca="1" si="298"/>
        <v>-2.7102769924681525E-2</v>
      </c>
      <c r="V598">
        <f t="shared" ca="1" si="299"/>
        <v>0</v>
      </c>
      <c r="W598">
        <f t="shared" ref="W598:W661" ca="1" si="309">IF($D$20=0,IFERROR(W599,MAX($D$16,POWER((ABS(K598)^2)/($I$5*MAX(F598,0.1)^2),1/3))),IF(IFERROR(AG599,0)=0,IFERROR(W599,MAX($D$16,POWER((ABS(K598)^2)/($I$5*MAX(F598,0.1)^2),1/3))),IF(OR(IFERROR(W598,0)=0,IFERROR(AD599,0)&gt;1),MAX($D$16,POWER((ABS(K598)^2)/($I$5*MAX(F598,0.1)^2),1/3)),IF(IFERROR(AF598,0)&gt;0,MAX($D$16,IFERROR(W598,0)+((IFERROR(AF598,0))*$D$18*IF((IFERROR(AD598,0))&lt;1,1,-1))),IF(IFERROR(AF598,0)&lt;0,IF(ABS((MAX($D$16,POWER((ABS(K598)^2)/($I$5*MAX(F598,0.1)^2),1/3)))-IFERROR(W598,0))&gt;$D$19,MAX($D$16,IF((MAX($D$16,POWER((ABS(K598)^2)/($I$5*MAX(F598,0.1)^2),1/3)))&gt;IFERROR(W598,0),MIN((MAX($D$16,POWER((ABS(K598)^2)/($I$5*MAX(F598,0.1)^2),1/3))),IFERROR(W598,0)+(MIN(ABS(IFERROR(AF598,0))*$D$18,ABS((MAX($D$16,POWER((ABS(K598)^2)/($I$5*MAX(F598,0.1)^2),1/3)))-IFERROR(W598,0))))),MAX((MAX($D$16,POWER((ABS(K598)^2)/($I$5*MAX(F598,0.1)^2),1/3))),IFERROR(W598,0)-(MIN(ABS(IFERROR(AF598,0))*$D$18,ABS((MAX($D$16,POWER((ABS(K598)^2)/($I$5*MAX(F598,0.1)^2),1/3)))-IFERROR(W598,0))))))),MAX($D$16,POWER((ABS(K598)^2)/($I$5*MAX(F598,0.1)^2),1/3))),MAX($D$16,IFERROR(W598,0)))))))</f>
        <v>0.92515371159040449</v>
      </c>
      <c r="X598">
        <f t="shared" ref="X598:X661" ca="1" si="310">((F598)+(G598)*(W598))*(W598)</f>
        <v>4.8107993002701033</v>
      </c>
      <c r="Y598">
        <f t="shared" ref="Y598:Y661" ca="1" si="311">(((F598)+(G598)*(W598))*(W598))/MAX((F598)+2*(W598)*SQRT(1+(G598)^2),0.000001)</f>
        <v>0.6823531246953296</v>
      </c>
      <c r="Z598">
        <f t="shared" ref="Z598:Z661" ca="1" si="312">ABS(K598)/MAX(((F598)+(G598)*(W598))*(W598),0.000001)</f>
        <v>10.590755676949442</v>
      </c>
      <c r="AA598">
        <f t="shared" ref="AA598:AA661" ca="1" si="313">E598+W598</f>
        <v>633.26365371159034</v>
      </c>
      <c r="AB598">
        <f t="shared" ref="AB598:AB661" ca="1" si="314">AA598+((ABS(K598)/MAX(((F598)+(G598)*(W598))*(W598),0.000001))^2)/(2*$I$5)</f>
        <v>638.98047867636285</v>
      </c>
      <c r="AC598">
        <f t="shared" ref="AC598:AC661" ca="1" si="315">((ABS(K598)*$D$6)/(MAX(((F598)+(G598)*(W598))*(W598),0.000001)*MAX(((((F598)+(G598)*(W598))*(W598))/MAX((F598)+2*(W598)*SQRT(1+(G598)^2),0.000001))^(2/3),0.000001)))^2</f>
        <v>4.201046645479669E-2</v>
      </c>
      <c r="AD598">
        <f t="shared" ref="AD598:AD661" ca="1" si="316">ABS(ABS(K598)/MAX(((F598)+(G598)*(W598))*(W598),0.000001))/SQRT($I$5*MAX((((F598)+(G598)*(W598))*(W598))/MAX((F598)+2*(G598)*(W598),0.000001),0.000001))</f>
        <v>3.5154870120441806</v>
      </c>
      <c r="AE598">
        <f t="shared" ref="AE598:AE661" ca="1" si="317">((F598)*(W598)^2)/2+(G598)*(W598)^3/3+(ABS(K598)^2)/($I$5*MAX(((F598)+(G598)*(W598))*(W598),0.000001))</f>
        <v>57.230359494769296</v>
      </c>
      <c r="AF598">
        <f t="shared" ref="AF598:AF661" ca="1" si="318">IF($D$20=0,0,IFERROR(AB599+(((AC598+AC599)/2)*J599)+(IF(Z598&gt;Z599,$D$8*((Z598^2-Z599^2)/(2*$I$5)),$D$9*((Z599^2-Z598^2)/(2*$I$5)))+($D$10*(ABS(I599)/90)*(MAX(Z598^2,Z599^2)/(2*$I$5))))-AB598,0))</f>
        <v>4.1510466454838024E-2</v>
      </c>
      <c r="AG598">
        <f t="shared" ref="AG598:AG661" ca="1" si="319">IF($D$20=0,1,IFERROR(IF(ROUND(AD598,3)=1,1,IF(AND(ABS(AF598)&lt;$D$19,AD598&lt;1),1,0)),0))</f>
        <v>0</v>
      </c>
      <c r="AH598">
        <f ca="1">IFERROR(IF(V32="Supercritical",MAX($D$16,IFERROR(L598,MAX($D$16,POWER((ABS(K598)^2)/($I$5*MAX(F598,0.1)^2),1/3)))),IF(V32="Subcritical",MAX($D$16,IFERROR(W598,MAX($D$16,POWER((ABS(K598)^2)/($I$5*MAX(F598,0.1)^2),1/3)))),IF(AND(IFERROR(V598,0)=1,IFERROR(AG598,0)=1),IF(IFERROR(T598,-1E+99)&gt;=IFERROR(AE598,-1E+99),MAX($D$16,IFERROR(L598,MAX($D$16,POWER((ABS(K598)^2)/($I$5*MAX(F598,0.1)^2),1/3)))),MAX($D$16,IFERROR(W598,MAX($D$16,POWER((ABS(K598)^2)/($I$5*MAX(F598,0.1)^2),1/3))))),IF(IFERROR(V598,0)=1,MAX($D$16,IFERROR(L598,MAX($D$16,POWER((ABS(K598)^2)/($I$5*MAX(F598,0.1)^2),1/3)))),IF(IFERROR(AG598,0)=1,MAX($D$16,IFERROR(W598,MAX($D$16,POWER((ABS(K598)^2)/($I$5*MAX(F598,0.1)^2),1/3)))),MAX($D$16,POWER((ABS(K598)^2)/($I$5*MAX(F598,0.1)^2),1/3))))))),MAX($D$16,POWER((ABS(K598)^2)/($I$5*MAX(F598,0.1)^2),1/3)))</f>
        <v>2.1389677043987478</v>
      </c>
      <c r="AI598">
        <f t="shared" ref="AI598:AI661" ca="1" si="320">E598+AH598</f>
        <v>634.47746770439869</v>
      </c>
      <c r="AJ598">
        <f t="shared" ref="AJ598:AJ661" ca="1" si="321">AI598+((ABS(K598)/MAX(((F598)+(G598)*(AH598))*(AH598),0.000001))^2)/(2*$I$5)</f>
        <v>635.54695155659806</v>
      </c>
      <c r="AM598">
        <v>0</v>
      </c>
      <c r="AN598">
        <v>0</v>
      </c>
      <c r="AO598">
        <f t="shared" ref="AO598:AO661" si="322">AM598+AN598</f>
        <v>0</v>
      </c>
      <c r="AP598">
        <f t="shared" si="300"/>
        <v>0</v>
      </c>
      <c r="AQ598">
        <f t="shared" ref="AQ598:AQ661" ca="1" si="323">ABS(ABS(K598)/MAX(((F598)+(G598)*(AH598))*(AH598),0.000001))/SQRT($I$5*MAX((((F598)+(G598)*(AH598))*(AH598))/MAX((F598)+2*(G598)*(AH598),0.000001),0.000001))</f>
        <v>1.0000000000000004</v>
      </c>
      <c r="AR598" t="str">
        <f t="shared" ref="AR598:AR661" ca="1" si="324">IF(AQ598&lt;1,"Subcritical","Supercritical")</f>
        <v>Supercritical</v>
      </c>
      <c r="AS598">
        <f t="shared" ref="AS598:AS661" ca="1" si="325">((ABS(K598)*$D$6)/(MAX(((F598)+(G598)*(AH598))*(AH598),0.000001)*MAX(((((F598)+(G598)*(AH598))*(AH598))/MAX((F598)+2*(AH598)*SQRT(1+(G598)^2),0.000001))^(2/3),0.000001)))^2</f>
        <v>3.8141460404132466E-3</v>
      </c>
    </row>
    <row r="599" spans="1:45" x14ac:dyDescent="0.35">
      <c r="A599">
        <v>450</v>
      </c>
      <c r="B599">
        <v>448.99599999999998</v>
      </c>
      <c r="C599">
        <v>616229.80200000003</v>
      </c>
      <c r="D599">
        <v>3097523.946</v>
      </c>
      <c r="E599">
        <v>632.33799999999997</v>
      </c>
      <c r="F599">
        <v>5.2</v>
      </c>
      <c r="G599">
        <v>0</v>
      </c>
      <c r="H599" t="s">
        <v>194</v>
      </c>
      <c r="I599">
        <v>0</v>
      </c>
      <c r="J599">
        <f t="shared" ref="J599:J662" si="326">B599-B598</f>
        <v>1</v>
      </c>
      <c r="K599">
        <f t="shared" ref="K599:K662" ca="1" si="327">MAX(0,K598-AO598)</f>
        <v>50.95</v>
      </c>
      <c r="L599">
        <f t="shared" ref="L599:L662" ca="1" si="328">IF($D$20=0,IFERROR(L598,MAX($D$16,POWER((ABS(K599)^2)/($I$5*MAX(F599,0.1)^2),1/3))),IF(IFERROR(V598,0)=0,IFERROR(L598,MAX($D$16,POWER((ABS(K599)^2)/($I$5*MAX(F599,0.1)^2),1/3))),IF(OR(IFERROR(L599,0)=0,IFERROR(S598,0)&lt;1,IFERROR(S599,0)&lt;1),MAX($D$16,POWER((ABS(K599)^2)/($I$5*MAX(F599,0.1)^2),1/3)),IF(IFERROR(U599,0)&gt;0,MAX($D$16,IFERROR(L599,0)+((IFERROR(U599,0))*$D$18*IF((IFERROR(S599,0))&lt;1,1,-1))),IF(IFERROR(U599,0)&lt;0,IF(ABS((MAX($D$16,POWER((ABS(K599)^2)/($I$5*MAX(F599,0.1)^2),1/3)))-IFERROR(L599,0))&gt;$D$19,MAX($D$16,IF((MAX($D$16,POWER((ABS(K599)^2)/($I$5*MAX(F599,0.1)^2),1/3)))&gt;IFERROR(L599,0),MIN((MAX($D$16,POWER((ABS(K599)^2)/($I$5*MAX(F599,0.1)^2),1/3))),IFERROR(L599,0)+(MIN(ABS(IFERROR(U599,0))*$D$18,ABS((MAX($D$16,POWER((ABS(K599)^2)/($I$5*MAX(F599,0.1)^2),1/3)))-IFERROR(L599,0))))),MAX((MAX($D$16,POWER((ABS(K599)^2)/($I$5*MAX(F599,0.1)^2),1/3))),IFERROR(L599,0)-(MIN(ABS(IFERROR(U599,0))*$D$18,ABS((MAX($D$16,POWER((ABS(K599)^2)/($I$5*MAX(F599,0.1)^2),1/3)))-IFERROR(L599,0))))))),MAX($D$16,POWER((ABS(K599)^2)/($I$5*MAX(F599,0.1)^2),1/3))),MAX($D$16,IFERROR(L599,0)))))))</f>
        <v>1.0684959309922624</v>
      </c>
      <c r="M599">
        <f t="shared" ca="1" si="301"/>
        <v>5.5561788411597641</v>
      </c>
      <c r="N599">
        <f t="shared" ca="1" si="302"/>
        <v>0.75728294997139567</v>
      </c>
      <c r="O599">
        <f t="shared" ca="1" si="303"/>
        <v>9.1699712080119067</v>
      </c>
      <c r="P599">
        <f t="shared" ca="1" si="304"/>
        <v>633.40649593099226</v>
      </c>
      <c r="Q599">
        <f t="shared" ca="1" si="305"/>
        <v>637.69234567389583</v>
      </c>
      <c r="R599">
        <f t="shared" ca="1" si="306"/>
        <v>2.7409906686322007E-2</v>
      </c>
      <c r="S599">
        <f t="shared" ca="1" si="307"/>
        <v>2.8323507366843055</v>
      </c>
      <c r="T599">
        <f t="shared" ca="1" si="308"/>
        <v>50.594272557643521</v>
      </c>
      <c r="U599">
        <f t="shared" ref="U599:U662" ca="1" si="329">IF($D$20=0,0,IFERROR(Q598-(((R598+R599)/2)*J599)-(IF(O598&gt;O599,$D$8*((O598^2-O599^2)/(2*$I$5)),$D$9*((O599^2-O598^2)/(2*$I$5)))+($D$10*(ABS(I599)/90)*(MAX(O598^2,O599^2)/(2*$I$5))))-Q599,0))</f>
        <v>-2.6909906686341856E-2</v>
      </c>
      <c r="V599">
        <f t="shared" ref="V599:V662" ca="1" si="330">IF($D$20=0,1,IFERROR(IF(ROUND(S599,3)=1,1,IF(AND(ABS(U599)&lt;$D$19,S599&gt;1),1,0)),0))</f>
        <v>0</v>
      </c>
      <c r="W599">
        <f t="shared" ca="1" si="309"/>
        <v>0.92549467394267015</v>
      </c>
      <c r="X599">
        <f t="shared" ca="1" si="310"/>
        <v>4.8125723045018853</v>
      </c>
      <c r="Y599">
        <f t="shared" ca="1" si="311"/>
        <v>0.68253858672261669</v>
      </c>
      <c r="Z599">
        <f t="shared" ca="1" si="312"/>
        <v>10.586853926815644</v>
      </c>
      <c r="AA599">
        <f t="shared" ca="1" si="313"/>
        <v>633.26349467394266</v>
      </c>
      <c r="AB599">
        <f t="shared" ca="1" si="314"/>
        <v>638.97610813305232</v>
      </c>
      <c r="AC599">
        <f t="shared" ca="1" si="315"/>
        <v>4.1964309499455114E-2</v>
      </c>
      <c r="AD599">
        <f t="shared" ca="1" si="316"/>
        <v>3.5135444752325773</v>
      </c>
      <c r="AE599">
        <f t="shared" ca="1" si="317"/>
        <v>57.211735657162123</v>
      </c>
      <c r="AF599">
        <f t="shared" ca="1" si="318"/>
        <v>4.1641328705850356E-2</v>
      </c>
      <c r="AG599">
        <f t="shared" ca="1" si="319"/>
        <v>0</v>
      </c>
      <c r="AH599">
        <f ca="1">IFERROR(IF(V32="Supercritical",MAX($D$16,IFERROR(L599,MAX($D$16,POWER((ABS(K599)^2)/($I$5*MAX(F599,0.1)^2),1/3)))),IF(V32="Subcritical",MAX($D$16,IFERROR(W599,MAX($D$16,POWER((ABS(K599)^2)/($I$5*MAX(F599,0.1)^2),1/3)))),IF(AND(IFERROR(V599,0)=1,IFERROR(AG599,0)=1),IF(IFERROR(T599,-1E+99)&gt;=IFERROR(AE599,-1E+99),MAX($D$16,IFERROR(L599,MAX($D$16,POWER((ABS(K599)^2)/($I$5*MAX(F599,0.1)^2),1/3)))),MAX($D$16,IFERROR(W599,MAX($D$16,POWER((ABS(K599)^2)/($I$5*MAX(F599,0.1)^2),1/3))))),IF(IFERROR(V599,0)=1,MAX($D$16,IFERROR(L599,MAX($D$16,POWER((ABS(K599)^2)/($I$5*MAX(F599,0.1)^2),1/3)))),IF(IFERROR(AG599,0)=1,MAX($D$16,IFERROR(W599,MAX($D$16,POWER((ABS(K599)^2)/($I$5*MAX(F599,0.1)^2),1/3)))),MAX($D$16,POWER((ABS(K599)^2)/($I$5*MAX(F599,0.1)^2),1/3))))))),MAX($D$16,POWER((ABS(K599)^2)/($I$5*MAX(F599,0.1)^2),1/3)))</f>
        <v>2.1389677043987478</v>
      </c>
      <c r="AI599">
        <f t="shared" ca="1" si="320"/>
        <v>634.4769677043987</v>
      </c>
      <c r="AJ599">
        <f t="shared" ca="1" si="321"/>
        <v>635.54645155659807</v>
      </c>
      <c r="AM599">
        <v>0</v>
      </c>
      <c r="AN599">
        <v>0</v>
      </c>
      <c r="AO599">
        <f t="shared" si="322"/>
        <v>0</v>
      </c>
      <c r="AP599">
        <f t="shared" ref="AP599:AP662" si="331">AP598+AO599</f>
        <v>0</v>
      </c>
      <c r="AQ599">
        <f t="shared" ca="1" si="323"/>
        <v>1.0000000000000004</v>
      </c>
      <c r="AR599" t="str">
        <f t="shared" ca="1" si="324"/>
        <v>Supercritical</v>
      </c>
      <c r="AS599">
        <f t="shared" ca="1" si="325"/>
        <v>3.8141460404132466E-3</v>
      </c>
    </row>
    <row r="600" spans="1:45" x14ac:dyDescent="0.35">
      <c r="A600">
        <v>451</v>
      </c>
      <c r="B600">
        <v>449.995</v>
      </c>
      <c r="C600">
        <v>616229.32799999998</v>
      </c>
      <c r="D600">
        <v>3097523.0660000001</v>
      </c>
      <c r="E600">
        <v>632.33749999999998</v>
      </c>
      <c r="F600">
        <v>5.2</v>
      </c>
      <c r="G600">
        <v>0</v>
      </c>
      <c r="H600" t="s">
        <v>194</v>
      </c>
      <c r="I600">
        <v>2.3E-2</v>
      </c>
      <c r="J600">
        <f t="shared" si="326"/>
        <v>0.99900000000002365</v>
      </c>
      <c r="K600">
        <f t="shared" ca="1" si="327"/>
        <v>50.95</v>
      </c>
      <c r="L600">
        <f t="shared" ca="1" si="328"/>
        <v>1.0684959309922624</v>
      </c>
      <c r="M600">
        <f t="shared" ca="1" si="301"/>
        <v>5.5561788411597641</v>
      </c>
      <c r="N600">
        <f t="shared" ca="1" si="302"/>
        <v>0.75728294997139567</v>
      </c>
      <c r="O600">
        <f t="shared" ca="1" si="303"/>
        <v>9.1699712080119067</v>
      </c>
      <c r="P600">
        <f t="shared" ca="1" si="304"/>
        <v>633.40599593099228</v>
      </c>
      <c r="Q600">
        <f t="shared" ca="1" si="305"/>
        <v>637.69184567389584</v>
      </c>
      <c r="R600">
        <f t="shared" ca="1" si="306"/>
        <v>2.7409906686322007E-2</v>
      </c>
      <c r="S600">
        <f t="shared" ca="1" si="307"/>
        <v>2.8323507366843055</v>
      </c>
      <c r="T600">
        <f t="shared" ca="1" si="308"/>
        <v>50.594272557643521</v>
      </c>
      <c r="U600">
        <f t="shared" ca="1" si="329"/>
        <v>-2.7046787686458629E-2</v>
      </c>
      <c r="V600">
        <f t="shared" ca="1" si="330"/>
        <v>0</v>
      </c>
      <c r="W600">
        <f t="shared" ca="1" si="309"/>
        <v>0.9260133038115258</v>
      </c>
      <c r="X600">
        <f t="shared" ca="1" si="310"/>
        <v>4.8152691798199347</v>
      </c>
      <c r="Y600">
        <f t="shared" ca="1" si="311"/>
        <v>0.68282061990729837</v>
      </c>
      <c r="Z600">
        <f t="shared" ca="1" si="312"/>
        <v>10.580924575000656</v>
      </c>
      <c r="AA600">
        <f t="shared" ca="1" si="313"/>
        <v>633.26351330381146</v>
      </c>
      <c r="AB600">
        <f t="shared" ca="1" si="314"/>
        <v>638.96972965762654</v>
      </c>
      <c r="AC600">
        <f t="shared" ca="1" si="315"/>
        <v>4.1894233784975768E-2</v>
      </c>
      <c r="AD600">
        <f t="shared" ca="1" si="316"/>
        <v>3.5105931559540551</v>
      </c>
      <c r="AE600">
        <f t="shared" ca="1" si="317"/>
        <v>57.183437144794382</v>
      </c>
      <c r="AF600">
        <f t="shared" ca="1" si="318"/>
        <v>4.1654866312342165E-2</v>
      </c>
      <c r="AG600">
        <f t="shared" ca="1" si="319"/>
        <v>0</v>
      </c>
      <c r="AH600">
        <f ca="1">IFERROR(IF(V32="Supercritical",MAX($D$16,IFERROR(L600,MAX($D$16,POWER((ABS(K600)^2)/($I$5*MAX(F600,0.1)^2),1/3)))),IF(V32="Subcritical",MAX($D$16,IFERROR(W600,MAX($D$16,POWER((ABS(K600)^2)/($I$5*MAX(F600,0.1)^2),1/3)))),IF(AND(IFERROR(V600,0)=1,IFERROR(AG600,0)=1),IF(IFERROR(T600,-1E+99)&gt;=IFERROR(AE600,-1E+99),MAX($D$16,IFERROR(L600,MAX($D$16,POWER((ABS(K600)^2)/($I$5*MAX(F600,0.1)^2),1/3)))),MAX($D$16,IFERROR(W600,MAX($D$16,POWER((ABS(K600)^2)/($I$5*MAX(F600,0.1)^2),1/3))))),IF(IFERROR(V600,0)=1,MAX($D$16,IFERROR(L600,MAX($D$16,POWER((ABS(K600)^2)/($I$5*MAX(F600,0.1)^2),1/3)))),IF(IFERROR(AG600,0)=1,MAX($D$16,IFERROR(W600,MAX($D$16,POWER((ABS(K600)^2)/($I$5*MAX(F600,0.1)^2),1/3)))),MAX($D$16,POWER((ABS(K600)^2)/($I$5*MAX(F600,0.1)^2),1/3))))))),MAX($D$16,POWER((ABS(K600)^2)/($I$5*MAX(F600,0.1)^2),1/3)))</f>
        <v>2.1389677043987478</v>
      </c>
      <c r="AI600">
        <f t="shared" ca="1" si="320"/>
        <v>634.47646770439871</v>
      </c>
      <c r="AJ600">
        <f t="shared" ca="1" si="321"/>
        <v>635.54595155659808</v>
      </c>
      <c r="AM600">
        <v>0</v>
      </c>
      <c r="AN600">
        <v>0</v>
      </c>
      <c r="AO600">
        <f t="shared" si="322"/>
        <v>0</v>
      </c>
      <c r="AP600">
        <f t="shared" si="331"/>
        <v>0</v>
      </c>
      <c r="AQ600">
        <f t="shared" ca="1" si="323"/>
        <v>1.0000000000000004</v>
      </c>
      <c r="AR600" t="str">
        <f t="shared" ca="1" si="324"/>
        <v>Supercritical</v>
      </c>
      <c r="AS600">
        <f t="shared" ca="1" si="325"/>
        <v>3.8141460404132466E-3</v>
      </c>
    </row>
    <row r="601" spans="1:45" x14ac:dyDescent="0.35">
      <c r="A601">
        <v>452</v>
      </c>
      <c r="B601">
        <v>450.99599999999998</v>
      </c>
      <c r="C601">
        <v>616228.853</v>
      </c>
      <c r="D601">
        <v>3097522.1850000001</v>
      </c>
      <c r="E601">
        <v>632.33699999999999</v>
      </c>
      <c r="F601">
        <v>5.2</v>
      </c>
      <c r="G601">
        <v>0</v>
      </c>
      <c r="H601" t="s">
        <v>194</v>
      </c>
      <c r="I601">
        <v>2.3E-2</v>
      </c>
      <c r="J601">
        <f t="shared" si="326"/>
        <v>1.0009999999999764</v>
      </c>
      <c r="K601">
        <f t="shared" ca="1" si="327"/>
        <v>50.95</v>
      </c>
      <c r="L601">
        <f t="shared" ca="1" si="328"/>
        <v>1.0684959309922624</v>
      </c>
      <c r="M601">
        <f t="shared" ca="1" si="301"/>
        <v>5.5561788411597641</v>
      </c>
      <c r="N601">
        <f t="shared" ca="1" si="302"/>
        <v>0.75728294997139567</v>
      </c>
      <c r="O601">
        <f t="shared" ca="1" si="303"/>
        <v>9.1699712080119067</v>
      </c>
      <c r="P601">
        <f t="shared" ca="1" si="304"/>
        <v>633.40549593099229</v>
      </c>
      <c r="Q601">
        <f t="shared" ca="1" si="305"/>
        <v>637.69134567389585</v>
      </c>
      <c r="R601">
        <f t="shared" ca="1" si="306"/>
        <v>2.7409906686322007E-2</v>
      </c>
      <c r="S601">
        <f t="shared" ca="1" si="307"/>
        <v>2.8323507366843055</v>
      </c>
      <c r="T601">
        <f t="shared" ca="1" si="308"/>
        <v>50.594272557643521</v>
      </c>
      <c r="U601">
        <f t="shared" ca="1" si="329"/>
        <v>-2.7101607499844249E-2</v>
      </c>
      <c r="V601">
        <f t="shared" ca="1" si="330"/>
        <v>0</v>
      </c>
      <c r="W601">
        <f t="shared" ca="1" si="309"/>
        <v>0.92669641296696892</v>
      </c>
      <c r="X601">
        <f t="shared" ca="1" si="310"/>
        <v>4.8188213474282389</v>
      </c>
      <c r="Y601">
        <f t="shared" ca="1" si="311"/>
        <v>0.68319197106254748</v>
      </c>
      <c r="Z601">
        <f t="shared" ca="1" si="312"/>
        <v>10.573124904742848</v>
      </c>
      <c r="AA601">
        <f t="shared" ca="1" si="313"/>
        <v>633.26369641296696</v>
      </c>
      <c r="AB601">
        <f t="shared" ca="1" si="314"/>
        <v>638.96150325554049</v>
      </c>
      <c r="AC601">
        <f t="shared" ca="1" si="315"/>
        <v>4.1802177511244827E-2</v>
      </c>
      <c r="AD601">
        <f t="shared" ca="1" si="316"/>
        <v>3.506712149782973</v>
      </c>
      <c r="AE601">
        <f t="shared" ca="1" si="317"/>
        <v>57.146218721727628</v>
      </c>
      <c r="AF601">
        <f t="shared" ca="1" si="318"/>
        <v>4.1558578819149261E-2</v>
      </c>
      <c r="AG601">
        <f t="shared" ca="1" si="319"/>
        <v>0</v>
      </c>
      <c r="AH601">
        <f ca="1">IFERROR(IF(V32="Supercritical",MAX($D$16,IFERROR(L601,MAX($D$16,POWER((ABS(K601)^2)/($I$5*MAX(F601,0.1)^2),1/3)))),IF(V32="Subcritical",MAX($D$16,IFERROR(W601,MAX($D$16,POWER((ABS(K601)^2)/($I$5*MAX(F601,0.1)^2),1/3)))),IF(AND(IFERROR(V601,0)=1,IFERROR(AG601,0)=1),IF(IFERROR(T601,-1E+99)&gt;=IFERROR(AE601,-1E+99),MAX($D$16,IFERROR(L601,MAX($D$16,POWER((ABS(K601)^2)/($I$5*MAX(F601,0.1)^2),1/3)))),MAX($D$16,IFERROR(W601,MAX($D$16,POWER((ABS(K601)^2)/($I$5*MAX(F601,0.1)^2),1/3))))),IF(IFERROR(V601,0)=1,MAX($D$16,IFERROR(L601,MAX($D$16,POWER((ABS(K601)^2)/($I$5*MAX(F601,0.1)^2),1/3)))),IF(IFERROR(AG601,0)=1,MAX($D$16,IFERROR(W601,MAX($D$16,POWER((ABS(K601)^2)/($I$5*MAX(F601,0.1)^2),1/3)))),MAX($D$16,POWER((ABS(K601)^2)/($I$5*MAX(F601,0.1)^2),1/3))))))),MAX($D$16,POWER((ABS(K601)^2)/($I$5*MAX(F601,0.1)^2),1/3)))</f>
        <v>2.1389677043987478</v>
      </c>
      <c r="AI601">
        <f t="shared" ca="1" si="320"/>
        <v>634.47596770439873</v>
      </c>
      <c r="AJ601">
        <f t="shared" ca="1" si="321"/>
        <v>635.5454515565981</v>
      </c>
      <c r="AM601">
        <v>0</v>
      </c>
      <c r="AN601">
        <v>0</v>
      </c>
      <c r="AO601">
        <f t="shared" si="322"/>
        <v>0</v>
      </c>
      <c r="AP601">
        <f t="shared" si="331"/>
        <v>0</v>
      </c>
      <c r="AQ601">
        <f t="shared" ca="1" si="323"/>
        <v>1.0000000000000004</v>
      </c>
      <c r="AR601" t="str">
        <f t="shared" ca="1" si="324"/>
        <v>Supercritical</v>
      </c>
      <c r="AS601">
        <f t="shared" ca="1" si="325"/>
        <v>3.8141460404132466E-3</v>
      </c>
    </row>
    <row r="602" spans="1:45" x14ac:dyDescent="0.35">
      <c r="A602">
        <v>453</v>
      </c>
      <c r="B602">
        <v>451.99599999999998</v>
      </c>
      <c r="C602">
        <v>616228.37899999996</v>
      </c>
      <c r="D602">
        <v>3097521.3050000002</v>
      </c>
      <c r="E602">
        <v>632.3365</v>
      </c>
      <c r="F602">
        <v>5.2</v>
      </c>
      <c r="G602">
        <v>0</v>
      </c>
      <c r="H602" t="s">
        <v>194</v>
      </c>
      <c r="I602">
        <v>2.7E-2</v>
      </c>
      <c r="J602">
        <f t="shared" si="326"/>
        <v>1</v>
      </c>
      <c r="K602">
        <f t="shared" ca="1" si="327"/>
        <v>50.95</v>
      </c>
      <c r="L602">
        <f t="shared" ca="1" si="328"/>
        <v>1.0684959309922624</v>
      </c>
      <c r="M602">
        <f t="shared" ca="1" si="301"/>
        <v>5.5561788411597641</v>
      </c>
      <c r="N602">
        <f t="shared" ca="1" si="302"/>
        <v>0.75728294997139567</v>
      </c>
      <c r="O602">
        <f t="shared" ca="1" si="303"/>
        <v>9.1699712080119067</v>
      </c>
      <c r="P602">
        <f t="shared" ca="1" si="304"/>
        <v>633.4049959309923</v>
      </c>
      <c r="Q602">
        <f t="shared" ca="1" si="305"/>
        <v>637.69084567389586</v>
      </c>
      <c r="R602">
        <f t="shared" ca="1" si="306"/>
        <v>2.7409906686322007E-2</v>
      </c>
      <c r="S602">
        <f t="shared" ca="1" si="307"/>
        <v>2.8323507366843055</v>
      </c>
      <c r="T602">
        <f t="shared" ca="1" si="308"/>
        <v>50.594272557643521</v>
      </c>
      <c r="U602">
        <f t="shared" ca="1" si="329"/>
        <v>-2.7102769924795211E-2</v>
      </c>
      <c r="V602">
        <f t="shared" ca="1" si="330"/>
        <v>0</v>
      </c>
      <c r="W602">
        <f t="shared" ca="1" si="309"/>
        <v>0.92751966658942575</v>
      </c>
      <c r="X602">
        <f t="shared" ca="1" si="310"/>
        <v>4.823102266265014</v>
      </c>
      <c r="Y602">
        <f t="shared" ca="1" si="311"/>
        <v>0.6836393163086486</v>
      </c>
      <c r="Z602">
        <f t="shared" ca="1" si="312"/>
        <v>10.563740345372238</v>
      </c>
      <c r="AA602">
        <f t="shared" ca="1" si="313"/>
        <v>633.26401966658943</v>
      </c>
      <c r="AB602">
        <f t="shared" ca="1" si="314"/>
        <v>638.9517164089159</v>
      </c>
      <c r="AC602">
        <f t="shared" ca="1" si="315"/>
        <v>4.1691601575996794E-2</v>
      </c>
      <c r="AD602">
        <f t="shared" ca="1" si="316"/>
        <v>3.5020444221434226</v>
      </c>
      <c r="AE602">
        <f t="shared" ca="1" si="317"/>
        <v>57.101447198452192</v>
      </c>
      <c r="AF602">
        <f t="shared" ca="1" si="318"/>
        <v>4.1447547929351458E-2</v>
      </c>
      <c r="AG602">
        <f t="shared" ca="1" si="319"/>
        <v>0</v>
      </c>
      <c r="AH602">
        <f ca="1">IFERROR(IF(V32="Supercritical",MAX($D$16,IFERROR(L602,MAX($D$16,POWER((ABS(K602)^2)/($I$5*MAX(F602,0.1)^2),1/3)))),IF(V32="Subcritical",MAX($D$16,IFERROR(W602,MAX($D$16,POWER((ABS(K602)^2)/($I$5*MAX(F602,0.1)^2),1/3)))),IF(AND(IFERROR(V602,0)=1,IFERROR(AG602,0)=1),IF(IFERROR(T602,-1E+99)&gt;=IFERROR(AE602,-1E+99),MAX($D$16,IFERROR(L602,MAX($D$16,POWER((ABS(K602)^2)/($I$5*MAX(F602,0.1)^2),1/3)))),MAX($D$16,IFERROR(W602,MAX($D$16,POWER((ABS(K602)^2)/($I$5*MAX(F602,0.1)^2),1/3))))),IF(IFERROR(V602,0)=1,MAX($D$16,IFERROR(L602,MAX($D$16,POWER((ABS(K602)^2)/($I$5*MAX(F602,0.1)^2),1/3)))),IF(IFERROR(AG602,0)=1,MAX($D$16,IFERROR(W602,MAX($D$16,POWER((ABS(K602)^2)/($I$5*MAX(F602,0.1)^2),1/3)))),MAX($D$16,POWER((ABS(K602)^2)/($I$5*MAX(F602,0.1)^2),1/3))))))),MAX($D$16,POWER((ABS(K602)^2)/($I$5*MAX(F602,0.1)^2),1/3)))</f>
        <v>2.1389677043987478</v>
      </c>
      <c r="AI602">
        <f t="shared" ca="1" si="320"/>
        <v>634.47546770439874</v>
      </c>
      <c r="AJ602">
        <f t="shared" ca="1" si="321"/>
        <v>635.54495155659811</v>
      </c>
      <c r="AM602">
        <v>0</v>
      </c>
      <c r="AN602">
        <v>0</v>
      </c>
      <c r="AO602">
        <f t="shared" si="322"/>
        <v>0</v>
      </c>
      <c r="AP602">
        <f t="shared" si="331"/>
        <v>0</v>
      </c>
      <c r="AQ602">
        <f t="shared" ca="1" si="323"/>
        <v>1.0000000000000004</v>
      </c>
      <c r="AR602" t="str">
        <f t="shared" ca="1" si="324"/>
        <v>Supercritical</v>
      </c>
      <c r="AS602">
        <f t="shared" ca="1" si="325"/>
        <v>3.8141460404132466E-3</v>
      </c>
    </row>
    <row r="603" spans="1:45" x14ac:dyDescent="0.35">
      <c r="A603">
        <v>454</v>
      </c>
      <c r="B603">
        <v>452.99599999999998</v>
      </c>
      <c r="C603">
        <v>616227.90500000003</v>
      </c>
      <c r="D603">
        <v>3097520.4240000001</v>
      </c>
      <c r="E603">
        <v>632.33600000000001</v>
      </c>
      <c r="F603">
        <v>5.2</v>
      </c>
      <c r="G603">
        <v>0</v>
      </c>
      <c r="H603" t="s">
        <v>194</v>
      </c>
      <c r="I603">
        <v>2.7E-2</v>
      </c>
      <c r="J603">
        <f t="shared" si="326"/>
        <v>1</v>
      </c>
      <c r="K603">
        <f t="shared" ca="1" si="327"/>
        <v>50.95</v>
      </c>
      <c r="L603">
        <f t="shared" ca="1" si="328"/>
        <v>1.0684959309922624</v>
      </c>
      <c r="M603">
        <f t="shared" ca="1" si="301"/>
        <v>5.5561788411597641</v>
      </c>
      <c r="N603">
        <f t="shared" ca="1" si="302"/>
        <v>0.75728294997139567</v>
      </c>
      <c r="O603">
        <f t="shared" ca="1" si="303"/>
        <v>9.1699712080119067</v>
      </c>
      <c r="P603">
        <f t="shared" ca="1" si="304"/>
        <v>633.40449593099231</v>
      </c>
      <c r="Q603">
        <f t="shared" ca="1" si="305"/>
        <v>637.69034567389588</v>
      </c>
      <c r="R603">
        <f t="shared" ca="1" si="306"/>
        <v>2.7409906686322007E-2</v>
      </c>
      <c r="S603">
        <f t="shared" ca="1" si="307"/>
        <v>2.8323507366843055</v>
      </c>
      <c r="T603">
        <f t="shared" ca="1" si="308"/>
        <v>50.594272557643521</v>
      </c>
      <c r="U603">
        <f t="shared" ca="1" si="329"/>
        <v>-2.7102769924795211E-2</v>
      </c>
      <c r="V603">
        <f t="shared" ca="1" si="330"/>
        <v>0</v>
      </c>
      <c r="W603">
        <f t="shared" ca="1" si="309"/>
        <v>0.9284547748249552</v>
      </c>
      <c r="X603">
        <f t="shared" ca="1" si="310"/>
        <v>4.8279648290897672</v>
      </c>
      <c r="Y603">
        <f t="shared" ca="1" si="311"/>
        <v>0.68414718866975988</v>
      </c>
      <c r="Z603">
        <f t="shared" ca="1" si="312"/>
        <v>10.553100903513785</v>
      </c>
      <c r="AA603">
        <f t="shared" ca="1" si="313"/>
        <v>633.26445477482491</v>
      </c>
      <c r="AB603">
        <f t="shared" ca="1" si="314"/>
        <v>638.94070037521954</v>
      </c>
      <c r="AC603">
        <f t="shared" ca="1" si="315"/>
        <v>4.156648530651124E-2</v>
      </c>
      <c r="AD603">
        <f t="shared" ca="1" si="316"/>
        <v>3.4967550435445758</v>
      </c>
      <c r="AE603">
        <f t="shared" ca="1" si="317"/>
        <v>57.050701739089682</v>
      </c>
      <c r="AF603">
        <f t="shared" ca="1" si="318"/>
        <v>4.1539505773130259E-2</v>
      </c>
      <c r="AG603">
        <f t="shared" ca="1" si="319"/>
        <v>0</v>
      </c>
      <c r="AH603">
        <f ca="1">IFERROR(IF(V32="Supercritical",MAX($D$16,IFERROR(L603,MAX($D$16,POWER((ABS(K603)^2)/($I$5*MAX(F603,0.1)^2),1/3)))),IF(V32="Subcritical",MAX($D$16,IFERROR(W603,MAX($D$16,POWER((ABS(K603)^2)/($I$5*MAX(F603,0.1)^2),1/3)))),IF(AND(IFERROR(V603,0)=1,IFERROR(AG603,0)=1),IF(IFERROR(T603,-1E+99)&gt;=IFERROR(AE603,-1E+99),MAX($D$16,IFERROR(L603,MAX($D$16,POWER((ABS(K603)^2)/($I$5*MAX(F603,0.1)^2),1/3)))),MAX($D$16,IFERROR(W603,MAX($D$16,POWER((ABS(K603)^2)/($I$5*MAX(F603,0.1)^2),1/3))))),IF(IFERROR(V603,0)=1,MAX($D$16,IFERROR(L603,MAX($D$16,POWER((ABS(K603)^2)/($I$5*MAX(F603,0.1)^2),1/3)))),IF(IFERROR(AG603,0)=1,MAX($D$16,IFERROR(W603,MAX($D$16,POWER((ABS(K603)^2)/($I$5*MAX(F603,0.1)^2),1/3)))),MAX($D$16,POWER((ABS(K603)^2)/($I$5*MAX(F603,0.1)^2),1/3))))))),MAX($D$16,POWER((ABS(K603)^2)/($I$5*MAX(F603,0.1)^2),1/3)))</f>
        <v>2.1389677043987478</v>
      </c>
      <c r="AI603">
        <f t="shared" ca="1" si="320"/>
        <v>634.47496770439875</v>
      </c>
      <c r="AJ603">
        <f t="shared" ca="1" si="321"/>
        <v>635.54445155659812</v>
      </c>
      <c r="AM603">
        <v>0</v>
      </c>
      <c r="AN603">
        <v>0</v>
      </c>
      <c r="AO603">
        <f t="shared" si="322"/>
        <v>0</v>
      </c>
      <c r="AP603">
        <f t="shared" si="331"/>
        <v>0</v>
      </c>
      <c r="AQ603">
        <f t="shared" ca="1" si="323"/>
        <v>1.0000000000000004</v>
      </c>
      <c r="AR603" t="str">
        <f t="shared" ca="1" si="324"/>
        <v>Supercritical</v>
      </c>
      <c r="AS603">
        <f t="shared" ca="1" si="325"/>
        <v>3.8141460404132466E-3</v>
      </c>
    </row>
    <row r="604" spans="1:45" x14ac:dyDescent="0.35">
      <c r="A604">
        <v>455</v>
      </c>
      <c r="B604">
        <v>453.99599999999998</v>
      </c>
      <c r="C604">
        <v>616227.43099999998</v>
      </c>
      <c r="D604">
        <v>3097519.5440000002</v>
      </c>
      <c r="E604">
        <v>632.33550000000002</v>
      </c>
      <c r="F604">
        <v>5.2</v>
      </c>
      <c r="G604">
        <v>0</v>
      </c>
      <c r="H604" t="s">
        <v>194</v>
      </c>
      <c r="I604">
        <v>0.05</v>
      </c>
      <c r="J604">
        <f t="shared" si="326"/>
        <v>1</v>
      </c>
      <c r="K604">
        <f t="shared" ca="1" si="327"/>
        <v>50.95</v>
      </c>
      <c r="L604">
        <f t="shared" ca="1" si="328"/>
        <v>1.0684959309922624</v>
      </c>
      <c r="M604">
        <f t="shared" ca="1" si="301"/>
        <v>5.5561788411597641</v>
      </c>
      <c r="N604">
        <f t="shared" ca="1" si="302"/>
        <v>0.75728294997139567</v>
      </c>
      <c r="O604">
        <f t="shared" ca="1" si="303"/>
        <v>9.1699712080119067</v>
      </c>
      <c r="P604">
        <f t="shared" ca="1" si="304"/>
        <v>633.40399593099232</v>
      </c>
      <c r="Q604">
        <f t="shared" ca="1" si="305"/>
        <v>637.68984567389589</v>
      </c>
      <c r="R604">
        <f t="shared" ca="1" si="306"/>
        <v>2.7409906686322007E-2</v>
      </c>
      <c r="S604">
        <f t="shared" ca="1" si="307"/>
        <v>2.8323507366843055</v>
      </c>
      <c r="T604">
        <f t="shared" ca="1" si="308"/>
        <v>50.594272557643521</v>
      </c>
      <c r="U604">
        <f t="shared" ca="1" si="329"/>
        <v>-2.7267060831604795E-2</v>
      </c>
      <c r="V604">
        <f t="shared" ca="1" si="330"/>
        <v>0</v>
      </c>
      <c r="W604">
        <f t="shared" ca="1" si="309"/>
        <v>0.92947354483489319</v>
      </c>
      <c r="X604">
        <f t="shared" ca="1" si="310"/>
        <v>4.8332624331414449</v>
      </c>
      <c r="Y604">
        <f t="shared" ca="1" si="311"/>
        <v>0.68470019278293559</v>
      </c>
      <c r="Z604">
        <f t="shared" ca="1" si="312"/>
        <v>10.541533944161264</v>
      </c>
      <c r="AA604">
        <f t="shared" ca="1" si="313"/>
        <v>633.2649735448349</v>
      </c>
      <c r="AB604">
        <f t="shared" ca="1" si="314"/>
        <v>638.92878281577805</v>
      </c>
      <c r="AC604">
        <f t="shared" ca="1" si="315"/>
        <v>4.1430757550682082E-2</v>
      </c>
      <c r="AD604">
        <f t="shared" ca="1" si="316"/>
        <v>3.4910075757661407</v>
      </c>
      <c r="AE604">
        <f t="shared" ca="1" si="317"/>
        <v>56.995547938879938</v>
      </c>
      <c r="AF604">
        <f t="shared" ca="1" si="318"/>
        <v>4.166705275588356E-2</v>
      </c>
      <c r="AG604">
        <f t="shared" ca="1" si="319"/>
        <v>0</v>
      </c>
      <c r="AH604">
        <f ca="1">IFERROR(IF(V32="Supercritical",MAX($D$16,IFERROR(L604,MAX($D$16,POWER((ABS(K604)^2)/($I$5*MAX(F604,0.1)^2),1/3)))),IF(V32="Subcritical",MAX($D$16,IFERROR(W604,MAX($D$16,POWER((ABS(K604)^2)/($I$5*MAX(F604,0.1)^2),1/3)))),IF(AND(IFERROR(V604,0)=1,IFERROR(AG604,0)=1),IF(IFERROR(T604,-1E+99)&gt;=IFERROR(AE604,-1E+99),MAX($D$16,IFERROR(L604,MAX($D$16,POWER((ABS(K604)^2)/($I$5*MAX(F604,0.1)^2),1/3)))),MAX($D$16,IFERROR(W604,MAX($D$16,POWER((ABS(K604)^2)/($I$5*MAX(F604,0.1)^2),1/3))))),IF(IFERROR(V604,0)=1,MAX($D$16,IFERROR(L604,MAX($D$16,POWER((ABS(K604)^2)/($I$5*MAX(F604,0.1)^2),1/3)))),IF(IFERROR(AG604,0)=1,MAX($D$16,IFERROR(W604,MAX($D$16,POWER((ABS(K604)^2)/($I$5*MAX(F604,0.1)^2),1/3)))),MAX($D$16,POWER((ABS(K604)^2)/($I$5*MAX(F604,0.1)^2),1/3))))))),MAX($D$16,POWER((ABS(K604)^2)/($I$5*MAX(F604,0.1)^2),1/3)))</f>
        <v>2.1389677043987478</v>
      </c>
      <c r="AI604">
        <f t="shared" ca="1" si="320"/>
        <v>634.47446770439876</v>
      </c>
      <c r="AJ604">
        <f t="shared" ca="1" si="321"/>
        <v>635.54395155659813</v>
      </c>
      <c r="AM604">
        <v>0</v>
      </c>
      <c r="AN604">
        <v>0</v>
      </c>
      <c r="AO604">
        <f t="shared" si="322"/>
        <v>0</v>
      </c>
      <c r="AP604">
        <f t="shared" si="331"/>
        <v>0</v>
      </c>
      <c r="AQ604">
        <f t="shared" ca="1" si="323"/>
        <v>1.0000000000000004</v>
      </c>
      <c r="AR604" t="str">
        <f t="shared" ca="1" si="324"/>
        <v>Supercritical</v>
      </c>
      <c r="AS604">
        <f t="shared" ca="1" si="325"/>
        <v>3.8141460404132466E-3</v>
      </c>
    </row>
    <row r="605" spans="1:45" x14ac:dyDescent="0.35">
      <c r="A605">
        <v>456</v>
      </c>
      <c r="B605">
        <v>454.99599999999998</v>
      </c>
      <c r="C605">
        <v>616226.95600000001</v>
      </c>
      <c r="D605">
        <v>3097518.6639999999</v>
      </c>
      <c r="E605">
        <v>632.33500000000004</v>
      </c>
      <c r="F605">
        <v>5.2</v>
      </c>
      <c r="G605">
        <v>0</v>
      </c>
      <c r="H605" t="s">
        <v>194</v>
      </c>
      <c r="I605">
        <v>7.8E-2</v>
      </c>
      <c r="J605">
        <f t="shared" si="326"/>
        <v>1</v>
      </c>
      <c r="K605">
        <f t="shared" ca="1" si="327"/>
        <v>50.95</v>
      </c>
      <c r="L605">
        <f t="shared" ca="1" si="328"/>
        <v>1.0684959309922624</v>
      </c>
      <c r="M605">
        <f t="shared" ca="1" si="301"/>
        <v>5.5561788411597641</v>
      </c>
      <c r="N605">
        <f t="shared" ca="1" si="302"/>
        <v>0.75728294997139567</v>
      </c>
      <c r="O605">
        <f t="shared" ca="1" si="303"/>
        <v>9.1699712080119067</v>
      </c>
      <c r="P605">
        <f t="shared" ca="1" si="304"/>
        <v>633.40349593099234</v>
      </c>
      <c r="Q605">
        <f t="shared" ca="1" si="305"/>
        <v>637.6893456738959</v>
      </c>
      <c r="R605">
        <f t="shared" ca="1" si="306"/>
        <v>2.7409906686322007E-2</v>
      </c>
      <c r="S605">
        <f t="shared" ca="1" si="307"/>
        <v>2.8323507366843055</v>
      </c>
      <c r="T605">
        <f t="shared" ca="1" si="308"/>
        <v>50.594272557643521</v>
      </c>
      <c r="U605">
        <f t="shared" ca="1" si="329"/>
        <v>-2.7467067152883828E-2</v>
      </c>
      <c r="V605">
        <f t="shared" ca="1" si="330"/>
        <v>0</v>
      </c>
      <c r="W605">
        <f t="shared" ca="1" si="309"/>
        <v>0.93054999451471632</v>
      </c>
      <c r="X605">
        <f t="shared" ca="1" si="310"/>
        <v>4.8388599714765252</v>
      </c>
      <c r="Y605">
        <f t="shared" ca="1" si="311"/>
        <v>0.68528415954943012</v>
      </c>
      <c r="Z605">
        <f t="shared" ca="1" si="312"/>
        <v>10.52933961725145</v>
      </c>
      <c r="AA605">
        <f t="shared" ca="1" si="313"/>
        <v>633.2655499945148</v>
      </c>
      <c r="AB605">
        <f t="shared" ca="1" si="314"/>
        <v>638.91626318388387</v>
      </c>
      <c r="AC605">
        <f t="shared" ca="1" si="315"/>
        <v>4.1288001470614802E-2</v>
      </c>
      <c r="AD605">
        <f t="shared" ca="1" si="316"/>
        <v>3.4849517909709649</v>
      </c>
      <c r="AE605">
        <f t="shared" ca="1" si="317"/>
        <v>56.937420284622256</v>
      </c>
      <c r="AF605">
        <f t="shared" ca="1" si="318"/>
        <v>4.1042283564138415E-2</v>
      </c>
      <c r="AG605">
        <f t="shared" ca="1" si="319"/>
        <v>0</v>
      </c>
      <c r="AH605">
        <f ca="1">IFERROR(IF(V32="Supercritical",MAX($D$16,IFERROR(L605,MAX($D$16,POWER((ABS(K605)^2)/($I$5*MAX(F605,0.1)^2),1/3)))),IF(V32="Subcritical",MAX($D$16,IFERROR(W605,MAX($D$16,POWER((ABS(K605)^2)/($I$5*MAX(F605,0.1)^2),1/3)))),IF(AND(IFERROR(V605,0)=1,IFERROR(AG605,0)=1),IF(IFERROR(T605,-1E+99)&gt;=IFERROR(AE605,-1E+99),MAX($D$16,IFERROR(L605,MAX($D$16,POWER((ABS(K605)^2)/($I$5*MAX(F605,0.1)^2),1/3)))),MAX($D$16,IFERROR(W605,MAX($D$16,POWER((ABS(K605)^2)/($I$5*MAX(F605,0.1)^2),1/3))))),IF(IFERROR(V605,0)=1,MAX($D$16,IFERROR(L605,MAX($D$16,POWER((ABS(K605)^2)/($I$5*MAX(F605,0.1)^2),1/3)))),IF(IFERROR(AG605,0)=1,MAX($D$16,IFERROR(W605,MAX($D$16,POWER((ABS(K605)^2)/($I$5*MAX(F605,0.1)^2),1/3)))),MAX($D$16,POWER((ABS(K605)^2)/($I$5*MAX(F605,0.1)^2),1/3))))))),MAX($D$16,POWER((ABS(K605)^2)/($I$5*MAX(F605,0.1)^2),1/3)))</f>
        <v>2.1389677043987478</v>
      </c>
      <c r="AI605">
        <f t="shared" ca="1" si="320"/>
        <v>634.47396770439877</v>
      </c>
      <c r="AJ605">
        <f t="shared" ca="1" si="321"/>
        <v>635.54345155659814</v>
      </c>
      <c r="AM605">
        <v>0</v>
      </c>
      <c r="AN605">
        <v>0</v>
      </c>
      <c r="AO605">
        <f t="shared" si="322"/>
        <v>0</v>
      </c>
      <c r="AP605">
        <f t="shared" si="331"/>
        <v>0</v>
      </c>
      <c r="AQ605">
        <f t="shared" ca="1" si="323"/>
        <v>1.0000000000000004</v>
      </c>
      <c r="AR605" t="str">
        <f t="shared" ca="1" si="324"/>
        <v>Supercritical</v>
      </c>
      <c r="AS605">
        <f t="shared" ca="1" si="325"/>
        <v>3.8141460404132466E-3</v>
      </c>
    </row>
    <row r="606" spans="1:45" x14ac:dyDescent="0.35">
      <c r="A606">
        <v>457</v>
      </c>
      <c r="B606">
        <v>455.99599999999998</v>
      </c>
      <c r="C606">
        <v>616226.48199999996</v>
      </c>
      <c r="D606">
        <v>3097517.7829999998</v>
      </c>
      <c r="E606">
        <v>632.33450000000005</v>
      </c>
      <c r="F606">
        <v>5.2</v>
      </c>
      <c r="G606">
        <v>0</v>
      </c>
      <c r="H606" t="s">
        <v>194</v>
      </c>
      <c r="I606">
        <v>2.7E-2</v>
      </c>
      <c r="J606">
        <f t="shared" si="326"/>
        <v>1</v>
      </c>
      <c r="K606">
        <f t="shared" ca="1" si="327"/>
        <v>50.95</v>
      </c>
      <c r="L606">
        <f t="shared" ca="1" si="328"/>
        <v>1.0684959309922624</v>
      </c>
      <c r="M606">
        <f t="shared" ca="1" si="301"/>
        <v>5.5561788411597641</v>
      </c>
      <c r="N606">
        <f t="shared" ca="1" si="302"/>
        <v>0.75728294997139567</v>
      </c>
      <c r="O606">
        <f t="shared" ca="1" si="303"/>
        <v>9.1699712080119067</v>
      </c>
      <c r="P606">
        <f t="shared" ca="1" si="304"/>
        <v>633.40299593099235</v>
      </c>
      <c r="Q606">
        <f t="shared" ca="1" si="305"/>
        <v>637.68884567389591</v>
      </c>
      <c r="R606">
        <f t="shared" ca="1" si="306"/>
        <v>2.7409906686322007E-2</v>
      </c>
      <c r="S606">
        <f t="shared" ca="1" si="307"/>
        <v>2.8323507366843055</v>
      </c>
      <c r="T606">
        <f t="shared" ca="1" si="308"/>
        <v>50.594272557643521</v>
      </c>
      <c r="U606">
        <f t="shared" ca="1" si="329"/>
        <v>-2.7102769924795211E-2</v>
      </c>
      <c r="V606">
        <f t="shared" ca="1" si="330"/>
        <v>0</v>
      </c>
      <c r="W606">
        <f t="shared" ca="1" si="309"/>
        <v>0.93166130222905263</v>
      </c>
      <c r="X606">
        <f t="shared" ca="1" si="310"/>
        <v>4.8446387715910735</v>
      </c>
      <c r="Y606">
        <f t="shared" ca="1" si="311"/>
        <v>0.68588666310290269</v>
      </c>
      <c r="Z606">
        <f t="shared" ca="1" si="312"/>
        <v>10.51677997104148</v>
      </c>
      <c r="AA606">
        <f t="shared" ca="1" si="313"/>
        <v>633.26616130222908</v>
      </c>
      <c r="AB606">
        <f t="shared" ca="1" si="314"/>
        <v>638.90340192196913</v>
      </c>
      <c r="AC606">
        <f t="shared" ca="1" si="315"/>
        <v>4.1141325791784242E-2</v>
      </c>
      <c r="AD606">
        <f t="shared" ca="1" si="316"/>
        <v>3.4787182509563004</v>
      </c>
      <c r="AE606">
        <f t="shared" ca="1" si="317"/>
        <v>56.87757017574615</v>
      </c>
      <c r="AF606">
        <f t="shared" ca="1" si="318"/>
        <v>4.085386029385063E-2</v>
      </c>
      <c r="AG606">
        <f t="shared" ca="1" si="319"/>
        <v>0</v>
      </c>
      <c r="AH606">
        <f ca="1">IFERROR(IF(V32="Supercritical",MAX($D$16,IFERROR(L606,MAX($D$16,POWER((ABS(K606)^2)/($I$5*MAX(F606,0.1)^2),1/3)))),IF(V32="Subcritical",MAX($D$16,IFERROR(W606,MAX($D$16,POWER((ABS(K606)^2)/($I$5*MAX(F606,0.1)^2),1/3)))),IF(AND(IFERROR(V606,0)=1,IFERROR(AG606,0)=1),IF(IFERROR(T606,-1E+99)&gt;=IFERROR(AE606,-1E+99),MAX($D$16,IFERROR(L606,MAX($D$16,POWER((ABS(K606)^2)/($I$5*MAX(F606,0.1)^2),1/3)))),MAX($D$16,IFERROR(W606,MAX($D$16,POWER((ABS(K606)^2)/($I$5*MAX(F606,0.1)^2),1/3))))),IF(IFERROR(V606,0)=1,MAX($D$16,IFERROR(L606,MAX($D$16,POWER((ABS(K606)^2)/($I$5*MAX(F606,0.1)^2),1/3)))),IF(IFERROR(AG606,0)=1,MAX($D$16,IFERROR(W606,MAX($D$16,POWER((ABS(K606)^2)/($I$5*MAX(F606,0.1)^2),1/3)))),MAX($D$16,POWER((ABS(K606)^2)/($I$5*MAX(F606,0.1)^2),1/3))))))),MAX($D$16,POWER((ABS(K606)^2)/($I$5*MAX(F606,0.1)^2),1/3)))</f>
        <v>2.1389677043987478</v>
      </c>
      <c r="AI606">
        <f t="shared" ca="1" si="320"/>
        <v>634.47346770439879</v>
      </c>
      <c r="AJ606">
        <f t="shared" ca="1" si="321"/>
        <v>635.54295155659815</v>
      </c>
      <c r="AM606">
        <v>0</v>
      </c>
      <c r="AN606">
        <v>0</v>
      </c>
      <c r="AO606">
        <f t="shared" si="322"/>
        <v>0</v>
      </c>
      <c r="AP606">
        <f t="shared" si="331"/>
        <v>0</v>
      </c>
      <c r="AQ606">
        <f t="shared" ca="1" si="323"/>
        <v>1.0000000000000004</v>
      </c>
      <c r="AR606" t="str">
        <f t="shared" ca="1" si="324"/>
        <v>Supercritical</v>
      </c>
      <c r="AS606">
        <f t="shared" ca="1" si="325"/>
        <v>3.8141460404132466E-3</v>
      </c>
    </row>
    <row r="607" spans="1:45" x14ac:dyDescent="0.35">
      <c r="A607">
        <v>458</v>
      </c>
      <c r="B607">
        <v>456.995</v>
      </c>
      <c r="C607">
        <v>616226.00800000003</v>
      </c>
      <c r="D607">
        <v>3097516.9029999999</v>
      </c>
      <c r="E607">
        <v>632.33399999999995</v>
      </c>
      <c r="F607">
        <v>5.2</v>
      </c>
      <c r="G607">
        <v>0</v>
      </c>
      <c r="H607" t="s">
        <v>194</v>
      </c>
      <c r="I607">
        <v>2.7E-2</v>
      </c>
      <c r="J607">
        <f t="shared" si="326"/>
        <v>0.99900000000002365</v>
      </c>
      <c r="K607">
        <f t="shared" ca="1" si="327"/>
        <v>50.95</v>
      </c>
      <c r="L607">
        <f t="shared" ca="1" si="328"/>
        <v>1.0684959309922624</v>
      </c>
      <c r="M607">
        <f t="shared" ca="1" si="301"/>
        <v>5.5561788411597641</v>
      </c>
      <c r="N607">
        <f t="shared" ca="1" si="302"/>
        <v>0.75728294997139567</v>
      </c>
      <c r="O607">
        <f t="shared" ca="1" si="303"/>
        <v>9.1699712080119067</v>
      </c>
      <c r="P607">
        <f t="shared" ca="1" si="304"/>
        <v>633.40249593099225</v>
      </c>
      <c r="Q607">
        <f t="shared" ca="1" si="305"/>
        <v>637.68834567389581</v>
      </c>
      <c r="R607">
        <f t="shared" ca="1" si="306"/>
        <v>2.7409906686322007E-2</v>
      </c>
      <c r="S607">
        <f t="shared" ca="1" si="307"/>
        <v>2.8323507366843055</v>
      </c>
      <c r="T607">
        <f t="shared" ca="1" si="308"/>
        <v>50.594272557643521</v>
      </c>
      <c r="U607">
        <f t="shared" ca="1" si="329"/>
        <v>-2.7075360017988714E-2</v>
      </c>
      <c r="V607">
        <f t="shared" ca="1" si="330"/>
        <v>0</v>
      </c>
      <c r="W607">
        <f t="shared" ca="1" si="309"/>
        <v>0.93278808282412784</v>
      </c>
      <c r="X607">
        <f t="shared" ca="1" si="310"/>
        <v>4.8504980306854648</v>
      </c>
      <c r="Y607">
        <f t="shared" ca="1" si="311"/>
        <v>0.68649716837925256</v>
      </c>
      <c r="Z607">
        <f t="shared" ca="1" si="312"/>
        <v>10.50407600986075</v>
      </c>
      <c r="AA607">
        <f t="shared" ca="1" si="313"/>
        <v>633.26678808282406</v>
      </c>
      <c r="AB607">
        <f t="shared" ca="1" si="314"/>
        <v>638.8904176863374</v>
      </c>
      <c r="AC607">
        <f t="shared" ca="1" si="315"/>
        <v>4.0993332890883569E-2</v>
      </c>
      <c r="AD607">
        <f t="shared" ca="1" si="316"/>
        <v>3.4724168707420873</v>
      </c>
      <c r="AE607">
        <f t="shared" ca="1" si="317"/>
        <v>56.817052013684723</v>
      </c>
      <c r="AF607">
        <f t="shared" ca="1" si="318"/>
        <v>4.0787389555930531E-2</v>
      </c>
      <c r="AG607">
        <f t="shared" ca="1" si="319"/>
        <v>0</v>
      </c>
      <c r="AH607">
        <f ca="1">IFERROR(IF(V32="Supercritical",MAX($D$16,IFERROR(L607,MAX($D$16,POWER((ABS(K607)^2)/($I$5*MAX(F607,0.1)^2),1/3)))),IF(V32="Subcritical",MAX($D$16,IFERROR(W607,MAX($D$16,POWER((ABS(K607)^2)/($I$5*MAX(F607,0.1)^2),1/3)))),IF(AND(IFERROR(V607,0)=1,IFERROR(AG607,0)=1),IF(IFERROR(T607,-1E+99)&gt;=IFERROR(AE607,-1E+99),MAX($D$16,IFERROR(L607,MAX($D$16,POWER((ABS(K607)^2)/($I$5*MAX(F607,0.1)^2),1/3)))),MAX($D$16,IFERROR(W607,MAX($D$16,POWER((ABS(K607)^2)/($I$5*MAX(F607,0.1)^2),1/3))))),IF(IFERROR(V607,0)=1,MAX($D$16,IFERROR(L607,MAX($D$16,POWER((ABS(K607)^2)/($I$5*MAX(F607,0.1)^2),1/3)))),IF(IFERROR(AG607,0)=1,MAX($D$16,IFERROR(W607,MAX($D$16,POWER((ABS(K607)^2)/($I$5*MAX(F607,0.1)^2),1/3)))),MAX($D$16,POWER((ABS(K607)^2)/($I$5*MAX(F607,0.1)^2),1/3))))))),MAX($D$16,POWER((ABS(K607)^2)/($I$5*MAX(F607,0.1)^2),1/3)))</f>
        <v>2.1389677043987478</v>
      </c>
      <c r="AI607">
        <f t="shared" ca="1" si="320"/>
        <v>634.47296770439868</v>
      </c>
      <c r="AJ607">
        <f t="shared" ca="1" si="321"/>
        <v>635.54245155659805</v>
      </c>
      <c r="AM607">
        <v>0</v>
      </c>
      <c r="AN607">
        <v>0</v>
      </c>
      <c r="AO607">
        <f t="shared" si="322"/>
        <v>0</v>
      </c>
      <c r="AP607">
        <f t="shared" si="331"/>
        <v>0</v>
      </c>
      <c r="AQ607">
        <f t="shared" ca="1" si="323"/>
        <v>1.0000000000000004</v>
      </c>
      <c r="AR607" t="str">
        <f t="shared" ca="1" si="324"/>
        <v>Supercritical</v>
      </c>
      <c r="AS607">
        <f t="shared" ca="1" si="325"/>
        <v>3.8141460404132466E-3</v>
      </c>
    </row>
    <row r="608" spans="1:45" x14ac:dyDescent="0.35">
      <c r="A608">
        <v>459</v>
      </c>
      <c r="B608">
        <v>457.99599999999998</v>
      </c>
      <c r="C608">
        <v>616225.53399999999</v>
      </c>
      <c r="D608">
        <v>3097516.0219999999</v>
      </c>
      <c r="E608">
        <v>632.33349999999996</v>
      </c>
      <c r="F608">
        <v>5.2</v>
      </c>
      <c r="G608">
        <v>0</v>
      </c>
      <c r="H608" t="s">
        <v>194</v>
      </c>
      <c r="I608">
        <v>2.7E-2</v>
      </c>
      <c r="J608">
        <f t="shared" si="326"/>
        <v>1.0009999999999764</v>
      </c>
      <c r="K608">
        <f t="shared" ca="1" si="327"/>
        <v>50.95</v>
      </c>
      <c r="L608">
        <f t="shared" ca="1" si="328"/>
        <v>1.0684959309922624</v>
      </c>
      <c r="M608">
        <f t="shared" ca="1" si="301"/>
        <v>5.5561788411597641</v>
      </c>
      <c r="N608">
        <f t="shared" ca="1" si="302"/>
        <v>0.75728294997139567</v>
      </c>
      <c r="O608">
        <f t="shared" ca="1" si="303"/>
        <v>9.1699712080119067</v>
      </c>
      <c r="P608">
        <f t="shared" ca="1" si="304"/>
        <v>633.40199593099226</v>
      </c>
      <c r="Q608">
        <f t="shared" ca="1" si="305"/>
        <v>637.68784567389582</v>
      </c>
      <c r="R608">
        <f t="shared" ca="1" si="306"/>
        <v>2.7409906686322007E-2</v>
      </c>
      <c r="S608">
        <f t="shared" ca="1" si="307"/>
        <v>2.8323507366843055</v>
      </c>
      <c r="T608">
        <f t="shared" ca="1" si="308"/>
        <v>50.594272557643521</v>
      </c>
      <c r="U608">
        <f t="shared" ca="1" si="329"/>
        <v>-2.7130179831488022E-2</v>
      </c>
      <c r="V608">
        <f t="shared" ca="1" si="330"/>
        <v>0</v>
      </c>
      <c r="W608">
        <f t="shared" ca="1" si="309"/>
        <v>0.93391429404904769</v>
      </c>
      <c r="X608">
        <f t="shared" ca="1" si="310"/>
        <v>4.8563543290550477</v>
      </c>
      <c r="Y608">
        <f t="shared" ca="1" si="311"/>
        <v>0.68710697614157334</v>
      </c>
      <c r="Z608">
        <f t="shared" ca="1" si="312"/>
        <v>10.491409099861517</v>
      </c>
      <c r="AA608">
        <f t="shared" ca="1" si="313"/>
        <v>633.26741429404899</v>
      </c>
      <c r="AB608">
        <f t="shared" ca="1" si="314"/>
        <v>638.87748895769107</v>
      </c>
      <c r="AC608">
        <f t="shared" ca="1" si="315"/>
        <v>4.0846139714127802E-2</v>
      </c>
      <c r="AD608">
        <f t="shared" ca="1" si="316"/>
        <v>3.466137661283982</v>
      </c>
      <c r="AE608">
        <f t="shared" ca="1" si="317"/>
        <v>56.756730120635979</v>
      </c>
      <c r="AF608">
        <f t="shared" ca="1" si="318"/>
        <v>4.077279979640025E-2</v>
      </c>
      <c r="AG608">
        <f t="shared" ca="1" si="319"/>
        <v>0</v>
      </c>
      <c r="AH608">
        <f ca="1">IFERROR(IF(V32="Supercritical",MAX($D$16,IFERROR(L608,MAX($D$16,POWER((ABS(K608)^2)/($I$5*MAX(F608,0.1)^2),1/3)))),IF(V32="Subcritical",MAX($D$16,IFERROR(W608,MAX($D$16,POWER((ABS(K608)^2)/($I$5*MAX(F608,0.1)^2),1/3)))),IF(AND(IFERROR(V608,0)=1,IFERROR(AG608,0)=1),IF(IFERROR(T608,-1E+99)&gt;=IFERROR(AE608,-1E+99),MAX($D$16,IFERROR(L608,MAX($D$16,POWER((ABS(K608)^2)/($I$5*MAX(F608,0.1)^2),1/3)))),MAX($D$16,IFERROR(W608,MAX($D$16,POWER((ABS(K608)^2)/($I$5*MAX(F608,0.1)^2),1/3))))),IF(IFERROR(V608,0)=1,MAX($D$16,IFERROR(L608,MAX($D$16,POWER((ABS(K608)^2)/($I$5*MAX(F608,0.1)^2),1/3)))),IF(IFERROR(AG608,0)=1,MAX($D$16,IFERROR(W608,MAX($D$16,POWER((ABS(K608)^2)/($I$5*MAX(F608,0.1)^2),1/3)))),MAX($D$16,POWER((ABS(K608)^2)/($I$5*MAX(F608,0.1)^2),1/3))))))),MAX($D$16,POWER((ABS(K608)^2)/($I$5*MAX(F608,0.1)^2),1/3)))</f>
        <v>2.1389677043987478</v>
      </c>
      <c r="AI608">
        <f t="shared" ca="1" si="320"/>
        <v>634.4724677043987</v>
      </c>
      <c r="AJ608">
        <f t="shared" ca="1" si="321"/>
        <v>635.54195155659806</v>
      </c>
      <c r="AM608">
        <v>0</v>
      </c>
      <c r="AN608">
        <v>0</v>
      </c>
      <c r="AO608">
        <f t="shared" si="322"/>
        <v>0</v>
      </c>
      <c r="AP608">
        <f t="shared" si="331"/>
        <v>0</v>
      </c>
      <c r="AQ608">
        <f t="shared" ca="1" si="323"/>
        <v>1.0000000000000004</v>
      </c>
      <c r="AR608" t="str">
        <f t="shared" ca="1" si="324"/>
        <v>Supercritical</v>
      </c>
      <c r="AS608">
        <f t="shared" ca="1" si="325"/>
        <v>3.8141460404132466E-3</v>
      </c>
    </row>
    <row r="609" spans="1:45" x14ac:dyDescent="0.35">
      <c r="A609">
        <v>460</v>
      </c>
      <c r="B609">
        <v>458.995</v>
      </c>
      <c r="C609">
        <v>616225.06000000006</v>
      </c>
      <c r="D609">
        <v>3097515.142</v>
      </c>
      <c r="E609">
        <v>632.33299999999997</v>
      </c>
      <c r="F609">
        <v>5.2</v>
      </c>
      <c r="G609">
        <v>0</v>
      </c>
      <c r="H609" t="s">
        <v>194</v>
      </c>
      <c r="I609">
        <v>0.05</v>
      </c>
      <c r="J609">
        <f t="shared" si="326"/>
        <v>0.99900000000002365</v>
      </c>
      <c r="K609">
        <f t="shared" ca="1" si="327"/>
        <v>50.95</v>
      </c>
      <c r="L609">
        <f t="shared" ca="1" si="328"/>
        <v>1.0684959309922624</v>
      </c>
      <c r="M609">
        <f t="shared" ca="1" si="301"/>
        <v>5.5561788411597641</v>
      </c>
      <c r="N609">
        <f t="shared" ca="1" si="302"/>
        <v>0.75728294997139567</v>
      </c>
      <c r="O609">
        <f t="shared" ca="1" si="303"/>
        <v>9.1699712080119067</v>
      </c>
      <c r="P609">
        <f t="shared" ca="1" si="304"/>
        <v>633.40149593099227</v>
      </c>
      <c r="Q609">
        <f t="shared" ca="1" si="305"/>
        <v>637.68734567389583</v>
      </c>
      <c r="R609">
        <f t="shared" ca="1" si="306"/>
        <v>2.7409906686322007E-2</v>
      </c>
      <c r="S609">
        <f t="shared" ca="1" si="307"/>
        <v>2.8323507366843055</v>
      </c>
      <c r="T609">
        <f t="shared" ca="1" si="308"/>
        <v>50.594272557643521</v>
      </c>
      <c r="U609">
        <f t="shared" ca="1" si="329"/>
        <v>-2.7239650924911984E-2</v>
      </c>
      <c r="V609">
        <f t="shared" ca="1" si="330"/>
        <v>0</v>
      </c>
      <c r="W609">
        <f t="shared" ca="1" si="309"/>
        <v>0.93502695761659294</v>
      </c>
      <c r="X609">
        <f t="shared" ca="1" si="310"/>
        <v>4.8621401796062838</v>
      </c>
      <c r="Y609">
        <f t="shared" ca="1" si="311"/>
        <v>0.68770906670602383</v>
      </c>
      <c r="Z609">
        <f t="shared" ca="1" si="312"/>
        <v>10.478924530745578</v>
      </c>
      <c r="AA609">
        <f t="shared" ca="1" si="313"/>
        <v>633.2680269576166</v>
      </c>
      <c r="AB609">
        <f t="shared" ca="1" si="314"/>
        <v>638.86475780986234</v>
      </c>
      <c r="AC609">
        <f t="shared" ca="1" si="315"/>
        <v>4.0701424551807516E-2</v>
      </c>
      <c r="AD609">
        <f t="shared" ca="1" si="316"/>
        <v>3.459952549447491</v>
      </c>
      <c r="AE609">
        <f t="shared" ca="1" si="317"/>
        <v>56.697295972113601</v>
      </c>
      <c r="AF609">
        <f t="shared" ca="1" si="318"/>
        <v>4.092899956265228E-2</v>
      </c>
      <c r="AG609">
        <f t="shared" ca="1" si="319"/>
        <v>0</v>
      </c>
      <c r="AH609">
        <f ca="1">IFERROR(IF(V32="Supercritical",MAX($D$16,IFERROR(L609,MAX($D$16,POWER((ABS(K609)^2)/($I$5*MAX(F609,0.1)^2),1/3)))),IF(V32="Subcritical",MAX($D$16,IFERROR(W609,MAX($D$16,POWER((ABS(K609)^2)/($I$5*MAX(F609,0.1)^2),1/3)))),IF(AND(IFERROR(V609,0)=1,IFERROR(AG609,0)=1),IF(IFERROR(T609,-1E+99)&gt;=IFERROR(AE609,-1E+99),MAX($D$16,IFERROR(L609,MAX($D$16,POWER((ABS(K609)^2)/($I$5*MAX(F609,0.1)^2),1/3)))),MAX($D$16,IFERROR(W609,MAX($D$16,POWER((ABS(K609)^2)/($I$5*MAX(F609,0.1)^2),1/3))))),IF(IFERROR(V609,0)=1,MAX($D$16,IFERROR(L609,MAX($D$16,POWER((ABS(K609)^2)/($I$5*MAX(F609,0.1)^2),1/3)))),IF(IFERROR(AG609,0)=1,MAX($D$16,IFERROR(W609,MAX($D$16,POWER((ABS(K609)^2)/($I$5*MAX(F609,0.1)^2),1/3)))),MAX($D$16,POWER((ABS(K609)^2)/($I$5*MAX(F609,0.1)^2),1/3))))))),MAX($D$16,POWER((ABS(K609)^2)/($I$5*MAX(F609,0.1)^2),1/3)))</f>
        <v>2.1389677043987478</v>
      </c>
      <c r="AI609">
        <f t="shared" ca="1" si="320"/>
        <v>634.47196770439871</v>
      </c>
      <c r="AJ609">
        <f t="shared" ca="1" si="321"/>
        <v>635.54145155659808</v>
      </c>
      <c r="AM609">
        <v>0</v>
      </c>
      <c r="AN609">
        <v>0</v>
      </c>
      <c r="AO609">
        <f t="shared" si="322"/>
        <v>0</v>
      </c>
      <c r="AP609">
        <f t="shared" si="331"/>
        <v>0</v>
      </c>
      <c r="AQ609">
        <f t="shared" ca="1" si="323"/>
        <v>1.0000000000000004</v>
      </c>
      <c r="AR609" t="str">
        <f t="shared" ca="1" si="324"/>
        <v>Supercritical</v>
      </c>
      <c r="AS609">
        <f t="shared" ca="1" si="325"/>
        <v>3.8141460404132466E-3</v>
      </c>
    </row>
    <row r="610" spans="1:45" x14ac:dyDescent="0.35">
      <c r="A610">
        <v>461</v>
      </c>
      <c r="B610">
        <v>459.995</v>
      </c>
      <c r="C610">
        <v>616224.58499999996</v>
      </c>
      <c r="D610">
        <v>3097514.2620000001</v>
      </c>
      <c r="E610">
        <v>632.33249999999998</v>
      </c>
      <c r="F610">
        <v>5.2</v>
      </c>
      <c r="G610">
        <v>0</v>
      </c>
      <c r="H610" t="s">
        <v>194</v>
      </c>
      <c r="I610">
        <v>7.8E-2</v>
      </c>
      <c r="J610">
        <f t="shared" si="326"/>
        <v>1</v>
      </c>
      <c r="K610">
        <f t="shared" ca="1" si="327"/>
        <v>50.95</v>
      </c>
      <c r="L610">
        <f t="shared" ca="1" si="328"/>
        <v>1.0684959309922624</v>
      </c>
      <c r="M610">
        <f t="shared" ca="1" si="301"/>
        <v>5.5561788411597641</v>
      </c>
      <c r="N610">
        <f t="shared" ca="1" si="302"/>
        <v>0.75728294997139567</v>
      </c>
      <c r="O610">
        <f t="shared" ca="1" si="303"/>
        <v>9.1699712080119067</v>
      </c>
      <c r="P610">
        <f t="shared" ca="1" si="304"/>
        <v>633.40099593099228</v>
      </c>
      <c r="Q610">
        <f t="shared" ca="1" si="305"/>
        <v>637.68684567389585</v>
      </c>
      <c r="R610">
        <f t="shared" ca="1" si="306"/>
        <v>2.7409906686322007E-2</v>
      </c>
      <c r="S610">
        <f t="shared" ca="1" si="307"/>
        <v>2.8323507366843055</v>
      </c>
      <c r="T610">
        <f t="shared" ca="1" si="308"/>
        <v>50.594272557643521</v>
      </c>
      <c r="U610">
        <f t="shared" ca="1" si="329"/>
        <v>-2.7467067152883828E-2</v>
      </c>
      <c r="V610">
        <f t="shared" ca="1" si="330"/>
        <v>0</v>
      </c>
      <c r="W610">
        <f t="shared" ca="1" si="309"/>
        <v>0.93611580325019628</v>
      </c>
      <c r="X610">
        <f t="shared" ca="1" si="310"/>
        <v>4.8678021769010211</v>
      </c>
      <c r="Y610">
        <f t="shared" ca="1" si="311"/>
        <v>0.68829790195598439</v>
      </c>
      <c r="Z610">
        <f t="shared" ca="1" si="312"/>
        <v>10.466735941277753</v>
      </c>
      <c r="AA610">
        <f t="shared" ca="1" si="313"/>
        <v>633.26861580325021</v>
      </c>
      <c r="AB610">
        <f t="shared" ca="1" si="314"/>
        <v>638.85233452213072</v>
      </c>
      <c r="AC610">
        <f t="shared" ca="1" si="315"/>
        <v>4.056048374398747E-2</v>
      </c>
      <c r="AD610">
        <f t="shared" ca="1" si="316"/>
        <v>3.4539176254055146</v>
      </c>
      <c r="AE610">
        <f t="shared" ca="1" si="317"/>
        <v>56.639289542385363</v>
      </c>
      <c r="AF610">
        <f t="shared" ca="1" si="318"/>
        <v>4.035231157013186E-2</v>
      </c>
      <c r="AG610">
        <f t="shared" ca="1" si="319"/>
        <v>0</v>
      </c>
      <c r="AH610">
        <f ca="1">IFERROR(IF(V32="Supercritical",MAX($D$16,IFERROR(L610,MAX($D$16,POWER((ABS(K610)^2)/($I$5*MAX(F610,0.1)^2),1/3)))),IF(V32="Subcritical",MAX($D$16,IFERROR(W610,MAX($D$16,POWER((ABS(K610)^2)/($I$5*MAX(F610,0.1)^2),1/3)))),IF(AND(IFERROR(V610,0)=1,IFERROR(AG610,0)=1),IF(IFERROR(T610,-1E+99)&gt;=IFERROR(AE610,-1E+99),MAX($D$16,IFERROR(L610,MAX($D$16,POWER((ABS(K610)^2)/($I$5*MAX(F610,0.1)^2),1/3)))),MAX($D$16,IFERROR(W610,MAX($D$16,POWER((ABS(K610)^2)/($I$5*MAX(F610,0.1)^2),1/3))))),IF(IFERROR(V610,0)=1,MAX($D$16,IFERROR(L610,MAX($D$16,POWER((ABS(K610)^2)/($I$5*MAX(F610,0.1)^2),1/3)))),IF(IFERROR(AG610,0)=1,MAX($D$16,IFERROR(W610,MAX($D$16,POWER((ABS(K610)^2)/($I$5*MAX(F610,0.1)^2),1/3)))),MAX($D$16,POWER((ABS(K610)^2)/($I$5*MAX(F610,0.1)^2),1/3))))))),MAX($D$16,POWER((ABS(K610)^2)/($I$5*MAX(F610,0.1)^2),1/3)))</f>
        <v>2.1389677043987478</v>
      </c>
      <c r="AI610">
        <f t="shared" ca="1" si="320"/>
        <v>634.47146770439872</v>
      </c>
      <c r="AJ610">
        <f t="shared" ca="1" si="321"/>
        <v>635.54095155659809</v>
      </c>
      <c r="AM610">
        <v>0</v>
      </c>
      <c r="AN610">
        <v>0</v>
      </c>
      <c r="AO610">
        <f t="shared" si="322"/>
        <v>0</v>
      </c>
      <c r="AP610">
        <f t="shared" si="331"/>
        <v>0</v>
      </c>
      <c r="AQ610">
        <f t="shared" ca="1" si="323"/>
        <v>1.0000000000000004</v>
      </c>
      <c r="AR610" t="str">
        <f t="shared" ca="1" si="324"/>
        <v>Supercritical</v>
      </c>
      <c r="AS610">
        <f t="shared" ca="1" si="325"/>
        <v>3.8141460404132466E-3</v>
      </c>
    </row>
    <row r="611" spans="1:45" x14ac:dyDescent="0.35">
      <c r="A611">
        <v>462</v>
      </c>
      <c r="B611">
        <v>460.99599999999998</v>
      </c>
      <c r="C611">
        <v>616224.11100000003</v>
      </c>
      <c r="D611">
        <v>3097513.3810000001</v>
      </c>
      <c r="E611">
        <v>632.33199999999999</v>
      </c>
      <c r="F611">
        <v>5.2</v>
      </c>
      <c r="G611">
        <v>0</v>
      </c>
      <c r="H611" t="s">
        <v>194</v>
      </c>
      <c r="I611">
        <v>2.7E-2</v>
      </c>
      <c r="J611">
        <f t="shared" si="326"/>
        <v>1.0009999999999764</v>
      </c>
      <c r="K611">
        <f t="shared" ca="1" si="327"/>
        <v>50.95</v>
      </c>
      <c r="L611">
        <f t="shared" ca="1" si="328"/>
        <v>1.0684959309922624</v>
      </c>
      <c r="M611">
        <f t="shared" ca="1" si="301"/>
        <v>5.5561788411597641</v>
      </c>
      <c r="N611">
        <f t="shared" ca="1" si="302"/>
        <v>0.75728294997139567</v>
      </c>
      <c r="O611">
        <f t="shared" ca="1" si="303"/>
        <v>9.1699712080119067</v>
      </c>
      <c r="P611">
        <f t="shared" ca="1" si="304"/>
        <v>633.40049593099229</v>
      </c>
      <c r="Q611">
        <f t="shared" ca="1" si="305"/>
        <v>637.68634567389586</v>
      </c>
      <c r="R611">
        <f t="shared" ca="1" si="306"/>
        <v>2.7409906686322007E-2</v>
      </c>
      <c r="S611">
        <f t="shared" ca="1" si="307"/>
        <v>2.8323507366843055</v>
      </c>
      <c r="T611">
        <f t="shared" ca="1" si="308"/>
        <v>50.594272557643521</v>
      </c>
      <c r="U611">
        <f t="shared" ca="1" si="329"/>
        <v>-2.7130179831488022E-2</v>
      </c>
      <c r="V611">
        <f t="shared" ca="1" si="330"/>
        <v>0</v>
      </c>
      <c r="W611">
        <f t="shared" ca="1" si="309"/>
        <v>0.9383131342446448</v>
      </c>
      <c r="X611">
        <f t="shared" ca="1" si="310"/>
        <v>4.8792282980721531</v>
      </c>
      <c r="Y611">
        <f t="shared" ca="1" si="311"/>
        <v>0.68948508978046763</v>
      </c>
      <c r="Z611">
        <f t="shared" ca="1" si="312"/>
        <v>10.442225058444388</v>
      </c>
      <c r="AA611">
        <f t="shared" ca="1" si="313"/>
        <v>633.27031313424459</v>
      </c>
      <c r="AB611">
        <f t="shared" ca="1" si="314"/>
        <v>638.82791069648738</v>
      </c>
      <c r="AC611">
        <f t="shared" ca="1" si="315"/>
        <v>4.0278081649967011E-2</v>
      </c>
      <c r="AD611">
        <f t="shared" ca="1" si="316"/>
        <v>3.441792213783327</v>
      </c>
      <c r="AE611">
        <f t="shared" ca="1" si="317"/>
        <v>56.522696588513476</v>
      </c>
      <c r="AF611">
        <f t="shared" ca="1" si="318"/>
        <v>3.9987895458580169E-2</v>
      </c>
      <c r="AG611">
        <f t="shared" ca="1" si="319"/>
        <v>0</v>
      </c>
      <c r="AH611">
        <f ca="1">IFERROR(IF(V32="Supercritical",MAX($D$16,IFERROR(L611,MAX($D$16,POWER((ABS(K611)^2)/($I$5*MAX(F611,0.1)^2),1/3)))),IF(V32="Subcritical",MAX($D$16,IFERROR(W611,MAX($D$16,POWER((ABS(K611)^2)/($I$5*MAX(F611,0.1)^2),1/3)))),IF(AND(IFERROR(V611,0)=1,IFERROR(AG611,0)=1),IF(IFERROR(T611,-1E+99)&gt;=IFERROR(AE611,-1E+99),MAX($D$16,IFERROR(L611,MAX($D$16,POWER((ABS(K611)^2)/($I$5*MAX(F611,0.1)^2),1/3)))),MAX($D$16,IFERROR(W611,MAX($D$16,POWER((ABS(K611)^2)/($I$5*MAX(F611,0.1)^2),1/3))))),IF(IFERROR(V611,0)=1,MAX($D$16,IFERROR(L611,MAX($D$16,POWER((ABS(K611)^2)/($I$5*MAX(F611,0.1)^2),1/3)))),IF(IFERROR(AG611,0)=1,MAX($D$16,IFERROR(W611,MAX($D$16,POWER((ABS(K611)^2)/($I$5*MAX(F611,0.1)^2),1/3)))),MAX($D$16,POWER((ABS(K611)^2)/($I$5*MAX(F611,0.1)^2),1/3))))))),MAX($D$16,POWER((ABS(K611)^2)/($I$5*MAX(F611,0.1)^2),1/3)))</f>
        <v>2.1389677043987478</v>
      </c>
      <c r="AI611">
        <f t="shared" ca="1" si="320"/>
        <v>634.47096770439873</v>
      </c>
      <c r="AJ611">
        <f t="shared" ca="1" si="321"/>
        <v>635.5404515565981</v>
      </c>
      <c r="AM611">
        <v>0</v>
      </c>
      <c r="AN611">
        <v>0</v>
      </c>
      <c r="AO611">
        <f t="shared" si="322"/>
        <v>0</v>
      </c>
      <c r="AP611">
        <f t="shared" si="331"/>
        <v>0</v>
      </c>
      <c r="AQ611">
        <f t="shared" ca="1" si="323"/>
        <v>1.0000000000000004</v>
      </c>
      <c r="AR611" t="str">
        <f t="shared" ca="1" si="324"/>
        <v>Supercritical</v>
      </c>
      <c r="AS611">
        <f t="shared" ca="1" si="325"/>
        <v>3.8141460404132466E-3</v>
      </c>
    </row>
    <row r="612" spans="1:45" x14ac:dyDescent="0.35">
      <c r="A612">
        <v>463</v>
      </c>
      <c r="B612">
        <v>461.995</v>
      </c>
      <c r="C612">
        <v>616223.63699999999</v>
      </c>
      <c r="D612">
        <v>3097512.5010000002</v>
      </c>
      <c r="E612">
        <v>632.33150000000001</v>
      </c>
      <c r="F612">
        <v>5.2</v>
      </c>
      <c r="G612">
        <v>0</v>
      </c>
      <c r="H612" t="s">
        <v>194</v>
      </c>
      <c r="I612">
        <v>2.7E-2</v>
      </c>
      <c r="J612">
        <f t="shared" si="326"/>
        <v>0.99900000000002365</v>
      </c>
      <c r="K612">
        <f t="shared" ca="1" si="327"/>
        <v>50.95</v>
      </c>
      <c r="L612">
        <f t="shared" ca="1" si="328"/>
        <v>1.0684959309922624</v>
      </c>
      <c r="M612">
        <f t="shared" ca="1" si="301"/>
        <v>5.5561788411597641</v>
      </c>
      <c r="N612">
        <f t="shared" ca="1" si="302"/>
        <v>0.75728294997139567</v>
      </c>
      <c r="O612">
        <f t="shared" ca="1" si="303"/>
        <v>9.1699712080119067</v>
      </c>
      <c r="P612">
        <f t="shared" ca="1" si="304"/>
        <v>633.3999959309923</v>
      </c>
      <c r="Q612">
        <f t="shared" ca="1" si="305"/>
        <v>637.68584567389587</v>
      </c>
      <c r="R612">
        <f t="shared" ca="1" si="306"/>
        <v>2.7409906686322007E-2</v>
      </c>
      <c r="S612">
        <f t="shared" ca="1" si="307"/>
        <v>2.8323507366843055</v>
      </c>
      <c r="T612">
        <f t="shared" ca="1" si="308"/>
        <v>50.594272557643521</v>
      </c>
      <c r="U612">
        <f t="shared" ca="1" si="329"/>
        <v>-2.7075360018102401E-2</v>
      </c>
      <c r="V612">
        <f t="shared" ca="1" si="330"/>
        <v>0</v>
      </c>
      <c r="W612">
        <f t="shared" ca="1" si="309"/>
        <v>0.94116179751452911</v>
      </c>
      <c r="X612">
        <f t="shared" ca="1" si="310"/>
        <v>4.8940413470755519</v>
      </c>
      <c r="Y612">
        <f t="shared" ca="1" si="311"/>
        <v>0.69102199036917511</v>
      </c>
      <c r="Z612">
        <f t="shared" ca="1" si="312"/>
        <v>10.410619033785915</v>
      </c>
      <c r="AA612">
        <f t="shared" ca="1" si="313"/>
        <v>633.2726617975145</v>
      </c>
      <c r="AB612">
        <f t="shared" ca="1" si="314"/>
        <v>638.79666733607849</v>
      </c>
      <c r="AC612">
        <f t="shared" ca="1" si="315"/>
        <v>3.9915949912511073E-2</v>
      </c>
      <c r="AD612">
        <f t="shared" ca="1" si="316"/>
        <v>3.4261778671506566</v>
      </c>
      <c r="AE612">
        <f t="shared" ca="1" si="317"/>
        <v>56.372465390075114</v>
      </c>
      <c r="AF612">
        <f t="shared" ca="1" si="318"/>
        <v>4.0173986582431098E-2</v>
      </c>
      <c r="AG612">
        <f t="shared" ca="1" si="319"/>
        <v>0</v>
      </c>
      <c r="AH612">
        <f ca="1">IFERROR(IF(V32="Supercritical",MAX($D$16,IFERROR(L612,MAX($D$16,POWER((ABS(K612)^2)/($I$5*MAX(F612,0.1)^2),1/3)))),IF(V32="Subcritical",MAX($D$16,IFERROR(W612,MAX($D$16,POWER((ABS(K612)^2)/($I$5*MAX(F612,0.1)^2),1/3)))),IF(AND(IFERROR(V612,0)=1,IFERROR(AG612,0)=1),IF(IFERROR(T612,-1E+99)&gt;=IFERROR(AE612,-1E+99),MAX($D$16,IFERROR(L612,MAX($D$16,POWER((ABS(K612)^2)/($I$5*MAX(F612,0.1)^2),1/3)))),MAX($D$16,IFERROR(W612,MAX($D$16,POWER((ABS(K612)^2)/($I$5*MAX(F612,0.1)^2),1/3))))),IF(IFERROR(V612,0)=1,MAX($D$16,IFERROR(L612,MAX($D$16,POWER((ABS(K612)^2)/($I$5*MAX(F612,0.1)^2),1/3)))),IF(IFERROR(AG612,0)=1,MAX($D$16,IFERROR(W612,MAX($D$16,POWER((ABS(K612)^2)/($I$5*MAX(F612,0.1)^2),1/3)))),MAX($D$16,POWER((ABS(K612)^2)/($I$5*MAX(F612,0.1)^2),1/3))))))),MAX($D$16,POWER((ABS(K612)^2)/($I$5*MAX(F612,0.1)^2),1/3)))</f>
        <v>2.1389677043987478</v>
      </c>
      <c r="AI612">
        <f t="shared" ca="1" si="320"/>
        <v>634.47046770439874</v>
      </c>
      <c r="AJ612">
        <f t="shared" ca="1" si="321"/>
        <v>635.53995155659811</v>
      </c>
      <c r="AM612">
        <v>0</v>
      </c>
      <c r="AN612">
        <v>0</v>
      </c>
      <c r="AO612">
        <f t="shared" si="322"/>
        <v>0</v>
      </c>
      <c r="AP612">
        <f t="shared" si="331"/>
        <v>0</v>
      </c>
      <c r="AQ612">
        <f t="shared" ca="1" si="323"/>
        <v>1.0000000000000004</v>
      </c>
      <c r="AR612" t="str">
        <f t="shared" ca="1" si="324"/>
        <v>Supercritical</v>
      </c>
      <c r="AS612">
        <f t="shared" ca="1" si="325"/>
        <v>3.8141460404132466E-3</v>
      </c>
    </row>
    <row r="613" spans="1:45" x14ac:dyDescent="0.35">
      <c r="A613">
        <v>464</v>
      </c>
      <c r="B613">
        <v>462.99599999999998</v>
      </c>
      <c r="C613">
        <v>616223.16299999994</v>
      </c>
      <c r="D613">
        <v>3097511.62</v>
      </c>
      <c r="E613">
        <v>632.33100000000002</v>
      </c>
      <c r="F613">
        <v>5.2</v>
      </c>
      <c r="G613">
        <v>0</v>
      </c>
      <c r="H613" t="s">
        <v>194</v>
      </c>
      <c r="I613">
        <v>7.8E-2</v>
      </c>
      <c r="J613">
        <f t="shared" si="326"/>
        <v>1.0009999999999764</v>
      </c>
      <c r="K613">
        <f t="shared" ca="1" si="327"/>
        <v>50.95</v>
      </c>
      <c r="L613">
        <f t="shared" ca="1" si="328"/>
        <v>1.0684959309922624</v>
      </c>
      <c r="M613">
        <f t="shared" ca="1" si="301"/>
        <v>5.5561788411597641</v>
      </c>
      <c r="N613">
        <f t="shared" ca="1" si="302"/>
        <v>0.75728294997139567</v>
      </c>
      <c r="O613">
        <f t="shared" ca="1" si="303"/>
        <v>9.1699712080119067</v>
      </c>
      <c r="P613">
        <f t="shared" ca="1" si="304"/>
        <v>633.39949593099232</v>
      </c>
      <c r="Q613">
        <f t="shared" ca="1" si="305"/>
        <v>637.68534567389588</v>
      </c>
      <c r="R613">
        <f t="shared" ca="1" si="306"/>
        <v>2.7409906686322007E-2</v>
      </c>
      <c r="S613">
        <f t="shared" ca="1" si="307"/>
        <v>2.8323507366843055</v>
      </c>
      <c r="T613">
        <f t="shared" ca="1" si="308"/>
        <v>50.594272557643521</v>
      </c>
      <c r="U613">
        <f t="shared" ca="1" si="329"/>
        <v>-2.7494477059576639E-2</v>
      </c>
      <c r="V613">
        <f t="shared" ca="1" si="330"/>
        <v>0</v>
      </c>
      <c r="W613">
        <f t="shared" ca="1" si="309"/>
        <v>0.94435247453071025</v>
      </c>
      <c r="X613">
        <f t="shared" ca="1" si="310"/>
        <v>4.9106328675596931</v>
      </c>
      <c r="Y613">
        <f t="shared" ca="1" si="311"/>
        <v>0.6927404797980603</v>
      </c>
      <c r="Z613">
        <f t="shared" ca="1" si="312"/>
        <v>10.375444749002234</v>
      </c>
      <c r="AA613">
        <f t="shared" ca="1" si="313"/>
        <v>633.27535247453068</v>
      </c>
      <c r="AB613">
        <f t="shared" ca="1" si="314"/>
        <v>638.76209323597811</v>
      </c>
      <c r="AC613">
        <f t="shared" ca="1" si="315"/>
        <v>3.9515596377410214E-2</v>
      </c>
      <c r="AD613">
        <f t="shared" ca="1" si="316"/>
        <v>3.4088285379953596</v>
      </c>
      <c r="AE613">
        <f t="shared" ca="1" si="317"/>
        <v>56.20542318788214</v>
      </c>
      <c r="AF613">
        <f t="shared" ca="1" si="318"/>
        <v>3.9472824774293258E-2</v>
      </c>
      <c r="AG613">
        <f t="shared" ca="1" si="319"/>
        <v>0</v>
      </c>
      <c r="AH613">
        <f ca="1">IFERROR(IF(V32="Supercritical",MAX($D$16,IFERROR(L613,MAX($D$16,POWER((ABS(K613)^2)/($I$5*MAX(F613,0.1)^2),1/3)))),IF(V32="Subcritical",MAX($D$16,IFERROR(W613,MAX($D$16,POWER((ABS(K613)^2)/($I$5*MAX(F613,0.1)^2),1/3)))),IF(AND(IFERROR(V613,0)=1,IFERROR(AG613,0)=1),IF(IFERROR(T613,-1E+99)&gt;=IFERROR(AE613,-1E+99),MAX($D$16,IFERROR(L613,MAX($D$16,POWER((ABS(K613)^2)/($I$5*MAX(F613,0.1)^2),1/3)))),MAX($D$16,IFERROR(W613,MAX($D$16,POWER((ABS(K613)^2)/($I$5*MAX(F613,0.1)^2),1/3))))),IF(IFERROR(V613,0)=1,MAX($D$16,IFERROR(L613,MAX($D$16,POWER((ABS(K613)^2)/($I$5*MAX(F613,0.1)^2),1/3)))),IF(IFERROR(AG613,0)=1,MAX($D$16,IFERROR(W613,MAX($D$16,POWER((ABS(K613)^2)/($I$5*MAX(F613,0.1)^2),1/3)))),MAX($D$16,POWER((ABS(K613)^2)/($I$5*MAX(F613,0.1)^2),1/3))))))),MAX($D$16,POWER((ABS(K613)^2)/($I$5*MAX(F613,0.1)^2),1/3)))</f>
        <v>2.1389677043987478</v>
      </c>
      <c r="AI613">
        <f t="shared" ca="1" si="320"/>
        <v>634.46996770439875</v>
      </c>
      <c r="AJ613">
        <f t="shared" ca="1" si="321"/>
        <v>635.53945155659812</v>
      </c>
      <c r="AM613">
        <v>0</v>
      </c>
      <c r="AN613">
        <v>0</v>
      </c>
      <c r="AO613">
        <f t="shared" si="322"/>
        <v>0</v>
      </c>
      <c r="AP613">
        <f t="shared" si="331"/>
        <v>0</v>
      </c>
      <c r="AQ613">
        <f t="shared" ca="1" si="323"/>
        <v>1.0000000000000004</v>
      </c>
      <c r="AR613" t="str">
        <f t="shared" ca="1" si="324"/>
        <v>Supercritical</v>
      </c>
      <c r="AS613">
        <f t="shared" ca="1" si="325"/>
        <v>3.8141460404132466E-3</v>
      </c>
    </row>
    <row r="614" spans="1:45" x14ac:dyDescent="0.35">
      <c r="A614">
        <v>465</v>
      </c>
      <c r="B614">
        <v>463.99599999999998</v>
      </c>
      <c r="C614">
        <v>616222.68799999997</v>
      </c>
      <c r="D614">
        <v>3097510.74</v>
      </c>
      <c r="E614">
        <v>632.33050000000003</v>
      </c>
      <c r="F614">
        <v>5.2</v>
      </c>
      <c r="G614">
        <v>0</v>
      </c>
      <c r="H614" t="s">
        <v>194</v>
      </c>
      <c r="I614">
        <v>0.05</v>
      </c>
      <c r="J614">
        <f t="shared" si="326"/>
        <v>1</v>
      </c>
      <c r="K614">
        <f t="shared" ca="1" si="327"/>
        <v>50.95</v>
      </c>
      <c r="L614">
        <f t="shared" ca="1" si="328"/>
        <v>1.0684959309922624</v>
      </c>
      <c r="M614">
        <f t="shared" ca="1" si="301"/>
        <v>5.5561788411597641</v>
      </c>
      <c r="N614">
        <f t="shared" ca="1" si="302"/>
        <v>0.75728294997139567</v>
      </c>
      <c r="O614">
        <f t="shared" ca="1" si="303"/>
        <v>9.1699712080119067</v>
      </c>
      <c r="P614">
        <f t="shared" ca="1" si="304"/>
        <v>633.39899593099233</v>
      </c>
      <c r="Q614">
        <f t="shared" ca="1" si="305"/>
        <v>637.68484567389589</v>
      </c>
      <c r="R614">
        <f t="shared" ca="1" si="306"/>
        <v>2.7409906686322007E-2</v>
      </c>
      <c r="S614">
        <f t="shared" ca="1" si="307"/>
        <v>2.8323507366843055</v>
      </c>
      <c r="T614">
        <f t="shared" ca="1" si="308"/>
        <v>50.594272557643521</v>
      </c>
      <c r="U614">
        <f t="shared" ca="1" si="329"/>
        <v>-2.7267060831604795E-2</v>
      </c>
      <c r="V614">
        <f t="shared" ca="1" si="330"/>
        <v>0</v>
      </c>
      <c r="W614">
        <f t="shared" ca="1" si="309"/>
        <v>0.9476779149904403</v>
      </c>
      <c r="X614">
        <f t="shared" ca="1" si="310"/>
        <v>4.9279251579502894</v>
      </c>
      <c r="Y614">
        <f t="shared" ca="1" si="311"/>
        <v>0.69452826271625734</v>
      </c>
      <c r="Z614">
        <f t="shared" ca="1" si="312"/>
        <v>10.339036890160896</v>
      </c>
      <c r="AA614">
        <f t="shared" ca="1" si="313"/>
        <v>633.27817791499047</v>
      </c>
      <c r="AB614">
        <f t="shared" ca="1" si="314"/>
        <v>638.72647984241701</v>
      </c>
      <c r="AC614">
        <f t="shared" ca="1" si="315"/>
        <v>3.9104144596454761E-2</v>
      </c>
      <c r="AD614">
        <f t="shared" ca="1" si="316"/>
        <v>3.3909017099419696</v>
      </c>
      <c r="AE614">
        <f t="shared" ca="1" si="317"/>
        <v>56.032691192005814</v>
      </c>
      <c r="AF614">
        <f t="shared" ca="1" si="318"/>
        <v>3.8810214038676349E-2</v>
      </c>
      <c r="AG614">
        <f t="shared" ca="1" si="319"/>
        <v>0</v>
      </c>
      <c r="AH614">
        <f ca="1">IFERROR(IF(V32="Supercritical",MAX($D$16,IFERROR(L614,MAX($D$16,POWER((ABS(K614)^2)/($I$5*MAX(F614,0.1)^2),1/3)))),IF(V32="Subcritical",MAX($D$16,IFERROR(W614,MAX($D$16,POWER((ABS(K614)^2)/($I$5*MAX(F614,0.1)^2),1/3)))),IF(AND(IFERROR(V614,0)=1,IFERROR(AG614,0)=1),IF(IFERROR(T614,-1E+99)&gt;=IFERROR(AE614,-1E+99),MAX($D$16,IFERROR(L614,MAX($D$16,POWER((ABS(K614)^2)/($I$5*MAX(F614,0.1)^2),1/3)))),MAX($D$16,IFERROR(W614,MAX($D$16,POWER((ABS(K614)^2)/($I$5*MAX(F614,0.1)^2),1/3))))),IF(IFERROR(V614,0)=1,MAX($D$16,IFERROR(L614,MAX($D$16,POWER((ABS(K614)^2)/($I$5*MAX(F614,0.1)^2),1/3)))),IF(IFERROR(AG614,0)=1,MAX($D$16,IFERROR(W614,MAX($D$16,POWER((ABS(K614)^2)/($I$5*MAX(F614,0.1)^2),1/3)))),MAX($D$16,POWER((ABS(K614)^2)/($I$5*MAX(F614,0.1)^2),1/3))))))),MAX($D$16,POWER((ABS(K614)^2)/($I$5*MAX(F614,0.1)^2),1/3)))</f>
        <v>2.1389677043987478</v>
      </c>
      <c r="AI614">
        <f t="shared" ca="1" si="320"/>
        <v>634.46946770439877</v>
      </c>
      <c r="AJ614">
        <f t="shared" ca="1" si="321"/>
        <v>635.53895155659814</v>
      </c>
      <c r="AM614">
        <v>0</v>
      </c>
      <c r="AN614">
        <v>0</v>
      </c>
      <c r="AO614">
        <f t="shared" si="322"/>
        <v>0</v>
      </c>
      <c r="AP614">
        <f t="shared" si="331"/>
        <v>0</v>
      </c>
      <c r="AQ614">
        <f t="shared" ca="1" si="323"/>
        <v>1.0000000000000004</v>
      </c>
      <c r="AR614" t="str">
        <f t="shared" ca="1" si="324"/>
        <v>Supercritical</v>
      </c>
      <c r="AS614">
        <f t="shared" ca="1" si="325"/>
        <v>3.8141460404132466E-3</v>
      </c>
    </row>
    <row r="615" spans="1:45" x14ac:dyDescent="0.35">
      <c r="A615">
        <v>466</v>
      </c>
      <c r="B615">
        <v>464.995</v>
      </c>
      <c r="C615">
        <v>616222.21400000004</v>
      </c>
      <c r="D615">
        <v>3097509.86</v>
      </c>
      <c r="E615">
        <v>632.33000000000004</v>
      </c>
      <c r="F615">
        <v>5.2</v>
      </c>
      <c r="G615">
        <v>0</v>
      </c>
      <c r="H615" t="s">
        <v>194</v>
      </c>
      <c r="I615">
        <v>2.7E-2</v>
      </c>
      <c r="J615">
        <f t="shared" si="326"/>
        <v>0.99900000000002365</v>
      </c>
      <c r="K615">
        <f t="shared" ca="1" si="327"/>
        <v>50.95</v>
      </c>
      <c r="L615">
        <f t="shared" ca="1" si="328"/>
        <v>1.0684959309922624</v>
      </c>
      <c r="M615">
        <f t="shared" ca="1" si="301"/>
        <v>5.5561788411597641</v>
      </c>
      <c r="N615">
        <f t="shared" ca="1" si="302"/>
        <v>0.75728294997139567</v>
      </c>
      <c r="O615">
        <f t="shared" ca="1" si="303"/>
        <v>9.1699712080119067</v>
      </c>
      <c r="P615">
        <f t="shared" ca="1" si="304"/>
        <v>633.39849593099234</v>
      </c>
      <c r="Q615">
        <f t="shared" ca="1" si="305"/>
        <v>637.6843456738959</v>
      </c>
      <c r="R615">
        <f t="shared" ca="1" si="306"/>
        <v>2.7409906686322007E-2</v>
      </c>
      <c r="S615">
        <f t="shared" ca="1" si="307"/>
        <v>2.8323507366843055</v>
      </c>
      <c r="T615">
        <f t="shared" ca="1" si="308"/>
        <v>50.594272557643521</v>
      </c>
      <c r="U615">
        <f t="shared" ca="1" si="329"/>
        <v>-2.7075360018102401E-2</v>
      </c>
      <c r="V615">
        <f t="shared" ca="1" si="330"/>
        <v>0</v>
      </c>
      <c r="W615">
        <f t="shared" ca="1" si="309"/>
        <v>0.95100096628108166</v>
      </c>
      <c r="X615">
        <f t="shared" ca="1" si="310"/>
        <v>4.9452050246616244</v>
      </c>
      <c r="Y615">
        <f t="shared" ca="1" si="311"/>
        <v>0.69631141636109928</v>
      </c>
      <c r="Z615">
        <f t="shared" ca="1" si="312"/>
        <v>10.302909534774296</v>
      </c>
      <c r="AA615">
        <f t="shared" ca="1" si="313"/>
        <v>633.28100096628111</v>
      </c>
      <c r="AB615">
        <f t="shared" ca="1" si="314"/>
        <v>638.69129377370939</v>
      </c>
      <c r="AC615">
        <f t="shared" ca="1" si="315"/>
        <v>3.8698809373222204E-2</v>
      </c>
      <c r="AD615">
        <f t="shared" ca="1" si="316"/>
        <v>3.3731441710592605</v>
      </c>
      <c r="AE615">
        <f t="shared" ca="1" si="317"/>
        <v>55.861461730825695</v>
      </c>
      <c r="AF615">
        <f t="shared" ca="1" si="318"/>
        <v>3.8480971359035721E-2</v>
      </c>
      <c r="AG615">
        <f t="shared" ca="1" si="319"/>
        <v>0</v>
      </c>
      <c r="AH615">
        <f ca="1">IFERROR(IF(V32="Supercritical",MAX($D$16,IFERROR(L615,MAX($D$16,POWER((ABS(K615)^2)/($I$5*MAX(F615,0.1)^2),1/3)))),IF(V32="Subcritical",MAX($D$16,IFERROR(W615,MAX($D$16,POWER((ABS(K615)^2)/($I$5*MAX(F615,0.1)^2),1/3)))),IF(AND(IFERROR(V615,0)=1,IFERROR(AG615,0)=1),IF(IFERROR(T615,-1E+99)&gt;=IFERROR(AE615,-1E+99),MAX($D$16,IFERROR(L615,MAX($D$16,POWER((ABS(K615)^2)/($I$5*MAX(F615,0.1)^2),1/3)))),MAX($D$16,IFERROR(W615,MAX($D$16,POWER((ABS(K615)^2)/($I$5*MAX(F615,0.1)^2),1/3))))),IF(IFERROR(V615,0)=1,MAX($D$16,IFERROR(L615,MAX($D$16,POWER((ABS(K615)^2)/($I$5*MAX(F615,0.1)^2),1/3)))),IF(IFERROR(AG615,0)=1,MAX($D$16,IFERROR(W615,MAX($D$16,POWER((ABS(K615)^2)/($I$5*MAX(F615,0.1)^2),1/3)))),MAX($D$16,POWER((ABS(K615)^2)/($I$5*MAX(F615,0.1)^2),1/3))))))),MAX($D$16,POWER((ABS(K615)^2)/($I$5*MAX(F615,0.1)^2),1/3)))</f>
        <v>2.1389677043987478</v>
      </c>
      <c r="AI615">
        <f t="shared" ca="1" si="320"/>
        <v>634.46896770439878</v>
      </c>
      <c r="AJ615">
        <f t="shared" ca="1" si="321"/>
        <v>635.53845155659815</v>
      </c>
      <c r="AM615">
        <v>0</v>
      </c>
      <c r="AN615">
        <v>0</v>
      </c>
      <c r="AO615">
        <f t="shared" si="322"/>
        <v>0</v>
      </c>
      <c r="AP615">
        <f t="shared" si="331"/>
        <v>0</v>
      </c>
      <c r="AQ615">
        <f t="shared" ca="1" si="323"/>
        <v>1.0000000000000004</v>
      </c>
      <c r="AR615" t="str">
        <f t="shared" ca="1" si="324"/>
        <v>Supercritical</v>
      </c>
      <c r="AS615">
        <f t="shared" ca="1" si="325"/>
        <v>3.8141460404132466E-3</v>
      </c>
    </row>
    <row r="616" spans="1:45" x14ac:dyDescent="0.35">
      <c r="A616">
        <v>467</v>
      </c>
      <c r="B616">
        <v>465.99599999999998</v>
      </c>
      <c r="C616">
        <v>616221.74</v>
      </c>
      <c r="D616">
        <v>3097508.9789999998</v>
      </c>
      <c r="E616">
        <v>632.32950000000005</v>
      </c>
      <c r="F616">
        <v>5.2</v>
      </c>
      <c r="G616">
        <v>0</v>
      </c>
      <c r="H616" t="s">
        <v>194</v>
      </c>
      <c r="I616">
        <v>2.7E-2</v>
      </c>
      <c r="J616">
        <f t="shared" si="326"/>
        <v>1.0009999999999764</v>
      </c>
      <c r="K616">
        <f t="shared" ca="1" si="327"/>
        <v>50.95</v>
      </c>
      <c r="L616">
        <f t="shared" ca="1" si="328"/>
        <v>1.0684959309922624</v>
      </c>
      <c r="M616">
        <f t="shared" ca="1" si="301"/>
        <v>5.5561788411597641</v>
      </c>
      <c r="N616">
        <f t="shared" ca="1" si="302"/>
        <v>0.75728294997139567</v>
      </c>
      <c r="O616">
        <f t="shared" ca="1" si="303"/>
        <v>9.1699712080119067</v>
      </c>
      <c r="P616">
        <f t="shared" ca="1" si="304"/>
        <v>633.39799593099235</v>
      </c>
      <c r="Q616">
        <f t="shared" ca="1" si="305"/>
        <v>637.68384567389592</v>
      </c>
      <c r="R616">
        <f t="shared" ca="1" si="306"/>
        <v>2.7409906686322007E-2</v>
      </c>
      <c r="S616">
        <f t="shared" ca="1" si="307"/>
        <v>2.8323507366843055</v>
      </c>
      <c r="T616">
        <f t="shared" ca="1" si="308"/>
        <v>50.594272557643521</v>
      </c>
      <c r="U616">
        <f t="shared" ca="1" si="329"/>
        <v>-2.7130179831488022E-2</v>
      </c>
      <c r="V616">
        <f t="shared" ca="1" si="330"/>
        <v>0</v>
      </c>
      <c r="W616">
        <f t="shared" ca="1" si="309"/>
        <v>0.95423258377522735</v>
      </c>
      <c r="X616">
        <f t="shared" ca="1" si="310"/>
        <v>4.9620094356311828</v>
      </c>
      <c r="Y616">
        <f t="shared" ca="1" si="311"/>
        <v>0.69804230852566285</v>
      </c>
      <c r="Z616">
        <f t="shared" ca="1" si="312"/>
        <v>10.268017556383185</v>
      </c>
      <c r="AA616">
        <f t="shared" ca="1" si="313"/>
        <v>633.2837325837753</v>
      </c>
      <c r="AB616">
        <f t="shared" ca="1" si="314"/>
        <v>638.65744229520203</v>
      </c>
      <c r="AC616">
        <f t="shared" ca="1" si="315"/>
        <v>3.8310109655607875E-2</v>
      </c>
      <c r="AD616">
        <f t="shared" ca="1" si="316"/>
        <v>3.3560233806615081</v>
      </c>
      <c r="AE616">
        <f t="shared" ca="1" si="317"/>
        <v>55.696252127124843</v>
      </c>
      <c r="AF616">
        <f t="shared" ca="1" si="318"/>
        <v>3.7977791751472978E-2</v>
      </c>
      <c r="AG616">
        <f t="shared" ca="1" si="319"/>
        <v>0</v>
      </c>
      <c r="AH616">
        <f ca="1">IFERROR(IF(V32="Supercritical",MAX($D$16,IFERROR(L616,MAX($D$16,POWER((ABS(K616)^2)/($I$5*MAX(F616,0.1)^2),1/3)))),IF(V32="Subcritical",MAX($D$16,IFERROR(W616,MAX($D$16,POWER((ABS(K616)^2)/($I$5*MAX(F616,0.1)^2),1/3)))),IF(AND(IFERROR(V616,0)=1,IFERROR(AG616,0)=1),IF(IFERROR(T616,-1E+99)&gt;=IFERROR(AE616,-1E+99),MAX($D$16,IFERROR(L616,MAX($D$16,POWER((ABS(K616)^2)/($I$5*MAX(F616,0.1)^2),1/3)))),MAX($D$16,IFERROR(W616,MAX($D$16,POWER((ABS(K616)^2)/($I$5*MAX(F616,0.1)^2),1/3))))),IF(IFERROR(V616,0)=1,MAX($D$16,IFERROR(L616,MAX($D$16,POWER((ABS(K616)^2)/($I$5*MAX(F616,0.1)^2),1/3)))),IF(IFERROR(AG616,0)=1,MAX($D$16,IFERROR(W616,MAX($D$16,POWER((ABS(K616)^2)/($I$5*MAX(F616,0.1)^2),1/3)))),MAX($D$16,POWER((ABS(K616)^2)/($I$5*MAX(F616,0.1)^2),1/3))))))),MAX($D$16,POWER((ABS(K616)^2)/($I$5*MAX(F616,0.1)^2),1/3)))</f>
        <v>2.1389677043987478</v>
      </c>
      <c r="AI616">
        <f t="shared" ca="1" si="320"/>
        <v>634.46846770439879</v>
      </c>
      <c r="AJ616">
        <f t="shared" ca="1" si="321"/>
        <v>635.53795155659816</v>
      </c>
      <c r="AM616">
        <v>0</v>
      </c>
      <c r="AN616">
        <v>0</v>
      </c>
      <c r="AO616">
        <f t="shared" si="322"/>
        <v>0</v>
      </c>
      <c r="AP616">
        <f t="shared" si="331"/>
        <v>0</v>
      </c>
      <c r="AQ616">
        <f t="shared" ca="1" si="323"/>
        <v>1.0000000000000004</v>
      </c>
      <c r="AR616" t="str">
        <f t="shared" ca="1" si="324"/>
        <v>Supercritical</v>
      </c>
      <c r="AS616">
        <f t="shared" ca="1" si="325"/>
        <v>3.8141460404132466E-3</v>
      </c>
    </row>
    <row r="617" spans="1:45" x14ac:dyDescent="0.35">
      <c r="A617">
        <v>468</v>
      </c>
      <c r="B617">
        <v>466.995</v>
      </c>
      <c r="C617">
        <v>616221.26599999995</v>
      </c>
      <c r="D617">
        <v>3097508.0989999999</v>
      </c>
      <c r="E617">
        <v>632.32899999999995</v>
      </c>
      <c r="F617">
        <v>5.2</v>
      </c>
      <c r="G617">
        <v>0</v>
      </c>
      <c r="H617" t="s">
        <v>194</v>
      </c>
      <c r="I617">
        <v>2.3E-2</v>
      </c>
      <c r="J617">
        <f t="shared" si="326"/>
        <v>0.99900000000002365</v>
      </c>
      <c r="K617">
        <f t="shared" ca="1" si="327"/>
        <v>50.95</v>
      </c>
      <c r="L617">
        <f t="shared" ca="1" si="328"/>
        <v>1.0684959309922624</v>
      </c>
      <c r="M617">
        <f t="shared" ca="1" si="301"/>
        <v>5.5561788411597641</v>
      </c>
      <c r="N617">
        <f t="shared" ca="1" si="302"/>
        <v>0.75728294997139567</v>
      </c>
      <c r="O617">
        <f t="shared" ca="1" si="303"/>
        <v>9.1699712080119067</v>
      </c>
      <c r="P617">
        <f t="shared" ca="1" si="304"/>
        <v>633.39749593099225</v>
      </c>
      <c r="Q617">
        <f t="shared" ca="1" si="305"/>
        <v>637.68334567389581</v>
      </c>
      <c r="R617">
        <f t="shared" ca="1" si="306"/>
        <v>2.7409906686322007E-2</v>
      </c>
      <c r="S617">
        <f t="shared" ca="1" si="307"/>
        <v>2.8323507366843055</v>
      </c>
      <c r="T617">
        <f t="shared" ca="1" si="308"/>
        <v>50.594272557643521</v>
      </c>
      <c r="U617">
        <f t="shared" ca="1" si="329"/>
        <v>-2.7046787686344942E-2</v>
      </c>
      <c r="V617">
        <f t="shared" ca="1" si="330"/>
        <v>0</v>
      </c>
      <c r="W617">
        <f t="shared" ca="1" si="309"/>
        <v>0.95731678818913657</v>
      </c>
      <c r="X617">
        <f t="shared" ca="1" si="310"/>
        <v>4.97804729858351</v>
      </c>
      <c r="Y617">
        <f t="shared" ca="1" si="311"/>
        <v>0.69969131159634512</v>
      </c>
      <c r="Z617">
        <f t="shared" ca="1" si="312"/>
        <v>10.23493690276862</v>
      </c>
      <c r="AA617">
        <f t="shared" ca="1" si="313"/>
        <v>633.28631678818908</v>
      </c>
      <c r="AB617">
        <f t="shared" ca="1" si="314"/>
        <v>638.62545712476685</v>
      </c>
      <c r="AC617">
        <f t="shared" ca="1" si="315"/>
        <v>3.7944096478417462E-2</v>
      </c>
      <c r="AD617">
        <f t="shared" ca="1" si="316"/>
        <v>3.3398182105833278</v>
      </c>
      <c r="AE617">
        <f t="shared" ca="1" si="317"/>
        <v>55.539770384184742</v>
      </c>
      <c r="AF617">
        <f t="shared" ca="1" si="318"/>
        <v>3.7686707621105597E-2</v>
      </c>
      <c r="AG617">
        <f t="shared" ca="1" si="319"/>
        <v>0</v>
      </c>
      <c r="AH617">
        <f ca="1">IFERROR(IF(V32="Supercritical",MAX($D$16,IFERROR(L617,MAX($D$16,POWER((ABS(K617)^2)/($I$5*MAX(F617,0.1)^2),1/3)))),IF(V32="Subcritical",MAX($D$16,IFERROR(W617,MAX($D$16,POWER((ABS(K617)^2)/($I$5*MAX(F617,0.1)^2),1/3)))),IF(AND(IFERROR(V617,0)=1,IFERROR(AG617,0)=1),IF(IFERROR(T617,-1E+99)&gt;=IFERROR(AE617,-1E+99),MAX($D$16,IFERROR(L617,MAX($D$16,POWER((ABS(K617)^2)/($I$5*MAX(F617,0.1)^2),1/3)))),MAX($D$16,IFERROR(W617,MAX($D$16,POWER((ABS(K617)^2)/($I$5*MAX(F617,0.1)^2),1/3))))),IF(IFERROR(V617,0)=1,MAX($D$16,IFERROR(L617,MAX($D$16,POWER((ABS(K617)^2)/($I$5*MAX(F617,0.1)^2),1/3)))),IF(IFERROR(AG617,0)=1,MAX($D$16,IFERROR(W617,MAX($D$16,POWER((ABS(K617)^2)/($I$5*MAX(F617,0.1)^2),1/3)))),MAX($D$16,POWER((ABS(K617)^2)/($I$5*MAX(F617,0.1)^2),1/3))))))),MAX($D$16,POWER((ABS(K617)^2)/($I$5*MAX(F617,0.1)^2),1/3)))</f>
        <v>2.1389677043987478</v>
      </c>
      <c r="AI617">
        <f t="shared" ca="1" si="320"/>
        <v>634.46796770439869</v>
      </c>
      <c r="AJ617">
        <f t="shared" ca="1" si="321"/>
        <v>635.53745155659806</v>
      </c>
      <c r="AM617">
        <v>0</v>
      </c>
      <c r="AN617">
        <v>0</v>
      </c>
      <c r="AO617">
        <f t="shared" si="322"/>
        <v>0</v>
      </c>
      <c r="AP617">
        <f t="shared" si="331"/>
        <v>0</v>
      </c>
      <c r="AQ617">
        <f t="shared" ca="1" si="323"/>
        <v>1.0000000000000004</v>
      </c>
      <c r="AR617" t="str">
        <f t="shared" ca="1" si="324"/>
        <v>Supercritical</v>
      </c>
      <c r="AS617">
        <f t="shared" ca="1" si="325"/>
        <v>3.8141460404132466E-3</v>
      </c>
    </row>
    <row r="618" spans="1:45" x14ac:dyDescent="0.35">
      <c r="A618">
        <v>469</v>
      </c>
      <c r="B618">
        <v>467.99599999999998</v>
      </c>
      <c r="C618">
        <v>616220.79099999997</v>
      </c>
      <c r="D618">
        <v>3097507.2179999999</v>
      </c>
      <c r="E618">
        <v>632.32849999999996</v>
      </c>
      <c r="F618">
        <v>5.2</v>
      </c>
      <c r="G618">
        <v>0</v>
      </c>
      <c r="H618" t="s">
        <v>194</v>
      </c>
      <c r="I618">
        <v>2.3E-2</v>
      </c>
      <c r="J618">
        <f t="shared" si="326"/>
        <v>1.0009999999999764</v>
      </c>
      <c r="K618">
        <f t="shared" ca="1" si="327"/>
        <v>50.95</v>
      </c>
      <c r="L618">
        <f t="shared" ca="1" si="328"/>
        <v>1.0684959309922624</v>
      </c>
      <c r="M618">
        <f t="shared" ca="1" si="301"/>
        <v>5.5561788411597641</v>
      </c>
      <c r="N618">
        <f t="shared" ca="1" si="302"/>
        <v>0.75728294997139567</v>
      </c>
      <c r="O618">
        <f t="shared" ca="1" si="303"/>
        <v>9.1699712080119067</v>
      </c>
      <c r="P618">
        <f t="shared" ca="1" si="304"/>
        <v>633.39699593099226</v>
      </c>
      <c r="Q618">
        <f t="shared" ca="1" si="305"/>
        <v>637.68284567389583</v>
      </c>
      <c r="R618">
        <f t="shared" ca="1" si="306"/>
        <v>2.7409906686322007E-2</v>
      </c>
      <c r="S618">
        <f t="shared" ca="1" si="307"/>
        <v>2.8323507366843055</v>
      </c>
      <c r="T618">
        <f t="shared" ca="1" si="308"/>
        <v>50.594272557643521</v>
      </c>
      <c r="U618">
        <f t="shared" ca="1" si="329"/>
        <v>-2.7101607499844249E-2</v>
      </c>
      <c r="V618">
        <f t="shared" ca="1" si="330"/>
        <v>0</v>
      </c>
      <c r="W618">
        <f t="shared" ca="1" si="309"/>
        <v>0.9602203645460734</v>
      </c>
      <c r="X618">
        <f t="shared" ca="1" si="310"/>
        <v>4.9931458956395822</v>
      </c>
      <c r="Y618">
        <f t="shared" ca="1" si="311"/>
        <v>0.701241128970988</v>
      </c>
      <c r="Z618">
        <f t="shared" ca="1" si="312"/>
        <v>10.203987839508887</v>
      </c>
      <c r="AA618">
        <f t="shared" ca="1" si="313"/>
        <v>633.28872036454607</v>
      </c>
      <c r="AB618">
        <f t="shared" ca="1" si="314"/>
        <v>638.59561984613856</v>
      </c>
      <c r="AC618">
        <f t="shared" ca="1" si="315"/>
        <v>3.7603869989422146E-2</v>
      </c>
      <c r="AD618">
        <f t="shared" ca="1" si="316"/>
        <v>3.3246809312682193</v>
      </c>
      <c r="AE618">
        <f t="shared" ca="1" si="317"/>
        <v>55.393506916242401</v>
      </c>
      <c r="AF618">
        <f t="shared" ca="1" si="318"/>
        <v>3.7342680466053935E-2</v>
      </c>
      <c r="AG618">
        <f t="shared" ca="1" si="319"/>
        <v>0</v>
      </c>
      <c r="AH618">
        <f ca="1">IFERROR(IF(V32="Supercritical",MAX($D$16,IFERROR(L618,MAX($D$16,POWER((ABS(K618)^2)/($I$5*MAX(F618,0.1)^2),1/3)))),IF(V32="Subcritical",MAX($D$16,IFERROR(W618,MAX($D$16,POWER((ABS(K618)^2)/($I$5*MAX(F618,0.1)^2),1/3)))),IF(AND(IFERROR(V618,0)=1,IFERROR(AG618,0)=1),IF(IFERROR(T618,-1E+99)&gt;=IFERROR(AE618,-1E+99),MAX($D$16,IFERROR(L618,MAX($D$16,POWER((ABS(K618)^2)/($I$5*MAX(F618,0.1)^2),1/3)))),MAX($D$16,IFERROR(W618,MAX($D$16,POWER((ABS(K618)^2)/($I$5*MAX(F618,0.1)^2),1/3))))),IF(IFERROR(V618,0)=1,MAX($D$16,IFERROR(L618,MAX($D$16,POWER((ABS(K618)^2)/($I$5*MAX(F618,0.1)^2),1/3)))),IF(IFERROR(AG618,0)=1,MAX($D$16,IFERROR(W618,MAX($D$16,POWER((ABS(K618)^2)/($I$5*MAX(F618,0.1)^2),1/3)))),MAX($D$16,POWER((ABS(K618)^2)/($I$5*MAX(F618,0.1)^2),1/3))))))),MAX($D$16,POWER((ABS(K618)^2)/($I$5*MAX(F618,0.1)^2),1/3)))</f>
        <v>2.1389677043987478</v>
      </c>
      <c r="AI618">
        <f t="shared" ca="1" si="320"/>
        <v>634.4674677043987</v>
      </c>
      <c r="AJ618">
        <f t="shared" ca="1" si="321"/>
        <v>635.53695155659807</v>
      </c>
      <c r="AM618">
        <v>0</v>
      </c>
      <c r="AN618">
        <v>0</v>
      </c>
      <c r="AO618">
        <f t="shared" si="322"/>
        <v>0</v>
      </c>
      <c r="AP618">
        <f t="shared" si="331"/>
        <v>0</v>
      </c>
      <c r="AQ618">
        <f t="shared" ca="1" si="323"/>
        <v>1.0000000000000004</v>
      </c>
      <c r="AR618" t="str">
        <f t="shared" ca="1" si="324"/>
        <v>Supercritical</v>
      </c>
      <c r="AS618">
        <f t="shared" ca="1" si="325"/>
        <v>3.8141460404132466E-3</v>
      </c>
    </row>
    <row r="619" spans="1:45" x14ac:dyDescent="0.35">
      <c r="A619">
        <v>470</v>
      </c>
      <c r="B619">
        <v>468.99599999999998</v>
      </c>
      <c r="C619">
        <v>616220.31700000004</v>
      </c>
      <c r="D619">
        <v>3097506.338</v>
      </c>
      <c r="E619">
        <v>632.32799999999997</v>
      </c>
      <c r="F619">
        <v>5.2</v>
      </c>
      <c r="G619">
        <v>0</v>
      </c>
      <c r="H619" t="s">
        <v>194</v>
      </c>
      <c r="I619">
        <v>2.7E-2</v>
      </c>
      <c r="J619">
        <f t="shared" si="326"/>
        <v>1</v>
      </c>
      <c r="K619">
        <f t="shared" ca="1" si="327"/>
        <v>50.95</v>
      </c>
      <c r="L619">
        <f t="shared" ca="1" si="328"/>
        <v>1.0684959309922624</v>
      </c>
      <c r="M619">
        <f t="shared" ca="1" si="301"/>
        <v>5.5561788411597641</v>
      </c>
      <c r="N619">
        <f t="shared" ca="1" si="302"/>
        <v>0.75728294997139567</v>
      </c>
      <c r="O619">
        <f t="shared" ca="1" si="303"/>
        <v>9.1699712080119067</v>
      </c>
      <c r="P619">
        <f t="shared" ca="1" si="304"/>
        <v>633.39649593099227</v>
      </c>
      <c r="Q619">
        <f t="shared" ca="1" si="305"/>
        <v>637.68234567389584</v>
      </c>
      <c r="R619">
        <f t="shared" ca="1" si="306"/>
        <v>2.7409906686322007E-2</v>
      </c>
      <c r="S619">
        <f t="shared" ca="1" si="307"/>
        <v>2.8323507366843055</v>
      </c>
      <c r="T619">
        <f t="shared" ca="1" si="308"/>
        <v>50.594272557643521</v>
      </c>
      <c r="U619">
        <f t="shared" ca="1" si="329"/>
        <v>-2.7102769924795211E-2</v>
      </c>
      <c r="V619">
        <f t="shared" ca="1" si="330"/>
        <v>0</v>
      </c>
      <c r="W619">
        <f t="shared" ca="1" si="309"/>
        <v>0.9629257725952628</v>
      </c>
      <c r="X619">
        <f t="shared" ca="1" si="310"/>
        <v>5.0072140174953663</v>
      </c>
      <c r="Y619">
        <f t="shared" ca="1" si="311"/>
        <v>0.70268289842143872</v>
      </c>
      <c r="Z619">
        <f t="shared" ca="1" si="312"/>
        <v>10.175319014122238</v>
      </c>
      <c r="AA619">
        <f t="shared" ca="1" si="313"/>
        <v>633.29092577259519</v>
      </c>
      <c r="AB619">
        <f t="shared" ca="1" si="314"/>
        <v>638.56804692647677</v>
      </c>
      <c r="AC619">
        <f t="shared" ca="1" si="315"/>
        <v>3.7290603117122983E-2</v>
      </c>
      <c r="AD619">
        <f t="shared" ca="1" si="316"/>
        <v>3.3106793881183525</v>
      </c>
      <c r="AE619">
        <f t="shared" ca="1" si="317"/>
        <v>55.258137740648102</v>
      </c>
      <c r="AF619">
        <f t="shared" ca="1" si="318"/>
        <v>3.7028073568990294E-2</v>
      </c>
      <c r="AG619">
        <f t="shared" ca="1" si="319"/>
        <v>0</v>
      </c>
      <c r="AH619">
        <f ca="1">IFERROR(IF(V32="Supercritical",MAX($D$16,IFERROR(L619,MAX($D$16,POWER((ABS(K619)^2)/($I$5*MAX(F619,0.1)^2),1/3)))),IF(V32="Subcritical",MAX($D$16,IFERROR(W619,MAX($D$16,POWER((ABS(K619)^2)/($I$5*MAX(F619,0.1)^2),1/3)))),IF(AND(IFERROR(V619,0)=1,IFERROR(AG619,0)=1),IF(IFERROR(T619,-1E+99)&gt;=IFERROR(AE619,-1E+99),MAX($D$16,IFERROR(L619,MAX($D$16,POWER((ABS(K619)^2)/($I$5*MAX(F619,0.1)^2),1/3)))),MAX($D$16,IFERROR(W619,MAX($D$16,POWER((ABS(K619)^2)/($I$5*MAX(F619,0.1)^2),1/3))))),IF(IFERROR(V619,0)=1,MAX($D$16,IFERROR(L619,MAX($D$16,POWER((ABS(K619)^2)/($I$5*MAX(F619,0.1)^2),1/3)))),IF(IFERROR(AG619,0)=1,MAX($D$16,IFERROR(W619,MAX($D$16,POWER((ABS(K619)^2)/($I$5*MAX(F619,0.1)^2),1/3)))),MAX($D$16,POWER((ABS(K619)^2)/($I$5*MAX(F619,0.1)^2),1/3))))))),MAX($D$16,POWER((ABS(K619)^2)/($I$5*MAX(F619,0.1)^2),1/3)))</f>
        <v>2.1389677043987478</v>
      </c>
      <c r="AI619">
        <f t="shared" ca="1" si="320"/>
        <v>634.46696770439871</v>
      </c>
      <c r="AJ619">
        <f t="shared" ca="1" si="321"/>
        <v>635.53645155659808</v>
      </c>
      <c r="AM619">
        <v>0</v>
      </c>
      <c r="AN619">
        <v>0</v>
      </c>
      <c r="AO619">
        <f t="shared" si="322"/>
        <v>0</v>
      </c>
      <c r="AP619">
        <f t="shared" si="331"/>
        <v>0</v>
      </c>
      <c r="AQ619">
        <f t="shared" ca="1" si="323"/>
        <v>1.0000000000000004</v>
      </c>
      <c r="AR619" t="str">
        <f t="shared" ca="1" si="324"/>
        <v>Supercritical</v>
      </c>
      <c r="AS619">
        <f t="shared" ca="1" si="325"/>
        <v>3.8141460404132466E-3</v>
      </c>
    </row>
    <row r="620" spans="1:45" x14ac:dyDescent="0.35">
      <c r="A620">
        <v>471</v>
      </c>
      <c r="B620">
        <v>469.99599999999998</v>
      </c>
      <c r="C620">
        <v>616219.84299999999</v>
      </c>
      <c r="D620">
        <v>3097505.4569999999</v>
      </c>
      <c r="E620">
        <v>632.32749999999999</v>
      </c>
      <c r="F620">
        <v>5.2</v>
      </c>
      <c r="G620">
        <v>0</v>
      </c>
      <c r="H620" t="s">
        <v>194</v>
      </c>
      <c r="I620">
        <v>2.7E-2</v>
      </c>
      <c r="J620">
        <f t="shared" si="326"/>
        <v>1</v>
      </c>
      <c r="K620">
        <f t="shared" ca="1" si="327"/>
        <v>50.95</v>
      </c>
      <c r="L620">
        <f t="shared" ca="1" si="328"/>
        <v>1.0684959309922624</v>
      </c>
      <c r="M620">
        <f t="shared" ca="1" si="301"/>
        <v>5.5561788411597641</v>
      </c>
      <c r="N620">
        <f t="shared" ca="1" si="302"/>
        <v>0.75728294997139567</v>
      </c>
      <c r="O620">
        <f t="shared" ca="1" si="303"/>
        <v>9.1699712080119067</v>
      </c>
      <c r="P620">
        <f t="shared" ca="1" si="304"/>
        <v>633.39599593099229</v>
      </c>
      <c r="Q620">
        <f t="shared" ca="1" si="305"/>
        <v>637.68184567389585</v>
      </c>
      <c r="R620">
        <f t="shared" ca="1" si="306"/>
        <v>2.7409906686322007E-2</v>
      </c>
      <c r="S620">
        <f t="shared" ca="1" si="307"/>
        <v>2.8323507366843055</v>
      </c>
      <c r="T620">
        <f t="shared" ca="1" si="308"/>
        <v>50.594272557643521</v>
      </c>
      <c r="U620">
        <f t="shared" ca="1" si="329"/>
        <v>-2.7102769924795211E-2</v>
      </c>
      <c r="V620">
        <f t="shared" ca="1" si="330"/>
        <v>0</v>
      </c>
      <c r="W620">
        <f t="shared" ca="1" si="309"/>
        <v>0.96542623231553515</v>
      </c>
      <c r="X620">
        <f t="shared" ca="1" si="310"/>
        <v>5.020216408040783</v>
      </c>
      <c r="Y620">
        <f t="shared" ca="1" si="311"/>
        <v>0.70401350090202919</v>
      </c>
      <c r="Z620">
        <f t="shared" ca="1" si="312"/>
        <v>10.148964876971116</v>
      </c>
      <c r="AA620">
        <f t="shared" ca="1" si="313"/>
        <v>633.29292623231549</v>
      </c>
      <c r="AB620">
        <f t="shared" ca="1" si="314"/>
        <v>638.5427472350674</v>
      </c>
      <c r="AC620">
        <f t="shared" ca="1" si="315"/>
        <v>3.700422959372901E-2</v>
      </c>
      <c r="AD620">
        <f t="shared" ca="1" si="316"/>
        <v>3.2978257007464653</v>
      </c>
      <c r="AE620">
        <f t="shared" ca="1" si="317"/>
        <v>55.133799380696672</v>
      </c>
      <c r="AF620">
        <f t="shared" ca="1" si="318"/>
        <v>3.6504229593788295E-2</v>
      </c>
      <c r="AG620">
        <f t="shared" ca="1" si="319"/>
        <v>0</v>
      </c>
      <c r="AH620">
        <f ca="1">IFERROR(IF(V32="Supercritical",MAX($D$16,IFERROR(L620,MAX($D$16,POWER((ABS(K620)^2)/($I$5*MAX(F620,0.1)^2),1/3)))),IF(V32="Subcritical",MAX($D$16,IFERROR(W620,MAX($D$16,POWER((ABS(K620)^2)/($I$5*MAX(F620,0.1)^2),1/3)))),IF(AND(IFERROR(V620,0)=1,IFERROR(AG620,0)=1),IF(IFERROR(T620,-1E+99)&gt;=IFERROR(AE620,-1E+99),MAX($D$16,IFERROR(L620,MAX($D$16,POWER((ABS(K620)^2)/($I$5*MAX(F620,0.1)^2),1/3)))),MAX($D$16,IFERROR(W620,MAX($D$16,POWER((ABS(K620)^2)/($I$5*MAX(F620,0.1)^2),1/3))))),IF(IFERROR(V620,0)=1,MAX($D$16,IFERROR(L620,MAX($D$16,POWER((ABS(K620)^2)/($I$5*MAX(F620,0.1)^2),1/3)))),IF(IFERROR(AG620,0)=1,MAX($D$16,IFERROR(W620,MAX($D$16,POWER((ABS(K620)^2)/($I$5*MAX(F620,0.1)^2),1/3)))),MAX($D$16,POWER((ABS(K620)^2)/($I$5*MAX(F620,0.1)^2),1/3))))))),MAX($D$16,POWER((ABS(K620)^2)/($I$5*MAX(F620,0.1)^2),1/3)))</f>
        <v>2.1389677043987478</v>
      </c>
      <c r="AI620">
        <f t="shared" ca="1" si="320"/>
        <v>634.46646770439872</v>
      </c>
      <c r="AJ620">
        <f t="shared" ca="1" si="321"/>
        <v>635.53595155659809</v>
      </c>
      <c r="AM620">
        <v>0</v>
      </c>
      <c r="AN620">
        <v>0</v>
      </c>
      <c r="AO620">
        <f t="shared" si="322"/>
        <v>0</v>
      </c>
      <c r="AP620">
        <f t="shared" si="331"/>
        <v>0</v>
      </c>
      <c r="AQ620">
        <f t="shared" ca="1" si="323"/>
        <v>1.0000000000000004</v>
      </c>
      <c r="AR620" t="str">
        <f t="shared" ca="1" si="324"/>
        <v>Supercritical</v>
      </c>
      <c r="AS620">
        <f t="shared" ca="1" si="325"/>
        <v>3.8141460404132466E-3</v>
      </c>
    </row>
    <row r="621" spans="1:45" x14ac:dyDescent="0.35">
      <c r="A621">
        <v>472</v>
      </c>
      <c r="B621">
        <v>470.99599999999998</v>
      </c>
      <c r="C621">
        <v>616219.36899999995</v>
      </c>
      <c r="D621">
        <v>3097504.577</v>
      </c>
      <c r="E621">
        <v>632.327</v>
      </c>
      <c r="F621">
        <v>5.2</v>
      </c>
      <c r="G621">
        <v>0</v>
      </c>
      <c r="H621" t="s">
        <v>194</v>
      </c>
      <c r="I621">
        <v>0</v>
      </c>
      <c r="J621">
        <f t="shared" si="326"/>
        <v>1</v>
      </c>
      <c r="K621">
        <f t="shared" ca="1" si="327"/>
        <v>50.95</v>
      </c>
      <c r="L621">
        <f t="shared" ca="1" si="328"/>
        <v>1.0684959309922624</v>
      </c>
      <c r="M621">
        <f t="shared" ca="1" si="301"/>
        <v>5.5561788411597641</v>
      </c>
      <c r="N621">
        <f t="shared" ca="1" si="302"/>
        <v>0.75728294997139567</v>
      </c>
      <c r="O621">
        <f t="shared" ca="1" si="303"/>
        <v>9.1699712080119067</v>
      </c>
      <c r="P621">
        <f t="shared" ca="1" si="304"/>
        <v>633.3954959309923</v>
      </c>
      <c r="Q621">
        <f t="shared" ca="1" si="305"/>
        <v>637.68134567389586</v>
      </c>
      <c r="R621">
        <f t="shared" ca="1" si="306"/>
        <v>2.7409906686322007E-2</v>
      </c>
      <c r="S621">
        <f t="shared" ca="1" si="307"/>
        <v>2.8323507366843055</v>
      </c>
      <c r="T621">
        <f t="shared" ca="1" si="308"/>
        <v>50.594272557643521</v>
      </c>
      <c r="U621">
        <f t="shared" ca="1" si="329"/>
        <v>-2.6909906686341856E-2</v>
      </c>
      <c r="V621">
        <f t="shared" ca="1" si="330"/>
        <v>0</v>
      </c>
      <c r="W621">
        <f t="shared" ca="1" si="309"/>
        <v>0.9677222900436605</v>
      </c>
      <c r="X621">
        <f t="shared" ca="1" si="310"/>
        <v>5.0321559082270344</v>
      </c>
      <c r="Y621">
        <f t="shared" ca="1" si="311"/>
        <v>0.70523368961061328</v>
      </c>
      <c r="Z621">
        <f t="shared" ca="1" si="312"/>
        <v>10.124885025263669</v>
      </c>
      <c r="AA621">
        <f t="shared" ca="1" si="313"/>
        <v>633.29472229004364</v>
      </c>
      <c r="AB621">
        <f t="shared" ca="1" si="314"/>
        <v>638.51966096358126</v>
      </c>
      <c r="AC621">
        <f t="shared" ca="1" si="315"/>
        <v>3.6743905676679629E-2</v>
      </c>
      <c r="AD621">
        <f t="shared" ca="1" si="316"/>
        <v>3.2860958298768295</v>
      </c>
      <c r="AE621">
        <f t="shared" ca="1" si="317"/>
        <v>55.020276752015818</v>
      </c>
      <c r="AF621">
        <f t="shared" ca="1" si="318"/>
        <v>3.6407451086802212E-2</v>
      </c>
      <c r="AG621">
        <f t="shared" ca="1" si="319"/>
        <v>0</v>
      </c>
      <c r="AH621">
        <f ca="1">IFERROR(IF(V32="Supercritical",MAX($D$16,IFERROR(L621,MAX($D$16,POWER((ABS(K621)^2)/($I$5*MAX(F621,0.1)^2),1/3)))),IF(V32="Subcritical",MAX($D$16,IFERROR(W621,MAX($D$16,POWER((ABS(K621)^2)/($I$5*MAX(F621,0.1)^2),1/3)))),IF(AND(IFERROR(V621,0)=1,IFERROR(AG621,0)=1),IF(IFERROR(T621,-1E+99)&gt;=IFERROR(AE621,-1E+99),MAX($D$16,IFERROR(L621,MAX($D$16,POWER((ABS(K621)^2)/($I$5*MAX(F621,0.1)^2),1/3)))),MAX($D$16,IFERROR(W621,MAX($D$16,POWER((ABS(K621)^2)/($I$5*MAX(F621,0.1)^2),1/3))))),IF(IFERROR(V621,0)=1,MAX($D$16,IFERROR(L621,MAX($D$16,POWER((ABS(K621)^2)/($I$5*MAX(F621,0.1)^2),1/3)))),IF(IFERROR(AG621,0)=1,MAX($D$16,IFERROR(W621,MAX($D$16,POWER((ABS(K621)^2)/($I$5*MAX(F621,0.1)^2),1/3)))),MAX($D$16,POWER((ABS(K621)^2)/($I$5*MAX(F621,0.1)^2),1/3))))))),MAX($D$16,POWER((ABS(K621)^2)/($I$5*MAX(F621,0.1)^2),1/3)))</f>
        <v>2.1389677043987478</v>
      </c>
      <c r="AI621">
        <f t="shared" ca="1" si="320"/>
        <v>634.46596770439874</v>
      </c>
      <c r="AJ621">
        <f t="shared" ca="1" si="321"/>
        <v>635.5354515565981</v>
      </c>
      <c r="AM621">
        <v>0</v>
      </c>
      <c r="AN621">
        <v>0</v>
      </c>
      <c r="AO621">
        <f t="shared" si="322"/>
        <v>0</v>
      </c>
      <c r="AP621">
        <f t="shared" si="331"/>
        <v>0</v>
      </c>
      <c r="AQ621">
        <f t="shared" ca="1" si="323"/>
        <v>1.0000000000000004</v>
      </c>
      <c r="AR621" t="str">
        <f t="shared" ca="1" si="324"/>
        <v>Supercritical</v>
      </c>
      <c r="AS621">
        <f t="shared" ca="1" si="325"/>
        <v>3.8141460404132466E-3</v>
      </c>
    </row>
    <row r="622" spans="1:45" x14ac:dyDescent="0.35">
      <c r="A622">
        <v>473</v>
      </c>
      <c r="B622">
        <v>471.995</v>
      </c>
      <c r="C622">
        <v>616218.89500000002</v>
      </c>
      <c r="D622">
        <v>3097503.6970000002</v>
      </c>
      <c r="E622">
        <v>632.32650000000001</v>
      </c>
      <c r="F622">
        <v>5.2</v>
      </c>
      <c r="G622">
        <v>0</v>
      </c>
      <c r="H622" t="s">
        <v>194</v>
      </c>
      <c r="I622">
        <v>2.3E-2</v>
      </c>
      <c r="J622">
        <f t="shared" si="326"/>
        <v>0.99900000000002365</v>
      </c>
      <c r="K622">
        <f t="shared" ca="1" si="327"/>
        <v>50.95</v>
      </c>
      <c r="L622">
        <f t="shared" ca="1" si="328"/>
        <v>1.0684959309922624</v>
      </c>
      <c r="M622">
        <f t="shared" ca="1" si="301"/>
        <v>5.5561788411597641</v>
      </c>
      <c r="N622">
        <f t="shared" ca="1" si="302"/>
        <v>0.75728294997139567</v>
      </c>
      <c r="O622">
        <f t="shared" ca="1" si="303"/>
        <v>9.1699712080119067</v>
      </c>
      <c r="P622">
        <f t="shared" ca="1" si="304"/>
        <v>633.39499593099231</v>
      </c>
      <c r="Q622">
        <f t="shared" ca="1" si="305"/>
        <v>637.68084567389587</v>
      </c>
      <c r="R622">
        <f t="shared" ca="1" si="306"/>
        <v>2.7409906686322007E-2</v>
      </c>
      <c r="S622">
        <f t="shared" ca="1" si="307"/>
        <v>2.8323507366843055</v>
      </c>
      <c r="T622">
        <f t="shared" ca="1" si="308"/>
        <v>50.594272557643521</v>
      </c>
      <c r="U622">
        <f t="shared" ca="1" si="329"/>
        <v>-2.7046787686458629E-2</v>
      </c>
      <c r="V622">
        <f t="shared" ca="1" si="330"/>
        <v>0</v>
      </c>
      <c r="W622">
        <f t="shared" ca="1" si="309"/>
        <v>0.96981940090791319</v>
      </c>
      <c r="X622">
        <f t="shared" ca="1" si="310"/>
        <v>5.0430608847211484</v>
      </c>
      <c r="Y622">
        <f t="shared" ca="1" si="311"/>
        <v>0.70634678093778991</v>
      </c>
      <c r="Z622">
        <f t="shared" ca="1" si="312"/>
        <v>10.102991251674574</v>
      </c>
      <c r="AA622">
        <f t="shared" ca="1" si="313"/>
        <v>633.29631940090792</v>
      </c>
      <c r="AB622">
        <f t="shared" ca="1" si="314"/>
        <v>638.4986859774325</v>
      </c>
      <c r="AC622">
        <f t="shared" ca="1" si="315"/>
        <v>3.6508319698396345E-2</v>
      </c>
      <c r="AD622">
        <f t="shared" ca="1" si="316"/>
        <v>3.275442948749347</v>
      </c>
      <c r="AE622">
        <f t="shared" ca="1" si="317"/>
        <v>54.917131923085122</v>
      </c>
      <c r="AF622">
        <f t="shared" ca="1" si="318"/>
        <v>3.6244252070218863E-2</v>
      </c>
      <c r="AG622">
        <f t="shared" ca="1" si="319"/>
        <v>0</v>
      </c>
      <c r="AH622">
        <f ca="1">IFERROR(IF(V32="Supercritical",MAX($D$16,IFERROR(L622,MAX($D$16,POWER((ABS(K622)^2)/($I$5*MAX(F622,0.1)^2),1/3)))),IF(V32="Subcritical",MAX($D$16,IFERROR(W622,MAX($D$16,POWER((ABS(K622)^2)/($I$5*MAX(F622,0.1)^2),1/3)))),IF(AND(IFERROR(V622,0)=1,IFERROR(AG622,0)=1),IF(IFERROR(T622,-1E+99)&gt;=IFERROR(AE622,-1E+99),MAX($D$16,IFERROR(L622,MAX($D$16,POWER((ABS(K622)^2)/($I$5*MAX(F622,0.1)^2),1/3)))),MAX($D$16,IFERROR(W622,MAX($D$16,POWER((ABS(K622)^2)/($I$5*MAX(F622,0.1)^2),1/3))))),IF(IFERROR(V622,0)=1,MAX($D$16,IFERROR(L622,MAX($D$16,POWER((ABS(K622)^2)/($I$5*MAX(F622,0.1)^2),1/3)))),IF(IFERROR(AG622,0)=1,MAX($D$16,IFERROR(W622,MAX($D$16,POWER((ABS(K622)^2)/($I$5*MAX(F622,0.1)^2),1/3)))),MAX($D$16,POWER((ABS(K622)^2)/($I$5*MAX(F622,0.1)^2),1/3))))))),MAX($D$16,POWER((ABS(K622)^2)/($I$5*MAX(F622,0.1)^2),1/3)))</f>
        <v>2.1389677043987478</v>
      </c>
      <c r="AI622">
        <f t="shared" ca="1" si="320"/>
        <v>634.46546770439875</v>
      </c>
      <c r="AJ622">
        <f t="shared" ca="1" si="321"/>
        <v>635.53495155659812</v>
      </c>
      <c r="AM622">
        <v>0</v>
      </c>
      <c r="AN622">
        <v>0</v>
      </c>
      <c r="AO622">
        <f t="shared" si="322"/>
        <v>0</v>
      </c>
      <c r="AP622">
        <f t="shared" si="331"/>
        <v>0</v>
      </c>
      <c r="AQ622">
        <f t="shared" ca="1" si="323"/>
        <v>1.0000000000000004</v>
      </c>
      <c r="AR622" t="str">
        <f t="shared" ca="1" si="324"/>
        <v>Supercritical</v>
      </c>
      <c r="AS622">
        <f t="shared" ca="1" si="325"/>
        <v>3.8141460404132466E-3</v>
      </c>
    </row>
    <row r="623" spans="1:45" x14ac:dyDescent="0.35">
      <c r="A623">
        <v>474</v>
      </c>
      <c r="B623">
        <v>472.99599999999998</v>
      </c>
      <c r="C623">
        <v>616218.42000000004</v>
      </c>
      <c r="D623">
        <v>3097502.8160000001</v>
      </c>
      <c r="E623">
        <v>632.32600000000002</v>
      </c>
      <c r="F623">
        <v>5.2</v>
      </c>
      <c r="G623">
        <v>0</v>
      </c>
      <c r="H623" t="s">
        <v>194</v>
      </c>
      <c r="I623">
        <v>2.3E-2</v>
      </c>
      <c r="J623">
        <f t="shared" si="326"/>
        <v>1.0009999999999764</v>
      </c>
      <c r="K623">
        <f t="shared" ca="1" si="327"/>
        <v>50.95</v>
      </c>
      <c r="L623">
        <f t="shared" ca="1" si="328"/>
        <v>1.0684959309922624</v>
      </c>
      <c r="M623">
        <f t="shared" ca="1" si="301"/>
        <v>5.5561788411597641</v>
      </c>
      <c r="N623">
        <f t="shared" ca="1" si="302"/>
        <v>0.75728294997139567</v>
      </c>
      <c r="O623">
        <f t="shared" ca="1" si="303"/>
        <v>9.1699712080119067</v>
      </c>
      <c r="P623">
        <f t="shared" ca="1" si="304"/>
        <v>633.39449593099232</v>
      </c>
      <c r="Q623">
        <f t="shared" ca="1" si="305"/>
        <v>637.68034567389589</v>
      </c>
      <c r="R623">
        <f t="shared" ca="1" si="306"/>
        <v>2.7409906686322007E-2</v>
      </c>
      <c r="S623">
        <f t="shared" ca="1" si="307"/>
        <v>2.8323507366843055</v>
      </c>
      <c r="T623">
        <f t="shared" ca="1" si="308"/>
        <v>50.594272557643521</v>
      </c>
      <c r="U623">
        <f t="shared" ca="1" si="329"/>
        <v>-2.7101607499844249E-2</v>
      </c>
      <c r="V623">
        <f t="shared" ca="1" si="330"/>
        <v>0</v>
      </c>
      <c r="W623">
        <f t="shared" ca="1" si="309"/>
        <v>0.97172621604821507</v>
      </c>
      <c r="X623">
        <f t="shared" ca="1" si="310"/>
        <v>5.0529763234507188</v>
      </c>
      <c r="Y623">
        <f t="shared" ca="1" si="311"/>
        <v>0.70735773374048949</v>
      </c>
      <c r="Z623">
        <f t="shared" ca="1" si="312"/>
        <v>10.083166185351494</v>
      </c>
      <c r="AA623">
        <f t="shared" ca="1" si="313"/>
        <v>633.2977262160482</v>
      </c>
      <c r="AB623">
        <f t="shared" ca="1" si="314"/>
        <v>638.47969565139044</v>
      </c>
      <c r="AC623">
        <f t="shared" ca="1" si="315"/>
        <v>3.6295899189229923E-2</v>
      </c>
      <c r="AD623">
        <f t="shared" ca="1" si="316"/>
        <v>3.265806593665352</v>
      </c>
      <c r="AE623">
        <f t="shared" ca="1" si="317"/>
        <v>54.82379251254379</v>
      </c>
      <c r="AF623">
        <f t="shared" ca="1" si="318"/>
        <v>3.6029087813858496E-2</v>
      </c>
      <c r="AG623">
        <f t="shared" ca="1" si="319"/>
        <v>0</v>
      </c>
      <c r="AH623">
        <f ca="1">IFERROR(IF(V32="Supercritical",MAX($D$16,IFERROR(L623,MAX($D$16,POWER((ABS(K623)^2)/($I$5*MAX(F623,0.1)^2),1/3)))),IF(V32="Subcritical",MAX($D$16,IFERROR(W623,MAX($D$16,POWER((ABS(K623)^2)/($I$5*MAX(F623,0.1)^2),1/3)))),IF(AND(IFERROR(V623,0)=1,IFERROR(AG623,0)=1),IF(IFERROR(T623,-1E+99)&gt;=IFERROR(AE623,-1E+99),MAX($D$16,IFERROR(L623,MAX($D$16,POWER((ABS(K623)^2)/($I$5*MAX(F623,0.1)^2),1/3)))),MAX($D$16,IFERROR(W623,MAX($D$16,POWER((ABS(K623)^2)/($I$5*MAX(F623,0.1)^2),1/3))))),IF(IFERROR(V623,0)=1,MAX($D$16,IFERROR(L623,MAX($D$16,POWER((ABS(K623)^2)/($I$5*MAX(F623,0.1)^2),1/3)))),IF(IFERROR(AG623,0)=1,MAX($D$16,IFERROR(W623,MAX($D$16,POWER((ABS(K623)^2)/($I$5*MAX(F623,0.1)^2),1/3)))),MAX($D$16,POWER((ABS(K623)^2)/($I$5*MAX(F623,0.1)^2),1/3))))))),MAX($D$16,POWER((ABS(K623)^2)/($I$5*MAX(F623,0.1)^2),1/3)))</f>
        <v>2.1389677043987478</v>
      </c>
      <c r="AI623">
        <f t="shared" ca="1" si="320"/>
        <v>634.46496770439876</v>
      </c>
      <c r="AJ623">
        <f t="shared" ca="1" si="321"/>
        <v>635.53445155659813</v>
      </c>
      <c r="AM623">
        <v>0</v>
      </c>
      <c r="AN623">
        <v>0</v>
      </c>
      <c r="AO623">
        <f t="shared" si="322"/>
        <v>0</v>
      </c>
      <c r="AP623">
        <f t="shared" si="331"/>
        <v>0</v>
      </c>
      <c r="AQ623">
        <f t="shared" ca="1" si="323"/>
        <v>1.0000000000000004</v>
      </c>
      <c r="AR623" t="str">
        <f t="shared" ca="1" si="324"/>
        <v>Supercritical</v>
      </c>
      <c r="AS623">
        <f t="shared" ca="1" si="325"/>
        <v>3.8141460404132466E-3</v>
      </c>
    </row>
    <row r="624" spans="1:45" x14ac:dyDescent="0.35">
      <c r="A624">
        <v>475</v>
      </c>
      <c r="B624">
        <v>473.99599999999998</v>
      </c>
      <c r="C624">
        <v>616217.946</v>
      </c>
      <c r="D624">
        <v>3097501.9360000002</v>
      </c>
      <c r="E624">
        <v>632.32550000000003</v>
      </c>
      <c r="F624">
        <v>5.2</v>
      </c>
      <c r="G624">
        <v>0</v>
      </c>
      <c r="H624" t="s">
        <v>194</v>
      </c>
      <c r="I624">
        <v>2.7E-2</v>
      </c>
      <c r="J624">
        <f t="shared" si="326"/>
        <v>1</v>
      </c>
      <c r="K624">
        <f t="shared" ca="1" si="327"/>
        <v>50.95</v>
      </c>
      <c r="L624">
        <f t="shared" ca="1" si="328"/>
        <v>1.0684959309922624</v>
      </c>
      <c r="M624">
        <f t="shared" ca="1" si="301"/>
        <v>5.5561788411597641</v>
      </c>
      <c r="N624">
        <f t="shared" ca="1" si="302"/>
        <v>0.75728294997139567</v>
      </c>
      <c r="O624">
        <f t="shared" ca="1" si="303"/>
        <v>9.1699712080119067</v>
      </c>
      <c r="P624">
        <f t="shared" ca="1" si="304"/>
        <v>633.39399593099233</v>
      </c>
      <c r="Q624">
        <f t="shared" ca="1" si="305"/>
        <v>637.6798456738959</v>
      </c>
      <c r="R624">
        <f t="shared" ca="1" si="306"/>
        <v>2.7409906686322007E-2</v>
      </c>
      <c r="S624">
        <f t="shared" ca="1" si="307"/>
        <v>2.8323507366843055</v>
      </c>
      <c r="T624">
        <f t="shared" ca="1" si="308"/>
        <v>50.594272557643521</v>
      </c>
      <c r="U624">
        <f t="shared" ca="1" si="329"/>
        <v>-2.7102769924795211E-2</v>
      </c>
      <c r="V624">
        <f t="shared" ca="1" si="330"/>
        <v>0</v>
      </c>
      <c r="W624">
        <f t="shared" ca="1" si="309"/>
        <v>0.97345336408043726</v>
      </c>
      <c r="X624">
        <f t="shared" ca="1" si="310"/>
        <v>5.0619574932182738</v>
      </c>
      <c r="Y624">
        <f t="shared" ca="1" si="311"/>
        <v>0.70827249966376371</v>
      </c>
      <c r="Z624">
        <f t="shared" ca="1" si="312"/>
        <v>10.065276144309776</v>
      </c>
      <c r="AA624">
        <f t="shared" ca="1" si="313"/>
        <v>633.29895336408049</v>
      </c>
      <c r="AB624">
        <f t="shared" ca="1" si="314"/>
        <v>638.46255091052353</v>
      </c>
      <c r="AC624">
        <f t="shared" ca="1" si="315"/>
        <v>3.6104948851982663E-2</v>
      </c>
      <c r="AD624">
        <f t="shared" ca="1" si="316"/>
        <v>3.2571189220618639</v>
      </c>
      <c r="AE624">
        <f t="shared" ca="1" si="317"/>
        <v>54.739612359663916</v>
      </c>
      <c r="AF624">
        <f t="shared" ca="1" si="318"/>
        <v>3.5837310741612782E-2</v>
      </c>
      <c r="AG624">
        <f t="shared" ca="1" si="319"/>
        <v>0</v>
      </c>
      <c r="AH624">
        <f ca="1">IFERROR(IF(V32="Supercritical",MAX($D$16,IFERROR(L624,MAX($D$16,POWER((ABS(K624)^2)/($I$5*MAX(F624,0.1)^2),1/3)))),IF(V32="Subcritical",MAX($D$16,IFERROR(W624,MAX($D$16,POWER((ABS(K624)^2)/($I$5*MAX(F624,0.1)^2),1/3)))),IF(AND(IFERROR(V624,0)=1,IFERROR(AG624,0)=1),IF(IFERROR(T624,-1E+99)&gt;=IFERROR(AE624,-1E+99),MAX($D$16,IFERROR(L624,MAX($D$16,POWER((ABS(K624)^2)/($I$5*MAX(F624,0.1)^2),1/3)))),MAX($D$16,IFERROR(W624,MAX($D$16,POWER((ABS(K624)^2)/($I$5*MAX(F624,0.1)^2),1/3))))),IF(IFERROR(V624,0)=1,MAX($D$16,IFERROR(L624,MAX($D$16,POWER((ABS(K624)^2)/($I$5*MAX(F624,0.1)^2),1/3)))),IF(IFERROR(AG624,0)=1,MAX($D$16,IFERROR(W624,MAX($D$16,POWER((ABS(K624)^2)/($I$5*MAX(F624,0.1)^2),1/3)))),MAX($D$16,POWER((ABS(K624)^2)/($I$5*MAX(F624,0.1)^2),1/3))))))),MAX($D$16,POWER((ABS(K624)^2)/($I$5*MAX(F624,0.1)^2),1/3)))</f>
        <v>2.1389677043987478</v>
      </c>
      <c r="AI624">
        <f t="shared" ca="1" si="320"/>
        <v>634.46446770439877</v>
      </c>
      <c r="AJ624">
        <f t="shared" ca="1" si="321"/>
        <v>635.53395155659814</v>
      </c>
      <c r="AM624">
        <v>0</v>
      </c>
      <c r="AN624">
        <v>0</v>
      </c>
      <c r="AO624">
        <f t="shared" si="322"/>
        <v>0</v>
      </c>
      <c r="AP624">
        <f t="shared" si="331"/>
        <v>0</v>
      </c>
      <c r="AQ624">
        <f t="shared" ca="1" si="323"/>
        <v>1.0000000000000004</v>
      </c>
      <c r="AR624" t="str">
        <f t="shared" ca="1" si="324"/>
        <v>Supercritical</v>
      </c>
      <c r="AS624">
        <f t="shared" ca="1" si="325"/>
        <v>3.8141460404132466E-3</v>
      </c>
    </row>
    <row r="625" spans="1:45" x14ac:dyDescent="0.35">
      <c r="A625">
        <v>476</v>
      </c>
      <c r="B625">
        <v>474.99599999999998</v>
      </c>
      <c r="C625">
        <v>616217.47199999995</v>
      </c>
      <c r="D625">
        <v>3097501.0550000002</v>
      </c>
      <c r="E625">
        <v>632.32500000000005</v>
      </c>
      <c r="F625">
        <v>5.2</v>
      </c>
      <c r="G625">
        <v>0</v>
      </c>
      <c r="H625" t="s">
        <v>194</v>
      </c>
      <c r="I625">
        <v>2.7E-2</v>
      </c>
      <c r="J625">
        <f t="shared" si="326"/>
        <v>1</v>
      </c>
      <c r="K625">
        <f t="shared" ca="1" si="327"/>
        <v>50.95</v>
      </c>
      <c r="L625">
        <f t="shared" ca="1" si="328"/>
        <v>1.0684959309922624</v>
      </c>
      <c r="M625">
        <f t="shared" ca="1" si="301"/>
        <v>5.5561788411597641</v>
      </c>
      <c r="N625">
        <f t="shared" ca="1" si="302"/>
        <v>0.75728294997139567</v>
      </c>
      <c r="O625">
        <f t="shared" ca="1" si="303"/>
        <v>9.1699712080119067</v>
      </c>
      <c r="P625">
        <f t="shared" ca="1" si="304"/>
        <v>633.39349593099234</v>
      </c>
      <c r="Q625">
        <f t="shared" ca="1" si="305"/>
        <v>637.67934567389591</v>
      </c>
      <c r="R625">
        <f t="shared" ca="1" si="306"/>
        <v>2.7409906686322007E-2</v>
      </c>
      <c r="S625">
        <f t="shared" ca="1" si="307"/>
        <v>2.8323507366843055</v>
      </c>
      <c r="T625">
        <f t="shared" ca="1" si="308"/>
        <v>50.594272557643521</v>
      </c>
      <c r="U625">
        <f t="shared" ca="1" si="329"/>
        <v>-2.7102769924795211E-2</v>
      </c>
      <c r="V625">
        <f t="shared" ca="1" si="330"/>
        <v>0</v>
      </c>
      <c r="W625">
        <f t="shared" ca="1" si="309"/>
        <v>0.97501258307568583</v>
      </c>
      <c r="X625">
        <f t="shared" ca="1" si="310"/>
        <v>5.0700654319935667</v>
      </c>
      <c r="Y625">
        <f t="shared" ca="1" si="311"/>
        <v>0.70909756457859008</v>
      </c>
      <c r="Z625">
        <f t="shared" ca="1" si="312"/>
        <v>10.049179972804867</v>
      </c>
      <c r="AA625">
        <f t="shared" ca="1" si="313"/>
        <v>633.30001258307573</v>
      </c>
      <c r="AB625">
        <f t="shared" ca="1" si="314"/>
        <v>638.44710830814313</v>
      </c>
      <c r="AC625">
        <f t="shared" ca="1" si="315"/>
        <v>3.5933741677728601E-2</v>
      </c>
      <c r="AD625">
        <f t="shared" ca="1" si="316"/>
        <v>3.249308975516179</v>
      </c>
      <c r="AE625">
        <f t="shared" ca="1" si="317"/>
        <v>54.663913018257574</v>
      </c>
      <c r="AF625">
        <f t="shared" ca="1" si="318"/>
        <v>3.5862666321349934E-2</v>
      </c>
      <c r="AG625">
        <f t="shared" ca="1" si="319"/>
        <v>0</v>
      </c>
      <c r="AH625">
        <f ca="1">IFERROR(IF(V32="Supercritical",MAX($D$16,IFERROR(L625,MAX($D$16,POWER((ABS(K625)^2)/($I$5*MAX(F625,0.1)^2),1/3)))),IF(V32="Subcritical",MAX($D$16,IFERROR(W625,MAX($D$16,POWER((ABS(K625)^2)/($I$5*MAX(F625,0.1)^2),1/3)))),IF(AND(IFERROR(V625,0)=1,IFERROR(AG625,0)=1),IF(IFERROR(T625,-1E+99)&gt;=IFERROR(AE625,-1E+99),MAX($D$16,IFERROR(L625,MAX($D$16,POWER((ABS(K625)^2)/($I$5*MAX(F625,0.1)^2),1/3)))),MAX($D$16,IFERROR(W625,MAX($D$16,POWER((ABS(K625)^2)/($I$5*MAX(F625,0.1)^2),1/3))))),IF(IFERROR(V625,0)=1,MAX($D$16,IFERROR(L625,MAX($D$16,POWER((ABS(K625)^2)/($I$5*MAX(F625,0.1)^2),1/3)))),IF(IFERROR(AG625,0)=1,MAX($D$16,IFERROR(W625,MAX($D$16,POWER((ABS(K625)^2)/($I$5*MAX(F625,0.1)^2),1/3)))),MAX($D$16,POWER((ABS(K625)^2)/($I$5*MAX(F625,0.1)^2),1/3))))))),MAX($D$16,POWER((ABS(K625)^2)/($I$5*MAX(F625,0.1)^2),1/3)))</f>
        <v>2.1389677043987478</v>
      </c>
      <c r="AI625">
        <f t="shared" ca="1" si="320"/>
        <v>634.46396770439878</v>
      </c>
      <c r="AJ625">
        <f t="shared" ca="1" si="321"/>
        <v>635.53345155659815</v>
      </c>
      <c r="AM625">
        <v>0</v>
      </c>
      <c r="AN625">
        <v>0</v>
      </c>
      <c r="AO625">
        <f t="shared" si="322"/>
        <v>0</v>
      </c>
      <c r="AP625">
        <f t="shared" si="331"/>
        <v>0</v>
      </c>
      <c r="AQ625">
        <f t="shared" ca="1" si="323"/>
        <v>1.0000000000000004</v>
      </c>
      <c r="AR625" t="str">
        <f t="shared" ca="1" si="324"/>
        <v>Supercritical</v>
      </c>
      <c r="AS625">
        <f t="shared" ca="1" si="325"/>
        <v>3.8141460404132466E-3</v>
      </c>
    </row>
    <row r="626" spans="1:45" x14ac:dyDescent="0.35">
      <c r="A626">
        <v>477</v>
      </c>
      <c r="B626">
        <v>475.99599999999998</v>
      </c>
      <c r="C626">
        <v>616216.99800000002</v>
      </c>
      <c r="D626">
        <v>3097500.1749999998</v>
      </c>
      <c r="E626">
        <v>632.32449999999994</v>
      </c>
      <c r="F626">
        <v>5.2</v>
      </c>
      <c r="G626">
        <v>0</v>
      </c>
      <c r="H626" t="s">
        <v>194</v>
      </c>
      <c r="I626">
        <v>0.05</v>
      </c>
      <c r="J626">
        <f t="shared" si="326"/>
        <v>1</v>
      </c>
      <c r="K626">
        <f t="shared" ca="1" si="327"/>
        <v>50.95</v>
      </c>
      <c r="L626">
        <f t="shared" ca="1" si="328"/>
        <v>1.0684959309922624</v>
      </c>
      <c r="M626">
        <f t="shared" ca="1" si="301"/>
        <v>5.5561788411597641</v>
      </c>
      <c r="N626">
        <f t="shared" ca="1" si="302"/>
        <v>0.75728294997139567</v>
      </c>
      <c r="O626">
        <f t="shared" ca="1" si="303"/>
        <v>9.1699712080119067</v>
      </c>
      <c r="P626">
        <f t="shared" ca="1" si="304"/>
        <v>633.39299593099224</v>
      </c>
      <c r="Q626">
        <f t="shared" ca="1" si="305"/>
        <v>637.67884567389581</v>
      </c>
      <c r="R626">
        <f t="shared" ca="1" si="306"/>
        <v>2.7409906686322007E-2</v>
      </c>
      <c r="S626">
        <f t="shared" ca="1" si="307"/>
        <v>2.8323507366843055</v>
      </c>
      <c r="T626">
        <f t="shared" ca="1" si="308"/>
        <v>50.594272557643521</v>
      </c>
      <c r="U626">
        <f t="shared" ca="1" si="329"/>
        <v>-2.7267060831491108E-2</v>
      </c>
      <c r="V626">
        <f t="shared" ca="1" si="330"/>
        <v>0</v>
      </c>
      <c r="W626">
        <f t="shared" ca="1" si="309"/>
        <v>0.97641610377240096</v>
      </c>
      <c r="X626">
        <f t="shared" ca="1" si="310"/>
        <v>5.0773637396164855</v>
      </c>
      <c r="Y626">
        <f t="shared" ca="1" si="311"/>
        <v>0.7098396260799863</v>
      </c>
      <c r="Z626">
        <f t="shared" ca="1" si="312"/>
        <v>10.034735073727152</v>
      </c>
      <c r="AA626">
        <f t="shared" ca="1" si="313"/>
        <v>633.30091610377235</v>
      </c>
      <c r="AB626">
        <f t="shared" ca="1" si="314"/>
        <v>638.43322538001541</v>
      </c>
      <c r="AC626">
        <f t="shared" ca="1" si="315"/>
        <v>3.5780578189819619E-2</v>
      </c>
      <c r="AD626">
        <f t="shared" ca="1" si="316"/>
        <v>3.2423055578788773</v>
      </c>
      <c r="AE626">
        <f t="shared" ca="1" si="317"/>
        <v>54.596011899424013</v>
      </c>
      <c r="AF626">
        <f t="shared" ca="1" si="318"/>
        <v>3.5947778395780006E-2</v>
      </c>
      <c r="AG626">
        <f t="shared" ca="1" si="319"/>
        <v>0</v>
      </c>
      <c r="AH626">
        <f ca="1">IFERROR(IF(V32="Supercritical",MAX($D$16,IFERROR(L626,MAX($D$16,POWER((ABS(K626)^2)/($I$5*MAX(F626,0.1)^2),1/3)))),IF(V32="Subcritical",MAX($D$16,IFERROR(W626,MAX($D$16,POWER((ABS(K626)^2)/($I$5*MAX(F626,0.1)^2),1/3)))),IF(AND(IFERROR(V626,0)=1,IFERROR(AG626,0)=1),IF(IFERROR(T626,-1E+99)&gt;=IFERROR(AE626,-1E+99),MAX($D$16,IFERROR(L626,MAX($D$16,POWER((ABS(K626)^2)/($I$5*MAX(F626,0.1)^2),1/3)))),MAX($D$16,IFERROR(W626,MAX($D$16,POWER((ABS(K626)^2)/($I$5*MAX(F626,0.1)^2),1/3))))),IF(IFERROR(V626,0)=1,MAX($D$16,IFERROR(L626,MAX($D$16,POWER((ABS(K626)^2)/($I$5*MAX(F626,0.1)^2),1/3)))),IF(IFERROR(AG626,0)=1,MAX($D$16,IFERROR(W626,MAX($D$16,POWER((ABS(K626)^2)/($I$5*MAX(F626,0.1)^2),1/3)))),MAX($D$16,POWER((ABS(K626)^2)/($I$5*MAX(F626,0.1)^2),1/3))))))),MAX($D$16,POWER((ABS(K626)^2)/($I$5*MAX(F626,0.1)^2),1/3)))</f>
        <v>2.1389677043987478</v>
      </c>
      <c r="AI626">
        <f t="shared" ca="1" si="320"/>
        <v>634.46346770439868</v>
      </c>
      <c r="AJ626">
        <f t="shared" ca="1" si="321"/>
        <v>635.53295155659805</v>
      </c>
      <c r="AM626">
        <v>0</v>
      </c>
      <c r="AN626">
        <v>0</v>
      </c>
      <c r="AO626">
        <f t="shared" si="322"/>
        <v>0</v>
      </c>
      <c r="AP626">
        <f t="shared" si="331"/>
        <v>0</v>
      </c>
      <c r="AQ626">
        <f t="shared" ca="1" si="323"/>
        <v>1.0000000000000004</v>
      </c>
      <c r="AR626" t="str">
        <f t="shared" ca="1" si="324"/>
        <v>Supercritical</v>
      </c>
      <c r="AS626">
        <f t="shared" ca="1" si="325"/>
        <v>3.8141460404132466E-3</v>
      </c>
    </row>
    <row r="627" spans="1:45" x14ac:dyDescent="0.35">
      <c r="A627">
        <v>478</v>
      </c>
      <c r="B627">
        <v>476.99599999999998</v>
      </c>
      <c r="C627">
        <v>616216.52300000004</v>
      </c>
      <c r="D627">
        <v>3097499.2949999999</v>
      </c>
      <c r="E627">
        <v>632.32399999999996</v>
      </c>
      <c r="F627">
        <v>5.2</v>
      </c>
      <c r="G627">
        <v>0</v>
      </c>
      <c r="H627" t="s">
        <v>194</v>
      </c>
      <c r="I627">
        <v>7.8E-2</v>
      </c>
      <c r="J627">
        <f t="shared" si="326"/>
        <v>1</v>
      </c>
      <c r="K627">
        <f t="shared" ca="1" si="327"/>
        <v>50.95</v>
      </c>
      <c r="L627">
        <f t="shared" ca="1" si="328"/>
        <v>1.0684959309922624</v>
      </c>
      <c r="M627">
        <f t="shared" ca="1" si="301"/>
        <v>5.5561788411597641</v>
      </c>
      <c r="N627">
        <f t="shared" ca="1" si="302"/>
        <v>0.75728294997139567</v>
      </c>
      <c r="O627">
        <f t="shared" ca="1" si="303"/>
        <v>9.1699712080119067</v>
      </c>
      <c r="P627">
        <f t="shared" ca="1" si="304"/>
        <v>633.39249593099225</v>
      </c>
      <c r="Q627">
        <f t="shared" ca="1" si="305"/>
        <v>637.67834567389582</v>
      </c>
      <c r="R627">
        <f t="shared" ca="1" si="306"/>
        <v>2.7409906686322007E-2</v>
      </c>
      <c r="S627">
        <f t="shared" ca="1" si="307"/>
        <v>2.8323507366843055</v>
      </c>
      <c r="T627">
        <f t="shared" ca="1" si="308"/>
        <v>50.594272557643521</v>
      </c>
      <c r="U627">
        <f t="shared" ca="1" si="329"/>
        <v>-2.7467067152883828E-2</v>
      </c>
      <c r="V627">
        <f t="shared" ca="1" si="330"/>
        <v>0</v>
      </c>
      <c r="W627">
        <f t="shared" ca="1" si="309"/>
        <v>0.9776762145592145</v>
      </c>
      <c r="X627">
        <f t="shared" ca="1" si="310"/>
        <v>5.0839163157079152</v>
      </c>
      <c r="Y627">
        <f t="shared" ca="1" si="311"/>
        <v>0.71050536868304559</v>
      </c>
      <c r="Z627">
        <f t="shared" ca="1" si="312"/>
        <v>10.021801468796486</v>
      </c>
      <c r="AA627">
        <f t="shared" ca="1" si="313"/>
        <v>633.30167621455917</v>
      </c>
      <c r="AB627">
        <f t="shared" ca="1" si="314"/>
        <v>638.42076411873711</v>
      </c>
      <c r="AC627">
        <f t="shared" ca="1" si="315"/>
        <v>3.5643823946457737E-2</v>
      </c>
      <c r="AD627">
        <f t="shared" ca="1" si="316"/>
        <v>3.236039146702776</v>
      </c>
      <c r="AE627">
        <f t="shared" ca="1" si="317"/>
        <v>54.535241064525209</v>
      </c>
      <c r="AF627">
        <f t="shared" ca="1" si="318"/>
        <v>3.5374182902160101E-2</v>
      </c>
      <c r="AG627">
        <f t="shared" ca="1" si="319"/>
        <v>0</v>
      </c>
      <c r="AH627">
        <f ca="1">IFERROR(IF(V32="Supercritical",MAX($D$16,IFERROR(L627,MAX($D$16,POWER((ABS(K627)^2)/($I$5*MAX(F627,0.1)^2),1/3)))),IF(V32="Subcritical",MAX($D$16,IFERROR(W627,MAX($D$16,POWER((ABS(K627)^2)/($I$5*MAX(F627,0.1)^2),1/3)))),IF(AND(IFERROR(V627,0)=1,IFERROR(AG627,0)=1),IF(IFERROR(T627,-1E+99)&gt;=IFERROR(AE627,-1E+99),MAX($D$16,IFERROR(L627,MAX($D$16,POWER((ABS(K627)^2)/($I$5*MAX(F627,0.1)^2),1/3)))),MAX($D$16,IFERROR(W627,MAX($D$16,POWER((ABS(K627)^2)/($I$5*MAX(F627,0.1)^2),1/3))))),IF(IFERROR(V627,0)=1,MAX($D$16,IFERROR(L627,MAX($D$16,POWER((ABS(K627)^2)/($I$5*MAX(F627,0.1)^2),1/3)))),IF(IFERROR(AG627,0)=1,MAX($D$16,IFERROR(W627,MAX($D$16,POWER((ABS(K627)^2)/($I$5*MAX(F627,0.1)^2),1/3)))),MAX($D$16,POWER((ABS(K627)^2)/($I$5*MAX(F627,0.1)^2),1/3))))))),MAX($D$16,POWER((ABS(K627)^2)/($I$5*MAX(F627,0.1)^2),1/3)))</f>
        <v>2.1389677043987478</v>
      </c>
      <c r="AI627">
        <f t="shared" ca="1" si="320"/>
        <v>634.46296770439869</v>
      </c>
      <c r="AJ627">
        <f t="shared" ca="1" si="321"/>
        <v>635.53245155659806</v>
      </c>
      <c r="AM627">
        <v>0</v>
      </c>
      <c r="AN627">
        <v>0</v>
      </c>
      <c r="AO627">
        <f t="shared" si="322"/>
        <v>0</v>
      </c>
      <c r="AP627">
        <f t="shared" si="331"/>
        <v>0</v>
      </c>
      <c r="AQ627">
        <f t="shared" ca="1" si="323"/>
        <v>1.0000000000000004</v>
      </c>
      <c r="AR627" t="str">
        <f t="shared" ca="1" si="324"/>
        <v>Supercritical</v>
      </c>
      <c r="AS627">
        <f t="shared" ca="1" si="325"/>
        <v>3.8141460404132466E-3</v>
      </c>
    </row>
    <row r="628" spans="1:45" x14ac:dyDescent="0.35">
      <c r="A628">
        <v>479</v>
      </c>
      <c r="B628">
        <v>477.99599999999998</v>
      </c>
      <c r="C628">
        <v>616216.049</v>
      </c>
      <c r="D628">
        <v>3097498.4139999999</v>
      </c>
      <c r="E628">
        <v>632.32349999999997</v>
      </c>
      <c r="F628">
        <v>5.2</v>
      </c>
      <c r="G628">
        <v>0</v>
      </c>
      <c r="H628" t="s">
        <v>194</v>
      </c>
      <c r="I628">
        <v>2.7E-2</v>
      </c>
      <c r="J628">
        <f t="shared" si="326"/>
        <v>1</v>
      </c>
      <c r="K628">
        <f t="shared" ca="1" si="327"/>
        <v>50.95</v>
      </c>
      <c r="L628">
        <f t="shared" ca="1" si="328"/>
        <v>1.0684959309922624</v>
      </c>
      <c r="M628">
        <f t="shared" ca="1" si="301"/>
        <v>5.5561788411597641</v>
      </c>
      <c r="N628">
        <f t="shared" ca="1" si="302"/>
        <v>0.75728294997139567</v>
      </c>
      <c r="O628">
        <f t="shared" ca="1" si="303"/>
        <v>9.1699712080119067</v>
      </c>
      <c r="P628">
        <f t="shared" ca="1" si="304"/>
        <v>633.39199593099227</v>
      </c>
      <c r="Q628">
        <f t="shared" ca="1" si="305"/>
        <v>637.67784567389583</v>
      </c>
      <c r="R628">
        <f t="shared" ca="1" si="306"/>
        <v>2.7409906686322007E-2</v>
      </c>
      <c r="S628">
        <f t="shared" ca="1" si="307"/>
        <v>2.8323507366843055</v>
      </c>
      <c r="T628">
        <f t="shared" ca="1" si="308"/>
        <v>50.594272557643521</v>
      </c>
      <c r="U628">
        <f t="shared" ca="1" si="329"/>
        <v>-2.7102769924795211E-2</v>
      </c>
      <c r="V628">
        <f t="shared" ca="1" si="330"/>
        <v>0</v>
      </c>
      <c r="W628">
        <f t="shared" ca="1" si="309"/>
        <v>0.97880495898476605</v>
      </c>
      <c r="X628">
        <f t="shared" ca="1" si="310"/>
        <v>5.0897857867207836</v>
      </c>
      <c r="Y628">
        <f t="shared" ca="1" si="311"/>
        <v>0.71110130966240914</v>
      </c>
      <c r="Z628">
        <f t="shared" ca="1" si="312"/>
        <v>10.010244465086959</v>
      </c>
      <c r="AA628">
        <f t="shared" ca="1" si="313"/>
        <v>633.30230495898468</v>
      </c>
      <c r="AB628">
        <f t="shared" ca="1" si="314"/>
        <v>638.40959314709903</v>
      </c>
      <c r="AC628">
        <f t="shared" ca="1" si="315"/>
        <v>3.5521932191359594E-2</v>
      </c>
      <c r="AD628">
        <f t="shared" ca="1" si="316"/>
        <v>3.2304431269921339</v>
      </c>
      <c r="AE628">
        <f t="shared" ca="1" si="317"/>
        <v>54.480959441209258</v>
      </c>
      <c r="AF628">
        <f t="shared" ca="1" si="318"/>
        <v>3.5251760159894729E-2</v>
      </c>
      <c r="AG628">
        <f t="shared" ca="1" si="319"/>
        <v>0</v>
      </c>
      <c r="AH628">
        <f ca="1">IFERROR(IF(V32="Supercritical",MAX($D$16,IFERROR(L628,MAX($D$16,POWER((ABS(K628)^2)/($I$5*MAX(F628,0.1)^2),1/3)))),IF(V32="Subcritical",MAX($D$16,IFERROR(W628,MAX($D$16,POWER((ABS(K628)^2)/($I$5*MAX(F628,0.1)^2),1/3)))),IF(AND(IFERROR(V628,0)=1,IFERROR(AG628,0)=1),IF(IFERROR(T628,-1E+99)&gt;=IFERROR(AE628,-1E+99),MAX($D$16,IFERROR(L628,MAX($D$16,POWER((ABS(K628)^2)/($I$5*MAX(F628,0.1)^2),1/3)))),MAX($D$16,IFERROR(W628,MAX($D$16,POWER((ABS(K628)^2)/($I$5*MAX(F628,0.1)^2),1/3))))),IF(IFERROR(V628,0)=1,MAX($D$16,IFERROR(L628,MAX($D$16,POWER((ABS(K628)^2)/($I$5*MAX(F628,0.1)^2),1/3)))),IF(IFERROR(AG628,0)=1,MAX($D$16,IFERROR(W628,MAX($D$16,POWER((ABS(K628)^2)/($I$5*MAX(F628,0.1)^2),1/3)))),MAX($D$16,POWER((ABS(K628)^2)/($I$5*MAX(F628,0.1)^2),1/3))))))),MAX($D$16,POWER((ABS(K628)^2)/($I$5*MAX(F628,0.1)^2),1/3)))</f>
        <v>2.1389677043987478</v>
      </c>
      <c r="AI628">
        <f t="shared" ca="1" si="320"/>
        <v>634.4624677043987</v>
      </c>
      <c r="AJ628">
        <f t="shared" ca="1" si="321"/>
        <v>635.53195155659807</v>
      </c>
      <c r="AM628">
        <v>0</v>
      </c>
      <c r="AN628">
        <v>0</v>
      </c>
      <c r="AO628">
        <f t="shared" si="322"/>
        <v>0</v>
      </c>
      <c r="AP628">
        <f t="shared" si="331"/>
        <v>0</v>
      </c>
      <c r="AQ628">
        <f t="shared" ca="1" si="323"/>
        <v>1.0000000000000004</v>
      </c>
      <c r="AR628" t="str">
        <f t="shared" ca="1" si="324"/>
        <v>Supercritical</v>
      </c>
      <c r="AS628">
        <f t="shared" ca="1" si="325"/>
        <v>3.8141460404132466E-3</v>
      </c>
    </row>
    <row r="629" spans="1:45" x14ac:dyDescent="0.35">
      <c r="A629">
        <v>480</v>
      </c>
      <c r="B629">
        <v>478.99599999999998</v>
      </c>
      <c r="C629">
        <v>616215.57499999995</v>
      </c>
      <c r="D629">
        <v>3097497.534</v>
      </c>
      <c r="E629">
        <v>632.32299999999998</v>
      </c>
      <c r="F629">
        <v>5.2</v>
      </c>
      <c r="G629">
        <v>0</v>
      </c>
      <c r="H629" t="s">
        <v>194</v>
      </c>
      <c r="I629">
        <v>2.7E-2</v>
      </c>
      <c r="J629">
        <f t="shared" si="326"/>
        <v>1</v>
      </c>
      <c r="K629">
        <f t="shared" ca="1" si="327"/>
        <v>50.95</v>
      </c>
      <c r="L629">
        <f t="shared" ca="1" si="328"/>
        <v>1.0684959309922624</v>
      </c>
      <c r="M629">
        <f t="shared" ca="1" si="301"/>
        <v>5.5561788411597641</v>
      </c>
      <c r="N629">
        <f t="shared" ca="1" si="302"/>
        <v>0.75728294997139567</v>
      </c>
      <c r="O629">
        <f t="shared" ca="1" si="303"/>
        <v>9.1699712080119067</v>
      </c>
      <c r="P629">
        <f t="shared" ca="1" si="304"/>
        <v>633.39149593099228</v>
      </c>
      <c r="Q629">
        <f t="shared" ca="1" si="305"/>
        <v>637.67734567389584</v>
      </c>
      <c r="R629">
        <f t="shared" ca="1" si="306"/>
        <v>2.7409906686322007E-2</v>
      </c>
      <c r="S629">
        <f t="shared" ca="1" si="307"/>
        <v>2.8323507366843055</v>
      </c>
      <c r="T629">
        <f t="shared" ca="1" si="308"/>
        <v>50.594272557643521</v>
      </c>
      <c r="U629">
        <f t="shared" ca="1" si="329"/>
        <v>-2.7102769924795211E-2</v>
      </c>
      <c r="V629">
        <f t="shared" ca="1" si="330"/>
        <v>0</v>
      </c>
      <c r="W629">
        <f t="shared" ca="1" si="309"/>
        <v>0.97981393043224763</v>
      </c>
      <c r="X629">
        <f t="shared" ca="1" si="310"/>
        <v>5.0950324382476877</v>
      </c>
      <c r="Y629">
        <f t="shared" ca="1" si="311"/>
        <v>0.71163369622851924</v>
      </c>
      <c r="Z629">
        <f t="shared" ca="1" si="312"/>
        <v>9.9999363335796563</v>
      </c>
      <c r="AA629">
        <f t="shared" ca="1" si="313"/>
        <v>633.30281393043219</v>
      </c>
      <c r="AB629">
        <f t="shared" ca="1" si="314"/>
        <v>638.39958899035298</v>
      </c>
      <c r="AC629">
        <f t="shared" ca="1" si="315"/>
        <v>3.5413456367236897E-2</v>
      </c>
      <c r="AD629">
        <f t="shared" ca="1" si="316"/>
        <v>3.2254545487615913</v>
      </c>
      <c r="AE629">
        <f t="shared" ca="1" si="317"/>
        <v>54.432560400996415</v>
      </c>
      <c r="AF629">
        <f t="shared" ca="1" si="318"/>
        <v>3.5576037124997129E-2</v>
      </c>
      <c r="AG629">
        <f t="shared" ca="1" si="319"/>
        <v>0</v>
      </c>
      <c r="AH629">
        <f ca="1">IFERROR(IF(V32="Supercritical",MAX($D$16,IFERROR(L629,MAX($D$16,POWER((ABS(K629)^2)/($I$5*MAX(F629,0.1)^2),1/3)))),IF(V32="Subcritical",MAX($D$16,IFERROR(W629,MAX($D$16,POWER((ABS(K629)^2)/($I$5*MAX(F629,0.1)^2),1/3)))),IF(AND(IFERROR(V629,0)=1,IFERROR(AG629,0)=1),IF(IFERROR(T629,-1E+99)&gt;=IFERROR(AE629,-1E+99),MAX($D$16,IFERROR(L629,MAX($D$16,POWER((ABS(K629)^2)/($I$5*MAX(F629,0.1)^2),1/3)))),MAX($D$16,IFERROR(W629,MAX($D$16,POWER((ABS(K629)^2)/($I$5*MAX(F629,0.1)^2),1/3))))),IF(IFERROR(V629,0)=1,MAX($D$16,IFERROR(L629,MAX($D$16,POWER((ABS(K629)^2)/($I$5*MAX(F629,0.1)^2),1/3)))),IF(IFERROR(AG629,0)=1,MAX($D$16,IFERROR(W629,MAX($D$16,POWER((ABS(K629)^2)/($I$5*MAX(F629,0.1)^2),1/3)))),MAX($D$16,POWER((ABS(K629)^2)/($I$5*MAX(F629,0.1)^2),1/3))))))),MAX($D$16,POWER((ABS(K629)^2)/($I$5*MAX(F629,0.1)^2),1/3)))</f>
        <v>2.1389677043987478</v>
      </c>
      <c r="AI629">
        <f t="shared" ca="1" si="320"/>
        <v>634.46196770439872</v>
      </c>
      <c r="AJ629">
        <f t="shared" ca="1" si="321"/>
        <v>635.53145155659809</v>
      </c>
      <c r="AM629">
        <v>0</v>
      </c>
      <c r="AN629">
        <v>0</v>
      </c>
      <c r="AO629">
        <f t="shared" si="322"/>
        <v>0</v>
      </c>
      <c r="AP629">
        <f t="shared" si="331"/>
        <v>0</v>
      </c>
      <c r="AQ629">
        <f t="shared" ca="1" si="323"/>
        <v>1.0000000000000004</v>
      </c>
      <c r="AR629" t="str">
        <f t="shared" ca="1" si="324"/>
        <v>Supercritical</v>
      </c>
      <c r="AS629">
        <f t="shared" ca="1" si="325"/>
        <v>3.8141460404132466E-3</v>
      </c>
    </row>
    <row r="630" spans="1:45" x14ac:dyDescent="0.35">
      <c r="A630">
        <v>481</v>
      </c>
      <c r="B630">
        <v>479.99599999999998</v>
      </c>
      <c r="C630">
        <v>616215.10100000002</v>
      </c>
      <c r="D630">
        <v>3097496.6529999999</v>
      </c>
      <c r="E630">
        <v>632.32249999999999</v>
      </c>
      <c r="F630">
        <v>5.2</v>
      </c>
      <c r="G630">
        <v>0</v>
      </c>
      <c r="H630" t="s">
        <v>194</v>
      </c>
      <c r="I630">
        <v>7.8E-2</v>
      </c>
      <c r="J630">
        <f t="shared" si="326"/>
        <v>1</v>
      </c>
      <c r="K630">
        <f t="shared" ca="1" si="327"/>
        <v>50.95</v>
      </c>
      <c r="L630">
        <f t="shared" ca="1" si="328"/>
        <v>1.0684959309922624</v>
      </c>
      <c r="M630">
        <f t="shared" ca="1" si="301"/>
        <v>5.5561788411597641</v>
      </c>
      <c r="N630">
        <f t="shared" ca="1" si="302"/>
        <v>0.75728294997139567</v>
      </c>
      <c r="O630">
        <f t="shared" ca="1" si="303"/>
        <v>9.1699712080119067</v>
      </c>
      <c r="P630">
        <f t="shared" ca="1" si="304"/>
        <v>633.39099593099229</v>
      </c>
      <c r="Q630">
        <f t="shared" ca="1" si="305"/>
        <v>637.67684567389585</v>
      </c>
      <c r="R630">
        <f t="shared" ca="1" si="306"/>
        <v>2.7409906686322007E-2</v>
      </c>
      <c r="S630">
        <f t="shared" ca="1" si="307"/>
        <v>2.8323507366843055</v>
      </c>
      <c r="T630">
        <f t="shared" ca="1" si="308"/>
        <v>50.594272557643521</v>
      </c>
      <c r="U630">
        <f t="shared" ca="1" si="329"/>
        <v>-2.7467067152883828E-2</v>
      </c>
      <c r="V630">
        <f t="shared" ca="1" si="330"/>
        <v>0</v>
      </c>
      <c r="W630">
        <f t="shared" ca="1" si="309"/>
        <v>0.98071413825235121</v>
      </c>
      <c r="X630">
        <f t="shared" ca="1" si="310"/>
        <v>5.0997135189122265</v>
      </c>
      <c r="Y630">
        <f t="shared" ca="1" si="311"/>
        <v>0.712108440105925</v>
      </c>
      <c r="Z630">
        <f t="shared" ca="1" si="312"/>
        <v>9.9907572868657297</v>
      </c>
      <c r="AA630">
        <f t="shared" ca="1" si="313"/>
        <v>633.30321413825232</v>
      </c>
      <c r="AB630">
        <f t="shared" ca="1" si="314"/>
        <v>638.39063672566624</v>
      </c>
      <c r="AC630">
        <f t="shared" ca="1" si="315"/>
        <v>3.5317055738279104E-2</v>
      </c>
      <c r="AD630">
        <f t="shared" ca="1" si="316"/>
        <v>3.2210145500609468</v>
      </c>
      <c r="AE630">
        <f t="shared" ca="1" si="317"/>
        <v>54.389476065425086</v>
      </c>
      <c r="AF630">
        <f t="shared" ca="1" si="318"/>
        <v>3.5241007620584242E-2</v>
      </c>
      <c r="AG630">
        <f t="shared" ca="1" si="319"/>
        <v>0</v>
      </c>
      <c r="AH630">
        <f ca="1">IFERROR(IF(V32="Supercritical",MAX($D$16,IFERROR(L630,MAX($D$16,POWER((ABS(K630)^2)/($I$5*MAX(F630,0.1)^2),1/3)))),IF(V32="Subcritical",MAX($D$16,IFERROR(W630,MAX($D$16,POWER((ABS(K630)^2)/($I$5*MAX(F630,0.1)^2),1/3)))),IF(AND(IFERROR(V630,0)=1,IFERROR(AG630,0)=1),IF(IFERROR(T630,-1E+99)&gt;=IFERROR(AE630,-1E+99),MAX($D$16,IFERROR(L630,MAX($D$16,POWER((ABS(K630)^2)/($I$5*MAX(F630,0.1)^2),1/3)))),MAX($D$16,IFERROR(W630,MAX($D$16,POWER((ABS(K630)^2)/($I$5*MAX(F630,0.1)^2),1/3))))),IF(IFERROR(V630,0)=1,MAX($D$16,IFERROR(L630,MAX($D$16,POWER((ABS(K630)^2)/($I$5*MAX(F630,0.1)^2),1/3)))),IF(IFERROR(AG630,0)=1,MAX($D$16,IFERROR(W630,MAX($D$16,POWER((ABS(K630)^2)/($I$5*MAX(F630,0.1)^2),1/3)))),MAX($D$16,POWER((ABS(K630)^2)/($I$5*MAX(F630,0.1)^2),1/3))))))),MAX($D$16,POWER((ABS(K630)^2)/($I$5*MAX(F630,0.1)^2),1/3)))</f>
        <v>2.1389677043987478</v>
      </c>
      <c r="AI630">
        <f t="shared" ca="1" si="320"/>
        <v>634.46146770439873</v>
      </c>
      <c r="AJ630">
        <f t="shared" ca="1" si="321"/>
        <v>635.5309515565981</v>
      </c>
      <c r="AM630">
        <v>0</v>
      </c>
      <c r="AN630">
        <v>0</v>
      </c>
      <c r="AO630">
        <f t="shared" si="322"/>
        <v>0</v>
      </c>
      <c r="AP630">
        <f t="shared" si="331"/>
        <v>0</v>
      </c>
      <c r="AQ630">
        <f t="shared" ca="1" si="323"/>
        <v>1.0000000000000004</v>
      </c>
      <c r="AR630" t="str">
        <f t="shared" ca="1" si="324"/>
        <v>Supercritical</v>
      </c>
      <c r="AS630">
        <f t="shared" ca="1" si="325"/>
        <v>3.8141460404132466E-3</v>
      </c>
    </row>
    <row r="631" spans="1:45" x14ac:dyDescent="0.35">
      <c r="A631">
        <v>482</v>
      </c>
      <c r="B631">
        <v>480.99599999999998</v>
      </c>
      <c r="C631">
        <v>616214.62600000005</v>
      </c>
      <c r="D631">
        <v>3097495.773</v>
      </c>
      <c r="E631">
        <v>632.322</v>
      </c>
      <c r="F631">
        <v>5.2</v>
      </c>
      <c r="G631">
        <v>0</v>
      </c>
      <c r="H631" t="s">
        <v>194</v>
      </c>
      <c r="I631">
        <v>0.05</v>
      </c>
      <c r="J631">
        <f t="shared" si="326"/>
        <v>1</v>
      </c>
      <c r="K631">
        <f t="shared" ca="1" si="327"/>
        <v>50.95</v>
      </c>
      <c r="L631">
        <f t="shared" ca="1" si="328"/>
        <v>1.0684959309922624</v>
      </c>
      <c r="M631">
        <f t="shared" ca="1" si="301"/>
        <v>5.5561788411597641</v>
      </c>
      <c r="N631">
        <f t="shared" ca="1" si="302"/>
        <v>0.75728294997139567</v>
      </c>
      <c r="O631">
        <f t="shared" ca="1" si="303"/>
        <v>9.1699712080119067</v>
      </c>
      <c r="P631">
        <f t="shared" ca="1" si="304"/>
        <v>633.3904959309923</v>
      </c>
      <c r="Q631">
        <f t="shared" ca="1" si="305"/>
        <v>637.67634567389587</v>
      </c>
      <c r="R631">
        <f t="shared" ca="1" si="306"/>
        <v>2.7409906686322007E-2</v>
      </c>
      <c r="S631">
        <f t="shared" ca="1" si="307"/>
        <v>2.8323507366843055</v>
      </c>
      <c r="T631">
        <f t="shared" ca="1" si="308"/>
        <v>50.594272557643521</v>
      </c>
      <c r="U631">
        <f t="shared" ca="1" si="329"/>
        <v>-2.7267060831604795E-2</v>
      </c>
      <c r="V631">
        <f t="shared" ca="1" si="330"/>
        <v>0</v>
      </c>
      <c r="W631">
        <f t="shared" ca="1" si="309"/>
        <v>0.98156414937595726</v>
      </c>
      <c r="X631">
        <f t="shared" ca="1" si="310"/>
        <v>5.104133576754978</v>
      </c>
      <c r="Y631">
        <f t="shared" ca="1" si="311"/>
        <v>0.71255649262129084</v>
      </c>
      <c r="Z631">
        <f t="shared" ca="1" si="312"/>
        <v>9.9821055295328218</v>
      </c>
      <c r="AA631">
        <f t="shared" ca="1" si="313"/>
        <v>633.30356414937592</v>
      </c>
      <c r="AB631">
        <f t="shared" ca="1" si="314"/>
        <v>638.38217937887282</v>
      </c>
      <c r="AC631">
        <f t="shared" ca="1" si="315"/>
        <v>3.5226359506114552E-2</v>
      </c>
      <c r="AD631">
        <f t="shared" ca="1" si="316"/>
        <v>3.2168314734259811</v>
      </c>
      <c r="AE631">
        <f t="shared" ca="1" si="317"/>
        <v>54.348878298873288</v>
      </c>
      <c r="AF631">
        <f t="shared" ca="1" si="318"/>
        <v>3.4954897191482814E-2</v>
      </c>
      <c r="AG631">
        <f t="shared" ca="1" si="319"/>
        <v>0</v>
      </c>
      <c r="AH631">
        <f ca="1">IFERROR(IF(V32="Supercritical",MAX($D$16,IFERROR(L631,MAX($D$16,POWER((ABS(K631)^2)/($I$5*MAX(F631,0.1)^2),1/3)))),IF(V32="Subcritical",MAX($D$16,IFERROR(W631,MAX($D$16,POWER((ABS(K631)^2)/($I$5*MAX(F631,0.1)^2),1/3)))),IF(AND(IFERROR(V631,0)=1,IFERROR(AG631,0)=1),IF(IFERROR(T631,-1E+99)&gt;=IFERROR(AE631,-1E+99),MAX($D$16,IFERROR(L631,MAX($D$16,POWER((ABS(K631)^2)/($I$5*MAX(F631,0.1)^2),1/3)))),MAX($D$16,IFERROR(W631,MAX($D$16,POWER((ABS(K631)^2)/($I$5*MAX(F631,0.1)^2),1/3))))),IF(IFERROR(V631,0)=1,MAX($D$16,IFERROR(L631,MAX($D$16,POWER((ABS(K631)^2)/($I$5*MAX(F631,0.1)^2),1/3)))),IF(IFERROR(AG631,0)=1,MAX($D$16,IFERROR(W631,MAX($D$16,POWER((ABS(K631)^2)/($I$5*MAX(F631,0.1)^2),1/3)))),MAX($D$16,POWER((ABS(K631)^2)/($I$5*MAX(F631,0.1)^2),1/3))))))),MAX($D$16,POWER((ABS(K631)^2)/($I$5*MAX(F631,0.1)^2),1/3)))</f>
        <v>2.1389677043987478</v>
      </c>
      <c r="AI631">
        <f t="shared" ca="1" si="320"/>
        <v>634.46096770439874</v>
      </c>
      <c r="AJ631">
        <f t="shared" ca="1" si="321"/>
        <v>635.53045155659811</v>
      </c>
      <c r="AM631">
        <v>0</v>
      </c>
      <c r="AN631">
        <v>0</v>
      </c>
      <c r="AO631">
        <f t="shared" si="322"/>
        <v>0</v>
      </c>
      <c r="AP631">
        <f t="shared" si="331"/>
        <v>0</v>
      </c>
      <c r="AQ631">
        <f t="shared" ca="1" si="323"/>
        <v>1.0000000000000004</v>
      </c>
      <c r="AR631" t="str">
        <f t="shared" ca="1" si="324"/>
        <v>Supercritical</v>
      </c>
      <c r="AS631">
        <f t="shared" ca="1" si="325"/>
        <v>3.8141460404132466E-3</v>
      </c>
    </row>
    <row r="632" spans="1:45" x14ac:dyDescent="0.35">
      <c r="A632">
        <v>483</v>
      </c>
      <c r="B632">
        <v>481.99599999999998</v>
      </c>
      <c r="C632">
        <v>616214.152</v>
      </c>
      <c r="D632">
        <v>3097494.8930000002</v>
      </c>
      <c r="E632">
        <v>632.32150000000001</v>
      </c>
      <c r="F632">
        <v>5.2</v>
      </c>
      <c r="G632">
        <v>0</v>
      </c>
      <c r="H632" t="s">
        <v>194</v>
      </c>
      <c r="I632">
        <v>2.7E-2</v>
      </c>
      <c r="J632">
        <f t="shared" si="326"/>
        <v>1</v>
      </c>
      <c r="K632">
        <f t="shared" ca="1" si="327"/>
        <v>50.95</v>
      </c>
      <c r="L632">
        <f t="shared" ca="1" si="328"/>
        <v>1.0684959309922624</v>
      </c>
      <c r="M632">
        <f t="shared" ca="1" si="301"/>
        <v>5.5561788411597641</v>
      </c>
      <c r="N632">
        <f t="shared" ca="1" si="302"/>
        <v>0.75728294997139567</v>
      </c>
      <c r="O632">
        <f t="shared" ca="1" si="303"/>
        <v>9.1699712080119067</v>
      </c>
      <c r="P632">
        <f t="shared" ca="1" si="304"/>
        <v>633.38999593099231</v>
      </c>
      <c r="Q632">
        <f t="shared" ca="1" si="305"/>
        <v>637.67584567389588</v>
      </c>
      <c r="R632">
        <f t="shared" ca="1" si="306"/>
        <v>2.7409906686322007E-2</v>
      </c>
      <c r="S632">
        <f t="shared" ca="1" si="307"/>
        <v>2.8323507366843055</v>
      </c>
      <c r="T632">
        <f t="shared" ca="1" si="308"/>
        <v>50.594272557643521</v>
      </c>
      <c r="U632">
        <f t="shared" ca="1" si="329"/>
        <v>-2.7102769924795211E-2</v>
      </c>
      <c r="V632">
        <f t="shared" ca="1" si="330"/>
        <v>0</v>
      </c>
      <c r="W632">
        <f t="shared" ca="1" si="309"/>
        <v>0.98224107542705941</v>
      </c>
      <c r="X632">
        <f t="shared" ca="1" si="310"/>
        <v>5.1076535922207089</v>
      </c>
      <c r="Y632">
        <f t="shared" ca="1" si="311"/>
        <v>0.7129131575283213</v>
      </c>
      <c r="Z632">
        <f t="shared" ca="1" si="312"/>
        <v>9.9752262129914584</v>
      </c>
      <c r="AA632">
        <f t="shared" ca="1" si="313"/>
        <v>633.30374107542707</v>
      </c>
      <c r="AB632">
        <f t="shared" ca="1" si="314"/>
        <v>638.37535871051125</v>
      </c>
      <c r="AC632">
        <f t="shared" ca="1" si="315"/>
        <v>3.5154359066053818E-2</v>
      </c>
      <c r="AD632">
        <f t="shared" ca="1" si="316"/>
        <v>3.2135066555216372</v>
      </c>
      <c r="AE632">
        <f t="shared" ca="1" si="317"/>
        <v>54.316605643081246</v>
      </c>
      <c r="AF632">
        <f t="shared" ca="1" si="318"/>
        <v>3.4882581859619677E-2</v>
      </c>
      <c r="AG632">
        <f t="shared" ca="1" si="319"/>
        <v>0</v>
      </c>
      <c r="AH632">
        <f ca="1">IFERROR(IF(V32="Supercritical",MAX($D$16,IFERROR(L632,MAX($D$16,POWER((ABS(K632)^2)/($I$5*MAX(F632,0.1)^2),1/3)))),IF(V32="Subcritical",MAX($D$16,IFERROR(W632,MAX($D$16,POWER((ABS(K632)^2)/($I$5*MAX(F632,0.1)^2),1/3)))),IF(AND(IFERROR(V632,0)=1,IFERROR(AG632,0)=1),IF(IFERROR(T632,-1E+99)&gt;=IFERROR(AE632,-1E+99),MAX($D$16,IFERROR(L632,MAX($D$16,POWER((ABS(K632)^2)/($I$5*MAX(F632,0.1)^2),1/3)))),MAX($D$16,IFERROR(W632,MAX($D$16,POWER((ABS(K632)^2)/($I$5*MAX(F632,0.1)^2),1/3))))),IF(IFERROR(V632,0)=1,MAX($D$16,IFERROR(L632,MAX($D$16,POWER((ABS(K632)^2)/($I$5*MAX(F632,0.1)^2),1/3)))),IF(IFERROR(AG632,0)=1,MAX($D$16,IFERROR(W632,MAX($D$16,POWER((ABS(K632)^2)/($I$5*MAX(F632,0.1)^2),1/3)))),MAX($D$16,POWER((ABS(K632)^2)/($I$5*MAX(F632,0.1)^2),1/3))))))),MAX($D$16,POWER((ABS(K632)^2)/($I$5*MAX(F632,0.1)^2),1/3)))</f>
        <v>2.1389677043987478</v>
      </c>
      <c r="AI632">
        <f t="shared" ca="1" si="320"/>
        <v>634.46046770439875</v>
      </c>
      <c r="AJ632">
        <f t="shared" ca="1" si="321"/>
        <v>635.52995155659812</v>
      </c>
      <c r="AM632">
        <v>0</v>
      </c>
      <c r="AN632">
        <v>0</v>
      </c>
      <c r="AO632">
        <f t="shared" si="322"/>
        <v>0</v>
      </c>
      <c r="AP632">
        <f t="shared" si="331"/>
        <v>0</v>
      </c>
      <c r="AQ632">
        <f t="shared" ca="1" si="323"/>
        <v>1.0000000000000004</v>
      </c>
      <c r="AR632" t="str">
        <f t="shared" ca="1" si="324"/>
        <v>Supercritical</v>
      </c>
      <c r="AS632">
        <f t="shared" ca="1" si="325"/>
        <v>3.8141460404132466E-3</v>
      </c>
    </row>
    <row r="633" spans="1:45" x14ac:dyDescent="0.35">
      <c r="A633">
        <v>484</v>
      </c>
      <c r="B633">
        <v>482.99599999999998</v>
      </c>
      <c r="C633">
        <v>616213.67799999996</v>
      </c>
      <c r="D633">
        <v>3097494.0120000001</v>
      </c>
      <c r="E633">
        <v>632.32100000000003</v>
      </c>
      <c r="F633">
        <v>5.2</v>
      </c>
      <c r="G633">
        <v>0</v>
      </c>
      <c r="H633" t="s">
        <v>194</v>
      </c>
      <c r="I633">
        <v>2.7E-2</v>
      </c>
      <c r="J633">
        <f t="shared" si="326"/>
        <v>1</v>
      </c>
      <c r="K633">
        <f t="shared" ca="1" si="327"/>
        <v>50.95</v>
      </c>
      <c r="L633">
        <f t="shared" ca="1" si="328"/>
        <v>1.0684959309922624</v>
      </c>
      <c r="M633">
        <f t="shared" ca="1" si="301"/>
        <v>5.5561788411597641</v>
      </c>
      <c r="N633">
        <f t="shared" ca="1" si="302"/>
        <v>0.75728294997139567</v>
      </c>
      <c r="O633">
        <f t="shared" ca="1" si="303"/>
        <v>9.1699712080119067</v>
      </c>
      <c r="P633">
        <f t="shared" ca="1" si="304"/>
        <v>633.38949593099233</v>
      </c>
      <c r="Q633">
        <f t="shared" ca="1" si="305"/>
        <v>637.67534567389589</v>
      </c>
      <c r="R633">
        <f t="shared" ca="1" si="306"/>
        <v>2.7409906686322007E-2</v>
      </c>
      <c r="S633">
        <f t="shared" ca="1" si="307"/>
        <v>2.8323507366843055</v>
      </c>
      <c r="T633">
        <f t="shared" ca="1" si="308"/>
        <v>50.594272557643521</v>
      </c>
      <c r="U633">
        <f t="shared" ca="1" si="329"/>
        <v>-2.7102769924795211E-2</v>
      </c>
      <c r="V633">
        <f t="shared" ca="1" si="330"/>
        <v>0</v>
      </c>
      <c r="W633">
        <f t="shared" ca="1" si="309"/>
        <v>0.98277327258636993</v>
      </c>
      <c r="X633">
        <f t="shared" ca="1" si="310"/>
        <v>5.1104210174491236</v>
      </c>
      <c r="Y633">
        <f t="shared" ca="1" si="311"/>
        <v>0.71319347173760161</v>
      </c>
      <c r="Z633">
        <f t="shared" ca="1" si="312"/>
        <v>9.9698243698582374</v>
      </c>
      <c r="AA633">
        <f t="shared" ca="1" si="313"/>
        <v>633.30377327258634</v>
      </c>
      <c r="AB633">
        <f t="shared" ca="1" si="314"/>
        <v>638.36989957053834</v>
      </c>
      <c r="AC633">
        <f t="shared" ca="1" si="315"/>
        <v>3.5097893736243113E-2</v>
      </c>
      <c r="AD633">
        <f t="shared" ca="1" si="316"/>
        <v>3.210896713419555</v>
      </c>
      <c r="AE633">
        <f t="shared" ca="1" si="317"/>
        <v>54.291269214018065</v>
      </c>
      <c r="AF633">
        <f t="shared" ca="1" si="318"/>
        <v>3.4825869419705668E-2</v>
      </c>
      <c r="AG633">
        <f t="shared" ca="1" si="319"/>
        <v>0</v>
      </c>
      <c r="AH633">
        <f ca="1">IFERROR(IF(V32="Supercritical",MAX($D$16,IFERROR(L633,MAX($D$16,POWER((ABS(K633)^2)/($I$5*MAX(F633,0.1)^2),1/3)))),IF(V32="Subcritical",MAX($D$16,IFERROR(W633,MAX($D$16,POWER((ABS(K633)^2)/($I$5*MAX(F633,0.1)^2),1/3)))),IF(AND(IFERROR(V633,0)=1,IFERROR(AG633,0)=1),IF(IFERROR(T633,-1E+99)&gt;=IFERROR(AE633,-1E+99),MAX($D$16,IFERROR(L633,MAX($D$16,POWER((ABS(K633)^2)/($I$5*MAX(F633,0.1)^2),1/3)))),MAX($D$16,IFERROR(W633,MAX($D$16,POWER((ABS(K633)^2)/($I$5*MAX(F633,0.1)^2),1/3))))),IF(IFERROR(V633,0)=1,MAX($D$16,IFERROR(L633,MAX($D$16,POWER((ABS(K633)^2)/($I$5*MAX(F633,0.1)^2),1/3)))),IF(IFERROR(AG633,0)=1,MAX($D$16,IFERROR(W633,MAX($D$16,POWER((ABS(K633)^2)/($I$5*MAX(F633,0.1)^2),1/3)))),MAX($D$16,POWER((ABS(K633)^2)/($I$5*MAX(F633,0.1)^2),1/3))))))),MAX($D$16,POWER((ABS(K633)^2)/($I$5*MAX(F633,0.1)^2),1/3)))</f>
        <v>2.1389677043987478</v>
      </c>
      <c r="AI633">
        <f t="shared" ca="1" si="320"/>
        <v>634.45996770439876</v>
      </c>
      <c r="AJ633">
        <f t="shared" ca="1" si="321"/>
        <v>635.52945155659813</v>
      </c>
      <c r="AM633">
        <v>0</v>
      </c>
      <c r="AN633">
        <v>0</v>
      </c>
      <c r="AO633">
        <f t="shared" si="322"/>
        <v>0</v>
      </c>
      <c r="AP633">
        <f t="shared" si="331"/>
        <v>0</v>
      </c>
      <c r="AQ633">
        <f t="shared" ca="1" si="323"/>
        <v>1.0000000000000004</v>
      </c>
      <c r="AR633" t="str">
        <f t="shared" ca="1" si="324"/>
        <v>Supercritical</v>
      </c>
      <c r="AS633">
        <f t="shared" ca="1" si="325"/>
        <v>3.8141460404132466E-3</v>
      </c>
    </row>
    <row r="634" spans="1:45" x14ac:dyDescent="0.35">
      <c r="A634">
        <v>485</v>
      </c>
      <c r="B634">
        <v>483.99599999999998</v>
      </c>
      <c r="C634">
        <v>616213.20400000003</v>
      </c>
      <c r="D634">
        <v>3097493.1320000002</v>
      </c>
      <c r="E634">
        <v>632.32050000000004</v>
      </c>
      <c r="F634">
        <v>5.2</v>
      </c>
      <c r="G634">
        <v>0</v>
      </c>
      <c r="H634" t="s">
        <v>194</v>
      </c>
      <c r="I634">
        <v>2.7E-2</v>
      </c>
      <c r="J634">
        <f t="shared" si="326"/>
        <v>1</v>
      </c>
      <c r="K634">
        <f t="shared" ca="1" si="327"/>
        <v>50.95</v>
      </c>
      <c r="L634">
        <f t="shared" ca="1" si="328"/>
        <v>1.0684959309922624</v>
      </c>
      <c r="M634">
        <f t="shared" ca="1" si="301"/>
        <v>5.5561788411597641</v>
      </c>
      <c r="N634">
        <f t="shared" ca="1" si="302"/>
        <v>0.75728294997139567</v>
      </c>
      <c r="O634">
        <f t="shared" ca="1" si="303"/>
        <v>9.1699712080119067</v>
      </c>
      <c r="P634">
        <f t="shared" ca="1" si="304"/>
        <v>633.38899593099234</v>
      </c>
      <c r="Q634">
        <f t="shared" ca="1" si="305"/>
        <v>637.6748456738959</v>
      </c>
      <c r="R634">
        <f t="shared" ca="1" si="306"/>
        <v>2.7409906686322007E-2</v>
      </c>
      <c r="S634">
        <f t="shared" ca="1" si="307"/>
        <v>2.8323507366843055</v>
      </c>
      <c r="T634">
        <f t="shared" ca="1" si="308"/>
        <v>50.594272557643521</v>
      </c>
      <c r="U634">
        <f t="shared" ca="1" si="329"/>
        <v>-2.7102769924795211E-2</v>
      </c>
      <c r="V634">
        <f t="shared" ca="1" si="330"/>
        <v>0</v>
      </c>
      <c r="W634">
        <f t="shared" ca="1" si="309"/>
        <v>0.98318454304023128</v>
      </c>
      <c r="X634">
        <f t="shared" ca="1" si="310"/>
        <v>5.1125596238092026</v>
      </c>
      <c r="Y634">
        <f t="shared" ca="1" si="311"/>
        <v>0.71341003545847781</v>
      </c>
      <c r="Z634">
        <f t="shared" ca="1" si="312"/>
        <v>9.965653948117442</v>
      </c>
      <c r="AA634">
        <f t="shared" ca="1" si="313"/>
        <v>633.30368454304028</v>
      </c>
      <c r="AB634">
        <f t="shared" ca="1" si="314"/>
        <v>638.36557336126805</v>
      </c>
      <c r="AC634">
        <f t="shared" ca="1" si="315"/>
        <v>3.5054343449710583E-2</v>
      </c>
      <c r="AD634">
        <f t="shared" ca="1" si="316"/>
        <v>3.2088822256247358</v>
      </c>
      <c r="AE634">
        <f t="shared" ca="1" si="317"/>
        <v>54.271711583315493</v>
      </c>
      <c r="AF634">
        <f t="shared" ca="1" si="318"/>
        <v>3.5212388996114896E-2</v>
      </c>
      <c r="AG634">
        <f t="shared" ca="1" si="319"/>
        <v>0</v>
      </c>
      <c r="AH634">
        <f ca="1">IFERROR(IF(V32="Supercritical",MAX($D$16,IFERROR(L634,MAX($D$16,POWER((ABS(K634)^2)/($I$5*MAX(F634,0.1)^2),1/3)))),IF(V32="Subcritical",MAX($D$16,IFERROR(W634,MAX($D$16,POWER((ABS(K634)^2)/($I$5*MAX(F634,0.1)^2),1/3)))),IF(AND(IFERROR(V634,0)=1,IFERROR(AG634,0)=1),IF(IFERROR(T634,-1E+99)&gt;=IFERROR(AE634,-1E+99),MAX($D$16,IFERROR(L634,MAX($D$16,POWER((ABS(K634)^2)/($I$5*MAX(F634,0.1)^2),1/3)))),MAX($D$16,IFERROR(W634,MAX($D$16,POWER((ABS(K634)^2)/($I$5*MAX(F634,0.1)^2),1/3))))),IF(IFERROR(V634,0)=1,MAX($D$16,IFERROR(L634,MAX($D$16,POWER((ABS(K634)^2)/($I$5*MAX(F634,0.1)^2),1/3)))),IF(IFERROR(AG634,0)=1,MAX($D$16,IFERROR(W634,MAX($D$16,POWER((ABS(K634)^2)/($I$5*MAX(F634,0.1)^2),1/3)))),MAX($D$16,POWER((ABS(K634)^2)/($I$5*MAX(F634,0.1)^2),1/3))))))),MAX($D$16,POWER((ABS(K634)^2)/($I$5*MAX(F634,0.1)^2),1/3)))</f>
        <v>2.1389677043987478</v>
      </c>
      <c r="AI634">
        <f t="shared" ca="1" si="320"/>
        <v>634.45946770439878</v>
      </c>
      <c r="AJ634">
        <f t="shared" ca="1" si="321"/>
        <v>635.52895155659814</v>
      </c>
      <c r="AM634">
        <v>0</v>
      </c>
      <c r="AN634">
        <v>0</v>
      </c>
      <c r="AO634">
        <f t="shared" si="322"/>
        <v>0</v>
      </c>
      <c r="AP634">
        <f t="shared" si="331"/>
        <v>0</v>
      </c>
      <c r="AQ634">
        <f t="shared" ca="1" si="323"/>
        <v>1.0000000000000004</v>
      </c>
      <c r="AR634" t="str">
        <f t="shared" ca="1" si="324"/>
        <v>Supercritical</v>
      </c>
      <c r="AS634">
        <f t="shared" ca="1" si="325"/>
        <v>3.8141460404132466E-3</v>
      </c>
    </row>
    <row r="635" spans="1:45" x14ac:dyDescent="0.35">
      <c r="A635">
        <v>486</v>
      </c>
      <c r="B635">
        <v>484.99599999999998</v>
      </c>
      <c r="C635">
        <v>616212.73</v>
      </c>
      <c r="D635">
        <v>3097492.2510000002</v>
      </c>
      <c r="E635">
        <v>632.32000000000005</v>
      </c>
      <c r="F635">
        <v>5.2</v>
      </c>
      <c r="G635">
        <v>0</v>
      </c>
      <c r="H635" t="s">
        <v>194</v>
      </c>
      <c r="I635">
        <v>7.8E-2</v>
      </c>
      <c r="J635">
        <f t="shared" si="326"/>
        <v>1</v>
      </c>
      <c r="K635">
        <f t="shared" ca="1" si="327"/>
        <v>50.95</v>
      </c>
      <c r="L635">
        <f t="shared" ca="1" si="328"/>
        <v>1.0684959309922624</v>
      </c>
      <c r="M635">
        <f t="shared" ca="1" si="301"/>
        <v>5.5561788411597641</v>
      </c>
      <c r="N635">
        <f t="shared" ca="1" si="302"/>
        <v>0.75728294997139567</v>
      </c>
      <c r="O635">
        <f t="shared" ca="1" si="303"/>
        <v>9.1699712080119067</v>
      </c>
      <c r="P635">
        <f t="shared" ca="1" si="304"/>
        <v>633.38849593099235</v>
      </c>
      <c r="Q635">
        <f t="shared" ca="1" si="305"/>
        <v>637.67434567389591</v>
      </c>
      <c r="R635">
        <f t="shared" ca="1" si="306"/>
        <v>2.7409906686322007E-2</v>
      </c>
      <c r="S635">
        <f t="shared" ca="1" si="307"/>
        <v>2.8323507366843055</v>
      </c>
      <c r="T635">
        <f t="shared" ca="1" si="308"/>
        <v>50.594272557643521</v>
      </c>
      <c r="U635">
        <f t="shared" ca="1" si="329"/>
        <v>-2.7467067152883828E-2</v>
      </c>
      <c r="V635">
        <f t="shared" ca="1" si="330"/>
        <v>0</v>
      </c>
      <c r="W635">
        <f t="shared" ca="1" si="309"/>
        <v>0.98349491772641384</v>
      </c>
      <c r="X635">
        <f t="shared" ca="1" si="310"/>
        <v>5.1141735721773518</v>
      </c>
      <c r="Y635">
        <f t="shared" ca="1" si="311"/>
        <v>0.71357343732778233</v>
      </c>
      <c r="Z635">
        <f t="shared" ca="1" si="312"/>
        <v>9.9625089529974868</v>
      </c>
      <c r="AA635">
        <f t="shared" ca="1" si="313"/>
        <v>633.30349491772643</v>
      </c>
      <c r="AB635">
        <f t="shared" ca="1" si="314"/>
        <v>638.36218934374858</v>
      </c>
      <c r="AC635">
        <f t="shared" ca="1" si="315"/>
        <v>3.502152612719002E-2</v>
      </c>
      <c r="AD635">
        <f t="shared" ca="1" si="316"/>
        <v>3.2073633404506889</v>
      </c>
      <c r="AE635">
        <f t="shared" ca="1" si="317"/>
        <v>54.256964544870542</v>
      </c>
      <c r="AF635">
        <f t="shared" ca="1" si="318"/>
        <v>3.4943083995926827E-2</v>
      </c>
      <c r="AG635">
        <f t="shared" ca="1" si="319"/>
        <v>0</v>
      </c>
      <c r="AH635">
        <f ca="1">IFERROR(IF(V32="Supercritical",MAX($D$16,IFERROR(L635,MAX($D$16,POWER((ABS(K635)^2)/($I$5*MAX(F635,0.1)^2),1/3)))),IF(V32="Subcritical",MAX($D$16,IFERROR(W635,MAX($D$16,POWER((ABS(K635)^2)/($I$5*MAX(F635,0.1)^2),1/3)))),IF(AND(IFERROR(V635,0)=1,IFERROR(AG635,0)=1),IF(IFERROR(T635,-1E+99)&gt;=IFERROR(AE635,-1E+99),MAX($D$16,IFERROR(L635,MAX($D$16,POWER((ABS(K635)^2)/($I$5*MAX(F635,0.1)^2),1/3)))),MAX($D$16,IFERROR(W635,MAX($D$16,POWER((ABS(K635)^2)/($I$5*MAX(F635,0.1)^2),1/3))))),IF(IFERROR(V635,0)=1,MAX($D$16,IFERROR(L635,MAX($D$16,POWER((ABS(K635)^2)/($I$5*MAX(F635,0.1)^2),1/3)))),IF(IFERROR(AG635,0)=1,MAX($D$16,IFERROR(W635,MAX($D$16,POWER((ABS(K635)^2)/($I$5*MAX(F635,0.1)^2),1/3)))),MAX($D$16,POWER((ABS(K635)^2)/($I$5*MAX(F635,0.1)^2),1/3))))))),MAX($D$16,POWER((ABS(K635)^2)/($I$5*MAX(F635,0.1)^2),1/3)))</f>
        <v>2.1389677043987478</v>
      </c>
      <c r="AI635">
        <f t="shared" ca="1" si="320"/>
        <v>634.45896770439879</v>
      </c>
      <c r="AJ635">
        <f t="shared" ca="1" si="321"/>
        <v>635.52845155659816</v>
      </c>
      <c r="AM635">
        <v>0</v>
      </c>
      <c r="AN635">
        <v>0</v>
      </c>
      <c r="AO635">
        <f t="shared" si="322"/>
        <v>0</v>
      </c>
      <c r="AP635">
        <f t="shared" si="331"/>
        <v>0</v>
      </c>
      <c r="AQ635">
        <f t="shared" ca="1" si="323"/>
        <v>1.0000000000000004</v>
      </c>
      <c r="AR635" t="str">
        <f t="shared" ca="1" si="324"/>
        <v>Supercritical</v>
      </c>
      <c r="AS635">
        <f t="shared" ca="1" si="325"/>
        <v>3.8141460404132466E-3</v>
      </c>
    </row>
    <row r="636" spans="1:45" x14ac:dyDescent="0.35">
      <c r="A636">
        <v>487</v>
      </c>
      <c r="B636">
        <v>485.99599999999998</v>
      </c>
      <c r="C636">
        <v>616212.255</v>
      </c>
      <c r="D636">
        <v>3097491.3709999998</v>
      </c>
      <c r="E636">
        <v>632.31949999999995</v>
      </c>
      <c r="F636">
        <v>5.2</v>
      </c>
      <c r="G636">
        <v>0</v>
      </c>
      <c r="H636" t="s">
        <v>194</v>
      </c>
      <c r="I636">
        <v>0.05</v>
      </c>
      <c r="J636">
        <f t="shared" si="326"/>
        <v>1</v>
      </c>
      <c r="K636">
        <f t="shared" ca="1" si="327"/>
        <v>50.95</v>
      </c>
      <c r="L636">
        <f t="shared" ca="1" si="328"/>
        <v>1.0684959309922624</v>
      </c>
      <c r="M636">
        <f t="shared" ca="1" si="301"/>
        <v>5.5561788411597641</v>
      </c>
      <c r="N636">
        <f t="shared" ca="1" si="302"/>
        <v>0.75728294997139567</v>
      </c>
      <c r="O636">
        <f t="shared" ca="1" si="303"/>
        <v>9.1699712080119067</v>
      </c>
      <c r="P636">
        <f t="shared" ca="1" si="304"/>
        <v>633.38799593099225</v>
      </c>
      <c r="Q636">
        <f t="shared" ca="1" si="305"/>
        <v>637.67384567389581</v>
      </c>
      <c r="R636">
        <f t="shared" ca="1" si="306"/>
        <v>2.7409906686322007E-2</v>
      </c>
      <c r="S636">
        <f t="shared" ca="1" si="307"/>
        <v>2.8323507366843055</v>
      </c>
      <c r="T636">
        <f t="shared" ca="1" si="308"/>
        <v>50.594272557643521</v>
      </c>
      <c r="U636">
        <f t="shared" ca="1" si="329"/>
        <v>-2.7267060831491108E-2</v>
      </c>
      <c r="V636">
        <f t="shared" ca="1" si="330"/>
        <v>0</v>
      </c>
      <c r="W636">
        <f t="shared" ca="1" si="309"/>
        <v>0.98372128645954604</v>
      </c>
      <c r="X636">
        <f t="shared" ca="1" si="310"/>
        <v>5.1153506895896399</v>
      </c>
      <c r="Y636">
        <f t="shared" ca="1" si="311"/>
        <v>0.71369259502923443</v>
      </c>
      <c r="Z636">
        <f t="shared" ca="1" si="312"/>
        <v>9.960216433193807</v>
      </c>
      <c r="AA636">
        <f t="shared" ca="1" si="313"/>
        <v>633.30322128645946</v>
      </c>
      <c r="AB636">
        <f t="shared" ca="1" si="314"/>
        <v>638.35958782040768</v>
      </c>
      <c r="AC636">
        <f t="shared" ca="1" si="315"/>
        <v>3.4997617618330479E-2</v>
      </c>
      <c r="AD636">
        <f t="shared" ca="1" si="316"/>
        <v>3.2062563119417695</v>
      </c>
      <c r="AE636">
        <f t="shared" ca="1" si="317"/>
        <v>54.246215753027357</v>
      </c>
      <c r="AF636">
        <f t="shared" ca="1" si="318"/>
        <v>3.4725154112379641E-2</v>
      </c>
      <c r="AG636">
        <f t="shared" ca="1" si="319"/>
        <v>0</v>
      </c>
      <c r="AH636">
        <f ca="1">IFERROR(IF(V32="Supercritical",MAX($D$16,IFERROR(L636,MAX($D$16,POWER((ABS(K636)^2)/($I$5*MAX(F636,0.1)^2),1/3)))),IF(V32="Subcritical",MAX($D$16,IFERROR(W636,MAX($D$16,POWER((ABS(K636)^2)/($I$5*MAX(F636,0.1)^2),1/3)))),IF(AND(IFERROR(V636,0)=1,IFERROR(AG636,0)=1),IF(IFERROR(T636,-1E+99)&gt;=IFERROR(AE636,-1E+99),MAX($D$16,IFERROR(L636,MAX($D$16,POWER((ABS(K636)^2)/($I$5*MAX(F636,0.1)^2),1/3)))),MAX($D$16,IFERROR(W636,MAX($D$16,POWER((ABS(K636)^2)/($I$5*MAX(F636,0.1)^2),1/3))))),IF(IFERROR(V636,0)=1,MAX($D$16,IFERROR(L636,MAX($D$16,POWER((ABS(K636)^2)/($I$5*MAX(F636,0.1)^2),1/3)))),IF(IFERROR(AG636,0)=1,MAX($D$16,IFERROR(W636,MAX($D$16,POWER((ABS(K636)^2)/($I$5*MAX(F636,0.1)^2),1/3)))),MAX($D$16,POWER((ABS(K636)^2)/($I$5*MAX(F636,0.1)^2),1/3))))))),MAX($D$16,POWER((ABS(K636)^2)/($I$5*MAX(F636,0.1)^2),1/3)))</f>
        <v>2.1389677043987478</v>
      </c>
      <c r="AI636">
        <f t="shared" ca="1" si="320"/>
        <v>634.45846770439869</v>
      </c>
      <c r="AJ636">
        <f t="shared" ca="1" si="321"/>
        <v>635.52795155659805</v>
      </c>
      <c r="AM636">
        <v>0</v>
      </c>
      <c r="AN636">
        <v>0</v>
      </c>
      <c r="AO636">
        <f t="shared" si="322"/>
        <v>0</v>
      </c>
      <c r="AP636">
        <f t="shared" si="331"/>
        <v>0</v>
      </c>
      <c r="AQ636">
        <f t="shared" ca="1" si="323"/>
        <v>1.0000000000000004</v>
      </c>
      <c r="AR636" t="str">
        <f t="shared" ca="1" si="324"/>
        <v>Supercritical</v>
      </c>
      <c r="AS636">
        <f t="shared" ca="1" si="325"/>
        <v>3.8141460404132466E-3</v>
      </c>
    </row>
    <row r="637" spans="1:45" x14ac:dyDescent="0.35">
      <c r="A637">
        <v>488</v>
      </c>
      <c r="B637">
        <v>486.99599999999998</v>
      </c>
      <c r="C637">
        <v>616211.78099999996</v>
      </c>
      <c r="D637">
        <v>3097490.4909999999</v>
      </c>
      <c r="E637">
        <v>632.31899999999996</v>
      </c>
      <c r="F637">
        <v>5.2</v>
      </c>
      <c r="G637">
        <v>0</v>
      </c>
      <c r="H637" t="s">
        <v>194</v>
      </c>
      <c r="I637">
        <v>2.7E-2</v>
      </c>
      <c r="J637">
        <f t="shared" si="326"/>
        <v>1</v>
      </c>
      <c r="K637">
        <f t="shared" ca="1" si="327"/>
        <v>50.95</v>
      </c>
      <c r="L637">
        <f t="shared" ca="1" si="328"/>
        <v>1.0684959309922624</v>
      </c>
      <c r="M637">
        <f t="shared" ca="1" si="301"/>
        <v>5.5561788411597641</v>
      </c>
      <c r="N637">
        <f t="shared" ca="1" si="302"/>
        <v>0.75728294997139567</v>
      </c>
      <c r="O637">
        <f t="shared" ca="1" si="303"/>
        <v>9.1699712080119067</v>
      </c>
      <c r="P637">
        <f t="shared" ca="1" si="304"/>
        <v>633.38749593099226</v>
      </c>
      <c r="Q637">
        <f t="shared" ca="1" si="305"/>
        <v>637.67334567389582</v>
      </c>
      <c r="R637">
        <f t="shared" ca="1" si="306"/>
        <v>2.7409906686322007E-2</v>
      </c>
      <c r="S637">
        <f t="shared" ca="1" si="307"/>
        <v>2.8323507366843055</v>
      </c>
      <c r="T637">
        <f t="shared" ca="1" si="308"/>
        <v>50.594272557643521</v>
      </c>
      <c r="U637">
        <f t="shared" ca="1" si="329"/>
        <v>-2.7102769924795211E-2</v>
      </c>
      <c r="V637">
        <f t="shared" ca="1" si="330"/>
        <v>0</v>
      </c>
      <c r="W637">
        <f t="shared" ca="1" si="309"/>
        <v>0.98387790997043001</v>
      </c>
      <c r="X637">
        <f t="shared" ca="1" si="310"/>
        <v>5.1161651318462358</v>
      </c>
      <c r="Y637">
        <f t="shared" ca="1" si="311"/>
        <v>0.7137750308978088</v>
      </c>
      <c r="Z637">
        <f t="shared" ca="1" si="312"/>
        <v>9.9586308664775292</v>
      </c>
      <c r="AA637">
        <f t="shared" ca="1" si="313"/>
        <v>633.30287790997033</v>
      </c>
      <c r="AB637">
        <f t="shared" ca="1" si="314"/>
        <v>638.35763472621693</v>
      </c>
      <c r="AC637">
        <f t="shared" ca="1" si="315"/>
        <v>3.498108848751353E-2</v>
      </c>
      <c r="AD637">
        <f t="shared" ca="1" si="316"/>
        <v>3.2054907365648275</v>
      </c>
      <c r="AE637">
        <f t="shared" ca="1" si="317"/>
        <v>54.238782074978481</v>
      </c>
      <c r="AF637">
        <f t="shared" ca="1" si="318"/>
        <v>3.4708552544202576E-2</v>
      </c>
      <c r="AG637">
        <f t="shared" ca="1" si="319"/>
        <v>0</v>
      </c>
      <c r="AH637">
        <f ca="1">IFERROR(IF(V32="Supercritical",MAX($D$16,IFERROR(L637,MAX($D$16,POWER((ABS(K637)^2)/($I$5*MAX(F637,0.1)^2),1/3)))),IF(V32="Subcritical",MAX($D$16,IFERROR(W637,MAX($D$16,POWER((ABS(K637)^2)/($I$5*MAX(F637,0.1)^2),1/3)))),IF(AND(IFERROR(V637,0)=1,IFERROR(AG637,0)=1),IF(IFERROR(T637,-1E+99)&gt;=IFERROR(AE637,-1E+99),MAX($D$16,IFERROR(L637,MAX($D$16,POWER((ABS(K637)^2)/($I$5*MAX(F637,0.1)^2),1/3)))),MAX($D$16,IFERROR(W637,MAX($D$16,POWER((ABS(K637)^2)/($I$5*MAX(F637,0.1)^2),1/3))))),IF(IFERROR(V637,0)=1,MAX($D$16,IFERROR(L637,MAX($D$16,POWER((ABS(K637)^2)/($I$5*MAX(F637,0.1)^2),1/3)))),IF(IFERROR(AG637,0)=1,MAX($D$16,IFERROR(W637,MAX($D$16,POWER((ABS(K637)^2)/($I$5*MAX(F637,0.1)^2),1/3)))),MAX($D$16,POWER((ABS(K637)^2)/($I$5*MAX(F637,0.1)^2),1/3))))))),MAX($D$16,POWER((ABS(K637)^2)/($I$5*MAX(F637,0.1)^2),1/3)))</f>
        <v>2.1389677043987478</v>
      </c>
      <c r="AI637">
        <f t="shared" ca="1" si="320"/>
        <v>634.4579677043987</v>
      </c>
      <c r="AJ637">
        <f t="shared" ca="1" si="321"/>
        <v>635.52745155659807</v>
      </c>
      <c r="AM637">
        <v>0</v>
      </c>
      <c r="AN637">
        <v>0</v>
      </c>
      <c r="AO637">
        <f t="shared" si="322"/>
        <v>0</v>
      </c>
      <c r="AP637">
        <f t="shared" si="331"/>
        <v>0</v>
      </c>
      <c r="AQ637">
        <f t="shared" ca="1" si="323"/>
        <v>1.0000000000000004</v>
      </c>
      <c r="AR637" t="str">
        <f t="shared" ca="1" si="324"/>
        <v>Supercritical</v>
      </c>
      <c r="AS637">
        <f t="shared" ca="1" si="325"/>
        <v>3.8141460404132466E-3</v>
      </c>
    </row>
    <row r="638" spans="1:45" x14ac:dyDescent="0.35">
      <c r="A638">
        <v>489</v>
      </c>
      <c r="B638">
        <v>487.99599999999998</v>
      </c>
      <c r="C638">
        <v>616211.30700000003</v>
      </c>
      <c r="D638">
        <v>3097489.61</v>
      </c>
      <c r="E638">
        <v>632.31849999999997</v>
      </c>
      <c r="F638">
        <v>5.2</v>
      </c>
      <c r="G638">
        <v>0</v>
      </c>
      <c r="H638" t="s">
        <v>194</v>
      </c>
      <c r="I638">
        <v>2.7E-2</v>
      </c>
      <c r="J638">
        <f t="shared" si="326"/>
        <v>1</v>
      </c>
      <c r="K638">
        <f t="shared" ca="1" si="327"/>
        <v>50.95</v>
      </c>
      <c r="L638">
        <f t="shared" ca="1" si="328"/>
        <v>1.0684959309922624</v>
      </c>
      <c r="M638">
        <f t="shared" ca="1" si="301"/>
        <v>5.5561788411597641</v>
      </c>
      <c r="N638">
        <f t="shared" ca="1" si="302"/>
        <v>0.75728294997139567</v>
      </c>
      <c r="O638">
        <f t="shared" ca="1" si="303"/>
        <v>9.1699712080119067</v>
      </c>
      <c r="P638">
        <f t="shared" ca="1" si="304"/>
        <v>633.38699593099227</v>
      </c>
      <c r="Q638">
        <f t="shared" ca="1" si="305"/>
        <v>637.67284567389584</v>
      </c>
      <c r="R638">
        <f t="shared" ca="1" si="306"/>
        <v>2.7409906686322007E-2</v>
      </c>
      <c r="S638">
        <f t="shared" ca="1" si="307"/>
        <v>2.8323507366843055</v>
      </c>
      <c r="T638">
        <f t="shared" ca="1" si="308"/>
        <v>50.594272557643521</v>
      </c>
      <c r="U638">
        <f t="shared" ca="1" si="329"/>
        <v>-2.7102769924795211E-2</v>
      </c>
      <c r="V638">
        <f t="shared" ca="1" si="330"/>
        <v>0</v>
      </c>
      <c r="W638">
        <f t="shared" ca="1" si="309"/>
        <v>0.98397683945568026</v>
      </c>
      <c r="X638">
        <f t="shared" ca="1" si="310"/>
        <v>5.1166795651695374</v>
      </c>
      <c r="Y638">
        <f t="shared" ca="1" si="311"/>
        <v>0.71382709687747836</v>
      </c>
      <c r="Z638">
        <f t="shared" ca="1" si="312"/>
        <v>9.9576296211372792</v>
      </c>
      <c r="AA638">
        <f t="shared" ca="1" si="313"/>
        <v>633.30247683945561</v>
      </c>
      <c r="AB638">
        <f t="shared" ca="1" si="314"/>
        <v>638.35621729163449</v>
      </c>
      <c r="AC638">
        <f t="shared" ca="1" si="315"/>
        <v>3.4970653546670637E-2</v>
      </c>
      <c r="AD638">
        <f t="shared" ca="1" si="316"/>
        <v>3.2050073264403593</v>
      </c>
      <c r="AE638">
        <f t="shared" ca="1" si="317"/>
        <v>54.234088092190646</v>
      </c>
      <c r="AF638">
        <f t="shared" ca="1" si="318"/>
        <v>3.4629409610488437E-2</v>
      </c>
      <c r="AG638">
        <f t="shared" ca="1" si="319"/>
        <v>0</v>
      </c>
      <c r="AH638">
        <f ca="1">IFERROR(IF(V32="Supercritical",MAX($D$16,IFERROR(L638,MAX($D$16,POWER((ABS(K638)^2)/($I$5*MAX(F638,0.1)^2),1/3)))),IF(V32="Subcritical",MAX($D$16,IFERROR(W638,MAX($D$16,POWER((ABS(K638)^2)/($I$5*MAX(F638,0.1)^2),1/3)))),IF(AND(IFERROR(V638,0)=1,IFERROR(AG638,0)=1),IF(IFERROR(T638,-1E+99)&gt;=IFERROR(AE638,-1E+99),MAX($D$16,IFERROR(L638,MAX($D$16,POWER((ABS(K638)^2)/($I$5*MAX(F638,0.1)^2),1/3)))),MAX($D$16,IFERROR(W638,MAX($D$16,POWER((ABS(K638)^2)/($I$5*MAX(F638,0.1)^2),1/3))))),IF(IFERROR(V638,0)=1,MAX($D$16,IFERROR(L638,MAX($D$16,POWER((ABS(K638)^2)/($I$5*MAX(F638,0.1)^2),1/3)))),IF(IFERROR(AG638,0)=1,MAX($D$16,IFERROR(W638,MAX($D$16,POWER((ABS(K638)^2)/($I$5*MAX(F638,0.1)^2),1/3)))),MAX($D$16,POWER((ABS(K638)^2)/($I$5*MAX(F638,0.1)^2),1/3))))))),MAX($D$16,POWER((ABS(K638)^2)/($I$5*MAX(F638,0.1)^2),1/3)))</f>
        <v>2.1389677043987478</v>
      </c>
      <c r="AI638">
        <f t="shared" ca="1" si="320"/>
        <v>634.45746770439871</v>
      </c>
      <c r="AJ638">
        <f t="shared" ca="1" si="321"/>
        <v>635.52695155659808</v>
      </c>
      <c r="AM638">
        <v>0</v>
      </c>
      <c r="AN638">
        <v>0</v>
      </c>
      <c r="AO638">
        <f t="shared" si="322"/>
        <v>0</v>
      </c>
      <c r="AP638">
        <f t="shared" si="331"/>
        <v>0</v>
      </c>
      <c r="AQ638">
        <f t="shared" ca="1" si="323"/>
        <v>1.0000000000000004</v>
      </c>
      <c r="AR638" t="str">
        <f t="shared" ca="1" si="324"/>
        <v>Supercritical</v>
      </c>
      <c r="AS638">
        <f t="shared" ca="1" si="325"/>
        <v>3.8141460404132466E-3</v>
      </c>
    </row>
    <row r="639" spans="1:45" x14ac:dyDescent="0.35">
      <c r="A639">
        <v>490</v>
      </c>
      <c r="B639">
        <v>488.995</v>
      </c>
      <c r="C639">
        <v>616210.83299999998</v>
      </c>
      <c r="D639">
        <v>3097488.73</v>
      </c>
      <c r="E639">
        <v>632.31799999999998</v>
      </c>
      <c r="F639">
        <v>5.2</v>
      </c>
      <c r="G639">
        <v>0</v>
      </c>
      <c r="H639" t="s">
        <v>194</v>
      </c>
      <c r="I639">
        <v>2.3E-2</v>
      </c>
      <c r="J639">
        <f t="shared" si="326"/>
        <v>0.99900000000002365</v>
      </c>
      <c r="K639">
        <f t="shared" ca="1" si="327"/>
        <v>50.95</v>
      </c>
      <c r="L639">
        <f t="shared" ca="1" si="328"/>
        <v>1.0684959309922624</v>
      </c>
      <c r="M639">
        <f t="shared" ca="1" si="301"/>
        <v>5.5561788411597641</v>
      </c>
      <c r="N639">
        <f t="shared" ca="1" si="302"/>
        <v>0.75728294997139567</v>
      </c>
      <c r="O639">
        <f t="shared" ca="1" si="303"/>
        <v>9.1699712080119067</v>
      </c>
      <c r="P639">
        <f t="shared" ca="1" si="304"/>
        <v>633.38649593099228</v>
      </c>
      <c r="Q639">
        <f t="shared" ca="1" si="305"/>
        <v>637.67234567389585</v>
      </c>
      <c r="R639">
        <f t="shared" ca="1" si="306"/>
        <v>2.7409906686322007E-2</v>
      </c>
      <c r="S639">
        <f t="shared" ca="1" si="307"/>
        <v>2.8323507366843055</v>
      </c>
      <c r="T639">
        <f t="shared" ca="1" si="308"/>
        <v>50.594272557643521</v>
      </c>
      <c r="U639">
        <f t="shared" ca="1" si="329"/>
        <v>-2.7046787686458629E-2</v>
      </c>
      <c r="V639">
        <f t="shared" ca="1" si="330"/>
        <v>0</v>
      </c>
      <c r="W639">
        <f t="shared" ca="1" si="309"/>
        <v>0.98402826286785405</v>
      </c>
      <c r="X639">
        <f t="shared" ca="1" si="310"/>
        <v>5.1169469669128409</v>
      </c>
      <c r="Y639">
        <f t="shared" ca="1" si="311"/>
        <v>0.71385415956770126</v>
      </c>
      <c r="Z639">
        <f t="shared" ca="1" si="312"/>
        <v>9.9571092546888718</v>
      </c>
      <c r="AA639">
        <f t="shared" ca="1" si="313"/>
        <v>633.30202826286779</v>
      </c>
      <c r="AB639">
        <f t="shared" ca="1" si="314"/>
        <v>638.35524053146162</v>
      </c>
      <c r="AC639">
        <f t="shared" ca="1" si="315"/>
        <v>3.4965231159509974E-2</v>
      </c>
      <c r="AD639">
        <f t="shared" ca="1" si="316"/>
        <v>3.2047560985044758</v>
      </c>
      <c r="AE639">
        <f t="shared" ca="1" si="317"/>
        <v>54.231648599414918</v>
      </c>
      <c r="AF639">
        <f t="shared" ca="1" si="318"/>
        <v>3.4693902861022252E-2</v>
      </c>
      <c r="AG639">
        <f t="shared" ca="1" si="319"/>
        <v>0</v>
      </c>
      <c r="AH639">
        <f ca="1">IFERROR(IF(V32="Supercritical",MAX($D$16,IFERROR(L639,MAX($D$16,POWER((ABS(K639)^2)/($I$5*MAX(F639,0.1)^2),1/3)))),IF(V32="Subcritical",MAX($D$16,IFERROR(W639,MAX($D$16,POWER((ABS(K639)^2)/($I$5*MAX(F639,0.1)^2),1/3)))),IF(AND(IFERROR(V639,0)=1,IFERROR(AG639,0)=1),IF(IFERROR(T639,-1E+99)&gt;=IFERROR(AE639,-1E+99),MAX($D$16,IFERROR(L639,MAX($D$16,POWER((ABS(K639)^2)/($I$5*MAX(F639,0.1)^2),1/3)))),MAX($D$16,IFERROR(W639,MAX($D$16,POWER((ABS(K639)^2)/($I$5*MAX(F639,0.1)^2),1/3))))),IF(IFERROR(V639,0)=1,MAX($D$16,IFERROR(L639,MAX($D$16,POWER((ABS(K639)^2)/($I$5*MAX(F639,0.1)^2),1/3)))),IF(IFERROR(AG639,0)=1,MAX($D$16,IFERROR(W639,MAX($D$16,POWER((ABS(K639)^2)/($I$5*MAX(F639,0.1)^2),1/3)))),MAX($D$16,POWER((ABS(K639)^2)/($I$5*MAX(F639,0.1)^2),1/3))))))),MAX($D$16,POWER((ABS(K639)^2)/($I$5*MAX(F639,0.1)^2),1/3)))</f>
        <v>2.1389677043987478</v>
      </c>
      <c r="AI639">
        <f t="shared" ca="1" si="320"/>
        <v>634.45696770439872</v>
      </c>
      <c r="AJ639">
        <f t="shared" ca="1" si="321"/>
        <v>635.52645155659809</v>
      </c>
      <c r="AM639">
        <v>0</v>
      </c>
      <c r="AN639">
        <v>0</v>
      </c>
      <c r="AO639">
        <f t="shared" si="322"/>
        <v>0</v>
      </c>
      <c r="AP639">
        <f t="shared" si="331"/>
        <v>0</v>
      </c>
      <c r="AQ639">
        <f t="shared" ca="1" si="323"/>
        <v>1.0000000000000004</v>
      </c>
      <c r="AR639" t="str">
        <f t="shared" ca="1" si="324"/>
        <v>Supercritical</v>
      </c>
      <c r="AS639">
        <f t="shared" ca="1" si="325"/>
        <v>3.8141460404132466E-3</v>
      </c>
    </row>
    <row r="640" spans="1:45" x14ac:dyDescent="0.35">
      <c r="A640">
        <v>491</v>
      </c>
      <c r="B640">
        <v>489.99599999999998</v>
      </c>
      <c r="C640">
        <v>616210.35800000001</v>
      </c>
      <c r="D640">
        <v>3097487.8489999999</v>
      </c>
      <c r="E640">
        <v>632.3175</v>
      </c>
      <c r="F640">
        <v>5.2</v>
      </c>
      <c r="G640">
        <v>0</v>
      </c>
      <c r="H640" t="s">
        <v>194</v>
      </c>
      <c r="I640">
        <v>2.3E-2</v>
      </c>
      <c r="J640">
        <f t="shared" si="326"/>
        <v>1.0009999999999764</v>
      </c>
      <c r="K640">
        <f t="shared" ca="1" si="327"/>
        <v>50.95</v>
      </c>
      <c r="L640">
        <f t="shared" ca="1" si="328"/>
        <v>1.0684959309922624</v>
      </c>
      <c r="M640">
        <f t="shared" ca="1" si="301"/>
        <v>5.5561788411597641</v>
      </c>
      <c r="N640">
        <f t="shared" ca="1" si="302"/>
        <v>0.75728294997139567</v>
      </c>
      <c r="O640">
        <f t="shared" ca="1" si="303"/>
        <v>9.1699712080119067</v>
      </c>
      <c r="P640">
        <f t="shared" ca="1" si="304"/>
        <v>633.38599593099229</v>
      </c>
      <c r="Q640">
        <f t="shared" ca="1" si="305"/>
        <v>637.67184567389586</v>
      </c>
      <c r="R640">
        <f t="shared" ca="1" si="306"/>
        <v>2.7409906686322007E-2</v>
      </c>
      <c r="S640">
        <f t="shared" ca="1" si="307"/>
        <v>2.8323507366843055</v>
      </c>
      <c r="T640">
        <f t="shared" ca="1" si="308"/>
        <v>50.594272557643521</v>
      </c>
      <c r="U640">
        <f t="shared" ca="1" si="329"/>
        <v>-2.7101607499844249E-2</v>
      </c>
      <c r="V640">
        <f t="shared" ca="1" si="330"/>
        <v>0</v>
      </c>
      <c r="W640">
        <f t="shared" ca="1" si="309"/>
        <v>0.98404079257429555</v>
      </c>
      <c r="X640">
        <f t="shared" ca="1" si="310"/>
        <v>5.1170121213863373</v>
      </c>
      <c r="Y640">
        <f t="shared" ca="1" si="311"/>
        <v>0.7138607534808441</v>
      </c>
      <c r="Z640">
        <f t="shared" ca="1" si="312"/>
        <v>9.9569824716765112</v>
      </c>
      <c r="AA640">
        <f t="shared" ca="1" si="313"/>
        <v>633.30154079257431</v>
      </c>
      <c r="AB640">
        <f t="shared" ca="1" si="314"/>
        <v>638.35462437775641</v>
      </c>
      <c r="AC640">
        <f t="shared" ca="1" si="315"/>
        <v>3.4963910127699858E-2</v>
      </c>
      <c r="AD640">
        <f t="shared" ca="1" si="316"/>
        <v>3.2046948898753023</v>
      </c>
      <c r="AE640">
        <f t="shared" ca="1" si="317"/>
        <v>54.231054243281164</v>
      </c>
      <c r="AF640">
        <f t="shared" ca="1" si="318"/>
        <v>3.4463910127669806E-2</v>
      </c>
      <c r="AG640">
        <f t="shared" ca="1" si="319"/>
        <v>0</v>
      </c>
      <c r="AH640">
        <f ca="1">IFERROR(IF(V32="Supercritical",MAX($D$16,IFERROR(L640,MAX($D$16,POWER((ABS(K640)^2)/($I$5*MAX(F640,0.1)^2),1/3)))),IF(V32="Subcritical",MAX($D$16,IFERROR(W640,MAX($D$16,POWER((ABS(K640)^2)/($I$5*MAX(F640,0.1)^2),1/3)))),IF(AND(IFERROR(V640,0)=1,IFERROR(AG640,0)=1),IF(IFERROR(T640,-1E+99)&gt;=IFERROR(AE640,-1E+99),MAX($D$16,IFERROR(L640,MAX($D$16,POWER((ABS(K640)^2)/($I$5*MAX(F640,0.1)^2),1/3)))),MAX($D$16,IFERROR(W640,MAX($D$16,POWER((ABS(K640)^2)/($I$5*MAX(F640,0.1)^2),1/3))))),IF(IFERROR(V640,0)=1,MAX($D$16,IFERROR(L640,MAX($D$16,POWER((ABS(K640)^2)/($I$5*MAX(F640,0.1)^2),1/3)))),IF(IFERROR(AG640,0)=1,MAX($D$16,IFERROR(W640,MAX($D$16,POWER((ABS(K640)^2)/($I$5*MAX(F640,0.1)^2),1/3)))),MAX($D$16,POWER((ABS(K640)^2)/($I$5*MAX(F640,0.1)^2),1/3))))))),MAX($D$16,POWER((ABS(K640)^2)/($I$5*MAX(F640,0.1)^2),1/3)))</f>
        <v>2.1389677043987478</v>
      </c>
      <c r="AI640">
        <f t="shared" ca="1" si="320"/>
        <v>634.45646770439873</v>
      </c>
      <c r="AJ640">
        <f t="shared" ca="1" si="321"/>
        <v>635.5259515565981</v>
      </c>
      <c r="AM640">
        <v>0</v>
      </c>
      <c r="AN640">
        <v>0</v>
      </c>
      <c r="AO640">
        <f t="shared" si="322"/>
        <v>0</v>
      </c>
      <c r="AP640">
        <f t="shared" si="331"/>
        <v>0</v>
      </c>
      <c r="AQ640">
        <f t="shared" ca="1" si="323"/>
        <v>1.0000000000000004</v>
      </c>
      <c r="AR640" t="str">
        <f t="shared" ca="1" si="324"/>
        <v>Supercritical</v>
      </c>
      <c r="AS640">
        <f t="shared" ca="1" si="325"/>
        <v>3.8141460404132466E-3</v>
      </c>
    </row>
    <row r="641" spans="1:45" x14ac:dyDescent="0.35">
      <c r="A641">
        <v>492</v>
      </c>
      <c r="B641">
        <v>490.99599999999998</v>
      </c>
      <c r="C641">
        <v>616209.88399999996</v>
      </c>
      <c r="D641">
        <v>3097486.969</v>
      </c>
      <c r="E641">
        <v>632.31700000000001</v>
      </c>
      <c r="F641">
        <v>5.2</v>
      </c>
      <c r="G641">
        <v>0</v>
      </c>
      <c r="H641" t="s">
        <v>194</v>
      </c>
      <c r="I641">
        <v>0</v>
      </c>
      <c r="J641">
        <f t="shared" si="326"/>
        <v>1</v>
      </c>
      <c r="K641">
        <f t="shared" ca="1" si="327"/>
        <v>50.95</v>
      </c>
      <c r="L641">
        <f t="shared" ca="1" si="328"/>
        <v>1.0684959309922624</v>
      </c>
      <c r="M641">
        <f t="shared" ca="1" si="301"/>
        <v>5.5561788411597641</v>
      </c>
      <c r="N641">
        <f t="shared" ca="1" si="302"/>
        <v>0.75728294997139567</v>
      </c>
      <c r="O641">
        <f t="shared" ca="1" si="303"/>
        <v>9.1699712080119067</v>
      </c>
      <c r="P641">
        <f t="shared" ca="1" si="304"/>
        <v>633.38549593099231</v>
      </c>
      <c r="Q641">
        <f t="shared" ca="1" si="305"/>
        <v>637.67134567389587</v>
      </c>
      <c r="R641">
        <f t="shared" ca="1" si="306"/>
        <v>2.7409906686322007E-2</v>
      </c>
      <c r="S641">
        <f t="shared" ca="1" si="307"/>
        <v>2.8323507366843055</v>
      </c>
      <c r="T641">
        <f t="shared" ca="1" si="308"/>
        <v>50.594272557643521</v>
      </c>
      <c r="U641">
        <f t="shared" ca="1" si="329"/>
        <v>-2.6909906686341856E-2</v>
      </c>
      <c r="V641">
        <f t="shared" ca="1" si="330"/>
        <v>0</v>
      </c>
      <c r="W641">
        <f t="shared" ca="1" si="309"/>
        <v>0.98402170564599956</v>
      </c>
      <c r="X641">
        <f t="shared" ca="1" si="310"/>
        <v>5.1169128693591981</v>
      </c>
      <c r="Y641">
        <f t="shared" ca="1" si="311"/>
        <v>0.71385070873013912</v>
      </c>
      <c r="Z641">
        <f t="shared" ca="1" si="312"/>
        <v>9.9571756058415311</v>
      </c>
      <c r="AA641">
        <f t="shared" ca="1" si="313"/>
        <v>633.30102170564601</v>
      </c>
      <c r="AB641">
        <f t="shared" ca="1" si="314"/>
        <v>638.35430132060856</v>
      </c>
      <c r="AC641">
        <f t="shared" ca="1" si="315"/>
        <v>3.4965922527620603E-2</v>
      </c>
      <c r="AD641">
        <f t="shared" ca="1" si="316"/>
        <v>3.2047881318401452</v>
      </c>
      <c r="AE641">
        <f t="shared" ca="1" si="317"/>
        <v>54.231959653219356</v>
      </c>
      <c r="AF641">
        <f t="shared" ca="1" si="318"/>
        <v>3.465835418774077E-2</v>
      </c>
      <c r="AG641">
        <f t="shared" ca="1" si="319"/>
        <v>0</v>
      </c>
      <c r="AH641">
        <f ca="1">IFERROR(IF(V32="Supercritical",MAX($D$16,IFERROR(L641,MAX($D$16,POWER((ABS(K641)^2)/($I$5*MAX(F641,0.1)^2),1/3)))),IF(V32="Subcritical",MAX($D$16,IFERROR(W641,MAX($D$16,POWER((ABS(K641)^2)/($I$5*MAX(F641,0.1)^2),1/3)))),IF(AND(IFERROR(V641,0)=1,IFERROR(AG641,0)=1),IF(IFERROR(T641,-1E+99)&gt;=IFERROR(AE641,-1E+99),MAX($D$16,IFERROR(L641,MAX($D$16,POWER((ABS(K641)^2)/($I$5*MAX(F641,0.1)^2),1/3)))),MAX($D$16,IFERROR(W641,MAX($D$16,POWER((ABS(K641)^2)/($I$5*MAX(F641,0.1)^2),1/3))))),IF(IFERROR(V641,0)=1,MAX($D$16,IFERROR(L641,MAX($D$16,POWER((ABS(K641)^2)/($I$5*MAX(F641,0.1)^2),1/3)))),IF(IFERROR(AG641,0)=1,MAX($D$16,IFERROR(W641,MAX($D$16,POWER((ABS(K641)^2)/($I$5*MAX(F641,0.1)^2),1/3)))),MAX($D$16,POWER((ABS(K641)^2)/($I$5*MAX(F641,0.1)^2),1/3))))))),MAX($D$16,POWER((ABS(K641)^2)/($I$5*MAX(F641,0.1)^2),1/3)))</f>
        <v>2.1389677043987478</v>
      </c>
      <c r="AI641">
        <f t="shared" ca="1" si="320"/>
        <v>634.45596770439874</v>
      </c>
      <c r="AJ641">
        <f t="shared" ca="1" si="321"/>
        <v>635.52545155659811</v>
      </c>
      <c r="AM641">
        <v>0</v>
      </c>
      <c r="AN641">
        <v>0</v>
      </c>
      <c r="AO641">
        <f t="shared" si="322"/>
        <v>0</v>
      </c>
      <c r="AP641">
        <f t="shared" si="331"/>
        <v>0</v>
      </c>
      <c r="AQ641">
        <f t="shared" ca="1" si="323"/>
        <v>1.0000000000000004</v>
      </c>
      <c r="AR641" t="str">
        <f t="shared" ca="1" si="324"/>
        <v>Supercritical</v>
      </c>
      <c r="AS641">
        <f t="shared" ca="1" si="325"/>
        <v>3.8141460404132466E-3</v>
      </c>
    </row>
    <row r="642" spans="1:45" x14ac:dyDescent="0.35">
      <c r="A642">
        <v>493</v>
      </c>
      <c r="B642">
        <v>491.995</v>
      </c>
      <c r="C642">
        <v>616209.41</v>
      </c>
      <c r="D642">
        <v>3097486.0890000002</v>
      </c>
      <c r="E642">
        <v>632.31650000000002</v>
      </c>
      <c r="F642">
        <v>5.2</v>
      </c>
      <c r="G642">
        <v>0</v>
      </c>
      <c r="H642" t="s">
        <v>194</v>
      </c>
      <c r="I642">
        <v>2.7E-2</v>
      </c>
      <c r="J642">
        <f t="shared" si="326"/>
        <v>0.99900000000002365</v>
      </c>
      <c r="K642">
        <f t="shared" ca="1" si="327"/>
        <v>50.95</v>
      </c>
      <c r="L642">
        <f t="shared" ca="1" si="328"/>
        <v>1.0684959309922624</v>
      </c>
      <c r="M642">
        <f t="shared" ca="1" si="301"/>
        <v>5.5561788411597641</v>
      </c>
      <c r="N642">
        <f t="shared" ca="1" si="302"/>
        <v>0.75728294997139567</v>
      </c>
      <c r="O642">
        <f t="shared" ca="1" si="303"/>
        <v>9.1699712080119067</v>
      </c>
      <c r="P642">
        <f t="shared" ca="1" si="304"/>
        <v>633.38499593099232</v>
      </c>
      <c r="Q642">
        <f t="shared" ca="1" si="305"/>
        <v>637.67084567389588</v>
      </c>
      <c r="R642">
        <f t="shared" ca="1" si="306"/>
        <v>2.7409906686322007E-2</v>
      </c>
      <c r="S642">
        <f t="shared" ca="1" si="307"/>
        <v>2.8323507366843055</v>
      </c>
      <c r="T642">
        <f t="shared" ca="1" si="308"/>
        <v>50.594272557643521</v>
      </c>
      <c r="U642">
        <f t="shared" ca="1" si="329"/>
        <v>-2.7075360018102401E-2</v>
      </c>
      <c r="V642">
        <f t="shared" ca="1" si="330"/>
        <v>0</v>
      </c>
      <c r="W642">
        <f t="shared" ca="1" si="309"/>
        <v>0.98397714554333693</v>
      </c>
      <c r="X642">
        <f t="shared" ca="1" si="310"/>
        <v>5.1166811568253525</v>
      </c>
      <c r="Y642">
        <f t="shared" ca="1" si="311"/>
        <v>0.7138272579650693</v>
      </c>
      <c r="Z642">
        <f t="shared" ca="1" si="312"/>
        <v>9.9576265235983463</v>
      </c>
      <c r="AA642">
        <f t="shared" ca="1" si="313"/>
        <v>633.30047714554337</v>
      </c>
      <c r="AB642">
        <f t="shared" ca="1" si="314"/>
        <v>638.35421445356928</v>
      </c>
      <c r="AC642">
        <f t="shared" ca="1" si="315"/>
        <v>3.4970621267585988E-2</v>
      </c>
      <c r="AD642">
        <f t="shared" ca="1" si="316"/>
        <v>3.2050058309588167</v>
      </c>
      <c r="AE642">
        <f t="shared" ca="1" si="317"/>
        <v>54.234073570717598</v>
      </c>
      <c r="AF642">
        <f t="shared" ca="1" si="318"/>
        <v>3.5162577738901746E-2</v>
      </c>
      <c r="AG642">
        <f t="shared" ca="1" si="319"/>
        <v>0</v>
      </c>
      <c r="AH642">
        <f ca="1">IFERROR(IF(V32="Supercritical",MAX($D$16,IFERROR(L642,MAX($D$16,POWER((ABS(K642)^2)/($I$5*MAX(F642,0.1)^2),1/3)))),IF(V32="Subcritical",MAX($D$16,IFERROR(W642,MAX($D$16,POWER((ABS(K642)^2)/($I$5*MAX(F642,0.1)^2),1/3)))),IF(AND(IFERROR(V642,0)=1,IFERROR(AG642,0)=1),IF(IFERROR(T642,-1E+99)&gt;=IFERROR(AE642,-1E+99),MAX($D$16,IFERROR(L642,MAX($D$16,POWER((ABS(K642)^2)/($I$5*MAX(F642,0.1)^2),1/3)))),MAX($D$16,IFERROR(W642,MAX($D$16,POWER((ABS(K642)^2)/($I$5*MAX(F642,0.1)^2),1/3))))),IF(IFERROR(V642,0)=1,MAX($D$16,IFERROR(L642,MAX($D$16,POWER((ABS(K642)^2)/($I$5*MAX(F642,0.1)^2),1/3)))),IF(IFERROR(AG642,0)=1,MAX($D$16,IFERROR(W642,MAX($D$16,POWER((ABS(K642)^2)/($I$5*MAX(F642,0.1)^2),1/3)))),MAX($D$16,POWER((ABS(K642)^2)/($I$5*MAX(F642,0.1)^2),1/3))))))),MAX($D$16,POWER((ABS(K642)^2)/($I$5*MAX(F642,0.1)^2),1/3)))</f>
        <v>2.1389677043987478</v>
      </c>
      <c r="AI642">
        <f t="shared" ca="1" si="320"/>
        <v>634.45546770439876</v>
      </c>
      <c r="AJ642">
        <f t="shared" ca="1" si="321"/>
        <v>635.52495155659813</v>
      </c>
      <c r="AM642">
        <v>0</v>
      </c>
      <c r="AN642">
        <v>0</v>
      </c>
      <c r="AO642">
        <f t="shared" si="322"/>
        <v>0</v>
      </c>
      <c r="AP642">
        <f t="shared" si="331"/>
        <v>0</v>
      </c>
      <c r="AQ642">
        <f t="shared" ca="1" si="323"/>
        <v>1.0000000000000004</v>
      </c>
      <c r="AR642" t="str">
        <f t="shared" ca="1" si="324"/>
        <v>Supercritical</v>
      </c>
      <c r="AS642">
        <f t="shared" ca="1" si="325"/>
        <v>3.8141460404132466E-3</v>
      </c>
    </row>
    <row r="643" spans="1:45" x14ac:dyDescent="0.35">
      <c r="A643">
        <v>494</v>
      </c>
      <c r="B643">
        <v>492.99599999999998</v>
      </c>
      <c r="C643">
        <v>616208.93599999999</v>
      </c>
      <c r="D643">
        <v>3097485.2080000001</v>
      </c>
      <c r="E643">
        <v>632.31600000000003</v>
      </c>
      <c r="F643">
        <v>5.2</v>
      </c>
      <c r="G643">
        <v>0</v>
      </c>
      <c r="H643" t="s">
        <v>194</v>
      </c>
      <c r="I643">
        <v>7.8E-2</v>
      </c>
      <c r="J643">
        <f t="shared" si="326"/>
        <v>1.0009999999999764</v>
      </c>
      <c r="K643">
        <f t="shared" ca="1" si="327"/>
        <v>50.95</v>
      </c>
      <c r="L643">
        <f t="shared" ca="1" si="328"/>
        <v>1.0684959309922624</v>
      </c>
      <c r="M643">
        <f t="shared" ca="1" si="301"/>
        <v>5.5561788411597641</v>
      </c>
      <c r="N643">
        <f t="shared" ca="1" si="302"/>
        <v>0.75728294997139567</v>
      </c>
      <c r="O643">
        <f t="shared" ca="1" si="303"/>
        <v>9.1699712080119067</v>
      </c>
      <c r="P643">
        <f t="shared" ca="1" si="304"/>
        <v>633.38449593099233</v>
      </c>
      <c r="Q643">
        <f t="shared" ca="1" si="305"/>
        <v>637.67034567389589</v>
      </c>
      <c r="R643">
        <f t="shared" ca="1" si="306"/>
        <v>2.7409906686322007E-2</v>
      </c>
      <c r="S643">
        <f t="shared" ca="1" si="307"/>
        <v>2.8323507366843055</v>
      </c>
      <c r="T643">
        <f t="shared" ca="1" si="308"/>
        <v>50.594272557643521</v>
      </c>
      <c r="U643">
        <f t="shared" ca="1" si="329"/>
        <v>-2.7494477059576639E-2</v>
      </c>
      <c r="V643">
        <f t="shared" ca="1" si="330"/>
        <v>0</v>
      </c>
      <c r="W643">
        <f t="shared" ca="1" si="309"/>
        <v>0.98391229209686248</v>
      </c>
      <c r="X643">
        <f t="shared" ca="1" si="310"/>
        <v>5.1163439189036852</v>
      </c>
      <c r="Y643">
        <f t="shared" ca="1" si="311"/>
        <v>0.71379312632539804</v>
      </c>
      <c r="Z643">
        <f t="shared" ca="1" si="312"/>
        <v>9.958282869091688</v>
      </c>
      <c r="AA643">
        <f t="shared" ca="1" si="313"/>
        <v>633.29991229209691</v>
      </c>
      <c r="AB643">
        <f t="shared" ca="1" si="314"/>
        <v>638.35431584463743</v>
      </c>
      <c r="AC643">
        <f t="shared" ca="1" si="315"/>
        <v>3.497746142732551E-2</v>
      </c>
      <c r="AD643">
        <f t="shared" ca="1" si="316"/>
        <v>3.2053227175871513</v>
      </c>
      <c r="AE643">
        <f t="shared" ca="1" si="317"/>
        <v>54.237150595653915</v>
      </c>
      <c r="AF643">
        <f t="shared" ca="1" si="318"/>
        <v>3.5134533889163322E-2</v>
      </c>
      <c r="AG643">
        <f t="shared" ca="1" si="319"/>
        <v>0</v>
      </c>
      <c r="AH643">
        <f ca="1">IFERROR(IF(V32="Supercritical",MAX($D$16,IFERROR(L643,MAX($D$16,POWER((ABS(K643)^2)/($I$5*MAX(F643,0.1)^2),1/3)))),IF(V32="Subcritical",MAX($D$16,IFERROR(W643,MAX($D$16,POWER((ABS(K643)^2)/($I$5*MAX(F643,0.1)^2),1/3)))),IF(AND(IFERROR(V643,0)=1,IFERROR(AG643,0)=1),IF(IFERROR(T643,-1E+99)&gt;=IFERROR(AE643,-1E+99),MAX($D$16,IFERROR(L643,MAX($D$16,POWER((ABS(K643)^2)/($I$5*MAX(F643,0.1)^2),1/3)))),MAX($D$16,IFERROR(W643,MAX($D$16,POWER((ABS(K643)^2)/($I$5*MAX(F643,0.1)^2),1/3))))),IF(IFERROR(V643,0)=1,MAX($D$16,IFERROR(L643,MAX($D$16,POWER((ABS(K643)^2)/($I$5*MAX(F643,0.1)^2),1/3)))),IF(IFERROR(AG643,0)=1,MAX($D$16,IFERROR(W643,MAX($D$16,POWER((ABS(K643)^2)/($I$5*MAX(F643,0.1)^2),1/3)))),MAX($D$16,POWER((ABS(K643)^2)/($I$5*MAX(F643,0.1)^2),1/3))))))),MAX($D$16,POWER((ABS(K643)^2)/($I$5*MAX(F643,0.1)^2),1/3)))</f>
        <v>2.1389677043987478</v>
      </c>
      <c r="AI643">
        <f t="shared" ca="1" si="320"/>
        <v>634.45496770439877</v>
      </c>
      <c r="AJ643">
        <f t="shared" ca="1" si="321"/>
        <v>635.52445155659814</v>
      </c>
      <c r="AM643">
        <v>0</v>
      </c>
      <c r="AN643">
        <v>0</v>
      </c>
      <c r="AO643">
        <f t="shared" si="322"/>
        <v>0</v>
      </c>
      <c r="AP643">
        <f t="shared" si="331"/>
        <v>0</v>
      </c>
      <c r="AQ643">
        <f t="shared" ca="1" si="323"/>
        <v>1.0000000000000004</v>
      </c>
      <c r="AR643" t="str">
        <f t="shared" ca="1" si="324"/>
        <v>Supercritical</v>
      </c>
      <c r="AS643">
        <f t="shared" ca="1" si="325"/>
        <v>3.8141460404132466E-3</v>
      </c>
    </row>
    <row r="644" spans="1:45" x14ac:dyDescent="0.35">
      <c r="A644">
        <v>495</v>
      </c>
      <c r="B644">
        <v>493.99599999999998</v>
      </c>
      <c r="C644">
        <v>616208.46100000001</v>
      </c>
      <c r="D644">
        <v>3097484.3280000002</v>
      </c>
      <c r="E644">
        <v>632.31550000000004</v>
      </c>
      <c r="F644">
        <v>5.2</v>
      </c>
      <c r="G644">
        <v>0</v>
      </c>
      <c r="H644" t="s">
        <v>194</v>
      </c>
      <c r="I644">
        <v>7.8E-2</v>
      </c>
      <c r="J644">
        <f t="shared" si="326"/>
        <v>1</v>
      </c>
      <c r="K644">
        <f t="shared" ca="1" si="327"/>
        <v>50.95</v>
      </c>
      <c r="L644">
        <f t="shared" ca="1" si="328"/>
        <v>1.0684959309922624</v>
      </c>
      <c r="M644">
        <f t="shared" ca="1" si="301"/>
        <v>5.5561788411597641</v>
      </c>
      <c r="N644">
        <f t="shared" ca="1" si="302"/>
        <v>0.75728294997139567</v>
      </c>
      <c r="O644">
        <f t="shared" ca="1" si="303"/>
        <v>9.1699712080119067</v>
      </c>
      <c r="P644">
        <f t="shared" ca="1" si="304"/>
        <v>633.38399593099234</v>
      </c>
      <c r="Q644">
        <f t="shared" ca="1" si="305"/>
        <v>637.66984567389591</v>
      </c>
      <c r="R644">
        <f t="shared" ca="1" si="306"/>
        <v>2.7409906686322007E-2</v>
      </c>
      <c r="S644">
        <f t="shared" ca="1" si="307"/>
        <v>2.8323507366843055</v>
      </c>
      <c r="T644">
        <f t="shared" ca="1" si="308"/>
        <v>50.594272557643521</v>
      </c>
      <c r="U644">
        <f t="shared" ca="1" si="329"/>
        <v>-2.7467067152883828E-2</v>
      </c>
      <c r="V644">
        <f t="shared" ca="1" si="330"/>
        <v>0</v>
      </c>
      <c r="W644">
        <f t="shared" ca="1" si="309"/>
        <v>0.98383150526573693</v>
      </c>
      <c r="X644">
        <f t="shared" ca="1" si="310"/>
        <v>5.1159238273818319</v>
      </c>
      <c r="Y644">
        <f t="shared" ca="1" si="311"/>
        <v>0.71375060739671858</v>
      </c>
      <c r="Z644">
        <f t="shared" ca="1" si="312"/>
        <v>9.9591005885000836</v>
      </c>
      <c r="AA644">
        <f t="shared" ca="1" si="313"/>
        <v>633.29933150526574</v>
      </c>
      <c r="AB644">
        <f t="shared" ca="1" si="314"/>
        <v>638.35456517151761</v>
      </c>
      <c r="AC644">
        <f t="shared" ca="1" si="315"/>
        <v>3.4985984656246791E-2</v>
      </c>
      <c r="AD644">
        <f t="shared" ca="1" si="316"/>
        <v>3.2057175308953352</v>
      </c>
      <c r="AE644">
        <f t="shared" ca="1" si="317"/>
        <v>54.240984252281002</v>
      </c>
      <c r="AF644">
        <f t="shared" ca="1" si="318"/>
        <v>3.4713470171254812E-2</v>
      </c>
      <c r="AG644">
        <f t="shared" ca="1" si="319"/>
        <v>0</v>
      </c>
      <c r="AH644">
        <f ca="1">IFERROR(IF(V32="Supercritical",MAX($D$16,IFERROR(L644,MAX($D$16,POWER((ABS(K644)^2)/($I$5*MAX(F644,0.1)^2),1/3)))),IF(V32="Subcritical",MAX($D$16,IFERROR(W644,MAX($D$16,POWER((ABS(K644)^2)/($I$5*MAX(F644,0.1)^2),1/3)))),IF(AND(IFERROR(V644,0)=1,IFERROR(AG644,0)=1),IF(IFERROR(T644,-1E+99)&gt;=IFERROR(AE644,-1E+99),MAX($D$16,IFERROR(L644,MAX($D$16,POWER((ABS(K644)^2)/($I$5*MAX(F644,0.1)^2),1/3)))),MAX($D$16,IFERROR(W644,MAX($D$16,POWER((ABS(K644)^2)/($I$5*MAX(F644,0.1)^2),1/3))))),IF(IFERROR(V644,0)=1,MAX($D$16,IFERROR(L644,MAX($D$16,POWER((ABS(K644)^2)/($I$5*MAX(F644,0.1)^2),1/3)))),IF(IFERROR(AG644,0)=1,MAX($D$16,IFERROR(W644,MAX($D$16,POWER((ABS(K644)^2)/($I$5*MAX(F644,0.1)^2),1/3)))),MAX($D$16,POWER((ABS(K644)^2)/($I$5*MAX(F644,0.1)^2),1/3))))))),MAX($D$16,POWER((ABS(K644)^2)/($I$5*MAX(F644,0.1)^2),1/3)))</f>
        <v>2.1389677043987478</v>
      </c>
      <c r="AI644">
        <f t="shared" ca="1" si="320"/>
        <v>634.45446770439878</v>
      </c>
      <c r="AJ644">
        <f t="shared" ca="1" si="321"/>
        <v>635.52395155659815</v>
      </c>
      <c r="AM644">
        <v>0</v>
      </c>
      <c r="AN644">
        <v>0</v>
      </c>
      <c r="AO644">
        <f t="shared" si="322"/>
        <v>0</v>
      </c>
      <c r="AP644">
        <f t="shared" si="331"/>
        <v>0</v>
      </c>
      <c r="AQ644">
        <f t="shared" ca="1" si="323"/>
        <v>1.0000000000000004</v>
      </c>
      <c r="AR644" t="str">
        <f t="shared" ca="1" si="324"/>
        <v>Supercritical</v>
      </c>
      <c r="AS644">
        <f t="shared" ca="1" si="325"/>
        <v>3.8141460404132466E-3</v>
      </c>
    </row>
    <row r="645" spans="1:45" x14ac:dyDescent="0.35">
      <c r="A645">
        <v>496</v>
      </c>
      <c r="B645">
        <v>494.99599999999998</v>
      </c>
      <c r="C645">
        <v>616207.98699999996</v>
      </c>
      <c r="D645">
        <v>3097483.4470000002</v>
      </c>
      <c r="E645">
        <v>632.31500000000005</v>
      </c>
      <c r="F645">
        <v>5.2</v>
      </c>
      <c r="G645">
        <v>0</v>
      </c>
      <c r="H645" t="s">
        <v>194</v>
      </c>
      <c r="I645">
        <v>2.7E-2</v>
      </c>
      <c r="J645">
        <f t="shared" si="326"/>
        <v>1</v>
      </c>
      <c r="K645">
        <f t="shared" ca="1" si="327"/>
        <v>50.95</v>
      </c>
      <c r="L645">
        <f t="shared" ca="1" si="328"/>
        <v>1.0684959309922624</v>
      </c>
      <c r="M645">
        <f t="shared" ca="1" si="301"/>
        <v>5.5561788411597641</v>
      </c>
      <c r="N645">
        <f t="shared" ca="1" si="302"/>
        <v>0.75728294997139567</v>
      </c>
      <c r="O645">
        <f t="shared" ca="1" si="303"/>
        <v>9.1699712080119067</v>
      </c>
      <c r="P645">
        <f t="shared" ca="1" si="304"/>
        <v>633.38349593099235</v>
      </c>
      <c r="Q645">
        <f t="shared" ca="1" si="305"/>
        <v>637.66934567389592</v>
      </c>
      <c r="R645">
        <f t="shared" ca="1" si="306"/>
        <v>2.7409906686322007E-2</v>
      </c>
      <c r="S645">
        <f t="shared" ca="1" si="307"/>
        <v>2.8323507366843055</v>
      </c>
      <c r="T645">
        <f t="shared" ca="1" si="308"/>
        <v>50.594272557643521</v>
      </c>
      <c r="U645">
        <f t="shared" ca="1" si="329"/>
        <v>-2.7102769924795211E-2</v>
      </c>
      <c r="V645">
        <f t="shared" ca="1" si="330"/>
        <v>0</v>
      </c>
      <c r="W645">
        <f t="shared" ca="1" si="309"/>
        <v>0.98373844707206126</v>
      </c>
      <c r="X645">
        <f t="shared" ca="1" si="310"/>
        <v>5.1154399247747184</v>
      </c>
      <c r="Y645">
        <f t="shared" ca="1" si="311"/>
        <v>0.71370162754958688</v>
      </c>
      <c r="Z645">
        <f t="shared" ca="1" si="312"/>
        <v>9.9600426843530609</v>
      </c>
      <c r="AA645">
        <f t="shared" ca="1" si="313"/>
        <v>633.29873844707208</v>
      </c>
      <c r="AB645">
        <f t="shared" ca="1" si="314"/>
        <v>638.35492857317479</v>
      </c>
      <c r="AC645">
        <f t="shared" ca="1" si="315"/>
        <v>3.4995806066677744E-2</v>
      </c>
      <c r="AD645">
        <f t="shared" ca="1" si="316"/>
        <v>3.2061724160407739</v>
      </c>
      <c r="AE645">
        <f t="shared" ca="1" si="317"/>
        <v>54.245401140479053</v>
      </c>
      <c r="AF645">
        <f t="shared" ca="1" si="318"/>
        <v>3.4495806066615842E-2</v>
      </c>
      <c r="AG645">
        <f t="shared" ca="1" si="319"/>
        <v>0</v>
      </c>
      <c r="AH645">
        <f ca="1">IFERROR(IF(V32="Supercritical",MAX($D$16,IFERROR(L645,MAX($D$16,POWER((ABS(K645)^2)/($I$5*MAX(F645,0.1)^2),1/3)))),IF(V32="Subcritical",MAX($D$16,IFERROR(W645,MAX($D$16,POWER((ABS(K645)^2)/($I$5*MAX(F645,0.1)^2),1/3)))),IF(AND(IFERROR(V645,0)=1,IFERROR(AG645,0)=1),IF(IFERROR(T645,-1E+99)&gt;=IFERROR(AE645,-1E+99),MAX($D$16,IFERROR(L645,MAX($D$16,POWER((ABS(K645)^2)/($I$5*MAX(F645,0.1)^2),1/3)))),MAX($D$16,IFERROR(W645,MAX($D$16,POWER((ABS(K645)^2)/($I$5*MAX(F645,0.1)^2),1/3))))),IF(IFERROR(V645,0)=1,MAX($D$16,IFERROR(L645,MAX($D$16,POWER((ABS(K645)^2)/($I$5*MAX(F645,0.1)^2),1/3)))),IF(IFERROR(AG645,0)=1,MAX($D$16,IFERROR(W645,MAX($D$16,POWER((ABS(K645)^2)/($I$5*MAX(F645,0.1)^2),1/3)))),MAX($D$16,POWER((ABS(K645)^2)/($I$5*MAX(F645,0.1)^2),1/3))))))),MAX($D$16,POWER((ABS(K645)^2)/($I$5*MAX(F645,0.1)^2),1/3)))</f>
        <v>2.1389677043987478</v>
      </c>
      <c r="AI645">
        <f t="shared" ca="1" si="320"/>
        <v>634.45396770439879</v>
      </c>
      <c r="AJ645">
        <f t="shared" ca="1" si="321"/>
        <v>635.52345155659816</v>
      </c>
      <c r="AM645">
        <v>0</v>
      </c>
      <c r="AN645">
        <v>0</v>
      </c>
      <c r="AO645">
        <f t="shared" si="322"/>
        <v>0</v>
      </c>
      <c r="AP645">
        <f t="shared" si="331"/>
        <v>0</v>
      </c>
      <c r="AQ645">
        <f t="shared" ca="1" si="323"/>
        <v>1.0000000000000004</v>
      </c>
      <c r="AR645" t="str">
        <f t="shared" ca="1" si="324"/>
        <v>Supercritical</v>
      </c>
      <c r="AS645">
        <f t="shared" ca="1" si="325"/>
        <v>3.8141460404132466E-3</v>
      </c>
    </row>
    <row r="646" spans="1:45" x14ac:dyDescent="0.35">
      <c r="A646">
        <v>497</v>
      </c>
      <c r="B646">
        <v>495.99599999999998</v>
      </c>
      <c r="C646">
        <v>616207.51300000004</v>
      </c>
      <c r="D646">
        <v>3097482.5669999998</v>
      </c>
      <c r="E646">
        <v>632.31449999999995</v>
      </c>
      <c r="F646">
        <v>5.2</v>
      </c>
      <c r="G646">
        <v>0</v>
      </c>
      <c r="H646" t="s">
        <v>194</v>
      </c>
      <c r="I646">
        <v>0</v>
      </c>
      <c r="J646">
        <f t="shared" si="326"/>
        <v>1</v>
      </c>
      <c r="K646">
        <f t="shared" ca="1" si="327"/>
        <v>50.95</v>
      </c>
      <c r="L646">
        <f t="shared" ca="1" si="328"/>
        <v>1.0684959309922624</v>
      </c>
      <c r="M646">
        <f t="shared" ca="1" si="301"/>
        <v>5.5561788411597641</v>
      </c>
      <c r="N646">
        <f t="shared" ca="1" si="302"/>
        <v>0.75728294997139567</v>
      </c>
      <c r="O646">
        <f t="shared" ca="1" si="303"/>
        <v>9.1699712080119067</v>
      </c>
      <c r="P646">
        <f t="shared" ca="1" si="304"/>
        <v>633.38299593099225</v>
      </c>
      <c r="Q646">
        <f t="shared" ca="1" si="305"/>
        <v>637.66884567389582</v>
      </c>
      <c r="R646">
        <f t="shared" ca="1" si="306"/>
        <v>2.7409906686322007E-2</v>
      </c>
      <c r="S646">
        <f t="shared" ca="1" si="307"/>
        <v>2.8323507366843055</v>
      </c>
      <c r="T646">
        <f t="shared" ca="1" si="308"/>
        <v>50.594272557643521</v>
      </c>
      <c r="U646">
        <f t="shared" ca="1" si="329"/>
        <v>-2.6909906686228169E-2</v>
      </c>
      <c r="V646">
        <f t="shared" ca="1" si="330"/>
        <v>0</v>
      </c>
      <c r="W646">
        <f t="shared" ca="1" si="309"/>
        <v>0.98363618527234187</v>
      </c>
      <c r="X646">
        <f t="shared" ca="1" si="310"/>
        <v>5.1149081634161782</v>
      </c>
      <c r="Y646">
        <f t="shared" ca="1" si="311"/>
        <v>0.71364780058267352</v>
      </c>
      <c r="Z646">
        <f t="shared" ca="1" si="312"/>
        <v>9.9610781605844476</v>
      </c>
      <c r="AA646">
        <f t="shared" ca="1" si="313"/>
        <v>633.29813618527226</v>
      </c>
      <c r="AB646">
        <f t="shared" ca="1" si="314"/>
        <v>638.35537767973062</v>
      </c>
      <c r="AC646">
        <f t="shared" ca="1" si="315"/>
        <v>3.5006603178063513E-2</v>
      </c>
      <c r="AD646">
        <f t="shared" ca="1" si="316"/>
        <v>3.2066724141413911</v>
      </c>
      <c r="AE646">
        <f t="shared" ca="1" si="317"/>
        <v>54.250255985684419</v>
      </c>
      <c r="AF646">
        <f t="shared" ca="1" si="318"/>
        <v>3.4699172442174131E-2</v>
      </c>
      <c r="AG646">
        <f t="shared" ca="1" si="319"/>
        <v>0</v>
      </c>
      <c r="AH646">
        <f ca="1">IFERROR(IF(V32="Supercritical",MAX($D$16,IFERROR(L646,MAX($D$16,POWER((ABS(K646)^2)/($I$5*MAX(F646,0.1)^2),1/3)))),IF(V32="Subcritical",MAX($D$16,IFERROR(W646,MAX($D$16,POWER((ABS(K646)^2)/($I$5*MAX(F646,0.1)^2),1/3)))),IF(AND(IFERROR(V646,0)=1,IFERROR(AG646,0)=1),IF(IFERROR(T646,-1E+99)&gt;=IFERROR(AE646,-1E+99),MAX($D$16,IFERROR(L646,MAX($D$16,POWER((ABS(K646)^2)/($I$5*MAX(F646,0.1)^2),1/3)))),MAX($D$16,IFERROR(W646,MAX($D$16,POWER((ABS(K646)^2)/($I$5*MAX(F646,0.1)^2),1/3))))),IF(IFERROR(V646,0)=1,MAX($D$16,IFERROR(L646,MAX($D$16,POWER((ABS(K646)^2)/($I$5*MAX(F646,0.1)^2),1/3)))),IF(IFERROR(AG646,0)=1,MAX($D$16,IFERROR(W646,MAX($D$16,POWER((ABS(K646)^2)/($I$5*MAX(F646,0.1)^2),1/3)))),MAX($D$16,POWER((ABS(K646)^2)/($I$5*MAX(F646,0.1)^2),1/3))))))),MAX($D$16,POWER((ABS(K646)^2)/($I$5*MAX(F646,0.1)^2),1/3)))</f>
        <v>2.1389677043987478</v>
      </c>
      <c r="AI646">
        <f t="shared" ca="1" si="320"/>
        <v>634.45346770439869</v>
      </c>
      <c r="AJ646">
        <f t="shared" ca="1" si="321"/>
        <v>635.52295155659806</v>
      </c>
      <c r="AM646">
        <v>0</v>
      </c>
      <c r="AN646">
        <v>0</v>
      </c>
      <c r="AO646">
        <f t="shared" si="322"/>
        <v>0</v>
      </c>
      <c r="AP646">
        <f t="shared" si="331"/>
        <v>0</v>
      </c>
      <c r="AQ646">
        <f t="shared" ca="1" si="323"/>
        <v>1.0000000000000004</v>
      </c>
      <c r="AR646" t="str">
        <f t="shared" ca="1" si="324"/>
        <v>Supercritical</v>
      </c>
      <c r="AS646">
        <f t="shared" ca="1" si="325"/>
        <v>3.8141460404132466E-3</v>
      </c>
    </row>
    <row r="647" spans="1:45" x14ac:dyDescent="0.35">
      <c r="A647">
        <v>498</v>
      </c>
      <c r="B647">
        <v>496.995</v>
      </c>
      <c r="C647">
        <v>616207.03899999999</v>
      </c>
      <c r="D647">
        <v>3097481.6869999999</v>
      </c>
      <c r="E647">
        <v>632.31399999999996</v>
      </c>
      <c r="F647">
        <v>5.2</v>
      </c>
      <c r="G647">
        <v>0</v>
      </c>
      <c r="H647" t="s">
        <v>194</v>
      </c>
      <c r="I647">
        <v>2.7E-2</v>
      </c>
      <c r="J647">
        <f t="shared" si="326"/>
        <v>0.99900000000002365</v>
      </c>
      <c r="K647">
        <f t="shared" ca="1" si="327"/>
        <v>50.95</v>
      </c>
      <c r="L647">
        <f t="shared" ca="1" si="328"/>
        <v>1.0684959309922624</v>
      </c>
      <c r="M647">
        <f t="shared" ca="1" si="301"/>
        <v>5.5561788411597641</v>
      </c>
      <c r="N647">
        <f t="shared" ca="1" si="302"/>
        <v>0.75728294997139567</v>
      </c>
      <c r="O647">
        <f t="shared" ca="1" si="303"/>
        <v>9.1699712080119067</v>
      </c>
      <c r="P647">
        <f t="shared" ca="1" si="304"/>
        <v>633.38249593099226</v>
      </c>
      <c r="Q647">
        <f t="shared" ca="1" si="305"/>
        <v>637.66834567389583</v>
      </c>
      <c r="R647">
        <f t="shared" ca="1" si="306"/>
        <v>2.7409906686322007E-2</v>
      </c>
      <c r="S647">
        <f t="shared" ca="1" si="307"/>
        <v>2.8323507366843055</v>
      </c>
      <c r="T647">
        <f t="shared" ca="1" si="308"/>
        <v>50.594272557643521</v>
      </c>
      <c r="U647">
        <f t="shared" ca="1" si="329"/>
        <v>-2.7075360018102401E-2</v>
      </c>
      <c r="V647">
        <f t="shared" ca="1" si="330"/>
        <v>0</v>
      </c>
      <c r="W647">
        <f t="shared" ca="1" si="309"/>
        <v>0.98352728167147818</v>
      </c>
      <c r="X647">
        <f t="shared" ca="1" si="310"/>
        <v>5.1143418646916867</v>
      </c>
      <c r="Y647">
        <f t="shared" ca="1" si="311"/>
        <v>0.71359047423048849</v>
      </c>
      <c r="Z647">
        <f t="shared" ca="1" si="312"/>
        <v>9.9621811267150164</v>
      </c>
      <c r="AA647">
        <f t="shared" ca="1" si="313"/>
        <v>633.29752728167148</v>
      </c>
      <c r="AB647">
        <f t="shared" ca="1" si="314"/>
        <v>638.35588879041143</v>
      </c>
      <c r="AC647">
        <f t="shared" ca="1" si="315"/>
        <v>3.5018106559156895E-2</v>
      </c>
      <c r="AD647">
        <f t="shared" ca="1" si="316"/>
        <v>3.2072050295238639</v>
      </c>
      <c r="AE647">
        <f t="shared" ca="1" si="317"/>
        <v>54.255427437646382</v>
      </c>
      <c r="AF647">
        <f t="shared" ca="1" si="318"/>
        <v>3.5210711661875393E-2</v>
      </c>
      <c r="AG647">
        <f t="shared" ca="1" si="319"/>
        <v>0</v>
      </c>
      <c r="AH647">
        <f ca="1">IFERROR(IF(V32="Supercritical",MAX($D$16,IFERROR(L647,MAX($D$16,POWER((ABS(K647)^2)/($I$5*MAX(F647,0.1)^2),1/3)))),IF(V32="Subcritical",MAX($D$16,IFERROR(W647,MAX($D$16,POWER((ABS(K647)^2)/($I$5*MAX(F647,0.1)^2),1/3)))),IF(AND(IFERROR(V647,0)=1,IFERROR(AG647,0)=1),IF(IFERROR(T647,-1E+99)&gt;=IFERROR(AE647,-1E+99),MAX($D$16,IFERROR(L647,MAX($D$16,POWER((ABS(K647)^2)/($I$5*MAX(F647,0.1)^2),1/3)))),MAX($D$16,IFERROR(W647,MAX($D$16,POWER((ABS(K647)^2)/($I$5*MAX(F647,0.1)^2),1/3))))),IF(IFERROR(V647,0)=1,MAX($D$16,IFERROR(L647,MAX($D$16,POWER((ABS(K647)^2)/($I$5*MAX(F647,0.1)^2),1/3)))),IF(IFERROR(AG647,0)=1,MAX($D$16,IFERROR(W647,MAX($D$16,POWER((ABS(K647)^2)/($I$5*MAX(F647,0.1)^2),1/3)))),MAX($D$16,POWER((ABS(K647)^2)/($I$5*MAX(F647,0.1)^2),1/3))))))),MAX($D$16,POWER((ABS(K647)^2)/($I$5*MAX(F647,0.1)^2),1/3)))</f>
        <v>2.1389677043987478</v>
      </c>
      <c r="AI647">
        <f t="shared" ca="1" si="320"/>
        <v>634.4529677043987</v>
      </c>
      <c r="AJ647">
        <f t="shared" ca="1" si="321"/>
        <v>635.52245155659807</v>
      </c>
      <c r="AM647">
        <v>0</v>
      </c>
      <c r="AN647">
        <v>0</v>
      </c>
      <c r="AO647">
        <f t="shared" si="322"/>
        <v>0</v>
      </c>
      <c r="AP647">
        <f t="shared" si="331"/>
        <v>0</v>
      </c>
      <c r="AQ647">
        <f t="shared" ca="1" si="323"/>
        <v>1.0000000000000004</v>
      </c>
      <c r="AR647" t="str">
        <f t="shared" ca="1" si="324"/>
        <v>Supercritical</v>
      </c>
      <c r="AS647">
        <f t="shared" ca="1" si="325"/>
        <v>3.8141460404132466E-3</v>
      </c>
    </row>
    <row r="648" spans="1:45" x14ac:dyDescent="0.35">
      <c r="A648">
        <v>499</v>
      </c>
      <c r="B648">
        <v>497.99599999999998</v>
      </c>
      <c r="C648">
        <v>616206.56499999994</v>
      </c>
      <c r="D648">
        <v>3097480.8059999999</v>
      </c>
      <c r="E648">
        <v>632.31349999999998</v>
      </c>
      <c r="F648">
        <v>5.2</v>
      </c>
      <c r="G648">
        <v>0</v>
      </c>
      <c r="H648" t="s">
        <v>194</v>
      </c>
      <c r="I648">
        <v>7.8E-2</v>
      </c>
      <c r="J648">
        <f t="shared" si="326"/>
        <v>1.0009999999999764</v>
      </c>
      <c r="K648">
        <f t="shared" ca="1" si="327"/>
        <v>50.95</v>
      </c>
      <c r="L648">
        <f t="shared" ca="1" si="328"/>
        <v>1.0684959309922624</v>
      </c>
      <c r="M648">
        <f t="shared" ca="1" si="301"/>
        <v>5.5561788411597641</v>
      </c>
      <c r="N648">
        <f t="shared" ca="1" si="302"/>
        <v>0.75728294997139567</v>
      </c>
      <c r="O648">
        <f t="shared" ca="1" si="303"/>
        <v>9.1699712080119067</v>
      </c>
      <c r="P648">
        <f t="shared" ca="1" si="304"/>
        <v>633.38199593099228</v>
      </c>
      <c r="Q648">
        <f t="shared" ca="1" si="305"/>
        <v>637.66784567389584</v>
      </c>
      <c r="R648">
        <f t="shared" ca="1" si="306"/>
        <v>2.7409906686322007E-2</v>
      </c>
      <c r="S648">
        <f t="shared" ca="1" si="307"/>
        <v>2.8323507366843055</v>
      </c>
      <c r="T648">
        <f t="shared" ca="1" si="308"/>
        <v>50.594272557643521</v>
      </c>
      <c r="U648">
        <f t="shared" ca="1" si="329"/>
        <v>-2.7494477059576639E-2</v>
      </c>
      <c r="V648">
        <f t="shared" ca="1" si="330"/>
        <v>0</v>
      </c>
      <c r="W648">
        <f t="shared" ca="1" si="309"/>
        <v>0.98341386746925441</v>
      </c>
      <c r="X648">
        <f t="shared" ca="1" si="310"/>
        <v>5.1137521108401227</v>
      </c>
      <c r="Y648">
        <f t="shared" ca="1" si="311"/>
        <v>0.71353076981471475</v>
      </c>
      <c r="Z648">
        <f t="shared" ca="1" si="312"/>
        <v>9.963330035493172</v>
      </c>
      <c r="AA648">
        <f t="shared" ca="1" si="313"/>
        <v>633.29691386746924</v>
      </c>
      <c r="AB648">
        <f t="shared" ca="1" si="314"/>
        <v>638.35644217512265</v>
      </c>
      <c r="AC648">
        <f t="shared" ca="1" si="315"/>
        <v>3.5030091884814249E-2</v>
      </c>
      <c r="AD648">
        <f t="shared" ca="1" si="316"/>
        <v>3.207759861673829</v>
      </c>
      <c r="AE648">
        <f t="shared" ca="1" si="317"/>
        <v>54.260814496536369</v>
      </c>
      <c r="AF648">
        <f t="shared" ca="1" si="318"/>
        <v>3.5187830564836986E-2</v>
      </c>
      <c r="AG648">
        <f t="shared" ca="1" si="319"/>
        <v>0</v>
      </c>
      <c r="AH648">
        <f ca="1">IFERROR(IF(V32="Supercritical",MAX($D$16,IFERROR(L648,MAX($D$16,POWER((ABS(K648)^2)/($I$5*MAX(F648,0.1)^2),1/3)))),IF(V32="Subcritical",MAX($D$16,IFERROR(W648,MAX($D$16,POWER((ABS(K648)^2)/($I$5*MAX(F648,0.1)^2),1/3)))),IF(AND(IFERROR(V648,0)=1,IFERROR(AG648,0)=1),IF(IFERROR(T648,-1E+99)&gt;=IFERROR(AE648,-1E+99),MAX($D$16,IFERROR(L648,MAX($D$16,POWER((ABS(K648)^2)/($I$5*MAX(F648,0.1)^2),1/3)))),MAX($D$16,IFERROR(W648,MAX($D$16,POWER((ABS(K648)^2)/($I$5*MAX(F648,0.1)^2),1/3))))),IF(IFERROR(V648,0)=1,MAX($D$16,IFERROR(L648,MAX($D$16,POWER((ABS(K648)^2)/($I$5*MAX(F648,0.1)^2),1/3)))),IF(IFERROR(AG648,0)=1,MAX($D$16,IFERROR(W648,MAX($D$16,POWER((ABS(K648)^2)/($I$5*MAX(F648,0.1)^2),1/3)))),MAX($D$16,POWER((ABS(K648)^2)/($I$5*MAX(F648,0.1)^2),1/3))))))),MAX($D$16,POWER((ABS(K648)^2)/($I$5*MAX(F648,0.1)^2),1/3)))</f>
        <v>2.1389677043987478</v>
      </c>
      <c r="AI648">
        <f t="shared" ca="1" si="320"/>
        <v>634.45246770439871</v>
      </c>
      <c r="AJ648">
        <f t="shared" ca="1" si="321"/>
        <v>635.52195155659808</v>
      </c>
      <c r="AM648">
        <v>0</v>
      </c>
      <c r="AN648">
        <v>0</v>
      </c>
      <c r="AO648">
        <f t="shared" si="322"/>
        <v>0</v>
      </c>
      <c r="AP648">
        <f t="shared" si="331"/>
        <v>0</v>
      </c>
      <c r="AQ648">
        <f t="shared" ca="1" si="323"/>
        <v>1.0000000000000004</v>
      </c>
      <c r="AR648" t="str">
        <f t="shared" ca="1" si="324"/>
        <v>Supercritical</v>
      </c>
      <c r="AS648">
        <f t="shared" ca="1" si="325"/>
        <v>3.8141460404132466E-3</v>
      </c>
    </row>
    <row r="649" spans="1:45" x14ac:dyDescent="0.35">
      <c r="A649">
        <v>500</v>
      </c>
      <c r="B649">
        <v>498.99599999999998</v>
      </c>
      <c r="C649">
        <v>616206.09</v>
      </c>
      <c r="D649">
        <v>3097479.926</v>
      </c>
      <c r="E649">
        <v>632.31299999999999</v>
      </c>
      <c r="F649">
        <v>5.2</v>
      </c>
      <c r="G649">
        <v>0</v>
      </c>
      <c r="H649" t="s">
        <v>194</v>
      </c>
      <c r="I649">
        <v>7.8E-2</v>
      </c>
      <c r="J649">
        <f t="shared" si="326"/>
        <v>1</v>
      </c>
      <c r="K649">
        <f t="shared" ca="1" si="327"/>
        <v>50.95</v>
      </c>
      <c r="L649">
        <f t="shared" ca="1" si="328"/>
        <v>1.0684959309922624</v>
      </c>
      <c r="M649">
        <f t="shared" ca="1" si="301"/>
        <v>5.5561788411597641</v>
      </c>
      <c r="N649">
        <f t="shared" ca="1" si="302"/>
        <v>0.75728294997139567</v>
      </c>
      <c r="O649">
        <f t="shared" ca="1" si="303"/>
        <v>9.1699712080119067</v>
      </c>
      <c r="P649">
        <f t="shared" ca="1" si="304"/>
        <v>633.38149593099229</v>
      </c>
      <c r="Q649">
        <f t="shared" ca="1" si="305"/>
        <v>637.66734567389585</v>
      </c>
      <c r="R649">
        <f t="shared" ca="1" si="306"/>
        <v>2.7409906686322007E-2</v>
      </c>
      <c r="S649">
        <f t="shared" ca="1" si="307"/>
        <v>2.8323507366843055</v>
      </c>
      <c r="T649">
        <f t="shared" ca="1" si="308"/>
        <v>50.594272557643521</v>
      </c>
      <c r="U649">
        <f t="shared" ca="1" si="329"/>
        <v>-2.7467067152883828E-2</v>
      </c>
      <c r="V649">
        <f t="shared" ca="1" si="330"/>
        <v>0</v>
      </c>
      <c r="W649">
        <f t="shared" ca="1" si="309"/>
        <v>0.9832977076178101</v>
      </c>
      <c r="X649">
        <f t="shared" ca="1" si="310"/>
        <v>5.1131480796126123</v>
      </c>
      <c r="Y649">
        <f t="shared" ca="1" si="311"/>
        <v>0.71346961609447912</v>
      </c>
      <c r="Z649">
        <f t="shared" ca="1" si="312"/>
        <v>9.9645070329862477</v>
      </c>
      <c r="AA649">
        <f t="shared" ca="1" si="313"/>
        <v>633.29629770761778</v>
      </c>
      <c r="AB649">
        <f t="shared" ca="1" si="314"/>
        <v>638.35702147981112</v>
      </c>
      <c r="AC649">
        <f t="shared" ca="1" si="315"/>
        <v>3.5042373177952002E-2</v>
      </c>
      <c r="AD649">
        <f t="shared" ca="1" si="316"/>
        <v>3.2083282916269784</v>
      </c>
      <c r="AE649">
        <f t="shared" ca="1" si="317"/>
        <v>54.266333467176793</v>
      </c>
      <c r="AF649">
        <f t="shared" ca="1" si="318"/>
        <v>3.4770105747725211E-2</v>
      </c>
      <c r="AG649">
        <f t="shared" ca="1" si="319"/>
        <v>0</v>
      </c>
      <c r="AH649">
        <f ca="1">IFERROR(IF(V32="Supercritical",MAX($D$16,IFERROR(L649,MAX($D$16,POWER((ABS(K649)^2)/($I$5*MAX(F649,0.1)^2),1/3)))),IF(V32="Subcritical",MAX($D$16,IFERROR(W649,MAX($D$16,POWER((ABS(K649)^2)/($I$5*MAX(F649,0.1)^2),1/3)))),IF(AND(IFERROR(V649,0)=1,IFERROR(AG649,0)=1),IF(IFERROR(T649,-1E+99)&gt;=IFERROR(AE649,-1E+99),MAX($D$16,IFERROR(L649,MAX($D$16,POWER((ABS(K649)^2)/($I$5*MAX(F649,0.1)^2),1/3)))),MAX($D$16,IFERROR(W649,MAX($D$16,POWER((ABS(K649)^2)/($I$5*MAX(F649,0.1)^2),1/3))))),IF(IFERROR(V649,0)=1,MAX($D$16,IFERROR(L649,MAX($D$16,POWER((ABS(K649)^2)/($I$5*MAX(F649,0.1)^2),1/3)))),IF(IFERROR(AG649,0)=1,MAX($D$16,IFERROR(W649,MAX($D$16,POWER((ABS(K649)^2)/($I$5*MAX(F649,0.1)^2),1/3)))),MAX($D$16,POWER((ABS(K649)^2)/($I$5*MAX(F649,0.1)^2),1/3))))))),MAX($D$16,POWER((ABS(K649)^2)/($I$5*MAX(F649,0.1)^2),1/3)))</f>
        <v>2.1389677043987478</v>
      </c>
      <c r="AI649">
        <f t="shared" ca="1" si="320"/>
        <v>634.45196770439873</v>
      </c>
      <c r="AJ649">
        <f t="shared" ca="1" si="321"/>
        <v>635.52145155659809</v>
      </c>
      <c r="AM649">
        <v>0</v>
      </c>
      <c r="AN649">
        <v>0</v>
      </c>
      <c r="AO649">
        <f t="shared" si="322"/>
        <v>0</v>
      </c>
      <c r="AP649">
        <f t="shared" si="331"/>
        <v>0</v>
      </c>
      <c r="AQ649">
        <f t="shared" ca="1" si="323"/>
        <v>1.0000000000000004</v>
      </c>
      <c r="AR649" t="str">
        <f t="shared" ca="1" si="324"/>
        <v>Supercritical</v>
      </c>
      <c r="AS649">
        <f t="shared" ca="1" si="325"/>
        <v>3.8141460404132466E-3</v>
      </c>
    </row>
    <row r="650" spans="1:45" x14ac:dyDescent="0.35">
      <c r="A650">
        <v>501</v>
      </c>
      <c r="B650">
        <v>499.99599999999998</v>
      </c>
      <c r="C650">
        <v>616205.61600000004</v>
      </c>
      <c r="D650">
        <v>3097479.0449999999</v>
      </c>
      <c r="E650">
        <v>632.3125</v>
      </c>
      <c r="F650">
        <v>5.2</v>
      </c>
      <c r="G650">
        <v>0</v>
      </c>
      <c r="H650" t="s">
        <v>194</v>
      </c>
      <c r="I650">
        <v>2.7E-2</v>
      </c>
      <c r="J650">
        <f t="shared" si="326"/>
        <v>1</v>
      </c>
      <c r="K650">
        <f t="shared" ca="1" si="327"/>
        <v>50.95</v>
      </c>
      <c r="L650">
        <f t="shared" ca="1" si="328"/>
        <v>1.0684959309922624</v>
      </c>
      <c r="M650">
        <f t="shared" ca="1" si="301"/>
        <v>5.5561788411597641</v>
      </c>
      <c r="N650">
        <f t="shared" ca="1" si="302"/>
        <v>0.75728294997139567</v>
      </c>
      <c r="O650">
        <f t="shared" ca="1" si="303"/>
        <v>9.1699712080119067</v>
      </c>
      <c r="P650">
        <f t="shared" ca="1" si="304"/>
        <v>633.3809959309923</v>
      </c>
      <c r="Q650">
        <f t="shared" ca="1" si="305"/>
        <v>637.66684567389586</v>
      </c>
      <c r="R650">
        <f t="shared" ca="1" si="306"/>
        <v>2.7409906686322007E-2</v>
      </c>
      <c r="S650">
        <f t="shared" ca="1" si="307"/>
        <v>2.8323507366843055</v>
      </c>
      <c r="T650">
        <f t="shared" ca="1" si="308"/>
        <v>50.594272557643521</v>
      </c>
      <c r="U650">
        <f t="shared" ca="1" si="329"/>
        <v>-2.7102769924795211E-2</v>
      </c>
      <c r="V650">
        <f t="shared" ca="1" si="330"/>
        <v>0</v>
      </c>
      <c r="W650">
        <f t="shared" ca="1" si="309"/>
        <v>0.98318025583906676</v>
      </c>
      <c r="X650">
        <f t="shared" ca="1" si="310"/>
        <v>5.1125373303631472</v>
      </c>
      <c r="Y650">
        <f t="shared" ca="1" si="311"/>
        <v>0.7134077781925533</v>
      </c>
      <c r="Z650">
        <f t="shared" ca="1" si="312"/>
        <v>9.9656974037940156</v>
      </c>
      <c r="AA650">
        <f t="shared" ca="1" si="313"/>
        <v>633.2956802558391</v>
      </c>
      <c r="AB650">
        <f t="shared" ca="1" si="314"/>
        <v>638.35761321934501</v>
      </c>
      <c r="AC650">
        <f t="shared" ca="1" si="315"/>
        <v>3.5054797049241485E-2</v>
      </c>
      <c r="AD650">
        <f t="shared" ca="1" si="316"/>
        <v>3.2089032143577736</v>
      </c>
      <c r="AE650">
        <f t="shared" ca="1" si="317"/>
        <v>54.271915359666473</v>
      </c>
      <c r="AF650">
        <f t="shared" ca="1" si="318"/>
        <v>3.455479704928166E-2</v>
      </c>
      <c r="AG650">
        <f t="shared" ca="1" si="319"/>
        <v>0</v>
      </c>
      <c r="AH650">
        <f ca="1">IFERROR(IF(V32="Supercritical",MAX($D$16,IFERROR(L650,MAX($D$16,POWER((ABS(K650)^2)/($I$5*MAX(F650,0.1)^2),1/3)))),IF(V32="Subcritical",MAX($D$16,IFERROR(W650,MAX($D$16,POWER((ABS(K650)^2)/($I$5*MAX(F650,0.1)^2),1/3)))),IF(AND(IFERROR(V650,0)=1,IFERROR(AG650,0)=1),IF(IFERROR(T650,-1E+99)&gt;=IFERROR(AE650,-1E+99),MAX($D$16,IFERROR(L650,MAX($D$16,POWER((ABS(K650)^2)/($I$5*MAX(F650,0.1)^2),1/3)))),MAX($D$16,IFERROR(W650,MAX($D$16,POWER((ABS(K650)^2)/($I$5*MAX(F650,0.1)^2),1/3))))),IF(IFERROR(V650,0)=1,MAX($D$16,IFERROR(L650,MAX($D$16,POWER((ABS(K650)^2)/($I$5*MAX(F650,0.1)^2),1/3)))),IF(IFERROR(AG650,0)=1,MAX($D$16,IFERROR(W650,MAX($D$16,POWER((ABS(K650)^2)/($I$5*MAX(F650,0.1)^2),1/3)))),MAX($D$16,POWER((ABS(K650)^2)/($I$5*MAX(F650,0.1)^2),1/3))))))),MAX($D$16,POWER((ABS(K650)^2)/($I$5*MAX(F650,0.1)^2),1/3)))</f>
        <v>2.1389677043987478</v>
      </c>
      <c r="AI650">
        <f t="shared" ca="1" si="320"/>
        <v>634.45146770439874</v>
      </c>
      <c r="AJ650">
        <f t="shared" ca="1" si="321"/>
        <v>635.52095155659811</v>
      </c>
      <c r="AM650">
        <v>0</v>
      </c>
      <c r="AN650">
        <v>0</v>
      </c>
      <c r="AO650">
        <f t="shared" si="322"/>
        <v>0</v>
      </c>
      <c r="AP650">
        <f t="shared" si="331"/>
        <v>0</v>
      </c>
      <c r="AQ650">
        <f t="shared" ca="1" si="323"/>
        <v>1.0000000000000004</v>
      </c>
      <c r="AR650" t="str">
        <f t="shared" ca="1" si="324"/>
        <v>Supercritical</v>
      </c>
      <c r="AS650">
        <f t="shared" ca="1" si="325"/>
        <v>3.8141460404132466E-3</v>
      </c>
    </row>
    <row r="651" spans="1:45" x14ac:dyDescent="0.35">
      <c r="A651">
        <v>502</v>
      </c>
      <c r="B651">
        <v>500.99599999999998</v>
      </c>
      <c r="C651">
        <v>616205.14199999999</v>
      </c>
      <c r="D651">
        <v>3097478.165</v>
      </c>
      <c r="E651">
        <v>632.31200000000001</v>
      </c>
      <c r="F651">
        <v>5.2</v>
      </c>
      <c r="G651">
        <v>0</v>
      </c>
      <c r="H651" t="s">
        <v>194</v>
      </c>
      <c r="I651">
        <v>0</v>
      </c>
      <c r="J651">
        <f t="shared" si="326"/>
        <v>1</v>
      </c>
      <c r="K651">
        <f t="shared" ca="1" si="327"/>
        <v>50.95</v>
      </c>
      <c r="L651">
        <f t="shared" ca="1" si="328"/>
        <v>1.0684959309922624</v>
      </c>
      <c r="M651">
        <f t="shared" ca="1" si="301"/>
        <v>5.5561788411597641</v>
      </c>
      <c r="N651">
        <f t="shared" ca="1" si="302"/>
        <v>0.75728294997139567</v>
      </c>
      <c r="O651">
        <f t="shared" ca="1" si="303"/>
        <v>9.1699712080119067</v>
      </c>
      <c r="P651">
        <f t="shared" ca="1" si="304"/>
        <v>633.38049593099231</v>
      </c>
      <c r="Q651">
        <f t="shared" ca="1" si="305"/>
        <v>637.66634567389588</v>
      </c>
      <c r="R651">
        <f t="shared" ca="1" si="306"/>
        <v>2.7409906686322007E-2</v>
      </c>
      <c r="S651">
        <f t="shared" ca="1" si="307"/>
        <v>2.8323507366843055</v>
      </c>
      <c r="T651">
        <f t="shared" ca="1" si="308"/>
        <v>50.594272557643521</v>
      </c>
      <c r="U651">
        <f t="shared" ca="1" si="329"/>
        <v>-2.6909906686341856E-2</v>
      </c>
      <c r="V651">
        <f t="shared" ca="1" si="330"/>
        <v>0</v>
      </c>
      <c r="W651">
        <f t="shared" ca="1" si="309"/>
        <v>0.98306270168306376</v>
      </c>
      <c r="X651">
        <f t="shared" ca="1" si="310"/>
        <v>5.1119260487519318</v>
      </c>
      <c r="Y651">
        <f t="shared" ca="1" si="311"/>
        <v>0.71334588233004115</v>
      </c>
      <c r="Z651">
        <f t="shared" ca="1" si="312"/>
        <v>9.9668890970047119</v>
      </c>
      <c r="AA651">
        <f t="shared" ca="1" si="313"/>
        <v>633.29506270168304</v>
      </c>
      <c r="AB651">
        <f t="shared" ca="1" si="314"/>
        <v>638.35820634449601</v>
      </c>
      <c r="AC651">
        <f t="shared" ca="1" si="315"/>
        <v>3.5067237780366654E-2</v>
      </c>
      <c r="AD651">
        <f t="shared" ca="1" si="316"/>
        <v>3.2094788101744971</v>
      </c>
      <c r="AE651">
        <f t="shared" ca="1" si="317"/>
        <v>54.277503668682257</v>
      </c>
      <c r="AF651">
        <f t="shared" ca="1" si="318"/>
        <v>3.4726257715533393E-2</v>
      </c>
      <c r="AG651">
        <f t="shared" ca="1" si="319"/>
        <v>0</v>
      </c>
      <c r="AH651">
        <f ca="1">IFERROR(IF(V32="Supercritical",MAX($D$16,IFERROR(L651,MAX($D$16,POWER((ABS(K651)^2)/($I$5*MAX(F651,0.1)^2),1/3)))),IF(V32="Subcritical",MAX($D$16,IFERROR(W651,MAX($D$16,POWER((ABS(K651)^2)/($I$5*MAX(F651,0.1)^2),1/3)))),IF(AND(IFERROR(V651,0)=1,IFERROR(AG651,0)=1),IF(IFERROR(T651,-1E+99)&gt;=IFERROR(AE651,-1E+99),MAX($D$16,IFERROR(L651,MAX($D$16,POWER((ABS(K651)^2)/($I$5*MAX(F651,0.1)^2),1/3)))),MAX($D$16,IFERROR(W651,MAX($D$16,POWER((ABS(K651)^2)/($I$5*MAX(F651,0.1)^2),1/3))))),IF(IFERROR(V651,0)=1,MAX($D$16,IFERROR(L651,MAX($D$16,POWER((ABS(K651)^2)/($I$5*MAX(F651,0.1)^2),1/3)))),IF(IFERROR(AG651,0)=1,MAX($D$16,IFERROR(W651,MAX($D$16,POWER((ABS(K651)^2)/($I$5*MAX(F651,0.1)^2),1/3)))),MAX($D$16,POWER((ABS(K651)^2)/($I$5*MAX(F651,0.1)^2),1/3))))))),MAX($D$16,POWER((ABS(K651)^2)/($I$5*MAX(F651,0.1)^2),1/3)))</f>
        <v>2.1389677043987478</v>
      </c>
      <c r="AI651">
        <f t="shared" ca="1" si="320"/>
        <v>634.45096770439875</v>
      </c>
      <c r="AJ651">
        <f t="shared" ca="1" si="321"/>
        <v>635.52045155659812</v>
      </c>
      <c r="AM651">
        <v>0</v>
      </c>
      <c r="AN651">
        <v>0</v>
      </c>
      <c r="AO651">
        <f t="shared" si="322"/>
        <v>0</v>
      </c>
      <c r="AP651">
        <f t="shared" si="331"/>
        <v>0</v>
      </c>
      <c r="AQ651">
        <f t="shared" ca="1" si="323"/>
        <v>1.0000000000000004</v>
      </c>
      <c r="AR651" t="str">
        <f t="shared" ca="1" si="324"/>
        <v>Supercritical</v>
      </c>
      <c r="AS651">
        <f t="shared" ca="1" si="325"/>
        <v>3.8141460404132466E-3</v>
      </c>
    </row>
    <row r="652" spans="1:45" x14ac:dyDescent="0.35">
      <c r="A652">
        <v>503</v>
      </c>
      <c r="B652">
        <v>501.995</v>
      </c>
      <c r="C652">
        <v>616204.66799999995</v>
      </c>
      <c r="D652">
        <v>3097477.2850000001</v>
      </c>
      <c r="E652">
        <v>632.31150000000002</v>
      </c>
      <c r="F652">
        <v>5.2</v>
      </c>
      <c r="G652">
        <v>0</v>
      </c>
      <c r="H652" t="s">
        <v>194</v>
      </c>
      <c r="I652">
        <v>2.3E-2</v>
      </c>
      <c r="J652">
        <f t="shared" si="326"/>
        <v>0.99900000000002365</v>
      </c>
      <c r="K652">
        <f t="shared" ca="1" si="327"/>
        <v>50.95</v>
      </c>
      <c r="L652">
        <f t="shared" ca="1" si="328"/>
        <v>1.0684959309922624</v>
      </c>
      <c r="M652">
        <f t="shared" ca="1" si="301"/>
        <v>5.5561788411597641</v>
      </c>
      <c r="N652">
        <f t="shared" ca="1" si="302"/>
        <v>0.75728294997139567</v>
      </c>
      <c r="O652">
        <f t="shared" ca="1" si="303"/>
        <v>9.1699712080119067</v>
      </c>
      <c r="P652">
        <f t="shared" ca="1" si="304"/>
        <v>633.37999593099232</v>
      </c>
      <c r="Q652">
        <f t="shared" ca="1" si="305"/>
        <v>637.66584567389589</v>
      </c>
      <c r="R652">
        <f t="shared" ca="1" si="306"/>
        <v>2.7409906686322007E-2</v>
      </c>
      <c r="S652">
        <f t="shared" ca="1" si="307"/>
        <v>2.8323507366843055</v>
      </c>
      <c r="T652">
        <f t="shared" ca="1" si="308"/>
        <v>50.594272557643521</v>
      </c>
      <c r="U652">
        <f t="shared" ca="1" si="329"/>
        <v>-2.7046787686458629E-2</v>
      </c>
      <c r="V652">
        <f t="shared" ca="1" si="330"/>
        <v>0</v>
      </c>
      <c r="W652">
        <f t="shared" ca="1" si="309"/>
        <v>0.98294601079018573</v>
      </c>
      <c r="X652">
        <f t="shared" ca="1" si="310"/>
        <v>5.111319256108966</v>
      </c>
      <c r="Y652">
        <f t="shared" ca="1" si="311"/>
        <v>0.71328443698509869</v>
      </c>
      <c r="Z652">
        <f t="shared" ca="1" si="312"/>
        <v>9.9680723208798572</v>
      </c>
      <c r="AA652">
        <f t="shared" ca="1" si="313"/>
        <v>633.29444601079024</v>
      </c>
      <c r="AB652">
        <f t="shared" ca="1" si="314"/>
        <v>638.35879187186526</v>
      </c>
      <c r="AC652">
        <f t="shared" ca="1" si="315"/>
        <v>3.507959312303472E-2</v>
      </c>
      <c r="AD652">
        <f t="shared" ca="1" si="316"/>
        <v>3.2100503492909995</v>
      </c>
      <c r="AE652">
        <f t="shared" ca="1" si="317"/>
        <v>54.283052474950267</v>
      </c>
      <c r="AF652">
        <f t="shared" ca="1" si="318"/>
        <v>3.4808805974194001E-2</v>
      </c>
      <c r="AG652">
        <f t="shared" ca="1" si="319"/>
        <v>0</v>
      </c>
      <c r="AH652">
        <f ca="1">IFERROR(IF(V32="Supercritical",MAX($D$16,IFERROR(L652,MAX($D$16,POWER((ABS(K652)^2)/($I$5*MAX(F652,0.1)^2),1/3)))),IF(V32="Subcritical",MAX($D$16,IFERROR(W652,MAX($D$16,POWER((ABS(K652)^2)/($I$5*MAX(F652,0.1)^2),1/3)))),IF(AND(IFERROR(V652,0)=1,IFERROR(AG652,0)=1),IF(IFERROR(T652,-1E+99)&gt;=IFERROR(AE652,-1E+99),MAX($D$16,IFERROR(L652,MAX($D$16,POWER((ABS(K652)^2)/($I$5*MAX(F652,0.1)^2),1/3)))),MAX($D$16,IFERROR(W652,MAX($D$16,POWER((ABS(K652)^2)/($I$5*MAX(F652,0.1)^2),1/3))))),IF(IFERROR(V652,0)=1,MAX($D$16,IFERROR(L652,MAX($D$16,POWER((ABS(K652)^2)/($I$5*MAX(F652,0.1)^2),1/3)))),IF(IFERROR(AG652,0)=1,MAX($D$16,IFERROR(W652,MAX($D$16,POWER((ABS(K652)^2)/($I$5*MAX(F652,0.1)^2),1/3)))),MAX($D$16,POWER((ABS(K652)^2)/($I$5*MAX(F652,0.1)^2),1/3))))))),MAX($D$16,POWER((ABS(K652)^2)/($I$5*MAX(F652,0.1)^2),1/3)))</f>
        <v>2.1389677043987478</v>
      </c>
      <c r="AI652">
        <f t="shared" ca="1" si="320"/>
        <v>634.45046770439876</v>
      </c>
      <c r="AJ652">
        <f t="shared" ca="1" si="321"/>
        <v>635.51995155659813</v>
      </c>
      <c r="AM652">
        <v>0</v>
      </c>
      <c r="AN652">
        <v>0</v>
      </c>
      <c r="AO652">
        <f t="shared" si="322"/>
        <v>0</v>
      </c>
      <c r="AP652">
        <f t="shared" si="331"/>
        <v>0</v>
      </c>
      <c r="AQ652">
        <f t="shared" ca="1" si="323"/>
        <v>1.0000000000000004</v>
      </c>
      <c r="AR652" t="str">
        <f t="shared" ca="1" si="324"/>
        <v>Supercritical</v>
      </c>
      <c r="AS652">
        <f t="shared" ca="1" si="325"/>
        <v>3.8141460404132466E-3</v>
      </c>
    </row>
    <row r="653" spans="1:45" x14ac:dyDescent="0.35">
      <c r="A653">
        <v>504</v>
      </c>
      <c r="B653">
        <v>502.99599999999998</v>
      </c>
      <c r="C653">
        <v>616204.19299999997</v>
      </c>
      <c r="D653">
        <v>3097476.4040000001</v>
      </c>
      <c r="E653">
        <v>632.31100000000004</v>
      </c>
      <c r="F653">
        <v>5.2</v>
      </c>
      <c r="G653">
        <v>0</v>
      </c>
      <c r="H653" t="s">
        <v>194</v>
      </c>
      <c r="I653">
        <v>2.3E-2</v>
      </c>
      <c r="J653">
        <f t="shared" si="326"/>
        <v>1.0009999999999764</v>
      </c>
      <c r="K653">
        <f t="shared" ca="1" si="327"/>
        <v>50.95</v>
      </c>
      <c r="L653">
        <f t="shared" ca="1" si="328"/>
        <v>1.0684959309922624</v>
      </c>
      <c r="M653">
        <f t="shared" ca="1" si="301"/>
        <v>5.5561788411597641</v>
      </c>
      <c r="N653">
        <f t="shared" ca="1" si="302"/>
        <v>0.75728294997139567</v>
      </c>
      <c r="O653">
        <f t="shared" ca="1" si="303"/>
        <v>9.1699712080119067</v>
      </c>
      <c r="P653">
        <f t="shared" ca="1" si="304"/>
        <v>633.37949593099233</v>
      </c>
      <c r="Q653">
        <f t="shared" ca="1" si="305"/>
        <v>637.6653456738959</v>
      </c>
      <c r="R653">
        <f t="shared" ca="1" si="306"/>
        <v>2.7409906686322007E-2</v>
      </c>
      <c r="S653">
        <f t="shared" ca="1" si="307"/>
        <v>2.8323507366843055</v>
      </c>
      <c r="T653">
        <f t="shared" ca="1" si="308"/>
        <v>50.594272557643521</v>
      </c>
      <c r="U653">
        <f t="shared" ca="1" si="329"/>
        <v>-2.7101607499844249E-2</v>
      </c>
      <c r="V653">
        <f t="shared" ca="1" si="330"/>
        <v>0</v>
      </c>
      <c r="W653">
        <f t="shared" ca="1" si="309"/>
        <v>0.98283095934079845</v>
      </c>
      <c r="X653">
        <f t="shared" ca="1" si="310"/>
        <v>5.1107209885721518</v>
      </c>
      <c r="Y653">
        <f t="shared" ca="1" si="311"/>
        <v>0.7132238509952572</v>
      </c>
      <c r="Z653">
        <f t="shared" ca="1" si="312"/>
        <v>9.9692391961773996</v>
      </c>
      <c r="AA653">
        <f t="shared" ca="1" si="313"/>
        <v>633.29383095934088</v>
      </c>
      <c r="AB653">
        <f t="shared" ca="1" si="314"/>
        <v>638.35936256742445</v>
      </c>
      <c r="AC653">
        <f t="shared" ca="1" si="315"/>
        <v>3.5091780707112469E-2</v>
      </c>
      <c r="AD653">
        <f t="shared" ca="1" si="316"/>
        <v>3.2106140246868549</v>
      </c>
      <c r="AE653">
        <f t="shared" ca="1" si="317"/>
        <v>54.288524821477523</v>
      </c>
      <c r="AF653">
        <f t="shared" ca="1" si="318"/>
        <v>3.481972962947566E-2</v>
      </c>
      <c r="AG653">
        <f t="shared" ca="1" si="319"/>
        <v>0</v>
      </c>
      <c r="AH653">
        <f ca="1">IFERROR(IF(V32="Supercritical",MAX($D$16,IFERROR(L653,MAX($D$16,POWER((ABS(K653)^2)/($I$5*MAX(F653,0.1)^2),1/3)))),IF(V32="Subcritical",MAX($D$16,IFERROR(W653,MAX($D$16,POWER((ABS(K653)^2)/($I$5*MAX(F653,0.1)^2),1/3)))),IF(AND(IFERROR(V653,0)=1,IFERROR(AG653,0)=1),IF(IFERROR(T653,-1E+99)&gt;=IFERROR(AE653,-1E+99),MAX($D$16,IFERROR(L653,MAX($D$16,POWER((ABS(K653)^2)/($I$5*MAX(F653,0.1)^2),1/3)))),MAX($D$16,IFERROR(W653,MAX($D$16,POWER((ABS(K653)^2)/($I$5*MAX(F653,0.1)^2),1/3))))),IF(IFERROR(V653,0)=1,MAX($D$16,IFERROR(L653,MAX($D$16,POWER((ABS(K653)^2)/($I$5*MAX(F653,0.1)^2),1/3)))),IF(IFERROR(AG653,0)=1,MAX($D$16,IFERROR(W653,MAX($D$16,POWER((ABS(K653)^2)/($I$5*MAX(F653,0.1)^2),1/3)))),MAX($D$16,POWER((ABS(K653)^2)/($I$5*MAX(F653,0.1)^2),1/3))))))),MAX($D$16,POWER((ABS(K653)^2)/($I$5*MAX(F653,0.1)^2),1/3)))</f>
        <v>2.1389677043987478</v>
      </c>
      <c r="AI653">
        <f t="shared" ca="1" si="320"/>
        <v>634.44996770439877</v>
      </c>
      <c r="AJ653">
        <f t="shared" ca="1" si="321"/>
        <v>635.51945155659814</v>
      </c>
      <c r="AM653">
        <v>0</v>
      </c>
      <c r="AN653">
        <v>0</v>
      </c>
      <c r="AO653">
        <f t="shared" si="322"/>
        <v>0</v>
      </c>
      <c r="AP653">
        <f t="shared" si="331"/>
        <v>0</v>
      </c>
      <c r="AQ653">
        <f t="shared" ca="1" si="323"/>
        <v>1.0000000000000004</v>
      </c>
      <c r="AR653" t="str">
        <f t="shared" ca="1" si="324"/>
        <v>Supercritical</v>
      </c>
      <c r="AS653">
        <f t="shared" ca="1" si="325"/>
        <v>3.8141460404132466E-3</v>
      </c>
    </row>
    <row r="654" spans="1:45" x14ac:dyDescent="0.35">
      <c r="A654">
        <v>505</v>
      </c>
      <c r="B654">
        <v>503.99599999999998</v>
      </c>
      <c r="C654">
        <v>616203.71900000004</v>
      </c>
      <c r="D654">
        <v>3097475.5240000002</v>
      </c>
      <c r="E654">
        <v>632.31050000000005</v>
      </c>
      <c r="F654">
        <v>5.2</v>
      </c>
      <c r="G654">
        <v>0</v>
      </c>
      <c r="H654" t="s">
        <v>194</v>
      </c>
      <c r="I654">
        <v>2.7E-2</v>
      </c>
      <c r="J654">
        <f t="shared" si="326"/>
        <v>1</v>
      </c>
      <c r="K654">
        <f t="shared" ca="1" si="327"/>
        <v>50.95</v>
      </c>
      <c r="L654">
        <f t="shared" ca="1" si="328"/>
        <v>1.0684959309922624</v>
      </c>
      <c r="M654">
        <f t="shared" ca="1" si="301"/>
        <v>5.5561788411597641</v>
      </c>
      <c r="N654">
        <f t="shared" ca="1" si="302"/>
        <v>0.75728294997139567</v>
      </c>
      <c r="O654">
        <f t="shared" ca="1" si="303"/>
        <v>9.1699712080119067</v>
      </c>
      <c r="P654">
        <f t="shared" ca="1" si="304"/>
        <v>633.37899593099235</v>
      </c>
      <c r="Q654">
        <f t="shared" ca="1" si="305"/>
        <v>637.66484567389591</v>
      </c>
      <c r="R654">
        <f t="shared" ca="1" si="306"/>
        <v>2.7409906686322007E-2</v>
      </c>
      <c r="S654">
        <f t="shared" ca="1" si="307"/>
        <v>2.8323507366843055</v>
      </c>
      <c r="T654">
        <f t="shared" ca="1" si="308"/>
        <v>50.594272557643521</v>
      </c>
      <c r="U654">
        <f t="shared" ca="1" si="329"/>
        <v>-2.7102769924795211E-2</v>
      </c>
      <c r="V654">
        <f t="shared" ca="1" si="330"/>
        <v>0</v>
      </c>
      <c r="W654">
        <f t="shared" ca="1" si="309"/>
        <v>0.98271816352654373</v>
      </c>
      <c r="X654">
        <f t="shared" ca="1" si="310"/>
        <v>5.1101344503380277</v>
      </c>
      <c r="Y654">
        <f t="shared" ca="1" si="311"/>
        <v>0.71316444904335097</v>
      </c>
      <c r="Z654">
        <f t="shared" ca="1" si="312"/>
        <v>9.9703834596034433</v>
      </c>
      <c r="AA654">
        <f t="shared" ca="1" si="313"/>
        <v>633.2932181635266</v>
      </c>
      <c r="AB654">
        <f t="shared" ca="1" si="314"/>
        <v>638.35991267583722</v>
      </c>
      <c r="AC654">
        <f t="shared" ca="1" si="315"/>
        <v>3.5103734968483714E-2</v>
      </c>
      <c r="AD654">
        <f t="shared" ca="1" si="316"/>
        <v>3.2111668091393231</v>
      </c>
      <c r="AE654">
        <f t="shared" ca="1" si="317"/>
        <v>54.293891324598981</v>
      </c>
      <c r="AF654">
        <f t="shared" ca="1" si="318"/>
        <v>3.4831736221462961E-2</v>
      </c>
      <c r="AG654">
        <f t="shared" ca="1" si="319"/>
        <v>0</v>
      </c>
      <c r="AH654">
        <f ca="1">IFERROR(IF(V32="Supercritical",MAX($D$16,IFERROR(L654,MAX($D$16,POWER((ABS(K654)^2)/($I$5*MAX(F654,0.1)^2),1/3)))),IF(V32="Subcritical",MAX($D$16,IFERROR(W654,MAX($D$16,POWER((ABS(K654)^2)/($I$5*MAX(F654,0.1)^2),1/3)))),IF(AND(IFERROR(V654,0)=1,IFERROR(AG654,0)=1),IF(IFERROR(T654,-1E+99)&gt;=IFERROR(AE654,-1E+99),MAX($D$16,IFERROR(L654,MAX($D$16,POWER((ABS(K654)^2)/($I$5*MAX(F654,0.1)^2),1/3)))),MAX($D$16,IFERROR(W654,MAX($D$16,POWER((ABS(K654)^2)/($I$5*MAX(F654,0.1)^2),1/3))))),IF(IFERROR(V654,0)=1,MAX($D$16,IFERROR(L654,MAX($D$16,POWER((ABS(K654)^2)/($I$5*MAX(F654,0.1)^2),1/3)))),IF(IFERROR(AG654,0)=1,MAX($D$16,IFERROR(W654,MAX($D$16,POWER((ABS(K654)^2)/($I$5*MAX(F654,0.1)^2),1/3)))),MAX($D$16,POWER((ABS(K654)^2)/($I$5*MAX(F654,0.1)^2),1/3))))))),MAX($D$16,POWER((ABS(K654)^2)/($I$5*MAX(F654,0.1)^2),1/3)))</f>
        <v>2.1389677043987478</v>
      </c>
      <c r="AI654">
        <f t="shared" ca="1" si="320"/>
        <v>634.44946770439878</v>
      </c>
      <c r="AJ654">
        <f t="shared" ca="1" si="321"/>
        <v>635.51895155659815</v>
      </c>
      <c r="AM654">
        <v>0</v>
      </c>
      <c r="AN654">
        <v>0</v>
      </c>
      <c r="AO654">
        <f t="shared" si="322"/>
        <v>0</v>
      </c>
      <c r="AP654">
        <f t="shared" si="331"/>
        <v>0</v>
      </c>
      <c r="AQ654">
        <f t="shared" ca="1" si="323"/>
        <v>1.0000000000000004</v>
      </c>
      <c r="AR654" t="str">
        <f t="shared" ca="1" si="324"/>
        <v>Supercritical</v>
      </c>
      <c r="AS654">
        <f t="shared" ca="1" si="325"/>
        <v>3.8141460404132466E-3</v>
      </c>
    </row>
    <row r="655" spans="1:45" x14ac:dyDescent="0.35">
      <c r="A655">
        <v>506</v>
      </c>
      <c r="B655">
        <v>504.99599999999998</v>
      </c>
      <c r="C655">
        <v>616203.245</v>
      </c>
      <c r="D655">
        <v>3097474.6430000002</v>
      </c>
      <c r="E655">
        <v>632.30999999999995</v>
      </c>
      <c r="F655">
        <v>5.2</v>
      </c>
      <c r="G655">
        <v>0</v>
      </c>
      <c r="H655" t="s">
        <v>194</v>
      </c>
      <c r="I655">
        <v>2.7E-2</v>
      </c>
      <c r="J655">
        <f t="shared" si="326"/>
        <v>1</v>
      </c>
      <c r="K655">
        <f t="shared" ca="1" si="327"/>
        <v>50.95</v>
      </c>
      <c r="L655">
        <f t="shared" ca="1" si="328"/>
        <v>1.0684959309922624</v>
      </c>
      <c r="M655">
        <f t="shared" ca="1" si="301"/>
        <v>5.5561788411597641</v>
      </c>
      <c r="N655">
        <f t="shared" ca="1" si="302"/>
        <v>0.75728294997139567</v>
      </c>
      <c r="O655">
        <f t="shared" ca="1" si="303"/>
        <v>9.1699712080119067</v>
      </c>
      <c r="P655">
        <f t="shared" ca="1" si="304"/>
        <v>633.37849593099224</v>
      </c>
      <c r="Q655">
        <f t="shared" ca="1" si="305"/>
        <v>637.66434567389581</v>
      </c>
      <c r="R655">
        <f t="shared" ca="1" si="306"/>
        <v>2.7409906686322007E-2</v>
      </c>
      <c r="S655">
        <f t="shared" ca="1" si="307"/>
        <v>2.8323507366843055</v>
      </c>
      <c r="T655">
        <f t="shared" ca="1" si="308"/>
        <v>50.594272557643521</v>
      </c>
      <c r="U655">
        <f t="shared" ca="1" si="329"/>
        <v>-2.7102769924681525E-2</v>
      </c>
      <c r="V655">
        <f t="shared" ca="1" si="330"/>
        <v>0</v>
      </c>
      <c r="W655">
        <f t="shared" ca="1" si="309"/>
        <v>0.98260810475379023</v>
      </c>
      <c r="X655">
        <f t="shared" ca="1" si="310"/>
        <v>5.1095621447197095</v>
      </c>
      <c r="Y655">
        <f t="shared" ca="1" si="311"/>
        <v>0.71310648490129191</v>
      </c>
      <c r="Z655">
        <f t="shared" ca="1" si="312"/>
        <v>9.971500210179931</v>
      </c>
      <c r="AA655">
        <f t="shared" ca="1" si="313"/>
        <v>633.29260810475375</v>
      </c>
      <c r="AB655">
        <f t="shared" ca="1" si="314"/>
        <v>638.3604376889341</v>
      </c>
      <c r="AC655">
        <f t="shared" ca="1" si="315"/>
        <v>3.5115404521218113E-2</v>
      </c>
      <c r="AD655">
        <f t="shared" ca="1" si="316"/>
        <v>3.2117063329421036</v>
      </c>
      <c r="AE655">
        <f t="shared" ca="1" si="317"/>
        <v>54.299128986009428</v>
      </c>
      <c r="AF655">
        <f t="shared" ca="1" si="318"/>
        <v>3.5037723653204011E-2</v>
      </c>
      <c r="AG655">
        <f t="shared" ca="1" si="319"/>
        <v>0</v>
      </c>
      <c r="AH655">
        <f ca="1">IFERROR(IF(V32="Supercritical",MAX($D$16,IFERROR(L655,MAX($D$16,POWER((ABS(K655)^2)/($I$5*MAX(F655,0.1)^2),1/3)))),IF(V32="Subcritical",MAX($D$16,IFERROR(W655,MAX($D$16,POWER((ABS(K655)^2)/($I$5*MAX(F655,0.1)^2),1/3)))),IF(AND(IFERROR(V655,0)=1,IFERROR(AG655,0)=1),IF(IFERROR(T655,-1E+99)&gt;=IFERROR(AE655,-1E+99),MAX($D$16,IFERROR(L655,MAX($D$16,POWER((ABS(K655)^2)/($I$5*MAX(F655,0.1)^2),1/3)))),MAX($D$16,IFERROR(W655,MAX($D$16,POWER((ABS(K655)^2)/($I$5*MAX(F655,0.1)^2),1/3))))),IF(IFERROR(V655,0)=1,MAX($D$16,IFERROR(L655,MAX($D$16,POWER((ABS(K655)^2)/($I$5*MAX(F655,0.1)^2),1/3)))),IF(IFERROR(AG655,0)=1,MAX($D$16,IFERROR(W655,MAX($D$16,POWER((ABS(K655)^2)/($I$5*MAX(F655,0.1)^2),1/3)))),MAX($D$16,POWER((ABS(K655)^2)/($I$5*MAX(F655,0.1)^2),1/3))))))),MAX($D$16,POWER((ABS(K655)^2)/($I$5*MAX(F655,0.1)^2),1/3)))</f>
        <v>2.1389677043987478</v>
      </c>
      <c r="AI655">
        <f t="shared" ca="1" si="320"/>
        <v>634.44896770439868</v>
      </c>
      <c r="AJ655">
        <f t="shared" ca="1" si="321"/>
        <v>635.51845155659805</v>
      </c>
      <c r="AM655">
        <v>0</v>
      </c>
      <c r="AN655">
        <v>0</v>
      </c>
      <c r="AO655">
        <f t="shared" si="322"/>
        <v>0</v>
      </c>
      <c r="AP655">
        <f t="shared" si="331"/>
        <v>0</v>
      </c>
      <c r="AQ655">
        <f t="shared" ca="1" si="323"/>
        <v>1.0000000000000004</v>
      </c>
      <c r="AR655" t="str">
        <f t="shared" ca="1" si="324"/>
        <v>Supercritical</v>
      </c>
      <c r="AS655">
        <f t="shared" ca="1" si="325"/>
        <v>3.8141460404132466E-3</v>
      </c>
    </row>
    <row r="656" spans="1:45" x14ac:dyDescent="0.35">
      <c r="A656">
        <v>507</v>
      </c>
      <c r="B656">
        <v>505.99599999999998</v>
      </c>
      <c r="C656">
        <v>616202.77099999995</v>
      </c>
      <c r="D656">
        <v>3097473.7629999998</v>
      </c>
      <c r="E656">
        <v>632.30949999999996</v>
      </c>
      <c r="F656">
        <v>5.2</v>
      </c>
      <c r="G656">
        <v>0</v>
      </c>
      <c r="H656" t="s">
        <v>194</v>
      </c>
      <c r="I656">
        <v>0.05</v>
      </c>
      <c r="J656">
        <f t="shared" si="326"/>
        <v>1</v>
      </c>
      <c r="K656">
        <f t="shared" ca="1" si="327"/>
        <v>50.95</v>
      </c>
      <c r="L656">
        <f t="shared" ca="1" si="328"/>
        <v>1.0684959309922624</v>
      </c>
      <c r="M656">
        <f t="shared" ca="1" si="301"/>
        <v>5.5561788411597641</v>
      </c>
      <c r="N656">
        <f t="shared" ca="1" si="302"/>
        <v>0.75728294997139567</v>
      </c>
      <c r="O656">
        <f t="shared" ca="1" si="303"/>
        <v>9.1699712080119067</v>
      </c>
      <c r="P656">
        <f t="shared" ca="1" si="304"/>
        <v>633.37799593099226</v>
      </c>
      <c r="Q656">
        <f t="shared" ca="1" si="305"/>
        <v>637.66384567389582</v>
      </c>
      <c r="R656">
        <f t="shared" ca="1" si="306"/>
        <v>2.7409906686322007E-2</v>
      </c>
      <c r="S656">
        <f t="shared" ca="1" si="307"/>
        <v>2.8323507366843055</v>
      </c>
      <c r="T656">
        <f t="shared" ca="1" si="308"/>
        <v>50.594272557643521</v>
      </c>
      <c r="U656">
        <f t="shared" ca="1" si="329"/>
        <v>-2.7267060831604795E-2</v>
      </c>
      <c r="V656">
        <f t="shared" ca="1" si="330"/>
        <v>0</v>
      </c>
      <c r="W656">
        <f t="shared" ca="1" si="309"/>
        <v>0.9824571628794776</v>
      </c>
      <c r="X656">
        <f t="shared" ca="1" si="310"/>
        <v>5.1087772469732835</v>
      </c>
      <c r="Y656">
        <f t="shared" ca="1" si="311"/>
        <v>0.71302698325455938</v>
      </c>
      <c r="Z656">
        <f t="shared" ca="1" si="312"/>
        <v>9.9730322026049478</v>
      </c>
      <c r="AA656">
        <f t="shared" ca="1" si="313"/>
        <v>633.29195716287938</v>
      </c>
      <c r="AB656">
        <f t="shared" ca="1" si="314"/>
        <v>638.36134408001476</v>
      </c>
      <c r="AC656">
        <f t="shared" ca="1" si="315"/>
        <v>3.5131417543089204E-2</v>
      </c>
      <c r="AD656">
        <f t="shared" ca="1" si="316"/>
        <v>3.2124465172649881</v>
      </c>
      <c r="AE656">
        <f t="shared" ca="1" si="317"/>
        <v>54.306314476652375</v>
      </c>
      <c r="AF656">
        <f t="shared" ca="1" si="318"/>
        <v>3.5290437842377287E-2</v>
      </c>
      <c r="AG656">
        <f t="shared" ca="1" si="319"/>
        <v>0</v>
      </c>
      <c r="AH656">
        <f ca="1">IFERROR(IF(V32="Supercritical",MAX($D$16,IFERROR(L656,MAX($D$16,POWER((ABS(K656)^2)/($I$5*MAX(F656,0.1)^2),1/3)))),IF(V32="Subcritical",MAX($D$16,IFERROR(W656,MAX($D$16,POWER((ABS(K656)^2)/($I$5*MAX(F656,0.1)^2),1/3)))),IF(AND(IFERROR(V656,0)=1,IFERROR(AG656,0)=1),IF(IFERROR(T656,-1E+99)&gt;=IFERROR(AE656,-1E+99),MAX($D$16,IFERROR(L656,MAX($D$16,POWER((ABS(K656)^2)/($I$5*MAX(F656,0.1)^2),1/3)))),MAX($D$16,IFERROR(W656,MAX($D$16,POWER((ABS(K656)^2)/($I$5*MAX(F656,0.1)^2),1/3))))),IF(IFERROR(V656,0)=1,MAX($D$16,IFERROR(L656,MAX($D$16,POWER((ABS(K656)^2)/($I$5*MAX(F656,0.1)^2),1/3)))),IF(IFERROR(AG656,0)=1,MAX($D$16,IFERROR(W656,MAX($D$16,POWER((ABS(K656)^2)/($I$5*MAX(F656,0.1)^2),1/3)))),MAX($D$16,POWER((ABS(K656)^2)/($I$5*MAX(F656,0.1)^2),1/3))))))),MAX($D$16,POWER((ABS(K656)^2)/($I$5*MAX(F656,0.1)^2),1/3)))</f>
        <v>2.1389677043987478</v>
      </c>
      <c r="AI656">
        <f t="shared" ca="1" si="320"/>
        <v>634.44846770439869</v>
      </c>
      <c r="AJ656">
        <f t="shared" ca="1" si="321"/>
        <v>635.51795155659806</v>
      </c>
      <c r="AM656">
        <v>0</v>
      </c>
      <c r="AN656">
        <v>0</v>
      </c>
      <c r="AO656">
        <f t="shared" si="322"/>
        <v>0</v>
      </c>
      <c r="AP656">
        <f t="shared" si="331"/>
        <v>0</v>
      </c>
      <c r="AQ656">
        <f t="shared" ca="1" si="323"/>
        <v>1.0000000000000004</v>
      </c>
      <c r="AR656" t="str">
        <f t="shared" ca="1" si="324"/>
        <v>Supercritical</v>
      </c>
      <c r="AS656">
        <f t="shared" ca="1" si="325"/>
        <v>3.8141460404132466E-3</v>
      </c>
    </row>
    <row r="657" spans="1:45" x14ac:dyDescent="0.35">
      <c r="A657">
        <v>508</v>
      </c>
      <c r="B657">
        <v>506.99599999999998</v>
      </c>
      <c r="C657">
        <v>616202.29599999997</v>
      </c>
      <c r="D657">
        <v>3097472.8829999999</v>
      </c>
      <c r="E657">
        <v>632.30899999999997</v>
      </c>
      <c r="F657">
        <v>5.2</v>
      </c>
      <c r="G657">
        <v>0</v>
      </c>
      <c r="H657" t="s">
        <v>194</v>
      </c>
      <c r="I657">
        <v>7.8E-2</v>
      </c>
      <c r="J657">
        <f t="shared" si="326"/>
        <v>1</v>
      </c>
      <c r="K657">
        <f t="shared" ca="1" si="327"/>
        <v>50.95</v>
      </c>
      <c r="L657">
        <f t="shared" ca="1" si="328"/>
        <v>1.0684959309922624</v>
      </c>
      <c r="M657">
        <f t="shared" ca="1" si="301"/>
        <v>5.5561788411597641</v>
      </c>
      <c r="N657">
        <f t="shared" ca="1" si="302"/>
        <v>0.75728294997139567</v>
      </c>
      <c r="O657">
        <f t="shared" ca="1" si="303"/>
        <v>9.1699712080119067</v>
      </c>
      <c r="P657">
        <f t="shared" ca="1" si="304"/>
        <v>633.37749593099227</v>
      </c>
      <c r="Q657">
        <f t="shared" ca="1" si="305"/>
        <v>637.66334567389583</v>
      </c>
      <c r="R657">
        <f t="shared" ca="1" si="306"/>
        <v>2.7409906686322007E-2</v>
      </c>
      <c r="S657">
        <f t="shared" ca="1" si="307"/>
        <v>2.8323507366843055</v>
      </c>
      <c r="T657">
        <f t="shared" ca="1" si="308"/>
        <v>50.594272557643521</v>
      </c>
      <c r="U657">
        <f t="shared" ca="1" si="329"/>
        <v>-2.7467067152883828E-2</v>
      </c>
      <c r="V657">
        <f t="shared" ca="1" si="330"/>
        <v>0</v>
      </c>
      <c r="W657">
        <f t="shared" ca="1" si="309"/>
        <v>0.98227338928801844</v>
      </c>
      <c r="X657">
        <f t="shared" ca="1" si="310"/>
        <v>5.1078216242976957</v>
      </c>
      <c r="Y657">
        <f t="shared" ca="1" si="311"/>
        <v>0.71293017997614105</v>
      </c>
      <c r="Z657">
        <f t="shared" ca="1" si="312"/>
        <v>9.9748980578399529</v>
      </c>
      <c r="AA657">
        <f t="shared" ca="1" si="313"/>
        <v>633.29127338928799</v>
      </c>
      <c r="AB657">
        <f t="shared" ca="1" si="314"/>
        <v>638.36255734771305</v>
      </c>
      <c r="AC657">
        <f t="shared" ca="1" si="315"/>
        <v>3.5150927073393672E-2</v>
      </c>
      <c r="AD657">
        <f t="shared" ca="1" si="316"/>
        <v>3.2133480846679849</v>
      </c>
      <c r="AE657">
        <f t="shared" ca="1" si="317"/>
        <v>54.315066360983629</v>
      </c>
      <c r="AF657">
        <f t="shared" ca="1" si="318"/>
        <v>3.4879134851507843E-2</v>
      </c>
      <c r="AG657">
        <f t="shared" ca="1" si="319"/>
        <v>0</v>
      </c>
      <c r="AH657">
        <f ca="1">IFERROR(IF(V32="Supercritical",MAX($D$16,IFERROR(L657,MAX($D$16,POWER((ABS(K657)^2)/($I$5*MAX(F657,0.1)^2),1/3)))),IF(V32="Subcritical",MAX($D$16,IFERROR(W657,MAX($D$16,POWER((ABS(K657)^2)/($I$5*MAX(F657,0.1)^2),1/3)))),IF(AND(IFERROR(V657,0)=1,IFERROR(AG657,0)=1),IF(IFERROR(T657,-1E+99)&gt;=IFERROR(AE657,-1E+99),MAX($D$16,IFERROR(L657,MAX($D$16,POWER((ABS(K657)^2)/($I$5*MAX(F657,0.1)^2),1/3)))),MAX($D$16,IFERROR(W657,MAX($D$16,POWER((ABS(K657)^2)/($I$5*MAX(F657,0.1)^2),1/3))))),IF(IFERROR(V657,0)=1,MAX($D$16,IFERROR(L657,MAX($D$16,POWER((ABS(K657)^2)/($I$5*MAX(F657,0.1)^2),1/3)))),IF(IFERROR(AG657,0)=1,MAX($D$16,IFERROR(W657,MAX($D$16,POWER((ABS(K657)^2)/($I$5*MAX(F657,0.1)^2),1/3)))),MAX($D$16,POWER((ABS(K657)^2)/($I$5*MAX(F657,0.1)^2),1/3))))))),MAX($D$16,POWER((ABS(K657)^2)/($I$5*MAX(F657,0.1)^2),1/3)))</f>
        <v>2.1389677043987478</v>
      </c>
      <c r="AI657">
        <f t="shared" ca="1" si="320"/>
        <v>634.44796770439871</v>
      </c>
      <c r="AJ657">
        <f t="shared" ca="1" si="321"/>
        <v>635.51745155659808</v>
      </c>
      <c r="AM657">
        <v>0</v>
      </c>
      <c r="AN657">
        <v>0</v>
      </c>
      <c r="AO657">
        <f t="shared" si="322"/>
        <v>0</v>
      </c>
      <c r="AP657">
        <f t="shared" si="331"/>
        <v>0</v>
      </c>
      <c r="AQ657">
        <f t="shared" ca="1" si="323"/>
        <v>1.0000000000000004</v>
      </c>
      <c r="AR657" t="str">
        <f t="shared" ca="1" si="324"/>
        <v>Supercritical</v>
      </c>
      <c r="AS657">
        <f t="shared" ca="1" si="325"/>
        <v>3.8141460404132466E-3</v>
      </c>
    </row>
    <row r="658" spans="1:45" x14ac:dyDescent="0.35">
      <c r="A658">
        <v>509</v>
      </c>
      <c r="B658">
        <v>507.99599999999998</v>
      </c>
      <c r="C658">
        <v>616201.82200000004</v>
      </c>
      <c r="D658">
        <v>3097472.0019999999</v>
      </c>
      <c r="E658">
        <v>632.30849999999998</v>
      </c>
      <c r="F658">
        <v>5.2</v>
      </c>
      <c r="G658">
        <v>0</v>
      </c>
      <c r="H658" t="s">
        <v>194</v>
      </c>
      <c r="I658">
        <v>2.7E-2</v>
      </c>
      <c r="J658">
        <f t="shared" si="326"/>
        <v>1</v>
      </c>
      <c r="K658">
        <f t="shared" ca="1" si="327"/>
        <v>50.95</v>
      </c>
      <c r="L658">
        <f t="shared" ca="1" si="328"/>
        <v>1.0684959309922624</v>
      </c>
      <c r="M658">
        <f t="shared" ca="1" si="301"/>
        <v>5.5561788411597641</v>
      </c>
      <c r="N658">
        <f t="shared" ca="1" si="302"/>
        <v>0.75728294997139567</v>
      </c>
      <c r="O658">
        <f t="shared" ca="1" si="303"/>
        <v>9.1699712080119067</v>
      </c>
      <c r="P658">
        <f t="shared" ca="1" si="304"/>
        <v>633.37699593099228</v>
      </c>
      <c r="Q658">
        <f t="shared" ca="1" si="305"/>
        <v>637.66284567389584</v>
      </c>
      <c r="R658">
        <f t="shared" ca="1" si="306"/>
        <v>2.7409906686322007E-2</v>
      </c>
      <c r="S658">
        <f t="shared" ca="1" si="307"/>
        <v>2.8323507366843055</v>
      </c>
      <c r="T658">
        <f t="shared" ca="1" si="308"/>
        <v>50.594272557643521</v>
      </c>
      <c r="U658">
        <f t="shared" ca="1" si="329"/>
        <v>-2.7102769924795211E-2</v>
      </c>
      <c r="V658">
        <f t="shared" ca="1" si="330"/>
        <v>0</v>
      </c>
      <c r="W658">
        <f t="shared" ca="1" si="309"/>
        <v>0.98206364087649167</v>
      </c>
      <c r="X658">
        <f t="shared" ca="1" si="310"/>
        <v>5.106730932557757</v>
      </c>
      <c r="Y658">
        <f t="shared" ca="1" si="311"/>
        <v>0.71281968224721381</v>
      </c>
      <c r="Z658">
        <f t="shared" ca="1" si="312"/>
        <v>9.9770284890418512</v>
      </c>
      <c r="AA658">
        <f t="shared" ca="1" si="313"/>
        <v>633.29056364087648</v>
      </c>
      <c r="AB658">
        <f t="shared" ca="1" si="314"/>
        <v>638.36401407263759</v>
      </c>
      <c r="AC658">
        <f t="shared" ca="1" si="315"/>
        <v>3.5173212212343596E-2</v>
      </c>
      <c r="AD658">
        <f t="shared" ca="1" si="316"/>
        <v>3.2143775963232226</v>
      </c>
      <c r="AE658">
        <f t="shared" ca="1" si="317"/>
        <v>54.325059895647932</v>
      </c>
      <c r="AF658">
        <f t="shared" ca="1" si="318"/>
        <v>3.4901517481785049E-2</v>
      </c>
      <c r="AG658">
        <f t="shared" ca="1" si="319"/>
        <v>0</v>
      </c>
      <c r="AH658">
        <f ca="1">IFERROR(IF(V32="Supercritical",MAX($D$16,IFERROR(L658,MAX($D$16,POWER((ABS(K658)^2)/($I$5*MAX(F658,0.1)^2),1/3)))),IF(V32="Subcritical",MAX($D$16,IFERROR(W658,MAX($D$16,POWER((ABS(K658)^2)/($I$5*MAX(F658,0.1)^2),1/3)))),IF(AND(IFERROR(V658,0)=1,IFERROR(AG658,0)=1),IF(IFERROR(T658,-1E+99)&gt;=IFERROR(AE658,-1E+99),MAX($D$16,IFERROR(L658,MAX($D$16,POWER((ABS(K658)^2)/($I$5*MAX(F658,0.1)^2),1/3)))),MAX($D$16,IFERROR(W658,MAX($D$16,POWER((ABS(K658)^2)/($I$5*MAX(F658,0.1)^2),1/3))))),IF(IFERROR(V658,0)=1,MAX($D$16,IFERROR(L658,MAX($D$16,POWER((ABS(K658)^2)/($I$5*MAX(F658,0.1)^2),1/3)))),IF(IFERROR(AG658,0)=1,MAX($D$16,IFERROR(W658,MAX($D$16,POWER((ABS(K658)^2)/($I$5*MAX(F658,0.1)^2),1/3)))),MAX($D$16,POWER((ABS(K658)^2)/($I$5*MAX(F658,0.1)^2),1/3))))))),MAX($D$16,POWER((ABS(K658)^2)/($I$5*MAX(F658,0.1)^2),1/3)))</f>
        <v>2.1389677043987478</v>
      </c>
      <c r="AI658">
        <f t="shared" ca="1" si="320"/>
        <v>634.44746770439872</v>
      </c>
      <c r="AJ658">
        <f t="shared" ca="1" si="321"/>
        <v>635.51695155659809</v>
      </c>
      <c r="AM658">
        <v>0</v>
      </c>
      <c r="AN658">
        <v>0</v>
      </c>
      <c r="AO658">
        <f t="shared" si="322"/>
        <v>0</v>
      </c>
      <c r="AP658">
        <f t="shared" si="331"/>
        <v>0</v>
      </c>
      <c r="AQ658">
        <f t="shared" ca="1" si="323"/>
        <v>1.0000000000000004</v>
      </c>
      <c r="AR658" t="str">
        <f t="shared" ca="1" si="324"/>
        <v>Supercritical</v>
      </c>
      <c r="AS658">
        <f t="shared" ca="1" si="325"/>
        <v>3.8141460404132466E-3</v>
      </c>
    </row>
    <row r="659" spans="1:45" x14ac:dyDescent="0.35">
      <c r="A659">
        <v>510</v>
      </c>
      <c r="B659">
        <v>508.99599999999998</v>
      </c>
      <c r="C659">
        <v>616201.348</v>
      </c>
      <c r="D659">
        <v>3097471.122</v>
      </c>
      <c r="E659">
        <v>632.30799999999999</v>
      </c>
      <c r="F659">
        <v>5.2</v>
      </c>
      <c r="G659">
        <v>0</v>
      </c>
      <c r="H659" t="s">
        <v>194</v>
      </c>
      <c r="I659">
        <v>2.7E-2</v>
      </c>
      <c r="J659">
        <f t="shared" si="326"/>
        <v>1</v>
      </c>
      <c r="K659">
        <f t="shared" ca="1" si="327"/>
        <v>50.95</v>
      </c>
      <c r="L659">
        <f t="shared" ca="1" si="328"/>
        <v>1.0684959309922624</v>
      </c>
      <c r="M659">
        <f t="shared" ca="1" si="301"/>
        <v>5.5561788411597641</v>
      </c>
      <c r="N659">
        <f t="shared" ca="1" si="302"/>
        <v>0.75728294997139567</v>
      </c>
      <c r="O659">
        <f t="shared" ca="1" si="303"/>
        <v>9.1699712080119067</v>
      </c>
      <c r="P659">
        <f t="shared" ca="1" si="304"/>
        <v>633.37649593099229</v>
      </c>
      <c r="Q659">
        <f t="shared" ca="1" si="305"/>
        <v>637.66234567389586</v>
      </c>
      <c r="R659">
        <f t="shared" ca="1" si="306"/>
        <v>2.7409906686322007E-2</v>
      </c>
      <c r="S659">
        <f t="shared" ca="1" si="307"/>
        <v>2.8323507366843055</v>
      </c>
      <c r="T659">
        <f t="shared" ca="1" si="308"/>
        <v>50.594272557643521</v>
      </c>
      <c r="U659">
        <f t="shared" ca="1" si="329"/>
        <v>-2.7102769924795211E-2</v>
      </c>
      <c r="V659">
        <f t="shared" ca="1" si="330"/>
        <v>0</v>
      </c>
      <c r="W659">
        <f t="shared" ca="1" si="309"/>
        <v>0.98183374699261117</v>
      </c>
      <c r="X659">
        <f t="shared" ca="1" si="310"/>
        <v>5.1055354843615781</v>
      </c>
      <c r="Y659">
        <f t="shared" ca="1" si="311"/>
        <v>0.71269855680045191</v>
      </c>
      <c r="Z659">
        <f t="shared" ca="1" si="312"/>
        <v>9.979364584980658</v>
      </c>
      <c r="AA659">
        <f t="shared" ca="1" si="313"/>
        <v>633.2898337469926</v>
      </c>
      <c r="AB659">
        <f t="shared" ca="1" si="314"/>
        <v>638.36566032803069</v>
      </c>
      <c r="AC659">
        <f t="shared" ca="1" si="315"/>
        <v>3.5197659939548979E-2</v>
      </c>
      <c r="AD659">
        <f t="shared" ca="1" si="316"/>
        <v>3.2155066199596467</v>
      </c>
      <c r="AE659">
        <f t="shared" ca="1" si="317"/>
        <v>54.336018961417984</v>
      </c>
      <c r="AF659">
        <f t="shared" ca="1" si="318"/>
        <v>3.4926072135704089E-2</v>
      </c>
      <c r="AG659">
        <f t="shared" ca="1" si="319"/>
        <v>0</v>
      </c>
      <c r="AH659">
        <f ca="1">IFERROR(IF(V32="Supercritical",MAX($D$16,IFERROR(L659,MAX($D$16,POWER((ABS(K659)^2)/($I$5*MAX(F659,0.1)^2),1/3)))),IF(V32="Subcritical",MAX($D$16,IFERROR(W659,MAX($D$16,POWER((ABS(K659)^2)/($I$5*MAX(F659,0.1)^2),1/3)))),IF(AND(IFERROR(V659,0)=1,IFERROR(AG659,0)=1),IF(IFERROR(T659,-1E+99)&gt;=IFERROR(AE659,-1E+99),MAX($D$16,IFERROR(L659,MAX($D$16,POWER((ABS(K659)^2)/($I$5*MAX(F659,0.1)^2),1/3)))),MAX($D$16,IFERROR(W659,MAX($D$16,POWER((ABS(K659)^2)/($I$5*MAX(F659,0.1)^2),1/3))))),IF(IFERROR(V659,0)=1,MAX($D$16,IFERROR(L659,MAX($D$16,POWER((ABS(K659)^2)/($I$5*MAX(F659,0.1)^2),1/3)))),IF(IFERROR(AG659,0)=1,MAX($D$16,IFERROR(W659,MAX($D$16,POWER((ABS(K659)^2)/($I$5*MAX(F659,0.1)^2),1/3)))),MAX($D$16,POWER((ABS(K659)^2)/($I$5*MAX(F659,0.1)^2),1/3))))))),MAX($D$16,POWER((ABS(K659)^2)/($I$5*MAX(F659,0.1)^2),1/3)))</f>
        <v>2.1389677043987478</v>
      </c>
      <c r="AI659">
        <f t="shared" ca="1" si="320"/>
        <v>634.44696770439873</v>
      </c>
      <c r="AJ659">
        <f t="shared" ca="1" si="321"/>
        <v>635.5164515565981</v>
      </c>
      <c r="AM659">
        <v>0</v>
      </c>
      <c r="AN659">
        <v>0</v>
      </c>
      <c r="AO659">
        <f t="shared" si="322"/>
        <v>0</v>
      </c>
      <c r="AP659">
        <f t="shared" si="331"/>
        <v>0</v>
      </c>
      <c r="AQ659">
        <f t="shared" ca="1" si="323"/>
        <v>1.0000000000000004</v>
      </c>
      <c r="AR659" t="str">
        <f t="shared" ca="1" si="324"/>
        <v>Supercritical</v>
      </c>
      <c r="AS659">
        <f t="shared" ca="1" si="325"/>
        <v>3.8141460404132466E-3</v>
      </c>
    </row>
    <row r="660" spans="1:45" x14ac:dyDescent="0.35">
      <c r="A660">
        <v>511</v>
      </c>
      <c r="B660">
        <v>509.99599999999998</v>
      </c>
      <c r="C660">
        <v>616200.87399999995</v>
      </c>
      <c r="D660">
        <v>3097470.2409999999</v>
      </c>
      <c r="E660">
        <v>632.3075</v>
      </c>
      <c r="F660">
        <v>5.2</v>
      </c>
      <c r="G660">
        <v>0</v>
      </c>
      <c r="H660" t="s">
        <v>194</v>
      </c>
      <c r="I660">
        <v>2.7E-2</v>
      </c>
      <c r="J660">
        <f t="shared" si="326"/>
        <v>1</v>
      </c>
      <c r="K660">
        <f t="shared" ca="1" si="327"/>
        <v>50.95</v>
      </c>
      <c r="L660">
        <f t="shared" ca="1" si="328"/>
        <v>1.0684959309922624</v>
      </c>
      <c r="M660">
        <f t="shared" ca="1" si="301"/>
        <v>5.5561788411597641</v>
      </c>
      <c r="N660">
        <f t="shared" ca="1" si="302"/>
        <v>0.75728294997139567</v>
      </c>
      <c r="O660">
        <f t="shared" ca="1" si="303"/>
        <v>9.1699712080119067</v>
      </c>
      <c r="P660">
        <f t="shared" ca="1" si="304"/>
        <v>633.3759959309923</v>
      </c>
      <c r="Q660">
        <f t="shared" ca="1" si="305"/>
        <v>637.66184567389587</v>
      </c>
      <c r="R660">
        <f t="shared" ca="1" si="306"/>
        <v>2.7409906686322007E-2</v>
      </c>
      <c r="S660">
        <f t="shared" ca="1" si="307"/>
        <v>2.8323507366843055</v>
      </c>
      <c r="T660">
        <f t="shared" ca="1" si="308"/>
        <v>50.594272557643521</v>
      </c>
      <c r="U660">
        <f t="shared" ca="1" si="329"/>
        <v>-2.7102769924795211E-2</v>
      </c>
      <c r="V660">
        <f t="shared" ca="1" si="330"/>
        <v>0</v>
      </c>
      <c r="W660">
        <f t="shared" ca="1" si="309"/>
        <v>0.98158865237098691</v>
      </c>
      <c r="X660">
        <f t="shared" ca="1" si="310"/>
        <v>5.1042609923291318</v>
      </c>
      <c r="Y660">
        <f t="shared" ca="1" si="311"/>
        <v>0.71256940533220448</v>
      </c>
      <c r="Z660">
        <f t="shared" ca="1" si="312"/>
        <v>9.981856350325641</v>
      </c>
      <c r="AA660">
        <f t="shared" ca="1" si="313"/>
        <v>633.28908865237099</v>
      </c>
      <c r="AB660">
        <f t="shared" ca="1" si="314"/>
        <v>638.36745033425359</v>
      </c>
      <c r="AC660">
        <f t="shared" ca="1" si="315"/>
        <v>3.5223749759111418E-2</v>
      </c>
      <c r="AD660">
        <f t="shared" ca="1" si="316"/>
        <v>3.2167110235101557</v>
      </c>
      <c r="AE660">
        <f t="shared" ca="1" si="317"/>
        <v>54.347709209949556</v>
      </c>
      <c r="AF660">
        <f t="shared" ca="1" si="318"/>
        <v>3.5146946565987491E-2</v>
      </c>
      <c r="AG660">
        <f t="shared" ca="1" si="319"/>
        <v>0</v>
      </c>
      <c r="AH660">
        <f ca="1">IFERROR(IF(V32="Supercritical",MAX($D$16,IFERROR(L660,MAX($D$16,POWER((ABS(K660)^2)/($I$5*MAX(F660,0.1)^2),1/3)))),IF(V32="Subcritical",MAX($D$16,IFERROR(W660,MAX($D$16,POWER((ABS(K660)^2)/($I$5*MAX(F660,0.1)^2),1/3)))),IF(AND(IFERROR(V660,0)=1,IFERROR(AG660,0)=1),IF(IFERROR(T660,-1E+99)&gt;=IFERROR(AE660,-1E+99),MAX($D$16,IFERROR(L660,MAX($D$16,POWER((ABS(K660)^2)/($I$5*MAX(F660,0.1)^2),1/3)))),MAX($D$16,IFERROR(W660,MAX($D$16,POWER((ABS(K660)^2)/($I$5*MAX(F660,0.1)^2),1/3))))),IF(IFERROR(V660,0)=1,MAX($D$16,IFERROR(L660,MAX($D$16,POWER((ABS(K660)^2)/($I$5*MAX(F660,0.1)^2),1/3)))),IF(IFERROR(AG660,0)=1,MAX($D$16,IFERROR(W660,MAX($D$16,POWER((ABS(K660)^2)/($I$5*MAX(F660,0.1)^2),1/3)))),MAX($D$16,POWER((ABS(K660)^2)/($I$5*MAX(F660,0.1)^2),1/3))))))),MAX($D$16,POWER((ABS(K660)^2)/($I$5*MAX(F660,0.1)^2),1/3)))</f>
        <v>2.1389677043987478</v>
      </c>
      <c r="AI660">
        <f t="shared" ca="1" si="320"/>
        <v>634.44646770439874</v>
      </c>
      <c r="AJ660">
        <f t="shared" ca="1" si="321"/>
        <v>635.51595155659811</v>
      </c>
      <c r="AM660">
        <v>0</v>
      </c>
      <c r="AN660">
        <v>0</v>
      </c>
      <c r="AO660">
        <f t="shared" si="322"/>
        <v>0</v>
      </c>
      <c r="AP660">
        <f t="shared" si="331"/>
        <v>0</v>
      </c>
      <c r="AQ660">
        <f t="shared" ca="1" si="323"/>
        <v>1.0000000000000004</v>
      </c>
      <c r="AR660" t="str">
        <f t="shared" ca="1" si="324"/>
        <v>Supercritical</v>
      </c>
      <c r="AS660">
        <f t="shared" ca="1" si="325"/>
        <v>3.8141460404132466E-3</v>
      </c>
    </row>
    <row r="661" spans="1:45" x14ac:dyDescent="0.35">
      <c r="A661">
        <v>512</v>
      </c>
      <c r="B661">
        <v>510.99599999999998</v>
      </c>
      <c r="C661">
        <v>616200.4</v>
      </c>
      <c r="D661">
        <v>3097469.361</v>
      </c>
      <c r="E661">
        <v>632.30700000000002</v>
      </c>
      <c r="F661">
        <v>5.2</v>
      </c>
      <c r="G661">
        <v>0</v>
      </c>
      <c r="H661" t="s">
        <v>194</v>
      </c>
      <c r="I661">
        <v>0.05</v>
      </c>
      <c r="J661">
        <f t="shared" si="326"/>
        <v>1</v>
      </c>
      <c r="K661">
        <f t="shared" ca="1" si="327"/>
        <v>50.95</v>
      </c>
      <c r="L661">
        <f t="shared" ca="1" si="328"/>
        <v>1.0684959309922624</v>
      </c>
      <c r="M661">
        <f t="shared" ca="1" si="301"/>
        <v>5.5561788411597641</v>
      </c>
      <c r="N661">
        <f t="shared" ca="1" si="302"/>
        <v>0.75728294997139567</v>
      </c>
      <c r="O661">
        <f t="shared" ca="1" si="303"/>
        <v>9.1699712080119067</v>
      </c>
      <c r="P661">
        <f t="shared" ca="1" si="304"/>
        <v>633.37549593099232</v>
      </c>
      <c r="Q661">
        <f t="shared" ca="1" si="305"/>
        <v>637.66134567389588</v>
      </c>
      <c r="R661">
        <f t="shared" ca="1" si="306"/>
        <v>2.7409906686322007E-2</v>
      </c>
      <c r="S661">
        <f t="shared" ca="1" si="307"/>
        <v>2.8323507366843055</v>
      </c>
      <c r="T661">
        <f t="shared" ca="1" si="308"/>
        <v>50.594272557643521</v>
      </c>
      <c r="U661">
        <f t="shared" ca="1" si="329"/>
        <v>-2.7267060831604795E-2</v>
      </c>
      <c r="V661">
        <f t="shared" ca="1" si="330"/>
        <v>0</v>
      </c>
      <c r="W661">
        <f t="shared" ca="1" si="309"/>
        <v>0.98133253991905378</v>
      </c>
      <c r="X661">
        <f t="shared" ca="1" si="310"/>
        <v>5.1029292075790798</v>
      </c>
      <c r="Y661">
        <f t="shared" ca="1" si="311"/>
        <v>0.71243442918238709</v>
      </c>
      <c r="Z661">
        <f t="shared" ca="1" si="312"/>
        <v>9.9844614587886049</v>
      </c>
      <c r="AA661">
        <f t="shared" ca="1" si="313"/>
        <v>633.28833253991911</v>
      </c>
      <c r="AB661">
        <f t="shared" ca="1" si="314"/>
        <v>638.3693453137231</v>
      </c>
      <c r="AC661">
        <f t="shared" ca="1" si="315"/>
        <v>3.5251040658779161E-2</v>
      </c>
      <c r="AD661">
        <f t="shared" ca="1" si="316"/>
        <v>3.2179703726051807</v>
      </c>
      <c r="AE661">
        <f t="shared" ca="1" si="317"/>
        <v>54.359932215204317</v>
      </c>
      <c r="AF661">
        <f t="shared" ca="1" si="318"/>
        <v>3.5411572319389961E-2</v>
      </c>
      <c r="AG661">
        <f t="shared" ca="1" si="319"/>
        <v>0</v>
      </c>
      <c r="AH661">
        <f ca="1">IFERROR(IF(V32="Supercritical",MAX($D$16,IFERROR(L661,MAX($D$16,POWER((ABS(K661)^2)/($I$5*MAX(F661,0.1)^2),1/3)))),IF(V32="Subcritical",MAX($D$16,IFERROR(W661,MAX($D$16,POWER((ABS(K661)^2)/($I$5*MAX(F661,0.1)^2),1/3)))),IF(AND(IFERROR(V661,0)=1,IFERROR(AG661,0)=1),IF(IFERROR(T661,-1E+99)&gt;=IFERROR(AE661,-1E+99),MAX($D$16,IFERROR(L661,MAX($D$16,POWER((ABS(K661)^2)/($I$5*MAX(F661,0.1)^2),1/3)))),MAX($D$16,IFERROR(W661,MAX($D$16,POWER((ABS(K661)^2)/($I$5*MAX(F661,0.1)^2),1/3))))),IF(IFERROR(V661,0)=1,MAX($D$16,IFERROR(L661,MAX($D$16,POWER((ABS(K661)^2)/($I$5*MAX(F661,0.1)^2),1/3)))),IF(IFERROR(AG661,0)=1,MAX($D$16,IFERROR(W661,MAX($D$16,POWER((ABS(K661)^2)/($I$5*MAX(F661,0.1)^2),1/3)))),MAX($D$16,POWER((ABS(K661)^2)/($I$5*MAX(F661,0.1)^2),1/3))))))),MAX($D$16,POWER((ABS(K661)^2)/($I$5*MAX(F661,0.1)^2),1/3)))</f>
        <v>2.1389677043987478</v>
      </c>
      <c r="AI661">
        <f t="shared" ca="1" si="320"/>
        <v>634.44596770439875</v>
      </c>
      <c r="AJ661">
        <f t="shared" ca="1" si="321"/>
        <v>635.51545155659812</v>
      </c>
      <c r="AM661">
        <v>0</v>
      </c>
      <c r="AN661">
        <v>0</v>
      </c>
      <c r="AO661">
        <f t="shared" si="322"/>
        <v>0</v>
      </c>
      <c r="AP661">
        <f t="shared" si="331"/>
        <v>0</v>
      </c>
      <c r="AQ661">
        <f t="shared" ca="1" si="323"/>
        <v>1.0000000000000004</v>
      </c>
      <c r="AR661" t="str">
        <f t="shared" ca="1" si="324"/>
        <v>Supercritical</v>
      </c>
      <c r="AS661">
        <f t="shared" ca="1" si="325"/>
        <v>3.8141460404132466E-3</v>
      </c>
    </row>
    <row r="662" spans="1:45" x14ac:dyDescent="0.35">
      <c r="A662">
        <v>513</v>
      </c>
      <c r="B662">
        <v>511.99599999999998</v>
      </c>
      <c r="C662">
        <v>616199.92500000005</v>
      </c>
      <c r="D662">
        <v>3097468.4810000001</v>
      </c>
      <c r="E662">
        <v>632.30650000000003</v>
      </c>
      <c r="F662">
        <v>5.2</v>
      </c>
      <c r="G662">
        <v>0</v>
      </c>
      <c r="H662" t="s">
        <v>194</v>
      </c>
      <c r="I662">
        <v>7.8E-2</v>
      </c>
      <c r="J662">
        <f t="shared" si="326"/>
        <v>1</v>
      </c>
      <c r="K662">
        <f t="shared" ca="1" si="327"/>
        <v>50.95</v>
      </c>
      <c r="L662">
        <f t="shared" ca="1" si="328"/>
        <v>1.0684959309922624</v>
      </c>
      <c r="M662">
        <f t="shared" ref="M662:M725" ca="1" si="332">((F662)+(G662)*(L662))*(L662)</f>
        <v>5.5561788411597641</v>
      </c>
      <c r="N662">
        <f t="shared" ref="N662:N725" ca="1" si="333">(((F662)+(G662)*(L662))*(L662))/MAX((F662)+2*(L662)*SQRT(1+(G662)^2),0.000001)</f>
        <v>0.75728294997139567</v>
      </c>
      <c r="O662">
        <f t="shared" ref="O662:O725" ca="1" si="334">ABS(K662)/MAX(((F662)+(G662)*(L662))*(L662),0.000001)</f>
        <v>9.1699712080119067</v>
      </c>
      <c r="P662">
        <f t="shared" ref="P662:P725" ca="1" si="335">E662+L662</f>
        <v>633.37499593099233</v>
      </c>
      <c r="Q662">
        <f t="shared" ref="Q662:Q725" ca="1" si="336">P662+((ABS(K662)/MAX(((F662)+(G662)*(L662))*(L662),0.000001))^2)/(2*$I$5)</f>
        <v>637.66084567389589</v>
      </c>
      <c r="R662">
        <f t="shared" ref="R662:R725" ca="1" si="337">((ABS(K662)*$D$6)/(MAX(((F662)+(G662)*(L662))*(L662),0.000001)*MAX(((((F662)+(G662)*(L662))*(L662))/MAX((F662)+2*(L662)*SQRT(1+(G662)^2),0.000001))^(2/3),0.000001)))^2</f>
        <v>2.7409906686322007E-2</v>
      </c>
      <c r="S662">
        <f t="shared" ref="S662:S725" ca="1" si="338">ABS(ABS(K662)/MAX(((F662)+(G662)*(L662))*(L662),0.000001))/SQRT($I$5*MAX((((F662)+(G662)*(L662))*(L662))/MAX((F662)+2*(G662)*(L662),0.000001),0.000001))</f>
        <v>2.8323507366843055</v>
      </c>
      <c r="T662">
        <f t="shared" ref="T662:T725" ca="1" si="339">((F662)*(L662)^2)/2+(G662)*(L662)^3/3+(ABS(K662)^2)/($I$5*MAX(((F662)+(G662)*(L662))*(L662),0.000001))</f>
        <v>50.594272557643521</v>
      </c>
      <c r="U662">
        <f t="shared" ca="1" si="329"/>
        <v>-2.7467067152883828E-2</v>
      </c>
      <c r="V662">
        <f t="shared" ca="1" si="330"/>
        <v>0</v>
      </c>
      <c r="W662">
        <f t="shared" ref="W662:W725" ca="1" si="340">IF($D$20=0,IFERROR(W663,MAX($D$16,POWER((ABS(K662)^2)/($I$5*MAX(F662,0.1)^2),1/3))),IF(IFERROR(AG663,0)=0,IFERROR(W663,MAX($D$16,POWER((ABS(K662)^2)/($I$5*MAX(F662,0.1)^2),1/3))),IF(OR(IFERROR(W662,0)=0,IFERROR(AD663,0)&gt;1),MAX($D$16,POWER((ABS(K662)^2)/($I$5*MAX(F662,0.1)^2),1/3)),IF(IFERROR(AF662,0)&gt;0,MAX($D$16,IFERROR(W662,0)+((IFERROR(AF662,0))*$D$18*IF((IFERROR(AD662,0))&lt;1,1,-1))),IF(IFERROR(AF662,0)&lt;0,IF(ABS((MAX($D$16,POWER((ABS(K662)^2)/($I$5*MAX(F662,0.1)^2),1/3)))-IFERROR(W662,0))&gt;$D$19,MAX($D$16,IF((MAX($D$16,POWER((ABS(K662)^2)/($I$5*MAX(F662,0.1)^2),1/3)))&gt;IFERROR(W662,0),MIN((MAX($D$16,POWER((ABS(K662)^2)/($I$5*MAX(F662,0.1)^2),1/3))),IFERROR(W662,0)+(MIN(ABS(IFERROR(AF662,0))*$D$18,ABS((MAX($D$16,POWER((ABS(K662)^2)/($I$5*MAX(F662,0.1)^2),1/3)))-IFERROR(W662,0))))),MAX((MAX($D$16,POWER((ABS(K662)^2)/($I$5*MAX(F662,0.1)^2),1/3))),IFERROR(W662,0)-(MIN(ABS(IFERROR(AF662,0))*$D$18,ABS((MAX($D$16,POWER((ABS(K662)^2)/($I$5*MAX(F662,0.1)^2),1/3)))-IFERROR(W662,0))))))),MAX($D$16,POWER((ABS(K662)^2)/($I$5*MAX(F662,0.1)^2),1/3))),MAX($D$16,IFERROR(W662,0)))))))</f>
        <v>0.98106893646977289</v>
      </c>
      <c r="X662">
        <f t="shared" ref="X662:X725" ca="1" si="341">((F662)+(G662)*(W662))*(W662)</f>
        <v>5.1015584696428196</v>
      </c>
      <c r="Y662">
        <f t="shared" ref="Y662:Y725" ca="1" si="342">(((F662)+(G662)*(W662))*(W662))/MAX((F662)+2*(W662)*SQRT(1+(G662)^2),0.000001)</f>
        <v>0.71229548497214201</v>
      </c>
      <c r="Z662">
        <f t="shared" ref="Z662:Z725" ca="1" si="343">ABS(K662)/MAX(((F662)+(G662)*(W662))*(W662),0.000001)</f>
        <v>9.987144184111882</v>
      </c>
      <c r="AA662">
        <f t="shared" ref="AA662:AA725" ca="1" si="344">E662+W662</f>
        <v>633.28756893646982</v>
      </c>
      <c r="AB662">
        <f t="shared" ref="AB662:AB725" ca="1" si="345">AA662+((ABS(K662)/MAX(((F662)+(G662)*(W662))*(W662),0.000001))^2)/(2*$I$5)</f>
        <v>638.37131251211918</v>
      </c>
      <c r="AC662">
        <f t="shared" ref="AC662:AC725" ca="1" si="346">((ABS(K662)*$D$6)/(MAX(((F662)+(G662)*(W662))*(W662),0.000001)*MAX(((((F662)+(G662)*(W662))*(W662))/MAX((F662)+2*(W662)*SQRT(1+(G662)^2),0.000001))^(2/3),0.000001)))^2</f>
        <v>3.5279159981234626E-2</v>
      </c>
      <c r="AD662">
        <f t="shared" ref="AD662:AD725" ca="1" si="347">ABS(ABS(K662)/MAX(((F662)+(G662)*(W662))*(W662),0.000001))/SQRT($I$5*MAX((((F662)+(G662)*(W662))*(W662))/MAX((F662)+2*(G662)*(W662),0.000001),0.000001))</f>
        <v>3.2192674145908842</v>
      </c>
      <c r="AE662">
        <f t="shared" ref="AE662:AE725" ca="1" si="348">((F662)*(W662)^2)/2+(G662)*(W662)^3/3+(ABS(K662)^2)/($I$5*MAX(((F662)+(G662)*(W662))*(W662),0.000001))</f>
        <v>54.372520462767618</v>
      </c>
      <c r="AF662">
        <f t="shared" ref="AF662:AF725" ca="1" si="349">IF($D$20=0,0,IFERROR(AB663+(((AC662+AC663)/2)*J663)+(IF(Z662&gt;Z663,$D$8*((Z662^2-Z663^2)/(2*$I$5)),$D$9*((Z663^2-Z662^2)/(2*$I$5)))+($D$10*(ABS(I663)/90)*(MAX(Z662^2,Z663^2)/(2*$I$5))))-AB662,0))</f>
        <v>3.5007928442155389E-2</v>
      </c>
      <c r="AG662">
        <f t="shared" ref="AG662:AG725" ca="1" si="350">IF($D$20=0,1,IFERROR(IF(ROUND(AD662,3)=1,1,IF(AND(ABS(AF662)&lt;$D$19,AD662&lt;1),1,0)),0))</f>
        <v>0</v>
      </c>
      <c r="AH662">
        <f ca="1">IFERROR(IF(V32="Supercritical",MAX($D$16,IFERROR(L662,MAX($D$16,POWER((ABS(K662)^2)/($I$5*MAX(F662,0.1)^2),1/3)))),IF(V32="Subcritical",MAX($D$16,IFERROR(W662,MAX($D$16,POWER((ABS(K662)^2)/($I$5*MAX(F662,0.1)^2),1/3)))),IF(AND(IFERROR(V662,0)=1,IFERROR(AG662,0)=1),IF(IFERROR(T662,-1E+99)&gt;=IFERROR(AE662,-1E+99),MAX($D$16,IFERROR(L662,MAX($D$16,POWER((ABS(K662)^2)/($I$5*MAX(F662,0.1)^2),1/3)))),MAX($D$16,IFERROR(W662,MAX($D$16,POWER((ABS(K662)^2)/($I$5*MAX(F662,0.1)^2),1/3))))),IF(IFERROR(V662,0)=1,MAX($D$16,IFERROR(L662,MAX($D$16,POWER((ABS(K662)^2)/($I$5*MAX(F662,0.1)^2),1/3)))),IF(IFERROR(AG662,0)=1,MAX($D$16,IFERROR(W662,MAX($D$16,POWER((ABS(K662)^2)/($I$5*MAX(F662,0.1)^2),1/3)))),MAX($D$16,POWER((ABS(K662)^2)/($I$5*MAX(F662,0.1)^2),1/3))))))),MAX($D$16,POWER((ABS(K662)^2)/($I$5*MAX(F662,0.1)^2),1/3)))</f>
        <v>2.1389677043987478</v>
      </c>
      <c r="AI662">
        <f t="shared" ref="AI662:AI725" ca="1" si="351">E662+AH662</f>
        <v>634.44546770439877</v>
      </c>
      <c r="AJ662">
        <f t="shared" ref="AJ662:AJ725" ca="1" si="352">AI662+((ABS(K662)/MAX(((F662)+(G662)*(AH662))*(AH662),0.000001))^2)/(2*$I$5)</f>
        <v>635.51495155659813</v>
      </c>
      <c r="AM662">
        <v>0</v>
      </c>
      <c r="AN662">
        <v>0</v>
      </c>
      <c r="AO662">
        <f t="shared" ref="AO662:AO725" si="353">AM662+AN662</f>
        <v>0</v>
      </c>
      <c r="AP662">
        <f t="shared" si="331"/>
        <v>0</v>
      </c>
      <c r="AQ662">
        <f t="shared" ref="AQ662:AQ725" ca="1" si="354">ABS(ABS(K662)/MAX(((F662)+(G662)*(AH662))*(AH662),0.000001))/SQRT($I$5*MAX((((F662)+(G662)*(AH662))*(AH662))/MAX((F662)+2*(G662)*(AH662),0.000001),0.000001))</f>
        <v>1.0000000000000004</v>
      </c>
      <c r="AR662" t="str">
        <f t="shared" ref="AR662:AR725" ca="1" si="355">IF(AQ662&lt;1,"Subcritical","Supercritical")</f>
        <v>Supercritical</v>
      </c>
      <c r="AS662">
        <f t="shared" ref="AS662:AS725" ca="1" si="356">((ABS(K662)*$D$6)/(MAX(((F662)+(G662)*(AH662))*(AH662),0.000001)*MAX(((((F662)+(G662)*(AH662))*(AH662))/MAX((F662)+2*(AH662)*SQRT(1+(G662)^2),0.000001))^(2/3),0.000001)))^2</f>
        <v>3.8141460404132466E-3</v>
      </c>
    </row>
    <row r="663" spans="1:45" x14ac:dyDescent="0.35">
      <c r="A663">
        <v>514</v>
      </c>
      <c r="B663">
        <v>512.99599999999998</v>
      </c>
      <c r="C663">
        <v>616199.451</v>
      </c>
      <c r="D663">
        <v>3097467.6</v>
      </c>
      <c r="E663">
        <v>632.30600000000004</v>
      </c>
      <c r="F663">
        <v>5.2</v>
      </c>
      <c r="G663">
        <v>0</v>
      </c>
      <c r="H663" t="s">
        <v>194</v>
      </c>
      <c r="I663">
        <v>2.7E-2</v>
      </c>
      <c r="J663">
        <f t="shared" ref="J663:J726" si="357">B663-B662</f>
        <v>1</v>
      </c>
      <c r="K663">
        <f t="shared" ref="K663:K726" ca="1" si="358">MAX(0,K662-AO662)</f>
        <v>50.95</v>
      </c>
      <c r="L663">
        <f t="shared" ref="L663:L726" ca="1" si="359">IF($D$20=0,IFERROR(L662,MAX($D$16,POWER((ABS(K663)^2)/($I$5*MAX(F663,0.1)^2),1/3))),IF(IFERROR(V662,0)=0,IFERROR(L662,MAX($D$16,POWER((ABS(K663)^2)/($I$5*MAX(F663,0.1)^2),1/3))),IF(OR(IFERROR(L663,0)=0,IFERROR(S662,0)&lt;1,IFERROR(S663,0)&lt;1),MAX($D$16,POWER((ABS(K663)^2)/($I$5*MAX(F663,0.1)^2),1/3)),IF(IFERROR(U663,0)&gt;0,MAX($D$16,IFERROR(L663,0)+((IFERROR(U663,0))*$D$18*IF((IFERROR(S663,0))&lt;1,1,-1))),IF(IFERROR(U663,0)&lt;0,IF(ABS((MAX($D$16,POWER((ABS(K663)^2)/($I$5*MAX(F663,0.1)^2),1/3)))-IFERROR(L663,0))&gt;$D$19,MAX($D$16,IF((MAX($D$16,POWER((ABS(K663)^2)/($I$5*MAX(F663,0.1)^2),1/3)))&gt;IFERROR(L663,0),MIN((MAX($D$16,POWER((ABS(K663)^2)/($I$5*MAX(F663,0.1)^2),1/3))),IFERROR(L663,0)+(MIN(ABS(IFERROR(U663,0))*$D$18,ABS((MAX($D$16,POWER((ABS(K663)^2)/($I$5*MAX(F663,0.1)^2),1/3)))-IFERROR(L663,0))))),MAX((MAX($D$16,POWER((ABS(K663)^2)/($I$5*MAX(F663,0.1)^2),1/3))),IFERROR(L663,0)-(MIN(ABS(IFERROR(U663,0))*$D$18,ABS((MAX($D$16,POWER((ABS(K663)^2)/($I$5*MAX(F663,0.1)^2),1/3)))-IFERROR(L663,0))))))),MAX($D$16,POWER((ABS(K663)^2)/($I$5*MAX(F663,0.1)^2),1/3))),MAX($D$16,IFERROR(L663,0)))))))</f>
        <v>1.0684959309922624</v>
      </c>
      <c r="M663">
        <f t="shared" ca="1" si="332"/>
        <v>5.5561788411597641</v>
      </c>
      <c r="N663">
        <f t="shared" ca="1" si="333"/>
        <v>0.75728294997139567</v>
      </c>
      <c r="O663">
        <f t="shared" ca="1" si="334"/>
        <v>9.1699712080119067</v>
      </c>
      <c r="P663">
        <f t="shared" ca="1" si="335"/>
        <v>633.37449593099234</v>
      </c>
      <c r="Q663">
        <f t="shared" ca="1" si="336"/>
        <v>637.6603456738959</v>
      </c>
      <c r="R663">
        <f t="shared" ca="1" si="337"/>
        <v>2.7409906686322007E-2</v>
      </c>
      <c r="S663">
        <f t="shared" ca="1" si="338"/>
        <v>2.8323507366843055</v>
      </c>
      <c r="T663">
        <f t="shared" ca="1" si="339"/>
        <v>50.594272557643521</v>
      </c>
      <c r="U663">
        <f t="shared" ref="U663:U726" ca="1" si="360">IF($D$20=0,0,IFERROR(Q662-(((R662+R663)/2)*J663)-(IF(O662&gt;O663,$D$8*((O662^2-O663^2)/(2*$I$5)),$D$9*((O663^2-O662^2)/(2*$I$5)))+($D$10*(ABS(I663)/90)*(MAX(O662^2,O663^2)/(2*$I$5))))-Q663,0))</f>
        <v>-2.7102769924795211E-2</v>
      </c>
      <c r="V663">
        <f t="shared" ref="V663:V726" ca="1" si="361">IF($D$20=0,1,IFERROR(IF(ROUND(S663,3)=1,1,IF(AND(ABS(U663)&lt;$D$19,S663&gt;1),1,0)),0))</f>
        <v>0</v>
      </c>
      <c r="W663">
        <f t="shared" ca="1" si="340"/>
        <v>0.98080080405010706</v>
      </c>
      <c r="X663">
        <f t="shared" ca="1" si="341"/>
        <v>5.1001641810605571</v>
      </c>
      <c r="Y663">
        <f t="shared" ca="1" si="342"/>
        <v>0.71215413257447269</v>
      </c>
      <c r="Z663">
        <f t="shared" ca="1" si="343"/>
        <v>9.9898744807476323</v>
      </c>
      <c r="AA663">
        <f t="shared" ca="1" si="344"/>
        <v>633.28680080405013</v>
      </c>
      <c r="AB663">
        <f t="shared" ca="1" si="345"/>
        <v>638.37332435864198</v>
      </c>
      <c r="AC663">
        <f t="shared" ca="1" si="346"/>
        <v>3.5307793888937296E-2</v>
      </c>
      <c r="AD663">
        <f t="shared" ca="1" si="347"/>
        <v>3.2205876351955154</v>
      </c>
      <c r="AE663">
        <f t="shared" ca="1" si="348"/>
        <v>54.385333043286565</v>
      </c>
      <c r="AF663">
        <f t="shared" ca="1" si="349"/>
        <v>3.5036687448950943E-2</v>
      </c>
      <c r="AG663">
        <f t="shared" ca="1" si="350"/>
        <v>0</v>
      </c>
      <c r="AH663">
        <f ca="1">IFERROR(IF(V32="Supercritical",MAX($D$16,IFERROR(L663,MAX($D$16,POWER((ABS(K663)^2)/($I$5*MAX(F663,0.1)^2),1/3)))),IF(V32="Subcritical",MAX($D$16,IFERROR(W663,MAX($D$16,POWER((ABS(K663)^2)/($I$5*MAX(F663,0.1)^2),1/3)))),IF(AND(IFERROR(V663,0)=1,IFERROR(AG663,0)=1),IF(IFERROR(T663,-1E+99)&gt;=IFERROR(AE663,-1E+99),MAX($D$16,IFERROR(L663,MAX($D$16,POWER((ABS(K663)^2)/($I$5*MAX(F663,0.1)^2),1/3)))),MAX($D$16,IFERROR(W663,MAX($D$16,POWER((ABS(K663)^2)/($I$5*MAX(F663,0.1)^2),1/3))))),IF(IFERROR(V663,0)=1,MAX($D$16,IFERROR(L663,MAX($D$16,POWER((ABS(K663)^2)/($I$5*MAX(F663,0.1)^2),1/3)))),IF(IFERROR(AG663,0)=1,MAX($D$16,IFERROR(W663,MAX($D$16,POWER((ABS(K663)^2)/($I$5*MAX(F663,0.1)^2),1/3)))),MAX($D$16,POWER((ABS(K663)^2)/($I$5*MAX(F663,0.1)^2),1/3))))))),MAX($D$16,POWER((ABS(K663)^2)/($I$5*MAX(F663,0.1)^2),1/3)))</f>
        <v>2.1389677043987478</v>
      </c>
      <c r="AI663">
        <f t="shared" ca="1" si="351"/>
        <v>634.44496770439878</v>
      </c>
      <c r="AJ663">
        <f t="shared" ca="1" si="352"/>
        <v>635.51445155659815</v>
      </c>
      <c r="AM663">
        <v>0</v>
      </c>
      <c r="AN663">
        <v>0</v>
      </c>
      <c r="AO663">
        <f t="shared" si="353"/>
        <v>0</v>
      </c>
      <c r="AP663">
        <f t="shared" ref="AP663:AP726" si="362">AP662+AO663</f>
        <v>0</v>
      </c>
      <c r="AQ663">
        <f t="shared" ca="1" si="354"/>
        <v>1.0000000000000004</v>
      </c>
      <c r="AR663" t="str">
        <f t="shared" ca="1" si="355"/>
        <v>Supercritical</v>
      </c>
      <c r="AS663">
        <f t="shared" ca="1" si="356"/>
        <v>3.8141460404132466E-3</v>
      </c>
    </row>
    <row r="664" spans="1:45" x14ac:dyDescent="0.35">
      <c r="A664">
        <v>515</v>
      </c>
      <c r="B664">
        <v>513.99599999999998</v>
      </c>
      <c r="C664">
        <v>616198.97699999996</v>
      </c>
      <c r="D664">
        <v>3097466.72</v>
      </c>
      <c r="E664">
        <v>632.30550000000005</v>
      </c>
      <c r="F664">
        <v>5.2</v>
      </c>
      <c r="G664">
        <v>0</v>
      </c>
      <c r="H664" t="s">
        <v>194</v>
      </c>
      <c r="I664">
        <v>2.7E-2</v>
      </c>
      <c r="J664">
        <f t="shared" si="357"/>
        <v>1</v>
      </c>
      <c r="K664">
        <f t="shared" ca="1" si="358"/>
        <v>50.95</v>
      </c>
      <c r="L664">
        <f t="shared" ca="1" si="359"/>
        <v>1.0684959309922624</v>
      </c>
      <c r="M664">
        <f t="shared" ca="1" si="332"/>
        <v>5.5561788411597641</v>
      </c>
      <c r="N664">
        <f t="shared" ca="1" si="333"/>
        <v>0.75728294997139567</v>
      </c>
      <c r="O664">
        <f t="shared" ca="1" si="334"/>
        <v>9.1699712080119067</v>
      </c>
      <c r="P664">
        <f t="shared" ca="1" si="335"/>
        <v>633.37399593099235</v>
      </c>
      <c r="Q664">
        <f t="shared" ca="1" si="336"/>
        <v>637.65984567389592</v>
      </c>
      <c r="R664">
        <f t="shared" ca="1" si="337"/>
        <v>2.7409906686322007E-2</v>
      </c>
      <c r="S664">
        <f t="shared" ca="1" si="338"/>
        <v>2.8323507366843055</v>
      </c>
      <c r="T664">
        <f t="shared" ca="1" si="339"/>
        <v>50.594272557643521</v>
      </c>
      <c r="U664">
        <f t="shared" ca="1" si="360"/>
        <v>-2.7102769924795211E-2</v>
      </c>
      <c r="V664">
        <f t="shared" ca="1" si="361"/>
        <v>0</v>
      </c>
      <c r="W664">
        <f t="shared" ca="1" si="340"/>
        <v>0.98053061876946035</v>
      </c>
      <c r="X664">
        <f t="shared" ca="1" si="341"/>
        <v>5.0987592176011942</v>
      </c>
      <c r="Y664">
        <f t="shared" ca="1" si="342"/>
        <v>0.71201167654775022</v>
      </c>
      <c r="Z664">
        <f t="shared" ca="1" si="343"/>
        <v>9.992627191360171</v>
      </c>
      <c r="AA664">
        <f t="shared" ca="1" si="344"/>
        <v>633.28603061876947</v>
      </c>
      <c r="AB664">
        <f t="shared" ca="1" si="345"/>
        <v>638.37535774341325</v>
      </c>
      <c r="AC664">
        <f t="shared" ca="1" si="346"/>
        <v>3.5336679167379835E-2</v>
      </c>
      <c r="AD664">
        <f t="shared" ca="1" si="347"/>
        <v>3.221918876613421</v>
      </c>
      <c r="AE664">
        <f t="shared" ca="1" si="348"/>
        <v>54.398251941625837</v>
      </c>
      <c r="AF664">
        <f t="shared" ca="1" si="349"/>
        <v>3.5498291693443207E-2</v>
      </c>
      <c r="AG664">
        <f t="shared" ca="1" si="350"/>
        <v>0</v>
      </c>
      <c r="AH664">
        <f ca="1">IFERROR(IF(V32="Supercritical",MAX($D$16,IFERROR(L664,MAX($D$16,POWER((ABS(K664)^2)/($I$5*MAX(F664,0.1)^2),1/3)))),IF(V32="Subcritical",MAX($D$16,IFERROR(W664,MAX($D$16,POWER((ABS(K664)^2)/($I$5*MAX(F664,0.1)^2),1/3)))),IF(AND(IFERROR(V664,0)=1,IFERROR(AG664,0)=1),IF(IFERROR(T664,-1E+99)&gt;=IFERROR(AE664,-1E+99),MAX($D$16,IFERROR(L664,MAX($D$16,POWER((ABS(K664)^2)/($I$5*MAX(F664,0.1)^2),1/3)))),MAX($D$16,IFERROR(W664,MAX($D$16,POWER((ABS(K664)^2)/($I$5*MAX(F664,0.1)^2),1/3))))),IF(IFERROR(V664,0)=1,MAX($D$16,IFERROR(L664,MAX($D$16,POWER((ABS(K664)^2)/($I$5*MAX(F664,0.1)^2),1/3)))),IF(IFERROR(AG664,0)=1,MAX($D$16,IFERROR(W664,MAX($D$16,POWER((ABS(K664)^2)/($I$5*MAX(F664,0.1)^2),1/3)))),MAX($D$16,POWER((ABS(K664)^2)/($I$5*MAX(F664,0.1)^2),1/3))))))),MAX($D$16,POWER((ABS(K664)^2)/($I$5*MAX(F664,0.1)^2),1/3)))</f>
        <v>2.1389677043987478</v>
      </c>
      <c r="AI664">
        <f t="shared" ca="1" si="351"/>
        <v>634.44446770439879</v>
      </c>
      <c r="AJ664">
        <f t="shared" ca="1" si="352"/>
        <v>635.51395155659816</v>
      </c>
      <c r="AM664">
        <v>0</v>
      </c>
      <c r="AN664">
        <v>0</v>
      </c>
      <c r="AO664">
        <f t="shared" si="353"/>
        <v>0</v>
      </c>
      <c r="AP664">
        <f t="shared" si="362"/>
        <v>0</v>
      </c>
      <c r="AQ664">
        <f t="shared" ca="1" si="354"/>
        <v>1.0000000000000004</v>
      </c>
      <c r="AR664" t="str">
        <f t="shared" ca="1" si="355"/>
        <v>Supercritical</v>
      </c>
      <c r="AS664">
        <f t="shared" ca="1" si="356"/>
        <v>3.8141460404132466E-3</v>
      </c>
    </row>
    <row r="665" spans="1:45" x14ac:dyDescent="0.35">
      <c r="A665">
        <v>516</v>
      </c>
      <c r="B665">
        <v>514.99599999999998</v>
      </c>
      <c r="C665">
        <v>616198.50300000003</v>
      </c>
      <c r="D665">
        <v>3097465.8390000002</v>
      </c>
      <c r="E665">
        <v>632.30499999999995</v>
      </c>
      <c r="F665">
        <v>5.2</v>
      </c>
      <c r="G665">
        <v>0</v>
      </c>
      <c r="H665" t="s">
        <v>194</v>
      </c>
      <c r="I665">
        <v>7.8E-2</v>
      </c>
      <c r="J665">
        <f t="shared" si="357"/>
        <v>1</v>
      </c>
      <c r="K665">
        <f t="shared" ca="1" si="358"/>
        <v>50.95</v>
      </c>
      <c r="L665">
        <f t="shared" ca="1" si="359"/>
        <v>1.0684959309922624</v>
      </c>
      <c r="M665">
        <f t="shared" ca="1" si="332"/>
        <v>5.5561788411597641</v>
      </c>
      <c r="N665">
        <f t="shared" ca="1" si="333"/>
        <v>0.75728294997139567</v>
      </c>
      <c r="O665">
        <f t="shared" ca="1" si="334"/>
        <v>9.1699712080119067</v>
      </c>
      <c r="P665">
        <f t="shared" ca="1" si="335"/>
        <v>633.37349593099225</v>
      </c>
      <c r="Q665">
        <f t="shared" ca="1" si="336"/>
        <v>637.65934567389581</v>
      </c>
      <c r="R665">
        <f t="shared" ca="1" si="337"/>
        <v>2.7409906686322007E-2</v>
      </c>
      <c r="S665">
        <f t="shared" ca="1" si="338"/>
        <v>2.8323507366843055</v>
      </c>
      <c r="T665">
        <f t="shared" ca="1" si="339"/>
        <v>50.594272557643521</v>
      </c>
      <c r="U665">
        <f t="shared" ca="1" si="360"/>
        <v>-2.7467067152770142E-2</v>
      </c>
      <c r="V665">
        <f t="shared" ca="1" si="361"/>
        <v>0</v>
      </c>
      <c r="W665">
        <f t="shared" ca="1" si="340"/>
        <v>0.98026043908022786</v>
      </c>
      <c r="X665">
        <f t="shared" ca="1" si="341"/>
        <v>5.097354283217185</v>
      </c>
      <c r="Y665">
        <f t="shared" ca="1" si="342"/>
        <v>0.71186920196882375</v>
      </c>
      <c r="Z665">
        <f t="shared" ca="1" si="343"/>
        <v>9.9953813623962997</v>
      </c>
      <c r="AA665">
        <f t="shared" ca="1" si="344"/>
        <v>633.28526043908016</v>
      </c>
      <c r="AB665">
        <f t="shared" ca="1" si="345"/>
        <v>638.37739339421466</v>
      </c>
      <c r="AC665">
        <f t="shared" ca="1" si="346"/>
        <v>3.536559616034407E-2</v>
      </c>
      <c r="AD665">
        <f t="shared" ca="1" si="347"/>
        <v>3.223251007828281</v>
      </c>
      <c r="AE665">
        <f t="shared" ca="1" si="348"/>
        <v>54.411178833039649</v>
      </c>
      <c r="AF665">
        <f t="shared" ca="1" si="349"/>
        <v>3.5289940573306922E-2</v>
      </c>
      <c r="AG665">
        <f t="shared" ca="1" si="350"/>
        <v>0</v>
      </c>
      <c r="AH665">
        <f ca="1">IFERROR(IF(V32="Supercritical",MAX($D$16,IFERROR(L665,MAX($D$16,POWER((ABS(K665)^2)/($I$5*MAX(F665,0.1)^2),1/3)))),IF(V32="Subcritical",MAX($D$16,IFERROR(W665,MAX($D$16,POWER((ABS(K665)^2)/($I$5*MAX(F665,0.1)^2),1/3)))),IF(AND(IFERROR(V665,0)=1,IFERROR(AG665,0)=1),IF(IFERROR(T665,-1E+99)&gt;=IFERROR(AE665,-1E+99),MAX($D$16,IFERROR(L665,MAX($D$16,POWER((ABS(K665)^2)/($I$5*MAX(F665,0.1)^2),1/3)))),MAX($D$16,IFERROR(W665,MAX($D$16,POWER((ABS(K665)^2)/($I$5*MAX(F665,0.1)^2),1/3))))),IF(IFERROR(V665,0)=1,MAX($D$16,IFERROR(L665,MAX($D$16,POWER((ABS(K665)^2)/($I$5*MAX(F665,0.1)^2),1/3)))),IF(IFERROR(AG665,0)=1,MAX($D$16,IFERROR(W665,MAX($D$16,POWER((ABS(K665)^2)/($I$5*MAX(F665,0.1)^2),1/3)))),MAX($D$16,POWER((ABS(K665)^2)/($I$5*MAX(F665,0.1)^2),1/3))))))),MAX($D$16,POWER((ABS(K665)^2)/($I$5*MAX(F665,0.1)^2),1/3)))</f>
        <v>2.1389677043987478</v>
      </c>
      <c r="AI665">
        <f t="shared" ca="1" si="351"/>
        <v>634.44396770439869</v>
      </c>
      <c r="AJ665">
        <f t="shared" ca="1" si="352"/>
        <v>635.51345155659806</v>
      </c>
      <c r="AM665">
        <v>0</v>
      </c>
      <c r="AN665">
        <v>0</v>
      </c>
      <c r="AO665">
        <f t="shared" si="353"/>
        <v>0</v>
      </c>
      <c r="AP665">
        <f t="shared" si="362"/>
        <v>0</v>
      </c>
      <c r="AQ665">
        <f t="shared" ca="1" si="354"/>
        <v>1.0000000000000004</v>
      </c>
      <c r="AR665" t="str">
        <f t="shared" ca="1" si="355"/>
        <v>Supercritical</v>
      </c>
      <c r="AS665">
        <f t="shared" ca="1" si="356"/>
        <v>3.8141460404132466E-3</v>
      </c>
    </row>
    <row r="666" spans="1:45" x14ac:dyDescent="0.35">
      <c r="A666">
        <v>517</v>
      </c>
      <c r="B666">
        <v>515.99599999999998</v>
      </c>
      <c r="C666">
        <v>616198.02800000005</v>
      </c>
      <c r="D666">
        <v>3097464.9589999998</v>
      </c>
      <c r="E666">
        <v>632.30449999999996</v>
      </c>
      <c r="F666">
        <v>5.2</v>
      </c>
      <c r="G666">
        <v>0</v>
      </c>
      <c r="H666" t="s">
        <v>194</v>
      </c>
      <c r="I666">
        <v>0.05</v>
      </c>
      <c r="J666">
        <f t="shared" si="357"/>
        <v>1</v>
      </c>
      <c r="K666">
        <f t="shared" ca="1" si="358"/>
        <v>50.95</v>
      </c>
      <c r="L666">
        <f t="shared" ca="1" si="359"/>
        <v>1.0684959309922624</v>
      </c>
      <c r="M666">
        <f t="shared" ca="1" si="332"/>
        <v>5.5561788411597641</v>
      </c>
      <c r="N666">
        <f t="shared" ca="1" si="333"/>
        <v>0.75728294997139567</v>
      </c>
      <c r="O666">
        <f t="shared" ca="1" si="334"/>
        <v>9.1699712080119067</v>
      </c>
      <c r="P666">
        <f t="shared" ca="1" si="335"/>
        <v>633.37299593099226</v>
      </c>
      <c r="Q666">
        <f t="shared" ca="1" si="336"/>
        <v>637.65884567389583</v>
      </c>
      <c r="R666">
        <f t="shared" ca="1" si="337"/>
        <v>2.7409906686322007E-2</v>
      </c>
      <c r="S666">
        <f t="shared" ca="1" si="338"/>
        <v>2.8323507366843055</v>
      </c>
      <c r="T666">
        <f t="shared" ca="1" si="339"/>
        <v>50.594272557643521</v>
      </c>
      <c r="U666">
        <f t="shared" ca="1" si="360"/>
        <v>-2.7267060831604795E-2</v>
      </c>
      <c r="V666">
        <f t="shared" ca="1" si="361"/>
        <v>0</v>
      </c>
      <c r="W666">
        <f t="shared" ca="1" si="340"/>
        <v>0.9799919648818437</v>
      </c>
      <c r="X666">
        <f t="shared" ca="1" si="341"/>
        <v>5.0959582173855873</v>
      </c>
      <c r="Y666">
        <f t="shared" ca="1" si="342"/>
        <v>0.71172760544921743</v>
      </c>
      <c r="Z666">
        <f t="shared" ca="1" si="343"/>
        <v>9.9981196521935409</v>
      </c>
      <c r="AA666">
        <f t="shared" ca="1" si="344"/>
        <v>633.28449196488179</v>
      </c>
      <c r="AB666">
        <f t="shared" ca="1" si="345"/>
        <v>638.37941533794901</v>
      </c>
      <c r="AC666">
        <f t="shared" ca="1" si="346"/>
        <v>3.5394362668435937E-2</v>
      </c>
      <c r="AD666">
        <f t="shared" ca="1" si="347"/>
        <v>3.2245756396002863</v>
      </c>
      <c r="AE666">
        <f t="shared" ca="1" si="348"/>
        <v>54.424032313069233</v>
      </c>
      <c r="AF666">
        <f t="shared" ca="1" si="349"/>
        <v>3.5123634220212807E-2</v>
      </c>
      <c r="AG666">
        <f t="shared" ca="1" si="350"/>
        <v>0</v>
      </c>
      <c r="AH666">
        <f ca="1">IFERROR(IF(V32="Supercritical",MAX($D$16,IFERROR(L666,MAX($D$16,POWER((ABS(K666)^2)/($I$5*MAX(F666,0.1)^2),1/3)))),IF(V32="Subcritical",MAX($D$16,IFERROR(W666,MAX($D$16,POWER((ABS(K666)^2)/($I$5*MAX(F666,0.1)^2),1/3)))),IF(AND(IFERROR(V666,0)=1,IFERROR(AG666,0)=1),IF(IFERROR(T666,-1E+99)&gt;=IFERROR(AE666,-1E+99),MAX($D$16,IFERROR(L666,MAX($D$16,POWER((ABS(K666)^2)/($I$5*MAX(F666,0.1)^2),1/3)))),MAX($D$16,IFERROR(W666,MAX($D$16,POWER((ABS(K666)^2)/($I$5*MAX(F666,0.1)^2),1/3))))),IF(IFERROR(V666,0)=1,MAX($D$16,IFERROR(L666,MAX($D$16,POWER((ABS(K666)^2)/($I$5*MAX(F666,0.1)^2),1/3)))),IF(IFERROR(AG666,0)=1,MAX($D$16,IFERROR(W666,MAX($D$16,POWER((ABS(K666)^2)/($I$5*MAX(F666,0.1)^2),1/3)))),MAX($D$16,POWER((ABS(K666)^2)/($I$5*MAX(F666,0.1)^2),1/3))))))),MAX($D$16,POWER((ABS(K666)^2)/($I$5*MAX(F666,0.1)^2),1/3)))</f>
        <v>2.1389677043987478</v>
      </c>
      <c r="AI666">
        <f t="shared" ca="1" si="351"/>
        <v>634.4434677043987</v>
      </c>
      <c r="AJ666">
        <f t="shared" ca="1" si="352"/>
        <v>635.51295155659807</v>
      </c>
      <c r="AM666">
        <v>0</v>
      </c>
      <c r="AN666">
        <v>0</v>
      </c>
      <c r="AO666">
        <f t="shared" si="353"/>
        <v>0</v>
      </c>
      <c r="AP666">
        <f t="shared" si="362"/>
        <v>0</v>
      </c>
      <c r="AQ666">
        <f t="shared" ca="1" si="354"/>
        <v>1.0000000000000004</v>
      </c>
      <c r="AR666" t="str">
        <f t="shared" ca="1" si="355"/>
        <v>Supercritical</v>
      </c>
      <c r="AS666">
        <f t="shared" ca="1" si="356"/>
        <v>3.8141460404132466E-3</v>
      </c>
    </row>
    <row r="667" spans="1:45" x14ac:dyDescent="0.35">
      <c r="A667">
        <v>518</v>
      </c>
      <c r="B667">
        <v>516.99599999999998</v>
      </c>
      <c r="C667">
        <v>616197.554</v>
      </c>
      <c r="D667">
        <v>3097464.0789999999</v>
      </c>
      <c r="E667">
        <v>632.30399999999997</v>
      </c>
      <c r="F667">
        <v>5.2</v>
      </c>
      <c r="G667">
        <v>0</v>
      </c>
      <c r="H667" t="s">
        <v>194</v>
      </c>
      <c r="I667">
        <v>2.7E-2</v>
      </c>
      <c r="J667">
        <f t="shared" si="357"/>
        <v>1</v>
      </c>
      <c r="K667">
        <f t="shared" ca="1" si="358"/>
        <v>50.95</v>
      </c>
      <c r="L667">
        <f t="shared" ca="1" si="359"/>
        <v>1.0684959309922624</v>
      </c>
      <c r="M667">
        <f t="shared" ca="1" si="332"/>
        <v>5.5561788411597641</v>
      </c>
      <c r="N667">
        <f t="shared" ca="1" si="333"/>
        <v>0.75728294997139567</v>
      </c>
      <c r="O667">
        <f t="shared" ca="1" si="334"/>
        <v>9.1699712080119067</v>
      </c>
      <c r="P667">
        <f t="shared" ca="1" si="335"/>
        <v>633.37249593099227</v>
      </c>
      <c r="Q667">
        <f t="shared" ca="1" si="336"/>
        <v>637.65834567389584</v>
      </c>
      <c r="R667">
        <f t="shared" ca="1" si="337"/>
        <v>2.7409906686322007E-2</v>
      </c>
      <c r="S667">
        <f t="shared" ca="1" si="338"/>
        <v>2.8323507366843055</v>
      </c>
      <c r="T667">
        <f t="shared" ca="1" si="339"/>
        <v>50.594272557643521</v>
      </c>
      <c r="U667">
        <f t="shared" ca="1" si="360"/>
        <v>-2.7102769924795211E-2</v>
      </c>
      <c r="V667">
        <f t="shared" ca="1" si="361"/>
        <v>0</v>
      </c>
      <c r="W667">
        <f t="shared" ca="1" si="340"/>
        <v>0.97972658871323037</v>
      </c>
      <c r="X667">
        <f t="shared" ca="1" si="341"/>
        <v>5.094578261308798</v>
      </c>
      <c r="Y667">
        <f t="shared" ca="1" si="342"/>
        <v>0.71158762199490999</v>
      </c>
      <c r="Z667">
        <f t="shared" ca="1" si="343"/>
        <v>10.000827818652635</v>
      </c>
      <c r="AA667">
        <f t="shared" ca="1" si="344"/>
        <v>633.28372658871319</v>
      </c>
      <c r="AB667">
        <f t="shared" ca="1" si="345"/>
        <v>638.38141043470387</v>
      </c>
      <c r="AC667">
        <f t="shared" ca="1" si="346"/>
        <v>3.5422828671635487E-2</v>
      </c>
      <c r="AD667">
        <f t="shared" ca="1" si="347"/>
        <v>3.2258858778080057</v>
      </c>
      <c r="AE667">
        <f t="shared" ca="1" si="348"/>
        <v>54.43674550006024</v>
      </c>
      <c r="AF667">
        <f t="shared" ca="1" si="349"/>
        <v>3.5152224444686908E-2</v>
      </c>
      <c r="AG667">
        <f t="shared" ca="1" si="350"/>
        <v>0</v>
      </c>
      <c r="AH667">
        <f ca="1">IFERROR(IF(V32="Supercritical",MAX($D$16,IFERROR(L667,MAX($D$16,POWER((ABS(K667)^2)/($I$5*MAX(F667,0.1)^2),1/3)))),IF(V32="Subcritical",MAX($D$16,IFERROR(W667,MAX($D$16,POWER((ABS(K667)^2)/($I$5*MAX(F667,0.1)^2),1/3)))),IF(AND(IFERROR(V667,0)=1,IFERROR(AG667,0)=1),IF(IFERROR(T667,-1E+99)&gt;=IFERROR(AE667,-1E+99),MAX($D$16,IFERROR(L667,MAX($D$16,POWER((ABS(K667)^2)/($I$5*MAX(F667,0.1)^2),1/3)))),MAX($D$16,IFERROR(W667,MAX($D$16,POWER((ABS(K667)^2)/($I$5*MAX(F667,0.1)^2),1/3))))),IF(IFERROR(V667,0)=1,MAX($D$16,IFERROR(L667,MAX($D$16,POWER((ABS(K667)^2)/($I$5*MAX(F667,0.1)^2),1/3)))),IF(IFERROR(AG667,0)=1,MAX($D$16,IFERROR(W667,MAX($D$16,POWER((ABS(K667)^2)/($I$5*MAX(F667,0.1)^2),1/3)))),MAX($D$16,POWER((ABS(K667)^2)/($I$5*MAX(F667,0.1)^2),1/3))))))),MAX($D$16,POWER((ABS(K667)^2)/($I$5*MAX(F667,0.1)^2),1/3)))</f>
        <v>2.1389677043987478</v>
      </c>
      <c r="AI667">
        <f t="shared" ca="1" si="351"/>
        <v>634.44296770439871</v>
      </c>
      <c r="AJ667">
        <f t="shared" ca="1" si="352"/>
        <v>635.51245155659808</v>
      </c>
      <c r="AM667">
        <v>0</v>
      </c>
      <c r="AN667">
        <v>0</v>
      </c>
      <c r="AO667">
        <f t="shared" si="353"/>
        <v>0</v>
      </c>
      <c r="AP667">
        <f t="shared" si="362"/>
        <v>0</v>
      </c>
      <c r="AQ667">
        <f t="shared" ca="1" si="354"/>
        <v>1.0000000000000004</v>
      </c>
      <c r="AR667" t="str">
        <f t="shared" ca="1" si="355"/>
        <v>Supercritical</v>
      </c>
      <c r="AS667">
        <f t="shared" ca="1" si="356"/>
        <v>3.8141460404132466E-3</v>
      </c>
    </row>
    <row r="668" spans="1:45" x14ac:dyDescent="0.35">
      <c r="A668">
        <v>519</v>
      </c>
      <c r="B668">
        <v>517.99599999999998</v>
      </c>
      <c r="C668">
        <v>616197.07999999996</v>
      </c>
      <c r="D668">
        <v>3097463.1979999999</v>
      </c>
      <c r="E668">
        <v>632.30349999999999</v>
      </c>
      <c r="F668">
        <v>5.2</v>
      </c>
      <c r="G668">
        <v>0</v>
      </c>
      <c r="H668" t="s">
        <v>194</v>
      </c>
      <c r="I668">
        <v>2.7E-2</v>
      </c>
      <c r="J668">
        <f t="shared" si="357"/>
        <v>1</v>
      </c>
      <c r="K668">
        <f t="shared" ca="1" si="358"/>
        <v>50.95</v>
      </c>
      <c r="L668">
        <f t="shared" ca="1" si="359"/>
        <v>1.0684959309922624</v>
      </c>
      <c r="M668">
        <f t="shared" ca="1" si="332"/>
        <v>5.5561788411597641</v>
      </c>
      <c r="N668">
        <f t="shared" ca="1" si="333"/>
        <v>0.75728294997139567</v>
      </c>
      <c r="O668">
        <f t="shared" ca="1" si="334"/>
        <v>9.1699712080119067</v>
      </c>
      <c r="P668">
        <f t="shared" ca="1" si="335"/>
        <v>633.37199593099228</v>
      </c>
      <c r="Q668">
        <f t="shared" ca="1" si="336"/>
        <v>637.65784567389585</v>
      </c>
      <c r="R668">
        <f t="shared" ca="1" si="337"/>
        <v>2.7409906686322007E-2</v>
      </c>
      <c r="S668">
        <f t="shared" ca="1" si="338"/>
        <v>2.8323507366843055</v>
      </c>
      <c r="T668">
        <f t="shared" ca="1" si="339"/>
        <v>50.594272557643521</v>
      </c>
      <c r="U668">
        <f t="shared" ca="1" si="360"/>
        <v>-2.7102769924795211E-2</v>
      </c>
      <c r="V668">
        <f t="shared" ca="1" si="361"/>
        <v>0</v>
      </c>
      <c r="W668">
        <f t="shared" ca="1" si="340"/>
        <v>0.97946544009322367</v>
      </c>
      <c r="X668">
        <f t="shared" ca="1" si="341"/>
        <v>5.0932202884847628</v>
      </c>
      <c r="Y668">
        <f t="shared" ca="1" si="342"/>
        <v>0.71144984827009738</v>
      </c>
      <c r="Z668">
        <f t="shared" ca="1" si="343"/>
        <v>10.003494275555411</v>
      </c>
      <c r="AA668">
        <f t="shared" ca="1" si="344"/>
        <v>633.28296544009322</v>
      </c>
      <c r="AB668">
        <f t="shared" ca="1" si="345"/>
        <v>638.38336797429656</v>
      </c>
      <c r="AC668">
        <f t="shared" ca="1" si="346"/>
        <v>3.5450871759924694E-2</v>
      </c>
      <c r="AD668">
        <f t="shared" ca="1" si="347"/>
        <v>3.2271761098493075</v>
      </c>
      <c r="AE668">
        <f t="shared" ca="1" si="348"/>
        <v>54.449263958963506</v>
      </c>
      <c r="AF668">
        <f t="shared" ca="1" si="349"/>
        <v>3.5110936318687891E-2</v>
      </c>
      <c r="AG668">
        <f t="shared" ca="1" si="350"/>
        <v>0</v>
      </c>
      <c r="AH668">
        <f ca="1">IFERROR(IF(V32="Supercritical",MAX($D$16,IFERROR(L668,MAX($D$16,POWER((ABS(K668)^2)/($I$5*MAX(F668,0.1)^2),1/3)))),IF(V32="Subcritical",MAX($D$16,IFERROR(W668,MAX($D$16,POWER((ABS(K668)^2)/($I$5*MAX(F668,0.1)^2),1/3)))),IF(AND(IFERROR(V668,0)=1,IFERROR(AG668,0)=1),IF(IFERROR(T668,-1E+99)&gt;=IFERROR(AE668,-1E+99),MAX($D$16,IFERROR(L668,MAX($D$16,POWER((ABS(K668)^2)/($I$5*MAX(F668,0.1)^2),1/3)))),MAX($D$16,IFERROR(W668,MAX($D$16,POWER((ABS(K668)^2)/($I$5*MAX(F668,0.1)^2),1/3))))),IF(IFERROR(V668,0)=1,MAX($D$16,IFERROR(L668,MAX($D$16,POWER((ABS(K668)^2)/($I$5*MAX(F668,0.1)^2),1/3)))),IF(IFERROR(AG668,0)=1,MAX($D$16,IFERROR(W668,MAX($D$16,POWER((ABS(K668)^2)/($I$5*MAX(F668,0.1)^2),1/3)))),MAX($D$16,POWER((ABS(K668)^2)/($I$5*MAX(F668,0.1)^2),1/3))))))),MAX($D$16,POWER((ABS(K668)^2)/($I$5*MAX(F668,0.1)^2),1/3)))</f>
        <v>2.1389677043987478</v>
      </c>
      <c r="AI668">
        <f t="shared" ca="1" si="351"/>
        <v>634.44246770439872</v>
      </c>
      <c r="AJ668">
        <f t="shared" ca="1" si="352"/>
        <v>635.51195155659809</v>
      </c>
      <c r="AM668">
        <v>0</v>
      </c>
      <c r="AN668">
        <v>0</v>
      </c>
      <c r="AO668">
        <f t="shared" si="353"/>
        <v>0</v>
      </c>
      <c r="AP668">
        <f t="shared" si="362"/>
        <v>0</v>
      </c>
      <c r="AQ668">
        <f t="shared" ca="1" si="354"/>
        <v>1.0000000000000004</v>
      </c>
      <c r="AR668" t="str">
        <f t="shared" ca="1" si="355"/>
        <v>Supercritical</v>
      </c>
      <c r="AS668">
        <f t="shared" ca="1" si="356"/>
        <v>3.8141460404132466E-3</v>
      </c>
    </row>
    <row r="669" spans="1:45" x14ac:dyDescent="0.35">
      <c r="A669">
        <v>520</v>
      </c>
      <c r="B669">
        <v>518.995</v>
      </c>
      <c r="C669">
        <v>616196.60600000003</v>
      </c>
      <c r="D669">
        <v>3097462.318</v>
      </c>
      <c r="E669">
        <v>632.303</v>
      </c>
      <c r="F669">
        <v>5.2</v>
      </c>
      <c r="G669">
        <v>0</v>
      </c>
      <c r="H669" t="s">
        <v>194</v>
      </c>
      <c r="I669">
        <v>2.3E-2</v>
      </c>
      <c r="J669">
        <f t="shared" si="357"/>
        <v>0.99900000000002365</v>
      </c>
      <c r="K669">
        <f t="shared" ca="1" si="358"/>
        <v>50.95</v>
      </c>
      <c r="L669">
        <f t="shared" ca="1" si="359"/>
        <v>1.0684959309922624</v>
      </c>
      <c r="M669">
        <f t="shared" ca="1" si="332"/>
        <v>5.5561788411597641</v>
      </c>
      <c r="N669">
        <f t="shared" ca="1" si="333"/>
        <v>0.75728294997139567</v>
      </c>
      <c r="O669">
        <f t="shared" ca="1" si="334"/>
        <v>9.1699712080119067</v>
      </c>
      <c r="P669">
        <f t="shared" ca="1" si="335"/>
        <v>633.3714959309923</v>
      </c>
      <c r="Q669">
        <f t="shared" ca="1" si="336"/>
        <v>637.65734567389586</v>
      </c>
      <c r="R669">
        <f t="shared" ca="1" si="337"/>
        <v>2.7409906686322007E-2</v>
      </c>
      <c r="S669">
        <f t="shared" ca="1" si="338"/>
        <v>2.8323507366843055</v>
      </c>
      <c r="T669">
        <f t="shared" ca="1" si="339"/>
        <v>50.594272557643521</v>
      </c>
      <c r="U669">
        <f t="shared" ca="1" si="360"/>
        <v>-2.7046787686458629E-2</v>
      </c>
      <c r="V669">
        <f t="shared" ca="1" si="361"/>
        <v>0</v>
      </c>
      <c r="W669">
        <f t="shared" ca="1" si="340"/>
        <v>0.97920942391632959</v>
      </c>
      <c r="X669">
        <f t="shared" ca="1" si="341"/>
        <v>5.0918890043649139</v>
      </c>
      <c r="Y669">
        <f t="shared" ca="1" si="342"/>
        <v>0.71131476274353178</v>
      </c>
      <c r="Z669">
        <f t="shared" ca="1" si="343"/>
        <v>10.006109708268227</v>
      </c>
      <c r="AA669">
        <f t="shared" ca="1" si="344"/>
        <v>633.28220942391636</v>
      </c>
      <c r="AB669">
        <f t="shared" ca="1" si="345"/>
        <v>638.3852793267655</v>
      </c>
      <c r="AC669">
        <f t="shared" ca="1" si="346"/>
        <v>3.5478393174616381E-2</v>
      </c>
      <c r="AD669">
        <f t="shared" ca="1" si="347"/>
        <v>3.228441819621048</v>
      </c>
      <c r="AE669">
        <f t="shared" ca="1" si="348"/>
        <v>54.461543902950922</v>
      </c>
      <c r="AF669">
        <f t="shared" ca="1" si="349"/>
        <v>3.520948924744971E-2</v>
      </c>
      <c r="AG669">
        <f t="shared" ca="1" si="350"/>
        <v>0</v>
      </c>
      <c r="AH669">
        <f ca="1">IFERROR(IF(V32="Supercritical",MAX($D$16,IFERROR(L669,MAX($D$16,POWER((ABS(K669)^2)/($I$5*MAX(F669,0.1)^2),1/3)))),IF(V32="Subcritical",MAX($D$16,IFERROR(W669,MAX($D$16,POWER((ABS(K669)^2)/($I$5*MAX(F669,0.1)^2),1/3)))),IF(AND(IFERROR(V669,0)=1,IFERROR(AG669,0)=1),IF(IFERROR(T669,-1E+99)&gt;=IFERROR(AE669,-1E+99),MAX($D$16,IFERROR(L669,MAX($D$16,POWER((ABS(K669)^2)/($I$5*MAX(F669,0.1)^2),1/3)))),MAX($D$16,IFERROR(W669,MAX($D$16,POWER((ABS(K669)^2)/($I$5*MAX(F669,0.1)^2),1/3))))),IF(IFERROR(V669,0)=1,MAX($D$16,IFERROR(L669,MAX($D$16,POWER((ABS(K669)^2)/($I$5*MAX(F669,0.1)^2),1/3)))),IF(IFERROR(AG669,0)=1,MAX($D$16,IFERROR(W669,MAX($D$16,POWER((ABS(K669)^2)/($I$5*MAX(F669,0.1)^2),1/3)))),MAX($D$16,POWER((ABS(K669)^2)/($I$5*MAX(F669,0.1)^2),1/3))))))),MAX($D$16,POWER((ABS(K669)^2)/($I$5*MAX(F669,0.1)^2),1/3)))</f>
        <v>2.1389677043987478</v>
      </c>
      <c r="AI669">
        <f t="shared" ca="1" si="351"/>
        <v>634.44196770439873</v>
      </c>
      <c r="AJ669">
        <f t="shared" ca="1" si="352"/>
        <v>635.5114515565981</v>
      </c>
      <c r="AM669">
        <v>0</v>
      </c>
      <c r="AN669">
        <v>0</v>
      </c>
      <c r="AO669">
        <f t="shared" si="353"/>
        <v>0</v>
      </c>
      <c r="AP669">
        <f t="shared" si="362"/>
        <v>0</v>
      </c>
      <c r="AQ669">
        <f t="shared" ca="1" si="354"/>
        <v>1.0000000000000004</v>
      </c>
      <c r="AR669" t="str">
        <f t="shared" ca="1" si="355"/>
        <v>Supercritical</v>
      </c>
      <c r="AS669">
        <f t="shared" ca="1" si="356"/>
        <v>3.8141460404132466E-3</v>
      </c>
    </row>
    <row r="670" spans="1:45" x14ac:dyDescent="0.35">
      <c r="A670">
        <v>521</v>
      </c>
      <c r="B670">
        <v>519.99599999999998</v>
      </c>
      <c r="C670">
        <v>616196.13100000005</v>
      </c>
      <c r="D670">
        <v>3097461.4369999999</v>
      </c>
      <c r="E670">
        <v>632.30250000000001</v>
      </c>
      <c r="F670">
        <v>5.2</v>
      </c>
      <c r="G670">
        <v>0</v>
      </c>
      <c r="H670" t="s">
        <v>194</v>
      </c>
      <c r="I670">
        <v>2.3E-2</v>
      </c>
      <c r="J670">
        <f t="shared" si="357"/>
        <v>1.0009999999999764</v>
      </c>
      <c r="K670">
        <f t="shared" ca="1" si="358"/>
        <v>50.95</v>
      </c>
      <c r="L670">
        <f t="shared" ca="1" si="359"/>
        <v>1.0684959309922624</v>
      </c>
      <c r="M670">
        <f t="shared" ca="1" si="332"/>
        <v>5.5561788411597641</v>
      </c>
      <c r="N670">
        <f t="shared" ca="1" si="333"/>
        <v>0.75728294997139567</v>
      </c>
      <c r="O670">
        <f t="shared" ca="1" si="334"/>
        <v>9.1699712080119067</v>
      </c>
      <c r="P670">
        <f t="shared" ca="1" si="335"/>
        <v>633.37099593099231</v>
      </c>
      <c r="Q670">
        <f t="shared" ca="1" si="336"/>
        <v>637.65684567389587</v>
      </c>
      <c r="R670">
        <f t="shared" ca="1" si="337"/>
        <v>2.7409906686322007E-2</v>
      </c>
      <c r="S670">
        <f t="shared" ca="1" si="338"/>
        <v>2.8323507366843055</v>
      </c>
      <c r="T670">
        <f t="shared" ca="1" si="339"/>
        <v>50.594272557643521</v>
      </c>
      <c r="U670">
        <f t="shared" ca="1" si="360"/>
        <v>-2.7101607499844249E-2</v>
      </c>
      <c r="V670">
        <f t="shared" ca="1" si="361"/>
        <v>0</v>
      </c>
      <c r="W670">
        <f t="shared" ca="1" si="340"/>
        <v>0.97895925368480818</v>
      </c>
      <c r="X670">
        <f t="shared" ca="1" si="341"/>
        <v>5.0905881191610023</v>
      </c>
      <c r="Y670">
        <f t="shared" ca="1" si="342"/>
        <v>0.71118274312844687</v>
      </c>
      <c r="Z670">
        <f t="shared" ca="1" si="343"/>
        <v>10.008666740926047</v>
      </c>
      <c r="AA670">
        <f t="shared" ca="1" si="344"/>
        <v>633.28145925368483</v>
      </c>
      <c r="AB670">
        <f t="shared" ca="1" si="345"/>
        <v>638.38713763956241</v>
      </c>
      <c r="AC670">
        <f t="shared" ca="1" si="346"/>
        <v>3.5505314377944644E-2</v>
      </c>
      <c r="AD670">
        <f t="shared" ca="1" si="347"/>
        <v>3.2296794272605376</v>
      </c>
      <c r="AE670">
        <f t="shared" ca="1" si="348"/>
        <v>54.473550635786928</v>
      </c>
      <c r="AF670">
        <f t="shared" ca="1" si="349"/>
        <v>3.5005314377940522E-2</v>
      </c>
      <c r="AG670">
        <f t="shared" ca="1" si="350"/>
        <v>0</v>
      </c>
      <c r="AH670">
        <f ca="1">IFERROR(IF(V32="Supercritical",MAX($D$16,IFERROR(L670,MAX($D$16,POWER((ABS(K670)^2)/($I$5*MAX(F670,0.1)^2),1/3)))),IF(V32="Subcritical",MAX($D$16,IFERROR(W670,MAX($D$16,POWER((ABS(K670)^2)/($I$5*MAX(F670,0.1)^2),1/3)))),IF(AND(IFERROR(V670,0)=1,IFERROR(AG670,0)=1),IF(IFERROR(T670,-1E+99)&gt;=IFERROR(AE670,-1E+99),MAX($D$16,IFERROR(L670,MAX($D$16,POWER((ABS(K670)^2)/($I$5*MAX(F670,0.1)^2),1/3)))),MAX($D$16,IFERROR(W670,MAX($D$16,POWER((ABS(K670)^2)/($I$5*MAX(F670,0.1)^2),1/3))))),IF(IFERROR(V670,0)=1,MAX($D$16,IFERROR(L670,MAX($D$16,POWER((ABS(K670)^2)/($I$5*MAX(F670,0.1)^2),1/3)))),IF(IFERROR(AG670,0)=1,MAX($D$16,IFERROR(W670,MAX($D$16,POWER((ABS(K670)^2)/($I$5*MAX(F670,0.1)^2),1/3)))),MAX($D$16,POWER((ABS(K670)^2)/($I$5*MAX(F670,0.1)^2),1/3))))))),MAX($D$16,POWER((ABS(K670)^2)/($I$5*MAX(F670,0.1)^2),1/3)))</f>
        <v>2.1389677043987478</v>
      </c>
      <c r="AI670">
        <f t="shared" ca="1" si="351"/>
        <v>634.44146770439875</v>
      </c>
      <c r="AJ670">
        <f t="shared" ca="1" si="352"/>
        <v>635.51095155659812</v>
      </c>
      <c r="AM670">
        <v>0</v>
      </c>
      <c r="AN670">
        <v>0</v>
      </c>
      <c r="AO670">
        <f t="shared" si="353"/>
        <v>0</v>
      </c>
      <c r="AP670">
        <f t="shared" si="362"/>
        <v>0</v>
      </c>
      <c r="AQ670">
        <f t="shared" ca="1" si="354"/>
        <v>1.0000000000000004</v>
      </c>
      <c r="AR670" t="str">
        <f t="shared" ca="1" si="355"/>
        <v>Supercritical</v>
      </c>
      <c r="AS670">
        <f t="shared" ca="1" si="356"/>
        <v>3.8141460404132466E-3</v>
      </c>
    </row>
    <row r="671" spans="1:45" x14ac:dyDescent="0.35">
      <c r="A671">
        <v>522</v>
      </c>
      <c r="B671">
        <v>520.99599999999998</v>
      </c>
      <c r="C671">
        <v>616195.65700000001</v>
      </c>
      <c r="D671">
        <v>3097460.557</v>
      </c>
      <c r="E671">
        <v>632.30200000000002</v>
      </c>
      <c r="F671">
        <v>5.2</v>
      </c>
      <c r="G671">
        <v>0</v>
      </c>
      <c r="H671" t="s">
        <v>194</v>
      </c>
      <c r="I671">
        <v>0</v>
      </c>
      <c r="J671">
        <f t="shared" si="357"/>
        <v>1</v>
      </c>
      <c r="K671">
        <f t="shared" ca="1" si="358"/>
        <v>50.95</v>
      </c>
      <c r="L671">
        <f t="shared" ca="1" si="359"/>
        <v>1.0684959309922624</v>
      </c>
      <c r="M671">
        <f t="shared" ca="1" si="332"/>
        <v>5.5561788411597641</v>
      </c>
      <c r="N671">
        <f t="shared" ca="1" si="333"/>
        <v>0.75728294997139567</v>
      </c>
      <c r="O671">
        <f t="shared" ca="1" si="334"/>
        <v>9.1699712080119067</v>
      </c>
      <c r="P671">
        <f t="shared" ca="1" si="335"/>
        <v>633.37049593099232</v>
      </c>
      <c r="Q671">
        <f t="shared" ca="1" si="336"/>
        <v>637.65634567389588</v>
      </c>
      <c r="R671">
        <f t="shared" ca="1" si="337"/>
        <v>2.7409906686322007E-2</v>
      </c>
      <c r="S671">
        <f t="shared" ca="1" si="338"/>
        <v>2.8323507366843055</v>
      </c>
      <c r="T671">
        <f t="shared" ca="1" si="339"/>
        <v>50.594272557643521</v>
      </c>
      <c r="U671">
        <f t="shared" ca="1" si="360"/>
        <v>-2.6909906686341856E-2</v>
      </c>
      <c r="V671">
        <f t="shared" ca="1" si="361"/>
        <v>0</v>
      </c>
      <c r="W671">
        <f t="shared" ca="1" si="340"/>
        <v>0.97871548025112165</v>
      </c>
      <c r="X671">
        <f t="shared" ca="1" si="341"/>
        <v>5.0893204973058328</v>
      </c>
      <c r="Y671">
        <f t="shared" ca="1" si="342"/>
        <v>0.71105408147013549</v>
      </c>
      <c r="Z671">
        <f t="shared" ca="1" si="343"/>
        <v>10.011159648320781</v>
      </c>
      <c r="AA671">
        <f t="shared" ca="1" si="344"/>
        <v>633.28071548025116</v>
      </c>
      <c r="AB671">
        <f t="shared" ca="1" si="345"/>
        <v>638.38893757526478</v>
      </c>
      <c r="AC671">
        <f t="shared" ca="1" si="346"/>
        <v>3.5531574080740515E-2</v>
      </c>
      <c r="AD671">
        <f t="shared" ca="1" si="347"/>
        <v>3.2308861503823176</v>
      </c>
      <c r="AE671">
        <f t="shared" ca="1" si="348"/>
        <v>54.485257203222488</v>
      </c>
      <c r="AF671">
        <f t="shared" ca="1" si="349"/>
        <v>3.5225912501005041E-2</v>
      </c>
      <c r="AG671">
        <f t="shared" ca="1" si="350"/>
        <v>0</v>
      </c>
      <c r="AH671">
        <f ca="1">IFERROR(IF(V32="Supercritical",MAX($D$16,IFERROR(L671,MAX($D$16,POWER((ABS(K671)^2)/($I$5*MAX(F671,0.1)^2),1/3)))),IF(V32="Subcritical",MAX($D$16,IFERROR(W671,MAX($D$16,POWER((ABS(K671)^2)/($I$5*MAX(F671,0.1)^2),1/3)))),IF(AND(IFERROR(V671,0)=1,IFERROR(AG671,0)=1),IF(IFERROR(T671,-1E+99)&gt;=IFERROR(AE671,-1E+99),MAX($D$16,IFERROR(L671,MAX($D$16,POWER((ABS(K671)^2)/($I$5*MAX(F671,0.1)^2),1/3)))),MAX($D$16,IFERROR(W671,MAX($D$16,POWER((ABS(K671)^2)/($I$5*MAX(F671,0.1)^2),1/3))))),IF(IFERROR(V671,0)=1,MAX($D$16,IFERROR(L671,MAX($D$16,POWER((ABS(K671)^2)/($I$5*MAX(F671,0.1)^2),1/3)))),IF(IFERROR(AG671,0)=1,MAX($D$16,IFERROR(W671,MAX($D$16,POWER((ABS(K671)^2)/($I$5*MAX(F671,0.1)^2),1/3)))),MAX($D$16,POWER((ABS(K671)^2)/($I$5*MAX(F671,0.1)^2),1/3))))))),MAX($D$16,POWER((ABS(K671)^2)/($I$5*MAX(F671,0.1)^2),1/3)))</f>
        <v>2.1389677043987478</v>
      </c>
      <c r="AI671">
        <f t="shared" ca="1" si="351"/>
        <v>634.44096770439876</v>
      </c>
      <c r="AJ671">
        <f t="shared" ca="1" si="352"/>
        <v>635.51045155659813</v>
      </c>
      <c r="AM671">
        <v>0</v>
      </c>
      <c r="AN671">
        <v>0</v>
      </c>
      <c r="AO671">
        <f t="shared" si="353"/>
        <v>0</v>
      </c>
      <c r="AP671">
        <f t="shared" si="362"/>
        <v>0</v>
      </c>
      <c r="AQ671">
        <f t="shared" ca="1" si="354"/>
        <v>1.0000000000000004</v>
      </c>
      <c r="AR671" t="str">
        <f t="shared" ca="1" si="355"/>
        <v>Supercritical</v>
      </c>
      <c r="AS671">
        <f t="shared" ca="1" si="356"/>
        <v>3.8141460404132466E-3</v>
      </c>
    </row>
    <row r="672" spans="1:45" x14ac:dyDescent="0.35">
      <c r="A672">
        <v>523</v>
      </c>
      <c r="B672">
        <v>521.995</v>
      </c>
      <c r="C672">
        <v>616195.18299999996</v>
      </c>
      <c r="D672">
        <v>3097459.6770000001</v>
      </c>
      <c r="E672">
        <v>632.30150000000003</v>
      </c>
      <c r="F672">
        <v>5.2</v>
      </c>
      <c r="G672">
        <v>0</v>
      </c>
      <c r="H672" t="s">
        <v>194</v>
      </c>
      <c r="I672">
        <v>2.7E-2</v>
      </c>
      <c r="J672">
        <f t="shared" si="357"/>
        <v>0.99900000000002365</v>
      </c>
      <c r="K672">
        <f t="shared" ca="1" si="358"/>
        <v>50.95</v>
      </c>
      <c r="L672">
        <f t="shared" ca="1" si="359"/>
        <v>1.0684959309922624</v>
      </c>
      <c r="M672">
        <f t="shared" ca="1" si="332"/>
        <v>5.5561788411597641</v>
      </c>
      <c r="N672">
        <f t="shared" ca="1" si="333"/>
        <v>0.75728294997139567</v>
      </c>
      <c r="O672">
        <f t="shared" ca="1" si="334"/>
        <v>9.1699712080119067</v>
      </c>
      <c r="P672">
        <f t="shared" ca="1" si="335"/>
        <v>633.36999593099233</v>
      </c>
      <c r="Q672">
        <f t="shared" ca="1" si="336"/>
        <v>637.6558456738959</v>
      </c>
      <c r="R672">
        <f t="shared" ca="1" si="337"/>
        <v>2.7409906686322007E-2</v>
      </c>
      <c r="S672">
        <f t="shared" ca="1" si="338"/>
        <v>2.8323507366843055</v>
      </c>
      <c r="T672">
        <f t="shared" ca="1" si="339"/>
        <v>50.594272557643521</v>
      </c>
      <c r="U672">
        <f t="shared" ca="1" si="360"/>
        <v>-2.7075360018102401E-2</v>
      </c>
      <c r="V672">
        <f t="shared" ca="1" si="361"/>
        <v>0</v>
      </c>
      <c r="W672">
        <f t="shared" ca="1" si="340"/>
        <v>0.97847851665563246</v>
      </c>
      <c r="X672">
        <f t="shared" ca="1" si="341"/>
        <v>5.0880882866092891</v>
      </c>
      <c r="Y672">
        <f t="shared" ca="1" si="342"/>
        <v>0.71092899718795921</v>
      </c>
      <c r="Z672">
        <f t="shared" ca="1" si="343"/>
        <v>10.013584106645517</v>
      </c>
      <c r="AA672">
        <f t="shared" ca="1" si="344"/>
        <v>633.27997851665566</v>
      </c>
      <c r="AB672">
        <f t="shared" ca="1" si="345"/>
        <v>638.39067508448761</v>
      </c>
      <c r="AC672">
        <f t="shared" ca="1" si="346"/>
        <v>3.5557125667969564E-2</v>
      </c>
      <c r="AD672">
        <f t="shared" ca="1" si="347"/>
        <v>3.2320598839949466</v>
      </c>
      <c r="AE672">
        <f t="shared" ca="1" si="348"/>
        <v>54.496643226047702</v>
      </c>
      <c r="AF672">
        <f t="shared" ca="1" si="349"/>
        <v>3.5322664139243898E-2</v>
      </c>
      <c r="AG672">
        <f t="shared" ca="1" si="350"/>
        <v>0</v>
      </c>
      <c r="AH672">
        <f ca="1">IFERROR(IF(V32="Supercritical",MAX($D$16,IFERROR(L672,MAX($D$16,POWER((ABS(K672)^2)/($I$5*MAX(F672,0.1)^2),1/3)))),IF(V32="Subcritical",MAX($D$16,IFERROR(W672,MAX($D$16,POWER((ABS(K672)^2)/($I$5*MAX(F672,0.1)^2),1/3)))),IF(AND(IFERROR(V672,0)=1,IFERROR(AG672,0)=1),IF(IFERROR(T672,-1E+99)&gt;=IFERROR(AE672,-1E+99),MAX($D$16,IFERROR(L672,MAX($D$16,POWER((ABS(K672)^2)/($I$5*MAX(F672,0.1)^2),1/3)))),MAX($D$16,IFERROR(W672,MAX($D$16,POWER((ABS(K672)^2)/($I$5*MAX(F672,0.1)^2),1/3))))),IF(IFERROR(V672,0)=1,MAX($D$16,IFERROR(L672,MAX($D$16,POWER((ABS(K672)^2)/($I$5*MAX(F672,0.1)^2),1/3)))),IF(IFERROR(AG672,0)=1,MAX($D$16,IFERROR(W672,MAX($D$16,POWER((ABS(K672)^2)/($I$5*MAX(F672,0.1)^2),1/3)))),MAX($D$16,POWER((ABS(K672)^2)/($I$5*MAX(F672,0.1)^2),1/3))))))),MAX($D$16,POWER((ABS(K672)^2)/($I$5*MAX(F672,0.1)^2),1/3)))</f>
        <v>2.1389677043987478</v>
      </c>
      <c r="AI672">
        <f t="shared" ca="1" si="351"/>
        <v>634.44046770439877</v>
      </c>
      <c r="AJ672">
        <f t="shared" ca="1" si="352"/>
        <v>635.50995155659814</v>
      </c>
      <c r="AM672">
        <v>0</v>
      </c>
      <c r="AN672">
        <v>0</v>
      </c>
      <c r="AO672">
        <f t="shared" si="353"/>
        <v>0</v>
      </c>
      <c r="AP672">
        <f t="shared" si="362"/>
        <v>0</v>
      </c>
      <c r="AQ672">
        <f t="shared" ca="1" si="354"/>
        <v>1.0000000000000004</v>
      </c>
      <c r="AR672" t="str">
        <f t="shared" ca="1" si="355"/>
        <v>Supercritical</v>
      </c>
      <c r="AS672">
        <f t="shared" ca="1" si="356"/>
        <v>3.8141460404132466E-3</v>
      </c>
    </row>
    <row r="673" spans="1:45" x14ac:dyDescent="0.35">
      <c r="A673">
        <v>524</v>
      </c>
      <c r="B673">
        <v>522.99599999999998</v>
      </c>
      <c r="C673">
        <v>616194.70900000003</v>
      </c>
      <c r="D673">
        <v>3097458.7960000001</v>
      </c>
      <c r="E673">
        <v>632.30100000000004</v>
      </c>
      <c r="F673">
        <v>5.2</v>
      </c>
      <c r="G673">
        <v>0</v>
      </c>
      <c r="H673" t="s">
        <v>194</v>
      </c>
      <c r="I673">
        <v>2.7E-2</v>
      </c>
      <c r="J673">
        <f t="shared" si="357"/>
        <v>1.0009999999999764</v>
      </c>
      <c r="K673">
        <f t="shared" ca="1" si="358"/>
        <v>50.95</v>
      </c>
      <c r="L673">
        <f t="shared" ca="1" si="359"/>
        <v>1.0684959309922624</v>
      </c>
      <c r="M673">
        <f t="shared" ca="1" si="332"/>
        <v>5.5561788411597641</v>
      </c>
      <c r="N673">
        <f t="shared" ca="1" si="333"/>
        <v>0.75728294997139567</v>
      </c>
      <c r="O673">
        <f t="shared" ca="1" si="334"/>
        <v>9.1699712080119067</v>
      </c>
      <c r="P673">
        <f t="shared" ca="1" si="335"/>
        <v>633.36949593099234</v>
      </c>
      <c r="Q673">
        <f t="shared" ca="1" si="336"/>
        <v>637.65534567389591</v>
      </c>
      <c r="R673">
        <f t="shared" ca="1" si="337"/>
        <v>2.7409906686322007E-2</v>
      </c>
      <c r="S673">
        <f t="shared" ca="1" si="338"/>
        <v>2.8323507366843055</v>
      </c>
      <c r="T673">
        <f t="shared" ca="1" si="339"/>
        <v>50.594272557643521</v>
      </c>
      <c r="U673">
        <f t="shared" ca="1" si="360"/>
        <v>-2.7130179831488022E-2</v>
      </c>
      <c r="V673">
        <f t="shared" ca="1" si="361"/>
        <v>0</v>
      </c>
      <c r="W673">
        <f t="shared" ca="1" si="340"/>
        <v>0.97824865956711649</v>
      </c>
      <c r="X673">
        <f t="shared" ca="1" si="341"/>
        <v>5.0868930297490058</v>
      </c>
      <c r="Y673">
        <f t="shared" ca="1" si="342"/>
        <v>0.71080764833772048</v>
      </c>
      <c r="Z673">
        <f t="shared" ca="1" si="343"/>
        <v>10.015936978040591</v>
      </c>
      <c r="AA673">
        <f t="shared" ca="1" si="344"/>
        <v>633.2792486595672</v>
      </c>
      <c r="AB673">
        <f t="shared" ca="1" si="345"/>
        <v>638.3923472094184</v>
      </c>
      <c r="AC673">
        <f t="shared" ca="1" si="346"/>
        <v>3.5581934970321465E-2</v>
      </c>
      <c r="AD673">
        <f t="shared" ca="1" si="347"/>
        <v>3.2331990966674988</v>
      </c>
      <c r="AE673">
        <f t="shared" ca="1" si="348"/>
        <v>54.507693891172451</v>
      </c>
      <c r="AF673">
        <f t="shared" ca="1" si="349"/>
        <v>3.5242355146465343E-2</v>
      </c>
      <c r="AG673">
        <f t="shared" ca="1" si="350"/>
        <v>0</v>
      </c>
      <c r="AH673">
        <f ca="1">IFERROR(IF(V32="Supercritical",MAX($D$16,IFERROR(L673,MAX($D$16,POWER((ABS(K673)^2)/($I$5*MAX(F673,0.1)^2),1/3)))),IF(V32="Subcritical",MAX($D$16,IFERROR(W673,MAX($D$16,POWER((ABS(K673)^2)/($I$5*MAX(F673,0.1)^2),1/3)))),IF(AND(IFERROR(V673,0)=1,IFERROR(AG673,0)=1),IF(IFERROR(T673,-1E+99)&gt;=IFERROR(AE673,-1E+99),MAX($D$16,IFERROR(L673,MAX($D$16,POWER((ABS(K673)^2)/($I$5*MAX(F673,0.1)^2),1/3)))),MAX($D$16,IFERROR(W673,MAX($D$16,POWER((ABS(K673)^2)/($I$5*MAX(F673,0.1)^2),1/3))))),IF(IFERROR(V673,0)=1,MAX($D$16,IFERROR(L673,MAX($D$16,POWER((ABS(K673)^2)/($I$5*MAX(F673,0.1)^2),1/3)))),IF(IFERROR(AG673,0)=1,MAX($D$16,IFERROR(W673,MAX($D$16,POWER((ABS(K673)^2)/($I$5*MAX(F673,0.1)^2),1/3)))),MAX($D$16,POWER((ABS(K673)^2)/($I$5*MAX(F673,0.1)^2),1/3))))))),MAX($D$16,POWER((ABS(K673)^2)/($I$5*MAX(F673,0.1)^2),1/3)))</f>
        <v>2.1389677043987478</v>
      </c>
      <c r="AI673">
        <f t="shared" ca="1" si="351"/>
        <v>634.43996770439878</v>
      </c>
      <c r="AJ673">
        <f t="shared" ca="1" si="352"/>
        <v>635.50945155659815</v>
      </c>
      <c r="AM673">
        <v>0</v>
      </c>
      <c r="AN673">
        <v>0</v>
      </c>
      <c r="AO673">
        <f t="shared" si="353"/>
        <v>0</v>
      </c>
      <c r="AP673">
        <f t="shared" si="362"/>
        <v>0</v>
      </c>
      <c r="AQ673">
        <f t="shared" ca="1" si="354"/>
        <v>1.0000000000000004</v>
      </c>
      <c r="AR673" t="str">
        <f t="shared" ca="1" si="355"/>
        <v>Supercritical</v>
      </c>
      <c r="AS673">
        <f t="shared" ca="1" si="356"/>
        <v>3.8141460404132466E-3</v>
      </c>
    </row>
    <row r="674" spans="1:45" x14ac:dyDescent="0.35">
      <c r="A674">
        <v>525</v>
      </c>
      <c r="B674">
        <v>523.995</v>
      </c>
      <c r="C674">
        <v>616194.23499999999</v>
      </c>
      <c r="D674">
        <v>3097457.9160000002</v>
      </c>
      <c r="E674">
        <v>632.30050000000006</v>
      </c>
      <c r="F674">
        <v>5.2</v>
      </c>
      <c r="G674">
        <v>0</v>
      </c>
      <c r="H674" t="s">
        <v>194</v>
      </c>
      <c r="I674">
        <v>2.3E-2</v>
      </c>
      <c r="J674">
        <f t="shared" si="357"/>
        <v>0.99900000000002365</v>
      </c>
      <c r="K674">
        <f t="shared" ca="1" si="358"/>
        <v>50.95</v>
      </c>
      <c r="L674">
        <f t="shared" ca="1" si="359"/>
        <v>1.0684959309922624</v>
      </c>
      <c r="M674">
        <f t="shared" ca="1" si="332"/>
        <v>5.5561788411597641</v>
      </c>
      <c r="N674">
        <f t="shared" ca="1" si="333"/>
        <v>0.75728294997139567</v>
      </c>
      <c r="O674">
        <f t="shared" ca="1" si="334"/>
        <v>9.1699712080119067</v>
      </c>
      <c r="P674">
        <f t="shared" ca="1" si="335"/>
        <v>633.36899593099236</v>
      </c>
      <c r="Q674">
        <f t="shared" ca="1" si="336"/>
        <v>637.65484567389592</v>
      </c>
      <c r="R674">
        <f t="shared" ca="1" si="337"/>
        <v>2.7409906686322007E-2</v>
      </c>
      <c r="S674">
        <f t="shared" ca="1" si="338"/>
        <v>2.8323507366843055</v>
      </c>
      <c r="T674">
        <f t="shared" ca="1" si="339"/>
        <v>50.594272557643521</v>
      </c>
      <c r="U674">
        <f t="shared" ca="1" si="360"/>
        <v>-2.7046787686458629E-2</v>
      </c>
      <c r="V674">
        <f t="shared" ca="1" si="361"/>
        <v>0</v>
      </c>
      <c r="W674">
        <f t="shared" ca="1" si="340"/>
        <v>0.97802610776853305</v>
      </c>
      <c r="X674">
        <f t="shared" ca="1" si="341"/>
        <v>5.0857357603963722</v>
      </c>
      <c r="Y674">
        <f t="shared" ca="1" si="342"/>
        <v>0.71069014132601382</v>
      </c>
      <c r="Z674">
        <f t="shared" ca="1" si="343"/>
        <v>10.018216124549314</v>
      </c>
      <c r="AA674">
        <f t="shared" ca="1" si="344"/>
        <v>633.27852610776858</v>
      </c>
      <c r="AB674">
        <f t="shared" ca="1" si="345"/>
        <v>638.39395191399592</v>
      </c>
      <c r="AC674">
        <f t="shared" ca="1" si="346"/>
        <v>3.5605978336975312E-2</v>
      </c>
      <c r="AD674">
        <f t="shared" ca="1" si="347"/>
        <v>3.2343027408353957</v>
      </c>
      <c r="AE674">
        <f t="shared" ca="1" si="348"/>
        <v>54.518399080209228</v>
      </c>
      <c r="AF674">
        <f t="shared" ca="1" si="349"/>
        <v>3.5337675637720167E-2</v>
      </c>
      <c r="AG674">
        <f t="shared" ca="1" si="350"/>
        <v>0</v>
      </c>
      <c r="AH674">
        <f ca="1">IFERROR(IF(V32="Supercritical",MAX($D$16,IFERROR(L674,MAX($D$16,POWER((ABS(K674)^2)/($I$5*MAX(F674,0.1)^2),1/3)))),IF(V32="Subcritical",MAX($D$16,IFERROR(W674,MAX($D$16,POWER((ABS(K674)^2)/($I$5*MAX(F674,0.1)^2),1/3)))),IF(AND(IFERROR(V674,0)=1,IFERROR(AG674,0)=1),IF(IFERROR(T674,-1E+99)&gt;=IFERROR(AE674,-1E+99),MAX($D$16,IFERROR(L674,MAX($D$16,POWER((ABS(K674)^2)/($I$5*MAX(F674,0.1)^2),1/3)))),MAX($D$16,IFERROR(W674,MAX($D$16,POWER((ABS(K674)^2)/($I$5*MAX(F674,0.1)^2),1/3))))),IF(IFERROR(V674,0)=1,MAX($D$16,IFERROR(L674,MAX($D$16,POWER((ABS(K674)^2)/($I$5*MAX(F674,0.1)^2),1/3)))),IF(IFERROR(AG674,0)=1,MAX($D$16,IFERROR(W674,MAX($D$16,POWER((ABS(K674)^2)/($I$5*MAX(F674,0.1)^2),1/3)))),MAX($D$16,POWER((ABS(K674)^2)/($I$5*MAX(F674,0.1)^2),1/3))))))),MAX($D$16,POWER((ABS(K674)^2)/($I$5*MAX(F674,0.1)^2),1/3)))</f>
        <v>2.1389677043987478</v>
      </c>
      <c r="AI674">
        <f t="shared" ca="1" si="351"/>
        <v>634.43946770439879</v>
      </c>
      <c r="AJ674">
        <f t="shared" ca="1" si="352"/>
        <v>635.50895155659816</v>
      </c>
      <c r="AM674">
        <v>0</v>
      </c>
      <c r="AN674">
        <v>0</v>
      </c>
      <c r="AO674">
        <f t="shared" si="353"/>
        <v>0</v>
      </c>
      <c r="AP674">
        <f t="shared" si="362"/>
        <v>0</v>
      </c>
      <c r="AQ674">
        <f t="shared" ca="1" si="354"/>
        <v>1.0000000000000004</v>
      </c>
      <c r="AR674" t="str">
        <f t="shared" ca="1" si="355"/>
        <v>Supercritical</v>
      </c>
      <c r="AS674">
        <f t="shared" ca="1" si="356"/>
        <v>3.8141460404132466E-3</v>
      </c>
    </row>
    <row r="675" spans="1:45" x14ac:dyDescent="0.35">
      <c r="A675">
        <v>526</v>
      </c>
      <c r="B675">
        <v>524.99599999999998</v>
      </c>
      <c r="C675">
        <v>616193.76</v>
      </c>
      <c r="D675">
        <v>3097457.0350000001</v>
      </c>
      <c r="E675">
        <v>632.29999999999995</v>
      </c>
      <c r="F675">
        <v>5.2</v>
      </c>
      <c r="G675">
        <v>0</v>
      </c>
      <c r="H675" t="s">
        <v>194</v>
      </c>
      <c r="I675">
        <v>2.3E-2</v>
      </c>
      <c r="J675">
        <f t="shared" si="357"/>
        <v>1.0009999999999764</v>
      </c>
      <c r="K675">
        <f t="shared" ca="1" si="358"/>
        <v>50.95</v>
      </c>
      <c r="L675">
        <f t="shared" ca="1" si="359"/>
        <v>1.0684959309922624</v>
      </c>
      <c r="M675">
        <f t="shared" ca="1" si="332"/>
        <v>5.5561788411597641</v>
      </c>
      <c r="N675">
        <f t="shared" ca="1" si="333"/>
        <v>0.75728294997139567</v>
      </c>
      <c r="O675">
        <f t="shared" ca="1" si="334"/>
        <v>9.1699712080119067</v>
      </c>
      <c r="P675">
        <f t="shared" ca="1" si="335"/>
        <v>633.36849593099225</v>
      </c>
      <c r="Q675">
        <f t="shared" ca="1" si="336"/>
        <v>637.65434567389582</v>
      </c>
      <c r="R675">
        <f t="shared" ca="1" si="337"/>
        <v>2.7409906686322007E-2</v>
      </c>
      <c r="S675">
        <f t="shared" ca="1" si="338"/>
        <v>2.8323507366843055</v>
      </c>
      <c r="T675">
        <f t="shared" ca="1" si="339"/>
        <v>50.594272557643521</v>
      </c>
      <c r="U675">
        <f t="shared" ca="1" si="360"/>
        <v>-2.7101607499730562E-2</v>
      </c>
      <c r="V675">
        <f t="shared" ca="1" si="361"/>
        <v>0</v>
      </c>
      <c r="W675">
        <f t="shared" ca="1" si="340"/>
        <v>0.9778109780730907</v>
      </c>
      <c r="X675">
        <f t="shared" ca="1" si="341"/>
        <v>5.0846170859800717</v>
      </c>
      <c r="Y675">
        <f t="shared" ca="1" si="342"/>
        <v>0.71057653927800635</v>
      </c>
      <c r="Z675">
        <f t="shared" ca="1" si="343"/>
        <v>10.020420247669303</v>
      </c>
      <c r="AA675">
        <f t="shared" ca="1" si="344"/>
        <v>633.27781097807303</v>
      </c>
      <c r="AB675">
        <f t="shared" ca="1" si="345"/>
        <v>638.3954879372933</v>
      </c>
      <c r="AC675">
        <f t="shared" ca="1" si="346"/>
        <v>3.5629240970665603E-2</v>
      </c>
      <c r="AD675">
        <f t="shared" ca="1" si="347"/>
        <v>3.2353701754140296</v>
      </c>
      <c r="AE675">
        <f t="shared" ca="1" si="348"/>
        <v>54.528752617740118</v>
      </c>
      <c r="AF675">
        <f t="shared" ca="1" si="349"/>
        <v>3.5129240970718456E-2</v>
      </c>
      <c r="AG675">
        <f t="shared" ca="1" si="350"/>
        <v>0</v>
      </c>
      <c r="AH675">
        <f ca="1">IFERROR(IF(V32="Supercritical",MAX($D$16,IFERROR(L675,MAX($D$16,POWER((ABS(K675)^2)/($I$5*MAX(F675,0.1)^2),1/3)))),IF(V32="Subcritical",MAX($D$16,IFERROR(W675,MAX($D$16,POWER((ABS(K675)^2)/($I$5*MAX(F675,0.1)^2),1/3)))),IF(AND(IFERROR(V675,0)=1,IFERROR(AG675,0)=1),IF(IFERROR(T675,-1E+99)&gt;=IFERROR(AE675,-1E+99),MAX($D$16,IFERROR(L675,MAX($D$16,POWER((ABS(K675)^2)/($I$5*MAX(F675,0.1)^2),1/3)))),MAX($D$16,IFERROR(W675,MAX($D$16,POWER((ABS(K675)^2)/($I$5*MAX(F675,0.1)^2),1/3))))),IF(IFERROR(V675,0)=1,MAX($D$16,IFERROR(L675,MAX($D$16,POWER((ABS(K675)^2)/($I$5*MAX(F675,0.1)^2),1/3)))),IF(IFERROR(AG675,0)=1,MAX($D$16,IFERROR(W675,MAX($D$16,POWER((ABS(K675)^2)/($I$5*MAX(F675,0.1)^2),1/3)))),MAX($D$16,POWER((ABS(K675)^2)/($I$5*MAX(F675,0.1)^2),1/3))))))),MAX($D$16,POWER((ABS(K675)^2)/($I$5*MAX(F675,0.1)^2),1/3)))</f>
        <v>2.1389677043987478</v>
      </c>
      <c r="AI675">
        <f t="shared" ca="1" si="351"/>
        <v>634.43896770439869</v>
      </c>
      <c r="AJ675">
        <f t="shared" ca="1" si="352"/>
        <v>635.50845155659806</v>
      </c>
      <c r="AM675">
        <v>0</v>
      </c>
      <c r="AN675">
        <v>0</v>
      </c>
      <c r="AO675">
        <f t="shared" si="353"/>
        <v>0</v>
      </c>
      <c r="AP675">
        <f t="shared" si="362"/>
        <v>0</v>
      </c>
      <c r="AQ675">
        <f t="shared" ca="1" si="354"/>
        <v>1.0000000000000004</v>
      </c>
      <c r="AR675" t="str">
        <f t="shared" ca="1" si="355"/>
        <v>Supercritical</v>
      </c>
      <c r="AS675">
        <f t="shared" ca="1" si="356"/>
        <v>3.8141460404132466E-3</v>
      </c>
    </row>
    <row r="676" spans="1:45" x14ac:dyDescent="0.35">
      <c r="A676">
        <v>527</v>
      </c>
      <c r="B676">
        <v>525.99599999999998</v>
      </c>
      <c r="C676">
        <v>616193.28599999996</v>
      </c>
      <c r="D676">
        <v>3097456.1549999998</v>
      </c>
      <c r="E676">
        <v>632.29949999999997</v>
      </c>
      <c r="F676">
        <v>5.2</v>
      </c>
      <c r="G676">
        <v>0</v>
      </c>
      <c r="H676" t="s">
        <v>194</v>
      </c>
      <c r="I676">
        <v>0</v>
      </c>
      <c r="J676">
        <f t="shared" si="357"/>
        <v>1</v>
      </c>
      <c r="K676">
        <f t="shared" ca="1" si="358"/>
        <v>50.95</v>
      </c>
      <c r="L676">
        <f t="shared" ca="1" si="359"/>
        <v>1.0684959309922624</v>
      </c>
      <c r="M676">
        <f t="shared" ca="1" si="332"/>
        <v>5.5561788411597641</v>
      </c>
      <c r="N676">
        <f t="shared" ca="1" si="333"/>
        <v>0.75728294997139567</v>
      </c>
      <c r="O676">
        <f t="shared" ca="1" si="334"/>
        <v>9.1699712080119067</v>
      </c>
      <c r="P676">
        <f t="shared" ca="1" si="335"/>
        <v>633.36799593099227</v>
      </c>
      <c r="Q676">
        <f t="shared" ca="1" si="336"/>
        <v>637.65384567389583</v>
      </c>
      <c r="R676">
        <f t="shared" ca="1" si="337"/>
        <v>2.7409906686322007E-2</v>
      </c>
      <c r="S676">
        <f t="shared" ca="1" si="338"/>
        <v>2.8323507366843055</v>
      </c>
      <c r="T676">
        <f t="shared" ca="1" si="339"/>
        <v>50.594272557643521</v>
      </c>
      <c r="U676">
        <f t="shared" ca="1" si="360"/>
        <v>-2.6909906686341856E-2</v>
      </c>
      <c r="V676">
        <f t="shared" ca="1" si="361"/>
        <v>0</v>
      </c>
      <c r="W676">
        <f t="shared" ca="1" si="340"/>
        <v>0.97760331900733977</v>
      </c>
      <c r="X676">
        <f t="shared" ca="1" si="341"/>
        <v>5.0835372588381667</v>
      </c>
      <c r="Y676">
        <f t="shared" ca="1" si="342"/>
        <v>0.71046686923477453</v>
      </c>
      <c r="Z676">
        <f t="shared" ca="1" si="343"/>
        <v>10.022548750167818</v>
      </c>
      <c r="AA676">
        <f t="shared" ca="1" si="344"/>
        <v>633.27710331900732</v>
      </c>
      <c r="AB676">
        <f t="shared" ca="1" si="345"/>
        <v>638.39695466709554</v>
      </c>
      <c r="AC676">
        <f t="shared" ca="1" si="346"/>
        <v>3.5651715491138457E-2</v>
      </c>
      <c r="AD676">
        <f t="shared" ca="1" si="347"/>
        <v>3.2364010991208234</v>
      </c>
      <c r="AE676">
        <f t="shared" ca="1" si="348"/>
        <v>54.538751623707192</v>
      </c>
      <c r="AF676">
        <f t="shared" ca="1" si="349"/>
        <v>3.5346457086234295E-2</v>
      </c>
      <c r="AG676">
        <f t="shared" ca="1" si="350"/>
        <v>0</v>
      </c>
      <c r="AH676">
        <f ca="1">IFERROR(IF(V32="Supercritical",MAX($D$16,IFERROR(L676,MAX($D$16,POWER((ABS(K676)^2)/($I$5*MAX(F676,0.1)^2),1/3)))),IF(V32="Subcritical",MAX($D$16,IFERROR(W676,MAX($D$16,POWER((ABS(K676)^2)/($I$5*MAX(F676,0.1)^2),1/3)))),IF(AND(IFERROR(V676,0)=1,IFERROR(AG676,0)=1),IF(IFERROR(T676,-1E+99)&gt;=IFERROR(AE676,-1E+99),MAX($D$16,IFERROR(L676,MAX($D$16,POWER((ABS(K676)^2)/($I$5*MAX(F676,0.1)^2),1/3)))),MAX($D$16,IFERROR(W676,MAX($D$16,POWER((ABS(K676)^2)/($I$5*MAX(F676,0.1)^2),1/3))))),IF(IFERROR(V676,0)=1,MAX($D$16,IFERROR(L676,MAX($D$16,POWER((ABS(K676)^2)/($I$5*MAX(F676,0.1)^2),1/3)))),IF(IFERROR(AG676,0)=1,MAX($D$16,IFERROR(W676,MAX($D$16,POWER((ABS(K676)^2)/($I$5*MAX(F676,0.1)^2),1/3)))),MAX($D$16,POWER((ABS(K676)^2)/($I$5*MAX(F676,0.1)^2),1/3))))))),MAX($D$16,POWER((ABS(K676)^2)/($I$5*MAX(F676,0.1)^2),1/3)))</f>
        <v>2.1389677043987478</v>
      </c>
      <c r="AI676">
        <f t="shared" ca="1" si="351"/>
        <v>634.4384677043987</v>
      </c>
      <c r="AJ676">
        <f t="shared" ca="1" si="352"/>
        <v>635.50795155659807</v>
      </c>
      <c r="AM676">
        <v>0</v>
      </c>
      <c r="AN676">
        <v>0</v>
      </c>
      <c r="AO676">
        <f t="shared" si="353"/>
        <v>0</v>
      </c>
      <c r="AP676">
        <f t="shared" si="362"/>
        <v>0</v>
      </c>
      <c r="AQ676">
        <f t="shared" ca="1" si="354"/>
        <v>1.0000000000000004</v>
      </c>
      <c r="AR676" t="str">
        <f t="shared" ca="1" si="355"/>
        <v>Supercritical</v>
      </c>
      <c r="AS676">
        <f t="shared" ca="1" si="356"/>
        <v>3.8141460404132466E-3</v>
      </c>
    </row>
    <row r="677" spans="1:45" x14ac:dyDescent="0.35">
      <c r="A677">
        <v>528</v>
      </c>
      <c r="B677">
        <v>526.995</v>
      </c>
      <c r="C677">
        <v>616192.81200000003</v>
      </c>
      <c r="D677">
        <v>3097455.2749999999</v>
      </c>
      <c r="E677">
        <v>632.29899999999998</v>
      </c>
      <c r="F677">
        <v>5.2</v>
      </c>
      <c r="G677">
        <v>0</v>
      </c>
      <c r="H677" t="s">
        <v>194</v>
      </c>
      <c r="I677">
        <v>2.7E-2</v>
      </c>
      <c r="J677">
        <f t="shared" si="357"/>
        <v>0.99900000000002365</v>
      </c>
      <c r="K677">
        <f t="shared" ca="1" si="358"/>
        <v>50.95</v>
      </c>
      <c r="L677">
        <f t="shared" ca="1" si="359"/>
        <v>1.0684959309922624</v>
      </c>
      <c r="M677">
        <f t="shared" ca="1" si="332"/>
        <v>5.5561788411597641</v>
      </c>
      <c r="N677">
        <f t="shared" ca="1" si="333"/>
        <v>0.75728294997139567</v>
      </c>
      <c r="O677">
        <f t="shared" ca="1" si="334"/>
        <v>9.1699712080119067</v>
      </c>
      <c r="P677">
        <f t="shared" ca="1" si="335"/>
        <v>633.36749593099228</v>
      </c>
      <c r="Q677">
        <f t="shared" ca="1" si="336"/>
        <v>637.65334567389584</v>
      </c>
      <c r="R677">
        <f t="shared" ca="1" si="337"/>
        <v>2.7409906686322007E-2</v>
      </c>
      <c r="S677">
        <f t="shared" ca="1" si="338"/>
        <v>2.8323507366843055</v>
      </c>
      <c r="T677">
        <f t="shared" ca="1" si="339"/>
        <v>50.594272557643521</v>
      </c>
      <c r="U677">
        <f t="shared" ca="1" si="360"/>
        <v>-2.7075360018102401E-2</v>
      </c>
      <c r="V677">
        <f t="shared" ca="1" si="361"/>
        <v>0</v>
      </c>
      <c r="W677">
        <f t="shared" ca="1" si="340"/>
        <v>0.97740312255490869</v>
      </c>
      <c r="X677">
        <f t="shared" ca="1" si="341"/>
        <v>5.0824962372855254</v>
      </c>
      <c r="Y677">
        <f t="shared" ca="1" si="342"/>
        <v>0.71036112833374365</v>
      </c>
      <c r="Z677">
        <f t="shared" ca="1" si="343"/>
        <v>10.024601617257966</v>
      </c>
      <c r="AA677">
        <f t="shared" ca="1" si="344"/>
        <v>633.27640312255494</v>
      </c>
      <c r="AB677">
        <f t="shared" ca="1" si="345"/>
        <v>638.39835203105292</v>
      </c>
      <c r="AC677">
        <f t="shared" ca="1" si="346"/>
        <v>3.5673400697471741E-2</v>
      </c>
      <c r="AD677">
        <f t="shared" ca="1" si="347"/>
        <v>3.2373954931123032</v>
      </c>
      <c r="AE677">
        <f t="shared" ca="1" si="348"/>
        <v>54.548395956367933</v>
      </c>
      <c r="AF677">
        <f t="shared" ca="1" si="349"/>
        <v>3.5874927456234218E-2</v>
      </c>
      <c r="AG677">
        <f t="shared" ca="1" si="350"/>
        <v>0</v>
      </c>
      <c r="AH677">
        <f ca="1">IFERROR(IF(V32="Supercritical",MAX($D$16,IFERROR(L677,MAX($D$16,POWER((ABS(K677)^2)/($I$5*MAX(F677,0.1)^2),1/3)))),IF(V32="Subcritical",MAX($D$16,IFERROR(W677,MAX($D$16,POWER((ABS(K677)^2)/($I$5*MAX(F677,0.1)^2),1/3)))),IF(AND(IFERROR(V677,0)=1,IFERROR(AG677,0)=1),IF(IFERROR(T677,-1E+99)&gt;=IFERROR(AE677,-1E+99),MAX($D$16,IFERROR(L677,MAX($D$16,POWER((ABS(K677)^2)/($I$5*MAX(F677,0.1)^2),1/3)))),MAX($D$16,IFERROR(W677,MAX($D$16,POWER((ABS(K677)^2)/($I$5*MAX(F677,0.1)^2),1/3))))),IF(IFERROR(V677,0)=1,MAX($D$16,IFERROR(L677,MAX($D$16,POWER((ABS(K677)^2)/($I$5*MAX(F677,0.1)^2),1/3)))),IF(IFERROR(AG677,0)=1,MAX($D$16,IFERROR(W677,MAX($D$16,POWER((ABS(K677)^2)/($I$5*MAX(F677,0.1)^2),1/3)))),MAX($D$16,POWER((ABS(K677)^2)/($I$5*MAX(F677,0.1)^2),1/3))))))),MAX($D$16,POWER((ABS(K677)^2)/($I$5*MAX(F677,0.1)^2),1/3)))</f>
        <v>2.1389677043987478</v>
      </c>
      <c r="AI677">
        <f t="shared" ca="1" si="351"/>
        <v>634.43796770439872</v>
      </c>
      <c r="AJ677">
        <f t="shared" ca="1" si="352"/>
        <v>635.50745155659808</v>
      </c>
      <c r="AM677">
        <v>0</v>
      </c>
      <c r="AN677">
        <v>0</v>
      </c>
      <c r="AO677">
        <f t="shared" si="353"/>
        <v>0</v>
      </c>
      <c r="AP677">
        <f t="shared" si="362"/>
        <v>0</v>
      </c>
      <c r="AQ677">
        <f t="shared" ca="1" si="354"/>
        <v>1.0000000000000004</v>
      </c>
      <c r="AR677" t="str">
        <f t="shared" ca="1" si="355"/>
        <v>Supercritical</v>
      </c>
      <c r="AS677">
        <f t="shared" ca="1" si="356"/>
        <v>3.8141460404132466E-3</v>
      </c>
    </row>
    <row r="678" spans="1:45" x14ac:dyDescent="0.35">
      <c r="A678">
        <v>529</v>
      </c>
      <c r="B678">
        <v>527.99599999999998</v>
      </c>
      <c r="C678">
        <v>616192.33799999999</v>
      </c>
      <c r="D678">
        <v>3097454.3939999999</v>
      </c>
      <c r="E678">
        <v>632.29849999999999</v>
      </c>
      <c r="F678">
        <v>5.2</v>
      </c>
      <c r="G678">
        <v>0</v>
      </c>
      <c r="H678" t="s">
        <v>194</v>
      </c>
      <c r="I678">
        <v>7.8E-2</v>
      </c>
      <c r="J678">
        <f t="shared" si="357"/>
        <v>1.0009999999999764</v>
      </c>
      <c r="K678">
        <f t="shared" ca="1" si="358"/>
        <v>50.95</v>
      </c>
      <c r="L678">
        <f t="shared" ca="1" si="359"/>
        <v>1.0684959309922624</v>
      </c>
      <c r="M678">
        <f t="shared" ca="1" si="332"/>
        <v>5.5561788411597641</v>
      </c>
      <c r="N678">
        <f t="shared" ca="1" si="333"/>
        <v>0.75728294997139567</v>
      </c>
      <c r="O678">
        <f t="shared" ca="1" si="334"/>
        <v>9.1699712080119067</v>
      </c>
      <c r="P678">
        <f t="shared" ca="1" si="335"/>
        <v>633.36699593099229</v>
      </c>
      <c r="Q678">
        <f t="shared" ca="1" si="336"/>
        <v>637.65284567389585</v>
      </c>
      <c r="R678">
        <f t="shared" ca="1" si="337"/>
        <v>2.7409906686322007E-2</v>
      </c>
      <c r="S678">
        <f t="shared" ca="1" si="338"/>
        <v>2.8323507366843055</v>
      </c>
      <c r="T678">
        <f t="shared" ca="1" si="339"/>
        <v>50.594272557643521</v>
      </c>
      <c r="U678">
        <f t="shared" ca="1" si="360"/>
        <v>-2.7494477059576639E-2</v>
      </c>
      <c r="V678">
        <f t="shared" ca="1" si="361"/>
        <v>0</v>
      </c>
      <c r="W678">
        <f t="shared" ca="1" si="340"/>
        <v>0.97721033421709003</v>
      </c>
      <c r="X678">
        <f t="shared" ca="1" si="341"/>
        <v>5.0814937379288683</v>
      </c>
      <c r="Y678">
        <f t="shared" ca="1" si="342"/>
        <v>0.7102592891062145</v>
      </c>
      <c r="Z678">
        <f t="shared" ca="1" si="343"/>
        <v>10.026579314602554</v>
      </c>
      <c r="AA678">
        <f t="shared" ca="1" si="344"/>
        <v>633.27571033421702</v>
      </c>
      <c r="AB678">
        <f t="shared" ca="1" si="345"/>
        <v>638.39968040312715</v>
      </c>
      <c r="AC678">
        <f t="shared" ca="1" si="346"/>
        <v>3.5694300503498221E-2</v>
      </c>
      <c r="AD678">
        <f t="shared" ca="1" si="347"/>
        <v>3.2383535717203422</v>
      </c>
      <c r="AE678">
        <f t="shared" ca="1" si="348"/>
        <v>54.557687733984828</v>
      </c>
      <c r="AF678">
        <f t="shared" ca="1" si="349"/>
        <v>3.5860416612422341E-2</v>
      </c>
      <c r="AG678">
        <f t="shared" ca="1" si="350"/>
        <v>0</v>
      </c>
      <c r="AH678">
        <f ca="1">IFERROR(IF(V32="Supercritical",MAX($D$16,IFERROR(L678,MAX($D$16,POWER((ABS(K678)^2)/($I$5*MAX(F678,0.1)^2),1/3)))),IF(V32="Subcritical",MAX($D$16,IFERROR(W678,MAX($D$16,POWER((ABS(K678)^2)/($I$5*MAX(F678,0.1)^2),1/3)))),IF(AND(IFERROR(V678,0)=1,IFERROR(AG678,0)=1),IF(IFERROR(T678,-1E+99)&gt;=IFERROR(AE678,-1E+99),MAX($D$16,IFERROR(L678,MAX($D$16,POWER((ABS(K678)^2)/($I$5*MAX(F678,0.1)^2),1/3)))),MAX($D$16,IFERROR(W678,MAX($D$16,POWER((ABS(K678)^2)/($I$5*MAX(F678,0.1)^2),1/3))))),IF(IFERROR(V678,0)=1,MAX($D$16,IFERROR(L678,MAX($D$16,POWER((ABS(K678)^2)/($I$5*MAX(F678,0.1)^2),1/3)))),IF(IFERROR(AG678,0)=1,MAX($D$16,IFERROR(W678,MAX($D$16,POWER((ABS(K678)^2)/($I$5*MAX(F678,0.1)^2),1/3)))),MAX($D$16,POWER((ABS(K678)^2)/($I$5*MAX(F678,0.1)^2),1/3))))))),MAX($D$16,POWER((ABS(K678)^2)/($I$5*MAX(F678,0.1)^2),1/3)))</f>
        <v>2.1389677043987478</v>
      </c>
      <c r="AI678">
        <f t="shared" ca="1" si="351"/>
        <v>634.43746770439873</v>
      </c>
      <c r="AJ678">
        <f t="shared" ca="1" si="352"/>
        <v>635.5069515565981</v>
      </c>
      <c r="AM678">
        <v>0</v>
      </c>
      <c r="AN678">
        <v>0</v>
      </c>
      <c r="AO678">
        <f t="shared" si="353"/>
        <v>0</v>
      </c>
      <c r="AP678">
        <f t="shared" si="362"/>
        <v>0</v>
      </c>
      <c r="AQ678">
        <f t="shared" ca="1" si="354"/>
        <v>1.0000000000000004</v>
      </c>
      <c r="AR678" t="str">
        <f t="shared" ca="1" si="355"/>
        <v>Supercritical</v>
      </c>
      <c r="AS678">
        <f t="shared" ca="1" si="356"/>
        <v>3.8141460404132466E-3</v>
      </c>
    </row>
    <row r="679" spans="1:45" x14ac:dyDescent="0.35">
      <c r="A679">
        <v>530</v>
      </c>
      <c r="B679">
        <v>528.99599999999998</v>
      </c>
      <c r="C679">
        <v>616191.86300000001</v>
      </c>
      <c r="D679">
        <v>3097453.514</v>
      </c>
      <c r="E679">
        <v>632.298</v>
      </c>
      <c r="F679">
        <v>5.2</v>
      </c>
      <c r="G679">
        <v>0</v>
      </c>
      <c r="H679" t="s">
        <v>194</v>
      </c>
      <c r="I679">
        <v>7.8E-2</v>
      </c>
      <c r="J679">
        <f t="shared" si="357"/>
        <v>1</v>
      </c>
      <c r="K679">
        <f t="shared" ca="1" si="358"/>
        <v>50.95</v>
      </c>
      <c r="L679">
        <f t="shared" ca="1" si="359"/>
        <v>1.0684959309922624</v>
      </c>
      <c r="M679">
        <f t="shared" ca="1" si="332"/>
        <v>5.5561788411597641</v>
      </c>
      <c r="N679">
        <f t="shared" ca="1" si="333"/>
        <v>0.75728294997139567</v>
      </c>
      <c r="O679">
        <f t="shared" ca="1" si="334"/>
        <v>9.1699712080119067</v>
      </c>
      <c r="P679">
        <f t="shared" ca="1" si="335"/>
        <v>633.3664959309923</v>
      </c>
      <c r="Q679">
        <f t="shared" ca="1" si="336"/>
        <v>637.65234567389587</v>
      </c>
      <c r="R679">
        <f t="shared" ca="1" si="337"/>
        <v>2.7409906686322007E-2</v>
      </c>
      <c r="S679">
        <f t="shared" ca="1" si="338"/>
        <v>2.8323507366843055</v>
      </c>
      <c r="T679">
        <f t="shared" ca="1" si="339"/>
        <v>50.594272557643521</v>
      </c>
      <c r="U679">
        <f t="shared" ca="1" si="360"/>
        <v>-2.7467067152883828E-2</v>
      </c>
      <c r="V679">
        <f t="shared" ca="1" si="361"/>
        <v>0</v>
      </c>
      <c r="W679">
        <f t="shared" ca="1" si="340"/>
        <v>0.97702486161448898</v>
      </c>
      <c r="X679">
        <f t="shared" ca="1" si="341"/>
        <v>5.0805292803953428</v>
      </c>
      <c r="Y679">
        <f t="shared" ca="1" si="342"/>
        <v>0.71016130400925526</v>
      </c>
      <c r="Z679">
        <f t="shared" ca="1" si="343"/>
        <v>10.028482700927434</v>
      </c>
      <c r="AA679">
        <f t="shared" ca="1" si="344"/>
        <v>633.2750248616145</v>
      </c>
      <c r="AB679">
        <f t="shared" ca="1" si="345"/>
        <v>638.40094052332711</v>
      </c>
      <c r="AC679">
        <f t="shared" ca="1" si="346"/>
        <v>3.5714423023763014E-2</v>
      </c>
      <c r="AD679">
        <f t="shared" ca="1" si="347"/>
        <v>3.2392757402228014</v>
      </c>
      <c r="AE679">
        <f t="shared" ca="1" si="348"/>
        <v>54.566630924888962</v>
      </c>
      <c r="AF679">
        <f t="shared" ca="1" si="349"/>
        <v>3.5445089228574034E-2</v>
      </c>
      <c r="AG679">
        <f t="shared" ca="1" si="350"/>
        <v>0</v>
      </c>
      <c r="AH679">
        <f ca="1">IFERROR(IF(V32="Supercritical",MAX($D$16,IFERROR(L679,MAX($D$16,POWER((ABS(K679)^2)/($I$5*MAX(F679,0.1)^2),1/3)))),IF(V32="Subcritical",MAX($D$16,IFERROR(W679,MAX($D$16,POWER((ABS(K679)^2)/($I$5*MAX(F679,0.1)^2),1/3)))),IF(AND(IFERROR(V679,0)=1,IFERROR(AG679,0)=1),IF(IFERROR(T679,-1E+99)&gt;=IFERROR(AE679,-1E+99),MAX($D$16,IFERROR(L679,MAX($D$16,POWER((ABS(K679)^2)/($I$5*MAX(F679,0.1)^2),1/3)))),MAX($D$16,IFERROR(W679,MAX($D$16,POWER((ABS(K679)^2)/($I$5*MAX(F679,0.1)^2),1/3))))),IF(IFERROR(V679,0)=1,MAX($D$16,IFERROR(L679,MAX($D$16,POWER((ABS(K679)^2)/($I$5*MAX(F679,0.1)^2),1/3)))),IF(IFERROR(AG679,0)=1,MAX($D$16,IFERROR(W679,MAX($D$16,POWER((ABS(K679)^2)/($I$5*MAX(F679,0.1)^2),1/3)))),MAX($D$16,POWER((ABS(K679)^2)/($I$5*MAX(F679,0.1)^2),1/3))))))),MAX($D$16,POWER((ABS(K679)^2)/($I$5*MAX(F679,0.1)^2),1/3)))</f>
        <v>2.1389677043987478</v>
      </c>
      <c r="AI679">
        <f t="shared" ca="1" si="351"/>
        <v>634.43696770439874</v>
      </c>
      <c r="AJ679">
        <f t="shared" ca="1" si="352"/>
        <v>635.50645155659811</v>
      </c>
      <c r="AM679">
        <v>0</v>
      </c>
      <c r="AN679">
        <v>0</v>
      </c>
      <c r="AO679">
        <f t="shared" si="353"/>
        <v>0</v>
      </c>
      <c r="AP679">
        <f t="shared" si="362"/>
        <v>0</v>
      </c>
      <c r="AQ679">
        <f t="shared" ca="1" si="354"/>
        <v>1.0000000000000004</v>
      </c>
      <c r="AR679" t="str">
        <f t="shared" ca="1" si="355"/>
        <v>Supercritical</v>
      </c>
      <c r="AS679">
        <f t="shared" ca="1" si="356"/>
        <v>3.8141460404132466E-3</v>
      </c>
    </row>
    <row r="680" spans="1:45" x14ac:dyDescent="0.35">
      <c r="A680">
        <v>531</v>
      </c>
      <c r="B680">
        <v>529.99599999999998</v>
      </c>
      <c r="C680">
        <v>616191.38899999997</v>
      </c>
      <c r="D680">
        <v>3097452.6329999999</v>
      </c>
      <c r="E680">
        <v>632.29750000000001</v>
      </c>
      <c r="F680">
        <v>5.2</v>
      </c>
      <c r="G680">
        <v>0</v>
      </c>
      <c r="H680" t="s">
        <v>194</v>
      </c>
      <c r="I680">
        <v>2.7E-2</v>
      </c>
      <c r="J680">
        <f t="shared" si="357"/>
        <v>1</v>
      </c>
      <c r="K680">
        <f t="shared" ca="1" si="358"/>
        <v>50.95</v>
      </c>
      <c r="L680">
        <f t="shared" ca="1" si="359"/>
        <v>1.0684959309922624</v>
      </c>
      <c r="M680">
        <f t="shared" ca="1" si="332"/>
        <v>5.5561788411597641</v>
      </c>
      <c r="N680">
        <f t="shared" ca="1" si="333"/>
        <v>0.75728294997139567</v>
      </c>
      <c r="O680">
        <f t="shared" ca="1" si="334"/>
        <v>9.1699712080119067</v>
      </c>
      <c r="P680">
        <f t="shared" ca="1" si="335"/>
        <v>633.36599593099231</v>
      </c>
      <c r="Q680">
        <f t="shared" ca="1" si="336"/>
        <v>637.65184567389588</v>
      </c>
      <c r="R680">
        <f t="shared" ca="1" si="337"/>
        <v>2.7409906686322007E-2</v>
      </c>
      <c r="S680">
        <f t="shared" ca="1" si="338"/>
        <v>2.8323507366843055</v>
      </c>
      <c r="T680">
        <f t="shared" ca="1" si="339"/>
        <v>50.594272557643521</v>
      </c>
      <c r="U680">
        <f t="shared" ca="1" si="360"/>
        <v>-2.7102769924795211E-2</v>
      </c>
      <c r="V680">
        <f t="shared" ca="1" si="361"/>
        <v>0</v>
      </c>
      <c r="W680">
        <f t="shared" ca="1" si="340"/>
        <v>0.97684658182523021</v>
      </c>
      <c r="X680">
        <f t="shared" ca="1" si="341"/>
        <v>5.0796022254911977</v>
      </c>
      <c r="Y680">
        <f t="shared" ca="1" si="342"/>
        <v>0.71006710929423278</v>
      </c>
      <c r="Z680">
        <f t="shared" ca="1" si="343"/>
        <v>10.030312953308689</v>
      </c>
      <c r="AA680">
        <f t="shared" ca="1" si="344"/>
        <v>633.27434658182528</v>
      </c>
      <c r="AB680">
        <f t="shared" ca="1" si="345"/>
        <v>638.40213342898699</v>
      </c>
      <c r="AC680">
        <f t="shared" ca="1" si="346"/>
        <v>3.5733779790305606E-2</v>
      </c>
      <c r="AD680">
        <f t="shared" ca="1" si="347"/>
        <v>3.2401625587192191</v>
      </c>
      <c r="AE680">
        <f t="shared" ca="1" si="348"/>
        <v>54.575230996875327</v>
      </c>
      <c r="AF680">
        <f t="shared" ca="1" si="349"/>
        <v>3.5233779790360131E-2</v>
      </c>
      <c r="AG680">
        <f t="shared" ca="1" si="350"/>
        <v>0</v>
      </c>
      <c r="AH680">
        <f ca="1">IFERROR(IF(V32="Supercritical",MAX($D$16,IFERROR(L680,MAX($D$16,POWER((ABS(K680)^2)/($I$5*MAX(F680,0.1)^2),1/3)))),IF(V32="Subcritical",MAX($D$16,IFERROR(W680,MAX($D$16,POWER((ABS(K680)^2)/($I$5*MAX(F680,0.1)^2),1/3)))),IF(AND(IFERROR(V680,0)=1,IFERROR(AG680,0)=1),IF(IFERROR(T680,-1E+99)&gt;=IFERROR(AE680,-1E+99),MAX($D$16,IFERROR(L680,MAX($D$16,POWER((ABS(K680)^2)/($I$5*MAX(F680,0.1)^2),1/3)))),MAX($D$16,IFERROR(W680,MAX($D$16,POWER((ABS(K680)^2)/($I$5*MAX(F680,0.1)^2),1/3))))),IF(IFERROR(V680,0)=1,MAX($D$16,IFERROR(L680,MAX($D$16,POWER((ABS(K680)^2)/($I$5*MAX(F680,0.1)^2),1/3)))),IF(IFERROR(AG680,0)=1,MAX($D$16,IFERROR(W680,MAX($D$16,POWER((ABS(K680)^2)/($I$5*MAX(F680,0.1)^2),1/3)))),MAX($D$16,POWER((ABS(K680)^2)/($I$5*MAX(F680,0.1)^2),1/3))))))),MAX($D$16,POWER((ABS(K680)^2)/($I$5*MAX(F680,0.1)^2),1/3)))</f>
        <v>2.1389677043987478</v>
      </c>
      <c r="AI680">
        <f t="shared" ca="1" si="351"/>
        <v>634.43646770439875</v>
      </c>
      <c r="AJ680">
        <f t="shared" ca="1" si="352"/>
        <v>635.50595155659812</v>
      </c>
      <c r="AM680">
        <v>0</v>
      </c>
      <c r="AN680">
        <v>0</v>
      </c>
      <c r="AO680">
        <f t="shared" si="353"/>
        <v>0</v>
      </c>
      <c r="AP680">
        <f t="shared" si="362"/>
        <v>0</v>
      </c>
      <c r="AQ680">
        <f t="shared" ca="1" si="354"/>
        <v>1.0000000000000004</v>
      </c>
      <c r="AR680" t="str">
        <f t="shared" ca="1" si="355"/>
        <v>Supercritical</v>
      </c>
      <c r="AS680">
        <f t="shared" ca="1" si="356"/>
        <v>3.8141460404132466E-3</v>
      </c>
    </row>
    <row r="681" spans="1:45" x14ac:dyDescent="0.35">
      <c r="A681">
        <v>532</v>
      </c>
      <c r="B681">
        <v>530.99599999999998</v>
      </c>
      <c r="C681">
        <v>616190.91500000004</v>
      </c>
      <c r="D681">
        <v>3097451.753</v>
      </c>
      <c r="E681">
        <v>632.29700000000003</v>
      </c>
      <c r="F681">
        <v>5.2</v>
      </c>
      <c r="G681">
        <v>0</v>
      </c>
      <c r="H681" t="s">
        <v>194</v>
      </c>
      <c r="I681">
        <v>0</v>
      </c>
      <c r="J681">
        <f t="shared" si="357"/>
        <v>1</v>
      </c>
      <c r="K681">
        <f t="shared" ca="1" si="358"/>
        <v>50.95</v>
      </c>
      <c r="L681">
        <f t="shared" ca="1" si="359"/>
        <v>1.0684959309922624</v>
      </c>
      <c r="M681">
        <f t="shared" ca="1" si="332"/>
        <v>5.5561788411597641</v>
      </c>
      <c r="N681">
        <f t="shared" ca="1" si="333"/>
        <v>0.75728294997139567</v>
      </c>
      <c r="O681">
        <f t="shared" ca="1" si="334"/>
        <v>9.1699712080119067</v>
      </c>
      <c r="P681">
        <f t="shared" ca="1" si="335"/>
        <v>633.36549593099232</v>
      </c>
      <c r="Q681">
        <f t="shared" ca="1" si="336"/>
        <v>637.65134567389589</v>
      </c>
      <c r="R681">
        <f t="shared" ca="1" si="337"/>
        <v>2.7409906686322007E-2</v>
      </c>
      <c r="S681">
        <f t="shared" ca="1" si="338"/>
        <v>2.8323507366843055</v>
      </c>
      <c r="T681">
        <f t="shared" ca="1" si="339"/>
        <v>50.594272557643521</v>
      </c>
      <c r="U681">
        <f t="shared" ca="1" si="360"/>
        <v>-2.6909906686341856E-2</v>
      </c>
      <c r="V681">
        <f t="shared" ca="1" si="361"/>
        <v>0</v>
      </c>
      <c r="W681">
        <f t="shared" ca="1" si="340"/>
        <v>0.97667534762987807</v>
      </c>
      <c r="X681">
        <f t="shared" ca="1" si="341"/>
        <v>5.0787118076753659</v>
      </c>
      <c r="Y681">
        <f t="shared" ca="1" si="342"/>
        <v>0.70997662830103214</v>
      </c>
      <c r="Z681">
        <f t="shared" ca="1" si="343"/>
        <v>10.032071503447032</v>
      </c>
      <c r="AA681">
        <f t="shared" ca="1" si="344"/>
        <v>633.27367534762993</v>
      </c>
      <c r="AB681">
        <f t="shared" ca="1" si="345"/>
        <v>638.40326039606384</v>
      </c>
      <c r="AC681">
        <f t="shared" ca="1" si="346"/>
        <v>3.5752385083072623E-2</v>
      </c>
      <c r="AD681">
        <f t="shared" ca="1" si="347"/>
        <v>3.2410147113015477</v>
      </c>
      <c r="AE681">
        <f t="shared" ca="1" si="348"/>
        <v>54.583494618049627</v>
      </c>
      <c r="AF681">
        <f t="shared" ca="1" si="349"/>
        <v>3.541326679157919E-2</v>
      </c>
      <c r="AG681">
        <f t="shared" ca="1" si="350"/>
        <v>0</v>
      </c>
      <c r="AH681">
        <f ca="1">IFERROR(IF(V32="Supercritical",MAX($D$16,IFERROR(L681,MAX($D$16,POWER((ABS(K681)^2)/($I$5*MAX(F681,0.1)^2),1/3)))),IF(V32="Subcritical",MAX($D$16,IFERROR(W681,MAX($D$16,POWER((ABS(K681)^2)/($I$5*MAX(F681,0.1)^2),1/3)))),IF(AND(IFERROR(V681,0)=1,IFERROR(AG681,0)=1),IF(IFERROR(T681,-1E+99)&gt;=IFERROR(AE681,-1E+99),MAX($D$16,IFERROR(L681,MAX($D$16,POWER((ABS(K681)^2)/($I$5*MAX(F681,0.1)^2),1/3)))),MAX($D$16,IFERROR(W681,MAX($D$16,POWER((ABS(K681)^2)/($I$5*MAX(F681,0.1)^2),1/3))))),IF(IFERROR(V681,0)=1,MAX($D$16,IFERROR(L681,MAX($D$16,POWER((ABS(K681)^2)/($I$5*MAX(F681,0.1)^2),1/3)))),IF(IFERROR(AG681,0)=1,MAX($D$16,IFERROR(W681,MAX($D$16,POWER((ABS(K681)^2)/($I$5*MAX(F681,0.1)^2),1/3)))),MAX($D$16,POWER((ABS(K681)^2)/($I$5*MAX(F681,0.1)^2),1/3))))))),MAX($D$16,POWER((ABS(K681)^2)/($I$5*MAX(F681,0.1)^2),1/3)))</f>
        <v>2.1389677043987478</v>
      </c>
      <c r="AI681">
        <f t="shared" ca="1" si="351"/>
        <v>634.43596770439876</v>
      </c>
      <c r="AJ681">
        <f t="shared" ca="1" si="352"/>
        <v>635.50545155659813</v>
      </c>
      <c r="AM681">
        <v>0</v>
      </c>
      <c r="AN681">
        <v>0</v>
      </c>
      <c r="AO681">
        <f t="shared" si="353"/>
        <v>0</v>
      </c>
      <c r="AP681">
        <f t="shared" si="362"/>
        <v>0</v>
      </c>
      <c r="AQ681">
        <f t="shared" ca="1" si="354"/>
        <v>1.0000000000000004</v>
      </c>
      <c r="AR681" t="str">
        <f t="shared" ca="1" si="355"/>
        <v>Supercritical</v>
      </c>
      <c r="AS681">
        <f t="shared" ca="1" si="356"/>
        <v>3.8141460404132466E-3</v>
      </c>
    </row>
    <row r="682" spans="1:45" x14ac:dyDescent="0.35">
      <c r="A682">
        <v>533</v>
      </c>
      <c r="B682">
        <v>531.995</v>
      </c>
      <c r="C682">
        <v>616190.44099999999</v>
      </c>
      <c r="D682">
        <v>3097450.8730000001</v>
      </c>
      <c r="E682">
        <v>632.29650000000004</v>
      </c>
      <c r="F682">
        <v>5.2</v>
      </c>
      <c r="G682">
        <v>0</v>
      </c>
      <c r="H682" t="s">
        <v>194</v>
      </c>
      <c r="I682">
        <v>2.3E-2</v>
      </c>
      <c r="J682">
        <f t="shared" si="357"/>
        <v>0.99900000000002365</v>
      </c>
      <c r="K682">
        <f t="shared" ca="1" si="358"/>
        <v>50.95</v>
      </c>
      <c r="L682">
        <f t="shared" ca="1" si="359"/>
        <v>1.0684959309922624</v>
      </c>
      <c r="M682">
        <f t="shared" ca="1" si="332"/>
        <v>5.5561788411597641</v>
      </c>
      <c r="N682">
        <f t="shared" ca="1" si="333"/>
        <v>0.75728294997139567</v>
      </c>
      <c r="O682">
        <f t="shared" ca="1" si="334"/>
        <v>9.1699712080119067</v>
      </c>
      <c r="P682">
        <f t="shared" ca="1" si="335"/>
        <v>633.36499593099234</v>
      </c>
      <c r="Q682">
        <f t="shared" ca="1" si="336"/>
        <v>637.6508456738959</v>
      </c>
      <c r="R682">
        <f t="shared" ca="1" si="337"/>
        <v>2.7409906686322007E-2</v>
      </c>
      <c r="S682">
        <f t="shared" ca="1" si="338"/>
        <v>2.8323507366843055</v>
      </c>
      <c r="T682">
        <f t="shared" ca="1" si="339"/>
        <v>50.594272557643521</v>
      </c>
      <c r="U682">
        <f t="shared" ca="1" si="360"/>
        <v>-2.7046787686458629E-2</v>
      </c>
      <c r="V682">
        <f t="shared" ca="1" si="361"/>
        <v>0</v>
      </c>
      <c r="W682">
        <f t="shared" ca="1" si="340"/>
        <v>0.97651099281235287</v>
      </c>
      <c r="X682">
        <f t="shared" ca="1" si="341"/>
        <v>5.0778571626242348</v>
      </c>
      <c r="Y682">
        <f t="shared" ca="1" si="342"/>
        <v>0.70988977425612687</v>
      </c>
      <c r="Z682">
        <f t="shared" ca="1" si="343"/>
        <v>10.033759983447242</v>
      </c>
      <c r="AA682">
        <f t="shared" ca="1" si="344"/>
        <v>633.27301099281237</v>
      </c>
      <c r="AB682">
        <f t="shared" ca="1" si="345"/>
        <v>638.40432288911347</v>
      </c>
      <c r="AC682">
        <f t="shared" ca="1" si="346"/>
        <v>3.5770255358826414E-2</v>
      </c>
      <c r="AD682">
        <f t="shared" ca="1" si="347"/>
        <v>3.2418329798078171</v>
      </c>
      <c r="AE682">
        <f t="shared" ca="1" si="348"/>
        <v>54.591429402199523</v>
      </c>
      <c r="AF682">
        <f t="shared" ca="1" si="349"/>
        <v>3.550272590359782E-2</v>
      </c>
      <c r="AG682">
        <f t="shared" ca="1" si="350"/>
        <v>0</v>
      </c>
      <c r="AH682">
        <f ca="1">IFERROR(IF(V32="Supercritical",MAX($D$16,IFERROR(L682,MAX($D$16,POWER((ABS(K682)^2)/($I$5*MAX(F682,0.1)^2),1/3)))),IF(V32="Subcritical",MAX($D$16,IFERROR(W682,MAX($D$16,POWER((ABS(K682)^2)/($I$5*MAX(F682,0.1)^2),1/3)))),IF(AND(IFERROR(V682,0)=1,IFERROR(AG682,0)=1),IF(IFERROR(T682,-1E+99)&gt;=IFERROR(AE682,-1E+99),MAX($D$16,IFERROR(L682,MAX($D$16,POWER((ABS(K682)^2)/($I$5*MAX(F682,0.1)^2),1/3)))),MAX($D$16,IFERROR(W682,MAX($D$16,POWER((ABS(K682)^2)/($I$5*MAX(F682,0.1)^2),1/3))))),IF(IFERROR(V682,0)=1,MAX($D$16,IFERROR(L682,MAX($D$16,POWER((ABS(K682)^2)/($I$5*MAX(F682,0.1)^2),1/3)))),IF(IFERROR(AG682,0)=1,MAX($D$16,IFERROR(W682,MAX($D$16,POWER((ABS(K682)^2)/($I$5*MAX(F682,0.1)^2),1/3)))),MAX($D$16,POWER((ABS(K682)^2)/($I$5*MAX(F682,0.1)^2),1/3))))))),MAX($D$16,POWER((ABS(K682)^2)/($I$5*MAX(F682,0.1)^2),1/3)))</f>
        <v>2.1389677043987478</v>
      </c>
      <c r="AI682">
        <f t="shared" ca="1" si="351"/>
        <v>634.43546770439877</v>
      </c>
      <c r="AJ682">
        <f t="shared" ca="1" si="352"/>
        <v>635.50495155659814</v>
      </c>
      <c r="AM682">
        <v>0</v>
      </c>
      <c r="AN682">
        <v>0</v>
      </c>
      <c r="AO682">
        <f t="shared" si="353"/>
        <v>0</v>
      </c>
      <c r="AP682">
        <f t="shared" si="362"/>
        <v>0</v>
      </c>
      <c r="AQ682">
        <f t="shared" ca="1" si="354"/>
        <v>1.0000000000000004</v>
      </c>
      <c r="AR682" t="str">
        <f t="shared" ca="1" si="355"/>
        <v>Supercritical</v>
      </c>
      <c r="AS682">
        <f t="shared" ca="1" si="356"/>
        <v>3.8141460404132466E-3</v>
      </c>
    </row>
    <row r="683" spans="1:45" x14ac:dyDescent="0.35">
      <c r="A683">
        <v>534</v>
      </c>
      <c r="B683">
        <v>532.99599999999998</v>
      </c>
      <c r="C683">
        <v>616189.96600000001</v>
      </c>
      <c r="D683">
        <v>3097449.9920000001</v>
      </c>
      <c r="E683">
        <v>632.29600000000005</v>
      </c>
      <c r="F683">
        <v>5.2</v>
      </c>
      <c r="G683">
        <v>0</v>
      </c>
      <c r="H683" t="s">
        <v>194</v>
      </c>
      <c r="I683">
        <v>2.3E-2</v>
      </c>
      <c r="J683">
        <f t="shared" si="357"/>
        <v>1.0009999999999764</v>
      </c>
      <c r="K683">
        <f t="shared" ca="1" si="358"/>
        <v>50.95</v>
      </c>
      <c r="L683">
        <f t="shared" ca="1" si="359"/>
        <v>1.0684959309922624</v>
      </c>
      <c r="M683">
        <f t="shared" ca="1" si="332"/>
        <v>5.5561788411597641</v>
      </c>
      <c r="N683">
        <f t="shared" ca="1" si="333"/>
        <v>0.75728294997139567</v>
      </c>
      <c r="O683">
        <f t="shared" ca="1" si="334"/>
        <v>9.1699712080119067</v>
      </c>
      <c r="P683">
        <f t="shared" ca="1" si="335"/>
        <v>633.36449593099235</v>
      </c>
      <c r="Q683">
        <f t="shared" ca="1" si="336"/>
        <v>637.65034567389591</v>
      </c>
      <c r="R683">
        <f t="shared" ca="1" si="337"/>
        <v>2.7409906686322007E-2</v>
      </c>
      <c r="S683">
        <f t="shared" ca="1" si="338"/>
        <v>2.8323507366843055</v>
      </c>
      <c r="T683">
        <f t="shared" ca="1" si="339"/>
        <v>50.594272557643521</v>
      </c>
      <c r="U683">
        <f t="shared" ca="1" si="360"/>
        <v>-2.7101607499844249E-2</v>
      </c>
      <c r="V683">
        <f t="shared" ca="1" si="361"/>
        <v>0</v>
      </c>
      <c r="W683">
        <f t="shared" ca="1" si="340"/>
        <v>0.97635333664605284</v>
      </c>
      <c r="X683">
        <f t="shared" ca="1" si="341"/>
        <v>5.0770373505594746</v>
      </c>
      <c r="Y683">
        <f t="shared" ca="1" si="342"/>
        <v>0.7098064526421739</v>
      </c>
      <c r="Z683">
        <f t="shared" ca="1" si="343"/>
        <v>10.035380179817952</v>
      </c>
      <c r="AA683">
        <f t="shared" ca="1" si="344"/>
        <v>633.27235333664612</v>
      </c>
      <c r="AB683">
        <f t="shared" ca="1" si="345"/>
        <v>638.40532251878085</v>
      </c>
      <c r="AC683">
        <f t="shared" ca="1" si="346"/>
        <v>3.5787408765412282E-2</v>
      </c>
      <c r="AD683">
        <f t="shared" ca="1" si="347"/>
        <v>3.2426182215412802</v>
      </c>
      <c r="AE683">
        <f t="shared" ca="1" si="348"/>
        <v>54.599043692684958</v>
      </c>
      <c r="AF683">
        <f t="shared" ca="1" si="349"/>
        <v>3.5518392378435237E-2</v>
      </c>
      <c r="AG683">
        <f t="shared" ca="1" si="350"/>
        <v>0</v>
      </c>
      <c r="AH683">
        <f ca="1">IFERROR(IF(V32="Supercritical",MAX($D$16,IFERROR(L683,MAX($D$16,POWER((ABS(K683)^2)/($I$5*MAX(F683,0.1)^2),1/3)))),IF(V32="Subcritical",MAX($D$16,IFERROR(W683,MAX($D$16,POWER((ABS(K683)^2)/($I$5*MAX(F683,0.1)^2),1/3)))),IF(AND(IFERROR(V683,0)=1,IFERROR(AG683,0)=1),IF(IFERROR(T683,-1E+99)&gt;=IFERROR(AE683,-1E+99),MAX($D$16,IFERROR(L683,MAX($D$16,POWER((ABS(K683)^2)/($I$5*MAX(F683,0.1)^2),1/3)))),MAX($D$16,IFERROR(W683,MAX($D$16,POWER((ABS(K683)^2)/($I$5*MAX(F683,0.1)^2),1/3))))),IF(IFERROR(V683,0)=1,MAX($D$16,IFERROR(L683,MAX($D$16,POWER((ABS(K683)^2)/($I$5*MAX(F683,0.1)^2),1/3)))),IF(IFERROR(AG683,0)=1,MAX($D$16,IFERROR(W683,MAX($D$16,POWER((ABS(K683)^2)/($I$5*MAX(F683,0.1)^2),1/3)))),MAX($D$16,POWER((ABS(K683)^2)/($I$5*MAX(F683,0.1)^2),1/3))))))),MAX($D$16,POWER((ABS(K683)^2)/($I$5*MAX(F683,0.1)^2),1/3)))</f>
        <v>2.1389677043987478</v>
      </c>
      <c r="AI683">
        <f t="shared" ca="1" si="351"/>
        <v>634.43496770439879</v>
      </c>
      <c r="AJ683">
        <f t="shared" ca="1" si="352"/>
        <v>635.50445155659816</v>
      </c>
      <c r="AM683">
        <v>0</v>
      </c>
      <c r="AN683">
        <v>0</v>
      </c>
      <c r="AO683">
        <f t="shared" si="353"/>
        <v>0</v>
      </c>
      <c r="AP683">
        <f t="shared" si="362"/>
        <v>0</v>
      </c>
      <c r="AQ683">
        <f t="shared" ca="1" si="354"/>
        <v>1.0000000000000004</v>
      </c>
      <c r="AR683" t="str">
        <f t="shared" ca="1" si="355"/>
        <v>Supercritical</v>
      </c>
      <c r="AS683">
        <f t="shared" ca="1" si="356"/>
        <v>3.8141460404132466E-3</v>
      </c>
    </row>
    <row r="684" spans="1:45" x14ac:dyDescent="0.35">
      <c r="A684">
        <v>535</v>
      </c>
      <c r="B684">
        <v>533.99599999999998</v>
      </c>
      <c r="C684">
        <v>616189.49199999997</v>
      </c>
      <c r="D684">
        <v>3097449.1120000002</v>
      </c>
      <c r="E684">
        <v>632.29549999999995</v>
      </c>
      <c r="F684">
        <v>5.2</v>
      </c>
      <c r="G684">
        <v>0</v>
      </c>
      <c r="H684" t="s">
        <v>194</v>
      </c>
      <c r="I684">
        <v>2.7E-2</v>
      </c>
      <c r="J684">
        <f t="shared" si="357"/>
        <v>1</v>
      </c>
      <c r="K684">
        <f t="shared" ca="1" si="358"/>
        <v>50.95</v>
      </c>
      <c r="L684">
        <f t="shared" ca="1" si="359"/>
        <v>1.0684959309922624</v>
      </c>
      <c r="M684">
        <f t="shared" ca="1" si="332"/>
        <v>5.5561788411597641</v>
      </c>
      <c r="N684">
        <f t="shared" ca="1" si="333"/>
        <v>0.75728294997139567</v>
      </c>
      <c r="O684">
        <f t="shared" ca="1" si="334"/>
        <v>9.1699712080119067</v>
      </c>
      <c r="P684">
        <f t="shared" ca="1" si="335"/>
        <v>633.36399593099225</v>
      </c>
      <c r="Q684">
        <f t="shared" ca="1" si="336"/>
        <v>637.64984567389581</v>
      </c>
      <c r="R684">
        <f t="shared" ca="1" si="337"/>
        <v>2.7409906686322007E-2</v>
      </c>
      <c r="S684">
        <f t="shared" ca="1" si="338"/>
        <v>2.8323507366843055</v>
      </c>
      <c r="T684">
        <f t="shared" ca="1" si="339"/>
        <v>50.594272557643521</v>
      </c>
      <c r="U684">
        <f t="shared" ca="1" si="360"/>
        <v>-2.7102769924681525E-2</v>
      </c>
      <c r="V684">
        <f t="shared" ca="1" si="361"/>
        <v>0</v>
      </c>
      <c r="W684">
        <f t="shared" ca="1" si="340"/>
        <v>0.97620218767795497</v>
      </c>
      <c r="X684">
        <f t="shared" ca="1" si="341"/>
        <v>5.0762513759253656</v>
      </c>
      <c r="Y684">
        <f t="shared" ca="1" si="342"/>
        <v>0.70972656319823446</v>
      </c>
      <c r="Z684">
        <f t="shared" ca="1" si="343"/>
        <v>10.036933994568416</v>
      </c>
      <c r="AA684">
        <f t="shared" ca="1" si="344"/>
        <v>633.27170218767787</v>
      </c>
      <c r="AB684">
        <f t="shared" ca="1" si="345"/>
        <v>638.40626100578811</v>
      </c>
      <c r="AC684">
        <f t="shared" ca="1" si="346"/>
        <v>3.5803864729874096E-2</v>
      </c>
      <c r="AD684">
        <f t="shared" ca="1" si="347"/>
        <v>3.2433713504148778</v>
      </c>
      <c r="AE684">
        <f t="shared" ca="1" si="348"/>
        <v>54.606346379594548</v>
      </c>
      <c r="AF684">
        <f t="shared" ca="1" si="349"/>
        <v>3.5534919876795357E-2</v>
      </c>
      <c r="AG684">
        <f t="shared" ca="1" si="350"/>
        <v>0</v>
      </c>
      <c r="AH684">
        <f ca="1">IFERROR(IF(V32="Supercritical",MAX($D$16,IFERROR(L684,MAX($D$16,POWER((ABS(K684)^2)/($I$5*MAX(F684,0.1)^2),1/3)))),IF(V32="Subcritical",MAX($D$16,IFERROR(W684,MAX($D$16,POWER((ABS(K684)^2)/($I$5*MAX(F684,0.1)^2),1/3)))),IF(AND(IFERROR(V684,0)=1,IFERROR(AG684,0)=1),IF(IFERROR(T684,-1E+99)&gt;=IFERROR(AE684,-1E+99),MAX($D$16,IFERROR(L684,MAX($D$16,POWER((ABS(K684)^2)/($I$5*MAX(F684,0.1)^2),1/3)))),MAX($D$16,IFERROR(W684,MAX($D$16,POWER((ABS(K684)^2)/($I$5*MAX(F684,0.1)^2),1/3))))),IF(IFERROR(V684,0)=1,MAX($D$16,IFERROR(L684,MAX($D$16,POWER((ABS(K684)^2)/($I$5*MAX(F684,0.1)^2),1/3)))),IF(IFERROR(AG684,0)=1,MAX($D$16,IFERROR(W684,MAX($D$16,POWER((ABS(K684)^2)/($I$5*MAX(F684,0.1)^2),1/3)))),MAX($D$16,POWER((ABS(K684)^2)/($I$5*MAX(F684,0.1)^2),1/3))))))),MAX($D$16,POWER((ABS(K684)^2)/($I$5*MAX(F684,0.1)^2),1/3)))</f>
        <v>2.1389677043987478</v>
      </c>
      <c r="AI684">
        <f t="shared" ca="1" si="351"/>
        <v>634.43446770439868</v>
      </c>
      <c r="AJ684">
        <f t="shared" ca="1" si="352"/>
        <v>635.50395155659805</v>
      </c>
      <c r="AM684">
        <v>0</v>
      </c>
      <c r="AN684">
        <v>0</v>
      </c>
      <c r="AO684">
        <f t="shared" si="353"/>
        <v>0</v>
      </c>
      <c r="AP684">
        <f t="shared" si="362"/>
        <v>0</v>
      </c>
      <c r="AQ684">
        <f t="shared" ca="1" si="354"/>
        <v>1.0000000000000004</v>
      </c>
      <c r="AR684" t="str">
        <f t="shared" ca="1" si="355"/>
        <v>Supercritical</v>
      </c>
      <c r="AS684">
        <f t="shared" ca="1" si="356"/>
        <v>3.8141460404132466E-3</v>
      </c>
    </row>
    <row r="685" spans="1:45" x14ac:dyDescent="0.35">
      <c r="A685">
        <v>536</v>
      </c>
      <c r="B685">
        <v>534.99599999999998</v>
      </c>
      <c r="C685">
        <v>616189.01800000004</v>
      </c>
      <c r="D685">
        <v>3097448.2310000001</v>
      </c>
      <c r="E685">
        <v>632.29499999999996</v>
      </c>
      <c r="F685">
        <v>5.2</v>
      </c>
      <c r="G685">
        <v>0</v>
      </c>
      <c r="H685" t="s">
        <v>194</v>
      </c>
      <c r="I685">
        <v>2.7E-2</v>
      </c>
      <c r="J685">
        <f t="shared" si="357"/>
        <v>1</v>
      </c>
      <c r="K685">
        <f t="shared" ca="1" si="358"/>
        <v>50.95</v>
      </c>
      <c r="L685">
        <f t="shared" ca="1" si="359"/>
        <v>1.0684959309922624</v>
      </c>
      <c r="M685">
        <f t="shared" ca="1" si="332"/>
        <v>5.5561788411597641</v>
      </c>
      <c r="N685">
        <f t="shared" ca="1" si="333"/>
        <v>0.75728294997139567</v>
      </c>
      <c r="O685">
        <f t="shared" ca="1" si="334"/>
        <v>9.1699712080119067</v>
      </c>
      <c r="P685">
        <f t="shared" ca="1" si="335"/>
        <v>633.36349593099226</v>
      </c>
      <c r="Q685">
        <f t="shared" ca="1" si="336"/>
        <v>637.64934567389582</v>
      </c>
      <c r="R685">
        <f t="shared" ca="1" si="337"/>
        <v>2.7409906686322007E-2</v>
      </c>
      <c r="S685">
        <f t="shared" ca="1" si="338"/>
        <v>2.8323507366843055</v>
      </c>
      <c r="T685">
        <f t="shared" ca="1" si="339"/>
        <v>50.594272557643521</v>
      </c>
      <c r="U685">
        <f t="shared" ca="1" si="360"/>
        <v>-2.7102769924795211E-2</v>
      </c>
      <c r="V685">
        <f t="shared" ca="1" si="361"/>
        <v>0</v>
      </c>
      <c r="W685">
        <f t="shared" ca="1" si="340"/>
        <v>0.97605734690881651</v>
      </c>
      <c r="X685">
        <f t="shared" ca="1" si="341"/>
        <v>5.0754982039258456</v>
      </c>
      <c r="Y685">
        <f t="shared" ca="1" si="342"/>
        <v>0.70965000160206626</v>
      </c>
      <c r="Z685">
        <f t="shared" ca="1" si="343"/>
        <v>10.038423412422983</v>
      </c>
      <c r="AA685">
        <f t="shared" ca="1" si="344"/>
        <v>633.27105734690872</v>
      </c>
      <c r="AB685">
        <f t="shared" ca="1" si="345"/>
        <v>638.40714015053163</v>
      </c>
      <c r="AC685">
        <f t="shared" ca="1" si="346"/>
        <v>3.5819643610365125E-2</v>
      </c>
      <c r="AD685">
        <f t="shared" ca="1" si="347"/>
        <v>3.244093321049907</v>
      </c>
      <c r="AE685">
        <f t="shared" ca="1" si="348"/>
        <v>54.61334674558735</v>
      </c>
      <c r="AF685">
        <f t="shared" ca="1" si="349"/>
        <v>3.5319643610364437E-2</v>
      </c>
      <c r="AG685">
        <f t="shared" ca="1" si="350"/>
        <v>0</v>
      </c>
      <c r="AH685">
        <f ca="1">IFERROR(IF(V32="Supercritical",MAX($D$16,IFERROR(L685,MAX($D$16,POWER((ABS(K685)^2)/($I$5*MAX(F685,0.1)^2),1/3)))),IF(V32="Subcritical",MAX($D$16,IFERROR(W685,MAX($D$16,POWER((ABS(K685)^2)/($I$5*MAX(F685,0.1)^2),1/3)))),IF(AND(IFERROR(V685,0)=1,IFERROR(AG685,0)=1),IF(IFERROR(T685,-1E+99)&gt;=IFERROR(AE685,-1E+99),MAX($D$16,IFERROR(L685,MAX($D$16,POWER((ABS(K685)^2)/($I$5*MAX(F685,0.1)^2),1/3)))),MAX($D$16,IFERROR(W685,MAX($D$16,POWER((ABS(K685)^2)/($I$5*MAX(F685,0.1)^2),1/3))))),IF(IFERROR(V685,0)=1,MAX($D$16,IFERROR(L685,MAX($D$16,POWER((ABS(K685)^2)/($I$5*MAX(F685,0.1)^2),1/3)))),IF(IFERROR(AG685,0)=1,MAX($D$16,IFERROR(W685,MAX($D$16,POWER((ABS(K685)^2)/($I$5*MAX(F685,0.1)^2),1/3)))),MAX($D$16,POWER((ABS(K685)^2)/($I$5*MAX(F685,0.1)^2),1/3))))))),MAX($D$16,POWER((ABS(K685)^2)/($I$5*MAX(F685,0.1)^2),1/3)))</f>
        <v>2.1389677043987478</v>
      </c>
      <c r="AI685">
        <f t="shared" ca="1" si="351"/>
        <v>634.4339677043987</v>
      </c>
      <c r="AJ685">
        <f t="shared" ca="1" si="352"/>
        <v>635.50345155659807</v>
      </c>
      <c r="AM685">
        <v>0</v>
      </c>
      <c r="AN685">
        <v>0</v>
      </c>
      <c r="AO685">
        <f t="shared" si="353"/>
        <v>0</v>
      </c>
      <c r="AP685">
        <f t="shared" si="362"/>
        <v>0</v>
      </c>
      <c r="AQ685">
        <f t="shared" ca="1" si="354"/>
        <v>1.0000000000000004</v>
      </c>
      <c r="AR685" t="str">
        <f t="shared" ca="1" si="355"/>
        <v>Supercritical</v>
      </c>
      <c r="AS685">
        <f t="shared" ca="1" si="356"/>
        <v>3.8141460404132466E-3</v>
      </c>
    </row>
    <row r="686" spans="1:45" x14ac:dyDescent="0.35">
      <c r="A686">
        <v>537</v>
      </c>
      <c r="B686">
        <v>535.99599999999998</v>
      </c>
      <c r="C686">
        <v>616188.54399999999</v>
      </c>
      <c r="D686">
        <v>3097447.3509999998</v>
      </c>
      <c r="E686">
        <v>632.29449999999997</v>
      </c>
      <c r="F686">
        <v>5.2</v>
      </c>
      <c r="G686">
        <v>0</v>
      </c>
      <c r="H686" t="s">
        <v>194</v>
      </c>
      <c r="I686">
        <v>0</v>
      </c>
      <c r="J686">
        <f t="shared" si="357"/>
        <v>1</v>
      </c>
      <c r="K686">
        <f t="shared" ca="1" si="358"/>
        <v>50.95</v>
      </c>
      <c r="L686">
        <f t="shared" ca="1" si="359"/>
        <v>1.0684959309922624</v>
      </c>
      <c r="M686">
        <f t="shared" ca="1" si="332"/>
        <v>5.5561788411597641</v>
      </c>
      <c r="N686">
        <f t="shared" ca="1" si="333"/>
        <v>0.75728294997139567</v>
      </c>
      <c r="O686">
        <f t="shared" ca="1" si="334"/>
        <v>9.1699712080119067</v>
      </c>
      <c r="P686">
        <f t="shared" ca="1" si="335"/>
        <v>633.36299593099227</v>
      </c>
      <c r="Q686">
        <f t="shared" ca="1" si="336"/>
        <v>637.64884567389583</v>
      </c>
      <c r="R686">
        <f t="shared" ca="1" si="337"/>
        <v>2.7409906686322007E-2</v>
      </c>
      <c r="S686">
        <f t="shared" ca="1" si="338"/>
        <v>2.8323507366843055</v>
      </c>
      <c r="T686">
        <f t="shared" ca="1" si="339"/>
        <v>50.594272557643521</v>
      </c>
      <c r="U686">
        <f t="shared" ca="1" si="360"/>
        <v>-2.6909906686341856E-2</v>
      </c>
      <c r="V686">
        <f t="shared" ca="1" si="361"/>
        <v>0</v>
      </c>
      <c r="W686">
        <f t="shared" ca="1" si="340"/>
        <v>0.9759186104546409</v>
      </c>
      <c r="X686">
        <f t="shared" ca="1" si="341"/>
        <v>5.0747767743641328</v>
      </c>
      <c r="Y686">
        <f t="shared" ca="1" si="342"/>
        <v>0.7095766608791646</v>
      </c>
      <c r="Z686">
        <f t="shared" ca="1" si="343"/>
        <v>10.039850473301659</v>
      </c>
      <c r="AA686">
        <f t="shared" ca="1" si="344"/>
        <v>633.27041861045461</v>
      </c>
      <c r="AB686">
        <f t="shared" ca="1" si="345"/>
        <v>638.40796180751147</v>
      </c>
      <c r="AC686">
        <f t="shared" ca="1" si="346"/>
        <v>3.583476640309334E-2</v>
      </c>
      <c r="AD686">
        <f t="shared" ca="1" si="347"/>
        <v>3.2447851154190133</v>
      </c>
      <c r="AE686">
        <f t="shared" ca="1" si="348"/>
        <v>54.620054336435643</v>
      </c>
      <c r="AF686">
        <f t="shared" ca="1" si="349"/>
        <v>3.5495870792601636E-2</v>
      </c>
      <c r="AG686">
        <f t="shared" ca="1" si="350"/>
        <v>0</v>
      </c>
      <c r="AH686">
        <f ca="1">IFERROR(IF(V32="Supercritical",MAX($D$16,IFERROR(L686,MAX($D$16,POWER((ABS(K686)^2)/($I$5*MAX(F686,0.1)^2),1/3)))),IF(V32="Subcritical",MAX($D$16,IFERROR(W686,MAX($D$16,POWER((ABS(K686)^2)/($I$5*MAX(F686,0.1)^2),1/3)))),IF(AND(IFERROR(V686,0)=1,IFERROR(AG686,0)=1),IF(IFERROR(T686,-1E+99)&gt;=IFERROR(AE686,-1E+99),MAX($D$16,IFERROR(L686,MAX($D$16,POWER((ABS(K686)^2)/($I$5*MAX(F686,0.1)^2),1/3)))),MAX($D$16,IFERROR(W686,MAX($D$16,POWER((ABS(K686)^2)/($I$5*MAX(F686,0.1)^2),1/3))))),IF(IFERROR(V686,0)=1,MAX($D$16,IFERROR(L686,MAX($D$16,POWER((ABS(K686)^2)/($I$5*MAX(F686,0.1)^2),1/3)))),IF(IFERROR(AG686,0)=1,MAX($D$16,IFERROR(W686,MAX($D$16,POWER((ABS(K686)^2)/($I$5*MAX(F686,0.1)^2),1/3)))),MAX($D$16,POWER((ABS(K686)^2)/($I$5*MAX(F686,0.1)^2),1/3))))))),MAX($D$16,POWER((ABS(K686)^2)/($I$5*MAX(F686,0.1)^2),1/3)))</f>
        <v>2.1389677043987478</v>
      </c>
      <c r="AI686">
        <f t="shared" ca="1" si="351"/>
        <v>634.43346770439871</v>
      </c>
      <c r="AJ686">
        <f t="shared" ca="1" si="352"/>
        <v>635.50295155659808</v>
      </c>
      <c r="AM686">
        <v>0</v>
      </c>
      <c r="AN686">
        <v>0</v>
      </c>
      <c r="AO686">
        <f t="shared" si="353"/>
        <v>0</v>
      </c>
      <c r="AP686">
        <f t="shared" si="362"/>
        <v>0</v>
      </c>
      <c r="AQ686">
        <f t="shared" ca="1" si="354"/>
        <v>1.0000000000000004</v>
      </c>
      <c r="AR686" t="str">
        <f t="shared" ca="1" si="355"/>
        <v>Supercritical</v>
      </c>
      <c r="AS686">
        <f t="shared" ca="1" si="356"/>
        <v>3.8141460404132466E-3</v>
      </c>
    </row>
    <row r="687" spans="1:45" x14ac:dyDescent="0.35">
      <c r="A687">
        <v>538</v>
      </c>
      <c r="B687">
        <v>536.995</v>
      </c>
      <c r="C687">
        <v>616188.06999999995</v>
      </c>
      <c r="D687">
        <v>3097446.4709999999</v>
      </c>
      <c r="E687">
        <v>632.29399999999998</v>
      </c>
      <c r="F687">
        <v>5.2</v>
      </c>
      <c r="G687">
        <v>0</v>
      </c>
      <c r="H687" t="s">
        <v>194</v>
      </c>
      <c r="I687">
        <v>2.3E-2</v>
      </c>
      <c r="J687">
        <f t="shared" si="357"/>
        <v>0.99900000000002365</v>
      </c>
      <c r="K687">
        <f t="shared" ca="1" si="358"/>
        <v>50.95</v>
      </c>
      <c r="L687">
        <f t="shared" ca="1" si="359"/>
        <v>1.0684959309922624</v>
      </c>
      <c r="M687">
        <f t="shared" ca="1" si="332"/>
        <v>5.5561788411597641</v>
      </c>
      <c r="N687">
        <f t="shared" ca="1" si="333"/>
        <v>0.75728294997139567</v>
      </c>
      <c r="O687">
        <f t="shared" ca="1" si="334"/>
        <v>9.1699712080119067</v>
      </c>
      <c r="P687">
        <f t="shared" ca="1" si="335"/>
        <v>633.36249593099228</v>
      </c>
      <c r="Q687">
        <f t="shared" ca="1" si="336"/>
        <v>637.64834567389585</v>
      </c>
      <c r="R687">
        <f t="shared" ca="1" si="337"/>
        <v>2.7409906686322007E-2</v>
      </c>
      <c r="S687">
        <f t="shared" ca="1" si="338"/>
        <v>2.8323507366843055</v>
      </c>
      <c r="T687">
        <f t="shared" ca="1" si="339"/>
        <v>50.594272557643521</v>
      </c>
      <c r="U687">
        <f t="shared" ca="1" si="360"/>
        <v>-2.7046787686458629E-2</v>
      </c>
      <c r="V687">
        <f t="shared" ca="1" si="361"/>
        <v>0</v>
      </c>
      <c r="W687">
        <f t="shared" ca="1" si="340"/>
        <v>0.97578577176328096</v>
      </c>
      <c r="X687">
        <f t="shared" ca="1" si="341"/>
        <v>5.0740860131690608</v>
      </c>
      <c r="Y687">
        <f t="shared" ca="1" si="342"/>
        <v>0.70950643257732726</v>
      </c>
      <c r="Z687">
        <f t="shared" ca="1" si="343"/>
        <v>10.041217249326598</v>
      </c>
      <c r="AA687">
        <f t="shared" ca="1" si="344"/>
        <v>633.26978577176328</v>
      </c>
      <c r="AB687">
        <f t="shared" ca="1" si="345"/>
        <v>638.40872786392299</v>
      </c>
      <c r="AC687">
        <f t="shared" ca="1" si="346"/>
        <v>3.5849254496670847E-2</v>
      </c>
      <c r="AD687">
        <f t="shared" ca="1" si="347"/>
        <v>3.2454477316770549</v>
      </c>
      <c r="AE687">
        <f t="shared" ca="1" si="348"/>
        <v>54.626478852803643</v>
      </c>
      <c r="AF687">
        <f t="shared" ca="1" si="349"/>
        <v>3.558209653135691E-2</v>
      </c>
      <c r="AG687">
        <f t="shared" ca="1" si="350"/>
        <v>0</v>
      </c>
      <c r="AH687">
        <f ca="1">IFERROR(IF(V32="Supercritical",MAX($D$16,IFERROR(L687,MAX($D$16,POWER((ABS(K687)^2)/($I$5*MAX(F687,0.1)^2),1/3)))),IF(V32="Subcritical",MAX($D$16,IFERROR(W687,MAX($D$16,POWER((ABS(K687)^2)/($I$5*MAX(F687,0.1)^2),1/3)))),IF(AND(IFERROR(V687,0)=1,IFERROR(AG687,0)=1),IF(IFERROR(T687,-1E+99)&gt;=IFERROR(AE687,-1E+99),MAX($D$16,IFERROR(L687,MAX($D$16,POWER((ABS(K687)^2)/($I$5*MAX(F687,0.1)^2),1/3)))),MAX($D$16,IFERROR(W687,MAX($D$16,POWER((ABS(K687)^2)/($I$5*MAX(F687,0.1)^2),1/3))))),IF(IFERROR(V687,0)=1,MAX($D$16,IFERROR(L687,MAX($D$16,POWER((ABS(K687)^2)/($I$5*MAX(F687,0.1)^2),1/3)))),IF(IFERROR(AG687,0)=1,MAX($D$16,IFERROR(W687,MAX($D$16,POWER((ABS(K687)^2)/($I$5*MAX(F687,0.1)^2),1/3)))),MAX($D$16,POWER((ABS(K687)^2)/($I$5*MAX(F687,0.1)^2),1/3))))))),MAX($D$16,POWER((ABS(K687)^2)/($I$5*MAX(F687,0.1)^2),1/3)))</f>
        <v>2.1389677043987478</v>
      </c>
      <c r="AI687">
        <f t="shared" ca="1" si="351"/>
        <v>634.43296770439872</v>
      </c>
      <c r="AJ687">
        <f t="shared" ca="1" si="352"/>
        <v>635.50245155659809</v>
      </c>
      <c r="AM687">
        <v>0</v>
      </c>
      <c r="AN687">
        <v>0</v>
      </c>
      <c r="AO687">
        <f t="shared" si="353"/>
        <v>0</v>
      </c>
      <c r="AP687">
        <f t="shared" si="362"/>
        <v>0</v>
      </c>
      <c r="AQ687">
        <f t="shared" ca="1" si="354"/>
        <v>1.0000000000000004</v>
      </c>
      <c r="AR687" t="str">
        <f t="shared" ca="1" si="355"/>
        <v>Supercritical</v>
      </c>
      <c r="AS687">
        <f t="shared" ca="1" si="356"/>
        <v>3.8141460404132466E-3</v>
      </c>
    </row>
    <row r="688" spans="1:45" x14ac:dyDescent="0.35">
      <c r="A688">
        <v>539</v>
      </c>
      <c r="B688">
        <v>537.99599999999998</v>
      </c>
      <c r="C688">
        <v>616187.59499999997</v>
      </c>
      <c r="D688">
        <v>3097445.59</v>
      </c>
      <c r="E688">
        <v>632.29349999999999</v>
      </c>
      <c r="F688">
        <v>5.2</v>
      </c>
      <c r="G688">
        <v>0</v>
      </c>
      <c r="H688" t="s">
        <v>194</v>
      </c>
      <c r="I688">
        <v>2.3E-2</v>
      </c>
      <c r="J688">
        <f t="shared" si="357"/>
        <v>1.0009999999999764</v>
      </c>
      <c r="K688">
        <f t="shared" ca="1" si="358"/>
        <v>50.95</v>
      </c>
      <c r="L688">
        <f t="shared" ca="1" si="359"/>
        <v>1.0684959309922624</v>
      </c>
      <c r="M688">
        <f t="shared" ca="1" si="332"/>
        <v>5.5561788411597641</v>
      </c>
      <c r="N688">
        <f t="shared" ca="1" si="333"/>
        <v>0.75728294997139567</v>
      </c>
      <c r="O688">
        <f t="shared" ca="1" si="334"/>
        <v>9.1699712080119067</v>
      </c>
      <c r="P688">
        <f t="shared" ca="1" si="335"/>
        <v>633.36199593099229</v>
      </c>
      <c r="Q688">
        <f t="shared" ca="1" si="336"/>
        <v>637.64784567389586</v>
      </c>
      <c r="R688">
        <f t="shared" ca="1" si="337"/>
        <v>2.7409906686322007E-2</v>
      </c>
      <c r="S688">
        <f t="shared" ca="1" si="338"/>
        <v>2.8323507366843055</v>
      </c>
      <c r="T688">
        <f t="shared" ca="1" si="339"/>
        <v>50.594272557643521</v>
      </c>
      <c r="U688">
        <f t="shared" ca="1" si="360"/>
        <v>-2.7101607499844249E-2</v>
      </c>
      <c r="V688">
        <f t="shared" ca="1" si="361"/>
        <v>0</v>
      </c>
      <c r="W688">
        <f t="shared" ca="1" si="340"/>
        <v>0.97565862345023147</v>
      </c>
      <c r="X688">
        <f t="shared" ca="1" si="341"/>
        <v>5.073424841941204</v>
      </c>
      <c r="Y688">
        <f t="shared" ca="1" si="342"/>
        <v>0.70943920774038338</v>
      </c>
      <c r="Z688">
        <f t="shared" ca="1" si="343"/>
        <v>10.042525825711337</v>
      </c>
      <c r="AA688">
        <f t="shared" ca="1" si="344"/>
        <v>633.26915862345027</v>
      </c>
      <c r="AB688">
        <f t="shared" ca="1" si="345"/>
        <v>638.40944022182327</v>
      </c>
      <c r="AC688">
        <f t="shared" ca="1" si="346"/>
        <v>3.5863129467223337E-2</v>
      </c>
      <c r="AD688">
        <f t="shared" ca="1" si="347"/>
        <v>3.2460821748699731</v>
      </c>
      <c r="AE688">
        <f t="shared" ca="1" si="348"/>
        <v>54.632630060251387</v>
      </c>
      <c r="AF688">
        <f t="shared" ca="1" si="349"/>
        <v>3.5594442139085913E-2</v>
      </c>
      <c r="AG688">
        <f t="shared" ca="1" si="350"/>
        <v>0</v>
      </c>
      <c r="AH688">
        <f ca="1">IFERROR(IF(V32="Supercritical",MAX($D$16,IFERROR(L688,MAX($D$16,POWER((ABS(K688)^2)/($I$5*MAX(F688,0.1)^2),1/3)))),IF(V32="Subcritical",MAX($D$16,IFERROR(W688,MAX($D$16,POWER((ABS(K688)^2)/($I$5*MAX(F688,0.1)^2),1/3)))),IF(AND(IFERROR(V688,0)=1,IFERROR(AG688,0)=1),IF(IFERROR(T688,-1E+99)&gt;=IFERROR(AE688,-1E+99),MAX($D$16,IFERROR(L688,MAX($D$16,POWER((ABS(K688)^2)/($I$5*MAX(F688,0.1)^2),1/3)))),MAX($D$16,IFERROR(W688,MAX($D$16,POWER((ABS(K688)^2)/($I$5*MAX(F688,0.1)^2),1/3))))),IF(IFERROR(V688,0)=1,MAX($D$16,IFERROR(L688,MAX($D$16,POWER((ABS(K688)^2)/($I$5*MAX(F688,0.1)^2),1/3)))),IF(IFERROR(AG688,0)=1,MAX($D$16,IFERROR(W688,MAX($D$16,POWER((ABS(K688)^2)/($I$5*MAX(F688,0.1)^2),1/3)))),MAX($D$16,POWER((ABS(K688)^2)/($I$5*MAX(F688,0.1)^2),1/3))))))),MAX($D$16,POWER((ABS(K688)^2)/($I$5*MAX(F688,0.1)^2),1/3)))</f>
        <v>2.1389677043987478</v>
      </c>
      <c r="AI688">
        <f t="shared" ca="1" si="351"/>
        <v>634.43246770439873</v>
      </c>
      <c r="AJ688">
        <f t="shared" ca="1" si="352"/>
        <v>635.5019515565981</v>
      </c>
      <c r="AM688">
        <v>0</v>
      </c>
      <c r="AN688">
        <v>0</v>
      </c>
      <c r="AO688">
        <f t="shared" si="353"/>
        <v>0</v>
      </c>
      <c r="AP688">
        <f t="shared" si="362"/>
        <v>0</v>
      </c>
      <c r="AQ688">
        <f t="shared" ca="1" si="354"/>
        <v>1.0000000000000004</v>
      </c>
      <c r="AR688" t="str">
        <f t="shared" ca="1" si="355"/>
        <v>Supercritical</v>
      </c>
      <c r="AS688">
        <f t="shared" ca="1" si="356"/>
        <v>3.8141460404132466E-3</v>
      </c>
    </row>
    <row r="689" spans="1:45" x14ac:dyDescent="0.35">
      <c r="A689">
        <v>540</v>
      </c>
      <c r="B689">
        <v>538.99599999999998</v>
      </c>
      <c r="C689">
        <v>616187.12100000004</v>
      </c>
      <c r="D689">
        <v>3097444.71</v>
      </c>
      <c r="E689">
        <v>632.29300000000001</v>
      </c>
      <c r="F689">
        <v>5.2</v>
      </c>
      <c r="G689">
        <v>0</v>
      </c>
      <c r="H689" t="s">
        <v>194</v>
      </c>
      <c r="I689">
        <v>2.7E-2</v>
      </c>
      <c r="J689">
        <f t="shared" si="357"/>
        <v>1</v>
      </c>
      <c r="K689">
        <f t="shared" ca="1" si="358"/>
        <v>50.95</v>
      </c>
      <c r="L689">
        <f t="shared" ca="1" si="359"/>
        <v>1.0684959309922624</v>
      </c>
      <c r="M689">
        <f t="shared" ca="1" si="332"/>
        <v>5.5561788411597641</v>
      </c>
      <c r="N689">
        <f t="shared" ca="1" si="333"/>
        <v>0.75728294997139567</v>
      </c>
      <c r="O689">
        <f t="shared" ca="1" si="334"/>
        <v>9.1699712080119067</v>
      </c>
      <c r="P689">
        <f t="shared" ca="1" si="335"/>
        <v>633.36149593099231</v>
      </c>
      <c r="Q689">
        <f t="shared" ca="1" si="336"/>
        <v>637.64734567389587</v>
      </c>
      <c r="R689">
        <f t="shared" ca="1" si="337"/>
        <v>2.7409906686322007E-2</v>
      </c>
      <c r="S689">
        <f t="shared" ca="1" si="338"/>
        <v>2.8323507366843055</v>
      </c>
      <c r="T689">
        <f t="shared" ca="1" si="339"/>
        <v>50.594272557643521</v>
      </c>
      <c r="U689">
        <f t="shared" ca="1" si="360"/>
        <v>-2.7102769924795211E-2</v>
      </c>
      <c r="V689">
        <f t="shared" ca="1" si="361"/>
        <v>0</v>
      </c>
      <c r="W689">
        <f t="shared" ca="1" si="340"/>
        <v>0.97553695880915181</v>
      </c>
      <c r="X689">
        <f t="shared" ca="1" si="341"/>
        <v>5.0727921858075895</v>
      </c>
      <c r="Y689">
        <f t="shared" ca="1" si="342"/>
        <v>0.70937487771027063</v>
      </c>
      <c r="Z689">
        <f t="shared" ca="1" si="343"/>
        <v>10.043778284973989</v>
      </c>
      <c r="AA689">
        <f t="shared" ca="1" si="344"/>
        <v>633.26853695880914</v>
      </c>
      <c r="AB689">
        <f t="shared" ca="1" si="345"/>
        <v>638.41010078336137</v>
      </c>
      <c r="AC689">
        <f t="shared" ca="1" si="346"/>
        <v>3.5876412908473411E-2</v>
      </c>
      <c r="AD689">
        <f t="shared" ca="1" si="347"/>
        <v>3.2466894492522775</v>
      </c>
      <c r="AE689">
        <f t="shared" ca="1" si="348"/>
        <v>54.638517714845996</v>
      </c>
      <c r="AF689">
        <f t="shared" ca="1" si="349"/>
        <v>3.5607783280624972E-2</v>
      </c>
      <c r="AG689">
        <f t="shared" ca="1" si="350"/>
        <v>0</v>
      </c>
      <c r="AH689">
        <f ca="1">IFERROR(IF(V32="Supercritical",MAX($D$16,IFERROR(L689,MAX($D$16,POWER((ABS(K689)^2)/($I$5*MAX(F689,0.1)^2),1/3)))),IF(V32="Subcritical",MAX($D$16,IFERROR(W689,MAX($D$16,POWER((ABS(K689)^2)/($I$5*MAX(F689,0.1)^2),1/3)))),IF(AND(IFERROR(V689,0)=1,IFERROR(AG689,0)=1),IF(IFERROR(T689,-1E+99)&gt;=IFERROR(AE689,-1E+99),MAX($D$16,IFERROR(L689,MAX($D$16,POWER((ABS(K689)^2)/($I$5*MAX(F689,0.1)^2),1/3)))),MAX($D$16,IFERROR(W689,MAX($D$16,POWER((ABS(K689)^2)/($I$5*MAX(F689,0.1)^2),1/3))))),IF(IFERROR(V689,0)=1,MAX($D$16,IFERROR(L689,MAX($D$16,POWER((ABS(K689)^2)/($I$5*MAX(F689,0.1)^2),1/3)))),IF(IFERROR(AG689,0)=1,MAX($D$16,IFERROR(W689,MAX($D$16,POWER((ABS(K689)^2)/($I$5*MAX(F689,0.1)^2),1/3)))),MAX($D$16,POWER((ABS(K689)^2)/($I$5*MAX(F689,0.1)^2),1/3))))))),MAX($D$16,POWER((ABS(K689)^2)/($I$5*MAX(F689,0.1)^2),1/3)))</f>
        <v>2.1389677043987478</v>
      </c>
      <c r="AI689">
        <f t="shared" ca="1" si="351"/>
        <v>634.43196770439874</v>
      </c>
      <c r="AJ689">
        <f t="shared" ca="1" si="352"/>
        <v>635.50145155659811</v>
      </c>
      <c r="AM689">
        <v>0</v>
      </c>
      <c r="AN689">
        <v>0</v>
      </c>
      <c r="AO689">
        <f t="shared" si="353"/>
        <v>0</v>
      </c>
      <c r="AP689">
        <f t="shared" si="362"/>
        <v>0</v>
      </c>
      <c r="AQ689">
        <f t="shared" ca="1" si="354"/>
        <v>1.0000000000000004</v>
      </c>
      <c r="AR689" t="str">
        <f t="shared" ca="1" si="355"/>
        <v>Supercritical</v>
      </c>
      <c r="AS689">
        <f t="shared" ca="1" si="356"/>
        <v>3.8141460404132466E-3</v>
      </c>
    </row>
    <row r="690" spans="1:45" x14ac:dyDescent="0.35">
      <c r="A690">
        <v>541</v>
      </c>
      <c r="B690">
        <v>539.99599999999998</v>
      </c>
      <c r="C690">
        <v>616186.647</v>
      </c>
      <c r="D690">
        <v>3097443.8289999999</v>
      </c>
      <c r="E690">
        <v>632.29250000000002</v>
      </c>
      <c r="F690">
        <v>5.2</v>
      </c>
      <c r="G690">
        <v>0</v>
      </c>
      <c r="H690" t="s">
        <v>194</v>
      </c>
      <c r="I690">
        <v>2.7E-2</v>
      </c>
      <c r="J690">
        <f t="shared" si="357"/>
        <v>1</v>
      </c>
      <c r="K690">
        <f t="shared" ca="1" si="358"/>
        <v>50.95</v>
      </c>
      <c r="L690">
        <f t="shared" ca="1" si="359"/>
        <v>1.0684959309922624</v>
      </c>
      <c r="M690">
        <f t="shared" ca="1" si="332"/>
        <v>5.5561788411597641</v>
      </c>
      <c r="N690">
        <f t="shared" ca="1" si="333"/>
        <v>0.75728294997139567</v>
      </c>
      <c r="O690">
        <f t="shared" ca="1" si="334"/>
        <v>9.1699712080119067</v>
      </c>
      <c r="P690">
        <f t="shared" ca="1" si="335"/>
        <v>633.36099593099232</v>
      </c>
      <c r="Q690">
        <f t="shared" ca="1" si="336"/>
        <v>637.64684567389588</v>
      </c>
      <c r="R690">
        <f t="shared" ca="1" si="337"/>
        <v>2.7409906686322007E-2</v>
      </c>
      <c r="S690">
        <f t="shared" ca="1" si="338"/>
        <v>2.8323507366843055</v>
      </c>
      <c r="T690">
        <f t="shared" ca="1" si="339"/>
        <v>50.594272557643521</v>
      </c>
      <c r="U690">
        <f t="shared" ca="1" si="360"/>
        <v>-2.7102769924795211E-2</v>
      </c>
      <c r="V690">
        <f t="shared" ca="1" si="361"/>
        <v>0</v>
      </c>
      <c r="W690">
        <f t="shared" ca="1" si="340"/>
        <v>0.97537738084185932</v>
      </c>
      <c r="X690">
        <f t="shared" ca="1" si="341"/>
        <v>5.071962380377669</v>
      </c>
      <c r="Y690">
        <f t="shared" ca="1" si="342"/>
        <v>0.70929049441816172</v>
      </c>
      <c r="Z690">
        <f t="shared" ca="1" si="343"/>
        <v>10.045421511230957</v>
      </c>
      <c r="AA690">
        <f t="shared" ca="1" si="344"/>
        <v>633.26787738084192</v>
      </c>
      <c r="AB690">
        <f t="shared" ca="1" si="345"/>
        <v>638.41112372835983</v>
      </c>
      <c r="AC690">
        <f t="shared" ca="1" si="346"/>
        <v>3.5893845952866626E-2</v>
      </c>
      <c r="AD690">
        <f t="shared" ca="1" si="347"/>
        <v>3.2474862505265256</v>
      </c>
      <c r="AE690">
        <f t="shared" ca="1" si="348"/>
        <v>54.646242666402109</v>
      </c>
      <c r="AF690">
        <f t="shared" ca="1" si="349"/>
        <v>3.5822449815100299E-2</v>
      </c>
      <c r="AG690">
        <f t="shared" ca="1" si="350"/>
        <v>0</v>
      </c>
      <c r="AH690">
        <f ca="1">IFERROR(IF(V32="Supercritical",MAX($D$16,IFERROR(L690,MAX($D$16,POWER((ABS(K690)^2)/($I$5*MAX(F690,0.1)^2),1/3)))),IF(V32="Subcritical",MAX($D$16,IFERROR(W690,MAX($D$16,POWER((ABS(K690)^2)/($I$5*MAX(F690,0.1)^2),1/3)))),IF(AND(IFERROR(V690,0)=1,IFERROR(AG690,0)=1),IF(IFERROR(T690,-1E+99)&gt;=IFERROR(AE690,-1E+99),MAX($D$16,IFERROR(L690,MAX($D$16,POWER((ABS(K690)^2)/($I$5*MAX(F690,0.1)^2),1/3)))),MAX($D$16,IFERROR(W690,MAX($D$16,POWER((ABS(K690)^2)/($I$5*MAX(F690,0.1)^2),1/3))))),IF(IFERROR(V690,0)=1,MAX($D$16,IFERROR(L690,MAX($D$16,POWER((ABS(K690)^2)/($I$5*MAX(F690,0.1)^2),1/3)))),IF(IFERROR(AG690,0)=1,MAX($D$16,IFERROR(W690,MAX($D$16,POWER((ABS(K690)^2)/($I$5*MAX(F690,0.1)^2),1/3)))),MAX($D$16,POWER((ABS(K690)^2)/($I$5*MAX(F690,0.1)^2),1/3))))))),MAX($D$16,POWER((ABS(K690)^2)/($I$5*MAX(F690,0.1)^2),1/3)))</f>
        <v>2.1389677043987478</v>
      </c>
      <c r="AI690">
        <f t="shared" ca="1" si="351"/>
        <v>634.43146770439876</v>
      </c>
      <c r="AJ690">
        <f t="shared" ca="1" si="352"/>
        <v>635.50095155659812</v>
      </c>
      <c r="AM690">
        <v>0</v>
      </c>
      <c r="AN690">
        <v>0</v>
      </c>
      <c r="AO690">
        <f t="shared" si="353"/>
        <v>0</v>
      </c>
      <c r="AP690">
        <f t="shared" si="362"/>
        <v>0</v>
      </c>
      <c r="AQ690">
        <f t="shared" ca="1" si="354"/>
        <v>1.0000000000000004</v>
      </c>
      <c r="AR690" t="str">
        <f t="shared" ca="1" si="355"/>
        <v>Supercritical</v>
      </c>
      <c r="AS690">
        <f t="shared" ca="1" si="356"/>
        <v>3.8141460404132466E-3</v>
      </c>
    </row>
    <row r="691" spans="1:45" x14ac:dyDescent="0.35">
      <c r="A691">
        <v>542</v>
      </c>
      <c r="B691">
        <v>540.99599999999998</v>
      </c>
      <c r="C691">
        <v>616186.17299999995</v>
      </c>
      <c r="D691">
        <v>3097442.949</v>
      </c>
      <c r="E691">
        <v>632.29200000000003</v>
      </c>
      <c r="F691">
        <v>5.2</v>
      </c>
      <c r="G691">
        <v>0</v>
      </c>
      <c r="H691" t="s">
        <v>194</v>
      </c>
      <c r="I691">
        <v>0.05</v>
      </c>
      <c r="J691">
        <f t="shared" si="357"/>
        <v>1</v>
      </c>
      <c r="K691">
        <f t="shared" ca="1" si="358"/>
        <v>50.95</v>
      </c>
      <c r="L691">
        <f t="shared" ca="1" si="359"/>
        <v>1.0684959309922624</v>
      </c>
      <c r="M691">
        <f t="shared" ca="1" si="332"/>
        <v>5.5561788411597641</v>
      </c>
      <c r="N691">
        <f t="shared" ca="1" si="333"/>
        <v>0.75728294997139567</v>
      </c>
      <c r="O691">
        <f t="shared" ca="1" si="334"/>
        <v>9.1699712080119067</v>
      </c>
      <c r="P691">
        <f t="shared" ca="1" si="335"/>
        <v>633.36049593099233</v>
      </c>
      <c r="Q691">
        <f t="shared" ca="1" si="336"/>
        <v>637.64634567389589</v>
      </c>
      <c r="R691">
        <f t="shared" ca="1" si="337"/>
        <v>2.7409906686322007E-2</v>
      </c>
      <c r="S691">
        <f t="shared" ca="1" si="338"/>
        <v>2.8323507366843055</v>
      </c>
      <c r="T691">
        <f t="shared" ca="1" si="339"/>
        <v>50.594272557643521</v>
      </c>
      <c r="U691">
        <f t="shared" ca="1" si="360"/>
        <v>-2.7267060831604795E-2</v>
      </c>
      <c r="V691">
        <f t="shared" ca="1" si="361"/>
        <v>0</v>
      </c>
      <c r="W691">
        <f t="shared" ca="1" si="340"/>
        <v>0.97518752356801242</v>
      </c>
      <c r="X691">
        <f t="shared" ca="1" si="341"/>
        <v>5.0709751225536648</v>
      </c>
      <c r="Y691">
        <f t="shared" ca="1" si="342"/>
        <v>0.70919008990790877</v>
      </c>
      <c r="Z691">
        <f t="shared" ca="1" si="343"/>
        <v>10.047377233896263</v>
      </c>
      <c r="AA691">
        <f t="shared" ca="1" si="344"/>
        <v>633.26718752356805</v>
      </c>
      <c r="AB691">
        <f t="shared" ca="1" si="345"/>
        <v>638.41243672235589</v>
      </c>
      <c r="AC691">
        <f t="shared" ca="1" si="346"/>
        <v>3.5914601935386641E-2</v>
      </c>
      <c r="AD691">
        <f t="shared" ca="1" si="347"/>
        <v>3.2484346664152453</v>
      </c>
      <c r="AE691">
        <f t="shared" ca="1" si="348"/>
        <v>54.655437208703411</v>
      </c>
      <c r="AF691">
        <f t="shared" ca="1" si="349"/>
        <v>3.6083484331243199E-2</v>
      </c>
      <c r="AG691">
        <f t="shared" ca="1" si="350"/>
        <v>0</v>
      </c>
      <c r="AH691">
        <f ca="1">IFERROR(IF(V32="Supercritical",MAX($D$16,IFERROR(L691,MAX($D$16,POWER((ABS(K691)^2)/($I$5*MAX(F691,0.1)^2),1/3)))),IF(V32="Subcritical",MAX($D$16,IFERROR(W691,MAX($D$16,POWER((ABS(K691)^2)/($I$5*MAX(F691,0.1)^2),1/3)))),IF(AND(IFERROR(V691,0)=1,IFERROR(AG691,0)=1),IF(IFERROR(T691,-1E+99)&gt;=IFERROR(AE691,-1E+99),MAX($D$16,IFERROR(L691,MAX($D$16,POWER((ABS(K691)^2)/($I$5*MAX(F691,0.1)^2),1/3)))),MAX($D$16,IFERROR(W691,MAX($D$16,POWER((ABS(K691)^2)/($I$5*MAX(F691,0.1)^2),1/3))))),IF(IFERROR(V691,0)=1,MAX($D$16,IFERROR(L691,MAX($D$16,POWER((ABS(K691)^2)/($I$5*MAX(F691,0.1)^2),1/3)))),IF(IFERROR(AG691,0)=1,MAX($D$16,IFERROR(W691,MAX($D$16,POWER((ABS(K691)^2)/($I$5*MAX(F691,0.1)^2),1/3)))),MAX($D$16,POWER((ABS(K691)^2)/($I$5*MAX(F691,0.1)^2),1/3))))))),MAX($D$16,POWER((ABS(K691)^2)/($I$5*MAX(F691,0.1)^2),1/3)))</f>
        <v>2.1389677043987478</v>
      </c>
      <c r="AI691">
        <f t="shared" ca="1" si="351"/>
        <v>634.43096770439877</v>
      </c>
      <c r="AJ691">
        <f t="shared" ca="1" si="352"/>
        <v>635.50045155659814</v>
      </c>
      <c r="AM691">
        <v>0</v>
      </c>
      <c r="AN691">
        <v>0</v>
      </c>
      <c r="AO691">
        <f t="shared" si="353"/>
        <v>0</v>
      </c>
      <c r="AP691">
        <f t="shared" si="362"/>
        <v>0</v>
      </c>
      <c r="AQ691">
        <f t="shared" ca="1" si="354"/>
        <v>1.0000000000000004</v>
      </c>
      <c r="AR691" t="str">
        <f t="shared" ca="1" si="355"/>
        <v>Supercritical</v>
      </c>
      <c r="AS691">
        <f t="shared" ca="1" si="356"/>
        <v>3.8141460404132466E-3</v>
      </c>
    </row>
    <row r="692" spans="1:45" x14ac:dyDescent="0.35">
      <c r="A692">
        <v>543</v>
      </c>
      <c r="B692">
        <v>541.99599999999998</v>
      </c>
      <c r="C692">
        <v>616185.69799999997</v>
      </c>
      <c r="D692">
        <v>3097442.0690000001</v>
      </c>
      <c r="E692">
        <v>632.29150000000004</v>
      </c>
      <c r="F692">
        <v>5.2</v>
      </c>
      <c r="G692">
        <v>0</v>
      </c>
      <c r="H692" t="s">
        <v>194</v>
      </c>
      <c r="I692">
        <v>7.8E-2</v>
      </c>
      <c r="J692">
        <f t="shared" si="357"/>
        <v>1</v>
      </c>
      <c r="K692">
        <f t="shared" ca="1" si="358"/>
        <v>50.95</v>
      </c>
      <c r="L692">
        <f t="shared" ca="1" si="359"/>
        <v>1.0684959309922624</v>
      </c>
      <c r="M692">
        <f t="shared" ca="1" si="332"/>
        <v>5.5561788411597641</v>
      </c>
      <c r="N692">
        <f t="shared" ca="1" si="333"/>
        <v>0.75728294997139567</v>
      </c>
      <c r="O692">
        <f t="shared" ca="1" si="334"/>
        <v>9.1699712080119067</v>
      </c>
      <c r="P692">
        <f t="shared" ca="1" si="335"/>
        <v>633.35999593099234</v>
      </c>
      <c r="Q692">
        <f t="shared" ca="1" si="336"/>
        <v>637.64584567389591</v>
      </c>
      <c r="R692">
        <f t="shared" ca="1" si="337"/>
        <v>2.7409906686322007E-2</v>
      </c>
      <c r="S692">
        <f t="shared" ca="1" si="338"/>
        <v>2.8323507366843055</v>
      </c>
      <c r="T692">
        <f t="shared" ca="1" si="339"/>
        <v>50.594272557643521</v>
      </c>
      <c r="U692">
        <f t="shared" ca="1" si="360"/>
        <v>-2.7467067152883828E-2</v>
      </c>
      <c r="V692">
        <f t="shared" ca="1" si="361"/>
        <v>0</v>
      </c>
      <c r="W692">
        <f t="shared" ca="1" si="340"/>
        <v>0.97497385029935724</v>
      </c>
      <c r="X692">
        <f t="shared" ca="1" si="341"/>
        <v>5.0698640215566577</v>
      </c>
      <c r="Y692">
        <f t="shared" ca="1" si="342"/>
        <v>0.70907707774311735</v>
      </c>
      <c r="Z692">
        <f t="shared" ca="1" si="343"/>
        <v>10.049579196476408</v>
      </c>
      <c r="AA692">
        <f t="shared" ca="1" si="344"/>
        <v>633.26647385029935</v>
      </c>
      <c r="AB692">
        <f t="shared" ca="1" si="345"/>
        <v>638.41397854073011</v>
      </c>
      <c r="AC692">
        <f t="shared" ca="1" si="346"/>
        <v>3.5937981205634226E-2</v>
      </c>
      <c r="AD692">
        <f t="shared" ca="1" si="347"/>
        <v>3.2495026053366334</v>
      </c>
      <c r="AE692">
        <f t="shared" ca="1" si="348"/>
        <v>54.665790084413679</v>
      </c>
      <c r="AF692">
        <f t="shared" ca="1" si="349"/>
        <v>3.5669618916699619E-2</v>
      </c>
      <c r="AG692">
        <f t="shared" ca="1" si="350"/>
        <v>0</v>
      </c>
      <c r="AH692">
        <f ca="1">IFERROR(IF(V32="Supercritical",MAX($D$16,IFERROR(L692,MAX($D$16,POWER((ABS(K692)^2)/($I$5*MAX(F692,0.1)^2),1/3)))),IF(V32="Subcritical",MAX($D$16,IFERROR(W692,MAX($D$16,POWER((ABS(K692)^2)/($I$5*MAX(F692,0.1)^2),1/3)))),IF(AND(IFERROR(V692,0)=1,IFERROR(AG692,0)=1),IF(IFERROR(T692,-1E+99)&gt;=IFERROR(AE692,-1E+99),MAX($D$16,IFERROR(L692,MAX($D$16,POWER((ABS(K692)^2)/($I$5*MAX(F692,0.1)^2),1/3)))),MAX($D$16,IFERROR(W692,MAX($D$16,POWER((ABS(K692)^2)/($I$5*MAX(F692,0.1)^2),1/3))))),IF(IFERROR(V692,0)=1,MAX($D$16,IFERROR(L692,MAX($D$16,POWER((ABS(K692)^2)/($I$5*MAX(F692,0.1)^2),1/3)))),IF(IFERROR(AG692,0)=1,MAX($D$16,IFERROR(W692,MAX($D$16,POWER((ABS(K692)^2)/($I$5*MAX(F692,0.1)^2),1/3)))),MAX($D$16,POWER((ABS(K692)^2)/($I$5*MAX(F692,0.1)^2),1/3))))))),MAX($D$16,POWER((ABS(K692)^2)/($I$5*MAX(F692,0.1)^2),1/3)))</f>
        <v>2.1389677043987478</v>
      </c>
      <c r="AI692">
        <f t="shared" ca="1" si="351"/>
        <v>634.43046770439878</v>
      </c>
      <c r="AJ692">
        <f t="shared" ca="1" si="352"/>
        <v>635.49995155659815</v>
      </c>
      <c r="AM692">
        <v>0</v>
      </c>
      <c r="AN692">
        <v>0</v>
      </c>
      <c r="AO692">
        <f t="shared" si="353"/>
        <v>0</v>
      </c>
      <c r="AP692">
        <f t="shared" si="362"/>
        <v>0</v>
      </c>
      <c r="AQ692">
        <f t="shared" ca="1" si="354"/>
        <v>1.0000000000000004</v>
      </c>
      <c r="AR692" t="str">
        <f t="shared" ca="1" si="355"/>
        <v>Supercritical</v>
      </c>
      <c r="AS692">
        <f t="shared" ca="1" si="356"/>
        <v>3.8141460404132466E-3</v>
      </c>
    </row>
    <row r="693" spans="1:45" x14ac:dyDescent="0.35">
      <c r="A693">
        <v>544</v>
      </c>
      <c r="B693">
        <v>542.99599999999998</v>
      </c>
      <c r="C693">
        <v>616185.22400000005</v>
      </c>
      <c r="D693">
        <v>3097441.1880000001</v>
      </c>
      <c r="E693">
        <v>632.29100000000005</v>
      </c>
      <c r="F693">
        <v>5.2</v>
      </c>
      <c r="G693">
        <v>0</v>
      </c>
      <c r="H693" t="s">
        <v>194</v>
      </c>
      <c r="I693">
        <v>2.7E-2</v>
      </c>
      <c r="J693">
        <f t="shared" si="357"/>
        <v>1</v>
      </c>
      <c r="K693">
        <f t="shared" ca="1" si="358"/>
        <v>50.95</v>
      </c>
      <c r="L693">
        <f t="shared" ca="1" si="359"/>
        <v>1.0684959309922624</v>
      </c>
      <c r="M693">
        <f t="shared" ca="1" si="332"/>
        <v>5.5561788411597641</v>
      </c>
      <c r="N693">
        <f t="shared" ca="1" si="333"/>
        <v>0.75728294997139567</v>
      </c>
      <c r="O693">
        <f t="shared" ca="1" si="334"/>
        <v>9.1699712080119067</v>
      </c>
      <c r="P693">
        <f t="shared" ca="1" si="335"/>
        <v>633.35949593099235</v>
      </c>
      <c r="Q693">
        <f t="shared" ca="1" si="336"/>
        <v>637.64534567389592</v>
      </c>
      <c r="R693">
        <f t="shared" ca="1" si="337"/>
        <v>2.7409906686322007E-2</v>
      </c>
      <c r="S693">
        <f t="shared" ca="1" si="338"/>
        <v>2.8323507366843055</v>
      </c>
      <c r="T693">
        <f t="shared" ca="1" si="339"/>
        <v>50.594272557643521</v>
      </c>
      <c r="U693">
        <f t="shared" ca="1" si="360"/>
        <v>-2.7102769924795211E-2</v>
      </c>
      <c r="V693">
        <f t="shared" ca="1" si="361"/>
        <v>0</v>
      </c>
      <c r="W693">
        <f t="shared" ca="1" si="340"/>
        <v>0.9747418238360005</v>
      </c>
      <c r="X693">
        <f t="shared" ca="1" si="341"/>
        <v>5.0686574839472032</v>
      </c>
      <c r="Y693">
        <f t="shared" ca="1" si="342"/>
        <v>0.7089543432409483</v>
      </c>
      <c r="Z693">
        <f t="shared" ca="1" si="343"/>
        <v>10.051971387169534</v>
      </c>
      <c r="AA693">
        <f t="shared" ca="1" si="344"/>
        <v>633.26574182383604</v>
      </c>
      <c r="AB693">
        <f t="shared" ca="1" si="345"/>
        <v>638.41569741855949</v>
      </c>
      <c r="AC693">
        <f t="shared" ca="1" si="346"/>
        <v>3.5963392172071708E-2</v>
      </c>
      <c r="AD693">
        <f t="shared" ca="1" si="347"/>
        <v>3.2506629363784754</v>
      </c>
      <c r="AE693">
        <f t="shared" ca="1" si="348"/>
        <v>54.677038154533371</v>
      </c>
      <c r="AF693">
        <f t="shared" ca="1" si="349"/>
        <v>3.5695140173743312E-2</v>
      </c>
      <c r="AG693">
        <f t="shared" ca="1" si="350"/>
        <v>0</v>
      </c>
      <c r="AH693">
        <f ca="1">IFERROR(IF(V32="Supercritical",MAX($D$16,IFERROR(L693,MAX($D$16,POWER((ABS(K693)^2)/($I$5*MAX(F693,0.1)^2),1/3)))),IF(V32="Subcritical",MAX($D$16,IFERROR(W693,MAX($D$16,POWER((ABS(K693)^2)/($I$5*MAX(F693,0.1)^2),1/3)))),IF(AND(IFERROR(V693,0)=1,IFERROR(AG693,0)=1),IF(IFERROR(T693,-1E+99)&gt;=IFERROR(AE693,-1E+99),MAX($D$16,IFERROR(L693,MAX($D$16,POWER((ABS(K693)^2)/($I$5*MAX(F693,0.1)^2),1/3)))),MAX($D$16,IFERROR(W693,MAX($D$16,POWER((ABS(K693)^2)/($I$5*MAX(F693,0.1)^2),1/3))))),IF(IFERROR(V693,0)=1,MAX($D$16,IFERROR(L693,MAX($D$16,POWER((ABS(K693)^2)/($I$5*MAX(F693,0.1)^2),1/3)))),IF(IFERROR(AG693,0)=1,MAX($D$16,IFERROR(W693,MAX($D$16,POWER((ABS(K693)^2)/($I$5*MAX(F693,0.1)^2),1/3)))),MAX($D$16,POWER((ABS(K693)^2)/($I$5*MAX(F693,0.1)^2),1/3))))))),MAX($D$16,POWER((ABS(K693)^2)/($I$5*MAX(F693,0.1)^2),1/3)))</f>
        <v>2.1389677043987478</v>
      </c>
      <c r="AI693">
        <f t="shared" ca="1" si="351"/>
        <v>634.42996770439879</v>
      </c>
      <c r="AJ693">
        <f t="shared" ca="1" si="352"/>
        <v>635.49945155659816</v>
      </c>
      <c r="AM693">
        <v>0</v>
      </c>
      <c r="AN693">
        <v>0</v>
      </c>
      <c r="AO693">
        <f t="shared" si="353"/>
        <v>0</v>
      </c>
      <c r="AP693">
        <f t="shared" si="362"/>
        <v>0</v>
      </c>
      <c r="AQ693">
        <f t="shared" ca="1" si="354"/>
        <v>1.0000000000000004</v>
      </c>
      <c r="AR693" t="str">
        <f t="shared" ca="1" si="355"/>
        <v>Supercritical</v>
      </c>
      <c r="AS693">
        <f t="shared" ca="1" si="356"/>
        <v>3.8141460404132466E-3</v>
      </c>
    </row>
    <row r="694" spans="1:45" x14ac:dyDescent="0.35">
      <c r="A694">
        <v>545</v>
      </c>
      <c r="B694">
        <v>543.99599999999998</v>
      </c>
      <c r="C694">
        <v>616184.75</v>
      </c>
      <c r="D694">
        <v>3097440.3080000002</v>
      </c>
      <c r="E694">
        <v>632.29049999999995</v>
      </c>
      <c r="F694">
        <v>5.2</v>
      </c>
      <c r="G694">
        <v>0</v>
      </c>
      <c r="H694" t="s">
        <v>194</v>
      </c>
      <c r="I694">
        <v>2.7E-2</v>
      </c>
      <c r="J694">
        <f t="shared" si="357"/>
        <v>1</v>
      </c>
      <c r="K694">
        <f t="shared" ca="1" si="358"/>
        <v>50.95</v>
      </c>
      <c r="L694">
        <f t="shared" ca="1" si="359"/>
        <v>1.0684959309922624</v>
      </c>
      <c r="M694">
        <f t="shared" ca="1" si="332"/>
        <v>5.5561788411597641</v>
      </c>
      <c r="N694">
        <f t="shared" ca="1" si="333"/>
        <v>0.75728294997139567</v>
      </c>
      <c r="O694">
        <f t="shared" ca="1" si="334"/>
        <v>9.1699712080119067</v>
      </c>
      <c r="P694">
        <f t="shared" ca="1" si="335"/>
        <v>633.35899593099225</v>
      </c>
      <c r="Q694">
        <f t="shared" ca="1" si="336"/>
        <v>637.64484567389582</v>
      </c>
      <c r="R694">
        <f t="shared" ca="1" si="337"/>
        <v>2.7409906686322007E-2</v>
      </c>
      <c r="S694">
        <f t="shared" ca="1" si="338"/>
        <v>2.8323507366843055</v>
      </c>
      <c r="T694">
        <f t="shared" ca="1" si="339"/>
        <v>50.594272557643521</v>
      </c>
      <c r="U694">
        <f t="shared" ca="1" si="360"/>
        <v>-2.7102769924681525E-2</v>
      </c>
      <c r="V694">
        <f t="shared" ca="1" si="361"/>
        <v>0</v>
      </c>
      <c r="W694">
        <f t="shared" ca="1" si="340"/>
        <v>0.97449605135437234</v>
      </c>
      <c r="X694">
        <f t="shared" ca="1" si="341"/>
        <v>5.0673794670427359</v>
      </c>
      <c r="Y694">
        <f t="shared" ca="1" si="342"/>
        <v>0.70882432016153885</v>
      </c>
      <c r="Z694">
        <f t="shared" ca="1" si="343"/>
        <v>10.054506541570259</v>
      </c>
      <c r="AA694">
        <f t="shared" ca="1" si="344"/>
        <v>633.26499605135427</v>
      </c>
      <c r="AB694">
        <f t="shared" ca="1" si="345"/>
        <v>638.4175496596356</v>
      </c>
      <c r="AC694">
        <f t="shared" ca="1" si="346"/>
        <v>3.5990335357847965E-2</v>
      </c>
      <c r="AD694">
        <f t="shared" ca="1" si="347"/>
        <v>3.251892762605038</v>
      </c>
      <c r="AE694">
        <f t="shared" ca="1" si="348"/>
        <v>54.688959355556939</v>
      </c>
      <c r="AF694">
        <f t="shared" ca="1" si="349"/>
        <v>3.6160167326897863E-2</v>
      </c>
      <c r="AG694">
        <f t="shared" ca="1" si="350"/>
        <v>0</v>
      </c>
      <c r="AH694">
        <f ca="1">IFERROR(IF(V32="Supercritical",MAX($D$16,IFERROR(L694,MAX($D$16,POWER((ABS(K694)^2)/($I$5*MAX(F694,0.1)^2),1/3)))),IF(V32="Subcritical",MAX($D$16,IFERROR(W694,MAX($D$16,POWER((ABS(K694)^2)/($I$5*MAX(F694,0.1)^2),1/3)))),IF(AND(IFERROR(V694,0)=1,IFERROR(AG694,0)=1),IF(IFERROR(T694,-1E+99)&gt;=IFERROR(AE694,-1E+99),MAX($D$16,IFERROR(L694,MAX($D$16,POWER((ABS(K694)^2)/($I$5*MAX(F694,0.1)^2),1/3)))),MAX($D$16,IFERROR(W694,MAX($D$16,POWER((ABS(K694)^2)/($I$5*MAX(F694,0.1)^2),1/3))))),IF(IFERROR(V694,0)=1,MAX($D$16,IFERROR(L694,MAX($D$16,POWER((ABS(K694)^2)/($I$5*MAX(F694,0.1)^2),1/3)))),IF(IFERROR(AG694,0)=1,MAX($D$16,IFERROR(W694,MAX($D$16,POWER((ABS(K694)^2)/($I$5*MAX(F694,0.1)^2),1/3)))),MAX($D$16,POWER((ABS(K694)^2)/($I$5*MAX(F694,0.1)^2),1/3))))))),MAX($D$16,POWER((ABS(K694)^2)/($I$5*MAX(F694,0.1)^2),1/3)))</f>
        <v>2.1389677043987478</v>
      </c>
      <c r="AI694">
        <f t="shared" ca="1" si="351"/>
        <v>634.42946770439869</v>
      </c>
      <c r="AJ694">
        <f t="shared" ca="1" si="352"/>
        <v>635.49895155659806</v>
      </c>
      <c r="AM694">
        <v>0</v>
      </c>
      <c r="AN694">
        <v>0</v>
      </c>
      <c r="AO694">
        <f t="shared" si="353"/>
        <v>0</v>
      </c>
      <c r="AP694">
        <f t="shared" si="362"/>
        <v>0</v>
      </c>
      <c r="AQ694">
        <f t="shared" ca="1" si="354"/>
        <v>1.0000000000000004</v>
      </c>
      <c r="AR694" t="str">
        <f t="shared" ca="1" si="355"/>
        <v>Supercritical</v>
      </c>
      <c r="AS694">
        <f t="shared" ca="1" si="356"/>
        <v>3.8141460404132466E-3</v>
      </c>
    </row>
    <row r="695" spans="1:45" x14ac:dyDescent="0.35">
      <c r="A695">
        <v>546</v>
      </c>
      <c r="B695">
        <v>544.99599999999998</v>
      </c>
      <c r="C695">
        <v>616184.27599999995</v>
      </c>
      <c r="D695">
        <v>3097439.4270000001</v>
      </c>
      <c r="E695">
        <v>632.29</v>
      </c>
      <c r="F695">
        <v>5.2</v>
      </c>
      <c r="G695">
        <v>0</v>
      </c>
      <c r="H695" t="s">
        <v>194</v>
      </c>
      <c r="I695">
        <v>7.8E-2</v>
      </c>
      <c r="J695">
        <f t="shared" si="357"/>
        <v>1</v>
      </c>
      <c r="K695">
        <f t="shared" ca="1" si="358"/>
        <v>50.95</v>
      </c>
      <c r="L695">
        <f t="shared" ca="1" si="359"/>
        <v>1.0684959309922624</v>
      </c>
      <c r="M695">
        <f t="shared" ca="1" si="332"/>
        <v>5.5561788411597641</v>
      </c>
      <c r="N695">
        <f t="shared" ca="1" si="333"/>
        <v>0.75728294997139567</v>
      </c>
      <c r="O695">
        <f t="shared" ca="1" si="334"/>
        <v>9.1699712080119067</v>
      </c>
      <c r="P695">
        <f t="shared" ca="1" si="335"/>
        <v>633.35849593099226</v>
      </c>
      <c r="Q695">
        <f t="shared" ca="1" si="336"/>
        <v>637.64434567389583</v>
      </c>
      <c r="R695">
        <f t="shared" ca="1" si="337"/>
        <v>2.7409906686322007E-2</v>
      </c>
      <c r="S695">
        <f t="shared" ca="1" si="338"/>
        <v>2.8323507366843055</v>
      </c>
      <c r="T695">
        <f t="shared" ca="1" si="339"/>
        <v>50.594272557643521</v>
      </c>
      <c r="U695">
        <f t="shared" ca="1" si="360"/>
        <v>-2.7467067152883828E-2</v>
      </c>
      <c r="V695">
        <f t="shared" ca="1" si="361"/>
        <v>0</v>
      </c>
      <c r="W695">
        <f t="shared" ca="1" si="340"/>
        <v>0.97424040810931201</v>
      </c>
      <c r="X695">
        <f t="shared" ca="1" si="341"/>
        <v>5.0660501221684227</v>
      </c>
      <c r="Y695">
        <f t="shared" ca="1" si="342"/>
        <v>0.70868905609629129</v>
      </c>
      <c r="Z695">
        <f t="shared" ca="1" si="343"/>
        <v>10.05714487052723</v>
      </c>
      <c r="AA695">
        <f t="shared" ca="1" si="344"/>
        <v>633.26424040810923</v>
      </c>
      <c r="AB695">
        <f t="shared" ca="1" si="345"/>
        <v>638.41949845840338</v>
      </c>
      <c r="AC695">
        <f t="shared" ca="1" si="346"/>
        <v>3.6018389921290882E-2</v>
      </c>
      <c r="AD695">
        <f t="shared" ca="1" si="347"/>
        <v>3.253172804386117</v>
      </c>
      <c r="AE695">
        <f t="shared" ca="1" si="348"/>
        <v>54.701366720267131</v>
      </c>
      <c r="AF695">
        <f t="shared" ca="1" si="349"/>
        <v>3.5947994758885216E-2</v>
      </c>
      <c r="AG695">
        <f t="shared" ca="1" si="350"/>
        <v>0</v>
      </c>
      <c r="AH695">
        <f ca="1">IFERROR(IF(V32="Supercritical",MAX($D$16,IFERROR(L695,MAX($D$16,POWER((ABS(K695)^2)/($I$5*MAX(F695,0.1)^2),1/3)))),IF(V32="Subcritical",MAX($D$16,IFERROR(W695,MAX($D$16,POWER((ABS(K695)^2)/($I$5*MAX(F695,0.1)^2),1/3)))),IF(AND(IFERROR(V695,0)=1,IFERROR(AG695,0)=1),IF(IFERROR(T695,-1E+99)&gt;=IFERROR(AE695,-1E+99),MAX($D$16,IFERROR(L695,MAX($D$16,POWER((ABS(K695)^2)/($I$5*MAX(F695,0.1)^2),1/3)))),MAX($D$16,IFERROR(W695,MAX($D$16,POWER((ABS(K695)^2)/($I$5*MAX(F695,0.1)^2),1/3))))),IF(IFERROR(V695,0)=1,MAX($D$16,IFERROR(L695,MAX($D$16,POWER((ABS(K695)^2)/($I$5*MAX(F695,0.1)^2),1/3)))),IF(IFERROR(AG695,0)=1,MAX($D$16,IFERROR(W695,MAX($D$16,POWER((ABS(K695)^2)/($I$5*MAX(F695,0.1)^2),1/3)))),MAX($D$16,POWER((ABS(K695)^2)/($I$5*MAX(F695,0.1)^2),1/3))))))),MAX($D$16,POWER((ABS(K695)^2)/($I$5*MAX(F695,0.1)^2),1/3)))</f>
        <v>2.1389677043987478</v>
      </c>
      <c r="AI695">
        <f t="shared" ca="1" si="351"/>
        <v>634.4289677043987</v>
      </c>
      <c r="AJ695">
        <f t="shared" ca="1" si="352"/>
        <v>635.49845155659807</v>
      </c>
      <c r="AM695">
        <v>0</v>
      </c>
      <c r="AN695">
        <v>0</v>
      </c>
      <c r="AO695">
        <f t="shared" si="353"/>
        <v>0</v>
      </c>
      <c r="AP695">
        <f t="shared" si="362"/>
        <v>0</v>
      </c>
      <c r="AQ695">
        <f t="shared" ca="1" si="354"/>
        <v>1.0000000000000004</v>
      </c>
      <c r="AR695" t="str">
        <f t="shared" ca="1" si="355"/>
        <v>Supercritical</v>
      </c>
      <c r="AS695">
        <f t="shared" ca="1" si="356"/>
        <v>3.8141460404132466E-3</v>
      </c>
    </row>
    <row r="696" spans="1:45" x14ac:dyDescent="0.35">
      <c r="A696">
        <v>547</v>
      </c>
      <c r="B696">
        <v>545.99599999999998</v>
      </c>
      <c r="C696">
        <v>616183.80099999998</v>
      </c>
      <c r="D696">
        <v>3097438.5469999998</v>
      </c>
      <c r="E696">
        <v>632.28949999999998</v>
      </c>
      <c r="F696">
        <v>5.2</v>
      </c>
      <c r="G696">
        <v>0</v>
      </c>
      <c r="H696" t="s">
        <v>194</v>
      </c>
      <c r="I696">
        <v>0.05</v>
      </c>
      <c r="J696">
        <f t="shared" si="357"/>
        <v>1</v>
      </c>
      <c r="K696">
        <f t="shared" ca="1" si="358"/>
        <v>50.95</v>
      </c>
      <c r="L696">
        <f t="shared" ca="1" si="359"/>
        <v>1.0684959309922624</v>
      </c>
      <c r="M696">
        <f t="shared" ca="1" si="332"/>
        <v>5.5561788411597641</v>
      </c>
      <c r="N696">
        <f t="shared" ca="1" si="333"/>
        <v>0.75728294997139567</v>
      </c>
      <c r="O696">
        <f t="shared" ca="1" si="334"/>
        <v>9.1699712080119067</v>
      </c>
      <c r="P696">
        <f t="shared" ca="1" si="335"/>
        <v>633.35799593099227</v>
      </c>
      <c r="Q696">
        <f t="shared" ca="1" si="336"/>
        <v>637.64384567389584</v>
      </c>
      <c r="R696">
        <f t="shared" ca="1" si="337"/>
        <v>2.7409906686322007E-2</v>
      </c>
      <c r="S696">
        <f t="shared" ca="1" si="338"/>
        <v>2.8323507366843055</v>
      </c>
      <c r="T696">
        <f t="shared" ca="1" si="339"/>
        <v>50.594272557643521</v>
      </c>
      <c r="U696">
        <f t="shared" ca="1" si="360"/>
        <v>-2.7267060831604795E-2</v>
      </c>
      <c r="V696">
        <f t="shared" ca="1" si="361"/>
        <v>0</v>
      </c>
      <c r="W696">
        <f t="shared" ca="1" si="340"/>
        <v>0.97397814329137233</v>
      </c>
      <c r="X696">
        <f t="shared" ca="1" si="341"/>
        <v>5.0646863451151365</v>
      </c>
      <c r="Y696">
        <f t="shared" ca="1" si="342"/>
        <v>0.70855026836439061</v>
      </c>
      <c r="Z696">
        <f t="shared" ca="1" si="343"/>
        <v>10.059852975720997</v>
      </c>
      <c r="AA696">
        <f t="shared" ca="1" si="344"/>
        <v>633.26347814329131</v>
      </c>
      <c r="AB696">
        <f t="shared" ca="1" si="345"/>
        <v>638.42151289829246</v>
      </c>
      <c r="AC696">
        <f t="shared" ca="1" si="346"/>
        <v>3.6047202211175348E-2</v>
      </c>
      <c r="AD696">
        <f t="shared" ca="1" si="347"/>
        <v>3.2544868742321666</v>
      </c>
      <c r="AE696">
        <f t="shared" ca="1" si="348"/>
        <v>54.714103283951452</v>
      </c>
      <c r="AF696">
        <f t="shared" ca="1" si="349"/>
        <v>3.5779313775151422E-2</v>
      </c>
      <c r="AG696">
        <f t="shared" ca="1" si="350"/>
        <v>0</v>
      </c>
      <c r="AH696">
        <f ca="1">IFERROR(IF(V32="Supercritical",MAX($D$16,IFERROR(L696,MAX($D$16,POWER((ABS(K696)^2)/($I$5*MAX(F696,0.1)^2),1/3)))),IF(V32="Subcritical",MAX($D$16,IFERROR(W696,MAX($D$16,POWER((ABS(K696)^2)/($I$5*MAX(F696,0.1)^2),1/3)))),IF(AND(IFERROR(V696,0)=1,IFERROR(AG696,0)=1),IF(IFERROR(T696,-1E+99)&gt;=IFERROR(AE696,-1E+99),MAX($D$16,IFERROR(L696,MAX($D$16,POWER((ABS(K696)^2)/($I$5*MAX(F696,0.1)^2),1/3)))),MAX($D$16,IFERROR(W696,MAX($D$16,POWER((ABS(K696)^2)/($I$5*MAX(F696,0.1)^2),1/3))))),IF(IFERROR(V696,0)=1,MAX($D$16,IFERROR(L696,MAX($D$16,POWER((ABS(K696)^2)/($I$5*MAX(F696,0.1)^2),1/3)))),IF(IFERROR(AG696,0)=1,MAX($D$16,IFERROR(W696,MAX($D$16,POWER((ABS(K696)^2)/($I$5*MAX(F696,0.1)^2),1/3)))),MAX($D$16,POWER((ABS(K696)^2)/($I$5*MAX(F696,0.1)^2),1/3))))))),MAX($D$16,POWER((ABS(K696)^2)/($I$5*MAX(F696,0.1)^2),1/3)))</f>
        <v>2.1389677043987478</v>
      </c>
      <c r="AI696">
        <f t="shared" ca="1" si="351"/>
        <v>634.42846770439871</v>
      </c>
      <c r="AJ696">
        <f t="shared" ca="1" si="352"/>
        <v>635.49795155659808</v>
      </c>
      <c r="AM696">
        <v>0</v>
      </c>
      <c r="AN696">
        <v>0</v>
      </c>
      <c r="AO696">
        <f t="shared" si="353"/>
        <v>0</v>
      </c>
      <c r="AP696">
        <f t="shared" si="362"/>
        <v>0</v>
      </c>
      <c r="AQ696">
        <f t="shared" ca="1" si="354"/>
        <v>1.0000000000000004</v>
      </c>
      <c r="AR696" t="str">
        <f t="shared" ca="1" si="355"/>
        <v>Supercritical</v>
      </c>
      <c r="AS696">
        <f t="shared" ca="1" si="356"/>
        <v>3.8141460404132466E-3</v>
      </c>
    </row>
    <row r="697" spans="1:45" x14ac:dyDescent="0.35">
      <c r="A697">
        <v>548</v>
      </c>
      <c r="B697">
        <v>546.99599999999998</v>
      </c>
      <c r="C697">
        <v>616183.32700000005</v>
      </c>
      <c r="D697">
        <v>3097437.6669999999</v>
      </c>
      <c r="E697">
        <v>632.28899999999999</v>
      </c>
      <c r="F697">
        <v>5.2</v>
      </c>
      <c r="G697">
        <v>0</v>
      </c>
      <c r="H697" t="s">
        <v>194</v>
      </c>
      <c r="I697">
        <v>2.7E-2</v>
      </c>
      <c r="J697">
        <f t="shared" si="357"/>
        <v>1</v>
      </c>
      <c r="K697">
        <f t="shared" ca="1" si="358"/>
        <v>50.95</v>
      </c>
      <c r="L697">
        <f t="shared" ca="1" si="359"/>
        <v>1.0684959309922624</v>
      </c>
      <c r="M697">
        <f t="shared" ca="1" si="332"/>
        <v>5.5561788411597641</v>
      </c>
      <c r="N697">
        <f t="shared" ca="1" si="333"/>
        <v>0.75728294997139567</v>
      </c>
      <c r="O697">
        <f t="shared" ca="1" si="334"/>
        <v>9.1699712080119067</v>
      </c>
      <c r="P697">
        <f t="shared" ca="1" si="335"/>
        <v>633.35749593099229</v>
      </c>
      <c r="Q697">
        <f t="shared" ca="1" si="336"/>
        <v>637.64334567389585</v>
      </c>
      <c r="R697">
        <f t="shared" ca="1" si="337"/>
        <v>2.7409906686322007E-2</v>
      </c>
      <c r="S697">
        <f t="shared" ca="1" si="338"/>
        <v>2.8323507366843055</v>
      </c>
      <c r="T697">
        <f t="shared" ca="1" si="339"/>
        <v>50.594272557643521</v>
      </c>
      <c r="U697">
        <f t="shared" ca="1" si="360"/>
        <v>-2.7102769924795211E-2</v>
      </c>
      <c r="V697">
        <f t="shared" ca="1" si="361"/>
        <v>0</v>
      </c>
      <c r="W697">
        <f t="shared" ca="1" si="340"/>
        <v>0.97371197077347271</v>
      </c>
      <c r="X697">
        <f t="shared" ca="1" si="341"/>
        <v>5.0633022480220582</v>
      </c>
      <c r="Y697">
        <f t="shared" ca="1" si="342"/>
        <v>0.70840939189150542</v>
      </c>
      <c r="Z697">
        <f t="shared" ca="1" si="343"/>
        <v>10.062602922806603</v>
      </c>
      <c r="AA697">
        <f t="shared" ca="1" si="344"/>
        <v>633.26271197077347</v>
      </c>
      <c r="AB697">
        <f t="shared" ca="1" si="345"/>
        <v>638.42356709728085</v>
      </c>
      <c r="AC697">
        <f t="shared" ca="1" si="346"/>
        <v>3.6076476015188048E-2</v>
      </c>
      <c r="AD697">
        <f t="shared" ca="1" si="347"/>
        <v>3.2558214282717297</v>
      </c>
      <c r="AE697">
        <f t="shared" ca="1" si="348"/>
        <v>54.727037732794223</v>
      </c>
      <c r="AF697">
        <f t="shared" ca="1" si="349"/>
        <v>3.5808714495942695E-2</v>
      </c>
      <c r="AG697">
        <f t="shared" ca="1" si="350"/>
        <v>0</v>
      </c>
      <c r="AH697">
        <f ca="1">IFERROR(IF(V32="Supercritical",MAX($D$16,IFERROR(L697,MAX($D$16,POWER((ABS(K697)^2)/($I$5*MAX(F697,0.1)^2),1/3)))),IF(V32="Subcritical",MAX($D$16,IFERROR(W697,MAX($D$16,POWER((ABS(K697)^2)/($I$5*MAX(F697,0.1)^2),1/3)))),IF(AND(IFERROR(V697,0)=1,IFERROR(AG697,0)=1),IF(IFERROR(T697,-1E+99)&gt;=IFERROR(AE697,-1E+99),MAX($D$16,IFERROR(L697,MAX($D$16,POWER((ABS(K697)^2)/($I$5*MAX(F697,0.1)^2),1/3)))),MAX($D$16,IFERROR(W697,MAX($D$16,POWER((ABS(K697)^2)/($I$5*MAX(F697,0.1)^2),1/3))))),IF(IFERROR(V697,0)=1,MAX($D$16,IFERROR(L697,MAX($D$16,POWER((ABS(K697)^2)/($I$5*MAX(F697,0.1)^2),1/3)))),IF(IFERROR(AG697,0)=1,MAX($D$16,IFERROR(W697,MAX($D$16,POWER((ABS(K697)^2)/($I$5*MAX(F697,0.1)^2),1/3)))),MAX($D$16,POWER((ABS(K697)^2)/($I$5*MAX(F697,0.1)^2),1/3))))))),MAX($D$16,POWER((ABS(K697)^2)/($I$5*MAX(F697,0.1)^2),1/3)))</f>
        <v>2.1389677043987478</v>
      </c>
      <c r="AI697">
        <f t="shared" ca="1" si="351"/>
        <v>634.42796770439872</v>
      </c>
      <c r="AJ697">
        <f t="shared" ca="1" si="352"/>
        <v>635.49745155659809</v>
      </c>
      <c r="AM697">
        <v>0</v>
      </c>
      <c r="AN697">
        <v>0</v>
      </c>
      <c r="AO697">
        <f t="shared" si="353"/>
        <v>0</v>
      </c>
      <c r="AP697">
        <f t="shared" si="362"/>
        <v>0</v>
      </c>
      <c r="AQ697">
        <f t="shared" ca="1" si="354"/>
        <v>1.0000000000000004</v>
      </c>
      <c r="AR697" t="str">
        <f t="shared" ca="1" si="355"/>
        <v>Supercritical</v>
      </c>
      <c r="AS697">
        <f t="shared" ca="1" si="356"/>
        <v>3.8141460404132466E-3</v>
      </c>
    </row>
    <row r="698" spans="1:45" x14ac:dyDescent="0.35">
      <c r="A698">
        <v>549</v>
      </c>
      <c r="B698">
        <v>547.99599999999998</v>
      </c>
      <c r="C698">
        <v>616182.853</v>
      </c>
      <c r="D698">
        <v>3097436.7859999998</v>
      </c>
      <c r="E698">
        <v>632.2885</v>
      </c>
      <c r="F698">
        <v>5.2</v>
      </c>
      <c r="G698">
        <v>0</v>
      </c>
      <c r="H698" t="s">
        <v>194</v>
      </c>
      <c r="I698">
        <v>2.7E-2</v>
      </c>
      <c r="J698">
        <f t="shared" si="357"/>
        <v>1</v>
      </c>
      <c r="K698">
        <f t="shared" ca="1" si="358"/>
        <v>50.95</v>
      </c>
      <c r="L698">
        <f t="shared" ca="1" si="359"/>
        <v>1.0684959309922624</v>
      </c>
      <c r="M698">
        <f t="shared" ca="1" si="332"/>
        <v>5.5561788411597641</v>
      </c>
      <c r="N698">
        <f t="shared" ca="1" si="333"/>
        <v>0.75728294997139567</v>
      </c>
      <c r="O698">
        <f t="shared" ca="1" si="334"/>
        <v>9.1699712080119067</v>
      </c>
      <c r="P698">
        <f t="shared" ca="1" si="335"/>
        <v>633.3569959309923</v>
      </c>
      <c r="Q698">
        <f t="shared" ca="1" si="336"/>
        <v>637.64284567389586</v>
      </c>
      <c r="R698">
        <f t="shared" ca="1" si="337"/>
        <v>2.7409906686322007E-2</v>
      </c>
      <c r="S698">
        <f t="shared" ca="1" si="338"/>
        <v>2.8323507366843055</v>
      </c>
      <c r="T698">
        <f t="shared" ca="1" si="339"/>
        <v>50.594272557643521</v>
      </c>
      <c r="U698">
        <f t="shared" ca="1" si="360"/>
        <v>-2.7102769924795211E-2</v>
      </c>
      <c r="V698">
        <f t="shared" ca="1" si="361"/>
        <v>0</v>
      </c>
      <c r="W698">
        <f t="shared" ca="1" si="340"/>
        <v>0.97344414700485726</v>
      </c>
      <c r="X698">
        <f t="shared" ca="1" si="341"/>
        <v>5.0619095644252576</v>
      </c>
      <c r="Y698">
        <f t="shared" ca="1" si="342"/>
        <v>0.70826762028279955</v>
      </c>
      <c r="Z698">
        <f t="shared" ca="1" si="343"/>
        <v>10.065371447580375</v>
      </c>
      <c r="AA698">
        <f t="shared" ca="1" si="344"/>
        <v>633.2619441470049</v>
      </c>
      <c r="AB698">
        <f t="shared" ca="1" si="345"/>
        <v>638.42563947716633</v>
      </c>
      <c r="AC698">
        <f t="shared" ca="1" si="346"/>
        <v>3.6105964227265155E-2</v>
      </c>
      <c r="AD698">
        <f t="shared" ca="1" si="347"/>
        <v>3.2571651823158816</v>
      </c>
      <c r="AE698">
        <f t="shared" ca="1" si="348"/>
        <v>54.740060678122681</v>
      </c>
      <c r="AF698">
        <f t="shared" ca="1" si="349"/>
        <v>3.5838330517208306E-2</v>
      </c>
      <c r="AG698">
        <f t="shared" ca="1" si="350"/>
        <v>0</v>
      </c>
      <c r="AH698">
        <f ca="1">IFERROR(IF(V32="Supercritical",MAX($D$16,IFERROR(L698,MAX($D$16,POWER((ABS(K698)^2)/($I$5*MAX(F698,0.1)^2),1/3)))),IF(V32="Subcritical",MAX($D$16,IFERROR(W698,MAX($D$16,POWER((ABS(K698)^2)/($I$5*MAX(F698,0.1)^2),1/3)))),IF(AND(IFERROR(V698,0)=1,IFERROR(AG698,0)=1),IF(IFERROR(T698,-1E+99)&gt;=IFERROR(AE698,-1E+99),MAX($D$16,IFERROR(L698,MAX($D$16,POWER((ABS(K698)^2)/($I$5*MAX(F698,0.1)^2),1/3)))),MAX($D$16,IFERROR(W698,MAX($D$16,POWER((ABS(K698)^2)/($I$5*MAX(F698,0.1)^2),1/3))))),IF(IFERROR(V698,0)=1,MAX($D$16,IFERROR(L698,MAX($D$16,POWER((ABS(K698)^2)/($I$5*MAX(F698,0.1)^2),1/3)))),IF(IFERROR(AG698,0)=1,MAX($D$16,IFERROR(W698,MAX($D$16,POWER((ABS(K698)^2)/($I$5*MAX(F698,0.1)^2),1/3)))),MAX($D$16,POWER((ABS(K698)^2)/($I$5*MAX(F698,0.1)^2),1/3))))))),MAX($D$16,POWER((ABS(K698)^2)/($I$5*MAX(F698,0.1)^2),1/3)))</f>
        <v>2.1389677043987478</v>
      </c>
      <c r="AI698">
        <f t="shared" ca="1" si="351"/>
        <v>634.42746770439874</v>
      </c>
      <c r="AJ698">
        <f t="shared" ca="1" si="352"/>
        <v>635.49695155659811</v>
      </c>
      <c r="AM698">
        <v>0</v>
      </c>
      <c r="AN698">
        <v>0</v>
      </c>
      <c r="AO698">
        <f t="shared" si="353"/>
        <v>0</v>
      </c>
      <c r="AP698">
        <f t="shared" si="362"/>
        <v>0</v>
      </c>
      <c r="AQ698">
        <f t="shared" ca="1" si="354"/>
        <v>1.0000000000000004</v>
      </c>
      <c r="AR698" t="str">
        <f t="shared" ca="1" si="355"/>
        <v>Supercritical</v>
      </c>
      <c r="AS698">
        <f t="shared" ca="1" si="356"/>
        <v>3.8141460404132466E-3</v>
      </c>
    </row>
    <row r="699" spans="1:45" x14ac:dyDescent="0.35">
      <c r="A699">
        <v>550</v>
      </c>
      <c r="B699">
        <v>548.99599999999998</v>
      </c>
      <c r="C699">
        <v>616182.37899999996</v>
      </c>
      <c r="D699">
        <v>3097435.906</v>
      </c>
      <c r="E699">
        <v>632.28800000000001</v>
      </c>
      <c r="F699">
        <v>5.2</v>
      </c>
      <c r="G699">
        <v>0</v>
      </c>
      <c r="H699" t="s">
        <v>194</v>
      </c>
      <c r="I699">
        <v>2.7E-2</v>
      </c>
      <c r="J699">
        <f t="shared" si="357"/>
        <v>1</v>
      </c>
      <c r="K699">
        <f t="shared" ca="1" si="358"/>
        <v>50.95</v>
      </c>
      <c r="L699">
        <f t="shared" ca="1" si="359"/>
        <v>1.0684959309922624</v>
      </c>
      <c r="M699">
        <f t="shared" ca="1" si="332"/>
        <v>5.5561788411597641</v>
      </c>
      <c r="N699">
        <f t="shared" ca="1" si="333"/>
        <v>0.75728294997139567</v>
      </c>
      <c r="O699">
        <f t="shared" ca="1" si="334"/>
        <v>9.1699712080119067</v>
      </c>
      <c r="P699">
        <f t="shared" ca="1" si="335"/>
        <v>633.35649593099231</v>
      </c>
      <c r="Q699">
        <f t="shared" ca="1" si="336"/>
        <v>637.64234567389587</v>
      </c>
      <c r="R699">
        <f t="shared" ca="1" si="337"/>
        <v>2.7409906686322007E-2</v>
      </c>
      <c r="S699">
        <f t="shared" ca="1" si="338"/>
        <v>2.8323507366843055</v>
      </c>
      <c r="T699">
        <f t="shared" ca="1" si="339"/>
        <v>50.594272557643521</v>
      </c>
      <c r="U699">
        <f t="shared" ca="1" si="360"/>
        <v>-2.7102769924795211E-2</v>
      </c>
      <c r="V699">
        <f t="shared" ca="1" si="361"/>
        <v>0</v>
      </c>
      <c r="W699">
        <f t="shared" ca="1" si="340"/>
        <v>0.97317653793091874</v>
      </c>
      <c r="X699">
        <f t="shared" ca="1" si="341"/>
        <v>5.0605179972407779</v>
      </c>
      <c r="Y699">
        <f t="shared" ca="1" si="342"/>
        <v>0.70812594109485538</v>
      </c>
      <c r="Z699">
        <f t="shared" ca="1" si="343"/>
        <v>10.068139275026832</v>
      </c>
      <c r="AA699">
        <f t="shared" ca="1" si="344"/>
        <v>633.26117653793096</v>
      </c>
      <c r="AB699">
        <f t="shared" ca="1" si="345"/>
        <v>638.42771213738752</v>
      </c>
      <c r="AC699">
        <f t="shared" ca="1" si="346"/>
        <v>3.6135461711404901E-2</v>
      </c>
      <c r="AD699">
        <f t="shared" ca="1" si="347"/>
        <v>3.2585087826451167</v>
      </c>
      <c r="AE699">
        <f t="shared" ca="1" si="348"/>
        <v>54.753081461216183</v>
      </c>
      <c r="AF699">
        <f t="shared" ca="1" si="349"/>
        <v>3.6307111339397125E-2</v>
      </c>
      <c r="AG699">
        <f t="shared" ca="1" si="350"/>
        <v>0</v>
      </c>
      <c r="AH699">
        <f ca="1">IFERROR(IF(V32="Supercritical",MAX($D$16,IFERROR(L699,MAX($D$16,POWER((ABS(K699)^2)/($I$5*MAX(F699,0.1)^2),1/3)))),IF(V32="Subcritical",MAX($D$16,IFERROR(W699,MAX($D$16,POWER((ABS(K699)^2)/($I$5*MAX(F699,0.1)^2),1/3)))),IF(AND(IFERROR(V699,0)=1,IFERROR(AG699,0)=1),IF(IFERROR(T699,-1E+99)&gt;=IFERROR(AE699,-1E+99),MAX($D$16,IFERROR(L699,MAX($D$16,POWER((ABS(K699)^2)/($I$5*MAX(F699,0.1)^2),1/3)))),MAX($D$16,IFERROR(W699,MAX($D$16,POWER((ABS(K699)^2)/($I$5*MAX(F699,0.1)^2),1/3))))),IF(IFERROR(V699,0)=1,MAX($D$16,IFERROR(L699,MAX($D$16,POWER((ABS(K699)^2)/($I$5*MAX(F699,0.1)^2),1/3)))),IF(IFERROR(AG699,0)=1,MAX($D$16,IFERROR(W699,MAX($D$16,POWER((ABS(K699)^2)/($I$5*MAX(F699,0.1)^2),1/3)))),MAX($D$16,POWER((ABS(K699)^2)/($I$5*MAX(F699,0.1)^2),1/3))))))),MAX($D$16,POWER((ABS(K699)^2)/($I$5*MAX(F699,0.1)^2),1/3)))</f>
        <v>2.1389677043987478</v>
      </c>
      <c r="AI699">
        <f t="shared" ca="1" si="351"/>
        <v>634.42696770439875</v>
      </c>
      <c r="AJ699">
        <f t="shared" ca="1" si="352"/>
        <v>635.49645155659812</v>
      </c>
      <c r="AM699">
        <v>0</v>
      </c>
      <c r="AN699">
        <v>0</v>
      </c>
      <c r="AO699">
        <f t="shared" si="353"/>
        <v>0</v>
      </c>
      <c r="AP699">
        <f t="shared" si="362"/>
        <v>0</v>
      </c>
      <c r="AQ699">
        <f t="shared" ca="1" si="354"/>
        <v>1.0000000000000004</v>
      </c>
      <c r="AR699" t="str">
        <f t="shared" ca="1" si="355"/>
        <v>Supercritical</v>
      </c>
      <c r="AS699">
        <f t="shared" ca="1" si="356"/>
        <v>3.8141460404132466E-3</v>
      </c>
    </row>
    <row r="700" spans="1:45" x14ac:dyDescent="0.35">
      <c r="A700">
        <v>551</v>
      </c>
      <c r="B700">
        <v>549.99599999999998</v>
      </c>
      <c r="C700">
        <v>616181.90500000003</v>
      </c>
      <c r="D700">
        <v>3097435.0249999999</v>
      </c>
      <c r="E700">
        <v>632.28750000000002</v>
      </c>
      <c r="F700">
        <v>5.2</v>
      </c>
      <c r="G700">
        <v>0</v>
      </c>
      <c r="H700" t="s">
        <v>194</v>
      </c>
      <c r="I700">
        <v>7.8E-2</v>
      </c>
      <c r="J700">
        <f t="shared" si="357"/>
        <v>1</v>
      </c>
      <c r="K700">
        <f t="shared" ca="1" si="358"/>
        <v>50.95</v>
      </c>
      <c r="L700">
        <f t="shared" ca="1" si="359"/>
        <v>1.0684959309922624</v>
      </c>
      <c r="M700">
        <f t="shared" ca="1" si="332"/>
        <v>5.5561788411597641</v>
      </c>
      <c r="N700">
        <f t="shared" ca="1" si="333"/>
        <v>0.75728294997139567</v>
      </c>
      <c r="O700">
        <f t="shared" ca="1" si="334"/>
        <v>9.1699712080119067</v>
      </c>
      <c r="P700">
        <f t="shared" ca="1" si="335"/>
        <v>633.35599593099232</v>
      </c>
      <c r="Q700">
        <f t="shared" ca="1" si="336"/>
        <v>637.64184567389589</v>
      </c>
      <c r="R700">
        <f t="shared" ca="1" si="337"/>
        <v>2.7409906686322007E-2</v>
      </c>
      <c r="S700">
        <f t="shared" ca="1" si="338"/>
        <v>2.8323507366843055</v>
      </c>
      <c r="T700">
        <f t="shared" ca="1" si="339"/>
        <v>50.594272557643521</v>
      </c>
      <c r="U700">
        <f t="shared" ca="1" si="360"/>
        <v>-2.7467067152883828E-2</v>
      </c>
      <c r="V700">
        <f t="shared" ca="1" si="361"/>
        <v>0</v>
      </c>
      <c r="W700">
        <f t="shared" ca="1" si="340"/>
        <v>0.97291067651513496</v>
      </c>
      <c r="X700">
        <f t="shared" ca="1" si="341"/>
        <v>5.0591355178787021</v>
      </c>
      <c r="Y700">
        <f t="shared" ca="1" si="342"/>
        <v>0.70798516614655027</v>
      </c>
      <c r="Z700">
        <f t="shared" ca="1" si="343"/>
        <v>10.070890534547958</v>
      </c>
      <c r="AA700">
        <f t="shared" ca="1" si="344"/>
        <v>633.26041067651511</v>
      </c>
      <c r="AB700">
        <f t="shared" ca="1" si="345"/>
        <v>638.42977031763883</v>
      </c>
      <c r="AC700">
        <f t="shared" ca="1" si="346"/>
        <v>3.6164799179712701E-2</v>
      </c>
      <c r="AD700">
        <f t="shared" ca="1" si="347"/>
        <v>3.2598445233654001</v>
      </c>
      <c r="AE700">
        <f t="shared" ca="1" si="348"/>
        <v>54.766025409836118</v>
      </c>
      <c r="AF700">
        <f t="shared" ca="1" si="349"/>
        <v>3.6095579149787227E-2</v>
      </c>
      <c r="AG700">
        <f t="shared" ca="1" si="350"/>
        <v>0</v>
      </c>
      <c r="AH700">
        <f ca="1">IFERROR(IF(V32="Supercritical",MAX($D$16,IFERROR(L700,MAX($D$16,POWER((ABS(K700)^2)/($I$5*MAX(F700,0.1)^2),1/3)))),IF(V32="Subcritical",MAX($D$16,IFERROR(W700,MAX($D$16,POWER((ABS(K700)^2)/($I$5*MAX(F700,0.1)^2),1/3)))),IF(AND(IFERROR(V700,0)=1,IFERROR(AG700,0)=1),IF(IFERROR(T700,-1E+99)&gt;=IFERROR(AE700,-1E+99),MAX($D$16,IFERROR(L700,MAX($D$16,POWER((ABS(K700)^2)/($I$5*MAX(F700,0.1)^2),1/3)))),MAX($D$16,IFERROR(W700,MAX($D$16,POWER((ABS(K700)^2)/($I$5*MAX(F700,0.1)^2),1/3))))),IF(IFERROR(V700,0)=1,MAX($D$16,IFERROR(L700,MAX($D$16,POWER((ABS(K700)^2)/($I$5*MAX(F700,0.1)^2),1/3)))),IF(IFERROR(AG700,0)=1,MAX($D$16,IFERROR(W700,MAX($D$16,POWER((ABS(K700)^2)/($I$5*MAX(F700,0.1)^2),1/3)))),MAX($D$16,POWER((ABS(K700)^2)/($I$5*MAX(F700,0.1)^2),1/3))))))),MAX($D$16,POWER((ABS(K700)^2)/($I$5*MAX(F700,0.1)^2),1/3)))</f>
        <v>2.1389677043987478</v>
      </c>
      <c r="AI700">
        <f t="shared" ca="1" si="351"/>
        <v>634.42646770439876</v>
      </c>
      <c r="AJ700">
        <f t="shared" ca="1" si="352"/>
        <v>635.49595155659813</v>
      </c>
      <c r="AM700">
        <v>0</v>
      </c>
      <c r="AN700">
        <v>0</v>
      </c>
      <c r="AO700">
        <f t="shared" si="353"/>
        <v>0</v>
      </c>
      <c r="AP700">
        <f t="shared" si="362"/>
        <v>0</v>
      </c>
      <c r="AQ700">
        <f t="shared" ca="1" si="354"/>
        <v>1.0000000000000004</v>
      </c>
      <c r="AR700" t="str">
        <f t="shared" ca="1" si="355"/>
        <v>Supercritical</v>
      </c>
      <c r="AS700">
        <f t="shared" ca="1" si="356"/>
        <v>3.8141460404132466E-3</v>
      </c>
    </row>
    <row r="701" spans="1:45" x14ac:dyDescent="0.35">
      <c r="A701">
        <v>552</v>
      </c>
      <c r="B701">
        <v>550.99599999999998</v>
      </c>
      <c r="C701">
        <v>616181.43000000005</v>
      </c>
      <c r="D701">
        <v>3097434.145</v>
      </c>
      <c r="E701">
        <v>632.28700000000003</v>
      </c>
      <c r="F701">
        <v>5.2</v>
      </c>
      <c r="G701">
        <v>0</v>
      </c>
      <c r="H701" t="s">
        <v>194</v>
      </c>
      <c r="I701">
        <v>0.05</v>
      </c>
      <c r="J701">
        <f t="shared" si="357"/>
        <v>1</v>
      </c>
      <c r="K701">
        <f t="shared" ca="1" si="358"/>
        <v>50.95</v>
      </c>
      <c r="L701">
        <f t="shared" ca="1" si="359"/>
        <v>1.0684959309922624</v>
      </c>
      <c r="M701">
        <f t="shared" ca="1" si="332"/>
        <v>5.5561788411597641</v>
      </c>
      <c r="N701">
        <f t="shared" ca="1" si="333"/>
        <v>0.75728294997139567</v>
      </c>
      <c r="O701">
        <f t="shared" ca="1" si="334"/>
        <v>9.1699712080119067</v>
      </c>
      <c r="P701">
        <f t="shared" ca="1" si="335"/>
        <v>633.35549593099233</v>
      </c>
      <c r="Q701">
        <f t="shared" ca="1" si="336"/>
        <v>637.6413456738959</v>
      </c>
      <c r="R701">
        <f t="shared" ca="1" si="337"/>
        <v>2.7409906686322007E-2</v>
      </c>
      <c r="S701">
        <f t="shared" ca="1" si="338"/>
        <v>2.8323507366843055</v>
      </c>
      <c r="T701">
        <f t="shared" ca="1" si="339"/>
        <v>50.594272557643521</v>
      </c>
      <c r="U701">
        <f t="shared" ca="1" si="360"/>
        <v>-2.7267060831604795E-2</v>
      </c>
      <c r="V701">
        <f t="shared" ca="1" si="361"/>
        <v>0</v>
      </c>
      <c r="W701">
        <f t="shared" ca="1" si="340"/>
        <v>0.97264781219292828</v>
      </c>
      <c r="X701">
        <f t="shared" ca="1" si="341"/>
        <v>5.0577686234032271</v>
      </c>
      <c r="Y701">
        <f t="shared" ca="1" si="342"/>
        <v>0.70784595757547064</v>
      </c>
      <c r="Z701">
        <f t="shared" ca="1" si="343"/>
        <v>10.073612257437986</v>
      </c>
      <c r="AA701">
        <f t="shared" ca="1" si="344"/>
        <v>633.25964781219295</v>
      </c>
      <c r="AB701">
        <f t="shared" ca="1" si="345"/>
        <v>638.43180193620947</v>
      </c>
      <c r="AC701">
        <f t="shared" ca="1" si="346"/>
        <v>3.6193837934138509E-2</v>
      </c>
      <c r="AD701">
        <f t="shared" ca="1" si="347"/>
        <v>3.2611661035456851</v>
      </c>
      <c r="AE701">
        <f t="shared" ca="1" si="348"/>
        <v>54.778831480778685</v>
      </c>
      <c r="AF701">
        <f t="shared" ca="1" si="349"/>
        <v>3.589039103178493E-2</v>
      </c>
      <c r="AG701">
        <f t="shared" ca="1" si="350"/>
        <v>0</v>
      </c>
      <c r="AH701">
        <f ca="1">IFERROR(IF(V32="Supercritical",MAX($D$16,IFERROR(L701,MAX($D$16,POWER((ABS(K701)^2)/($I$5*MAX(F701,0.1)^2),1/3)))),IF(V32="Subcritical",MAX($D$16,IFERROR(W701,MAX($D$16,POWER((ABS(K701)^2)/($I$5*MAX(F701,0.1)^2),1/3)))),IF(AND(IFERROR(V701,0)=1,IFERROR(AG701,0)=1),IF(IFERROR(T701,-1E+99)&gt;=IFERROR(AE701,-1E+99),MAX($D$16,IFERROR(L701,MAX($D$16,POWER((ABS(K701)^2)/($I$5*MAX(F701,0.1)^2),1/3)))),MAX($D$16,IFERROR(W701,MAX($D$16,POWER((ABS(K701)^2)/($I$5*MAX(F701,0.1)^2),1/3))))),IF(IFERROR(V701,0)=1,MAX($D$16,IFERROR(L701,MAX($D$16,POWER((ABS(K701)^2)/($I$5*MAX(F701,0.1)^2),1/3)))),IF(IFERROR(AG701,0)=1,MAX($D$16,IFERROR(W701,MAX($D$16,POWER((ABS(K701)^2)/($I$5*MAX(F701,0.1)^2),1/3)))),MAX($D$16,POWER((ABS(K701)^2)/($I$5*MAX(F701,0.1)^2),1/3))))))),MAX($D$16,POWER((ABS(K701)^2)/($I$5*MAX(F701,0.1)^2),1/3)))</f>
        <v>2.1389677043987478</v>
      </c>
      <c r="AI701">
        <f t="shared" ca="1" si="351"/>
        <v>634.42596770439877</v>
      </c>
      <c r="AJ701">
        <f t="shared" ca="1" si="352"/>
        <v>635.49545155659814</v>
      </c>
      <c r="AM701">
        <v>0</v>
      </c>
      <c r="AN701">
        <v>0</v>
      </c>
      <c r="AO701">
        <f t="shared" si="353"/>
        <v>0</v>
      </c>
      <c r="AP701">
        <f t="shared" si="362"/>
        <v>0</v>
      </c>
      <c r="AQ701">
        <f t="shared" ca="1" si="354"/>
        <v>1.0000000000000004</v>
      </c>
      <c r="AR701" t="str">
        <f t="shared" ca="1" si="355"/>
        <v>Supercritical</v>
      </c>
      <c r="AS701">
        <f t="shared" ca="1" si="356"/>
        <v>3.8141460404132466E-3</v>
      </c>
    </row>
    <row r="702" spans="1:45" x14ac:dyDescent="0.35">
      <c r="A702">
        <v>553</v>
      </c>
      <c r="B702">
        <v>551.995</v>
      </c>
      <c r="C702">
        <v>616180.95600000001</v>
      </c>
      <c r="D702">
        <v>3097433.2650000001</v>
      </c>
      <c r="E702">
        <v>632.28650000000005</v>
      </c>
      <c r="F702">
        <v>5.2</v>
      </c>
      <c r="G702">
        <v>0</v>
      </c>
      <c r="H702" t="s">
        <v>194</v>
      </c>
      <c r="I702">
        <v>2.7E-2</v>
      </c>
      <c r="J702">
        <f t="shared" si="357"/>
        <v>0.99900000000002365</v>
      </c>
      <c r="K702">
        <f t="shared" ca="1" si="358"/>
        <v>50.95</v>
      </c>
      <c r="L702">
        <f t="shared" ca="1" si="359"/>
        <v>1.0684959309922624</v>
      </c>
      <c r="M702">
        <f t="shared" ca="1" si="332"/>
        <v>5.5561788411597641</v>
      </c>
      <c r="N702">
        <f t="shared" ca="1" si="333"/>
        <v>0.75728294997139567</v>
      </c>
      <c r="O702">
        <f t="shared" ca="1" si="334"/>
        <v>9.1699712080119067</v>
      </c>
      <c r="P702">
        <f t="shared" ca="1" si="335"/>
        <v>633.35499593099235</v>
      </c>
      <c r="Q702">
        <f t="shared" ca="1" si="336"/>
        <v>637.64084567389591</v>
      </c>
      <c r="R702">
        <f t="shared" ca="1" si="337"/>
        <v>2.7409906686322007E-2</v>
      </c>
      <c r="S702">
        <f t="shared" ca="1" si="338"/>
        <v>2.8323507366843055</v>
      </c>
      <c r="T702">
        <f t="shared" ca="1" si="339"/>
        <v>50.594272557643521</v>
      </c>
      <c r="U702">
        <f t="shared" ca="1" si="360"/>
        <v>-2.7075360018102401E-2</v>
      </c>
      <c r="V702">
        <f t="shared" ca="1" si="361"/>
        <v>0</v>
      </c>
      <c r="W702">
        <f t="shared" ca="1" si="340"/>
        <v>0.97238895338572817</v>
      </c>
      <c r="X702">
        <f t="shared" ca="1" si="341"/>
        <v>5.0564225576057868</v>
      </c>
      <c r="Y702">
        <f t="shared" ca="1" si="342"/>
        <v>0.70770885023781738</v>
      </c>
      <c r="Z702">
        <f t="shared" ca="1" si="343"/>
        <v>10.07629394488834</v>
      </c>
      <c r="AA702">
        <f t="shared" ca="1" si="344"/>
        <v>633.25888895338574</v>
      </c>
      <c r="AB702">
        <f t="shared" ca="1" si="345"/>
        <v>638.43379719313054</v>
      </c>
      <c r="AC702">
        <f t="shared" ca="1" si="346"/>
        <v>3.622246534651731E-2</v>
      </c>
      <c r="AD702">
        <f t="shared" ca="1" si="347"/>
        <v>3.2624684184440924</v>
      </c>
      <c r="AE702">
        <f t="shared" ca="1" si="348"/>
        <v>54.791450233304687</v>
      </c>
      <c r="AF702">
        <f t="shared" ca="1" si="349"/>
        <v>3.5991558682553659E-2</v>
      </c>
      <c r="AG702">
        <f t="shared" ca="1" si="350"/>
        <v>0</v>
      </c>
      <c r="AH702">
        <f ca="1">IFERROR(IF(V32="Supercritical",MAX($D$16,IFERROR(L702,MAX($D$16,POWER((ABS(K702)^2)/($I$5*MAX(F702,0.1)^2),1/3)))),IF(V32="Subcritical",MAX($D$16,IFERROR(W702,MAX($D$16,POWER((ABS(K702)^2)/($I$5*MAX(F702,0.1)^2),1/3)))),IF(AND(IFERROR(V702,0)=1,IFERROR(AG702,0)=1),IF(IFERROR(T702,-1E+99)&gt;=IFERROR(AE702,-1E+99),MAX($D$16,IFERROR(L702,MAX($D$16,POWER((ABS(K702)^2)/($I$5*MAX(F702,0.1)^2),1/3)))),MAX($D$16,IFERROR(W702,MAX($D$16,POWER((ABS(K702)^2)/($I$5*MAX(F702,0.1)^2),1/3))))),IF(IFERROR(V702,0)=1,MAX($D$16,IFERROR(L702,MAX($D$16,POWER((ABS(K702)^2)/($I$5*MAX(F702,0.1)^2),1/3)))),IF(IFERROR(AG702,0)=1,MAX($D$16,IFERROR(W702,MAX($D$16,POWER((ABS(K702)^2)/($I$5*MAX(F702,0.1)^2),1/3)))),MAX($D$16,POWER((ABS(K702)^2)/($I$5*MAX(F702,0.1)^2),1/3))))))),MAX($D$16,POWER((ABS(K702)^2)/($I$5*MAX(F702,0.1)^2),1/3)))</f>
        <v>2.1389677043987478</v>
      </c>
      <c r="AI702">
        <f t="shared" ca="1" si="351"/>
        <v>634.42546770439878</v>
      </c>
      <c r="AJ702">
        <f t="shared" ca="1" si="352"/>
        <v>635.49495155659815</v>
      </c>
      <c r="AM702">
        <v>0</v>
      </c>
      <c r="AN702">
        <v>0</v>
      </c>
      <c r="AO702">
        <f t="shared" si="353"/>
        <v>0</v>
      </c>
      <c r="AP702">
        <f t="shared" si="362"/>
        <v>0</v>
      </c>
      <c r="AQ702">
        <f t="shared" ca="1" si="354"/>
        <v>1.0000000000000004</v>
      </c>
      <c r="AR702" t="str">
        <f t="shared" ca="1" si="355"/>
        <v>Supercritical</v>
      </c>
      <c r="AS702">
        <f t="shared" ca="1" si="356"/>
        <v>3.8141460404132466E-3</v>
      </c>
    </row>
    <row r="703" spans="1:45" x14ac:dyDescent="0.35">
      <c r="A703">
        <v>554</v>
      </c>
      <c r="B703">
        <v>552.99599999999998</v>
      </c>
      <c r="C703">
        <v>616180.48199999996</v>
      </c>
      <c r="D703">
        <v>3097432.3840000001</v>
      </c>
      <c r="E703">
        <v>632.28599999999994</v>
      </c>
      <c r="F703">
        <v>5.2</v>
      </c>
      <c r="G703">
        <v>0</v>
      </c>
      <c r="H703" t="s">
        <v>194</v>
      </c>
      <c r="I703">
        <v>2.7E-2</v>
      </c>
      <c r="J703">
        <f t="shared" si="357"/>
        <v>1.0009999999999764</v>
      </c>
      <c r="K703">
        <f t="shared" ca="1" si="358"/>
        <v>50.95</v>
      </c>
      <c r="L703">
        <f t="shared" ca="1" si="359"/>
        <v>1.0684959309922624</v>
      </c>
      <c r="M703">
        <f t="shared" ca="1" si="332"/>
        <v>5.5561788411597641</v>
      </c>
      <c r="N703">
        <f t="shared" ca="1" si="333"/>
        <v>0.75728294997139567</v>
      </c>
      <c r="O703">
        <f t="shared" ca="1" si="334"/>
        <v>9.1699712080119067</v>
      </c>
      <c r="P703">
        <f t="shared" ca="1" si="335"/>
        <v>633.35449593099224</v>
      </c>
      <c r="Q703">
        <f t="shared" ca="1" si="336"/>
        <v>637.64034567389581</v>
      </c>
      <c r="R703">
        <f t="shared" ca="1" si="337"/>
        <v>2.7409906686322007E-2</v>
      </c>
      <c r="S703">
        <f t="shared" ca="1" si="338"/>
        <v>2.8323507366843055</v>
      </c>
      <c r="T703">
        <f t="shared" ca="1" si="339"/>
        <v>50.594272557643521</v>
      </c>
      <c r="U703">
        <f t="shared" ca="1" si="360"/>
        <v>-2.7130179831374335E-2</v>
      </c>
      <c r="V703">
        <f t="shared" ca="1" si="361"/>
        <v>0</v>
      </c>
      <c r="W703">
        <f t="shared" ca="1" si="340"/>
        <v>0.97213490403818736</v>
      </c>
      <c r="X703">
        <f t="shared" ca="1" si="341"/>
        <v>5.0551015009985747</v>
      </c>
      <c r="Y703">
        <f t="shared" ca="1" si="342"/>
        <v>0.70757427096103498</v>
      </c>
      <c r="Z703">
        <f t="shared" ca="1" si="343"/>
        <v>10.078927196602372</v>
      </c>
      <c r="AA703">
        <f t="shared" ca="1" si="344"/>
        <v>633.25813490403812</v>
      </c>
      <c r="AB703">
        <f t="shared" ca="1" si="345"/>
        <v>638.43574822893163</v>
      </c>
      <c r="AC703">
        <f t="shared" ca="1" si="346"/>
        <v>3.6250590971572544E-2</v>
      </c>
      <c r="AD703">
        <f t="shared" ca="1" si="347"/>
        <v>3.2637473800115115</v>
      </c>
      <c r="AE703">
        <f t="shared" ca="1" si="348"/>
        <v>54.803842086807208</v>
      </c>
      <c r="AF703">
        <f t="shared" ca="1" si="349"/>
        <v>3.591281555804926E-2</v>
      </c>
      <c r="AG703">
        <f t="shared" ca="1" si="350"/>
        <v>0</v>
      </c>
      <c r="AH703">
        <f ca="1">IFERROR(IF(V32="Supercritical",MAX($D$16,IFERROR(L703,MAX($D$16,POWER((ABS(K703)^2)/($I$5*MAX(F703,0.1)^2),1/3)))),IF(V32="Subcritical",MAX($D$16,IFERROR(W703,MAX($D$16,POWER((ABS(K703)^2)/($I$5*MAX(F703,0.1)^2),1/3)))),IF(AND(IFERROR(V703,0)=1,IFERROR(AG703,0)=1),IF(IFERROR(T703,-1E+99)&gt;=IFERROR(AE703,-1E+99),MAX($D$16,IFERROR(L703,MAX($D$16,POWER((ABS(K703)^2)/($I$5*MAX(F703,0.1)^2),1/3)))),MAX($D$16,IFERROR(W703,MAX($D$16,POWER((ABS(K703)^2)/($I$5*MAX(F703,0.1)^2),1/3))))),IF(IFERROR(V703,0)=1,MAX($D$16,IFERROR(L703,MAX($D$16,POWER((ABS(K703)^2)/($I$5*MAX(F703,0.1)^2),1/3)))),IF(IFERROR(AG703,0)=1,MAX($D$16,IFERROR(W703,MAX($D$16,POWER((ABS(K703)^2)/($I$5*MAX(F703,0.1)^2),1/3)))),MAX($D$16,POWER((ABS(K703)^2)/($I$5*MAX(F703,0.1)^2),1/3))))))),MAX($D$16,POWER((ABS(K703)^2)/($I$5*MAX(F703,0.1)^2),1/3)))</f>
        <v>2.1389677043987478</v>
      </c>
      <c r="AI703">
        <f t="shared" ca="1" si="351"/>
        <v>634.42496770439868</v>
      </c>
      <c r="AJ703">
        <f t="shared" ca="1" si="352"/>
        <v>635.49445155659805</v>
      </c>
      <c r="AM703">
        <v>0</v>
      </c>
      <c r="AN703">
        <v>0</v>
      </c>
      <c r="AO703">
        <f t="shared" si="353"/>
        <v>0</v>
      </c>
      <c r="AP703">
        <f t="shared" si="362"/>
        <v>0</v>
      </c>
      <c r="AQ703">
        <f t="shared" ca="1" si="354"/>
        <v>1.0000000000000004</v>
      </c>
      <c r="AR703" t="str">
        <f t="shared" ca="1" si="355"/>
        <v>Supercritical</v>
      </c>
      <c r="AS703">
        <f t="shared" ca="1" si="356"/>
        <v>3.8141460404132466E-3</v>
      </c>
    </row>
    <row r="704" spans="1:45" x14ac:dyDescent="0.35">
      <c r="A704">
        <v>555</v>
      </c>
      <c r="B704">
        <v>553.995</v>
      </c>
      <c r="C704">
        <v>616180.00800000003</v>
      </c>
      <c r="D704">
        <v>3097431.5040000002</v>
      </c>
      <c r="E704">
        <v>632.28549999999996</v>
      </c>
      <c r="F704">
        <v>5.2</v>
      </c>
      <c r="G704">
        <v>0</v>
      </c>
      <c r="H704" t="s">
        <v>194</v>
      </c>
      <c r="I704">
        <v>2.3E-2</v>
      </c>
      <c r="J704">
        <f t="shared" si="357"/>
        <v>0.99900000000002365</v>
      </c>
      <c r="K704">
        <f t="shared" ca="1" si="358"/>
        <v>50.95</v>
      </c>
      <c r="L704">
        <f t="shared" ca="1" si="359"/>
        <v>1.0684959309922624</v>
      </c>
      <c r="M704">
        <f t="shared" ca="1" si="332"/>
        <v>5.5561788411597641</v>
      </c>
      <c r="N704">
        <f t="shared" ca="1" si="333"/>
        <v>0.75728294997139567</v>
      </c>
      <c r="O704">
        <f t="shared" ca="1" si="334"/>
        <v>9.1699712080119067</v>
      </c>
      <c r="P704">
        <f t="shared" ca="1" si="335"/>
        <v>633.35399593099226</v>
      </c>
      <c r="Q704">
        <f t="shared" ca="1" si="336"/>
        <v>637.63984567389582</v>
      </c>
      <c r="R704">
        <f t="shared" ca="1" si="337"/>
        <v>2.7409906686322007E-2</v>
      </c>
      <c r="S704">
        <f t="shared" ca="1" si="338"/>
        <v>2.8323507366843055</v>
      </c>
      <c r="T704">
        <f t="shared" ca="1" si="339"/>
        <v>50.594272557643521</v>
      </c>
      <c r="U704">
        <f t="shared" ca="1" si="360"/>
        <v>-2.7046787686458629E-2</v>
      </c>
      <c r="V704">
        <f t="shared" ca="1" si="361"/>
        <v>0</v>
      </c>
      <c r="W704">
        <f t="shared" ca="1" si="340"/>
        <v>0.97188629500193924</v>
      </c>
      <c r="X704">
        <f t="shared" ca="1" si="341"/>
        <v>5.0538087340100839</v>
      </c>
      <c r="Y704">
        <f t="shared" ca="1" si="342"/>
        <v>0.70744255508381737</v>
      </c>
      <c r="Z704">
        <f t="shared" ca="1" si="343"/>
        <v>10.081505391592515</v>
      </c>
      <c r="AA704">
        <f t="shared" ca="1" si="344"/>
        <v>633.25738629500188</v>
      </c>
      <c r="AB704">
        <f t="shared" ca="1" si="345"/>
        <v>638.4376488312256</v>
      </c>
      <c r="AC704">
        <f t="shared" ca="1" si="346"/>
        <v>3.6278143203991538E-2</v>
      </c>
      <c r="AD704">
        <f t="shared" ca="1" si="347"/>
        <v>3.2649997625920917</v>
      </c>
      <c r="AE704">
        <f t="shared" ca="1" si="348"/>
        <v>54.815975823137848</v>
      </c>
      <c r="AF704">
        <f t="shared" ca="1" si="349"/>
        <v>3.6012998077808334E-2</v>
      </c>
      <c r="AG704">
        <f t="shared" ca="1" si="350"/>
        <v>0</v>
      </c>
      <c r="AH704">
        <f ca="1">IFERROR(IF(V32="Supercritical",MAX($D$16,IFERROR(L704,MAX($D$16,POWER((ABS(K704)^2)/($I$5*MAX(F704,0.1)^2),1/3)))),IF(V32="Subcritical",MAX($D$16,IFERROR(W704,MAX($D$16,POWER((ABS(K704)^2)/($I$5*MAX(F704,0.1)^2),1/3)))),IF(AND(IFERROR(V704,0)=1,IFERROR(AG704,0)=1),IF(IFERROR(T704,-1E+99)&gt;=IFERROR(AE704,-1E+99),MAX($D$16,IFERROR(L704,MAX($D$16,POWER((ABS(K704)^2)/($I$5*MAX(F704,0.1)^2),1/3)))),MAX($D$16,IFERROR(W704,MAX($D$16,POWER((ABS(K704)^2)/($I$5*MAX(F704,0.1)^2),1/3))))),IF(IFERROR(V704,0)=1,MAX($D$16,IFERROR(L704,MAX($D$16,POWER((ABS(K704)^2)/($I$5*MAX(F704,0.1)^2),1/3)))),IF(IFERROR(AG704,0)=1,MAX($D$16,IFERROR(W704,MAX($D$16,POWER((ABS(K704)^2)/($I$5*MAX(F704,0.1)^2),1/3)))),MAX($D$16,POWER((ABS(K704)^2)/($I$5*MAX(F704,0.1)^2),1/3))))))),MAX($D$16,POWER((ABS(K704)^2)/($I$5*MAX(F704,0.1)^2),1/3)))</f>
        <v>2.1389677043987478</v>
      </c>
      <c r="AI704">
        <f t="shared" ca="1" si="351"/>
        <v>634.42446770439869</v>
      </c>
      <c r="AJ704">
        <f t="shared" ca="1" si="352"/>
        <v>635.49395155659806</v>
      </c>
      <c r="AM704">
        <v>0</v>
      </c>
      <c r="AN704">
        <v>0</v>
      </c>
      <c r="AO704">
        <f t="shared" si="353"/>
        <v>0</v>
      </c>
      <c r="AP704">
        <f t="shared" si="362"/>
        <v>0</v>
      </c>
      <c r="AQ704">
        <f t="shared" ca="1" si="354"/>
        <v>1.0000000000000004</v>
      </c>
      <c r="AR704" t="str">
        <f t="shared" ca="1" si="355"/>
        <v>Supercritical</v>
      </c>
      <c r="AS704">
        <f t="shared" ca="1" si="356"/>
        <v>3.8141460404132466E-3</v>
      </c>
    </row>
    <row r="705" spans="1:45" x14ac:dyDescent="0.35">
      <c r="A705">
        <v>556</v>
      </c>
      <c r="B705">
        <v>554.99599999999998</v>
      </c>
      <c r="C705">
        <v>616179.53300000005</v>
      </c>
      <c r="D705">
        <v>3097430.6230000001</v>
      </c>
      <c r="E705">
        <v>632.28499999999997</v>
      </c>
      <c r="F705">
        <v>5.2</v>
      </c>
      <c r="G705">
        <v>0</v>
      </c>
      <c r="H705" t="s">
        <v>194</v>
      </c>
      <c r="I705">
        <v>2.3E-2</v>
      </c>
      <c r="J705">
        <f t="shared" si="357"/>
        <v>1.0009999999999764</v>
      </c>
      <c r="K705">
        <f t="shared" ca="1" si="358"/>
        <v>50.95</v>
      </c>
      <c r="L705">
        <f t="shared" ca="1" si="359"/>
        <v>1.0684959309922624</v>
      </c>
      <c r="M705">
        <f t="shared" ca="1" si="332"/>
        <v>5.5561788411597641</v>
      </c>
      <c r="N705">
        <f t="shared" ca="1" si="333"/>
        <v>0.75728294997139567</v>
      </c>
      <c r="O705">
        <f t="shared" ca="1" si="334"/>
        <v>9.1699712080119067</v>
      </c>
      <c r="P705">
        <f t="shared" ca="1" si="335"/>
        <v>633.35349593099227</v>
      </c>
      <c r="Q705">
        <f t="shared" ca="1" si="336"/>
        <v>637.63934567389583</v>
      </c>
      <c r="R705">
        <f t="shared" ca="1" si="337"/>
        <v>2.7409906686322007E-2</v>
      </c>
      <c r="S705">
        <f t="shared" ca="1" si="338"/>
        <v>2.8323507366843055</v>
      </c>
      <c r="T705">
        <f t="shared" ca="1" si="339"/>
        <v>50.594272557643521</v>
      </c>
      <c r="U705">
        <f t="shared" ca="1" si="360"/>
        <v>-2.7101607499844249E-2</v>
      </c>
      <c r="V705">
        <f t="shared" ca="1" si="361"/>
        <v>0</v>
      </c>
      <c r="W705">
        <f t="shared" ca="1" si="340"/>
        <v>0.97164361097381902</v>
      </c>
      <c r="X705">
        <f t="shared" ca="1" si="341"/>
        <v>5.052546777063859</v>
      </c>
      <c r="Y705">
        <f t="shared" ca="1" si="342"/>
        <v>0.70731396065665519</v>
      </c>
      <c r="Z705">
        <f t="shared" ca="1" si="343"/>
        <v>10.084023413952066</v>
      </c>
      <c r="AA705">
        <f t="shared" ca="1" si="344"/>
        <v>633.25664361097381</v>
      </c>
      <c r="AB705">
        <f t="shared" ca="1" si="345"/>
        <v>638.43949418248928</v>
      </c>
      <c r="AC705">
        <f t="shared" ca="1" si="346"/>
        <v>3.6305066403960695E-2</v>
      </c>
      <c r="AD705">
        <f t="shared" ca="1" si="347"/>
        <v>3.2662230703352404</v>
      </c>
      <c r="AE705">
        <f t="shared" ca="1" si="348"/>
        <v>54.827827299768337</v>
      </c>
      <c r="AF705">
        <f t="shared" ca="1" si="349"/>
        <v>3.5805066404009267E-2</v>
      </c>
      <c r="AG705">
        <f t="shared" ca="1" si="350"/>
        <v>0</v>
      </c>
      <c r="AH705">
        <f ca="1">IFERROR(IF(V32="Supercritical",MAX($D$16,IFERROR(L705,MAX($D$16,POWER((ABS(K705)^2)/($I$5*MAX(F705,0.1)^2),1/3)))),IF(V32="Subcritical",MAX($D$16,IFERROR(W705,MAX($D$16,POWER((ABS(K705)^2)/($I$5*MAX(F705,0.1)^2),1/3)))),IF(AND(IFERROR(V705,0)=1,IFERROR(AG705,0)=1),IF(IFERROR(T705,-1E+99)&gt;=IFERROR(AE705,-1E+99),MAX($D$16,IFERROR(L705,MAX($D$16,POWER((ABS(K705)^2)/($I$5*MAX(F705,0.1)^2),1/3)))),MAX($D$16,IFERROR(W705,MAX($D$16,POWER((ABS(K705)^2)/($I$5*MAX(F705,0.1)^2),1/3))))),IF(IFERROR(V705,0)=1,MAX($D$16,IFERROR(L705,MAX($D$16,POWER((ABS(K705)^2)/($I$5*MAX(F705,0.1)^2),1/3)))),IF(IFERROR(AG705,0)=1,MAX($D$16,IFERROR(W705,MAX($D$16,POWER((ABS(K705)^2)/($I$5*MAX(F705,0.1)^2),1/3)))),MAX($D$16,POWER((ABS(K705)^2)/($I$5*MAX(F705,0.1)^2),1/3))))))),MAX($D$16,POWER((ABS(K705)^2)/($I$5*MAX(F705,0.1)^2),1/3)))</f>
        <v>2.1389677043987478</v>
      </c>
      <c r="AI705">
        <f t="shared" ca="1" si="351"/>
        <v>634.42396770439871</v>
      </c>
      <c r="AJ705">
        <f t="shared" ca="1" si="352"/>
        <v>635.49345155659807</v>
      </c>
      <c r="AM705">
        <v>0</v>
      </c>
      <c r="AN705">
        <v>0</v>
      </c>
      <c r="AO705">
        <f t="shared" si="353"/>
        <v>0</v>
      </c>
      <c r="AP705">
        <f t="shared" si="362"/>
        <v>0</v>
      </c>
      <c r="AQ705">
        <f t="shared" ca="1" si="354"/>
        <v>1.0000000000000004</v>
      </c>
      <c r="AR705" t="str">
        <f t="shared" ca="1" si="355"/>
        <v>Supercritical</v>
      </c>
      <c r="AS705">
        <f t="shared" ca="1" si="356"/>
        <v>3.8141460404132466E-3</v>
      </c>
    </row>
    <row r="706" spans="1:45" x14ac:dyDescent="0.35">
      <c r="A706">
        <v>557</v>
      </c>
      <c r="B706">
        <v>555.99599999999998</v>
      </c>
      <c r="C706">
        <v>616179.05900000001</v>
      </c>
      <c r="D706">
        <v>3097429.7429999998</v>
      </c>
      <c r="E706">
        <v>632.28449999999998</v>
      </c>
      <c r="F706">
        <v>5.2</v>
      </c>
      <c r="G706">
        <v>0</v>
      </c>
      <c r="H706" t="s">
        <v>194</v>
      </c>
      <c r="I706">
        <v>0</v>
      </c>
      <c r="J706">
        <f t="shared" si="357"/>
        <v>1</v>
      </c>
      <c r="K706">
        <f t="shared" ca="1" si="358"/>
        <v>50.95</v>
      </c>
      <c r="L706">
        <f t="shared" ca="1" si="359"/>
        <v>1.0684959309922624</v>
      </c>
      <c r="M706">
        <f t="shared" ca="1" si="332"/>
        <v>5.5561788411597641</v>
      </c>
      <c r="N706">
        <f t="shared" ca="1" si="333"/>
        <v>0.75728294997139567</v>
      </c>
      <c r="O706">
        <f t="shared" ca="1" si="334"/>
        <v>9.1699712080119067</v>
      </c>
      <c r="P706">
        <f t="shared" ca="1" si="335"/>
        <v>633.35299593099228</v>
      </c>
      <c r="Q706">
        <f t="shared" ca="1" si="336"/>
        <v>637.63884567389584</v>
      </c>
      <c r="R706">
        <f t="shared" ca="1" si="337"/>
        <v>2.7409906686322007E-2</v>
      </c>
      <c r="S706">
        <f t="shared" ca="1" si="338"/>
        <v>2.8323507366843055</v>
      </c>
      <c r="T706">
        <f t="shared" ca="1" si="339"/>
        <v>50.594272557643521</v>
      </c>
      <c r="U706">
        <f t="shared" ca="1" si="360"/>
        <v>-2.6909906686341856E-2</v>
      </c>
      <c r="V706">
        <f t="shared" ca="1" si="361"/>
        <v>0</v>
      </c>
      <c r="W706">
        <f t="shared" ca="1" si="340"/>
        <v>0.97140721359792159</v>
      </c>
      <c r="X706">
        <f t="shared" ca="1" si="341"/>
        <v>5.0513175107091923</v>
      </c>
      <c r="Y706">
        <f t="shared" ca="1" si="342"/>
        <v>0.70718868062378881</v>
      </c>
      <c r="Z706">
        <f t="shared" ca="1" si="343"/>
        <v>10.086477417422678</v>
      </c>
      <c r="AA706">
        <f t="shared" ca="1" si="344"/>
        <v>633.25590721359788</v>
      </c>
      <c r="AB706">
        <f t="shared" ca="1" si="345"/>
        <v>638.44128064337247</v>
      </c>
      <c r="AC706">
        <f t="shared" ca="1" si="346"/>
        <v>3.6331318426621864E-2</v>
      </c>
      <c r="AD706">
        <f t="shared" ca="1" si="347"/>
        <v>3.2674154233343811</v>
      </c>
      <c r="AE706">
        <f t="shared" ca="1" si="348"/>
        <v>54.839378344811436</v>
      </c>
      <c r="AF706">
        <f t="shared" ca="1" si="349"/>
        <v>3.6028328912607321E-2</v>
      </c>
      <c r="AG706">
        <f t="shared" ca="1" si="350"/>
        <v>0</v>
      </c>
      <c r="AH706">
        <f ca="1">IFERROR(IF(V32="Supercritical",MAX($D$16,IFERROR(L706,MAX($D$16,POWER((ABS(K706)^2)/($I$5*MAX(F706,0.1)^2),1/3)))),IF(V32="Subcritical",MAX($D$16,IFERROR(W706,MAX($D$16,POWER((ABS(K706)^2)/($I$5*MAX(F706,0.1)^2),1/3)))),IF(AND(IFERROR(V706,0)=1,IFERROR(AG706,0)=1),IF(IFERROR(T706,-1E+99)&gt;=IFERROR(AE706,-1E+99),MAX($D$16,IFERROR(L706,MAX($D$16,POWER((ABS(K706)^2)/($I$5*MAX(F706,0.1)^2),1/3)))),MAX($D$16,IFERROR(W706,MAX($D$16,POWER((ABS(K706)^2)/($I$5*MAX(F706,0.1)^2),1/3))))),IF(IFERROR(V706,0)=1,MAX($D$16,IFERROR(L706,MAX($D$16,POWER((ABS(K706)^2)/($I$5*MAX(F706,0.1)^2),1/3)))),IF(IFERROR(AG706,0)=1,MAX($D$16,IFERROR(W706,MAX($D$16,POWER((ABS(K706)^2)/($I$5*MAX(F706,0.1)^2),1/3)))),MAX($D$16,POWER((ABS(K706)^2)/($I$5*MAX(F706,0.1)^2),1/3))))))),MAX($D$16,POWER((ABS(K706)^2)/($I$5*MAX(F706,0.1)^2),1/3)))</f>
        <v>2.1389677043987478</v>
      </c>
      <c r="AI706">
        <f t="shared" ca="1" si="351"/>
        <v>634.42346770439872</v>
      </c>
      <c r="AJ706">
        <f t="shared" ca="1" si="352"/>
        <v>635.49295155659809</v>
      </c>
      <c r="AM706">
        <v>0</v>
      </c>
      <c r="AN706">
        <v>0</v>
      </c>
      <c r="AO706">
        <f t="shared" si="353"/>
        <v>0</v>
      </c>
      <c r="AP706">
        <f t="shared" si="362"/>
        <v>0</v>
      </c>
      <c r="AQ706">
        <f t="shared" ca="1" si="354"/>
        <v>1.0000000000000004</v>
      </c>
      <c r="AR706" t="str">
        <f t="shared" ca="1" si="355"/>
        <v>Supercritical</v>
      </c>
      <c r="AS706">
        <f t="shared" ca="1" si="356"/>
        <v>3.8141460404132466E-3</v>
      </c>
    </row>
    <row r="707" spans="1:45" x14ac:dyDescent="0.35">
      <c r="A707">
        <v>558</v>
      </c>
      <c r="B707">
        <v>556.995</v>
      </c>
      <c r="C707">
        <v>616178.58499999996</v>
      </c>
      <c r="D707">
        <v>3097428.8629999999</v>
      </c>
      <c r="E707">
        <v>632.28399999999999</v>
      </c>
      <c r="F707">
        <v>5.2</v>
      </c>
      <c r="G707">
        <v>0</v>
      </c>
      <c r="H707" t="s">
        <v>194</v>
      </c>
      <c r="I707">
        <v>2.7E-2</v>
      </c>
      <c r="J707">
        <f t="shared" si="357"/>
        <v>0.99900000000002365</v>
      </c>
      <c r="K707">
        <f t="shared" ca="1" si="358"/>
        <v>50.95</v>
      </c>
      <c r="L707">
        <f t="shared" ca="1" si="359"/>
        <v>1.0684959309922624</v>
      </c>
      <c r="M707">
        <f t="shared" ca="1" si="332"/>
        <v>5.5561788411597641</v>
      </c>
      <c r="N707">
        <f t="shared" ca="1" si="333"/>
        <v>0.75728294997139567</v>
      </c>
      <c r="O707">
        <f t="shared" ca="1" si="334"/>
        <v>9.1699712080119067</v>
      </c>
      <c r="P707">
        <f t="shared" ca="1" si="335"/>
        <v>633.35249593099229</v>
      </c>
      <c r="Q707">
        <f t="shared" ca="1" si="336"/>
        <v>637.63834567389586</v>
      </c>
      <c r="R707">
        <f t="shared" ca="1" si="337"/>
        <v>2.7409906686322007E-2</v>
      </c>
      <c r="S707">
        <f t="shared" ca="1" si="338"/>
        <v>2.8323507366843055</v>
      </c>
      <c r="T707">
        <f t="shared" ca="1" si="339"/>
        <v>50.594272557643521</v>
      </c>
      <c r="U707">
        <f t="shared" ca="1" si="360"/>
        <v>-2.7075360018102401E-2</v>
      </c>
      <c r="V707">
        <f t="shared" ca="1" si="361"/>
        <v>0</v>
      </c>
      <c r="W707">
        <f t="shared" ca="1" si="340"/>
        <v>0.97117736125724086</v>
      </c>
      <c r="X707">
        <f t="shared" ca="1" si="341"/>
        <v>5.0501222785376525</v>
      </c>
      <c r="Y707">
        <f t="shared" ca="1" si="342"/>
        <v>0.70706685326316943</v>
      </c>
      <c r="Z707">
        <f t="shared" ca="1" si="343"/>
        <v>10.088864623443024</v>
      </c>
      <c r="AA707">
        <f t="shared" ca="1" si="344"/>
        <v>633.25517736125721</v>
      </c>
      <c r="AB707">
        <f t="shared" ca="1" si="345"/>
        <v>638.44300556666803</v>
      </c>
      <c r="AC707">
        <f t="shared" ca="1" si="346"/>
        <v>3.6356868500124255E-2</v>
      </c>
      <c r="AD707">
        <f t="shared" ca="1" si="347"/>
        <v>3.2685754599272796</v>
      </c>
      <c r="AE707">
        <f t="shared" ca="1" si="348"/>
        <v>54.850615808990611</v>
      </c>
      <c r="AF707">
        <f t="shared" ca="1" si="349"/>
        <v>3.6567643035368746E-2</v>
      </c>
      <c r="AG707">
        <f t="shared" ca="1" si="350"/>
        <v>0</v>
      </c>
      <c r="AH707">
        <f ca="1">IFERROR(IF(V32="Supercritical",MAX($D$16,IFERROR(L707,MAX($D$16,POWER((ABS(K707)^2)/($I$5*MAX(F707,0.1)^2),1/3)))),IF(V32="Subcritical",MAX($D$16,IFERROR(W707,MAX($D$16,POWER((ABS(K707)^2)/($I$5*MAX(F707,0.1)^2),1/3)))),IF(AND(IFERROR(V707,0)=1,IFERROR(AG707,0)=1),IF(IFERROR(T707,-1E+99)&gt;=IFERROR(AE707,-1E+99),MAX($D$16,IFERROR(L707,MAX($D$16,POWER((ABS(K707)^2)/($I$5*MAX(F707,0.1)^2),1/3)))),MAX($D$16,IFERROR(W707,MAX($D$16,POWER((ABS(K707)^2)/($I$5*MAX(F707,0.1)^2),1/3))))),IF(IFERROR(V707,0)=1,MAX($D$16,IFERROR(L707,MAX($D$16,POWER((ABS(K707)^2)/($I$5*MAX(F707,0.1)^2),1/3)))),IF(IFERROR(AG707,0)=1,MAX($D$16,IFERROR(W707,MAX($D$16,POWER((ABS(K707)^2)/($I$5*MAX(F707,0.1)^2),1/3)))),MAX($D$16,POWER((ABS(K707)^2)/($I$5*MAX(F707,0.1)^2),1/3))))))),MAX($D$16,POWER((ABS(K707)^2)/($I$5*MAX(F707,0.1)^2),1/3)))</f>
        <v>2.1389677043987478</v>
      </c>
      <c r="AI707">
        <f t="shared" ca="1" si="351"/>
        <v>634.42296770439873</v>
      </c>
      <c r="AJ707">
        <f t="shared" ca="1" si="352"/>
        <v>635.4924515565981</v>
      </c>
      <c r="AM707">
        <v>0</v>
      </c>
      <c r="AN707">
        <v>0</v>
      </c>
      <c r="AO707">
        <f t="shared" si="353"/>
        <v>0</v>
      </c>
      <c r="AP707">
        <f t="shared" si="362"/>
        <v>0</v>
      </c>
      <c r="AQ707">
        <f t="shared" ca="1" si="354"/>
        <v>1.0000000000000004</v>
      </c>
      <c r="AR707" t="str">
        <f t="shared" ca="1" si="355"/>
        <v>Supercritical</v>
      </c>
      <c r="AS707">
        <f t="shared" ca="1" si="356"/>
        <v>3.8141460404132466E-3</v>
      </c>
    </row>
    <row r="708" spans="1:45" x14ac:dyDescent="0.35">
      <c r="A708">
        <v>559</v>
      </c>
      <c r="B708">
        <v>557.99599999999998</v>
      </c>
      <c r="C708">
        <v>616178.11100000003</v>
      </c>
      <c r="D708">
        <v>3097427.9819999998</v>
      </c>
      <c r="E708">
        <v>632.2835</v>
      </c>
      <c r="F708">
        <v>5.2</v>
      </c>
      <c r="G708">
        <v>0</v>
      </c>
      <c r="H708" t="s">
        <v>194</v>
      </c>
      <c r="I708">
        <v>7.8E-2</v>
      </c>
      <c r="J708">
        <f t="shared" si="357"/>
        <v>1.0009999999999764</v>
      </c>
      <c r="K708">
        <f t="shared" ca="1" si="358"/>
        <v>50.95</v>
      </c>
      <c r="L708">
        <f t="shared" ca="1" si="359"/>
        <v>1.0684959309922624</v>
      </c>
      <c r="M708">
        <f t="shared" ca="1" si="332"/>
        <v>5.5561788411597641</v>
      </c>
      <c r="N708">
        <f t="shared" ca="1" si="333"/>
        <v>0.75728294997139567</v>
      </c>
      <c r="O708">
        <f t="shared" ca="1" si="334"/>
        <v>9.1699712080119067</v>
      </c>
      <c r="P708">
        <f t="shared" ca="1" si="335"/>
        <v>633.3519959309923</v>
      </c>
      <c r="Q708">
        <f t="shared" ca="1" si="336"/>
        <v>637.63784567389587</v>
      </c>
      <c r="R708">
        <f t="shared" ca="1" si="337"/>
        <v>2.7409906686322007E-2</v>
      </c>
      <c r="S708">
        <f t="shared" ca="1" si="338"/>
        <v>2.8323507366843055</v>
      </c>
      <c r="T708">
        <f t="shared" ca="1" si="339"/>
        <v>50.594272557643521</v>
      </c>
      <c r="U708">
        <f t="shared" ca="1" si="360"/>
        <v>-2.7494477059576639E-2</v>
      </c>
      <c r="V708">
        <f t="shared" ca="1" si="361"/>
        <v>0</v>
      </c>
      <c r="W708">
        <f t="shared" ca="1" si="340"/>
        <v>0.97095422600889314</v>
      </c>
      <c r="X708">
        <f t="shared" ca="1" si="341"/>
        <v>5.0489619752462449</v>
      </c>
      <c r="Y708">
        <f t="shared" ca="1" si="342"/>
        <v>0.70694857112313914</v>
      </c>
      <c r="Z708">
        <f t="shared" ca="1" si="343"/>
        <v>10.091183148099486</v>
      </c>
      <c r="AA708">
        <f t="shared" ca="1" si="344"/>
        <v>633.25445422600887</v>
      </c>
      <c r="AB708">
        <f t="shared" ca="1" si="345"/>
        <v>638.44466713775648</v>
      </c>
      <c r="AC708">
        <f t="shared" ca="1" si="346"/>
        <v>3.6381695404717376E-2</v>
      </c>
      <c r="AD708">
        <f t="shared" ca="1" si="347"/>
        <v>3.2697022529490058</v>
      </c>
      <c r="AE708">
        <f t="shared" ca="1" si="348"/>
        <v>54.861530753102784</v>
      </c>
      <c r="AF708">
        <f t="shared" ca="1" si="349"/>
        <v>3.6556423083311529E-2</v>
      </c>
      <c r="AG708">
        <f t="shared" ca="1" si="350"/>
        <v>0</v>
      </c>
      <c r="AH708">
        <f ca="1">IFERROR(IF(V32="Supercritical",MAX($D$16,IFERROR(L708,MAX($D$16,POWER((ABS(K708)^2)/($I$5*MAX(F708,0.1)^2),1/3)))),IF(V32="Subcritical",MAX($D$16,IFERROR(W708,MAX($D$16,POWER((ABS(K708)^2)/($I$5*MAX(F708,0.1)^2),1/3)))),IF(AND(IFERROR(V708,0)=1,IFERROR(AG708,0)=1),IF(IFERROR(T708,-1E+99)&gt;=IFERROR(AE708,-1E+99),MAX($D$16,IFERROR(L708,MAX($D$16,POWER((ABS(K708)^2)/($I$5*MAX(F708,0.1)^2),1/3)))),MAX($D$16,IFERROR(W708,MAX($D$16,POWER((ABS(K708)^2)/($I$5*MAX(F708,0.1)^2),1/3))))),IF(IFERROR(V708,0)=1,MAX($D$16,IFERROR(L708,MAX($D$16,POWER((ABS(K708)^2)/($I$5*MAX(F708,0.1)^2),1/3)))),IF(IFERROR(AG708,0)=1,MAX($D$16,IFERROR(W708,MAX($D$16,POWER((ABS(K708)^2)/($I$5*MAX(F708,0.1)^2),1/3)))),MAX($D$16,POWER((ABS(K708)^2)/($I$5*MAX(F708,0.1)^2),1/3))))))),MAX($D$16,POWER((ABS(K708)^2)/($I$5*MAX(F708,0.1)^2),1/3)))</f>
        <v>2.1389677043987478</v>
      </c>
      <c r="AI708">
        <f t="shared" ca="1" si="351"/>
        <v>634.42246770439874</v>
      </c>
      <c r="AJ708">
        <f t="shared" ca="1" si="352"/>
        <v>635.49195155659811</v>
      </c>
      <c r="AM708">
        <v>0</v>
      </c>
      <c r="AN708">
        <v>0</v>
      </c>
      <c r="AO708">
        <f t="shared" si="353"/>
        <v>0</v>
      </c>
      <c r="AP708">
        <f t="shared" si="362"/>
        <v>0</v>
      </c>
      <c r="AQ708">
        <f t="shared" ca="1" si="354"/>
        <v>1.0000000000000004</v>
      </c>
      <c r="AR708" t="str">
        <f t="shared" ca="1" si="355"/>
        <v>Supercritical</v>
      </c>
      <c r="AS708">
        <f t="shared" ca="1" si="356"/>
        <v>3.8141460404132466E-3</v>
      </c>
    </row>
    <row r="709" spans="1:45" x14ac:dyDescent="0.35">
      <c r="A709">
        <v>560</v>
      </c>
      <c r="B709">
        <v>558.99599999999998</v>
      </c>
      <c r="C709">
        <v>616177.63600000006</v>
      </c>
      <c r="D709">
        <v>3097427.102</v>
      </c>
      <c r="E709">
        <v>632.28300000000002</v>
      </c>
      <c r="F709">
        <v>5.2</v>
      </c>
      <c r="G709">
        <v>0</v>
      </c>
      <c r="H709" t="s">
        <v>194</v>
      </c>
      <c r="I709">
        <v>7.8E-2</v>
      </c>
      <c r="J709">
        <f t="shared" si="357"/>
        <v>1</v>
      </c>
      <c r="K709">
        <f t="shared" ca="1" si="358"/>
        <v>50.95</v>
      </c>
      <c r="L709">
        <f t="shared" ca="1" si="359"/>
        <v>1.0684959309922624</v>
      </c>
      <c r="M709">
        <f t="shared" ca="1" si="332"/>
        <v>5.5561788411597641</v>
      </c>
      <c r="N709">
        <f t="shared" ca="1" si="333"/>
        <v>0.75728294997139567</v>
      </c>
      <c r="O709">
        <f t="shared" ca="1" si="334"/>
        <v>9.1699712080119067</v>
      </c>
      <c r="P709">
        <f t="shared" ca="1" si="335"/>
        <v>633.35149593099231</v>
      </c>
      <c r="Q709">
        <f t="shared" ca="1" si="336"/>
        <v>637.63734567389588</v>
      </c>
      <c r="R709">
        <f t="shared" ca="1" si="337"/>
        <v>2.7409906686322007E-2</v>
      </c>
      <c r="S709">
        <f t="shared" ca="1" si="338"/>
        <v>2.8323507366843055</v>
      </c>
      <c r="T709">
        <f t="shared" ca="1" si="339"/>
        <v>50.594272557643521</v>
      </c>
      <c r="U709">
        <f t="shared" ca="1" si="360"/>
        <v>-2.7467067152883828E-2</v>
      </c>
      <c r="V709">
        <f t="shared" ca="1" si="361"/>
        <v>0</v>
      </c>
      <c r="W709">
        <f t="shared" ca="1" si="340"/>
        <v>0.97073790805644011</v>
      </c>
      <c r="X709">
        <f t="shared" ca="1" si="341"/>
        <v>5.0478371218934885</v>
      </c>
      <c r="Y709">
        <f t="shared" ca="1" si="342"/>
        <v>0.70683388866267094</v>
      </c>
      <c r="Z709">
        <f t="shared" ca="1" si="343"/>
        <v>10.093431854015172</v>
      </c>
      <c r="AA709">
        <f t="shared" ca="1" si="344"/>
        <v>633.25373790805645</v>
      </c>
      <c r="AB709">
        <f t="shared" ca="1" si="345"/>
        <v>638.44626423790601</v>
      </c>
      <c r="AC709">
        <f t="shared" ca="1" si="346"/>
        <v>3.6405785911784561E-2</v>
      </c>
      <c r="AD709">
        <f t="shared" ca="1" si="347"/>
        <v>3.2707952380261465</v>
      </c>
      <c r="AE709">
        <f t="shared" ca="1" si="348"/>
        <v>54.872117752406069</v>
      </c>
      <c r="AF709">
        <f t="shared" ca="1" si="349"/>
        <v>3.6139449596703344E-2</v>
      </c>
      <c r="AG709">
        <f t="shared" ca="1" si="350"/>
        <v>0</v>
      </c>
      <c r="AH709">
        <f ca="1">IFERROR(IF(V32="Supercritical",MAX($D$16,IFERROR(L709,MAX($D$16,POWER((ABS(K709)^2)/($I$5*MAX(F709,0.1)^2),1/3)))),IF(V32="Subcritical",MAX($D$16,IFERROR(W709,MAX($D$16,POWER((ABS(K709)^2)/($I$5*MAX(F709,0.1)^2),1/3)))),IF(AND(IFERROR(V709,0)=1,IFERROR(AG709,0)=1),IF(IFERROR(T709,-1E+99)&gt;=IFERROR(AE709,-1E+99),MAX($D$16,IFERROR(L709,MAX($D$16,POWER((ABS(K709)^2)/($I$5*MAX(F709,0.1)^2),1/3)))),MAX($D$16,IFERROR(W709,MAX($D$16,POWER((ABS(K709)^2)/($I$5*MAX(F709,0.1)^2),1/3))))),IF(IFERROR(V709,0)=1,MAX($D$16,IFERROR(L709,MAX($D$16,POWER((ABS(K709)^2)/($I$5*MAX(F709,0.1)^2),1/3)))),IF(IFERROR(AG709,0)=1,MAX($D$16,IFERROR(W709,MAX($D$16,POWER((ABS(K709)^2)/($I$5*MAX(F709,0.1)^2),1/3)))),MAX($D$16,POWER((ABS(K709)^2)/($I$5*MAX(F709,0.1)^2),1/3))))))),MAX($D$16,POWER((ABS(K709)^2)/($I$5*MAX(F709,0.1)^2),1/3)))</f>
        <v>2.1389677043987478</v>
      </c>
      <c r="AI709">
        <f t="shared" ca="1" si="351"/>
        <v>634.42196770439875</v>
      </c>
      <c r="AJ709">
        <f t="shared" ca="1" si="352"/>
        <v>635.49145155659812</v>
      </c>
      <c r="AM709">
        <v>0</v>
      </c>
      <c r="AN709">
        <v>0</v>
      </c>
      <c r="AO709">
        <f t="shared" si="353"/>
        <v>0</v>
      </c>
      <c r="AP709">
        <f t="shared" si="362"/>
        <v>0</v>
      </c>
      <c r="AQ709">
        <f t="shared" ca="1" si="354"/>
        <v>1.0000000000000004</v>
      </c>
      <c r="AR709" t="str">
        <f t="shared" ca="1" si="355"/>
        <v>Supercritical</v>
      </c>
      <c r="AS709">
        <f t="shared" ca="1" si="356"/>
        <v>3.8141460404132466E-3</v>
      </c>
    </row>
    <row r="710" spans="1:45" x14ac:dyDescent="0.35">
      <c r="A710">
        <v>561</v>
      </c>
      <c r="B710">
        <v>559.99599999999998</v>
      </c>
      <c r="C710">
        <v>616177.16200000001</v>
      </c>
      <c r="D710">
        <v>3097426.2209999999</v>
      </c>
      <c r="E710">
        <v>632.28250000000003</v>
      </c>
      <c r="F710">
        <v>5.2</v>
      </c>
      <c r="G710">
        <v>0</v>
      </c>
      <c r="H710" t="s">
        <v>194</v>
      </c>
      <c r="I710">
        <v>2.7E-2</v>
      </c>
      <c r="J710">
        <f t="shared" si="357"/>
        <v>1</v>
      </c>
      <c r="K710">
        <f t="shared" ca="1" si="358"/>
        <v>50.95</v>
      </c>
      <c r="L710">
        <f t="shared" ca="1" si="359"/>
        <v>1.0684959309922624</v>
      </c>
      <c r="M710">
        <f t="shared" ca="1" si="332"/>
        <v>5.5561788411597641</v>
      </c>
      <c r="N710">
        <f t="shared" ca="1" si="333"/>
        <v>0.75728294997139567</v>
      </c>
      <c r="O710">
        <f t="shared" ca="1" si="334"/>
        <v>9.1699712080119067</v>
      </c>
      <c r="P710">
        <f t="shared" ca="1" si="335"/>
        <v>633.35099593099233</v>
      </c>
      <c r="Q710">
        <f t="shared" ca="1" si="336"/>
        <v>637.63684567389589</v>
      </c>
      <c r="R710">
        <f t="shared" ca="1" si="337"/>
        <v>2.7409906686322007E-2</v>
      </c>
      <c r="S710">
        <f t="shared" ca="1" si="338"/>
        <v>2.8323507366843055</v>
      </c>
      <c r="T710">
        <f t="shared" ca="1" si="339"/>
        <v>50.594272557643521</v>
      </c>
      <c r="U710">
        <f t="shared" ca="1" si="360"/>
        <v>-2.7102769924795211E-2</v>
      </c>
      <c r="V710">
        <f t="shared" ca="1" si="361"/>
        <v>0</v>
      </c>
      <c r="W710">
        <f t="shared" ca="1" si="340"/>
        <v>0.97052844809861583</v>
      </c>
      <c r="X710">
        <f t="shared" ca="1" si="341"/>
        <v>5.0467479301128026</v>
      </c>
      <c r="Y710">
        <f t="shared" ca="1" si="342"/>
        <v>0.70672282877346992</v>
      </c>
      <c r="Z710">
        <f t="shared" ca="1" si="343"/>
        <v>10.095610223762689</v>
      </c>
      <c r="AA710">
        <f t="shared" ca="1" si="344"/>
        <v>633.25302844809869</v>
      </c>
      <c r="AB710">
        <f t="shared" ca="1" si="345"/>
        <v>638.44779632731081</v>
      </c>
      <c r="AC710">
        <f t="shared" ca="1" si="346"/>
        <v>3.642913344744779E-2</v>
      </c>
      <c r="AD710">
        <f t="shared" ca="1" si="347"/>
        <v>3.271854152266088</v>
      </c>
      <c r="AE710">
        <f t="shared" ca="1" si="348"/>
        <v>54.882374301939088</v>
      </c>
      <c r="AF710">
        <f t="shared" ca="1" si="349"/>
        <v>3.5929133447439199E-2</v>
      </c>
      <c r="AG710">
        <f t="shared" ca="1" si="350"/>
        <v>0</v>
      </c>
      <c r="AH710">
        <f ca="1">IFERROR(IF(V32="Supercritical",MAX($D$16,IFERROR(L710,MAX($D$16,POWER((ABS(K710)^2)/($I$5*MAX(F710,0.1)^2),1/3)))),IF(V32="Subcritical",MAX($D$16,IFERROR(W710,MAX($D$16,POWER((ABS(K710)^2)/($I$5*MAX(F710,0.1)^2),1/3)))),IF(AND(IFERROR(V710,0)=1,IFERROR(AG710,0)=1),IF(IFERROR(T710,-1E+99)&gt;=IFERROR(AE710,-1E+99),MAX($D$16,IFERROR(L710,MAX($D$16,POWER((ABS(K710)^2)/($I$5*MAX(F710,0.1)^2),1/3)))),MAX($D$16,IFERROR(W710,MAX($D$16,POWER((ABS(K710)^2)/($I$5*MAX(F710,0.1)^2),1/3))))),IF(IFERROR(V710,0)=1,MAX($D$16,IFERROR(L710,MAX($D$16,POWER((ABS(K710)^2)/($I$5*MAX(F710,0.1)^2),1/3)))),IF(IFERROR(AG710,0)=1,MAX($D$16,IFERROR(W710,MAX($D$16,POWER((ABS(K710)^2)/($I$5*MAX(F710,0.1)^2),1/3)))),MAX($D$16,POWER((ABS(K710)^2)/($I$5*MAX(F710,0.1)^2),1/3))))))),MAX($D$16,POWER((ABS(K710)^2)/($I$5*MAX(F710,0.1)^2),1/3)))</f>
        <v>2.1389677043987478</v>
      </c>
      <c r="AI710">
        <f t="shared" ca="1" si="351"/>
        <v>634.42146770439876</v>
      </c>
      <c r="AJ710">
        <f t="shared" ca="1" si="352"/>
        <v>635.49095155659813</v>
      </c>
      <c r="AM710">
        <v>0</v>
      </c>
      <c r="AN710">
        <v>0</v>
      </c>
      <c r="AO710">
        <f t="shared" si="353"/>
        <v>0</v>
      </c>
      <c r="AP710">
        <f t="shared" si="362"/>
        <v>0</v>
      </c>
      <c r="AQ710">
        <f t="shared" ca="1" si="354"/>
        <v>1.0000000000000004</v>
      </c>
      <c r="AR710" t="str">
        <f t="shared" ca="1" si="355"/>
        <v>Supercritical</v>
      </c>
      <c r="AS710">
        <f t="shared" ca="1" si="356"/>
        <v>3.8141460404132466E-3</v>
      </c>
    </row>
    <row r="711" spans="1:45" x14ac:dyDescent="0.35">
      <c r="A711">
        <v>562</v>
      </c>
      <c r="B711">
        <v>560.99599999999998</v>
      </c>
      <c r="C711">
        <v>616176.68799999997</v>
      </c>
      <c r="D711">
        <v>3097425.341</v>
      </c>
      <c r="E711">
        <v>632.28200000000004</v>
      </c>
      <c r="F711">
        <v>5.2</v>
      </c>
      <c r="G711">
        <v>0</v>
      </c>
      <c r="H711" t="s">
        <v>194</v>
      </c>
      <c r="I711">
        <v>0</v>
      </c>
      <c r="J711">
        <f t="shared" si="357"/>
        <v>1</v>
      </c>
      <c r="K711">
        <f t="shared" ca="1" si="358"/>
        <v>50.95</v>
      </c>
      <c r="L711">
        <f t="shared" ca="1" si="359"/>
        <v>1.0684959309922624</v>
      </c>
      <c r="M711">
        <f t="shared" ca="1" si="332"/>
        <v>5.5561788411597641</v>
      </c>
      <c r="N711">
        <f t="shared" ca="1" si="333"/>
        <v>0.75728294997139567</v>
      </c>
      <c r="O711">
        <f t="shared" ca="1" si="334"/>
        <v>9.1699712080119067</v>
      </c>
      <c r="P711">
        <f t="shared" ca="1" si="335"/>
        <v>633.35049593099234</v>
      </c>
      <c r="Q711">
        <f t="shared" ca="1" si="336"/>
        <v>637.6363456738959</v>
      </c>
      <c r="R711">
        <f t="shared" ca="1" si="337"/>
        <v>2.7409906686322007E-2</v>
      </c>
      <c r="S711">
        <f t="shared" ca="1" si="338"/>
        <v>2.8323507366843055</v>
      </c>
      <c r="T711">
        <f t="shared" ca="1" si="339"/>
        <v>50.594272557643521</v>
      </c>
      <c r="U711">
        <f t="shared" ca="1" si="360"/>
        <v>-2.6909906686341856E-2</v>
      </c>
      <c r="V711">
        <f t="shared" ca="1" si="361"/>
        <v>0</v>
      </c>
      <c r="W711">
        <f t="shared" ca="1" si="340"/>
        <v>0.97032583784971327</v>
      </c>
      <c r="X711">
        <f t="shared" ca="1" si="341"/>
        <v>5.0456943568185091</v>
      </c>
      <c r="Y711">
        <f t="shared" ca="1" si="342"/>
        <v>0.70661538833908788</v>
      </c>
      <c r="Z711">
        <f t="shared" ca="1" si="343"/>
        <v>10.097718251829626</v>
      </c>
      <c r="AA711">
        <f t="shared" ca="1" si="344"/>
        <v>633.25232583784975</v>
      </c>
      <c r="AB711">
        <f t="shared" ca="1" si="345"/>
        <v>638.44926334515526</v>
      </c>
      <c r="AC711">
        <f t="shared" ca="1" si="346"/>
        <v>3.6451736949973466E-2</v>
      </c>
      <c r="AD711">
        <f t="shared" ca="1" si="347"/>
        <v>3.2728789819090673</v>
      </c>
      <c r="AE711">
        <f t="shared" ca="1" si="348"/>
        <v>54.892300308855965</v>
      </c>
      <c r="AF711">
        <f t="shared" ca="1" si="349"/>
        <v>3.6149147400919901E-2</v>
      </c>
      <c r="AG711">
        <f t="shared" ca="1" si="350"/>
        <v>0</v>
      </c>
      <c r="AH711">
        <f ca="1">IFERROR(IF(V32="Supercritical",MAX($D$16,IFERROR(L711,MAX($D$16,POWER((ABS(K711)^2)/($I$5*MAX(F711,0.1)^2),1/3)))),IF(V32="Subcritical",MAX($D$16,IFERROR(W711,MAX($D$16,POWER((ABS(K711)^2)/($I$5*MAX(F711,0.1)^2),1/3)))),IF(AND(IFERROR(V711,0)=1,IFERROR(AG711,0)=1),IF(IFERROR(T711,-1E+99)&gt;=IFERROR(AE711,-1E+99),MAX($D$16,IFERROR(L711,MAX($D$16,POWER((ABS(K711)^2)/($I$5*MAX(F711,0.1)^2),1/3)))),MAX($D$16,IFERROR(W711,MAX($D$16,POWER((ABS(K711)^2)/($I$5*MAX(F711,0.1)^2),1/3))))),IF(IFERROR(V711,0)=1,MAX($D$16,IFERROR(L711,MAX($D$16,POWER((ABS(K711)^2)/($I$5*MAX(F711,0.1)^2),1/3)))),IF(IFERROR(AG711,0)=1,MAX($D$16,IFERROR(W711,MAX($D$16,POWER((ABS(K711)^2)/($I$5*MAX(F711,0.1)^2),1/3)))),MAX($D$16,POWER((ABS(K711)^2)/($I$5*MAX(F711,0.1)^2),1/3))))))),MAX($D$16,POWER((ABS(K711)^2)/($I$5*MAX(F711,0.1)^2),1/3)))</f>
        <v>2.1389677043987478</v>
      </c>
      <c r="AI711">
        <f t="shared" ca="1" si="351"/>
        <v>634.42096770439878</v>
      </c>
      <c r="AJ711">
        <f t="shared" ca="1" si="352"/>
        <v>635.49045155659815</v>
      </c>
      <c r="AM711">
        <v>0</v>
      </c>
      <c r="AN711">
        <v>0</v>
      </c>
      <c r="AO711">
        <f t="shared" si="353"/>
        <v>0</v>
      </c>
      <c r="AP711">
        <f t="shared" si="362"/>
        <v>0</v>
      </c>
      <c r="AQ711">
        <f t="shared" ca="1" si="354"/>
        <v>1.0000000000000004</v>
      </c>
      <c r="AR711" t="str">
        <f t="shared" ca="1" si="355"/>
        <v>Supercritical</v>
      </c>
      <c r="AS711">
        <f t="shared" ca="1" si="356"/>
        <v>3.8141460404132466E-3</v>
      </c>
    </row>
    <row r="712" spans="1:45" x14ac:dyDescent="0.35">
      <c r="A712">
        <v>563</v>
      </c>
      <c r="B712">
        <v>561.995</v>
      </c>
      <c r="C712">
        <v>616176.21400000004</v>
      </c>
      <c r="D712">
        <v>3097424.4610000001</v>
      </c>
      <c r="E712">
        <v>632.28150000000005</v>
      </c>
      <c r="F712">
        <v>5.2</v>
      </c>
      <c r="G712">
        <v>0</v>
      </c>
      <c r="H712" t="s">
        <v>194</v>
      </c>
      <c r="I712">
        <v>2.7E-2</v>
      </c>
      <c r="J712">
        <f t="shared" si="357"/>
        <v>0.99900000000002365</v>
      </c>
      <c r="K712">
        <f t="shared" ca="1" si="358"/>
        <v>50.95</v>
      </c>
      <c r="L712">
        <f t="shared" ca="1" si="359"/>
        <v>1.0684959309922624</v>
      </c>
      <c r="M712">
        <f t="shared" ca="1" si="332"/>
        <v>5.5561788411597641</v>
      </c>
      <c r="N712">
        <f t="shared" ca="1" si="333"/>
        <v>0.75728294997139567</v>
      </c>
      <c r="O712">
        <f t="shared" ca="1" si="334"/>
        <v>9.1699712080119067</v>
      </c>
      <c r="P712">
        <f t="shared" ca="1" si="335"/>
        <v>633.34999593099235</v>
      </c>
      <c r="Q712">
        <f t="shared" ca="1" si="336"/>
        <v>637.63584567389591</v>
      </c>
      <c r="R712">
        <f t="shared" ca="1" si="337"/>
        <v>2.7409906686322007E-2</v>
      </c>
      <c r="S712">
        <f t="shared" ca="1" si="338"/>
        <v>2.8323507366843055</v>
      </c>
      <c r="T712">
        <f t="shared" ca="1" si="339"/>
        <v>50.594272557643521</v>
      </c>
      <c r="U712">
        <f t="shared" ca="1" si="360"/>
        <v>-2.7075360018102401E-2</v>
      </c>
      <c r="V712">
        <f t="shared" ca="1" si="361"/>
        <v>0</v>
      </c>
      <c r="W712">
        <f t="shared" ca="1" si="340"/>
        <v>0.9701300289858914</v>
      </c>
      <c r="X712">
        <f t="shared" ca="1" si="341"/>
        <v>5.0446761507266356</v>
      </c>
      <c r="Y712">
        <f t="shared" ca="1" si="342"/>
        <v>0.70651154296466812</v>
      </c>
      <c r="Z712">
        <f t="shared" ca="1" si="343"/>
        <v>10.099756352577987</v>
      </c>
      <c r="AA712">
        <f t="shared" ca="1" si="344"/>
        <v>633.25163002898591</v>
      </c>
      <c r="AB712">
        <f t="shared" ca="1" si="345"/>
        <v>638.45066562437023</v>
      </c>
      <c r="AC712">
        <f t="shared" ca="1" si="346"/>
        <v>3.6473599894479777E-2</v>
      </c>
      <c r="AD712">
        <f t="shared" ca="1" si="347"/>
        <v>3.2738699177094368</v>
      </c>
      <c r="AE712">
        <f t="shared" ca="1" si="348"/>
        <v>54.901897659792198</v>
      </c>
      <c r="AF712">
        <f t="shared" ca="1" si="349"/>
        <v>3.668594812165793E-2</v>
      </c>
      <c r="AG712">
        <f t="shared" ca="1" si="350"/>
        <v>0</v>
      </c>
      <c r="AH712">
        <f ca="1">IFERROR(IF(V32="Supercritical",MAX($D$16,IFERROR(L712,MAX($D$16,POWER((ABS(K712)^2)/($I$5*MAX(F712,0.1)^2),1/3)))),IF(V32="Subcritical",MAX($D$16,IFERROR(W712,MAX($D$16,POWER((ABS(K712)^2)/($I$5*MAX(F712,0.1)^2),1/3)))),IF(AND(IFERROR(V712,0)=1,IFERROR(AG712,0)=1),IF(IFERROR(T712,-1E+99)&gt;=IFERROR(AE712,-1E+99),MAX($D$16,IFERROR(L712,MAX($D$16,POWER((ABS(K712)^2)/($I$5*MAX(F712,0.1)^2),1/3)))),MAX($D$16,IFERROR(W712,MAX($D$16,POWER((ABS(K712)^2)/($I$5*MAX(F712,0.1)^2),1/3))))),IF(IFERROR(V712,0)=1,MAX($D$16,IFERROR(L712,MAX($D$16,POWER((ABS(K712)^2)/($I$5*MAX(F712,0.1)^2),1/3)))),IF(IFERROR(AG712,0)=1,MAX($D$16,IFERROR(W712,MAX($D$16,POWER((ABS(K712)^2)/($I$5*MAX(F712,0.1)^2),1/3)))),MAX($D$16,POWER((ABS(K712)^2)/($I$5*MAX(F712,0.1)^2),1/3))))))),MAX($D$16,POWER((ABS(K712)^2)/($I$5*MAX(F712,0.1)^2),1/3)))</f>
        <v>2.1389677043987478</v>
      </c>
      <c r="AI712">
        <f t="shared" ca="1" si="351"/>
        <v>634.42046770439879</v>
      </c>
      <c r="AJ712">
        <f t="shared" ca="1" si="352"/>
        <v>635.48995155659816</v>
      </c>
      <c r="AM712">
        <v>0</v>
      </c>
      <c r="AN712">
        <v>0</v>
      </c>
      <c r="AO712">
        <f t="shared" si="353"/>
        <v>0</v>
      </c>
      <c r="AP712">
        <f t="shared" si="362"/>
        <v>0</v>
      </c>
      <c r="AQ712">
        <f t="shared" ca="1" si="354"/>
        <v>1.0000000000000004</v>
      </c>
      <c r="AR712" t="str">
        <f t="shared" ca="1" si="355"/>
        <v>Supercritical</v>
      </c>
      <c r="AS712">
        <f t="shared" ca="1" si="356"/>
        <v>3.8141460404132466E-3</v>
      </c>
    </row>
    <row r="713" spans="1:45" x14ac:dyDescent="0.35">
      <c r="A713">
        <v>564</v>
      </c>
      <c r="B713">
        <v>562.99599999999998</v>
      </c>
      <c r="C713">
        <v>616175.74</v>
      </c>
      <c r="D713">
        <v>3097423.58</v>
      </c>
      <c r="E713">
        <v>632.28099999999995</v>
      </c>
      <c r="F713">
        <v>5.2</v>
      </c>
      <c r="G713">
        <v>0</v>
      </c>
      <c r="H713" t="s">
        <v>194</v>
      </c>
      <c r="I713">
        <v>7.8E-2</v>
      </c>
      <c r="J713">
        <f t="shared" si="357"/>
        <v>1.0009999999999764</v>
      </c>
      <c r="K713">
        <f t="shared" ca="1" si="358"/>
        <v>50.95</v>
      </c>
      <c r="L713">
        <f t="shared" ca="1" si="359"/>
        <v>1.0684959309922624</v>
      </c>
      <c r="M713">
        <f t="shared" ca="1" si="332"/>
        <v>5.5561788411597641</v>
      </c>
      <c r="N713">
        <f t="shared" ca="1" si="333"/>
        <v>0.75728294997139567</v>
      </c>
      <c r="O713">
        <f t="shared" ca="1" si="334"/>
        <v>9.1699712080119067</v>
      </c>
      <c r="P713">
        <f t="shared" ca="1" si="335"/>
        <v>633.34949593099225</v>
      </c>
      <c r="Q713">
        <f t="shared" ca="1" si="336"/>
        <v>637.63534567389581</v>
      </c>
      <c r="R713">
        <f t="shared" ca="1" si="337"/>
        <v>2.7409906686322007E-2</v>
      </c>
      <c r="S713">
        <f t="shared" ca="1" si="338"/>
        <v>2.8323507366843055</v>
      </c>
      <c r="T713">
        <f t="shared" ca="1" si="339"/>
        <v>50.594272557643521</v>
      </c>
      <c r="U713">
        <f t="shared" ca="1" si="360"/>
        <v>-2.7494477059462952E-2</v>
      </c>
      <c r="V713">
        <f t="shared" ca="1" si="361"/>
        <v>0</v>
      </c>
      <c r="W713">
        <f t="shared" ca="1" si="340"/>
        <v>0.96994094073827386</v>
      </c>
      <c r="X713">
        <f t="shared" ca="1" si="341"/>
        <v>5.043692891839024</v>
      </c>
      <c r="Y713">
        <f t="shared" ca="1" si="342"/>
        <v>0.70641125099340918</v>
      </c>
      <c r="Z713">
        <f t="shared" ca="1" si="343"/>
        <v>10.10172528197344</v>
      </c>
      <c r="AA713">
        <f t="shared" ca="1" si="344"/>
        <v>633.25094094073825</v>
      </c>
      <c r="AB713">
        <f t="shared" ca="1" si="345"/>
        <v>638.4520038190492</v>
      </c>
      <c r="AC713">
        <f t="shared" ca="1" si="346"/>
        <v>3.6494729461895824E-2</v>
      </c>
      <c r="AD713">
        <f t="shared" ca="1" si="347"/>
        <v>3.2748273169737212</v>
      </c>
      <c r="AE713">
        <f t="shared" ca="1" si="348"/>
        <v>54.911169852842434</v>
      </c>
      <c r="AF713">
        <f t="shared" ca="1" si="349"/>
        <v>3.6670867636075855E-2</v>
      </c>
      <c r="AG713">
        <f t="shared" ca="1" si="350"/>
        <v>0</v>
      </c>
      <c r="AH713">
        <f ca="1">IFERROR(IF(V32="Supercritical",MAX($D$16,IFERROR(L713,MAX($D$16,POWER((ABS(K713)^2)/($I$5*MAX(F713,0.1)^2),1/3)))),IF(V32="Subcritical",MAX($D$16,IFERROR(W713,MAX($D$16,POWER((ABS(K713)^2)/($I$5*MAX(F713,0.1)^2),1/3)))),IF(AND(IFERROR(V713,0)=1,IFERROR(AG713,0)=1),IF(IFERROR(T713,-1E+99)&gt;=IFERROR(AE713,-1E+99),MAX($D$16,IFERROR(L713,MAX($D$16,POWER((ABS(K713)^2)/($I$5*MAX(F713,0.1)^2),1/3)))),MAX($D$16,IFERROR(W713,MAX($D$16,POWER((ABS(K713)^2)/($I$5*MAX(F713,0.1)^2),1/3))))),IF(IFERROR(V713,0)=1,MAX($D$16,IFERROR(L713,MAX($D$16,POWER((ABS(K713)^2)/($I$5*MAX(F713,0.1)^2),1/3)))),IF(IFERROR(AG713,0)=1,MAX($D$16,IFERROR(W713,MAX($D$16,POWER((ABS(K713)^2)/($I$5*MAX(F713,0.1)^2),1/3)))),MAX($D$16,POWER((ABS(K713)^2)/($I$5*MAX(F713,0.1)^2),1/3))))))),MAX($D$16,POWER((ABS(K713)^2)/($I$5*MAX(F713,0.1)^2),1/3)))</f>
        <v>2.1389677043987478</v>
      </c>
      <c r="AI713">
        <f t="shared" ca="1" si="351"/>
        <v>634.41996770439869</v>
      </c>
      <c r="AJ713">
        <f t="shared" ca="1" si="352"/>
        <v>635.48945155659806</v>
      </c>
      <c r="AM713">
        <v>0</v>
      </c>
      <c r="AN713">
        <v>0</v>
      </c>
      <c r="AO713">
        <f t="shared" si="353"/>
        <v>0</v>
      </c>
      <c r="AP713">
        <f t="shared" si="362"/>
        <v>0</v>
      </c>
      <c r="AQ713">
        <f t="shared" ca="1" si="354"/>
        <v>1.0000000000000004</v>
      </c>
      <c r="AR713" t="str">
        <f t="shared" ca="1" si="355"/>
        <v>Supercritical</v>
      </c>
      <c r="AS713">
        <f t="shared" ca="1" si="356"/>
        <v>3.8141460404132466E-3</v>
      </c>
    </row>
    <row r="714" spans="1:45" x14ac:dyDescent="0.35">
      <c r="A714">
        <v>565</v>
      </c>
      <c r="B714">
        <v>563.99599999999998</v>
      </c>
      <c r="C714">
        <v>616175.26500000001</v>
      </c>
      <c r="D714">
        <v>3097422.7</v>
      </c>
      <c r="E714">
        <v>632.28049999999996</v>
      </c>
      <c r="F714">
        <v>5.2</v>
      </c>
      <c r="G714">
        <v>0</v>
      </c>
      <c r="H714" t="s">
        <v>194</v>
      </c>
      <c r="I714">
        <v>7.8E-2</v>
      </c>
      <c r="J714">
        <f t="shared" si="357"/>
        <v>1</v>
      </c>
      <c r="K714">
        <f t="shared" ca="1" si="358"/>
        <v>50.95</v>
      </c>
      <c r="L714">
        <f t="shared" ca="1" si="359"/>
        <v>1.0684959309922624</v>
      </c>
      <c r="M714">
        <f t="shared" ca="1" si="332"/>
        <v>5.5561788411597641</v>
      </c>
      <c r="N714">
        <f t="shared" ca="1" si="333"/>
        <v>0.75728294997139567</v>
      </c>
      <c r="O714">
        <f t="shared" ca="1" si="334"/>
        <v>9.1699712080119067</v>
      </c>
      <c r="P714">
        <f t="shared" ca="1" si="335"/>
        <v>633.34899593099226</v>
      </c>
      <c r="Q714">
        <f t="shared" ca="1" si="336"/>
        <v>637.63484567389582</v>
      </c>
      <c r="R714">
        <f t="shared" ca="1" si="337"/>
        <v>2.7409906686322007E-2</v>
      </c>
      <c r="S714">
        <f t="shared" ca="1" si="338"/>
        <v>2.8323507366843055</v>
      </c>
      <c r="T714">
        <f t="shared" ca="1" si="339"/>
        <v>50.594272557643521</v>
      </c>
      <c r="U714">
        <f t="shared" ca="1" si="360"/>
        <v>-2.7467067152883828E-2</v>
      </c>
      <c r="V714">
        <f t="shared" ca="1" si="361"/>
        <v>0</v>
      </c>
      <c r="W714">
        <f t="shared" ca="1" si="340"/>
        <v>0.96975846632388352</v>
      </c>
      <c r="X714">
        <f t="shared" ca="1" si="341"/>
        <v>5.0427440248841942</v>
      </c>
      <c r="Y714">
        <f t="shared" ca="1" si="342"/>
        <v>0.70631445691018735</v>
      </c>
      <c r="Z714">
        <f t="shared" ca="1" si="343"/>
        <v>10.103626071158761</v>
      </c>
      <c r="AA714">
        <f t="shared" ca="1" si="344"/>
        <v>633.25025846632388</v>
      </c>
      <c r="AB714">
        <f t="shared" ca="1" si="345"/>
        <v>638.45327884276628</v>
      </c>
      <c r="AC714">
        <f t="shared" ca="1" si="346"/>
        <v>3.651513583219957E-2</v>
      </c>
      <c r="AD714">
        <f t="shared" ca="1" si="347"/>
        <v>3.2757516713268102</v>
      </c>
      <c r="AE714">
        <f t="shared" ca="1" si="348"/>
        <v>54.920121685128599</v>
      </c>
      <c r="AF714">
        <f t="shared" ca="1" si="349"/>
        <v>3.6249271749170475E-2</v>
      </c>
      <c r="AG714">
        <f t="shared" ca="1" si="350"/>
        <v>0</v>
      </c>
      <c r="AH714">
        <f ca="1">IFERROR(IF(V32="Supercritical",MAX($D$16,IFERROR(L714,MAX($D$16,POWER((ABS(K714)^2)/($I$5*MAX(F714,0.1)^2),1/3)))),IF(V32="Subcritical",MAX($D$16,IFERROR(W714,MAX($D$16,POWER((ABS(K714)^2)/($I$5*MAX(F714,0.1)^2),1/3)))),IF(AND(IFERROR(V714,0)=1,IFERROR(AG714,0)=1),IF(IFERROR(T714,-1E+99)&gt;=IFERROR(AE714,-1E+99),MAX($D$16,IFERROR(L714,MAX($D$16,POWER((ABS(K714)^2)/($I$5*MAX(F714,0.1)^2),1/3)))),MAX($D$16,IFERROR(W714,MAX($D$16,POWER((ABS(K714)^2)/($I$5*MAX(F714,0.1)^2),1/3))))),IF(IFERROR(V714,0)=1,MAX($D$16,IFERROR(L714,MAX($D$16,POWER((ABS(K714)^2)/($I$5*MAX(F714,0.1)^2),1/3)))),IF(IFERROR(AG714,0)=1,MAX($D$16,IFERROR(W714,MAX($D$16,POWER((ABS(K714)^2)/($I$5*MAX(F714,0.1)^2),1/3)))),MAX($D$16,POWER((ABS(K714)^2)/($I$5*MAX(F714,0.1)^2),1/3))))))),MAX($D$16,POWER((ABS(K714)^2)/($I$5*MAX(F714,0.1)^2),1/3)))</f>
        <v>2.1389677043987478</v>
      </c>
      <c r="AI714">
        <f t="shared" ca="1" si="351"/>
        <v>634.4194677043987</v>
      </c>
      <c r="AJ714">
        <f t="shared" ca="1" si="352"/>
        <v>635.48895155659807</v>
      </c>
      <c r="AM714">
        <v>0</v>
      </c>
      <c r="AN714">
        <v>0</v>
      </c>
      <c r="AO714">
        <f t="shared" si="353"/>
        <v>0</v>
      </c>
      <c r="AP714">
        <f t="shared" si="362"/>
        <v>0</v>
      </c>
      <c r="AQ714">
        <f t="shared" ca="1" si="354"/>
        <v>1.0000000000000004</v>
      </c>
      <c r="AR714" t="str">
        <f t="shared" ca="1" si="355"/>
        <v>Supercritical</v>
      </c>
      <c r="AS714">
        <f t="shared" ca="1" si="356"/>
        <v>3.8141460404132466E-3</v>
      </c>
    </row>
    <row r="715" spans="1:45" x14ac:dyDescent="0.35">
      <c r="A715">
        <v>566</v>
      </c>
      <c r="B715">
        <v>564.99599999999998</v>
      </c>
      <c r="C715">
        <v>616174.79099999997</v>
      </c>
      <c r="D715">
        <v>3097421.8190000001</v>
      </c>
      <c r="E715">
        <v>632.28</v>
      </c>
      <c r="F715">
        <v>5.2</v>
      </c>
      <c r="G715">
        <v>0</v>
      </c>
      <c r="H715" t="s">
        <v>194</v>
      </c>
      <c r="I715">
        <v>2.7E-2</v>
      </c>
      <c r="J715">
        <f t="shared" si="357"/>
        <v>1</v>
      </c>
      <c r="K715">
        <f t="shared" ca="1" si="358"/>
        <v>50.95</v>
      </c>
      <c r="L715">
        <f t="shared" ca="1" si="359"/>
        <v>1.0684959309922624</v>
      </c>
      <c r="M715">
        <f t="shared" ca="1" si="332"/>
        <v>5.5561788411597641</v>
      </c>
      <c r="N715">
        <f t="shared" ca="1" si="333"/>
        <v>0.75728294997139567</v>
      </c>
      <c r="O715">
        <f t="shared" ca="1" si="334"/>
        <v>9.1699712080119067</v>
      </c>
      <c r="P715">
        <f t="shared" ca="1" si="335"/>
        <v>633.34849593099227</v>
      </c>
      <c r="Q715">
        <f t="shared" ca="1" si="336"/>
        <v>637.63434567389584</v>
      </c>
      <c r="R715">
        <f t="shared" ca="1" si="337"/>
        <v>2.7409906686322007E-2</v>
      </c>
      <c r="S715">
        <f t="shared" ca="1" si="338"/>
        <v>2.8323507366843055</v>
      </c>
      <c r="T715">
        <f t="shared" ca="1" si="339"/>
        <v>50.594272557643521</v>
      </c>
      <c r="U715">
        <f t="shared" ca="1" si="360"/>
        <v>-2.7102769924795211E-2</v>
      </c>
      <c r="V715">
        <f t="shared" ca="1" si="361"/>
        <v>0</v>
      </c>
      <c r="W715">
        <f t="shared" ca="1" si="340"/>
        <v>0.96958247837926514</v>
      </c>
      <c r="X715">
        <f t="shared" ca="1" si="341"/>
        <v>5.0418288875721791</v>
      </c>
      <c r="Y715">
        <f t="shared" ca="1" si="342"/>
        <v>0.70622109421903223</v>
      </c>
      <c r="Z715">
        <f t="shared" ca="1" si="343"/>
        <v>10.105459970208202</v>
      </c>
      <c r="AA715">
        <f t="shared" ca="1" si="344"/>
        <v>633.24958247837924</v>
      </c>
      <c r="AB715">
        <f t="shared" ca="1" si="345"/>
        <v>638.45449181627328</v>
      </c>
      <c r="AC715">
        <f t="shared" ca="1" si="346"/>
        <v>3.653483158466423E-2</v>
      </c>
      <c r="AD715">
        <f t="shared" ca="1" si="347"/>
        <v>3.2766435794039031</v>
      </c>
      <c r="AE715">
        <f t="shared" ca="1" si="348"/>
        <v>54.928758988164546</v>
      </c>
      <c r="AF715">
        <f t="shared" ca="1" si="349"/>
        <v>3.6034831584629501E-2</v>
      </c>
      <c r="AG715">
        <f t="shared" ca="1" si="350"/>
        <v>0</v>
      </c>
      <c r="AH715">
        <f ca="1">IFERROR(IF(V32="Supercritical",MAX($D$16,IFERROR(L715,MAX($D$16,POWER((ABS(K715)^2)/($I$5*MAX(F715,0.1)^2),1/3)))),IF(V32="Subcritical",MAX($D$16,IFERROR(W715,MAX($D$16,POWER((ABS(K715)^2)/($I$5*MAX(F715,0.1)^2),1/3)))),IF(AND(IFERROR(V715,0)=1,IFERROR(AG715,0)=1),IF(IFERROR(T715,-1E+99)&gt;=IFERROR(AE715,-1E+99),MAX($D$16,IFERROR(L715,MAX($D$16,POWER((ABS(K715)^2)/($I$5*MAX(F715,0.1)^2),1/3)))),MAX($D$16,IFERROR(W715,MAX($D$16,POWER((ABS(K715)^2)/($I$5*MAX(F715,0.1)^2),1/3))))),IF(IFERROR(V715,0)=1,MAX($D$16,IFERROR(L715,MAX($D$16,POWER((ABS(K715)^2)/($I$5*MAX(F715,0.1)^2),1/3)))),IF(IFERROR(AG715,0)=1,MAX($D$16,IFERROR(W715,MAX($D$16,POWER((ABS(K715)^2)/($I$5*MAX(F715,0.1)^2),1/3)))),MAX($D$16,POWER((ABS(K715)^2)/($I$5*MAX(F715,0.1)^2),1/3))))))),MAX($D$16,POWER((ABS(K715)^2)/($I$5*MAX(F715,0.1)^2),1/3)))</f>
        <v>2.1389677043987478</v>
      </c>
      <c r="AI715">
        <f t="shared" ca="1" si="351"/>
        <v>634.41896770439871</v>
      </c>
      <c r="AJ715">
        <f t="shared" ca="1" si="352"/>
        <v>635.48845155659808</v>
      </c>
      <c r="AM715">
        <v>0</v>
      </c>
      <c r="AN715">
        <v>0</v>
      </c>
      <c r="AO715">
        <f t="shared" si="353"/>
        <v>0</v>
      </c>
      <c r="AP715">
        <f t="shared" si="362"/>
        <v>0</v>
      </c>
      <c r="AQ715">
        <f t="shared" ca="1" si="354"/>
        <v>1.0000000000000004</v>
      </c>
      <c r="AR715" t="str">
        <f t="shared" ca="1" si="355"/>
        <v>Supercritical</v>
      </c>
      <c r="AS715">
        <f t="shared" ca="1" si="356"/>
        <v>3.8141460404132466E-3</v>
      </c>
    </row>
    <row r="716" spans="1:45" x14ac:dyDescent="0.35">
      <c r="A716">
        <v>567</v>
      </c>
      <c r="B716">
        <v>565.99599999999998</v>
      </c>
      <c r="C716">
        <v>616174.31700000004</v>
      </c>
      <c r="D716">
        <v>3097420.9389999998</v>
      </c>
      <c r="E716">
        <v>632.27949999999998</v>
      </c>
      <c r="F716">
        <v>5.2</v>
      </c>
      <c r="G716">
        <v>0</v>
      </c>
      <c r="H716" t="s">
        <v>194</v>
      </c>
      <c r="I716">
        <v>0</v>
      </c>
      <c r="J716">
        <f t="shared" si="357"/>
        <v>1</v>
      </c>
      <c r="K716">
        <f t="shared" ca="1" si="358"/>
        <v>50.95</v>
      </c>
      <c r="L716">
        <f t="shared" ca="1" si="359"/>
        <v>1.0684959309922624</v>
      </c>
      <c r="M716">
        <f t="shared" ca="1" si="332"/>
        <v>5.5561788411597641</v>
      </c>
      <c r="N716">
        <f t="shared" ca="1" si="333"/>
        <v>0.75728294997139567</v>
      </c>
      <c r="O716">
        <f t="shared" ca="1" si="334"/>
        <v>9.1699712080119067</v>
      </c>
      <c r="P716">
        <f t="shared" ca="1" si="335"/>
        <v>633.34799593099228</v>
      </c>
      <c r="Q716">
        <f t="shared" ca="1" si="336"/>
        <v>637.63384567389585</v>
      </c>
      <c r="R716">
        <f t="shared" ca="1" si="337"/>
        <v>2.7409906686322007E-2</v>
      </c>
      <c r="S716">
        <f t="shared" ca="1" si="338"/>
        <v>2.8323507366843055</v>
      </c>
      <c r="T716">
        <f t="shared" ca="1" si="339"/>
        <v>50.594272557643521</v>
      </c>
      <c r="U716">
        <f t="shared" ca="1" si="360"/>
        <v>-2.6909906686341856E-2</v>
      </c>
      <c r="V716">
        <f t="shared" ca="1" si="361"/>
        <v>0</v>
      </c>
      <c r="W716">
        <f t="shared" ca="1" si="340"/>
        <v>0.9694128335394786</v>
      </c>
      <c r="X716">
        <f t="shared" ca="1" si="341"/>
        <v>5.0409467344052885</v>
      </c>
      <c r="Y716">
        <f t="shared" ca="1" si="342"/>
        <v>0.70613108786951617</v>
      </c>
      <c r="Z716">
        <f t="shared" ca="1" si="343"/>
        <v>10.107228400621235</v>
      </c>
      <c r="AA716">
        <f t="shared" ca="1" si="344"/>
        <v>633.24891283353941</v>
      </c>
      <c r="AB716">
        <f t="shared" ca="1" si="345"/>
        <v>638.45564402326033</v>
      </c>
      <c r="AC716">
        <f t="shared" ca="1" si="346"/>
        <v>3.6553831190124363E-2</v>
      </c>
      <c r="AD716">
        <f t="shared" ca="1" si="347"/>
        <v>3.277503723772591</v>
      </c>
      <c r="AE716">
        <f t="shared" ca="1" si="348"/>
        <v>54.937088404260386</v>
      </c>
      <c r="AF716">
        <f t="shared" ca="1" si="349"/>
        <v>3.6216868721226092E-2</v>
      </c>
      <c r="AG716">
        <f t="shared" ca="1" si="350"/>
        <v>0</v>
      </c>
      <c r="AH716">
        <f ca="1">IFERROR(IF(V32="Supercritical",MAX($D$16,IFERROR(L716,MAX($D$16,POWER((ABS(K716)^2)/($I$5*MAX(F716,0.1)^2),1/3)))),IF(V32="Subcritical",MAX($D$16,IFERROR(W716,MAX($D$16,POWER((ABS(K716)^2)/($I$5*MAX(F716,0.1)^2),1/3)))),IF(AND(IFERROR(V716,0)=1,IFERROR(AG716,0)=1),IF(IFERROR(T716,-1E+99)&gt;=IFERROR(AE716,-1E+99),MAX($D$16,IFERROR(L716,MAX($D$16,POWER((ABS(K716)^2)/($I$5*MAX(F716,0.1)^2),1/3)))),MAX($D$16,IFERROR(W716,MAX($D$16,POWER((ABS(K716)^2)/($I$5*MAX(F716,0.1)^2),1/3))))),IF(IFERROR(V716,0)=1,MAX($D$16,IFERROR(L716,MAX($D$16,POWER((ABS(K716)^2)/($I$5*MAX(F716,0.1)^2),1/3)))),IF(IFERROR(AG716,0)=1,MAX($D$16,IFERROR(W716,MAX($D$16,POWER((ABS(K716)^2)/($I$5*MAX(F716,0.1)^2),1/3)))),MAX($D$16,POWER((ABS(K716)^2)/($I$5*MAX(F716,0.1)^2),1/3))))))),MAX($D$16,POWER((ABS(K716)^2)/($I$5*MAX(F716,0.1)^2),1/3)))</f>
        <v>2.1389677043987478</v>
      </c>
      <c r="AI716">
        <f t="shared" ca="1" si="351"/>
        <v>634.41846770439872</v>
      </c>
      <c r="AJ716">
        <f t="shared" ca="1" si="352"/>
        <v>635.48795155659809</v>
      </c>
      <c r="AM716">
        <v>0</v>
      </c>
      <c r="AN716">
        <v>0</v>
      </c>
      <c r="AO716">
        <f t="shared" si="353"/>
        <v>0</v>
      </c>
      <c r="AP716">
        <f t="shared" si="362"/>
        <v>0</v>
      </c>
      <c r="AQ716">
        <f t="shared" ca="1" si="354"/>
        <v>1.0000000000000004</v>
      </c>
      <c r="AR716" t="str">
        <f t="shared" ca="1" si="355"/>
        <v>Supercritical</v>
      </c>
      <c r="AS716">
        <f t="shared" ca="1" si="356"/>
        <v>3.8141460404132466E-3</v>
      </c>
    </row>
    <row r="717" spans="1:45" x14ac:dyDescent="0.35">
      <c r="A717">
        <v>568</v>
      </c>
      <c r="B717">
        <v>566.995</v>
      </c>
      <c r="C717">
        <v>616173.84299999999</v>
      </c>
      <c r="D717">
        <v>3097420.0589999999</v>
      </c>
      <c r="E717">
        <v>632.279</v>
      </c>
      <c r="F717">
        <v>5.2</v>
      </c>
      <c r="G717">
        <v>0</v>
      </c>
      <c r="H717" t="s">
        <v>194</v>
      </c>
      <c r="I717">
        <v>2.3E-2</v>
      </c>
      <c r="J717">
        <f t="shared" si="357"/>
        <v>0.99900000000002365</v>
      </c>
      <c r="K717">
        <f t="shared" ca="1" si="358"/>
        <v>50.95</v>
      </c>
      <c r="L717">
        <f t="shared" ca="1" si="359"/>
        <v>1.0684959309922624</v>
      </c>
      <c r="M717">
        <f t="shared" ca="1" si="332"/>
        <v>5.5561788411597641</v>
      </c>
      <c r="N717">
        <f t="shared" ca="1" si="333"/>
        <v>0.75728294997139567</v>
      </c>
      <c r="O717">
        <f t="shared" ca="1" si="334"/>
        <v>9.1699712080119067</v>
      </c>
      <c r="P717">
        <f t="shared" ca="1" si="335"/>
        <v>633.3474959309923</v>
      </c>
      <c r="Q717">
        <f t="shared" ca="1" si="336"/>
        <v>637.63334567389586</v>
      </c>
      <c r="R717">
        <f t="shared" ca="1" si="337"/>
        <v>2.7409906686322007E-2</v>
      </c>
      <c r="S717">
        <f t="shared" ca="1" si="338"/>
        <v>2.8323507366843055</v>
      </c>
      <c r="T717">
        <f t="shared" ca="1" si="339"/>
        <v>50.594272557643521</v>
      </c>
      <c r="U717">
        <f t="shared" ca="1" si="360"/>
        <v>-2.7046787686458629E-2</v>
      </c>
      <c r="V717">
        <f t="shared" ca="1" si="361"/>
        <v>0</v>
      </c>
      <c r="W717">
        <f t="shared" ca="1" si="340"/>
        <v>0.96924937628607988</v>
      </c>
      <c r="X717">
        <f t="shared" ca="1" si="341"/>
        <v>5.0400967566876158</v>
      </c>
      <c r="Y717">
        <f t="shared" ca="1" si="342"/>
        <v>0.70604435629712159</v>
      </c>
      <c r="Z717">
        <f t="shared" ca="1" si="343"/>
        <v>10.10893291530472</v>
      </c>
      <c r="AA717">
        <f t="shared" ca="1" si="344"/>
        <v>633.24824937628603</v>
      </c>
      <c r="AB717">
        <f t="shared" ca="1" si="345"/>
        <v>638.45673687303076</v>
      </c>
      <c r="AC717">
        <f t="shared" ca="1" si="346"/>
        <v>3.6572150582233516E-2</v>
      </c>
      <c r="AD717">
        <f t="shared" ca="1" si="347"/>
        <v>3.2783328514811592</v>
      </c>
      <c r="AE717">
        <f t="shared" ca="1" si="348"/>
        <v>54.945117198102487</v>
      </c>
      <c r="AF717">
        <f t="shared" ca="1" si="349"/>
        <v>3.6308381420212754E-2</v>
      </c>
      <c r="AG717">
        <f t="shared" ca="1" si="350"/>
        <v>0</v>
      </c>
      <c r="AH717">
        <f ca="1">IFERROR(IF(V32="Supercritical",MAX($D$16,IFERROR(L717,MAX($D$16,POWER((ABS(K717)^2)/($I$5*MAX(F717,0.1)^2),1/3)))),IF(V32="Subcritical",MAX($D$16,IFERROR(W717,MAX($D$16,POWER((ABS(K717)^2)/($I$5*MAX(F717,0.1)^2),1/3)))),IF(AND(IFERROR(V717,0)=1,IFERROR(AG717,0)=1),IF(IFERROR(T717,-1E+99)&gt;=IFERROR(AE717,-1E+99),MAX($D$16,IFERROR(L717,MAX($D$16,POWER((ABS(K717)^2)/($I$5*MAX(F717,0.1)^2),1/3)))),MAX($D$16,IFERROR(W717,MAX($D$16,POWER((ABS(K717)^2)/($I$5*MAX(F717,0.1)^2),1/3))))),IF(IFERROR(V717,0)=1,MAX($D$16,IFERROR(L717,MAX($D$16,POWER((ABS(K717)^2)/($I$5*MAX(F717,0.1)^2),1/3)))),IF(IFERROR(AG717,0)=1,MAX($D$16,IFERROR(W717,MAX($D$16,POWER((ABS(K717)^2)/($I$5*MAX(F717,0.1)^2),1/3)))),MAX($D$16,POWER((ABS(K717)^2)/($I$5*MAX(F717,0.1)^2),1/3))))))),MAX($D$16,POWER((ABS(K717)^2)/($I$5*MAX(F717,0.1)^2),1/3)))</f>
        <v>2.1389677043987478</v>
      </c>
      <c r="AI717">
        <f t="shared" ca="1" si="351"/>
        <v>634.41796770439873</v>
      </c>
      <c r="AJ717">
        <f t="shared" ca="1" si="352"/>
        <v>635.4874515565981</v>
      </c>
      <c r="AM717">
        <v>0</v>
      </c>
      <c r="AN717">
        <v>0</v>
      </c>
      <c r="AO717">
        <f t="shared" si="353"/>
        <v>0</v>
      </c>
      <c r="AP717">
        <f t="shared" si="362"/>
        <v>0</v>
      </c>
      <c r="AQ717">
        <f t="shared" ca="1" si="354"/>
        <v>1.0000000000000004</v>
      </c>
      <c r="AR717" t="str">
        <f t="shared" ca="1" si="355"/>
        <v>Supercritical</v>
      </c>
      <c r="AS717">
        <f t="shared" ca="1" si="356"/>
        <v>3.8141460404132466E-3</v>
      </c>
    </row>
    <row r="718" spans="1:45" x14ac:dyDescent="0.35">
      <c r="A718">
        <v>569</v>
      </c>
      <c r="B718">
        <v>567.99599999999998</v>
      </c>
      <c r="C718">
        <v>616173.36800000002</v>
      </c>
      <c r="D718">
        <v>3097419.1779999998</v>
      </c>
      <c r="E718">
        <v>632.27850000000001</v>
      </c>
      <c r="F718">
        <v>5.2</v>
      </c>
      <c r="G718">
        <v>0</v>
      </c>
      <c r="H718" t="s">
        <v>194</v>
      </c>
      <c r="I718">
        <v>2.3E-2</v>
      </c>
      <c r="J718">
        <f t="shared" si="357"/>
        <v>1.0009999999999764</v>
      </c>
      <c r="K718">
        <f t="shared" ca="1" si="358"/>
        <v>50.95</v>
      </c>
      <c r="L718">
        <f t="shared" ca="1" si="359"/>
        <v>1.0684959309922624</v>
      </c>
      <c r="M718">
        <f t="shared" ca="1" si="332"/>
        <v>5.5561788411597641</v>
      </c>
      <c r="N718">
        <f t="shared" ca="1" si="333"/>
        <v>0.75728294997139567</v>
      </c>
      <c r="O718">
        <f t="shared" ca="1" si="334"/>
        <v>9.1699712080119067</v>
      </c>
      <c r="P718">
        <f t="shared" ca="1" si="335"/>
        <v>633.34699593099231</v>
      </c>
      <c r="Q718">
        <f t="shared" ca="1" si="336"/>
        <v>637.63284567389587</v>
      </c>
      <c r="R718">
        <f t="shared" ca="1" si="337"/>
        <v>2.7409906686322007E-2</v>
      </c>
      <c r="S718">
        <f t="shared" ca="1" si="338"/>
        <v>2.8323507366843055</v>
      </c>
      <c r="T718">
        <f t="shared" ca="1" si="339"/>
        <v>50.594272557643521</v>
      </c>
      <c r="U718">
        <f t="shared" ca="1" si="360"/>
        <v>-2.7101607499844249E-2</v>
      </c>
      <c r="V718">
        <f t="shared" ca="1" si="361"/>
        <v>0</v>
      </c>
      <c r="W718">
        <f t="shared" ca="1" si="340"/>
        <v>0.96909194216975081</v>
      </c>
      <c r="X718">
        <f t="shared" ca="1" si="341"/>
        <v>5.0392780992827042</v>
      </c>
      <c r="Y718">
        <f t="shared" ca="1" si="342"/>
        <v>0.70596081313321202</v>
      </c>
      <c r="Z718">
        <f t="shared" ca="1" si="343"/>
        <v>10.110575164972991</v>
      </c>
      <c r="AA718">
        <f t="shared" ca="1" si="344"/>
        <v>633.24759194216972</v>
      </c>
      <c r="AB718">
        <f t="shared" ca="1" si="345"/>
        <v>638.45777186911005</v>
      </c>
      <c r="AC718">
        <f t="shared" ca="1" si="346"/>
        <v>3.658980679655028E-2</v>
      </c>
      <c r="AD718">
        <f t="shared" ca="1" si="347"/>
        <v>3.2791317577161765</v>
      </c>
      <c r="AE718">
        <f t="shared" ca="1" si="348"/>
        <v>54.952853098488866</v>
      </c>
      <c r="AF718">
        <f t="shared" ca="1" si="349"/>
        <v>3.6324264893210056E-2</v>
      </c>
      <c r="AG718">
        <f t="shared" ca="1" si="350"/>
        <v>0</v>
      </c>
      <c r="AH718">
        <f ca="1">IFERROR(IF(V32="Supercritical",MAX($D$16,IFERROR(L718,MAX($D$16,POWER((ABS(K718)^2)/($I$5*MAX(F718,0.1)^2),1/3)))),IF(V32="Subcritical",MAX($D$16,IFERROR(W718,MAX($D$16,POWER((ABS(K718)^2)/($I$5*MAX(F718,0.1)^2),1/3)))),IF(AND(IFERROR(V718,0)=1,IFERROR(AG718,0)=1),IF(IFERROR(T718,-1E+99)&gt;=IFERROR(AE718,-1E+99),MAX($D$16,IFERROR(L718,MAX($D$16,POWER((ABS(K718)^2)/($I$5*MAX(F718,0.1)^2),1/3)))),MAX($D$16,IFERROR(W718,MAX($D$16,POWER((ABS(K718)^2)/($I$5*MAX(F718,0.1)^2),1/3))))),IF(IFERROR(V718,0)=1,MAX($D$16,IFERROR(L718,MAX($D$16,POWER((ABS(K718)^2)/($I$5*MAX(F718,0.1)^2),1/3)))),IF(IFERROR(AG718,0)=1,MAX($D$16,IFERROR(W718,MAX($D$16,POWER((ABS(K718)^2)/($I$5*MAX(F718,0.1)^2),1/3)))),MAX($D$16,POWER((ABS(K718)^2)/($I$5*MAX(F718,0.1)^2),1/3))))))),MAX($D$16,POWER((ABS(K718)^2)/($I$5*MAX(F718,0.1)^2),1/3)))</f>
        <v>2.1389677043987478</v>
      </c>
      <c r="AI718">
        <f t="shared" ca="1" si="351"/>
        <v>634.41746770439875</v>
      </c>
      <c r="AJ718">
        <f t="shared" ca="1" si="352"/>
        <v>635.48695155659811</v>
      </c>
      <c r="AM718">
        <v>0</v>
      </c>
      <c r="AN718">
        <v>0</v>
      </c>
      <c r="AO718">
        <f t="shared" si="353"/>
        <v>0</v>
      </c>
      <c r="AP718">
        <f t="shared" si="362"/>
        <v>0</v>
      </c>
      <c r="AQ718">
        <f t="shared" ca="1" si="354"/>
        <v>1.0000000000000004</v>
      </c>
      <c r="AR718" t="str">
        <f t="shared" ca="1" si="355"/>
        <v>Supercritical</v>
      </c>
      <c r="AS718">
        <f t="shared" ca="1" si="356"/>
        <v>3.8141460404132466E-3</v>
      </c>
    </row>
    <row r="719" spans="1:45" x14ac:dyDescent="0.35">
      <c r="A719">
        <v>570</v>
      </c>
      <c r="B719">
        <v>568.99599999999998</v>
      </c>
      <c r="C719">
        <v>616172.89399999997</v>
      </c>
      <c r="D719">
        <v>3097418.298</v>
      </c>
      <c r="E719">
        <v>632.27800000000002</v>
      </c>
      <c r="F719">
        <v>5.2</v>
      </c>
      <c r="G719">
        <v>0</v>
      </c>
      <c r="H719" t="s">
        <v>194</v>
      </c>
      <c r="I719">
        <v>2.7E-2</v>
      </c>
      <c r="J719">
        <f t="shared" si="357"/>
        <v>1</v>
      </c>
      <c r="K719">
        <f t="shared" ca="1" si="358"/>
        <v>50.95</v>
      </c>
      <c r="L719">
        <f t="shared" ca="1" si="359"/>
        <v>1.0684959309922624</v>
      </c>
      <c r="M719">
        <f t="shared" ca="1" si="332"/>
        <v>5.5561788411597641</v>
      </c>
      <c r="N719">
        <f t="shared" ca="1" si="333"/>
        <v>0.75728294997139567</v>
      </c>
      <c r="O719">
        <f t="shared" ca="1" si="334"/>
        <v>9.1699712080119067</v>
      </c>
      <c r="P719">
        <f t="shared" ca="1" si="335"/>
        <v>633.34649593099232</v>
      </c>
      <c r="Q719">
        <f t="shared" ca="1" si="336"/>
        <v>637.63234567389588</v>
      </c>
      <c r="R719">
        <f t="shared" ca="1" si="337"/>
        <v>2.7409906686322007E-2</v>
      </c>
      <c r="S719">
        <f t="shared" ca="1" si="338"/>
        <v>2.8323507366843055</v>
      </c>
      <c r="T719">
        <f t="shared" ca="1" si="339"/>
        <v>50.594272557643521</v>
      </c>
      <c r="U719">
        <f t="shared" ca="1" si="360"/>
        <v>-2.7102769924795211E-2</v>
      </c>
      <c r="V719">
        <f t="shared" ca="1" si="361"/>
        <v>0</v>
      </c>
      <c r="W719">
        <f t="shared" ca="1" si="340"/>
        <v>0.96894036049957821</v>
      </c>
      <c r="X719">
        <f t="shared" ca="1" si="341"/>
        <v>5.0384898745978068</v>
      </c>
      <c r="Y719">
        <f t="shared" ca="1" si="342"/>
        <v>0.70588036863307546</v>
      </c>
      <c r="Z719">
        <f t="shared" ca="1" si="343"/>
        <v>10.112156870031825</v>
      </c>
      <c r="AA719">
        <f t="shared" ca="1" si="344"/>
        <v>633.24694036049959</v>
      </c>
      <c r="AB719">
        <f t="shared" ca="1" si="345"/>
        <v>638.45875058293245</v>
      </c>
      <c r="AC719">
        <f t="shared" ca="1" si="346"/>
        <v>3.6606817667692297E-2</v>
      </c>
      <c r="AD719">
        <f t="shared" ca="1" si="347"/>
        <v>3.2799012721180847</v>
      </c>
      <c r="AE719">
        <f t="shared" ca="1" si="348"/>
        <v>54.960304165839304</v>
      </c>
      <c r="AF719">
        <f t="shared" ca="1" si="349"/>
        <v>3.6341349127724243E-2</v>
      </c>
      <c r="AG719">
        <f t="shared" ca="1" si="350"/>
        <v>0</v>
      </c>
      <c r="AH719">
        <f ca="1">IFERROR(IF(V32="Supercritical",MAX($D$16,IFERROR(L719,MAX($D$16,POWER((ABS(K719)^2)/($I$5*MAX(F719,0.1)^2),1/3)))),IF(V32="Subcritical",MAX($D$16,IFERROR(W719,MAX($D$16,POWER((ABS(K719)^2)/($I$5*MAX(F719,0.1)^2),1/3)))),IF(AND(IFERROR(V719,0)=1,IFERROR(AG719,0)=1),IF(IFERROR(T719,-1E+99)&gt;=IFERROR(AE719,-1E+99),MAX($D$16,IFERROR(L719,MAX($D$16,POWER((ABS(K719)^2)/($I$5*MAX(F719,0.1)^2),1/3)))),MAX($D$16,IFERROR(W719,MAX($D$16,POWER((ABS(K719)^2)/($I$5*MAX(F719,0.1)^2),1/3))))),IF(IFERROR(V719,0)=1,MAX($D$16,IFERROR(L719,MAX($D$16,POWER((ABS(K719)^2)/($I$5*MAX(F719,0.1)^2),1/3)))),IF(IFERROR(AG719,0)=1,MAX($D$16,IFERROR(W719,MAX($D$16,POWER((ABS(K719)^2)/($I$5*MAX(F719,0.1)^2),1/3)))),MAX($D$16,POWER((ABS(K719)^2)/($I$5*MAX(F719,0.1)^2),1/3))))))),MAX($D$16,POWER((ABS(K719)^2)/($I$5*MAX(F719,0.1)^2),1/3)))</f>
        <v>2.1389677043987478</v>
      </c>
      <c r="AI719">
        <f t="shared" ca="1" si="351"/>
        <v>634.41696770439876</v>
      </c>
      <c r="AJ719">
        <f t="shared" ca="1" si="352"/>
        <v>635.48645155659813</v>
      </c>
      <c r="AM719">
        <v>0</v>
      </c>
      <c r="AN719">
        <v>0</v>
      </c>
      <c r="AO719">
        <f t="shared" si="353"/>
        <v>0</v>
      </c>
      <c r="AP719">
        <f t="shared" si="362"/>
        <v>0</v>
      </c>
      <c r="AQ719">
        <f t="shared" ca="1" si="354"/>
        <v>1.0000000000000004</v>
      </c>
      <c r="AR719" t="str">
        <f t="shared" ca="1" si="355"/>
        <v>Supercritical</v>
      </c>
      <c r="AS719">
        <f t="shared" ca="1" si="356"/>
        <v>3.8141460404132466E-3</v>
      </c>
    </row>
    <row r="720" spans="1:45" x14ac:dyDescent="0.35">
      <c r="A720">
        <v>571</v>
      </c>
      <c r="B720">
        <v>569.99599999999998</v>
      </c>
      <c r="C720">
        <v>616172.42000000004</v>
      </c>
      <c r="D720">
        <v>3097417.4169999999</v>
      </c>
      <c r="E720">
        <v>632.27750000000003</v>
      </c>
      <c r="F720">
        <v>5.2</v>
      </c>
      <c r="G720">
        <v>0</v>
      </c>
      <c r="H720" t="s">
        <v>194</v>
      </c>
      <c r="I720">
        <v>2.7E-2</v>
      </c>
      <c r="J720">
        <f t="shared" si="357"/>
        <v>1</v>
      </c>
      <c r="K720">
        <f t="shared" ca="1" si="358"/>
        <v>50.95</v>
      </c>
      <c r="L720">
        <f t="shared" ca="1" si="359"/>
        <v>1.0684959309922624</v>
      </c>
      <c r="M720">
        <f t="shared" ca="1" si="332"/>
        <v>5.5561788411597641</v>
      </c>
      <c r="N720">
        <f t="shared" ca="1" si="333"/>
        <v>0.75728294997139567</v>
      </c>
      <c r="O720">
        <f t="shared" ca="1" si="334"/>
        <v>9.1699712080119067</v>
      </c>
      <c r="P720">
        <f t="shared" ca="1" si="335"/>
        <v>633.34599593099233</v>
      </c>
      <c r="Q720">
        <f t="shared" ca="1" si="336"/>
        <v>637.6318456738959</v>
      </c>
      <c r="R720">
        <f t="shared" ca="1" si="337"/>
        <v>2.7409906686322007E-2</v>
      </c>
      <c r="S720">
        <f t="shared" ca="1" si="338"/>
        <v>2.8323507366843055</v>
      </c>
      <c r="T720">
        <f t="shared" ca="1" si="339"/>
        <v>50.594272557643521</v>
      </c>
      <c r="U720">
        <f t="shared" ca="1" si="360"/>
        <v>-2.7102769924795211E-2</v>
      </c>
      <c r="V720">
        <f t="shared" ca="1" si="361"/>
        <v>0</v>
      </c>
      <c r="W720">
        <f t="shared" ca="1" si="340"/>
        <v>0.96879445657776775</v>
      </c>
      <c r="X720">
        <f t="shared" ca="1" si="341"/>
        <v>5.0377311742043922</v>
      </c>
      <c r="Y720">
        <f t="shared" ca="1" si="342"/>
        <v>0.70580293086355483</v>
      </c>
      <c r="Z720">
        <f t="shared" ca="1" si="343"/>
        <v>10.113679797145295</v>
      </c>
      <c r="AA720">
        <f t="shared" ca="1" si="344"/>
        <v>633.24629445657774</v>
      </c>
      <c r="AB720">
        <f t="shared" ca="1" si="345"/>
        <v>638.45967463186753</v>
      </c>
      <c r="AC720">
        <f t="shared" ca="1" si="346"/>
        <v>3.6623201576175171E-2</v>
      </c>
      <c r="AD720">
        <f t="shared" ca="1" si="347"/>
        <v>3.2806422473676431</v>
      </c>
      <c r="AE720">
        <f t="shared" ca="1" si="348"/>
        <v>54.967478681721772</v>
      </c>
      <c r="AF720">
        <f t="shared" ca="1" si="349"/>
        <v>3.6557649924134239E-2</v>
      </c>
      <c r="AG720">
        <f t="shared" ca="1" si="350"/>
        <v>0</v>
      </c>
      <c r="AH720">
        <f ca="1">IFERROR(IF(V32="Supercritical",MAX($D$16,IFERROR(L720,MAX($D$16,POWER((ABS(K720)^2)/($I$5*MAX(F720,0.1)^2),1/3)))),IF(V32="Subcritical",MAX($D$16,IFERROR(W720,MAX($D$16,POWER((ABS(K720)^2)/($I$5*MAX(F720,0.1)^2),1/3)))),IF(AND(IFERROR(V720,0)=1,IFERROR(AG720,0)=1),IF(IFERROR(T720,-1E+99)&gt;=IFERROR(AE720,-1E+99),MAX($D$16,IFERROR(L720,MAX($D$16,POWER((ABS(K720)^2)/($I$5*MAX(F720,0.1)^2),1/3)))),MAX($D$16,IFERROR(W720,MAX($D$16,POWER((ABS(K720)^2)/($I$5*MAX(F720,0.1)^2),1/3))))),IF(IFERROR(V720,0)=1,MAX($D$16,IFERROR(L720,MAX($D$16,POWER((ABS(K720)^2)/($I$5*MAX(F720,0.1)^2),1/3)))),IF(IFERROR(AG720,0)=1,MAX($D$16,IFERROR(W720,MAX($D$16,POWER((ABS(K720)^2)/($I$5*MAX(F720,0.1)^2),1/3)))),MAX($D$16,POWER((ABS(K720)^2)/($I$5*MAX(F720,0.1)^2),1/3))))))),MAX($D$16,POWER((ABS(K720)^2)/($I$5*MAX(F720,0.1)^2),1/3)))</f>
        <v>2.1389677043987478</v>
      </c>
      <c r="AI720">
        <f t="shared" ca="1" si="351"/>
        <v>634.41646770439877</v>
      </c>
      <c r="AJ720">
        <f t="shared" ca="1" si="352"/>
        <v>635.48595155659814</v>
      </c>
      <c r="AM720">
        <v>0</v>
      </c>
      <c r="AN720">
        <v>0</v>
      </c>
      <c r="AO720">
        <f t="shared" si="353"/>
        <v>0</v>
      </c>
      <c r="AP720">
        <f t="shared" si="362"/>
        <v>0</v>
      </c>
      <c r="AQ720">
        <f t="shared" ca="1" si="354"/>
        <v>1.0000000000000004</v>
      </c>
      <c r="AR720" t="str">
        <f t="shared" ca="1" si="355"/>
        <v>Supercritical</v>
      </c>
      <c r="AS720">
        <f t="shared" ca="1" si="356"/>
        <v>3.8141460404132466E-3</v>
      </c>
    </row>
    <row r="721" spans="1:45" x14ac:dyDescent="0.35">
      <c r="A721">
        <v>572</v>
      </c>
      <c r="B721">
        <v>570.99599999999998</v>
      </c>
      <c r="C721">
        <v>616171.946</v>
      </c>
      <c r="D721">
        <v>3097416.537</v>
      </c>
      <c r="E721">
        <v>632.27700000000004</v>
      </c>
      <c r="F721">
        <v>5.2</v>
      </c>
      <c r="G721">
        <v>0</v>
      </c>
      <c r="H721" t="s">
        <v>194</v>
      </c>
      <c r="I721">
        <v>0.05</v>
      </c>
      <c r="J721">
        <f t="shared" si="357"/>
        <v>1</v>
      </c>
      <c r="K721">
        <f t="shared" ca="1" si="358"/>
        <v>50.95</v>
      </c>
      <c r="L721">
        <f t="shared" ca="1" si="359"/>
        <v>1.0684959309922624</v>
      </c>
      <c r="M721">
        <f t="shared" ca="1" si="332"/>
        <v>5.5561788411597641</v>
      </c>
      <c r="N721">
        <f t="shared" ca="1" si="333"/>
        <v>0.75728294997139567</v>
      </c>
      <c r="O721">
        <f t="shared" ca="1" si="334"/>
        <v>9.1699712080119067</v>
      </c>
      <c r="P721">
        <f t="shared" ca="1" si="335"/>
        <v>633.34549593099234</v>
      </c>
      <c r="Q721">
        <f t="shared" ca="1" si="336"/>
        <v>637.63134567389591</v>
      </c>
      <c r="R721">
        <f t="shared" ca="1" si="337"/>
        <v>2.7409906686322007E-2</v>
      </c>
      <c r="S721">
        <f t="shared" ca="1" si="338"/>
        <v>2.8323507366843055</v>
      </c>
      <c r="T721">
        <f t="shared" ca="1" si="339"/>
        <v>50.594272557643521</v>
      </c>
      <c r="U721">
        <f t="shared" ca="1" si="360"/>
        <v>-2.7267060831604795E-2</v>
      </c>
      <c r="V721">
        <f t="shared" ca="1" si="361"/>
        <v>0</v>
      </c>
      <c r="W721">
        <f t="shared" ca="1" si="340"/>
        <v>0.96865405354779954</v>
      </c>
      <c r="X721">
        <f t="shared" ca="1" si="341"/>
        <v>5.0370010784485579</v>
      </c>
      <c r="Y721">
        <f t="shared" ca="1" si="342"/>
        <v>0.70572840668612757</v>
      </c>
      <c r="Z721">
        <f t="shared" ca="1" si="343"/>
        <v>10.115145739792668</v>
      </c>
      <c r="AA721">
        <f t="shared" ca="1" si="344"/>
        <v>633.24565405354781</v>
      </c>
      <c r="AB721">
        <f t="shared" ca="1" si="345"/>
        <v>638.46054566095074</v>
      </c>
      <c r="AC721">
        <f t="shared" ca="1" si="346"/>
        <v>3.6638977237670831E-2</v>
      </c>
      <c r="AD721">
        <f t="shared" ca="1" si="347"/>
        <v>3.2813555497082127</v>
      </c>
      <c r="AE721">
        <f t="shared" ca="1" si="348"/>
        <v>54.974385057143834</v>
      </c>
      <c r="AF721">
        <f t="shared" ca="1" si="349"/>
        <v>3.6816913146594743E-2</v>
      </c>
      <c r="AG721">
        <f t="shared" ca="1" si="350"/>
        <v>0</v>
      </c>
      <c r="AH721">
        <f ca="1">IFERROR(IF(V32="Supercritical",MAX($D$16,IFERROR(L721,MAX($D$16,POWER((ABS(K721)^2)/($I$5*MAX(F721,0.1)^2),1/3)))),IF(V32="Subcritical",MAX($D$16,IFERROR(W721,MAX($D$16,POWER((ABS(K721)^2)/($I$5*MAX(F721,0.1)^2),1/3)))),IF(AND(IFERROR(V721,0)=1,IFERROR(AG721,0)=1),IF(IFERROR(T721,-1E+99)&gt;=IFERROR(AE721,-1E+99),MAX($D$16,IFERROR(L721,MAX($D$16,POWER((ABS(K721)^2)/($I$5*MAX(F721,0.1)^2),1/3)))),MAX($D$16,IFERROR(W721,MAX($D$16,POWER((ABS(K721)^2)/($I$5*MAX(F721,0.1)^2),1/3))))),IF(IFERROR(V721,0)=1,MAX($D$16,IFERROR(L721,MAX($D$16,POWER((ABS(K721)^2)/($I$5*MAX(F721,0.1)^2),1/3)))),IF(IFERROR(AG721,0)=1,MAX($D$16,IFERROR(W721,MAX($D$16,POWER((ABS(K721)^2)/($I$5*MAX(F721,0.1)^2),1/3)))),MAX($D$16,POWER((ABS(K721)^2)/($I$5*MAX(F721,0.1)^2),1/3))))))),MAX($D$16,POWER((ABS(K721)^2)/($I$5*MAX(F721,0.1)^2),1/3)))</f>
        <v>2.1389677043987478</v>
      </c>
      <c r="AI721">
        <f t="shared" ca="1" si="351"/>
        <v>634.41596770439878</v>
      </c>
      <c r="AJ721">
        <f t="shared" ca="1" si="352"/>
        <v>635.48545155659815</v>
      </c>
      <c r="AM721">
        <v>0</v>
      </c>
      <c r="AN721">
        <v>0</v>
      </c>
      <c r="AO721">
        <f t="shared" si="353"/>
        <v>0</v>
      </c>
      <c r="AP721">
        <f t="shared" si="362"/>
        <v>0</v>
      </c>
      <c r="AQ721">
        <f t="shared" ca="1" si="354"/>
        <v>1.0000000000000004</v>
      </c>
      <c r="AR721" t="str">
        <f t="shared" ca="1" si="355"/>
        <v>Supercritical</v>
      </c>
      <c r="AS721">
        <f t="shared" ca="1" si="356"/>
        <v>3.8141460404132466E-3</v>
      </c>
    </row>
    <row r="722" spans="1:45" x14ac:dyDescent="0.35">
      <c r="A722">
        <v>573</v>
      </c>
      <c r="B722">
        <v>571.99599999999998</v>
      </c>
      <c r="C722">
        <v>616171.47100000002</v>
      </c>
      <c r="D722">
        <v>3097415.6570000001</v>
      </c>
      <c r="E722">
        <v>632.27650000000006</v>
      </c>
      <c r="F722">
        <v>5.2</v>
      </c>
      <c r="G722">
        <v>0</v>
      </c>
      <c r="H722" t="s">
        <v>194</v>
      </c>
      <c r="I722">
        <v>7.8E-2</v>
      </c>
      <c r="J722">
        <f t="shared" si="357"/>
        <v>1</v>
      </c>
      <c r="K722">
        <f t="shared" ca="1" si="358"/>
        <v>50.95</v>
      </c>
      <c r="L722">
        <f t="shared" ca="1" si="359"/>
        <v>1.0684959309922624</v>
      </c>
      <c r="M722">
        <f t="shared" ca="1" si="332"/>
        <v>5.5561788411597641</v>
      </c>
      <c r="N722">
        <f t="shared" ca="1" si="333"/>
        <v>0.75728294997139567</v>
      </c>
      <c r="O722">
        <f t="shared" ca="1" si="334"/>
        <v>9.1699712080119067</v>
      </c>
      <c r="P722">
        <f t="shared" ca="1" si="335"/>
        <v>633.34499593099235</v>
      </c>
      <c r="Q722">
        <f t="shared" ca="1" si="336"/>
        <v>637.63084567389592</v>
      </c>
      <c r="R722">
        <f t="shared" ca="1" si="337"/>
        <v>2.7409906686322007E-2</v>
      </c>
      <c r="S722">
        <f t="shared" ca="1" si="338"/>
        <v>2.8323507366843055</v>
      </c>
      <c r="T722">
        <f t="shared" ca="1" si="339"/>
        <v>50.594272557643521</v>
      </c>
      <c r="U722">
        <f t="shared" ca="1" si="360"/>
        <v>-2.7467067152883828E-2</v>
      </c>
      <c r="V722">
        <f t="shared" ca="1" si="361"/>
        <v>0</v>
      </c>
      <c r="W722">
        <f t="shared" ca="1" si="340"/>
        <v>0.96851897391393826</v>
      </c>
      <c r="X722">
        <f t="shared" ca="1" si="341"/>
        <v>5.0362986643524792</v>
      </c>
      <c r="Y722">
        <f t="shared" ca="1" si="342"/>
        <v>0.70565670256597868</v>
      </c>
      <c r="Z722">
        <f t="shared" ca="1" si="343"/>
        <v>10.116556502224572</v>
      </c>
      <c r="AA722">
        <f t="shared" ca="1" si="344"/>
        <v>633.24501897391394</v>
      </c>
      <c r="AB722">
        <f t="shared" ca="1" si="345"/>
        <v>638.46136532777234</v>
      </c>
      <c r="AC722">
        <f t="shared" ca="1" si="346"/>
        <v>3.6654163528480242E-2</v>
      </c>
      <c r="AD722">
        <f t="shared" ca="1" si="347"/>
        <v>3.2820420511180823</v>
      </c>
      <c r="AE722">
        <f t="shared" ca="1" si="348"/>
        <v>54.981031756835606</v>
      </c>
      <c r="AF722">
        <f t="shared" ca="1" si="349"/>
        <v>3.6388899114285778E-2</v>
      </c>
      <c r="AG722">
        <f t="shared" ca="1" si="350"/>
        <v>0</v>
      </c>
      <c r="AH722">
        <f ca="1">IFERROR(IF(V32="Supercritical",MAX($D$16,IFERROR(L722,MAX($D$16,POWER((ABS(K722)^2)/($I$5*MAX(F722,0.1)^2),1/3)))),IF(V32="Subcritical",MAX($D$16,IFERROR(W722,MAX($D$16,POWER((ABS(K722)^2)/($I$5*MAX(F722,0.1)^2),1/3)))),IF(AND(IFERROR(V722,0)=1,IFERROR(AG722,0)=1),IF(IFERROR(T722,-1E+99)&gt;=IFERROR(AE722,-1E+99),MAX($D$16,IFERROR(L722,MAX($D$16,POWER((ABS(K722)^2)/($I$5*MAX(F722,0.1)^2),1/3)))),MAX($D$16,IFERROR(W722,MAX($D$16,POWER((ABS(K722)^2)/($I$5*MAX(F722,0.1)^2),1/3))))),IF(IFERROR(V722,0)=1,MAX($D$16,IFERROR(L722,MAX($D$16,POWER((ABS(K722)^2)/($I$5*MAX(F722,0.1)^2),1/3)))),IF(IFERROR(AG722,0)=1,MAX($D$16,IFERROR(W722,MAX($D$16,POWER((ABS(K722)^2)/($I$5*MAX(F722,0.1)^2),1/3)))),MAX($D$16,POWER((ABS(K722)^2)/($I$5*MAX(F722,0.1)^2),1/3))))))),MAX($D$16,POWER((ABS(K722)^2)/($I$5*MAX(F722,0.1)^2),1/3)))</f>
        <v>2.1389677043987478</v>
      </c>
      <c r="AI722">
        <f t="shared" ca="1" si="351"/>
        <v>634.41546770439879</v>
      </c>
      <c r="AJ722">
        <f t="shared" ca="1" si="352"/>
        <v>635.48495155659816</v>
      </c>
      <c r="AM722">
        <v>0</v>
      </c>
      <c r="AN722">
        <v>0</v>
      </c>
      <c r="AO722">
        <f t="shared" si="353"/>
        <v>0</v>
      </c>
      <c r="AP722">
        <f t="shared" si="362"/>
        <v>0</v>
      </c>
      <c r="AQ722">
        <f t="shared" ca="1" si="354"/>
        <v>1.0000000000000004</v>
      </c>
      <c r="AR722" t="str">
        <f t="shared" ca="1" si="355"/>
        <v>Supercritical</v>
      </c>
      <c r="AS722">
        <f t="shared" ca="1" si="356"/>
        <v>3.8141460404132466E-3</v>
      </c>
    </row>
    <row r="723" spans="1:45" x14ac:dyDescent="0.35">
      <c r="A723">
        <v>574</v>
      </c>
      <c r="B723">
        <v>572.99599999999998</v>
      </c>
      <c r="C723">
        <v>616170.99699999997</v>
      </c>
      <c r="D723">
        <v>3097414.7760000001</v>
      </c>
      <c r="E723">
        <v>632.27599999999995</v>
      </c>
      <c r="F723">
        <v>5.2</v>
      </c>
      <c r="G723">
        <v>0</v>
      </c>
      <c r="H723" t="s">
        <v>194</v>
      </c>
      <c r="I723">
        <v>2.7E-2</v>
      </c>
      <c r="J723">
        <f t="shared" si="357"/>
        <v>1</v>
      </c>
      <c r="K723">
        <f t="shared" ca="1" si="358"/>
        <v>50.95</v>
      </c>
      <c r="L723">
        <f t="shared" ca="1" si="359"/>
        <v>1.0684959309922624</v>
      </c>
      <c r="M723">
        <f t="shared" ca="1" si="332"/>
        <v>5.5561788411597641</v>
      </c>
      <c r="N723">
        <f t="shared" ca="1" si="333"/>
        <v>0.75728294997139567</v>
      </c>
      <c r="O723">
        <f t="shared" ca="1" si="334"/>
        <v>9.1699712080119067</v>
      </c>
      <c r="P723">
        <f t="shared" ca="1" si="335"/>
        <v>633.34449593099225</v>
      </c>
      <c r="Q723">
        <f t="shared" ca="1" si="336"/>
        <v>637.63034567389582</v>
      </c>
      <c r="R723">
        <f t="shared" ca="1" si="337"/>
        <v>2.7409906686322007E-2</v>
      </c>
      <c r="S723">
        <f t="shared" ca="1" si="338"/>
        <v>2.8323507366843055</v>
      </c>
      <c r="T723">
        <f t="shared" ca="1" si="339"/>
        <v>50.594272557643521</v>
      </c>
      <c r="U723">
        <f t="shared" ca="1" si="360"/>
        <v>-2.7102769924681525E-2</v>
      </c>
      <c r="V723">
        <f t="shared" ca="1" si="361"/>
        <v>0</v>
      </c>
      <c r="W723">
        <f t="shared" ca="1" si="340"/>
        <v>0.9683890407825736</v>
      </c>
      <c r="X723">
        <f t="shared" ca="1" si="341"/>
        <v>5.035623012069383</v>
      </c>
      <c r="Y723">
        <f t="shared" ca="1" si="342"/>
        <v>0.70558772523371416</v>
      </c>
      <c r="Z723">
        <f t="shared" ca="1" si="343"/>
        <v>10.117913886302256</v>
      </c>
      <c r="AA723">
        <f t="shared" ca="1" si="344"/>
        <v>633.24438904078249</v>
      </c>
      <c r="AB723">
        <f t="shared" ca="1" si="345"/>
        <v>638.46213529005001</v>
      </c>
      <c r="AC723">
        <f t="shared" ca="1" si="346"/>
        <v>3.6668779341786112E-2</v>
      </c>
      <c r="AD723">
        <f t="shared" ca="1" si="347"/>
        <v>3.2827026228830021</v>
      </c>
      <c r="AE723">
        <f t="shared" ca="1" si="348"/>
        <v>54.987427237100356</v>
      </c>
      <c r="AF723">
        <f t="shared" ca="1" si="349"/>
        <v>3.6403577923010744E-2</v>
      </c>
      <c r="AG723">
        <f t="shared" ca="1" si="350"/>
        <v>0</v>
      </c>
      <c r="AH723">
        <f ca="1">IFERROR(IF(V32="Supercritical",MAX($D$16,IFERROR(L723,MAX($D$16,POWER((ABS(K723)^2)/($I$5*MAX(F723,0.1)^2),1/3)))),IF(V32="Subcritical",MAX($D$16,IFERROR(W723,MAX($D$16,POWER((ABS(K723)^2)/($I$5*MAX(F723,0.1)^2),1/3)))),IF(AND(IFERROR(V723,0)=1,IFERROR(AG723,0)=1),IF(IFERROR(T723,-1E+99)&gt;=IFERROR(AE723,-1E+99),MAX($D$16,IFERROR(L723,MAX($D$16,POWER((ABS(K723)^2)/($I$5*MAX(F723,0.1)^2),1/3)))),MAX($D$16,IFERROR(W723,MAX($D$16,POWER((ABS(K723)^2)/($I$5*MAX(F723,0.1)^2),1/3))))),IF(IFERROR(V723,0)=1,MAX($D$16,IFERROR(L723,MAX($D$16,POWER((ABS(K723)^2)/($I$5*MAX(F723,0.1)^2),1/3)))),IF(IFERROR(AG723,0)=1,MAX($D$16,IFERROR(W723,MAX($D$16,POWER((ABS(K723)^2)/($I$5*MAX(F723,0.1)^2),1/3)))),MAX($D$16,POWER((ABS(K723)^2)/($I$5*MAX(F723,0.1)^2),1/3))))))),MAX($D$16,POWER((ABS(K723)^2)/($I$5*MAX(F723,0.1)^2),1/3)))</f>
        <v>2.1389677043987478</v>
      </c>
      <c r="AI723">
        <f t="shared" ca="1" si="351"/>
        <v>634.41496770439869</v>
      </c>
      <c r="AJ723">
        <f t="shared" ca="1" si="352"/>
        <v>635.48445155659806</v>
      </c>
      <c r="AM723">
        <v>0</v>
      </c>
      <c r="AN723">
        <v>0</v>
      </c>
      <c r="AO723">
        <f t="shared" si="353"/>
        <v>0</v>
      </c>
      <c r="AP723">
        <f t="shared" si="362"/>
        <v>0</v>
      </c>
      <c r="AQ723">
        <f t="shared" ca="1" si="354"/>
        <v>1.0000000000000004</v>
      </c>
      <c r="AR723" t="str">
        <f t="shared" ca="1" si="355"/>
        <v>Supercritical</v>
      </c>
      <c r="AS723">
        <f t="shared" ca="1" si="356"/>
        <v>3.8141460404132466E-3</v>
      </c>
    </row>
    <row r="724" spans="1:45" x14ac:dyDescent="0.35">
      <c r="A724">
        <v>575</v>
      </c>
      <c r="B724">
        <v>573.99599999999998</v>
      </c>
      <c r="C724">
        <v>616170.52300000004</v>
      </c>
      <c r="D724">
        <v>3097413.8960000002</v>
      </c>
      <c r="E724">
        <v>632.27549999999997</v>
      </c>
      <c r="F724">
        <v>5.2</v>
      </c>
      <c r="G724">
        <v>0</v>
      </c>
      <c r="H724" t="s">
        <v>194</v>
      </c>
      <c r="I724">
        <v>2.7E-2</v>
      </c>
      <c r="J724">
        <f t="shared" si="357"/>
        <v>1</v>
      </c>
      <c r="K724">
        <f t="shared" ca="1" si="358"/>
        <v>50.95</v>
      </c>
      <c r="L724">
        <f t="shared" ca="1" si="359"/>
        <v>1.0684959309922624</v>
      </c>
      <c r="M724">
        <f t="shared" ca="1" si="332"/>
        <v>5.5561788411597641</v>
      </c>
      <c r="N724">
        <f t="shared" ca="1" si="333"/>
        <v>0.75728294997139567</v>
      </c>
      <c r="O724">
        <f t="shared" ca="1" si="334"/>
        <v>9.1699712080119067</v>
      </c>
      <c r="P724">
        <f t="shared" ca="1" si="335"/>
        <v>633.34399593099226</v>
      </c>
      <c r="Q724">
        <f t="shared" ca="1" si="336"/>
        <v>637.62984567389583</v>
      </c>
      <c r="R724">
        <f t="shared" ca="1" si="337"/>
        <v>2.7409906686322007E-2</v>
      </c>
      <c r="S724">
        <f t="shared" ca="1" si="338"/>
        <v>2.8323507366843055</v>
      </c>
      <c r="T724">
        <f t="shared" ca="1" si="339"/>
        <v>50.594272557643521</v>
      </c>
      <c r="U724">
        <f t="shared" ca="1" si="360"/>
        <v>-2.7102769924795211E-2</v>
      </c>
      <c r="V724">
        <f t="shared" ca="1" si="361"/>
        <v>0</v>
      </c>
      <c r="W724">
        <f t="shared" ca="1" si="340"/>
        <v>0.96826407886797417</v>
      </c>
      <c r="X724">
        <f t="shared" ca="1" si="341"/>
        <v>5.0349732101134661</v>
      </c>
      <c r="Y724">
        <f t="shared" ca="1" si="342"/>
        <v>0.70552138222219285</v>
      </c>
      <c r="Z724">
        <f t="shared" ca="1" si="343"/>
        <v>10.119219680783925</v>
      </c>
      <c r="AA724">
        <f t="shared" ca="1" si="344"/>
        <v>633.24376407886791</v>
      </c>
      <c r="AB724">
        <f t="shared" ca="1" si="345"/>
        <v>638.46285719548177</v>
      </c>
      <c r="AC724">
        <f t="shared" ca="1" si="346"/>
        <v>3.6682843470089481E-2</v>
      </c>
      <c r="AD724">
        <f t="shared" ca="1" si="347"/>
        <v>3.2833381303578153</v>
      </c>
      <c r="AE724">
        <f t="shared" ca="1" si="348"/>
        <v>54.99357989518488</v>
      </c>
      <c r="AF724">
        <f t="shared" ca="1" si="349"/>
        <v>3.6417702660401119E-2</v>
      </c>
      <c r="AG724">
        <f t="shared" ca="1" si="350"/>
        <v>0</v>
      </c>
      <c r="AH724">
        <f ca="1">IFERROR(IF(V32="Supercritical",MAX($D$16,IFERROR(L724,MAX($D$16,POWER((ABS(K724)^2)/($I$5*MAX(F724,0.1)^2),1/3)))),IF(V32="Subcritical",MAX($D$16,IFERROR(W724,MAX($D$16,POWER((ABS(K724)^2)/($I$5*MAX(F724,0.1)^2),1/3)))),IF(AND(IFERROR(V724,0)=1,IFERROR(AG724,0)=1),IF(IFERROR(T724,-1E+99)&gt;=IFERROR(AE724,-1E+99),MAX($D$16,IFERROR(L724,MAX($D$16,POWER((ABS(K724)^2)/($I$5*MAX(F724,0.1)^2),1/3)))),MAX($D$16,IFERROR(W724,MAX($D$16,POWER((ABS(K724)^2)/($I$5*MAX(F724,0.1)^2),1/3))))),IF(IFERROR(V724,0)=1,MAX($D$16,IFERROR(L724,MAX($D$16,POWER((ABS(K724)^2)/($I$5*MAX(F724,0.1)^2),1/3)))),IF(IFERROR(AG724,0)=1,MAX($D$16,IFERROR(W724,MAX($D$16,POWER((ABS(K724)^2)/($I$5*MAX(F724,0.1)^2),1/3)))),MAX($D$16,POWER((ABS(K724)^2)/($I$5*MAX(F724,0.1)^2),1/3))))))),MAX($D$16,POWER((ABS(K724)^2)/($I$5*MAX(F724,0.1)^2),1/3)))</f>
        <v>2.1389677043987478</v>
      </c>
      <c r="AI724">
        <f t="shared" ca="1" si="351"/>
        <v>634.4144677043987</v>
      </c>
      <c r="AJ724">
        <f t="shared" ca="1" si="352"/>
        <v>635.48395155659807</v>
      </c>
      <c r="AM724">
        <v>0</v>
      </c>
      <c r="AN724">
        <v>0</v>
      </c>
      <c r="AO724">
        <f t="shared" si="353"/>
        <v>0</v>
      </c>
      <c r="AP724">
        <f t="shared" si="362"/>
        <v>0</v>
      </c>
      <c r="AQ724">
        <f t="shared" ca="1" si="354"/>
        <v>1.0000000000000004</v>
      </c>
      <c r="AR724" t="str">
        <f t="shared" ca="1" si="355"/>
        <v>Supercritical</v>
      </c>
      <c r="AS724">
        <f t="shared" ca="1" si="356"/>
        <v>3.8141460404132466E-3</v>
      </c>
    </row>
    <row r="725" spans="1:45" x14ac:dyDescent="0.35">
      <c r="A725">
        <v>576</v>
      </c>
      <c r="B725">
        <v>574.99599999999998</v>
      </c>
      <c r="C725">
        <v>616170.049</v>
      </c>
      <c r="D725">
        <v>3097413.0150000001</v>
      </c>
      <c r="E725">
        <v>632.27499999999998</v>
      </c>
      <c r="F725">
        <v>5.2</v>
      </c>
      <c r="G725">
        <v>0</v>
      </c>
      <c r="H725" t="s">
        <v>194</v>
      </c>
      <c r="I725">
        <v>2.7E-2</v>
      </c>
      <c r="J725">
        <f t="shared" si="357"/>
        <v>1</v>
      </c>
      <c r="K725">
        <f t="shared" ca="1" si="358"/>
        <v>50.95</v>
      </c>
      <c r="L725">
        <f t="shared" ca="1" si="359"/>
        <v>1.0684959309922624</v>
      </c>
      <c r="M725">
        <f t="shared" ca="1" si="332"/>
        <v>5.5561788411597641</v>
      </c>
      <c r="N725">
        <f t="shared" ca="1" si="333"/>
        <v>0.75728294997139567</v>
      </c>
      <c r="O725">
        <f t="shared" ca="1" si="334"/>
        <v>9.1699712080119067</v>
      </c>
      <c r="P725">
        <f t="shared" ca="1" si="335"/>
        <v>633.34349593099228</v>
      </c>
      <c r="Q725">
        <f t="shared" ca="1" si="336"/>
        <v>637.62934567389584</v>
      </c>
      <c r="R725">
        <f t="shared" ca="1" si="337"/>
        <v>2.7409906686322007E-2</v>
      </c>
      <c r="S725">
        <f t="shared" ca="1" si="338"/>
        <v>2.8323507366843055</v>
      </c>
      <c r="T725">
        <f t="shared" ca="1" si="339"/>
        <v>50.594272557643521</v>
      </c>
      <c r="U725">
        <f t="shared" ca="1" si="360"/>
        <v>-2.7102769924795211E-2</v>
      </c>
      <c r="V725">
        <f t="shared" ca="1" si="361"/>
        <v>0</v>
      </c>
      <c r="W725">
        <f t="shared" ca="1" si="340"/>
        <v>0.96814391529923616</v>
      </c>
      <c r="X725">
        <f t="shared" ca="1" si="341"/>
        <v>5.0343483595560281</v>
      </c>
      <c r="Y725">
        <f t="shared" ca="1" si="342"/>
        <v>0.70545758229791455</v>
      </c>
      <c r="Z725">
        <f t="shared" ca="1" si="343"/>
        <v>10.120475652680739</v>
      </c>
      <c r="AA725">
        <f t="shared" ca="1" si="344"/>
        <v>633.24314391529924</v>
      </c>
      <c r="AB725">
        <f t="shared" ca="1" si="345"/>
        <v>638.46353267353084</v>
      </c>
      <c r="AC725">
        <f t="shared" ca="1" si="346"/>
        <v>3.669637450984143E-2</v>
      </c>
      <c r="AD725">
        <f t="shared" ca="1" si="347"/>
        <v>3.2839494287343505</v>
      </c>
      <c r="AE725">
        <f t="shared" ca="1" si="348"/>
        <v>54.999498028396218</v>
      </c>
      <c r="AF725">
        <f t="shared" ca="1" si="349"/>
        <v>3.6631406906280972E-2</v>
      </c>
      <c r="AG725">
        <f t="shared" ca="1" si="350"/>
        <v>0</v>
      </c>
      <c r="AH725">
        <f ca="1">IFERROR(IF(V32="Supercritical",MAX($D$16,IFERROR(L725,MAX($D$16,POWER((ABS(K725)^2)/($I$5*MAX(F725,0.1)^2),1/3)))),IF(V32="Subcritical",MAX($D$16,IFERROR(W725,MAX($D$16,POWER((ABS(K725)^2)/($I$5*MAX(F725,0.1)^2),1/3)))),IF(AND(IFERROR(V725,0)=1,IFERROR(AG725,0)=1),IF(IFERROR(T725,-1E+99)&gt;=IFERROR(AE725,-1E+99),MAX($D$16,IFERROR(L725,MAX($D$16,POWER((ABS(K725)^2)/($I$5*MAX(F725,0.1)^2),1/3)))),MAX($D$16,IFERROR(W725,MAX($D$16,POWER((ABS(K725)^2)/($I$5*MAX(F725,0.1)^2),1/3))))),IF(IFERROR(V725,0)=1,MAX($D$16,IFERROR(L725,MAX($D$16,POWER((ABS(K725)^2)/($I$5*MAX(F725,0.1)^2),1/3)))),IF(IFERROR(AG725,0)=1,MAX($D$16,IFERROR(W725,MAX($D$16,POWER((ABS(K725)^2)/($I$5*MAX(F725,0.1)^2),1/3)))),MAX($D$16,POWER((ABS(K725)^2)/($I$5*MAX(F725,0.1)^2),1/3))))))),MAX($D$16,POWER((ABS(K725)^2)/($I$5*MAX(F725,0.1)^2),1/3)))</f>
        <v>2.1389677043987478</v>
      </c>
      <c r="AI725">
        <f t="shared" ca="1" si="351"/>
        <v>634.41396770439871</v>
      </c>
      <c r="AJ725">
        <f t="shared" ca="1" si="352"/>
        <v>635.48345155659808</v>
      </c>
      <c r="AM725">
        <v>0</v>
      </c>
      <c r="AN725">
        <v>0</v>
      </c>
      <c r="AO725">
        <f t="shared" si="353"/>
        <v>0</v>
      </c>
      <c r="AP725">
        <f t="shared" si="362"/>
        <v>0</v>
      </c>
      <c r="AQ725">
        <f t="shared" ca="1" si="354"/>
        <v>1.0000000000000004</v>
      </c>
      <c r="AR725" t="str">
        <f t="shared" ca="1" si="355"/>
        <v>Supercritical</v>
      </c>
      <c r="AS725">
        <f t="shared" ca="1" si="356"/>
        <v>3.8141460404132466E-3</v>
      </c>
    </row>
    <row r="726" spans="1:45" x14ac:dyDescent="0.35">
      <c r="A726">
        <v>577</v>
      </c>
      <c r="B726">
        <v>575.99599999999998</v>
      </c>
      <c r="C726">
        <v>616169.57499999995</v>
      </c>
      <c r="D726">
        <v>3097412.1349999998</v>
      </c>
      <c r="E726">
        <v>632.27449999999999</v>
      </c>
      <c r="F726">
        <v>5.2</v>
      </c>
      <c r="G726">
        <v>0</v>
      </c>
      <c r="H726" t="s">
        <v>194</v>
      </c>
      <c r="I726">
        <v>0.05</v>
      </c>
      <c r="J726">
        <f t="shared" si="357"/>
        <v>1</v>
      </c>
      <c r="K726">
        <f t="shared" ca="1" si="358"/>
        <v>50.95</v>
      </c>
      <c r="L726">
        <f t="shared" ca="1" si="359"/>
        <v>1.0684959309922624</v>
      </c>
      <c r="M726">
        <f t="shared" ref="M726:M789" ca="1" si="363">((F726)+(G726)*(L726))*(L726)</f>
        <v>5.5561788411597641</v>
      </c>
      <c r="N726">
        <f t="shared" ref="N726:N789" ca="1" si="364">(((F726)+(G726)*(L726))*(L726))/MAX((F726)+2*(L726)*SQRT(1+(G726)^2),0.000001)</f>
        <v>0.75728294997139567</v>
      </c>
      <c r="O726">
        <f t="shared" ref="O726:O789" ca="1" si="365">ABS(K726)/MAX(((F726)+(G726)*(L726))*(L726),0.000001)</f>
        <v>9.1699712080119067</v>
      </c>
      <c r="P726">
        <f t="shared" ref="P726:P789" ca="1" si="366">E726+L726</f>
        <v>633.34299593099229</v>
      </c>
      <c r="Q726">
        <f t="shared" ref="Q726:Q789" ca="1" si="367">P726+((ABS(K726)/MAX(((F726)+(G726)*(L726))*(L726),0.000001))^2)/(2*$I$5)</f>
        <v>637.62884567389585</v>
      </c>
      <c r="R726">
        <f t="shared" ref="R726:R789" ca="1" si="368">((ABS(K726)*$D$6)/(MAX(((F726)+(G726)*(L726))*(L726),0.000001)*MAX(((((F726)+(G726)*(L726))*(L726))/MAX((F726)+2*(L726)*SQRT(1+(G726)^2),0.000001))^(2/3),0.000001)))^2</f>
        <v>2.7409906686322007E-2</v>
      </c>
      <c r="S726">
        <f t="shared" ref="S726:S789" ca="1" si="369">ABS(ABS(K726)/MAX(((F726)+(G726)*(L726))*(L726),0.000001))/SQRT($I$5*MAX((((F726)+(G726)*(L726))*(L726))/MAX((F726)+2*(G726)*(L726),0.000001),0.000001))</f>
        <v>2.8323507366843055</v>
      </c>
      <c r="T726">
        <f t="shared" ref="T726:T789" ca="1" si="370">((F726)*(L726)^2)/2+(G726)*(L726)^3/3+(ABS(K726)^2)/($I$5*MAX(((F726)+(G726)*(L726))*(L726),0.000001))</f>
        <v>50.594272557643521</v>
      </c>
      <c r="U726">
        <f t="shared" ca="1" si="360"/>
        <v>-2.7267060831604795E-2</v>
      </c>
      <c r="V726">
        <f t="shared" ca="1" si="361"/>
        <v>0</v>
      </c>
      <c r="W726">
        <f t="shared" ref="W726:W789" ca="1" si="371">IF($D$20=0,IFERROR(W727,MAX($D$16,POWER((ABS(K726)^2)/($I$5*MAX(F726,0.1)^2),1/3))),IF(IFERROR(AG727,0)=0,IFERROR(W727,MAX($D$16,POWER((ABS(K726)^2)/($I$5*MAX(F726,0.1)^2),1/3))),IF(OR(IFERROR(W726,0)=0,IFERROR(AD727,0)&gt;1),MAX($D$16,POWER((ABS(K726)^2)/($I$5*MAX(F726,0.1)^2),1/3)),IF(IFERROR(AF726,0)&gt;0,MAX($D$16,IFERROR(W726,0)+((IFERROR(AF726,0))*$D$18*IF((IFERROR(AD726,0))&lt;1,1,-1))),IF(IFERROR(AF726,0)&lt;0,IF(ABS((MAX($D$16,POWER((ABS(K726)^2)/($I$5*MAX(F726,0.1)^2),1/3)))-IFERROR(W726,0))&gt;$D$19,MAX($D$16,IF((MAX($D$16,POWER((ABS(K726)^2)/($I$5*MAX(F726,0.1)^2),1/3)))&gt;IFERROR(W726,0),MIN((MAX($D$16,POWER((ABS(K726)^2)/($I$5*MAX(F726,0.1)^2),1/3))),IFERROR(W726,0)+(MIN(ABS(IFERROR(AF726,0))*$D$18,ABS((MAX($D$16,POWER((ABS(K726)^2)/($I$5*MAX(F726,0.1)^2),1/3)))-IFERROR(W726,0))))),MAX((MAX($D$16,POWER((ABS(K726)^2)/($I$5*MAX(F726,0.1)^2),1/3))),IFERROR(W726,0)-(MIN(ABS(IFERROR(AF726,0))*$D$18,ABS((MAX($D$16,POWER((ABS(K726)^2)/($I$5*MAX(F726,0.1)^2),1/3)))-IFERROR(W726,0))))))),MAX($D$16,POWER((ABS(K726)^2)/($I$5*MAX(F726,0.1)^2),1/3))),MAX($D$16,IFERROR(W726,0)))))))</f>
        <v>0.96802838025992566</v>
      </c>
      <c r="X726">
        <f t="shared" ref="X726:X789" ca="1" si="372">((F726)+(G726)*(W726))*(W726)</f>
        <v>5.0337475773516136</v>
      </c>
      <c r="Y726">
        <f t="shared" ref="Y726:Y789" ca="1" si="373">(((F726)+(G726)*(W726))*(W726))/MAX((F726)+2*(W726)*SQRT(1+(G726)^2),0.000001)</f>
        <v>0.70539623580361099</v>
      </c>
      <c r="Z726">
        <f t="shared" ref="Z726:Z789" ca="1" si="374">ABS(K726)/MAX(((F726)+(G726)*(W726))*(W726),0.000001)</f>
        <v>10.121683540358639</v>
      </c>
      <c r="AA726">
        <f t="shared" ref="AA726:AA789" ca="1" si="375">E726+W726</f>
        <v>633.24252838025996</v>
      </c>
      <c r="AB726">
        <f t="shared" ref="AB726:AB789" ca="1" si="376">AA726+((ABS(K726)/MAX(((F726)+(G726)*(W726))*(W726),0.000001))^2)/(2*$I$5)</f>
        <v>638.46416332884132</v>
      </c>
      <c r="AC726">
        <f t="shared" ref="AC726:AC789" ca="1" si="377">((ABS(K726)*$D$6)/(MAX(((F726)+(G726)*(W726))*(W726),0.000001)*MAX(((((F726)+(G726)*(W726))*(W726))/MAX((F726)+2*(W726)*SQRT(1+(G726)^2),0.000001))^(2/3),0.000001)))^2</f>
        <v>3.6709390784842484E-2</v>
      </c>
      <c r="AD726">
        <f t="shared" ref="AD726:AD789" ca="1" si="378">ABS(ABS(K726)/MAX(((F726)+(G726)*(W726))*(W726),0.000001))/SQRT($I$5*MAX((((F726)+(G726)*(W726))*(W726))/MAX((F726)+2*(G726)*(W726),0.000001),0.000001))</f>
        <v>3.2845373596586205</v>
      </c>
      <c r="AE726">
        <f t="shared" ref="AE726:AE789" ca="1" si="379">((F726)*(W726)^2)/2+(G726)*(W726)^3/3+(ABS(K726)^2)/($I$5*MAX(((F726)+(G726)*(W726))*(W726),0.000001))</f>
        <v>55.005189801442739</v>
      </c>
      <c r="AF726">
        <f t="shared" ref="AF726:AF789" ca="1" si="380">IF($D$20=0,0,IFERROR(AB727+(((AC726+AC727)/2)*J727)+(IF(Z726&gt;Z727,$D$8*((Z726^2-Z727^2)/(2*$I$5)),$D$9*((Z727^2-Z726^2)/(2*$I$5)))+($D$10*(ABS(I727)/90)*(MAX(Z726^2,Z727^2)/(2*$I$5))))-AB726,0))</f>
        <v>3.6888203328203417E-2</v>
      </c>
      <c r="AG726">
        <f t="shared" ref="AG726:AG789" ca="1" si="381">IF($D$20=0,1,IFERROR(IF(ROUND(AD726,3)=1,1,IF(AND(ABS(AF726)&lt;$D$19,AD726&lt;1),1,0)),0))</f>
        <v>0</v>
      </c>
      <c r="AH726">
        <f ca="1">IFERROR(IF(V32="Supercritical",MAX($D$16,IFERROR(L726,MAX($D$16,POWER((ABS(K726)^2)/($I$5*MAX(F726,0.1)^2),1/3)))),IF(V32="Subcritical",MAX($D$16,IFERROR(W726,MAX($D$16,POWER((ABS(K726)^2)/($I$5*MAX(F726,0.1)^2),1/3)))),IF(AND(IFERROR(V726,0)=1,IFERROR(AG726,0)=1),IF(IFERROR(T726,-1E+99)&gt;=IFERROR(AE726,-1E+99),MAX($D$16,IFERROR(L726,MAX($D$16,POWER((ABS(K726)^2)/($I$5*MAX(F726,0.1)^2),1/3)))),MAX($D$16,IFERROR(W726,MAX($D$16,POWER((ABS(K726)^2)/($I$5*MAX(F726,0.1)^2),1/3))))),IF(IFERROR(V726,0)=1,MAX($D$16,IFERROR(L726,MAX($D$16,POWER((ABS(K726)^2)/($I$5*MAX(F726,0.1)^2),1/3)))),IF(IFERROR(AG726,0)=1,MAX($D$16,IFERROR(W726,MAX($D$16,POWER((ABS(K726)^2)/($I$5*MAX(F726,0.1)^2),1/3)))),MAX($D$16,POWER((ABS(K726)^2)/($I$5*MAX(F726,0.1)^2),1/3))))))),MAX($D$16,POWER((ABS(K726)^2)/($I$5*MAX(F726,0.1)^2),1/3)))</f>
        <v>2.1389677043987478</v>
      </c>
      <c r="AI726">
        <f t="shared" ref="AI726:AI789" ca="1" si="382">E726+AH726</f>
        <v>634.41346770439873</v>
      </c>
      <c r="AJ726">
        <f t="shared" ref="AJ726:AJ789" ca="1" si="383">AI726+((ABS(K726)/MAX(((F726)+(G726)*(AH726))*(AH726),0.000001))^2)/(2*$I$5)</f>
        <v>635.4829515565981</v>
      </c>
      <c r="AM726">
        <v>0</v>
      </c>
      <c r="AN726">
        <v>0</v>
      </c>
      <c r="AO726">
        <f t="shared" ref="AO726:AO789" si="384">AM726+AN726</f>
        <v>0</v>
      </c>
      <c r="AP726">
        <f t="shared" si="362"/>
        <v>0</v>
      </c>
      <c r="AQ726">
        <f t="shared" ref="AQ726:AQ789" ca="1" si="385">ABS(ABS(K726)/MAX(((F726)+(G726)*(AH726))*(AH726),0.000001))/SQRT($I$5*MAX((((F726)+(G726)*(AH726))*(AH726))/MAX((F726)+2*(G726)*(AH726),0.000001),0.000001))</f>
        <v>1.0000000000000004</v>
      </c>
      <c r="AR726" t="str">
        <f t="shared" ref="AR726:AR789" ca="1" si="386">IF(AQ726&lt;1,"Subcritical","Supercritical")</f>
        <v>Supercritical</v>
      </c>
      <c r="AS726">
        <f t="shared" ref="AS726:AS789" ca="1" si="387">((ABS(K726)*$D$6)/(MAX(((F726)+(G726)*(AH726))*(AH726),0.000001)*MAX(((((F726)+(G726)*(AH726))*(AH726))/MAX((F726)+2*(AH726)*SQRT(1+(G726)^2),0.000001))^(2/3),0.000001)))^2</f>
        <v>3.8141460404132466E-3</v>
      </c>
    </row>
    <row r="727" spans="1:45" x14ac:dyDescent="0.35">
      <c r="A727">
        <v>578</v>
      </c>
      <c r="B727">
        <v>576.99599999999998</v>
      </c>
      <c r="C727">
        <v>616169.1</v>
      </c>
      <c r="D727">
        <v>3097411.2549999999</v>
      </c>
      <c r="E727">
        <v>632.274</v>
      </c>
      <c r="F727">
        <v>5.2</v>
      </c>
      <c r="G727">
        <v>0</v>
      </c>
      <c r="H727" t="s">
        <v>194</v>
      </c>
      <c r="I727">
        <v>7.8E-2</v>
      </c>
      <c r="J727">
        <f t="shared" ref="J727:J790" si="388">B727-B726</f>
        <v>1</v>
      </c>
      <c r="K727">
        <f t="shared" ref="K727:K790" ca="1" si="389">MAX(0,K726-AO726)</f>
        <v>50.95</v>
      </c>
      <c r="L727">
        <f t="shared" ref="L727:L790" ca="1" si="390">IF($D$20=0,IFERROR(L726,MAX($D$16,POWER((ABS(K727)^2)/($I$5*MAX(F727,0.1)^2),1/3))),IF(IFERROR(V726,0)=0,IFERROR(L726,MAX($D$16,POWER((ABS(K727)^2)/($I$5*MAX(F727,0.1)^2),1/3))),IF(OR(IFERROR(L727,0)=0,IFERROR(S726,0)&lt;1,IFERROR(S727,0)&lt;1),MAX($D$16,POWER((ABS(K727)^2)/($I$5*MAX(F727,0.1)^2),1/3)),IF(IFERROR(U727,0)&gt;0,MAX($D$16,IFERROR(L727,0)+((IFERROR(U727,0))*$D$18*IF((IFERROR(S727,0))&lt;1,1,-1))),IF(IFERROR(U727,0)&lt;0,IF(ABS((MAX($D$16,POWER((ABS(K727)^2)/($I$5*MAX(F727,0.1)^2),1/3)))-IFERROR(L727,0))&gt;$D$19,MAX($D$16,IF((MAX($D$16,POWER((ABS(K727)^2)/($I$5*MAX(F727,0.1)^2),1/3)))&gt;IFERROR(L727,0),MIN((MAX($D$16,POWER((ABS(K727)^2)/($I$5*MAX(F727,0.1)^2),1/3))),IFERROR(L727,0)+(MIN(ABS(IFERROR(U727,0))*$D$18,ABS((MAX($D$16,POWER((ABS(K727)^2)/($I$5*MAX(F727,0.1)^2),1/3)))-IFERROR(L727,0))))),MAX((MAX($D$16,POWER((ABS(K727)^2)/($I$5*MAX(F727,0.1)^2),1/3))),IFERROR(L727,0)-(MIN(ABS(IFERROR(U727,0))*$D$18,ABS((MAX($D$16,POWER((ABS(K727)^2)/($I$5*MAX(F727,0.1)^2),1/3)))-IFERROR(L727,0))))))),MAX($D$16,POWER((ABS(K727)^2)/($I$5*MAX(F727,0.1)^2),1/3))),MAX($D$16,IFERROR(L727,0)))))))</f>
        <v>1.0684959309922624</v>
      </c>
      <c r="M727">
        <f t="shared" ca="1" si="363"/>
        <v>5.5561788411597641</v>
      </c>
      <c r="N727">
        <f t="shared" ca="1" si="364"/>
        <v>0.75728294997139567</v>
      </c>
      <c r="O727">
        <f t="shared" ca="1" si="365"/>
        <v>9.1699712080119067</v>
      </c>
      <c r="P727">
        <f t="shared" ca="1" si="366"/>
        <v>633.3424959309923</v>
      </c>
      <c r="Q727">
        <f t="shared" ca="1" si="367"/>
        <v>637.62834567389586</v>
      </c>
      <c r="R727">
        <f t="shared" ca="1" si="368"/>
        <v>2.7409906686322007E-2</v>
      </c>
      <c r="S727">
        <f t="shared" ca="1" si="369"/>
        <v>2.8323507366843055</v>
      </c>
      <c r="T727">
        <f t="shared" ca="1" si="370"/>
        <v>50.594272557643521</v>
      </c>
      <c r="U727">
        <f t="shared" ref="U727:U790" ca="1" si="391">IF($D$20=0,0,IFERROR(Q726-(((R726+R727)/2)*J727)-(IF(O726&gt;O727,$D$8*((O726^2-O727^2)/(2*$I$5)),$D$9*((O727^2-O726^2)/(2*$I$5)))+($D$10*(ABS(I727)/90)*(MAX(O726^2,O727^2)/(2*$I$5))))-Q727,0))</f>
        <v>-2.7467067152883828E-2</v>
      </c>
      <c r="V727">
        <f t="shared" ref="V727:V790" ca="1" si="392">IF($D$20=0,1,IFERROR(IF(ROUND(S727,3)=1,1,IF(AND(ABS(U727)&lt;$D$19,S727&gt;1),1,0)),0))</f>
        <v>0</v>
      </c>
      <c r="W727">
        <f t="shared" ca="1" si="371"/>
        <v>0.96787558621151049</v>
      </c>
      <c r="X727">
        <f t="shared" ca="1" si="372"/>
        <v>5.0329530482998548</v>
      </c>
      <c r="Y727">
        <f t="shared" ca="1" si="373"/>
        <v>0.70531509951612592</v>
      </c>
      <c r="Z727">
        <f t="shared" ca="1" si="374"/>
        <v>10.12328140378958</v>
      </c>
      <c r="AA727">
        <f t="shared" ca="1" si="375"/>
        <v>633.24187558621156</v>
      </c>
      <c r="AB727">
        <f t="shared" ca="1" si="376"/>
        <v>638.46515929570762</v>
      </c>
      <c r="AC727">
        <f t="shared" ca="1" si="377"/>
        <v>3.6726614381175561E-2</v>
      </c>
      <c r="AD727">
        <f t="shared" ca="1" si="378"/>
        <v>3.2853151624673798</v>
      </c>
      <c r="AE727">
        <f t="shared" ca="1" si="379"/>
        <v>55.012719526685053</v>
      </c>
      <c r="AF727">
        <f t="shared" ca="1" si="380"/>
        <v>3.6461662148212781E-2</v>
      </c>
      <c r="AG727">
        <f t="shared" ca="1" si="381"/>
        <v>0</v>
      </c>
      <c r="AH727">
        <f ca="1">IFERROR(IF(V32="Supercritical",MAX($D$16,IFERROR(L727,MAX($D$16,POWER((ABS(K727)^2)/($I$5*MAX(F727,0.1)^2),1/3)))),IF(V32="Subcritical",MAX($D$16,IFERROR(W727,MAX($D$16,POWER((ABS(K727)^2)/($I$5*MAX(F727,0.1)^2),1/3)))),IF(AND(IFERROR(V727,0)=1,IFERROR(AG727,0)=1),IF(IFERROR(T727,-1E+99)&gt;=IFERROR(AE727,-1E+99),MAX($D$16,IFERROR(L727,MAX($D$16,POWER((ABS(K727)^2)/($I$5*MAX(F727,0.1)^2),1/3)))),MAX($D$16,IFERROR(W727,MAX($D$16,POWER((ABS(K727)^2)/($I$5*MAX(F727,0.1)^2),1/3))))),IF(IFERROR(V727,0)=1,MAX($D$16,IFERROR(L727,MAX($D$16,POWER((ABS(K727)^2)/($I$5*MAX(F727,0.1)^2),1/3)))),IF(IFERROR(AG727,0)=1,MAX($D$16,IFERROR(W727,MAX($D$16,POWER((ABS(K727)^2)/($I$5*MAX(F727,0.1)^2),1/3)))),MAX($D$16,POWER((ABS(K727)^2)/($I$5*MAX(F727,0.1)^2),1/3))))))),MAX($D$16,POWER((ABS(K727)^2)/($I$5*MAX(F727,0.1)^2),1/3)))</f>
        <v>2.1389677043987478</v>
      </c>
      <c r="AI727">
        <f t="shared" ca="1" si="382"/>
        <v>634.41296770439874</v>
      </c>
      <c r="AJ727">
        <f t="shared" ca="1" si="383"/>
        <v>635.48245155659811</v>
      </c>
      <c r="AM727">
        <v>0</v>
      </c>
      <c r="AN727">
        <v>0</v>
      </c>
      <c r="AO727">
        <f t="shared" si="384"/>
        <v>0</v>
      </c>
      <c r="AP727">
        <f t="shared" ref="AP727:AP790" si="393">AP726+AO727</f>
        <v>0</v>
      </c>
      <c r="AQ727">
        <f t="shared" ca="1" si="385"/>
        <v>1.0000000000000004</v>
      </c>
      <c r="AR727" t="str">
        <f t="shared" ca="1" si="386"/>
        <v>Supercritical</v>
      </c>
      <c r="AS727">
        <f t="shared" ca="1" si="387"/>
        <v>3.8141460404132466E-3</v>
      </c>
    </row>
    <row r="728" spans="1:45" x14ac:dyDescent="0.35">
      <c r="A728">
        <v>579</v>
      </c>
      <c r="B728">
        <v>577.99599999999998</v>
      </c>
      <c r="C728">
        <v>616168.62600000005</v>
      </c>
      <c r="D728">
        <v>3097410.3739999998</v>
      </c>
      <c r="E728">
        <v>632.27350000000001</v>
      </c>
      <c r="F728">
        <v>5.2</v>
      </c>
      <c r="G728">
        <v>0</v>
      </c>
      <c r="H728" t="s">
        <v>194</v>
      </c>
      <c r="I728">
        <v>2.7E-2</v>
      </c>
      <c r="J728">
        <f t="shared" si="388"/>
        <v>1</v>
      </c>
      <c r="K728">
        <f t="shared" ca="1" si="389"/>
        <v>50.95</v>
      </c>
      <c r="L728">
        <f t="shared" ca="1" si="390"/>
        <v>1.0684959309922624</v>
      </c>
      <c r="M728">
        <f t="shared" ca="1" si="363"/>
        <v>5.5561788411597641</v>
      </c>
      <c r="N728">
        <f t="shared" ca="1" si="364"/>
        <v>0.75728294997139567</v>
      </c>
      <c r="O728">
        <f t="shared" ca="1" si="365"/>
        <v>9.1699712080119067</v>
      </c>
      <c r="P728">
        <f t="shared" ca="1" si="366"/>
        <v>633.34199593099231</v>
      </c>
      <c r="Q728">
        <f t="shared" ca="1" si="367"/>
        <v>637.62784567389588</v>
      </c>
      <c r="R728">
        <f t="shared" ca="1" si="368"/>
        <v>2.7409906686322007E-2</v>
      </c>
      <c r="S728">
        <f t="shared" ca="1" si="369"/>
        <v>2.8323507366843055</v>
      </c>
      <c r="T728">
        <f t="shared" ca="1" si="370"/>
        <v>50.594272557643521</v>
      </c>
      <c r="U728">
        <f t="shared" ca="1" si="391"/>
        <v>-2.7102769924795211E-2</v>
      </c>
      <c r="V728">
        <f t="shared" ca="1" si="392"/>
        <v>0</v>
      </c>
      <c r="W728">
        <f t="shared" ca="1" si="371"/>
        <v>0.96769304388542365</v>
      </c>
      <c r="X728">
        <f t="shared" ca="1" si="372"/>
        <v>5.0320038282042034</v>
      </c>
      <c r="Y728">
        <f t="shared" ca="1" si="373"/>
        <v>0.7052181572666999</v>
      </c>
      <c r="Z728">
        <f t="shared" ca="1" si="374"/>
        <v>10.125191025179086</v>
      </c>
      <c r="AA728">
        <f t="shared" ca="1" si="375"/>
        <v>633.24119304388546</v>
      </c>
      <c r="AB728">
        <f t="shared" ca="1" si="376"/>
        <v>638.46644754420993</v>
      </c>
      <c r="AC728">
        <f t="shared" ca="1" si="377"/>
        <v>3.6747205809053961E-2</v>
      </c>
      <c r="AD728">
        <f t="shared" ca="1" si="378"/>
        <v>3.2862448023304891</v>
      </c>
      <c r="AE728">
        <f t="shared" ca="1" si="379"/>
        <v>55.021718848627479</v>
      </c>
      <c r="AF728">
        <f t="shared" ca="1" si="380"/>
        <v>3.6482342261592748E-2</v>
      </c>
      <c r="AG728">
        <f t="shared" ca="1" si="381"/>
        <v>0</v>
      </c>
      <c r="AH728">
        <f ca="1">IFERROR(IF(V32="Supercritical",MAX($D$16,IFERROR(L728,MAX($D$16,POWER((ABS(K728)^2)/($I$5*MAX(F728,0.1)^2),1/3)))),IF(V32="Subcritical",MAX($D$16,IFERROR(W728,MAX($D$16,POWER((ABS(K728)^2)/($I$5*MAX(F728,0.1)^2),1/3)))),IF(AND(IFERROR(V728,0)=1,IFERROR(AG728,0)=1),IF(IFERROR(T728,-1E+99)&gt;=IFERROR(AE728,-1E+99),MAX($D$16,IFERROR(L728,MAX($D$16,POWER((ABS(K728)^2)/($I$5*MAX(F728,0.1)^2),1/3)))),MAX($D$16,IFERROR(W728,MAX($D$16,POWER((ABS(K728)^2)/($I$5*MAX(F728,0.1)^2),1/3))))),IF(IFERROR(V728,0)=1,MAX($D$16,IFERROR(L728,MAX($D$16,POWER((ABS(K728)^2)/($I$5*MAX(F728,0.1)^2),1/3)))),IF(IFERROR(AG728,0)=1,MAX($D$16,IFERROR(W728,MAX($D$16,POWER((ABS(K728)^2)/($I$5*MAX(F728,0.1)^2),1/3)))),MAX($D$16,POWER((ABS(K728)^2)/($I$5*MAX(F728,0.1)^2),1/3))))))),MAX($D$16,POWER((ABS(K728)^2)/($I$5*MAX(F728,0.1)^2),1/3)))</f>
        <v>2.1389677043987478</v>
      </c>
      <c r="AI728">
        <f t="shared" ca="1" si="382"/>
        <v>634.41246770439875</v>
      </c>
      <c r="AJ728">
        <f t="shared" ca="1" si="383"/>
        <v>635.48195155659812</v>
      </c>
      <c r="AM728">
        <v>0</v>
      </c>
      <c r="AN728">
        <v>0</v>
      </c>
      <c r="AO728">
        <f t="shared" si="384"/>
        <v>0</v>
      </c>
      <c r="AP728">
        <f t="shared" si="393"/>
        <v>0</v>
      </c>
      <c r="AQ728">
        <f t="shared" ca="1" si="385"/>
        <v>1.0000000000000004</v>
      </c>
      <c r="AR728" t="str">
        <f t="shared" ca="1" si="386"/>
        <v>Supercritical</v>
      </c>
      <c r="AS728">
        <f t="shared" ca="1" si="387"/>
        <v>3.8141460404132466E-3</v>
      </c>
    </row>
    <row r="729" spans="1:45" x14ac:dyDescent="0.35">
      <c r="A729">
        <v>580</v>
      </c>
      <c r="B729">
        <v>578.99599999999998</v>
      </c>
      <c r="C729">
        <v>616168.152</v>
      </c>
      <c r="D729">
        <v>3097409.4939999999</v>
      </c>
      <c r="E729">
        <v>632.27300000000002</v>
      </c>
      <c r="F729">
        <v>5.2</v>
      </c>
      <c r="G729">
        <v>0</v>
      </c>
      <c r="H729" t="s">
        <v>194</v>
      </c>
      <c r="I729">
        <v>2.7E-2</v>
      </c>
      <c r="J729">
        <f t="shared" si="388"/>
        <v>1</v>
      </c>
      <c r="K729">
        <f t="shared" ca="1" si="389"/>
        <v>50.95</v>
      </c>
      <c r="L729">
        <f t="shared" ca="1" si="390"/>
        <v>1.0684959309922624</v>
      </c>
      <c r="M729">
        <f t="shared" ca="1" si="363"/>
        <v>5.5561788411597641</v>
      </c>
      <c r="N729">
        <f t="shared" ca="1" si="364"/>
        <v>0.75728294997139567</v>
      </c>
      <c r="O729">
        <f t="shared" ca="1" si="365"/>
        <v>9.1699712080119067</v>
      </c>
      <c r="P729">
        <f t="shared" ca="1" si="366"/>
        <v>633.34149593099232</v>
      </c>
      <c r="Q729">
        <f t="shared" ca="1" si="367"/>
        <v>637.62734567389589</v>
      </c>
      <c r="R729">
        <f t="shared" ca="1" si="368"/>
        <v>2.7409906686322007E-2</v>
      </c>
      <c r="S729">
        <f t="shared" ca="1" si="369"/>
        <v>2.8323507366843055</v>
      </c>
      <c r="T729">
        <f t="shared" ca="1" si="370"/>
        <v>50.594272557643521</v>
      </c>
      <c r="U729">
        <f t="shared" ca="1" si="391"/>
        <v>-2.7102769924795211E-2</v>
      </c>
      <c r="V729">
        <f t="shared" ca="1" si="392"/>
        <v>0</v>
      </c>
      <c r="W729">
        <f t="shared" ca="1" si="371"/>
        <v>0.96748707913558807</v>
      </c>
      <c r="X729">
        <f t="shared" ca="1" si="372"/>
        <v>5.0309328115050578</v>
      </c>
      <c r="Y729">
        <f t="shared" ca="1" si="373"/>
        <v>0.70510876422348057</v>
      </c>
      <c r="Z729">
        <f t="shared" ca="1" si="374"/>
        <v>10.127346539688284</v>
      </c>
      <c r="AA729">
        <f t="shared" ca="1" si="375"/>
        <v>633.24048707913562</v>
      </c>
      <c r="AB729">
        <f t="shared" ca="1" si="376"/>
        <v>638.46796658652283</v>
      </c>
      <c r="AC729">
        <f t="shared" ca="1" si="377"/>
        <v>3.6770458315297544E-2</v>
      </c>
      <c r="AD729">
        <f t="shared" ca="1" si="378"/>
        <v>3.2872942529510483</v>
      </c>
      <c r="AE729">
        <f t="shared" ca="1" si="379"/>
        <v>55.031877595934027</v>
      </c>
      <c r="AF729">
        <f t="shared" ca="1" si="380"/>
        <v>3.6950030651269117E-2</v>
      </c>
      <c r="AG729">
        <f t="shared" ca="1" si="381"/>
        <v>0</v>
      </c>
      <c r="AH729">
        <f ca="1">IFERROR(IF(V32="Supercritical",MAX($D$16,IFERROR(L729,MAX($D$16,POWER((ABS(K729)^2)/($I$5*MAX(F729,0.1)^2),1/3)))),IF(V32="Subcritical",MAX($D$16,IFERROR(W729,MAX($D$16,POWER((ABS(K729)^2)/($I$5*MAX(F729,0.1)^2),1/3)))),IF(AND(IFERROR(V729,0)=1,IFERROR(AG729,0)=1),IF(IFERROR(T729,-1E+99)&gt;=IFERROR(AE729,-1E+99),MAX($D$16,IFERROR(L729,MAX($D$16,POWER((ABS(K729)^2)/($I$5*MAX(F729,0.1)^2),1/3)))),MAX($D$16,IFERROR(W729,MAX($D$16,POWER((ABS(K729)^2)/($I$5*MAX(F729,0.1)^2),1/3))))),IF(IFERROR(V729,0)=1,MAX($D$16,IFERROR(L729,MAX($D$16,POWER((ABS(K729)^2)/($I$5*MAX(F729,0.1)^2),1/3)))),IF(IFERROR(AG729,0)=1,MAX($D$16,IFERROR(W729,MAX($D$16,POWER((ABS(K729)^2)/($I$5*MAX(F729,0.1)^2),1/3)))),MAX($D$16,POWER((ABS(K729)^2)/($I$5*MAX(F729,0.1)^2),1/3))))))),MAX($D$16,POWER((ABS(K729)^2)/($I$5*MAX(F729,0.1)^2),1/3)))</f>
        <v>2.1389677043987478</v>
      </c>
      <c r="AI729">
        <f t="shared" ca="1" si="382"/>
        <v>634.41196770439876</v>
      </c>
      <c r="AJ729">
        <f t="shared" ca="1" si="383"/>
        <v>635.48145155659813</v>
      </c>
      <c r="AM729">
        <v>0</v>
      </c>
      <c r="AN729">
        <v>0</v>
      </c>
      <c r="AO729">
        <f t="shared" si="384"/>
        <v>0</v>
      </c>
      <c r="AP729">
        <f t="shared" si="393"/>
        <v>0</v>
      </c>
      <c r="AQ729">
        <f t="shared" ca="1" si="385"/>
        <v>1.0000000000000004</v>
      </c>
      <c r="AR729" t="str">
        <f t="shared" ca="1" si="386"/>
        <v>Supercritical</v>
      </c>
      <c r="AS729">
        <f t="shared" ca="1" si="387"/>
        <v>3.8141460404132466E-3</v>
      </c>
    </row>
    <row r="730" spans="1:45" x14ac:dyDescent="0.35">
      <c r="A730">
        <v>581</v>
      </c>
      <c r="B730">
        <v>579.99599999999998</v>
      </c>
      <c r="C730">
        <v>616167.67799999996</v>
      </c>
      <c r="D730">
        <v>3097408.6129999999</v>
      </c>
      <c r="E730">
        <v>632.27250000000004</v>
      </c>
      <c r="F730">
        <v>5.2</v>
      </c>
      <c r="G730">
        <v>0</v>
      </c>
      <c r="H730" t="s">
        <v>194</v>
      </c>
      <c r="I730">
        <v>7.8E-2</v>
      </c>
      <c r="J730">
        <f t="shared" si="388"/>
        <v>1</v>
      </c>
      <c r="K730">
        <f t="shared" ca="1" si="389"/>
        <v>50.95</v>
      </c>
      <c r="L730">
        <f t="shared" ca="1" si="390"/>
        <v>1.0684959309922624</v>
      </c>
      <c r="M730">
        <f t="shared" ca="1" si="363"/>
        <v>5.5561788411597641</v>
      </c>
      <c r="N730">
        <f t="shared" ca="1" si="364"/>
        <v>0.75728294997139567</v>
      </c>
      <c r="O730">
        <f t="shared" ca="1" si="365"/>
        <v>9.1699712080119067</v>
      </c>
      <c r="P730">
        <f t="shared" ca="1" si="366"/>
        <v>633.34099593099234</v>
      </c>
      <c r="Q730">
        <f t="shared" ca="1" si="367"/>
        <v>637.6268456738959</v>
      </c>
      <c r="R730">
        <f t="shared" ca="1" si="368"/>
        <v>2.7409906686322007E-2</v>
      </c>
      <c r="S730">
        <f t="shared" ca="1" si="369"/>
        <v>2.8323507366843055</v>
      </c>
      <c r="T730">
        <f t="shared" ca="1" si="370"/>
        <v>50.594272557643521</v>
      </c>
      <c r="U730">
        <f t="shared" ca="1" si="391"/>
        <v>-2.7467067152883828E-2</v>
      </c>
      <c r="V730">
        <f t="shared" ca="1" si="392"/>
        <v>0</v>
      </c>
      <c r="W730">
        <f t="shared" ca="1" si="371"/>
        <v>0.96726301207690368</v>
      </c>
      <c r="X730">
        <f t="shared" ca="1" si="372"/>
        <v>5.0297676627998991</v>
      </c>
      <c r="Y730">
        <f t="shared" ca="1" si="373"/>
        <v>0.70498974224380329</v>
      </c>
      <c r="Z730">
        <f t="shared" ca="1" si="374"/>
        <v>10.129692545607144</v>
      </c>
      <c r="AA730">
        <f t="shared" ca="1" si="375"/>
        <v>633.23976301207699</v>
      </c>
      <c r="AB730">
        <f t="shared" ca="1" si="376"/>
        <v>638.46966469752704</v>
      </c>
      <c r="AC730">
        <f t="shared" ca="1" si="377"/>
        <v>3.6795777329592501E-2</v>
      </c>
      <c r="AD730">
        <f t="shared" ca="1" si="378"/>
        <v>3.2884365746366986</v>
      </c>
      <c r="AE730">
        <f t="shared" ca="1" si="379"/>
        <v>55.042934863981579</v>
      </c>
      <c r="AF730">
        <f t="shared" ca="1" si="380"/>
        <v>3.6731602470126745E-2</v>
      </c>
      <c r="AG730">
        <f t="shared" ca="1" si="381"/>
        <v>0</v>
      </c>
      <c r="AH730">
        <f ca="1">IFERROR(IF(V32="Supercritical",MAX($D$16,IFERROR(L730,MAX($D$16,POWER((ABS(K730)^2)/($I$5*MAX(F730,0.1)^2),1/3)))),IF(V32="Subcritical",MAX($D$16,IFERROR(W730,MAX($D$16,POWER((ABS(K730)^2)/($I$5*MAX(F730,0.1)^2),1/3)))),IF(AND(IFERROR(V730,0)=1,IFERROR(AG730,0)=1),IF(IFERROR(T730,-1E+99)&gt;=IFERROR(AE730,-1E+99),MAX($D$16,IFERROR(L730,MAX($D$16,POWER((ABS(K730)^2)/($I$5*MAX(F730,0.1)^2),1/3)))),MAX($D$16,IFERROR(W730,MAX($D$16,POWER((ABS(K730)^2)/($I$5*MAX(F730,0.1)^2),1/3))))),IF(IFERROR(V730,0)=1,MAX($D$16,IFERROR(L730,MAX($D$16,POWER((ABS(K730)^2)/($I$5*MAX(F730,0.1)^2),1/3)))),IF(IFERROR(AG730,0)=1,MAX($D$16,IFERROR(W730,MAX($D$16,POWER((ABS(K730)^2)/($I$5*MAX(F730,0.1)^2),1/3)))),MAX($D$16,POWER((ABS(K730)^2)/($I$5*MAX(F730,0.1)^2),1/3))))))),MAX($D$16,POWER((ABS(K730)^2)/($I$5*MAX(F730,0.1)^2),1/3)))</f>
        <v>2.1389677043987478</v>
      </c>
      <c r="AI730">
        <f t="shared" ca="1" si="382"/>
        <v>634.41146770439877</v>
      </c>
      <c r="AJ730">
        <f t="shared" ca="1" si="383"/>
        <v>635.48095155659814</v>
      </c>
      <c r="AM730">
        <v>0</v>
      </c>
      <c r="AN730">
        <v>0</v>
      </c>
      <c r="AO730">
        <f t="shared" si="384"/>
        <v>0</v>
      </c>
      <c r="AP730">
        <f t="shared" si="393"/>
        <v>0</v>
      </c>
      <c r="AQ730">
        <f t="shared" ca="1" si="385"/>
        <v>1.0000000000000004</v>
      </c>
      <c r="AR730" t="str">
        <f t="shared" ca="1" si="386"/>
        <v>Supercritical</v>
      </c>
      <c r="AS730">
        <f t="shared" ca="1" si="387"/>
        <v>3.8141460404132466E-3</v>
      </c>
    </row>
    <row r="731" spans="1:45" x14ac:dyDescent="0.35">
      <c r="A731">
        <v>582</v>
      </c>
      <c r="B731">
        <v>580.99599999999998</v>
      </c>
      <c r="C731">
        <v>616167.20299999998</v>
      </c>
      <c r="D731">
        <v>3097407.733</v>
      </c>
      <c r="E731">
        <v>632.27200000000005</v>
      </c>
      <c r="F731">
        <v>5.2</v>
      </c>
      <c r="G731">
        <v>0</v>
      </c>
      <c r="H731" t="s">
        <v>194</v>
      </c>
      <c r="I731">
        <v>0.05</v>
      </c>
      <c r="J731">
        <f t="shared" si="388"/>
        <v>1</v>
      </c>
      <c r="K731">
        <f t="shared" ca="1" si="389"/>
        <v>50.95</v>
      </c>
      <c r="L731">
        <f t="shared" ca="1" si="390"/>
        <v>1.0684959309922624</v>
      </c>
      <c r="M731">
        <f t="shared" ca="1" si="363"/>
        <v>5.5561788411597641</v>
      </c>
      <c r="N731">
        <f t="shared" ca="1" si="364"/>
        <v>0.75728294997139567</v>
      </c>
      <c r="O731">
        <f t="shared" ca="1" si="365"/>
        <v>9.1699712080119067</v>
      </c>
      <c r="P731">
        <f t="shared" ca="1" si="366"/>
        <v>633.34049593099235</v>
      </c>
      <c r="Q731">
        <f t="shared" ca="1" si="367"/>
        <v>637.62634567389591</v>
      </c>
      <c r="R731">
        <f t="shared" ca="1" si="368"/>
        <v>2.7409906686322007E-2</v>
      </c>
      <c r="S731">
        <f t="shared" ca="1" si="369"/>
        <v>2.8323507366843055</v>
      </c>
      <c r="T731">
        <f t="shared" ca="1" si="370"/>
        <v>50.594272557643521</v>
      </c>
      <c r="U731">
        <f t="shared" ca="1" si="391"/>
        <v>-2.7267060831604795E-2</v>
      </c>
      <c r="V731">
        <f t="shared" ca="1" si="392"/>
        <v>0</v>
      </c>
      <c r="W731">
        <f t="shared" ca="1" si="371"/>
        <v>0.96702530852532442</v>
      </c>
      <c r="X731">
        <f t="shared" ca="1" si="372"/>
        <v>5.028531604331687</v>
      </c>
      <c r="Y731">
        <f t="shared" ca="1" si="373"/>
        <v>0.70486346036195868</v>
      </c>
      <c r="Z731">
        <f t="shared" ca="1" si="374"/>
        <v>10.132182515490319</v>
      </c>
      <c r="AA731">
        <f t="shared" ca="1" si="375"/>
        <v>633.23902530852536</v>
      </c>
      <c r="AB731">
        <f t="shared" ca="1" si="376"/>
        <v>638.47149842408135</v>
      </c>
      <c r="AC731">
        <f t="shared" ca="1" si="377"/>
        <v>3.6822663279657379E-2</v>
      </c>
      <c r="AD731">
        <f t="shared" ca="1" si="378"/>
        <v>3.2896491402432781</v>
      </c>
      <c r="AE731">
        <f t="shared" ca="1" si="379"/>
        <v>55.054671523832056</v>
      </c>
      <c r="AF731">
        <f t="shared" ca="1" si="380"/>
        <v>3.6558124569751271E-2</v>
      </c>
      <c r="AG731">
        <f t="shared" ca="1" si="381"/>
        <v>0</v>
      </c>
      <c r="AH731">
        <f ca="1">IFERROR(IF(V32="Supercritical",MAX($D$16,IFERROR(L731,MAX($D$16,POWER((ABS(K731)^2)/($I$5*MAX(F731,0.1)^2),1/3)))),IF(V32="Subcritical",MAX($D$16,IFERROR(W731,MAX($D$16,POWER((ABS(K731)^2)/($I$5*MAX(F731,0.1)^2),1/3)))),IF(AND(IFERROR(V731,0)=1,IFERROR(AG731,0)=1),IF(IFERROR(T731,-1E+99)&gt;=IFERROR(AE731,-1E+99),MAX($D$16,IFERROR(L731,MAX($D$16,POWER((ABS(K731)^2)/($I$5*MAX(F731,0.1)^2),1/3)))),MAX($D$16,IFERROR(W731,MAX($D$16,POWER((ABS(K731)^2)/($I$5*MAX(F731,0.1)^2),1/3))))),IF(IFERROR(V731,0)=1,MAX($D$16,IFERROR(L731,MAX($D$16,POWER((ABS(K731)^2)/($I$5*MAX(F731,0.1)^2),1/3)))),IF(IFERROR(AG731,0)=1,MAX($D$16,IFERROR(W731,MAX($D$16,POWER((ABS(K731)^2)/($I$5*MAX(F731,0.1)^2),1/3)))),MAX($D$16,POWER((ABS(K731)^2)/($I$5*MAX(F731,0.1)^2),1/3))))))),MAX($D$16,POWER((ABS(K731)^2)/($I$5*MAX(F731,0.1)^2),1/3)))</f>
        <v>2.1389677043987478</v>
      </c>
      <c r="AI731">
        <f t="shared" ca="1" si="382"/>
        <v>634.41096770439879</v>
      </c>
      <c r="AJ731">
        <f t="shared" ca="1" si="383"/>
        <v>635.48045155659815</v>
      </c>
      <c r="AM731">
        <v>0</v>
      </c>
      <c r="AN731">
        <v>0</v>
      </c>
      <c r="AO731">
        <f t="shared" si="384"/>
        <v>0</v>
      </c>
      <c r="AP731">
        <f t="shared" si="393"/>
        <v>0</v>
      </c>
      <c r="AQ731">
        <f t="shared" ca="1" si="385"/>
        <v>1.0000000000000004</v>
      </c>
      <c r="AR731" t="str">
        <f t="shared" ca="1" si="386"/>
        <v>Supercritical</v>
      </c>
      <c r="AS731">
        <f t="shared" ca="1" si="387"/>
        <v>3.8141460404132466E-3</v>
      </c>
    </row>
    <row r="732" spans="1:45" x14ac:dyDescent="0.35">
      <c r="A732">
        <v>583</v>
      </c>
      <c r="B732">
        <v>581.99599999999998</v>
      </c>
      <c r="C732">
        <v>616166.72900000005</v>
      </c>
      <c r="D732">
        <v>3097406.8530000001</v>
      </c>
      <c r="E732">
        <v>632.27149999999995</v>
      </c>
      <c r="F732">
        <v>5.2</v>
      </c>
      <c r="G732">
        <v>0</v>
      </c>
      <c r="H732" t="s">
        <v>194</v>
      </c>
      <c r="I732">
        <v>2.7E-2</v>
      </c>
      <c r="J732">
        <f t="shared" si="388"/>
        <v>1</v>
      </c>
      <c r="K732">
        <f t="shared" ca="1" si="389"/>
        <v>50.95</v>
      </c>
      <c r="L732">
        <f t="shared" ca="1" si="390"/>
        <v>1.0684959309922624</v>
      </c>
      <c r="M732">
        <f t="shared" ca="1" si="363"/>
        <v>5.5561788411597641</v>
      </c>
      <c r="N732">
        <f t="shared" ca="1" si="364"/>
        <v>0.75728294997139567</v>
      </c>
      <c r="O732">
        <f t="shared" ca="1" si="365"/>
        <v>9.1699712080119067</v>
      </c>
      <c r="P732">
        <f t="shared" ca="1" si="366"/>
        <v>633.33999593099225</v>
      </c>
      <c r="Q732">
        <f t="shared" ca="1" si="367"/>
        <v>637.62584567389581</v>
      </c>
      <c r="R732">
        <f t="shared" ca="1" si="368"/>
        <v>2.7409906686322007E-2</v>
      </c>
      <c r="S732">
        <f t="shared" ca="1" si="369"/>
        <v>2.8323507366843055</v>
      </c>
      <c r="T732">
        <f t="shared" ca="1" si="370"/>
        <v>50.594272557643521</v>
      </c>
      <c r="U732">
        <f t="shared" ca="1" si="391"/>
        <v>-2.7102769924681525E-2</v>
      </c>
      <c r="V732">
        <f t="shared" ca="1" si="392"/>
        <v>0</v>
      </c>
      <c r="W732">
        <f t="shared" ca="1" si="371"/>
        <v>0.96677770837809984</v>
      </c>
      <c r="X732">
        <f t="shared" ca="1" si="372"/>
        <v>5.027244083566119</v>
      </c>
      <c r="Y732">
        <f t="shared" ca="1" si="373"/>
        <v>0.7047319029382586</v>
      </c>
      <c r="Z732">
        <f t="shared" ca="1" si="374"/>
        <v>10.134777455217209</v>
      </c>
      <c r="AA732">
        <f t="shared" ca="1" si="375"/>
        <v>633.23827770837806</v>
      </c>
      <c r="AB732">
        <f t="shared" ca="1" si="376"/>
        <v>638.47343133053801</v>
      </c>
      <c r="AC732">
        <f t="shared" ca="1" si="377"/>
        <v>3.6850697153672021E-2</v>
      </c>
      <c r="AD732">
        <f t="shared" ca="1" si="378"/>
        <v>3.2909129826241239</v>
      </c>
      <c r="AE732">
        <f t="shared" ca="1" si="379"/>
        <v>55.0669039044108</v>
      </c>
      <c r="AF732">
        <f t="shared" ca="1" si="380"/>
        <v>3.6586279066682437E-2</v>
      </c>
      <c r="AG732">
        <f t="shared" ca="1" si="381"/>
        <v>0</v>
      </c>
      <c r="AH732">
        <f ca="1">IFERROR(IF(V32="Supercritical",MAX($D$16,IFERROR(L732,MAX($D$16,POWER((ABS(K732)^2)/($I$5*MAX(F732,0.1)^2),1/3)))),IF(V32="Subcritical",MAX($D$16,IFERROR(W732,MAX($D$16,POWER((ABS(K732)^2)/($I$5*MAX(F732,0.1)^2),1/3)))),IF(AND(IFERROR(V732,0)=1,IFERROR(AG732,0)=1),IF(IFERROR(T732,-1E+99)&gt;=IFERROR(AE732,-1E+99),MAX($D$16,IFERROR(L732,MAX($D$16,POWER((ABS(K732)^2)/($I$5*MAX(F732,0.1)^2),1/3)))),MAX($D$16,IFERROR(W732,MAX($D$16,POWER((ABS(K732)^2)/($I$5*MAX(F732,0.1)^2),1/3))))),IF(IFERROR(V732,0)=1,MAX($D$16,IFERROR(L732,MAX($D$16,POWER((ABS(K732)^2)/($I$5*MAX(F732,0.1)^2),1/3)))),IF(IFERROR(AG732,0)=1,MAX($D$16,IFERROR(W732,MAX($D$16,POWER((ABS(K732)^2)/($I$5*MAX(F732,0.1)^2),1/3)))),MAX($D$16,POWER((ABS(K732)^2)/($I$5*MAX(F732,0.1)^2),1/3))))))),MAX($D$16,POWER((ABS(K732)^2)/($I$5*MAX(F732,0.1)^2),1/3)))</f>
        <v>2.1389677043987478</v>
      </c>
      <c r="AI732">
        <f t="shared" ca="1" si="382"/>
        <v>634.41046770439868</v>
      </c>
      <c r="AJ732">
        <f t="shared" ca="1" si="383"/>
        <v>635.47995155659805</v>
      </c>
      <c r="AM732">
        <v>0</v>
      </c>
      <c r="AN732">
        <v>0</v>
      </c>
      <c r="AO732">
        <f t="shared" si="384"/>
        <v>0</v>
      </c>
      <c r="AP732">
        <f t="shared" si="393"/>
        <v>0</v>
      </c>
      <c r="AQ732">
        <f t="shared" ca="1" si="385"/>
        <v>1.0000000000000004</v>
      </c>
      <c r="AR732" t="str">
        <f t="shared" ca="1" si="386"/>
        <v>Supercritical</v>
      </c>
      <c r="AS732">
        <f t="shared" ca="1" si="387"/>
        <v>3.8141460404132466E-3</v>
      </c>
    </row>
    <row r="733" spans="1:45" x14ac:dyDescent="0.35">
      <c r="A733">
        <v>584</v>
      </c>
      <c r="B733">
        <v>582.99599999999998</v>
      </c>
      <c r="C733">
        <v>616166.255</v>
      </c>
      <c r="D733">
        <v>3097405.9720000001</v>
      </c>
      <c r="E733">
        <v>632.27099999999996</v>
      </c>
      <c r="F733">
        <v>5.2</v>
      </c>
      <c r="G733">
        <v>0</v>
      </c>
      <c r="H733" t="s">
        <v>194</v>
      </c>
      <c r="I733">
        <v>2.7E-2</v>
      </c>
      <c r="J733">
        <f t="shared" si="388"/>
        <v>1</v>
      </c>
      <c r="K733">
        <f t="shared" ca="1" si="389"/>
        <v>50.95</v>
      </c>
      <c r="L733">
        <f t="shared" ca="1" si="390"/>
        <v>1.0684959309922624</v>
      </c>
      <c r="M733">
        <f t="shared" ca="1" si="363"/>
        <v>5.5561788411597641</v>
      </c>
      <c r="N733">
        <f t="shared" ca="1" si="364"/>
        <v>0.75728294997139567</v>
      </c>
      <c r="O733">
        <f t="shared" ca="1" si="365"/>
        <v>9.1699712080119067</v>
      </c>
      <c r="P733">
        <f t="shared" ca="1" si="366"/>
        <v>633.33949593099226</v>
      </c>
      <c r="Q733">
        <f t="shared" ca="1" si="367"/>
        <v>637.62534567389582</v>
      </c>
      <c r="R733">
        <f t="shared" ca="1" si="368"/>
        <v>2.7409906686322007E-2</v>
      </c>
      <c r="S733">
        <f t="shared" ca="1" si="369"/>
        <v>2.8323507366843055</v>
      </c>
      <c r="T733">
        <f t="shared" ca="1" si="370"/>
        <v>50.594272557643521</v>
      </c>
      <c r="U733">
        <f t="shared" ca="1" si="391"/>
        <v>-2.7102769924795211E-2</v>
      </c>
      <c r="V733">
        <f t="shared" ca="1" si="392"/>
        <v>0</v>
      </c>
      <c r="W733">
        <f t="shared" ca="1" si="371"/>
        <v>0.96652333468497831</v>
      </c>
      <c r="X733">
        <f t="shared" ca="1" si="372"/>
        <v>5.0259213403618874</v>
      </c>
      <c r="Y733">
        <f t="shared" ca="1" si="373"/>
        <v>0.70459672750266944</v>
      </c>
      <c r="Z733">
        <f t="shared" ca="1" si="374"/>
        <v>10.13744476874988</v>
      </c>
      <c r="AA733">
        <f t="shared" ca="1" si="375"/>
        <v>633.23752333468497</v>
      </c>
      <c r="AB733">
        <f t="shared" ca="1" si="376"/>
        <v>638.47543293914237</v>
      </c>
      <c r="AC733">
        <f t="shared" ca="1" si="377"/>
        <v>3.6879528321754097E-2</v>
      </c>
      <c r="AD733">
        <f t="shared" ca="1" si="378"/>
        <v>3.2922122426667597</v>
      </c>
      <c r="AE733">
        <f t="shared" ca="1" si="379"/>
        <v>55.079478446733425</v>
      </c>
      <c r="AF733">
        <f t="shared" ca="1" si="380"/>
        <v>3.6543435328326268E-2</v>
      </c>
      <c r="AG733">
        <f t="shared" ca="1" si="381"/>
        <v>0</v>
      </c>
      <c r="AH733">
        <f ca="1">IFERROR(IF(V32="Supercritical",MAX($D$16,IFERROR(L733,MAX($D$16,POWER((ABS(K733)^2)/($I$5*MAX(F733,0.1)^2),1/3)))),IF(V32="Subcritical",MAX($D$16,IFERROR(W733,MAX($D$16,POWER((ABS(K733)^2)/($I$5*MAX(F733,0.1)^2),1/3)))),IF(AND(IFERROR(V733,0)=1,IFERROR(AG733,0)=1),IF(IFERROR(T733,-1E+99)&gt;=IFERROR(AE733,-1E+99),MAX($D$16,IFERROR(L733,MAX($D$16,POWER((ABS(K733)^2)/($I$5*MAX(F733,0.1)^2),1/3)))),MAX($D$16,IFERROR(W733,MAX($D$16,POWER((ABS(K733)^2)/($I$5*MAX(F733,0.1)^2),1/3))))),IF(IFERROR(V733,0)=1,MAX($D$16,IFERROR(L733,MAX($D$16,POWER((ABS(K733)^2)/($I$5*MAX(F733,0.1)^2),1/3)))),IF(IFERROR(AG733,0)=1,MAX($D$16,IFERROR(W733,MAX($D$16,POWER((ABS(K733)^2)/($I$5*MAX(F733,0.1)^2),1/3)))),MAX($D$16,POWER((ABS(K733)^2)/($I$5*MAX(F733,0.1)^2),1/3))))))),MAX($D$16,POWER((ABS(K733)^2)/($I$5*MAX(F733,0.1)^2),1/3)))</f>
        <v>2.1389677043987478</v>
      </c>
      <c r="AI733">
        <f t="shared" ca="1" si="382"/>
        <v>634.4099677043987</v>
      </c>
      <c r="AJ733">
        <f t="shared" ca="1" si="383"/>
        <v>635.47945155659806</v>
      </c>
      <c r="AM733">
        <v>0</v>
      </c>
      <c r="AN733">
        <v>0</v>
      </c>
      <c r="AO733">
        <f t="shared" si="384"/>
        <v>0</v>
      </c>
      <c r="AP733">
        <f t="shared" si="393"/>
        <v>0</v>
      </c>
      <c r="AQ733">
        <f t="shared" ca="1" si="385"/>
        <v>1.0000000000000004</v>
      </c>
      <c r="AR733" t="str">
        <f t="shared" ca="1" si="386"/>
        <v>Supercritical</v>
      </c>
      <c r="AS733">
        <f t="shared" ca="1" si="387"/>
        <v>3.8141460404132466E-3</v>
      </c>
    </row>
    <row r="734" spans="1:45" x14ac:dyDescent="0.35">
      <c r="A734">
        <v>585</v>
      </c>
      <c r="B734">
        <v>583.995</v>
      </c>
      <c r="C734">
        <v>616165.78099999996</v>
      </c>
      <c r="D734">
        <v>3097405.0920000002</v>
      </c>
      <c r="E734">
        <v>632.27049999999997</v>
      </c>
      <c r="F734">
        <v>5.2</v>
      </c>
      <c r="G734">
        <v>0</v>
      </c>
      <c r="H734" t="s">
        <v>194</v>
      </c>
      <c r="I734">
        <v>2.3E-2</v>
      </c>
      <c r="J734">
        <f t="shared" si="388"/>
        <v>0.99900000000002365</v>
      </c>
      <c r="K734">
        <f t="shared" ca="1" si="389"/>
        <v>50.95</v>
      </c>
      <c r="L734">
        <f t="shared" ca="1" si="390"/>
        <v>1.0684959309922624</v>
      </c>
      <c r="M734">
        <f t="shared" ca="1" si="363"/>
        <v>5.5561788411597641</v>
      </c>
      <c r="N734">
        <f t="shared" ca="1" si="364"/>
        <v>0.75728294997139567</v>
      </c>
      <c r="O734">
        <f t="shared" ca="1" si="365"/>
        <v>9.1699712080119067</v>
      </c>
      <c r="P734">
        <f t="shared" ca="1" si="366"/>
        <v>633.33899593099227</v>
      </c>
      <c r="Q734">
        <f t="shared" ca="1" si="367"/>
        <v>637.62484567389583</v>
      </c>
      <c r="R734">
        <f t="shared" ca="1" si="368"/>
        <v>2.7409906686322007E-2</v>
      </c>
      <c r="S734">
        <f t="shared" ca="1" si="369"/>
        <v>2.8323507366843055</v>
      </c>
      <c r="T734">
        <f t="shared" ca="1" si="370"/>
        <v>50.594272557643521</v>
      </c>
      <c r="U734">
        <f t="shared" ca="1" si="391"/>
        <v>-2.7046787686458629E-2</v>
      </c>
      <c r="V734">
        <f t="shared" ca="1" si="392"/>
        <v>0</v>
      </c>
      <c r="W734">
        <f t="shared" ca="1" si="371"/>
        <v>0.96626478647036662</v>
      </c>
      <c r="X734">
        <f t="shared" ca="1" si="372"/>
        <v>5.0245768896459069</v>
      </c>
      <c r="Y734">
        <f t="shared" ca="1" si="373"/>
        <v>0.70445931394495154</v>
      </c>
      <c r="Z734">
        <f t="shared" ca="1" si="374"/>
        <v>10.140157294635522</v>
      </c>
      <c r="AA734">
        <f t="shared" ca="1" si="375"/>
        <v>633.2367647864703</v>
      </c>
      <c r="AB734">
        <f t="shared" ca="1" si="376"/>
        <v>638.47747783233933</v>
      </c>
      <c r="AC734">
        <f t="shared" ca="1" si="377"/>
        <v>3.6908864228992623E-2</v>
      </c>
      <c r="AD734">
        <f t="shared" ca="1" si="378"/>
        <v>3.2935337011528154</v>
      </c>
      <c r="AE734">
        <f t="shared" ca="1" si="379"/>
        <v>55.092267168767293</v>
      </c>
      <c r="AF734">
        <f t="shared" ca="1" si="380"/>
        <v>3.6646667093236829E-2</v>
      </c>
      <c r="AG734">
        <f t="shared" ca="1" si="381"/>
        <v>0</v>
      </c>
      <c r="AH734">
        <f ca="1">IFERROR(IF(V32="Supercritical",MAX($D$16,IFERROR(L734,MAX($D$16,POWER((ABS(K734)^2)/($I$5*MAX(F734,0.1)^2),1/3)))),IF(V32="Subcritical",MAX($D$16,IFERROR(W734,MAX($D$16,POWER((ABS(K734)^2)/($I$5*MAX(F734,0.1)^2),1/3)))),IF(AND(IFERROR(V734,0)=1,IFERROR(AG734,0)=1),IF(IFERROR(T734,-1E+99)&gt;=IFERROR(AE734,-1E+99),MAX($D$16,IFERROR(L734,MAX($D$16,POWER((ABS(K734)^2)/($I$5*MAX(F734,0.1)^2),1/3)))),MAX($D$16,IFERROR(W734,MAX($D$16,POWER((ABS(K734)^2)/($I$5*MAX(F734,0.1)^2),1/3))))),IF(IFERROR(V734,0)=1,MAX($D$16,IFERROR(L734,MAX($D$16,POWER((ABS(K734)^2)/($I$5*MAX(F734,0.1)^2),1/3)))),IF(IFERROR(AG734,0)=1,MAX($D$16,IFERROR(W734,MAX($D$16,POWER((ABS(K734)^2)/($I$5*MAX(F734,0.1)^2),1/3)))),MAX($D$16,POWER((ABS(K734)^2)/($I$5*MAX(F734,0.1)^2),1/3))))))),MAX($D$16,POWER((ABS(K734)^2)/($I$5*MAX(F734,0.1)^2),1/3)))</f>
        <v>2.1389677043987478</v>
      </c>
      <c r="AI734">
        <f t="shared" ca="1" si="382"/>
        <v>634.40946770439871</v>
      </c>
      <c r="AJ734">
        <f t="shared" ca="1" si="383"/>
        <v>635.47895155659808</v>
      </c>
      <c r="AM734">
        <v>0</v>
      </c>
      <c r="AN734">
        <v>0</v>
      </c>
      <c r="AO734">
        <f t="shared" si="384"/>
        <v>0</v>
      </c>
      <c r="AP734">
        <f t="shared" si="393"/>
        <v>0</v>
      </c>
      <c r="AQ734">
        <f t="shared" ca="1" si="385"/>
        <v>1.0000000000000004</v>
      </c>
      <c r="AR734" t="str">
        <f t="shared" ca="1" si="386"/>
        <v>Supercritical</v>
      </c>
      <c r="AS734">
        <f t="shared" ca="1" si="387"/>
        <v>3.8141460404132466E-3</v>
      </c>
    </row>
    <row r="735" spans="1:45" x14ac:dyDescent="0.35">
      <c r="A735">
        <v>586</v>
      </c>
      <c r="B735">
        <v>584.99599999999998</v>
      </c>
      <c r="C735">
        <v>616165.30599999998</v>
      </c>
      <c r="D735">
        <v>3097404.2110000001</v>
      </c>
      <c r="E735">
        <v>632.27</v>
      </c>
      <c r="F735">
        <v>5.2</v>
      </c>
      <c r="G735">
        <v>0</v>
      </c>
      <c r="H735" t="s">
        <v>194</v>
      </c>
      <c r="I735">
        <v>2.3E-2</v>
      </c>
      <c r="J735">
        <f t="shared" si="388"/>
        <v>1.0009999999999764</v>
      </c>
      <c r="K735">
        <f t="shared" ca="1" si="389"/>
        <v>50.95</v>
      </c>
      <c r="L735">
        <f t="shared" ca="1" si="390"/>
        <v>1.0684959309922624</v>
      </c>
      <c r="M735">
        <f t="shared" ca="1" si="363"/>
        <v>5.5561788411597641</v>
      </c>
      <c r="N735">
        <f t="shared" ca="1" si="364"/>
        <v>0.75728294997139567</v>
      </c>
      <c r="O735">
        <f t="shared" ca="1" si="365"/>
        <v>9.1699712080119067</v>
      </c>
      <c r="P735">
        <f t="shared" ca="1" si="366"/>
        <v>633.33849593099228</v>
      </c>
      <c r="Q735">
        <f t="shared" ca="1" si="367"/>
        <v>637.62434567389585</v>
      </c>
      <c r="R735">
        <f t="shared" ca="1" si="368"/>
        <v>2.7409906686322007E-2</v>
      </c>
      <c r="S735">
        <f t="shared" ca="1" si="369"/>
        <v>2.8323507366843055</v>
      </c>
      <c r="T735">
        <f t="shared" ca="1" si="370"/>
        <v>50.594272557643521</v>
      </c>
      <c r="U735">
        <f t="shared" ca="1" si="391"/>
        <v>-2.7101607499844249E-2</v>
      </c>
      <c r="V735">
        <f t="shared" ca="1" si="392"/>
        <v>0</v>
      </c>
      <c r="W735">
        <f t="shared" ca="1" si="371"/>
        <v>0.96600421782543378</v>
      </c>
      <c r="X735">
        <f t="shared" ca="1" si="372"/>
        <v>5.0232219326922554</v>
      </c>
      <c r="Y735">
        <f t="shared" ca="1" si="373"/>
        <v>0.70432080640603389</v>
      </c>
      <c r="Z735">
        <f t="shared" ca="1" si="374"/>
        <v>10.142892486673935</v>
      </c>
      <c r="AA735">
        <f t="shared" ca="1" si="375"/>
        <v>633.23600421782544</v>
      </c>
      <c r="AB735">
        <f t="shared" ca="1" si="376"/>
        <v>638.47954489041604</v>
      </c>
      <c r="AC735">
        <f t="shared" ca="1" si="377"/>
        <v>3.6938461649123636E-2</v>
      </c>
      <c r="AD735">
        <f t="shared" ca="1" si="378"/>
        <v>3.2948663808662686</v>
      </c>
      <c r="AE735">
        <f t="shared" ca="1" si="379"/>
        <v>55.105163810068461</v>
      </c>
      <c r="AF735">
        <f t="shared" ca="1" si="380"/>
        <v>3.6438461649140663E-2</v>
      </c>
      <c r="AG735">
        <f t="shared" ca="1" si="381"/>
        <v>0</v>
      </c>
      <c r="AH735">
        <f ca="1">IFERROR(IF(V32="Supercritical",MAX($D$16,IFERROR(L735,MAX($D$16,POWER((ABS(K735)^2)/($I$5*MAX(F735,0.1)^2),1/3)))),IF(V32="Subcritical",MAX($D$16,IFERROR(W735,MAX($D$16,POWER((ABS(K735)^2)/($I$5*MAX(F735,0.1)^2),1/3)))),IF(AND(IFERROR(V735,0)=1,IFERROR(AG735,0)=1),IF(IFERROR(T735,-1E+99)&gt;=IFERROR(AE735,-1E+99),MAX($D$16,IFERROR(L735,MAX($D$16,POWER((ABS(K735)^2)/($I$5*MAX(F735,0.1)^2),1/3)))),MAX($D$16,IFERROR(W735,MAX($D$16,POWER((ABS(K735)^2)/($I$5*MAX(F735,0.1)^2),1/3))))),IF(IFERROR(V735,0)=1,MAX($D$16,IFERROR(L735,MAX($D$16,POWER((ABS(K735)^2)/($I$5*MAX(F735,0.1)^2),1/3)))),IF(IFERROR(AG735,0)=1,MAX($D$16,IFERROR(W735,MAX($D$16,POWER((ABS(K735)^2)/($I$5*MAX(F735,0.1)^2),1/3)))),MAX($D$16,POWER((ABS(K735)^2)/($I$5*MAX(F735,0.1)^2),1/3))))))),MAX($D$16,POWER((ABS(K735)^2)/($I$5*MAX(F735,0.1)^2),1/3)))</f>
        <v>2.1389677043987478</v>
      </c>
      <c r="AI735">
        <f t="shared" ca="1" si="382"/>
        <v>634.40896770439872</v>
      </c>
      <c r="AJ735">
        <f t="shared" ca="1" si="383"/>
        <v>635.47845155659809</v>
      </c>
      <c r="AM735">
        <v>0</v>
      </c>
      <c r="AN735">
        <v>0</v>
      </c>
      <c r="AO735">
        <f t="shared" si="384"/>
        <v>0</v>
      </c>
      <c r="AP735">
        <f t="shared" si="393"/>
        <v>0</v>
      </c>
      <c r="AQ735">
        <f t="shared" ca="1" si="385"/>
        <v>1.0000000000000004</v>
      </c>
      <c r="AR735" t="str">
        <f t="shared" ca="1" si="386"/>
        <v>Supercritical</v>
      </c>
      <c r="AS735">
        <f t="shared" ca="1" si="387"/>
        <v>3.8141460404132466E-3</v>
      </c>
    </row>
    <row r="736" spans="1:45" x14ac:dyDescent="0.35">
      <c r="A736">
        <v>587</v>
      </c>
      <c r="B736">
        <v>585.99599999999998</v>
      </c>
      <c r="C736">
        <v>616164.83200000005</v>
      </c>
      <c r="D736">
        <v>3097403.3309999998</v>
      </c>
      <c r="E736">
        <v>632.26949999999999</v>
      </c>
      <c r="F736">
        <v>5.2</v>
      </c>
      <c r="G736">
        <v>0</v>
      </c>
      <c r="H736" t="s">
        <v>194</v>
      </c>
      <c r="I736">
        <v>0</v>
      </c>
      <c r="J736">
        <f t="shared" si="388"/>
        <v>1</v>
      </c>
      <c r="K736">
        <f t="shared" ca="1" si="389"/>
        <v>50.95</v>
      </c>
      <c r="L736">
        <f t="shared" ca="1" si="390"/>
        <v>1.0684959309922624</v>
      </c>
      <c r="M736">
        <f t="shared" ca="1" si="363"/>
        <v>5.5561788411597641</v>
      </c>
      <c r="N736">
        <f t="shared" ca="1" si="364"/>
        <v>0.75728294997139567</v>
      </c>
      <c r="O736">
        <f t="shared" ca="1" si="365"/>
        <v>9.1699712080119067</v>
      </c>
      <c r="P736">
        <f t="shared" ca="1" si="366"/>
        <v>633.33799593099229</v>
      </c>
      <c r="Q736">
        <f t="shared" ca="1" si="367"/>
        <v>637.62384567389586</v>
      </c>
      <c r="R736">
        <f t="shared" ca="1" si="368"/>
        <v>2.7409906686322007E-2</v>
      </c>
      <c r="S736">
        <f t="shared" ca="1" si="369"/>
        <v>2.8323507366843055</v>
      </c>
      <c r="T736">
        <f t="shared" ca="1" si="370"/>
        <v>50.594272557643521</v>
      </c>
      <c r="U736">
        <f t="shared" ca="1" si="391"/>
        <v>-2.6909906686341856E-2</v>
      </c>
      <c r="V736">
        <f t="shared" ca="1" si="392"/>
        <v>0</v>
      </c>
      <c r="W736">
        <f t="shared" ca="1" si="371"/>
        <v>0.96574340535831826</v>
      </c>
      <c r="X736">
        <f t="shared" ca="1" si="372"/>
        <v>5.0218657078632551</v>
      </c>
      <c r="Y736">
        <f t="shared" ca="1" si="373"/>
        <v>0.70418214898985598</v>
      </c>
      <c r="Z736">
        <f t="shared" ca="1" si="374"/>
        <v>10.145631716161249</v>
      </c>
      <c r="AA736">
        <f t="shared" ca="1" si="375"/>
        <v>633.23524340535835</v>
      </c>
      <c r="AB736">
        <f t="shared" ca="1" si="376"/>
        <v>638.48161664286988</v>
      </c>
      <c r="AC736">
        <f t="shared" ca="1" si="377"/>
        <v>3.6968119247055703E-2</v>
      </c>
      <c r="AD736">
        <f t="shared" ca="1" si="378"/>
        <v>3.2962012078631191</v>
      </c>
      <c r="AE736">
        <f t="shared" ca="1" si="379"/>
        <v>55.118080549203782</v>
      </c>
      <c r="AF736">
        <f t="shared" ca="1" si="380"/>
        <v>3.6667237923438734E-2</v>
      </c>
      <c r="AG736">
        <f t="shared" ca="1" si="381"/>
        <v>0</v>
      </c>
      <c r="AH736">
        <f ca="1">IFERROR(IF(V32="Supercritical",MAX($D$16,IFERROR(L736,MAX($D$16,POWER((ABS(K736)^2)/($I$5*MAX(F736,0.1)^2),1/3)))),IF(V32="Subcritical",MAX($D$16,IFERROR(W736,MAX($D$16,POWER((ABS(K736)^2)/($I$5*MAX(F736,0.1)^2),1/3)))),IF(AND(IFERROR(V736,0)=1,IFERROR(AG736,0)=1),IF(IFERROR(T736,-1E+99)&gt;=IFERROR(AE736,-1E+99),MAX($D$16,IFERROR(L736,MAX($D$16,POWER((ABS(K736)^2)/($I$5*MAX(F736,0.1)^2),1/3)))),MAX($D$16,IFERROR(W736,MAX($D$16,POWER((ABS(K736)^2)/($I$5*MAX(F736,0.1)^2),1/3))))),IF(IFERROR(V736,0)=1,MAX($D$16,IFERROR(L736,MAX($D$16,POWER((ABS(K736)^2)/($I$5*MAX(F736,0.1)^2),1/3)))),IF(IFERROR(AG736,0)=1,MAX($D$16,IFERROR(W736,MAX($D$16,POWER((ABS(K736)^2)/($I$5*MAX(F736,0.1)^2),1/3)))),MAX($D$16,POWER((ABS(K736)^2)/($I$5*MAX(F736,0.1)^2),1/3))))))),MAX($D$16,POWER((ABS(K736)^2)/($I$5*MAX(F736,0.1)^2),1/3)))</f>
        <v>2.1389677043987478</v>
      </c>
      <c r="AI736">
        <f t="shared" ca="1" si="382"/>
        <v>634.40846770439873</v>
      </c>
      <c r="AJ736">
        <f t="shared" ca="1" si="383"/>
        <v>635.4779515565981</v>
      </c>
      <c r="AM736">
        <v>0</v>
      </c>
      <c r="AN736">
        <v>0</v>
      </c>
      <c r="AO736">
        <f t="shared" si="384"/>
        <v>0</v>
      </c>
      <c r="AP736">
        <f t="shared" si="393"/>
        <v>0</v>
      </c>
      <c r="AQ736">
        <f t="shared" ca="1" si="385"/>
        <v>1.0000000000000004</v>
      </c>
      <c r="AR736" t="str">
        <f t="shared" ca="1" si="386"/>
        <v>Supercritical</v>
      </c>
      <c r="AS736">
        <f t="shared" ca="1" si="387"/>
        <v>3.8141460404132466E-3</v>
      </c>
    </row>
    <row r="737" spans="1:45" x14ac:dyDescent="0.35">
      <c r="A737">
        <v>588</v>
      </c>
      <c r="B737">
        <v>586.995</v>
      </c>
      <c r="C737">
        <v>616164.35800000001</v>
      </c>
      <c r="D737">
        <v>3097402.4509999999</v>
      </c>
      <c r="E737">
        <v>632.26900000000001</v>
      </c>
      <c r="F737">
        <v>5.2</v>
      </c>
      <c r="G737">
        <v>0</v>
      </c>
      <c r="H737" t="s">
        <v>194</v>
      </c>
      <c r="I737">
        <v>2.7E-2</v>
      </c>
      <c r="J737">
        <f t="shared" si="388"/>
        <v>0.99900000000002365</v>
      </c>
      <c r="K737">
        <f t="shared" ca="1" si="389"/>
        <v>50.95</v>
      </c>
      <c r="L737">
        <f t="shared" ca="1" si="390"/>
        <v>1.0684959309922624</v>
      </c>
      <c r="M737">
        <f t="shared" ca="1" si="363"/>
        <v>5.5561788411597641</v>
      </c>
      <c r="N737">
        <f t="shared" ca="1" si="364"/>
        <v>0.75728294997139567</v>
      </c>
      <c r="O737">
        <f t="shared" ca="1" si="365"/>
        <v>9.1699712080119067</v>
      </c>
      <c r="P737">
        <f t="shared" ca="1" si="366"/>
        <v>633.3374959309923</v>
      </c>
      <c r="Q737">
        <f t="shared" ca="1" si="367"/>
        <v>637.62334567389587</v>
      </c>
      <c r="R737">
        <f t="shared" ca="1" si="368"/>
        <v>2.7409906686322007E-2</v>
      </c>
      <c r="S737">
        <f t="shared" ca="1" si="369"/>
        <v>2.8323507366843055</v>
      </c>
      <c r="T737">
        <f t="shared" ca="1" si="370"/>
        <v>50.594272557643521</v>
      </c>
      <c r="U737">
        <f t="shared" ca="1" si="391"/>
        <v>-2.7075360018102401E-2</v>
      </c>
      <c r="V737">
        <f t="shared" ca="1" si="392"/>
        <v>0</v>
      </c>
      <c r="W737">
        <f t="shared" ca="1" si="371"/>
        <v>0.9654838057455658</v>
      </c>
      <c r="X737">
        <f t="shared" ca="1" si="372"/>
        <v>5.0205157898769421</v>
      </c>
      <c r="Y737">
        <f t="shared" ca="1" si="373"/>
        <v>0.70404411622718333</v>
      </c>
      <c r="Z737">
        <f t="shared" ca="1" si="374"/>
        <v>10.148359677053985</v>
      </c>
      <c r="AA737">
        <f t="shared" ca="1" si="375"/>
        <v>633.23448380574553</v>
      </c>
      <c r="AB737">
        <f t="shared" ca="1" si="376"/>
        <v>638.48367871577898</v>
      </c>
      <c r="AC737">
        <f t="shared" ca="1" si="377"/>
        <v>3.699767124441046E-2</v>
      </c>
      <c r="AD737">
        <f t="shared" ca="1" si="378"/>
        <v>3.2975307227692805</v>
      </c>
      <c r="AE737">
        <f t="shared" ca="1" si="379"/>
        <v>55.130945205736751</v>
      </c>
      <c r="AF737">
        <f t="shared" ca="1" si="380"/>
        <v>3.6770882686596451E-2</v>
      </c>
      <c r="AG737">
        <f t="shared" ca="1" si="381"/>
        <v>0</v>
      </c>
      <c r="AH737">
        <f ca="1">IFERROR(IF(V32="Supercritical",MAX($D$16,IFERROR(L737,MAX($D$16,POWER((ABS(K737)^2)/($I$5*MAX(F737,0.1)^2),1/3)))),IF(V32="Subcritical",MAX($D$16,IFERROR(W737,MAX($D$16,POWER((ABS(K737)^2)/($I$5*MAX(F737,0.1)^2),1/3)))),IF(AND(IFERROR(V737,0)=1,IFERROR(AG737,0)=1),IF(IFERROR(T737,-1E+99)&gt;=IFERROR(AE737,-1E+99),MAX($D$16,IFERROR(L737,MAX($D$16,POWER((ABS(K737)^2)/($I$5*MAX(F737,0.1)^2),1/3)))),MAX($D$16,IFERROR(W737,MAX($D$16,POWER((ABS(K737)^2)/($I$5*MAX(F737,0.1)^2),1/3))))),IF(IFERROR(V737,0)=1,MAX($D$16,IFERROR(L737,MAX($D$16,POWER((ABS(K737)^2)/($I$5*MAX(F737,0.1)^2),1/3)))),IF(IFERROR(AG737,0)=1,MAX($D$16,IFERROR(W737,MAX($D$16,POWER((ABS(K737)^2)/($I$5*MAX(F737,0.1)^2),1/3)))),MAX($D$16,POWER((ABS(K737)^2)/($I$5*MAX(F737,0.1)^2),1/3))))))),MAX($D$16,POWER((ABS(K737)^2)/($I$5*MAX(F737,0.1)^2),1/3)))</f>
        <v>2.1389677043987478</v>
      </c>
      <c r="AI737">
        <f t="shared" ca="1" si="382"/>
        <v>634.40796770439874</v>
      </c>
      <c r="AJ737">
        <f t="shared" ca="1" si="383"/>
        <v>635.47745155659811</v>
      </c>
      <c r="AM737">
        <v>0</v>
      </c>
      <c r="AN737">
        <v>0</v>
      </c>
      <c r="AO737">
        <f t="shared" si="384"/>
        <v>0</v>
      </c>
      <c r="AP737">
        <f t="shared" si="393"/>
        <v>0</v>
      </c>
      <c r="AQ737">
        <f t="shared" ca="1" si="385"/>
        <v>1.0000000000000004</v>
      </c>
      <c r="AR737" t="str">
        <f t="shared" ca="1" si="386"/>
        <v>Supercritical</v>
      </c>
      <c r="AS737">
        <f t="shared" ca="1" si="387"/>
        <v>3.8141460404132466E-3</v>
      </c>
    </row>
    <row r="738" spans="1:45" x14ac:dyDescent="0.35">
      <c r="A738">
        <v>589</v>
      </c>
      <c r="B738">
        <v>587.99599999999998</v>
      </c>
      <c r="C738">
        <v>616163.88399999996</v>
      </c>
      <c r="D738">
        <v>3097401.57</v>
      </c>
      <c r="E738">
        <v>632.26850000000002</v>
      </c>
      <c r="F738">
        <v>5.2</v>
      </c>
      <c r="G738">
        <v>0</v>
      </c>
      <c r="H738" t="s">
        <v>194</v>
      </c>
      <c r="I738">
        <v>2.7E-2</v>
      </c>
      <c r="J738">
        <f t="shared" si="388"/>
        <v>1.0009999999999764</v>
      </c>
      <c r="K738">
        <f t="shared" ca="1" si="389"/>
        <v>50.95</v>
      </c>
      <c r="L738">
        <f t="shared" ca="1" si="390"/>
        <v>1.0684959309922624</v>
      </c>
      <c r="M738">
        <f t="shared" ca="1" si="363"/>
        <v>5.5561788411597641</v>
      </c>
      <c r="N738">
        <f t="shared" ca="1" si="364"/>
        <v>0.75728294997139567</v>
      </c>
      <c r="O738">
        <f t="shared" ca="1" si="365"/>
        <v>9.1699712080119067</v>
      </c>
      <c r="P738">
        <f t="shared" ca="1" si="366"/>
        <v>633.33699593099232</v>
      </c>
      <c r="Q738">
        <f t="shared" ca="1" si="367"/>
        <v>637.62284567389588</v>
      </c>
      <c r="R738">
        <f t="shared" ca="1" si="368"/>
        <v>2.7409906686322007E-2</v>
      </c>
      <c r="S738">
        <f t="shared" ca="1" si="369"/>
        <v>2.8323507366843055</v>
      </c>
      <c r="T738">
        <f t="shared" ca="1" si="370"/>
        <v>50.594272557643521</v>
      </c>
      <c r="U738">
        <f t="shared" ca="1" si="391"/>
        <v>-2.7130179831488022E-2</v>
      </c>
      <c r="V738">
        <f t="shared" ca="1" si="392"/>
        <v>0</v>
      </c>
      <c r="W738">
        <f t="shared" ca="1" si="371"/>
        <v>0.96522660484859502</v>
      </c>
      <c r="X738">
        <f t="shared" ca="1" si="372"/>
        <v>5.0191783452126941</v>
      </c>
      <c r="Y738">
        <f t="shared" ca="1" si="373"/>
        <v>0.70390733907162739</v>
      </c>
      <c r="Z738">
        <f t="shared" ca="1" si="374"/>
        <v>10.15106387853228</v>
      </c>
      <c r="AA738">
        <f t="shared" ca="1" si="375"/>
        <v>633.23372660484858</v>
      </c>
      <c r="AB738">
        <f t="shared" ca="1" si="376"/>
        <v>638.48571936050826</v>
      </c>
      <c r="AC738">
        <f t="shared" ca="1" si="377"/>
        <v>3.7026982018380047E-2</v>
      </c>
      <c r="AD738">
        <f t="shared" ca="1" si="378"/>
        <v>3.298848834525224</v>
      </c>
      <c r="AE738">
        <f t="shared" ca="1" si="379"/>
        <v>55.143698853481581</v>
      </c>
      <c r="AF738">
        <f t="shared" ca="1" si="380"/>
        <v>3.6691281425305533E-2</v>
      </c>
      <c r="AG738">
        <f t="shared" ca="1" si="381"/>
        <v>0</v>
      </c>
      <c r="AH738">
        <f ca="1">IFERROR(IF(V32="Supercritical",MAX($D$16,IFERROR(L738,MAX($D$16,POWER((ABS(K738)^2)/($I$5*MAX(F738,0.1)^2),1/3)))),IF(V32="Subcritical",MAX($D$16,IFERROR(W738,MAX($D$16,POWER((ABS(K738)^2)/($I$5*MAX(F738,0.1)^2),1/3)))),IF(AND(IFERROR(V738,0)=1,IFERROR(AG738,0)=1),IF(IFERROR(T738,-1E+99)&gt;=IFERROR(AE738,-1E+99),MAX($D$16,IFERROR(L738,MAX($D$16,POWER((ABS(K738)^2)/($I$5*MAX(F738,0.1)^2),1/3)))),MAX($D$16,IFERROR(W738,MAX($D$16,POWER((ABS(K738)^2)/($I$5*MAX(F738,0.1)^2),1/3))))),IF(IFERROR(V738,0)=1,MAX($D$16,IFERROR(L738,MAX($D$16,POWER((ABS(K738)^2)/($I$5*MAX(F738,0.1)^2),1/3)))),IF(IFERROR(AG738,0)=1,MAX($D$16,IFERROR(W738,MAX($D$16,POWER((ABS(K738)^2)/($I$5*MAX(F738,0.1)^2),1/3)))),MAX($D$16,POWER((ABS(K738)^2)/($I$5*MAX(F738,0.1)^2),1/3))))))),MAX($D$16,POWER((ABS(K738)^2)/($I$5*MAX(F738,0.1)^2),1/3)))</f>
        <v>2.1389677043987478</v>
      </c>
      <c r="AI738">
        <f t="shared" ca="1" si="382"/>
        <v>634.40746770439875</v>
      </c>
      <c r="AJ738">
        <f t="shared" ca="1" si="383"/>
        <v>635.47695155659812</v>
      </c>
      <c r="AM738">
        <v>0</v>
      </c>
      <c r="AN738">
        <v>0</v>
      </c>
      <c r="AO738">
        <f t="shared" si="384"/>
        <v>0</v>
      </c>
      <c r="AP738">
        <f t="shared" si="393"/>
        <v>0</v>
      </c>
      <c r="AQ738">
        <f t="shared" ca="1" si="385"/>
        <v>1.0000000000000004</v>
      </c>
      <c r="AR738" t="str">
        <f t="shared" ca="1" si="386"/>
        <v>Supercritical</v>
      </c>
      <c r="AS738">
        <f t="shared" ca="1" si="387"/>
        <v>3.8141460404132466E-3</v>
      </c>
    </row>
    <row r="739" spans="1:45" x14ac:dyDescent="0.35">
      <c r="A739">
        <v>590</v>
      </c>
      <c r="B739">
        <v>588.995</v>
      </c>
      <c r="C739">
        <v>616163.41</v>
      </c>
      <c r="D739">
        <v>3097400.69</v>
      </c>
      <c r="E739">
        <v>632.26800000000003</v>
      </c>
      <c r="F739">
        <v>5.2</v>
      </c>
      <c r="G739">
        <v>0</v>
      </c>
      <c r="H739" t="s">
        <v>194</v>
      </c>
      <c r="I739">
        <v>2.3E-2</v>
      </c>
      <c r="J739">
        <f t="shared" si="388"/>
        <v>0.99900000000002365</v>
      </c>
      <c r="K739">
        <f t="shared" ca="1" si="389"/>
        <v>50.95</v>
      </c>
      <c r="L739">
        <f t="shared" ca="1" si="390"/>
        <v>1.0684959309922624</v>
      </c>
      <c r="M739">
        <f t="shared" ca="1" si="363"/>
        <v>5.5561788411597641</v>
      </c>
      <c r="N739">
        <f t="shared" ca="1" si="364"/>
        <v>0.75728294997139567</v>
      </c>
      <c r="O739">
        <f t="shared" ca="1" si="365"/>
        <v>9.1699712080119067</v>
      </c>
      <c r="P739">
        <f t="shared" ca="1" si="366"/>
        <v>633.33649593099233</v>
      </c>
      <c r="Q739">
        <f t="shared" ca="1" si="367"/>
        <v>637.62234567389589</v>
      </c>
      <c r="R739">
        <f t="shared" ca="1" si="368"/>
        <v>2.7409906686322007E-2</v>
      </c>
      <c r="S739">
        <f t="shared" ca="1" si="369"/>
        <v>2.8323507366843055</v>
      </c>
      <c r="T739">
        <f t="shared" ca="1" si="370"/>
        <v>50.594272557643521</v>
      </c>
      <c r="U739">
        <f t="shared" ca="1" si="391"/>
        <v>-2.7046787686458629E-2</v>
      </c>
      <c r="V739">
        <f t="shared" ca="1" si="392"/>
        <v>0</v>
      </c>
      <c r="W739">
        <f t="shared" ca="1" si="371"/>
        <v>0.96497275963013696</v>
      </c>
      <c r="X739">
        <f t="shared" ca="1" si="372"/>
        <v>5.017858350076712</v>
      </c>
      <c r="Y739">
        <f t="shared" ca="1" si="373"/>
        <v>0.70377232708466908</v>
      </c>
      <c r="Z739">
        <f t="shared" ca="1" si="374"/>
        <v>10.153734211971345</v>
      </c>
      <c r="AA739">
        <f t="shared" ca="1" si="375"/>
        <v>633.23297275963012</v>
      </c>
      <c r="AB739">
        <f t="shared" ca="1" si="376"/>
        <v>638.48772905154431</v>
      </c>
      <c r="AC739">
        <f t="shared" ca="1" si="377"/>
        <v>3.7055941492986688E-2</v>
      </c>
      <c r="AD739">
        <f t="shared" ca="1" si="378"/>
        <v>3.3001506102441605</v>
      </c>
      <c r="AE739">
        <f t="shared" ca="1" si="379"/>
        <v>55.156293783753334</v>
      </c>
      <c r="AF739">
        <f t="shared" ca="1" si="380"/>
        <v>3.6794429758970182E-2</v>
      </c>
      <c r="AG739">
        <f t="shared" ca="1" si="381"/>
        <v>0</v>
      </c>
      <c r="AH739">
        <f ca="1">IFERROR(IF(V32="Supercritical",MAX($D$16,IFERROR(L739,MAX($D$16,POWER((ABS(K739)^2)/($I$5*MAX(F739,0.1)^2),1/3)))),IF(V32="Subcritical",MAX($D$16,IFERROR(W739,MAX($D$16,POWER((ABS(K739)^2)/($I$5*MAX(F739,0.1)^2),1/3)))),IF(AND(IFERROR(V739,0)=1,IFERROR(AG739,0)=1),IF(IFERROR(T739,-1E+99)&gt;=IFERROR(AE739,-1E+99),MAX($D$16,IFERROR(L739,MAX($D$16,POWER((ABS(K739)^2)/($I$5*MAX(F739,0.1)^2),1/3)))),MAX($D$16,IFERROR(W739,MAX($D$16,POWER((ABS(K739)^2)/($I$5*MAX(F739,0.1)^2),1/3))))),IF(IFERROR(V739,0)=1,MAX($D$16,IFERROR(L739,MAX($D$16,POWER((ABS(K739)^2)/($I$5*MAX(F739,0.1)^2),1/3)))),IF(IFERROR(AG739,0)=1,MAX($D$16,IFERROR(W739,MAX($D$16,POWER((ABS(K739)^2)/($I$5*MAX(F739,0.1)^2),1/3)))),MAX($D$16,POWER((ABS(K739)^2)/($I$5*MAX(F739,0.1)^2),1/3))))))),MAX($D$16,POWER((ABS(K739)^2)/($I$5*MAX(F739,0.1)^2),1/3)))</f>
        <v>2.1389677043987478</v>
      </c>
      <c r="AI739">
        <f t="shared" ca="1" si="382"/>
        <v>634.40696770439877</v>
      </c>
      <c r="AJ739">
        <f t="shared" ca="1" si="383"/>
        <v>635.47645155659814</v>
      </c>
      <c r="AM739">
        <v>0</v>
      </c>
      <c r="AN739">
        <v>0</v>
      </c>
      <c r="AO739">
        <f t="shared" si="384"/>
        <v>0</v>
      </c>
      <c r="AP739">
        <f t="shared" si="393"/>
        <v>0</v>
      </c>
      <c r="AQ739">
        <f t="shared" ca="1" si="385"/>
        <v>1.0000000000000004</v>
      </c>
      <c r="AR739" t="str">
        <f t="shared" ca="1" si="386"/>
        <v>Supercritical</v>
      </c>
      <c r="AS739">
        <f t="shared" ca="1" si="387"/>
        <v>3.8141460404132466E-3</v>
      </c>
    </row>
    <row r="740" spans="1:45" x14ac:dyDescent="0.35">
      <c r="A740">
        <v>591</v>
      </c>
      <c r="B740">
        <v>589.99599999999998</v>
      </c>
      <c r="C740">
        <v>616162.93500000006</v>
      </c>
      <c r="D740">
        <v>3097399.8089999999</v>
      </c>
      <c r="E740">
        <v>632.26750000000004</v>
      </c>
      <c r="F740">
        <v>5.2</v>
      </c>
      <c r="G740">
        <v>0</v>
      </c>
      <c r="H740" t="s">
        <v>194</v>
      </c>
      <c r="I740">
        <v>2.3E-2</v>
      </c>
      <c r="J740">
        <f t="shared" si="388"/>
        <v>1.0009999999999764</v>
      </c>
      <c r="K740">
        <f t="shared" ca="1" si="389"/>
        <v>50.95</v>
      </c>
      <c r="L740">
        <f t="shared" ca="1" si="390"/>
        <v>1.0684959309922624</v>
      </c>
      <c r="M740">
        <f t="shared" ca="1" si="363"/>
        <v>5.5561788411597641</v>
      </c>
      <c r="N740">
        <f t="shared" ca="1" si="364"/>
        <v>0.75728294997139567</v>
      </c>
      <c r="O740">
        <f t="shared" ca="1" si="365"/>
        <v>9.1699712080119067</v>
      </c>
      <c r="P740">
        <f t="shared" ca="1" si="366"/>
        <v>633.33599593099234</v>
      </c>
      <c r="Q740">
        <f t="shared" ca="1" si="367"/>
        <v>637.6218456738959</v>
      </c>
      <c r="R740">
        <f t="shared" ca="1" si="368"/>
        <v>2.7409906686322007E-2</v>
      </c>
      <c r="S740">
        <f t="shared" ca="1" si="369"/>
        <v>2.8323507366843055</v>
      </c>
      <c r="T740">
        <f t="shared" ca="1" si="370"/>
        <v>50.594272557643521</v>
      </c>
      <c r="U740">
        <f t="shared" ca="1" si="391"/>
        <v>-2.7101607499844249E-2</v>
      </c>
      <c r="V740">
        <f t="shared" ca="1" si="392"/>
        <v>0</v>
      </c>
      <c r="W740">
        <f t="shared" ca="1" si="371"/>
        <v>0.96472303391695335</v>
      </c>
      <c r="X740">
        <f t="shared" ca="1" si="372"/>
        <v>5.0165597763681573</v>
      </c>
      <c r="Y740">
        <f t="shared" ca="1" si="373"/>
        <v>0.70363948736515314</v>
      </c>
      <c r="Z740">
        <f t="shared" ca="1" si="374"/>
        <v>10.156362581387661</v>
      </c>
      <c r="AA740">
        <f t="shared" ca="1" si="375"/>
        <v>633.23222303391697</v>
      </c>
      <c r="AB740">
        <f t="shared" ca="1" si="376"/>
        <v>638.48970014322435</v>
      </c>
      <c r="AC740">
        <f t="shared" ca="1" si="377"/>
        <v>3.7084461204942215E-2</v>
      </c>
      <c r="AD740">
        <f t="shared" ca="1" si="378"/>
        <v>3.3014320958623333</v>
      </c>
      <c r="AE740">
        <f t="shared" ca="1" si="379"/>
        <v>55.168691767097606</v>
      </c>
      <c r="AF740">
        <f t="shared" ca="1" si="380"/>
        <v>3.6584461204938634E-2</v>
      </c>
      <c r="AG740">
        <f t="shared" ca="1" si="381"/>
        <v>0</v>
      </c>
      <c r="AH740">
        <f ca="1">IFERROR(IF(V32="Supercritical",MAX($D$16,IFERROR(L740,MAX($D$16,POWER((ABS(K740)^2)/($I$5*MAX(F740,0.1)^2),1/3)))),IF(V32="Subcritical",MAX($D$16,IFERROR(W740,MAX($D$16,POWER((ABS(K740)^2)/($I$5*MAX(F740,0.1)^2),1/3)))),IF(AND(IFERROR(V740,0)=1,IFERROR(AG740,0)=1),IF(IFERROR(T740,-1E+99)&gt;=IFERROR(AE740,-1E+99),MAX($D$16,IFERROR(L740,MAX($D$16,POWER((ABS(K740)^2)/($I$5*MAX(F740,0.1)^2),1/3)))),MAX($D$16,IFERROR(W740,MAX($D$16,POWER((ABS(K740)^2)/($I$5*MAX(F740,0.1)^2),1/3))))),IF(IFERROR(V740,0)=1,MAX($D$16,IFERROR(L740,MAX($D$16,POWER((ABS(K740)^2)/($I$5*MAX(F740,0.1)^2),1/3)))),IF(IFERROR(AG740,0)=1,MAX($D$16,IFERROR(W740,MAX($D$16,POWER((ABS(K740)^2)/($I$5*MAX(F740,0.1)^2),1/3)))),MAX($D$16,POWER((ABS(K740)^2)/($I$5*MAX(F740,0.1)^2),1/3))))))),MAX($D$16,POWER((ABS(K740)^2)/($I$5*MAX(F740,0.1)^2),1/3)))</f>
        <v>2.1389677043987478</v>
      </c>
      <c r="AI740">
        <f t="shared" ca="1" si="382"/>
        <v>634.40646770439878</v>
      </c>
      <c r="AJ740">
        <f t="shared" ca="1" si="383"/>
        <v>635.47595155659815</v>
      </c>
      <c r="AM740">
        <v>0</v>
      </c>
      <c r="AN740">
        <v>0</v>
      </c>
      <c r="AO740">
        <f t="shared" si="384"/>
        <v>0</v>
      </c>
      <c r="AP740">
        <f t="shared" si="393"/>
        <v>0</v>
      </c>
      <c r="AQ740">
        <f t="shared" ca="1" si="385"/>
        <v>1.0000000000000004</v>
      </c>
      <c r="AR740" t="str">
        <f t="shared" ca="1" si="386"/>
        <v>Supercritical</v>
      </c>
      <c r="AS740">
        <f t="shared" ca="1" si="387"/>
        <v>3.8141460404132466E-3</v>
      </c>
    </row>
    <row r="741" spans="1:45" x14ac:dyDescent="0.35">
      <c r="A741">
        <v>592</v>
      </c>
      <c r="B741">
        <v>590.99599999999998</v>
      </c>
      <c r="C741">
        <v>616162.46100000001</v>
      </c>
      <c r="D741">
        <v>3097398.929</v>
      </c>
      <c r="E741">
        <v>632.26700000000005</v>
      </c>
      <c r="F741">
        <v>5.2</v>
      </c>
      <c r="G741">
        <v>0</v>
      </c>
      <c r="H741" t="s">
        <v>194</v>
      </c>
      <c r="I741">
        <v>0</v>
      </c>
      <c r="J741">
        <f t="shared" si="388"/>
        <v>1</v>
      </c>
      <c r="K741">
        <f t="shared" ca="1" si="389"/>
        <v>50.95</v>
      </c>
      <c r="L741">
        <f t="shared" ca="1" si="390"/>
        <v>1.0684959309922624</v>
      </c>
      <c r="M741">
        <f t="shared" ca="1" si="363"/>
        <v>5.5561788411597641</v>
      </c>
      <c r="N741">
        <f t="shared" ca="1" si="364"/>
        <v>0.75728294997139567</v>
      </c>
      <c r="O741">
        <f t="shared" ca="1" si="365"/>
        <v>9.1699712080119067</v>
      </c>
      <c r="P741">
        <f t="shared" ca="1" si="366"/>
        <v>633.33549593099235</v>
      </c>
      <c r="Q741">
        <f t="shared" ca="1" si="367"/>
        <v>637.62134567389592</v>
      </c>
      <c r="R741">
        <f t="shared" ca="1" si="368"/>
        <v>2.7409906686322007E-2</v>
      </c>
      <c r="S741">
        <f t="shared" ca="1" si="369"/>
        <v>2.8323507366843055</v>
      </c>
      <c r="T741">
        <f t="shared" ca="1" si="370"/>
        <v>50.594272557643521</v>
      </c>
      <c r="U741">
        <f t="shared" ca="1" si="391"/>
        <v>-2.6909906686341856E-2</v>
      </c>
      <c r="V741">
        <f t="shared" ca="1" si="392"/>
        <v>0</v>
      </c>
      <c r="W741">
        <f t="shared" ca="1" si="371"/>
        <v>0.9644780288987983</v>
      </c>
      <c r="X741">
        <f t="shared" ca="1" si="372"/>
        <v>5.0152857502737511</v>
      </c>
      <c r="Y741">
        <f t="shared" ca="1" si="373"/>
        <v>0.70350914069502091</v>
      </c>
      <c r="Z741">
        <f t="shared" ca="1" si="374"/>
        <v>10.158942588110554</v>
      </c>
      <c r="AA741">
        <f t="shared" ca="1" si="375"/>
        <v>633.23147802889889</v>
      </c>
      <c r="AB741">
        <f t="shared" ca="1" si="376"/>
        <v>638.49162657673412</v>
      </c>
      <c r="AC741">
        <f t="shared" ca="1" si="377"/>
        <v>3.7112470945008254E-2</v>
      </c>
      <c r="AD741">
        <f t="shared" ca="1" si="378"/>
        <v>3.3026901630858054</v>
      </c>
      <c r="AE741">
        <f t="shared" ca="1" si="379"/>
        <v>55.180862569956076</v>
      </c>
      <c r="AF741">
        <f t="shared" ca="1" si="380"/>
        <v>3.6812065158642326E-2</v>
      </c>
      <c r="AG741">
        <f t="shared" ca="1" si="381"/>
        <v>0</v>
      </c>
      <c r="AH741">
        <f ca="1">IFERROR(IF(V32="Supercritical",MAX($D$16,IFERROR(L741,MAX($D$16,POWER((ABS(K741)^2)/($I$5*MAX(F741,0.1)^2),1/3)))),IF(V32="Subcritical",MAX($D$16,IFERROR(W741,MAX($D$16,POWER((ABS(K741)^2)/($I$5*MAX(F741,0.1)^2),1/3)))),IF(AND(IFERROR(V741,0)=1,IFERROR(AG741,0)=1),IF(IFERROR(T741,-1E+99)&gt;=IFERROR(AE741,-1E+99),MAX($D$16,IFERROR(L741,MAX($D$16,POWER((ABS(K741)^2)/($I$5*MAX(F741,0.1)^2),1/3)))),MAX($D$16,IFERROR(W741,MAX($D$16,POWER((ABS(K741)^2)/($I$5*MAX(F741,0.1)^2),1/3))))),IF(IFERROR(V741,0)=1,MAX($D$16,IFERROR(L741,MAX($D$16,POWER((ABS(K741)^2)/($I$5*MAX(F741,0.1)^2),1/3)))),IF(IFERROR(AG741,0)=1,MAX($D$16,IFERROR(W741,MAX($D$16,POWER((ABS(K741)^2)/($I$5*MAX(F741,0.1)^2),1/3)))),MAX($D$16,POWER((ABS(K741)^2)/($I$5*MAX(F741,0.1)^2),1/3))))))),MAX($D$16,POWER((ABS(K741)^2)/($I$5*MAX(F741,0.1)^2),1/3)))</f>
        <v>2.1389677043987478</v>
      </c>
      <c r="AI741">
        <f t="shared" ca="1" si="382"/>
        <v>634.40596770439879</v>
      </c>
      <c r="AJ741">
        <f t="shared" ca="1" si="383"/>
        <v>635.47545155659816</v>
      </c>
      <c r="AM741">
        <v>0</v>
      </c>
      <c r="AN741">
        <v>0</v>
      </c>
      <c r="AO741">
        <f t="shared" si="384"/>
        <v>0</v>
      </c>
      <c r="AP741">
        <f t="shared" si="393"/>
        <v>0</v>
      </c>
      <c r="AQ741">
        <f t="shared" ca="1" si="385"/>
        <v>1.0000000000000004</v>
      </c>
      <c r="AR741" t="str">
        <f t="shared" ca="1" si="386"/>
        <v>Supercritical</v>
      </c>
      <c r="AS741">
        <f t="shared" ca="1" si="387"/>
        <v>3.8141460404132466E-3</v>
      </c>
    </row>
    <row r="742" spans="1:45" x14ac:dyDescent="0.35">
      <c r="A742">
        <v>593</v>
      </c>
      <c r="B742">
        <v>591.995</v>
      </c>
      <c r="C742">
        <v>616161.98699999996</v>
      </c>
      <c r="D742">
        <v>3097398.0490000001</v>
      </c>
      <c r="E742">
        <v>632.26649999999995</v>
      </c>
      <c r="F742">
        <v>5.2</v>
      </c>
      <c r="G742">
        <v>0</v>
      </c>
      <c r="H742" t="s">
        <v>194</v>
      </c>
      <c r="I742">
        <v>2.7E-2</v>
      </c>
      <c r="J742">
        <f t="shared" si="388"/>
        <v>0.99900000000002365</v>
      </c>
      <c r="K742">
        <f t="shared" ca="1" si="389"/>
        <v>50.95</v>
      </c>
      <c r="L742">
        <f t="shared" ca="1" si="390"/>
        <v>1.0684959309922624</v>
      </c>
      <c r="M742">
        <f t="shared" ca="1" si="363"/>
        <v>5.5561788411597641</v>
      </c>
      <c r="N742">
        <f t="shared" ca="1" si="364"/>
        <v>0.75728294997139567</v>
      </c>
      <c r="O742">
        <f t="shared" ca="1" si="365"/>
        <v>9.1699712080119067</v>
      </c>
      <c r="P742">
        <f t="shared" ca="1" si="366"/>
        <v>633.33499593099225</v>
      </c>
      <c r="Q742">
        <f t="shared" ca="1" si="367"/>
        <v>637.62084567389581</v>
      </c>
      <c r="R742">
        <f t="shared" ca="1" si="368"/>
        <v>2.7409906686322007E-2</v>
      </c>
      <c r="S742">
        <f t="shared" ca="1" si="369"/>
        <v>2.8323507366843055</v>
      </c>
      <c r="T742">
        <f t="shared" ca="1" si="370"/>
        <v>50.594272557643521</v>
      </c>
      <c r="U742">
        <f t="shared" ca="1" si="391"/>
        <v>-2.7075360017988714E-2</v>
      </c>
      <c r="V742">
        <f t="shared" ca="1" si="392"/>
        <v>0</v>
      </c>
      <c r="W742">
        <f t="shared" ca="1" si="371"/>
        <v>0.9642382091221402</v>
      </c>
      <c r="X742">
        <f t="shared" ca="1" si="372"/>
        <v>5.0140386874351295</v>
      </c>
      <c r="Y742">
        <f t="shared" ca="1" si="373"/>
        <v>0.70338153530289294</v>
      </c>
      <c r="Z742">
        <f t="shared" ca="1" si="374"/>
        <v>10.161469261830298</v>
      </c>
      <c r="AA742">
        <f t="shared" ca="1" si="375"/>
        <v>633.23073820912214</v>
      </c>
      <c r="AB742">
        <f t="shared" ca="1" si="376"/>
        <v>638.49350363007636</v>
      </c>
      <c r="AC742">
        <f t="shared" ca="1" si="377"/>
        <v>3.7139915891143079E-2</v>
      </c>
      <c r="AD742">
        <f t="shared" ca="1" si="378"/>
        <v>3.3039223788230099</v>
      </c>
      <c r="AE742">
        <f t="shared" ca="1" si="379"/>
        <v>55.192782689341449</v>
      </c>
      <c r="AF742">
        <f t="shared" ca="1" si="380"/>
        <v>3.7361215311761953E-2</v>
      </c>
      <c r="AG742">
        <f t="shared" ca="1" si="381"/>
        <v>0</v>
      </c>
      <c r="AH742">
        <f ca="1">IFERROR(IF(V32="Supercritical",MAX($D$16,IFERROR(L742,MAX($D$16,POWER((ABS(K742)^2)/($I$5*MAX(F742,0.1)^2),1/3)))),IF(V32="Subcritical",MAX($D$16,IFERROR(W742,MAX($D$16,POWER((ABS(K742)^2)/($I$5*MAX(F742,0.1)^2),1/3)))),IF(AND(IFERROR(V742,0)=1,IFERROR(AG742,0)=1),IF(IFERROR(T742,-1E+99)&gt;=IFERROR(AE742,-1E+99),MAX($D$16,IFERROR(L742,MAX($D$16,POWER((ABS(K742)^2)/($I$5*MAX(F742,0.1)^2),1/3)))),MAX($D$16,IFERROR(W742,MAX($D$16,POWER((ABS(K742)^2)/($I$5*MAX(F742,0.1)^2),1/3))))),IF(IFERROR(V742,0)=1,MAX($D$16,IFERROR(L742,MAX($D$16,POWER((ABS(K742)^2)/($I$5*MAX(F742,0.1)^2),1/3)))),IF(IFERROR(AG742,0)=1,MAX($D$16,IFERROR(W742,MAX($D$16,POWER((ABS(K742)^2)/($I$5*MAX(F742,0.1)^2),1/3)))),MAX($D$16,POWER((ABS(K742)^2)/($I$5*MAX(F742,0.1)^2),1/3))))))),MAX($D$16,POWER((ABS(K742)^2)/($I$5*MAX(F742,0.1)^2),1/3)))</f>
        <v>2.1389677043987478</v>
      </c>
      <c r="AI742">
        <f t="shared" ca="1" si="382"/>
        <v>634.40546770439869</v>
      </c>
      <c r="AJ742">
        <f t="shared" ca="1" si="383"/>
        <v>635.47495155659806</v>
      </c>
      <c r="AM742">
        <v>0</v>
      </c>
      <c r="AN742">
        <v>0</v>
      </c>
      <c r="AO742">
        <f t="shared" si="384"/>
        <v>0</v>
      </c>
      <c r="AP742">
        <f t="shared" si="393"/>
        <v>0</v>
      </c>
      <c r="AQ742">
        <f t="shared" ca="1" si="385"/>
        <v>1.0000000000000004</v>
      </c>
      <c r="AR742" t="str">
        <f t="shared" ca="1" si="386"/>
        <v>Supercritical</v>
      </c>
      <c r="AS742">
        <f t="shared" ca="1" si="387"/>
        <v>3.8141460404132466E-3</v>
      </c>
    </row>
    <row r="743" spans="1:45" x14ac:dyDescent="0.35">
      <c r="A743">
        <v>594</v>
      </c>
      <c r="B743">
        <v>592.99599999999998</v>
      </c>
      <c r="C743">
        <v>616161.51300000004</v>
      </c>
      <c r="D743">
        <v>3097397.1680000001</v>
      </c>
      <c r="E743">
        <v>632.26599999999996</v>
      </c>
      <c r="F743">
        <v>5.2</v>
      </c>
      <c r="G743">
        <v>0</v>
      </c>
      <c r="H743" t="s">
        <v>194</v>
      </c>
      <c r="I743">
        <v>7.8E-2</v>
      </c>
      <c r="J743">
        <f t="shared" si="388"/>
        <v>1.0009999999999764</v>
      </c>
      <c r="K743">
        <f t="shared" ca="1" si="389"/>
        <v>50.95</v>
      </c>
      <c r="L743">
        <f t="shared" ca="1" si="390"/>
        <v>1.0684959309922624</v>
      </c>
      <c r="M743">
        <f t="shared" ca="1" si="363"/>
        <v>5.5561788411597641</v>
      </c>
      <c r="N743">
        <f t="shared" ca="1" si="364"/>
        <v>0.75728294997139567</v>
      </c>
      <c r="O743">
        <f t="shared" ca="1" si="365"/>
        <v>9.1699712080119067</v>
      </c>
      <c r="P743">
        <f t="shared" ca="1" si="366"/>
        <v>633.33449593099226</v>
      </c>
      <c r="Q743">
        <f t="shared" ca="1" si="367"/>
        <v>637.62034567389583</v>
      </c>
      <c r="R743">
        <f t="shared" ca="1" si="368"/>
        <v>2.7409906686322007E-2</v>
      </c>
      <c r="S743">
        <f t="shared" ca="1" si="369"/>
        <v>2.8323507366843055</v>
      </c>
      <c r="T743">
        <f t="shared" ca="1" si="370"/>
        <v>50.594272557643521</v>
      </c>
      <c r="U743">
        <f t="shared" ca="1" si="391"/>
        <v>-2.7494477059576639E-2</v>
      </c>
      <c r="V743">
        <f t="shared" ca="1" si="392"/>
        <v>0</v>
      </c>
      <c r="W743">
        <f t="shared" ca="1" si="371"/>
        <v>0.96400392462708684</v>
      </c>
      <c r="X743">
        <f t="shared" ca="1" si="372"/>
        <v>5.0128204080608514</v>
      </c>
      <c r="Y743">
        <f t="shared" ca="1" si="373"/>
        <v>0.70325685858852682</v>
      </c>
      <c r="Z743">
        <f t="shared" ca="1" si="374"/>
        <v>10.163938831335351</v>
      </c>
      <c r="AA743">
        <f t="shared" ca="1" si="375"/>
        <v>633.230003924627</v>
      </c>
      <c r="AB743">
        <f t="shared" ca="1" si="376"/>
        <v>638.49532770480675</v>
      </c>
      <c r="AC743">
        <f t="shared" ca="1" si="377"/>
        <v>3.7166754162363341E-2</v>
      </c>
      <c r="AD743">
        <f t="shared" ca="1" si="378"/>
        <v>3.3051268938590175</v>
      </c>
      <c r="AE743">
        <f t="shared" ca="1" si="379"/>
        <v>55.204434274076974</v>
      </c>
      <c r="AF743">
        <f t="shared" ca="1" si="380"/>
        <v>3.7351246253820136E-2</v>
      </c>
      <c r="AG743">
        <f t="shared" ca="1" si="381"/>
        <v>0</v>
      </c>
      <c r="AH743">
        <f ca="1">IFERROR(IF(V32="Supercritical",MAX($D$16,IFERROR(L743,MAX($D$16,POWER((ABS(K743)^2)/($I$5*MAX(F743,0.1)^2),1/3)))),IF(V32="Subcritical",MAX($D$16,IFERROR(W743,MAX($D$16,POWER((ABS(K743)^2)/($I$5*MAX(F743,0.1)^2),1/3)))),IF(AND(IFERROR(V743,0)=1,IFERROR(AG743,0)=1),IF(IFERROR(T743,-1E+99)&gt;=IFERROR(AE743,-1E+99),MAX($D$16,IFERROR(L743,MAX($D$16,POWER((ABS(K743)^2)/($I$5*MAX(F743,0.1)^2),1/3)))),MAX($D$16,IFERROR(W743,MAX($D$16,POWER((ABS(K743)^2)/($I$5*MAX(F743,0.1)^2),1/3))))),IF(IFERROR(V743,0)=1,MAX($D$16,IFERROR(L743,MAX($D$16,POWER((ABS(K743)^2)/($I$5*MAX(F743,0.1)^2),1/3)))),IF(IFERROR(AG743,0)=1,MAX($D$16,IFERROR(W743,MAX($D$16,POWER((ABS(K743)^2)/($I$5*MAX(F743,0.1)^2),1/3)))),MAX($D$16,POWER((ABS(K743)^2)/($I$5*MAX(F743,0.1)^2),1/3))))))),MAX($D$16,POWER((ABS(K743)^2)/($I$5*MAX(F743,0.1)^2),1/3)))</f>
        <v>2.1389677043987478</v>
      </c>
      <c r="AI743">
        <f t="shared" ca="1" si="382"/>
        <v>634.4049677043987</v>
      </c>
      <c r="AJ743">
        <f t="shared" ca="1" si="383"/>
        <v>635.47445155659807</v>
      </c>
      <c r="AM743">
        <v>0</v>
      </c>
      <c r="AN743">
        <v>0</v>
      </c>
      <c r="AO743">
        <f t="shared" si="384"/>
        <v>0</v>
      </c>
      <c r="AP743">
        <f t="shared" si="393"/>
        <v>0</v>
      </c>
      <c r="AQ743">
        <f t="shared" ca="1" si="385"/>
        <v>1.0000000000000004</v>
      </c>
      <c r="AR743" t="str">
        <f t="shared" ca="1" si="386"/>
        <v>Supercritical</v>
      </c>
      <c r="AS743">
        <f t="shared" ca="1" si="387"/>
        <v>3.8141460404132466E-3</v>
      </c>
    </row>
    <row r="744" spans="1:45" x14ac:dyDescent="0.35">
      <c r="A744">
        <v>595</v>
      </c>
      <c r="B744">
        <v>593.99599999999998</v>
      </c>
      <c r="C744">
        <v>616161.03799999994</v>
      </c>
      <c r="D744">
        <v>3097396.2880000002</v>
      </c>
      <c r="E744">
        <v>632.26549999999997</v>
      </c>
      <c r="F744">
        <v>5.2</v>
      </c>
      <c r="G744">
        <v>0</v>
      </c>
      <c r="H744" t="s">
        <v>194</v>
      </c>
      <c r="I744">
        <v>7.8E-2</v>
      </c>
      <c r="J744">
        <f t="shared" si="388"/>
        <v>1</v>
      </c>
      <c r="K744">
        <f t="shared" ca="1" si="389"/>
        <v>50.95</v>
      </c>
      <c r="L744">
        <f t="shared" ca="1" si="390"/>
        <v>1.0684959309922624</v>
      </c>
      <c r="M744">
        <f t="shared" ca="1" si="363"/>
        <v>5.5561788411597641</v>
      </c>
      <c r="N744">
        <f t="shared" ca="1" si="364"/>
        <v>0.75728294997139567</v>
      </c>
      <c r="O744">
        <f t="shared" ca="1" si="365"/>
        <v>9.1699712080119067</v>
      </c>
      <c r="P744">
        <f t="shared" ca="1" si="366"/>
        <v>633.33399593099227</v>
      </c>
      <c r="Q744">
        <f t="shared" ca="1" si="367"/>
        <v>637.61984567389584</v>
      </c>
      <c r="R744">
        <f t="shared" ca="1" si="368"/>
        <v>2.7409906686322007E-2</v>
      </c>
      <c r="S744">
        <f t="shared" ca="1" si="369"/>
        <v>2.8323507366843055</v>
      </c>
      <c r="T744">
        <f t="shared" ca="1" si="370"/>
        <v>50.594272557643521</v>
      </c>
      <c r="U744">
        <f t="shared" ca="1" si="391"/>
        <v>-2.7467067152883828E-2</v>
      </c>
      <c r="V744">
        <f t="shared" ca="1" si="392"/>
        <v>0</v>
      </c>
      <c r="W744">
        <f t="shared" ca="1" si="371"/>
        <v>0.96377542978236708</v>
      </c>
      <c r="X744">
        <f t="shared" ca="1" si="372"/>
        <v>5.0116322348683093</v>
      </c>
      <c r="Y744">
        <f t="shared" ca="1" si="373"/>
        <v>0.70313524710146513</v>
      </c>
      <c r="Z744">
        <f t="shared" ca="1" si="374"/>
        <v>10.16634852923098</v>
      </c>
      <c r="AA744">
        <f t="shared" ca="1" si="375"/>
        <v>633.22927542978232</v>
      </c>
      <c r="AB744">
        <f t="shared" ca="1" si="376"/>
        <v>638.49709614424694</v>
      </c>
      <c r="AC744">
        <f t="shared" ca="1" si="377"/>
        <v>3.7192954732823642E-2</v>
      </c>
      <c r="AD744">
        <f t="shared" ca="1" si="378"/>
        <v>3.3063023480045053</v>
      </c>
      <c r="AE744">
        <f t="shared" ca="1" si="379"/>
        <v>55.215804205772017</v>
      </c>
      <c r="AF744">
        <f t="shared" ca="1" si="380"/>
        <v>3.6930006664988468E-2</v>
      </c>
      <c r="AG744">
        <f t="shared" ca="1" si="381"/>
        <v>0</v>
      </c>
      <c r="AH744">
        <f ca="1">IFERROR(IF(V32="Supercritical",MAX($D$16,IFERROR(L744,MAX($D$16,POWER((ABS(K744)^2)/($I$5*MAX(F744,0.1)^2),1/3)))),IF(V32="Subcritical",MAX($D$16,IFERROR(W744,MAX($D$16,POWER((ABS(K744)^2)/($I$5*MAX(F744,0.1)^2),1/3)))),IF(AND(IFERROR(V744,0)=1,IFERROR(AG744,0)=1),IF(IFERROR(T744,-1E+99)&gt;=IFERROR(AE744,-1E+99),MAX($D$16,IFERROR(L744,MAX($D$16,POWER((ABS(K744)^2)/($I$5*MAX(F744,0.1)^2),1/3)))),MAX($D$16,IFERROR(W744,MAX($D$16,POWER((ABS(K744)^2)/($I$5*MAX(F744,0.1)^2),1/3))))),IF(IFERROR(V744,0)=1,MAX($D$16,IFERROR(L744,MAX($D$16,POWER((ABS(K744)^2)/($I$5*MAX(F744,0.1)^2),1/3)))),IF(IFERROR(AG744,0)=1,MAX($D$16,IFERROR(W744,MAX($D$16,POWER((ABS(K744)^2)/($I$5*MAX(F744,0.1)^2),1/3)))),MAX($D$16,POWER((ABS(K744)^2)/($I$5*MAX(F744,0.1)^2),1/3))))))),MAX($D$16,POWER((ABS(K744)^2)/($I$5*MAX(F744,0.1)^2),1/3)))</f>
        <v>2.1389677043987478</v>
      </c>
      <c r="AI744">
        <f t="shared" ca="1" si="382"/>
        <v>634.40446770439871</v>
      </c>
      <c r="AJ744">
        <f t="shared" ca="1" si="383"/>
        <v>635.47395155659808</v>
      </c>
      <c r="AM744">
        <v>0</v>
      </c>
      <c r="AN744">
        <v>0</v>
      </c>
      <c r="AO744">
        <f t="shared" si="384"/>
        <v>0</v>
      </c>
      <c r="AP744">
        <f t="shared" si="393"/>
        <v>0</v>
      </c>
      <c r="AQ744">
        <f t="shared" ca="1" si="385"/>
        <v>1.0000000000000004</v>
      </c>
      <c r="AR744" t="str">
        <f t="shared" ca="1" si="386"/>
        <v>Supercritical</v>
      </c>
      <c r="AS744">
        <f t="shared" ca="1" si="387"/>
        <v>3.8141460404132466E-3</v>
      </c>
    </row>
    <row r="745" spans="1:45" x14ac:dyDescent="0.35">
      <c r="A745">
        <v>596</v>
      </c>
      <c r="B745">
        <v>594.99599999999998</v>
      </c>
      <c r="C745">
        <v>616160.56400000001</v>
      </c>
      <c r="D745">
        <v>3097395.4070000001</v>
      </c>
      <c r="E745">
        <v>632.26499999999999</v>
      </c>
      <c r="F745">
        <v>5.2</v>
      </c>
      <c r="G745">
        <v>0</v>
      </c>
      <c r="H745" t="s">
        <v>194</v>
      </c>
      <c r="I745">
        <v>2.7E-2</v>
      </c>
      <c r="J745">
        <f t="shared" si="388"/>
        <v>1</v>
      </c>
      <c r="K745">
        <f t="shared" ca="1" si="389"/>
        <v>50.95</v>
      </c>
      <c r="L745">
        <f t="shared" ca="1" si="390"/>
        <v>1.0684959309922624</v>
      </c>
      <c r="M745">
        <f t="shared" ca="1" si="363"/>
        <v>5.5561788411597641</v>
      </c>
      <c r="N745">
        <f t="shared" ca="1" si="364"/>
        <v>0.75728294997139567</v>
      </c>
      <c r="O745">
        <f t="shared" ca="1" si="365"/>
        <v>9.1699712080119067</v>
      </c>
      <c r="P745">
        <f t="shared" ca="1" si="366"/>
        <v>633.33349593099229</v>
      </c>
      <c r="Q745">
        <f t="shared" ca="1" si="367"/>
        <v>637.61934567389585</v>
      </c>
      <c r="R745">
        <f t="shared" ca="1" si="368"/>
        <v>2.7409906686322007E-2</v>
      </c>
      <c r="S745">
        <f t="shared" ca="1" si="369"/>
        <v>2.8323507366843055</v>
      </c>
      <c r="T745">
        <f t="shared" ca="1" si="370"/>
        <v>50.594272557643521</v>
      </c>
      <c r="U745">
        <f t="shared" ca="1" si="391"/>
        <v>-2.7102769924795211E-2</v>
      </c>
      <c r="V745">
        <f t="shared" ca="1" si="392"/>
        <v>0</v>
      </c>
      <c r="W745">
        <f t="shared" ca="1" si="371"/>
        <v>0.96355289929397769</v>
      </c>
      <c r="X745">
        <f t="shared" ca="1" si="372"/>
        <v>5.0104750763286843</v>
      </c>
      <c r="Y745">
        <f t="shared" ca="1" si="373"/>
        <v>0.70301679502518055</v>
      </c>
      <c r="Z745">
        <f t="shared" ca="1" si="374"/>
        <v>10.1686964257554</v>
      </c>
      <c r="AA745">
        <f t="shared" ca="1" si="375"/>
        <v>633.22855289929396</v>
      </c>
      <c r="AB745">
        <f t="shared" ca="1" si="376"/>
        <v>638.49880707866043</v>
      </c>
      <c r="AC745">
        <f t="shared" ca="1" si="377"/>
        <v>3.7218495654448215E-2</v>
      </c>
      <c r="AD745">
        <f t="shared" ca="1" si="378"/>
        <v>3.3074477893528527</v>
      </c>
      <c r="AE745">
        <f t="shared" ca="1" si="379"/>
        <v>55.226883316584164</v>
      </c>
      <c r="AF745">
        <f t="shared" ca="1" si="380"/>
        <v>3.671849565444063E-2</v>
      </c>
      <c r="AG745">
        <f t="shared" ca="1" si="381"/>
        <v>0</v>
      </c>
      <c r="AH745">
        <f ca="1">IFERROR(IF(V32="Supercritical",MAX($D$16,IFERROR(L745,MAX($D$16,POWER((ABS(K745)^2)/($I$5*MAX(F745,0.1)^2),1/3)))),IF(V32="Subcritical",MAX($D$16,IFERROR(W745,MAX($D$16,POWER((ABS(K745)^2)/($I$5*MAX(F745,0.1)^2),1/3)))),IF(AND(IFERROR(V745,0)=1,IFERROR(AG745,0)=1),IF(IFERROR(T745,-1E+99)&gt;=IFERROR(AE745,-1E+99),MAX($D$16,IFERROR(L745,MAX($D$16,POWER((ABS(K745)^2)/($I$5*MAX(F745,0.1)^2),1/3)))),MAX($D$16,IFERROR(W745,MAX($D$16,POWER((ABS(K745)^2)/($I$5*MAX(F745,0.1)^2),1/3))))),IF(IFERROR(V745,0)=1,MAX($D$16,IFERROR(L745,MAX($D$16,POWER((ABS(K745)^2)/($I$5*MAX(F745,0.1)^2),1/3)))),IF(IFERROR(AG745,0)=1,MAX($D$16,IFERROR(W745,MAX($D$16,POWER((ABS(K745)^2)/($I$5*MAX(F745,0.1)^2),1/3)))),MAX($D$16,POWER((ABS(K745)^2)/($I$5*MAX(F745,0.1)^2),1/3))))))),MAX($D$16,POWER((ABS(K745)^2)/($I$5*MAX(F745,0.1)^2),1/3)))</f>
        <v>2.1389677043987478</v>
      </c>
      <c r="AI745">
        <f t="shared" ca="1" si="382"/>
        <v>634.40396770439872</v>
      </c>
      <c r="AJ745">
        <f t="shared" ca="1" si="383"/>
        <v>635.47345155659809</v>
      </c>
      <c r="AM745">
        <v>0</v>
      </c>
      <c r="AN745">
        <v>0</v>
      </c>
      <c r="AO745">
        <f t="shared" si="384"/>
        <v>0</v>
      </c>
      <c r="AP745">
        <f t="shared" si="393"/>
        <v>0</v>
      </c>
      <c r="AQ745">
        <f t="shared" ca="1" si="385"/>
        <v>1.0000000000000004</v>
      </c>
      <c r="AR745" t="str">
        <f t="shared" ca="1" si="386"/>
        <v>Supercritical</v>
      </c>
      <c r="AS745">
        <f t="shared" ca="1" si="387"/>
        <v>3.8141460404132466E-3</v>
      </c>
    </row>
    <row r="746" spans="1:45" x14ac:dyDescent="0.35">
      <c r="A746">
        <v>597</v>
      </c>
      <c r="B746">
        <v>595.99599999999998</v>
      </c>
      <c r="C746">
        <v>616160.09</v>
      </c>
      <c r="D746">
        <v>3097394.5269999998</v>
      </c>
      <c r="E746">
        <v>632.2645</v>
      </c>
      <c r="F746">
        <v>5.2</v>
      </c>
      <c r="G746">
        <v>0</v>
      </c>
      <c r="H746" t="s">
        <v>194</v>
      </c>
      <c r="I746">
        <v>0</v>
      </c>
      <c r="J746">
        <f t="shared" si="388"/>
        <v>1</v>
      </c>
      <c r="K746">
        <f t="shared" ca="1" si="389"/>
        <v>50.95</v>
      </c>
      <c r="L746">
        <f t="shared" ca="1" si="390"/>
        <v>1.0684959309922624</v>
      </c>
      <c r="M746">
        <f t="shared" ca="1" si="363"/>
        <v>5.5561788411597641</v>
      </c>
      <c r="N746">
        <f t="shared" ca="1" si="364"/>
        <v>0.75728294997139567</v>
      </c>
      <c r="O746">
        <f t="shared" ca="1" si="365"/>
        <v>9.1699712080119067</v>
      </c>
      <c r="P746">
        <f t="shared" ca="1" si="366"/>
        <v>633.3329959309923</v>
      </c>
      <c r="Q746">
        <f t="shared" ca="1" si="367"/>
        <v>637.61884567389586</v>
      </c>
      <c r="R746">
        <f t="shared" ca="1" si="368"/>
        <v>2.7409906686322007E-2</v>
      </c>
      <c r="S746">
        <f t="shared" ca="1" si="369"/>
        <v>2.8323507366843055</v>
      </c>
      <c r="T746">
        <f t="shared" ca="1" si="370"/>
        <v>50.594272557643521</v>
      </c>
      <c r="U746">
        <f t="shared" ca="1" si="391"/>
        <v>-2.6909906686341856E-2</v>
      </c>
      <c r="V746">
        <f t="shared" ca="1" si="392"/>
        <v>0</v>
      </c>
      <c r="W746">
        <f t="shared" ca="1" si="371"/>
        <v>0.96333644179542199</v>
      </c>
      <c r="X746">
        <f t="shared" ca="1" si="372"/>
        <v>5.0093494973361947</v>
      </c>
      <c r="Y746">
        <f t="shared" ca="1" si="373"/>
        <v>0.70290156138220061</v>
      </c>
      <c r="Z746">
        <f t="shared" ca="1" si="374"/>
        <v>10.170981287509189</v>
      </c>
      <c r="AA746">
        <f t="shared" ca="1" si="375"/>
        <v>633.22783644179538</v>
      </c>
      <c r="AB746">
        <f t="shared" ca="1" si="376"/>
        <v>638.50045929352132</v>
      </c>
      <c r="AC746">
        <f t="shared" ca="1" si="377"/>
        <v>3.7243362543907858E-2</v>
      </c>
      <c r="AD746">
        <f t="shared" ca="1" si="378"/>
        <v>3.3085626056184614</v>
      </c>
      <c r="AE746">
        <f t="shared" ca="1" si="379"/>
        <v>55.237665724109675</v>
      </c>
      <c r="AF746">
        <f t="shared" ca="1" si="380"/>
        <v>3.6908236390786442E-2</v>
      </c>
      <c r="AG746">
        <f t="shared" ca="1" si="381"/>
        <v>0</v>
      </c>
      <c r="AH746">
        <f ca="1">IFERROR(IF(V32="Supercritical",MAX($D$16,IFERROR(L746,MAX($D$16,POWER((ABS(K746)^2)/($I$5*MAX(F746,0.1)^2),1/3)))),IF(V32="Subcritical",MAX($D$16,IFERROR(W746,MAX($D$16,POWER((ABS(K746)^2)/($I$5*MAX(F746,0.1)^2),1/3)))),IF(AND(IFERROR(V746,0)=1,IFERROR(AG746,0)=1),IF(IFERROR(T746,-1E+99)&gt;=IFERROR(AE746,-1E+99),MAX($D$16,IFERROR(L746,MAX($D$16,POWER((ABS(K746)^2)/($I$5*MAX(F746,0.1)^2),1/3)))),MAX($D$16,IFERROR(W746,MAX($D$16,POWER((ABS(K746)^2)/($I$5*MAX(F746,0.1)^2),1/3))))),IF(IFERROR(V746,0)=1,MAX($D$16,IFERROR(L746,MAX($D$16,POWER((ABS(K746)^2)/($I$5*MAX(F746,0.1)^2),1/3)))),IF(IFERROR(AG746,0)=1,MAX($D$16,IFERROR(W746,MAX($D$16,POWER((ABS(K746)^2)/($I$5*MAX(F746,0.1)^2),1/3)))),MAX($D$16,POWER((ABS(K746)^2)/($I$5*MAX(F746,0.1)^2),1/3))))))),MAX($D$16,POWER((ABS(K746)^2)/($I$5*MAX(F746,0.1)^2),1/3)))</f>
        <v>2.1389677043987478</v>
      </c>
      <c r="AI746">
        <f t="shared" ca="1" si="382"/>
        <v>634.40346770439874</v>
      </c>
      <c r="AJ746">
        <f t="shared" ca="1" si="383"/>
        <v>635.4729515565981</v>
      </c>
      <c r="AM746">
        <v>0</v>
      </c>
      <c r="AN746">
        <v>0</v>
      </c>
      <c r="AO746">
        <f t="shared" si="384"/>
        <v>0</v>
      </c>
      <c r="AP746">
        <f t="shared" si="393"/>
        <v>0</v>
      </c>
      <c r="AQ746">
        <f t="shared" ca="1" si="385"/>
        <v>1.0000000000000004</v>
      </c>
      <c r="AR746" t="str">
        <f t="shared" ca="1" si="386"/>
        <v>Supercritical</v>
      </c>
      <c r="AS746">
        <f t="shared" ca="1" si="387"/>
        <v>3.8141460404132466E-3</v>
      </c>
    </row>
    <row r="747" spans="1:45" x14ac:dyDescent="0.35">
      <c r="A747">
        <v>598</v>
      </c>
      <c r="B747">
        <v>596.995</v>
      </c>
      <c r="C747">
        <v>616159.61600000004</v>
      </c>
      <c r="D747">
        <v>3097393.6469999999</v>
      </c>
      <c r="E747">
        <v>632.26400000000001</v>
      </c>
      <c r="F747">
        <v>5.2</v>
      </c>
      <c r="G747">
        <v>0</v>
      </c>
      <c r="H747" t="s">
        <v>194</v>
      </c>
      <c r="I747">
        <v>2.3E-2</v>
      </c>
      <c r="J747">
        <f t="shared" si="388"/>
        <v>0.99900000000002365</v>
      </c>
      <c r="K747">
        <f t="shared" ca="1" si="389"/>
        <v>50.95</v>
      </c>
      <c r="L747">
        <f t="shared" ca="1" si="390"/>
        <v>1.0684959309922624</v>
      </c>
      <c r="M747">
        <f t="shared" ca="1" si="363"/>
        <v>5.5561788411597641</v>
      </c>
      <c r="N747">
        <f t="shared" ca="1" si="364"/>
        <v>0.75728294997139567</v>
      </c>
      <c r="O747">
        <f t="shared" ca="1" si="365"/>
        <v>9.1699712080119067</v>
      </c>
      <c r="P747">
        <f t="shared" ca="1" si="366"/>
        <v>633.33249593099231</v>
      </c>
      <c r="Q747">
        <f t="shared" ca="1" si="367"/>
        <v>637.61834567389587</v>
      </c>
      <c r="R747">
        <f t="shared" ca="1" si="368"/>
        <v>2.7409906686322007E-2</v>
      </c>
      <c r="S747">
        <f t="shared" ca="1" si="369"/>
        <v>2.8323507366843055</v>
      </c>
      <c r="T747">
        <f t="shared" ca="1" si="370"/>
        <v>50.594272557643521</v>
      </c>
      <c r="U747">
        <f t="shared" ca="1" si="391"/>
        <v>-2.7046787686458629E-2</v>
      </c>
      <c r="V747">
        <f t="shared" ca="1" si="392"/>
        <v>0</v>
      </c>
      <c r="W747">
        <f t="shared" ca="1" si="371"/>
        <v>0.963126111369774</v>
      </c>
      <c r="X747">
        <f t="shared" ca="1" si="372"/>
        <v>5.008255779122825</v>
      </c>
      <c r="Y747">
        <f t="shared" ca="1" si="373"/>
        <v>0.70278957614518711</v>
      </c>
      <c r="Z747">
        <f t="shared" ca="1" si="374"/>
        <v>10.173202457507807</v>
      </c>
      <c r="AA747">
        <f t="shared" ca="1" si="375"/>
        <v>633.22712611136978</v>
      </c>
      <c r="AB747">
        <f t="shared" ca="1" si="376"/>
        <v>638.50205211755951</v>
      </c>
      <c r="AC747">
        <f t="shared" ca="1" si="377"/>
        <v>3.726754729603636E-2</v>
      </c>
      <c r="AD747">
        <f t="shared" ca="1" si="378"/>
        <v>3.3096464658174227</v>
      </c>
      <c r="AE747">
        <f t="shared" ca="1" si="379"/>
        <v>55.24814826653607</v>
      </c>
      <c r="AF747">
        <f t="shared" ca="1" si="380"/>
        <v>3.7007020340183772E-2</v>
      </c>
      <c r="AG747">
        <f t="shared" ca="1" si="381"/>
        <v>0</v>
      </c>
      <c r="AH747">
        <f ca="1">IFERROR(IF(V32="Supercritical",MAX($D$16,IFERROR(L747,MAX($D$16,POWER((ABS(K747)^2)/($I$5*MAX(F747,0.1)^2),1/3)))),IF(V32="Subcritical",MAX($D$16,IFERROR(W747,MAX($D$16,POWER((ABS(K747)^2)/($I$5*MAX(F747,0.1)^2),1/3)))),IF(AND(IFERROR(V747,0)=1,IFERROR(AG747,0)=1),IF(IFERROR(T747,-1E+99)&gt;=IFERROR(AE747,-1E+99),MAX($D$16,IFERROR(L747,MAX($D$16,POWER((ABS(K747)^2)/($I$5*MAX(F747,0.1)^2),1/3)))),MAX($D$16,IFERROR(W747,MAX($D$16,POWER((ABS(K747)^2)/($I$5*MAX(F747,0.1)^2),1/3))))),IF(IFERROR(V747,0)=1,MAX($D$16,IFERROR(L747,MAX($D$16,POWER((ABS(K747)^2)/($I$5*MAX(F747,0.1)^2),1/3)))),IF(IFERROR(AG747,0)=1,MAX($D$16,IFERROR(W747,MAX($D$16,POWER((ABS(K747)^2)/($I$5*MAX(F747,0.1)^2),1/3)))),MAX($D$16,POWER((ABS(K747)^2)/($I$5*MAX(F747,0.1)^2),1/3))))))),MAX($D$16,POWER((ABS(K747)^2)/($I$5*MAX(F747,0.1)^2),1/3)))</f>
        <v>2.1389677043987478</v>
      </c>
      <c r="AI747">
        <f t="shared" ca="1" si="382"/>
        <v>634.40296770439875</v>
      </c>
      <c r="AJ747">
        <f t="shared" ca="1" si="383"/>
        <v>635.47245155659812</v>
      </c>
      <c r="AM747">
        <v>0</v>
      </c>
      <c r="AN747">
        <v>0</v>
      </c>
      <c r="AO747">
        <f t="shared" si="384"/>
        <v>0</v>
      </c>
      <c r="AP747">
        <f t="shared" si="393"/>
        <v>0</v>
      </c>
      <c r="AQ747">
        <f t="shared" ca="1" si="385"/>
        <v>1.0000000000000004</v>
      </c>
      <c r="AR747" t="str">
        <f t="shared" ca="1" si="386"/>
        <v>Supercritical</v>
      </c>
      <c r="AS747">
        <f t="shared" ca="1" si="387"/>
        <v>3.8141460404132466E-3</v>
      </c>
    </row>
    <row r="748" spans="1:45" x14ac:dyDescent="0.35">
      <c r="A748">
        <v>599</v>
      </c>
      <c r="B748">
        <v>597.99599999999998</v>
      </c>
      <c r="C748">
        <v>616159.14099999995</v>
      </c>
      <c r="D748">
        <v>3097392.7659999998</v>
      </c>
      <c r="E748">
        <v>632.26350000000002</v>
      </c>
      <c r="F748">
        <v>5.2</v>
      </c>
      <c r="G748">
        <v>0</v>
      </c>
      <c r="H748" t="s">
        <v>194</v>
      </c>
      <c r="I748">
        <v>2.3E-2</v>
      </c>
      <c r="J748">
        <f t="shared" si="388"/>
        <v>1.0009999999999764</v>
      </c>
      <c r="K748">
        <f t="shared" ca="1" si="389"/>
        <v>50.95</v>
      </c>
      <c r="L748">
        <f t="shared" ca="1" si="390"/>
        <v>1.0684959309922624</v>
      </c>
      <c r="M748">
        <f t="shared" ca="1" si="363"/>
        <v>5.5561788411597641</v>
      </c>
      <c r="N748">
        <f t="shared" ca="1" si="364"/>
        <v>0.75728294997139567</v>
      </c>
      <c r="O748">
        <f t="shared" ca="1" si="365"/>
        <v>9.1699712080119067</v>
      </c>
      <c r="P748">
        <f t="shared" ca="1" si="366"/>
        <v>633.33199593099232</v>
      </c>
      <c r="Q748">
        <f t="shared" ca="1" si="367"/>
        <v>637.61784567389589</v>
      </c>
      <c r="R748">
        <f t="shared" ca="1" si="368"/>
        <v>2.7409906686322007E-2</v>
      </c>
      <c r="S748">
        <f t="shared" ca="1" si="369"/>
        <v>2.8323507366843055</v>
      </c>
      <c r="T748">
        <f t="shared" ca="1" si="370"/>
        <v>50.594272557643521</v>
      </c>
      <c r="U748">
        <f t="shared" ca="1" si="391"/>
        <v>-2.7101607499844249E-2</v>
      </c>
      <c r="V748">
        <f t="shared" ca="1" si="392"/>
        <v>0</v>
      </c>
      <c r="W748">
        <f t="shared" ca="1" si="371"/>
        <v>0.96292191730380461</v>
      </c>
      <c r="X748">
        <f t="shared" ca="1" si="372"/>
        <v>5.0071939699797845</v>
      </c>
      <c r="Y748">
        <f t="shared" ca="1" si="373"/>
        <v>0.70268084541253628</v>
      </c>
      <c r="Z748">
        <f t="shared" ca="1" si="374"/>
        <v>10.175359753479992</v>
      </c>
      <c r="AA748">
        <f t="shared" ca="1" si="375"/>
        <v>633.22642191730381</v>
      </c>
      <c r="AB748">
        <f t="shared" ca="1" si="376"/>
        <v>638.50358532773907</v>
      </c>
      <c r="AC748">
        <f t="shared" ca="1" si="377"/>
        <v>3.7291046991206417E-2</v>
      </c>
      <c r="AD748">
        <f t="shared" ca="1" si="378"/>
        <v>3.310699270800185</v>
      </c>
      <c r="AE748">
        <f t="shared" ca="1" si="379"/>
        <v>55.258330023601573</v>
      </c>
      <c r="AF748">
        <f t="shared" ca="1" si="380"/>
        <v>3.7028519344630695E-2</v>
      </c>
      <c r="AG748">
        <f t="shared" ca="1" si="381"/>
        <v>0</v>
      </c>
      <c r="AH748">
        <f ca="1">IFERROR(IF(V32="Supercritical",MAX($D$16,IFERROR(L748,MAX($D$16,POWER((ABS(K748)^2)/($I$5*MAX(F748,0.1)^2),1/3)))),IF(V32="Subcritical",MAX($D$16,IFERROR(W748,MAX($D$16,POWER((ABS(K748)^2)/($I$5*MAX(F748,0.1)^2),1/3)))),IF(AND(IFERROR(V748,0)=1,IFERROR(AG748,0)=1),IF(IFERROR(T748,-1E+99)&gt;=IFERROR(AE748,-1E+99),MAX($D$16,IFERROR(L748,MAX($D$16,POWER((ABS(K748)^2)/($I$5*MAX(F748,0.1)^2),1/3)))),MAX($D$16,IFERROR(W748,MAX($D$16,POWER((ABS(K748)^2)/($I$5*MAX(F748,0.1)^2),1/3))))),IF(IFERROR(V748,0)=1,MAX($D$16,IFERROR(L748,MAX($D$16,POWER((ABS(K748)^2)/($I$5*MAX(F748,0.1)^2),1/3)))),IF(IFERROR(AG748,0)=1,MAX($D$16,IFERROR(W748,MAX($D$16,POWER((ABS(K748)^2)/($I$5*MAX(F748,0.1)^2),1/3)))),MAX($D$16,POWER((ABS(K748)^2)/($I$5*MAX(F748,0.1)^2),1/3))))))),MAX($D$16,POWER((ABS(K748)^2)/($I$5*MAX(F748,0.1)^2),1/3)))</f>
        <v>2.1389677043987478</v>
      </c>
      <c r="AI748">
        <f t="shared" ca="1" si="382"/>
        <v>634.40246770439876</v>
      </c>
      <c r="AJ748">
        <f t="shared" ca="1" si="383"/>
        <v>635.47195155659813</v>
      </c>
      <c r="AM748">
        <v>0</v>
      </c>
      <c r="AN748">
        <v>0</v>
      </c>
      <c r="AO748">
        <f t="shared" si="384"/>
        <v>0</v>
      </c>
      <c r="AP748">
        <f t="shared" si="393"/>
        <v>0</v>
      </c>
      <c r="AQ748">
        <f t="shared" ca="1" si="385"/>
        <v>1.0000000000000004</v>
      </c>
      <c r="AR748" t="str">
        <f t="shared" ca="1" si="386"/>
        <v>Supercritical</v>
      </c>
      <c r="AS748">
        <f t="shared" ca="1" si="387"/>
        <v>3.8141460404132466E-3</v>
      </c>
    </row>
    <row r="749" spans="1:45" x14ac:dyDescent="0.35">
      <c r="A749">
        <v>600</v>
      </c>
      <c r="B749">
        <v>598.99599999999998</v>
      </c>
      <c r="C749">
        <v>616158.66700000002</v>
      </c>
      <c r="D749">
        <v>3097391.8859999999</v>
      </c>
      <c r="E749">
        <v>632.26300000000003</v>
      </c>
      <c r="F749">
        <v>5.2</v>
      </c>
      <c r="G749">
        <v>0</v>
      </c>
      <c r="H749" t="s">
        <v>194</v>
      </c>
      <c r="I749">
        <v>2.7E-2</v>
      </c>
      <c r="J749">
        <f t="shared" si="388"/>
        <v>1</v>
      </c>
      <c r="K749">
        <f t="shared" ca="1" si="389"/>
        <v>50.95</v>
      </c>
      <c r="L749">
        <f t="shared" ca="1" si="390"/>
        <v>1.0684959309922624</v>
      </c>
      <c r="M749">
        <f t="shared" ca="1" si="363"/>
        <v>5.5561788411597641</v>
      </c>
      <c r="N749">
        <f t="shared" ca="1" si="364"/>
        <v>0.75728294997139567</v>
      </c>
      <c r="O749">
        <f t="shared" ca="1" si="365"/>
        <v>9.1699712080119067</v>
      </c>
      <c r="P749">
        <f t="shared" ca="1" si="366"/>
        <v>633.33149593099233</v>
      </c>
      <c r="Q749">
        <f t="shared" ca="1" si="367"/>
        <v>637.6173456738959</v>
      </c>
      <c r="R749">
        <f t="shared" ca="1" si="368"/>
        <v>2.7409906686322007E-2</v>
      </c>
      <c r="S749">
        <f t="shared" ca="1" si="369"/>
        <v>2.8323507366843055</v>
      </c>
      <c r="T749">
        <f t="shared" ca="1" si="370"/>
        <v>50.594272557643521</v>
      </c>
      <c r="U749">
        <f t="shared" ca="1" si="391"/>
        <v>-2.7102769924795211E-2</v>
      </c>
      <c r="V749">
        <f t="shared" ca="1" si="392"/>
        <v>0</v>
      </c>
      <c r="W749">
        <f t="shared" ca="1" si="371"/>
        <v>0.96272383233257353</v>
      </c>
      <c r="X749">
        <f t="shared" ca="1" si="372"/>
        <v>5.0061639281293822</v>
      </c>
      <c r="Y749">
        <f t="shared" ca="1" si="373"/>
        <v>0.70257535578498165</v>
      </c>
      <c r="Z749">
        <f t="shared" ca="1" si="374"/>
        <v>10.177453381762936</v>
      </c>
      <c r="AA749">
        <f t="shared" ca="1" si="375"/>
        <v>633.22572383233262</v>
      </c>
      <c r="AB749">
        <f t="shared" ca="1" si="376"/>
        <v>638.50505906872195</v>
      </c>
      <c r="AC749">
        <f t="shared" ca="1" si="377"/>
        <v>3.7313862968696168E-2</v>
      </c>
      <c r="AD749">
        <f t="shared" ca="1" si="378"/>
        <v>3.3117211113531613</v>
      </c>
      <c r="AE749">
        <f t="shared" ca="1" si="379"/>
        <v>55.268211910915802</v>
      </c>
      <c r="AF749">
        <f t="shared" ca="1" si="380"/>
        <v>3.7051433054443805E-2</v>
      </c>
      <c r="AG749">
        <f t="shared" ca="1" si="381"/>
        <v>0</v>
      </c>
      <c r="AH749">
        <f ca="1">IFERROR(IF(V32="Supercritical",MAX($D$16,IFERROR(L749,MAX($D$16,POWER((ABS(K749)^2)/($I$5*MAX(F749,0.1)^2),1/3)))),IF(V32="Subcritical",MAX($D$16,IFERROR(W749,MAX($D$16,POWER((ABS(K749)^2)/($I$5*MAX(F749,0.1)^2),1/3)))),IF(AND(IFERROR(V749,0)=1,IFERROR(AG749,0)=1),IF(IFERROR(T749,-1E+99)&gt;=IFERROR(AE749,-1E+99),MAX($D$16,IFERROR(L749,MAX($D$16,POWER((ABS(K749)^2)/($I$5*MAX(F749,0.1)^2),1/3)))),MAX($D$16,IFERROR(W749,MAX($D$16,POWER((ABS(K749)^2)/($I$5*MAX(F749,0.1)^2),1/3))))),IF(IFERROR(V749,0)=1,MAX($D$16,IFERROR(L749,MAX($D$16,POWER((ABS(K749)^2)/($I$5*MAX(F749,0.1)^2),1/3)))),IF(IFERROR(AG749,0)=1,MAX($D$16,IFERROR(W749,MAX($D$16,POWER((ABS(K749)^2)/($I$5*MAX(F749,0.1)^2),1/3)))),MAX($D$16,POWER((ABS(K749)^2)/($I$5*MAX(F749,0.1)^2),1/3))))))),MAX($D$16,POWER((ABS(K749)^2)/($I$5*MAX(F749,0.1)^2),1/3)))</f>
        <v>2.1389677043987478</v>
      </c>
      <c r="AI749">
        <f t="shared" ca="1" si="382"/>
        <v>634.40196770439877</v>
      </c>
      <c r="AJ749">
        <f t="shared" ca="1" si="383"/>
        <v>635.47145155659814</v>
      </c>
      <c r="AM749">
        <v>0</v>
      </c>
      <c r="AN749">
        <v>0</v>
      </c>
      <c r="AO749">
        <f t="shared" si="384"/>
        <v>0</v>
      </c>
      <c r="AP749">
        <f t="shared" si="393"/>
        <v>0</v>
      </c>
      <c r="AQ749">
        <f t="shared" ca="1" si="385"/>
        <v>1.0000000000000004</v>
      </c>
      <c r="AR749" t="str">
        <f t="shared" ca="1" si="386"/>
        <v>Supercritical</v>
      </c>
      <c r="AS749">
        <f t="shared" ca="1" si="387"/>
        <v>3.8141460404132466E-3</v>
      </c>
    </row>
    <row r="750" spans="1:45" x14ac:dyDescent="0.35">
      <c r="A750">
        <v>601</v>
      </c>
      <c r="B750">
        <v>599.99599999999998</v>
      </c>
      <c r="C750">
        <v>616158.19299999997</v>
      </c>
      <c r="D750">
        <v>3097391.0049999999</v>
      </c>
      <c r="E750">
        <v>632.26250000000005</v>
      </c>
      <c r="F750">
        <v>5.2</v>
      </c>
      <c r="G750">
        <v>0</v>
      </c>
      <c r="H750" t="s">
        <v>194</v>
      </c>
      <c r="I750">
        <v>2.7E-2</v>
      </c>
      <c r="J750">
        <f t="shared" si="388"/>
        <v>1</v>
      </c>
      <c r="K750">
        <f t="shared" ca="1" si="389"/>
        <v>50.95</v>
      </c>
      <c r="L750">
        <f t="shared" ca="1" si="390"/>
        <v>1.0684959309922624</v>
      </c>
      <c r="M750">
        <f t="shared" ca="1" si="363"/>
        <v>5.5561788411597641</v>
      </c>
      <c r="N750">
        <f t="shared" ca="1" si="364"/>
        <v>0.75728294997139567</v>
      </c>
      <c r="O750">
        <f t="shared" ca="1" si="365"/>
        <v>9.1699712080119067</v>
      </c>
      <c r="P750">
        <f t="shared" ca="1" si="366"/>
        <v>633.33099593099234</v>
      </c>
      <c r="Q750">
        <f t="shared" ca="1" si="367"/>
        <v>637.61684567389591</v>
      </c>
      <c r="R750">
        <f t="shared" ca="1" si="368"/>
        <v>2.7409906686322007E-2</v>
      </c>
      <c r="S750">
        <f t="shared" ca="1" si="369"/>
        <v>2.8323507366843055</v>
      </c>
      <c r="T750">
        <f t="shared" ca="1" si="370"/>
        <v>50.594272557643521</v>
      </c>
      <c r="U750">
        <f t="shared" ca="1" si="391"/>
        <v>-2.7102769924795211E-2</v>
      </c>
      <c r="V750">
        <f t="shared" ca="1" si="392"/>
        <v>0</v>
      </c>
      <c r="W750">
        <f t="shared" ca="1" si="371"/>
        <v>0.96253179959549517</v>
      </c>
      <c r="X750">
        <f t="shared" ca="1" si="372"/>
        <v>5.0051653578965754</v>
      </c>
      <c r="Y750">
        <f t="shared" ca="1" si="373"/>
        <v>0.70247307805994641</v>
      </c>
      <c r="Z750">
        <f t="shared" ca="1" si="374"/>
        <v>10.179483864527461</v>
      </c>
      <c r="AA750">
        <f t="shared" ca="1" si="375"/>
        <v>633.22503179959551</v>
      </c>
      <c r="AB750">
        <f t="shared" ca="1" si="376"/>
        <v>638.50647378472161</v>
      </c>
      <c r="AC750">
        <f t="shared" ca="1" si="377"/>
        <v>3.7336000042105209E-2</v>
      </c>
      <c r="AD750">
        <f t="shared" ca="1" si="378"/>
        <v>3.312712232771243</v>
      </c>
      <c r="AE750">
        <f t="shared" ca="1" si="379"/>
        <v>55.277796336992388</v>
      </c>
      <c r="AF750">
        <f t="shared" ca="1" si="380"/>
        <v>3.6836000042058004E-2</v>
      </c>
      <c r="AG750">
        <f t="shared" ca="1" si="381"/>
        <v>0</v>
      </c>
      <c r="AH750">
        <f ca="1">IFERROR(IF(V32="Supercritical",MAX($D$16,IFERROR(L750,MAX($D$16,POWER((ABS(K750)^2)/($I$5*MAX(F750,0.1)^2),1/3)))),IF(V32="Subcritical",MAX($D$16,IFERROR(W750,MAX($D$16,POWER((ABS(K750)^2)/($I$5*MAX(F750,0.1)^2),1/3)))),IF(AND(IFERROR(V750,0)=1,IFERROR(AG750,0)=1),IF(IFERROR(T750,-1E+99)&gt;=IFERROR(AE750,-1E+99),MAX($D$16,IFERROR(L750,MAX($D$16,POWER((ABS(K750)^2)/($I$5*MAX(F750,0.1)^2),1/3)))),MAX($D$16,IFERROR(W750,MAX($D$16,POWER((ABS(K750)^2)/($I$5*MAX(F750,0.1)^2),1/3))))),IF(IFERROR(V750,0)=1,MAX($D$16,IFERROR(L750,MAX($D$16,POWER((ABS(K750)^2)/($I$5*MAX(F750,0.1)^2),1/3)))),IF(IFERROR(AG750,0)=1,MAX($D$16,IFERROR(W750,MAX($D$16,POWER((ABS(K750)^2)/($I$5*MAX(F750,0.1)^2),1/3)))),MAX($D$16,POWER((ABS(K750)^2)/($I$5*MAX(F750,0.1)^2),1/3))))))),MAX($D$16,POWER((ABS(K750)^2)/($I$5*MAX(F750,0.1)^2),1/3)))</f>
        <v>2.1389677043987478</v>
      </c>
      <c r="AI750">
        <f t="shared" ca="1" si="382"/>
        <v>634.40146770439878</v>
      </c>
      <c r="AJ750">
        <f t="shared" ca="1" si="383"/>
        <v>635.47095155659815</v>
      </c>
      <c r="AM750">
        <v>0</v>
      </c>
      <c r="AN750">
        <v>0</v>
      </c>
      <c r="AO750">
        <f t="shared" si="384"/>
        <v>0</v>
      </c>
      <c r="AP750">
        <f t="shared" si="393"/>
        <v>0</v>
      </c>
      <c r="AQ750">
        <f t="shared" ca="1" si="385"/>
        <v>1.0000000000000004</v>
      </c>
      <c r="AR750" t="str">
        <f t="shared" ca="1" si="386"/>
        <v>Supercritical</v>
      </c>
      <c r="AS750">
        <f t="shared" ca="1" si="387"/>
        <v>3.8141460404132466E-3</v>
      </c>
    </row>
    <row r="751" spans="1:45" x14ac:dyDescent="0.35">
      <c r="A751">
        <v>602</v>
      </c>
      <c r="B751">
        <v>600.99599999999998</v>
      </c>
      <c r="C751">
        <v>616157.71900000004</v>
      </c>
      <c r="D751">
        <v>3097390.125</v>
      </c>
      <c r="E751">
        <v>632.26199999999994</v>
      </c>
      <c r="F751">
        <v>5.2</v>
      </c>
      <c r="G751">
        <v>0</v>
      </c>
      <c r="H751" t="s">
        <v>194</v>
      </c>
      <c r="I751">
        <v>0</v>
      </c>
      <c r="J751">
        <f t="shared" si="388"/>
        <v>1</v>
      </c>
      <c r="K751">
        <f t="shared" ca="1" si="389"/>
        <v>50.95</v>
      </c>
      <c r="L751">
        <f t="shared" ca="1" si="390"/>
        <v>1.0684959309922624</v>
      </c>
      <c r="M751">
        <f t="shared" ca="1" si="363"/>
        <v>5.5561788411597641</v>
      </c>
      <c r="N751">
        <f t="shared" ca="1" si="364"/>
        <v>0.75728294997139567</v>
      </c>
      <c r="O751">
        <f t="shared" ca="1" si="365"/>
        <v>9.1699712080119067</v>
      </c>
      <c r="P751">
        <f t="shared" ca="1" si="366"/>
        <v>633.33049593099224</v>
      </c>
      <c r="Q751">
        <f t="shared" ca="1" si="367"/>
        <v>637.61634567389581</v>
      </c>
      <c r="R751">
        <f t="shared" ca="1" si="368"/>
        <v>2.7409906686322007E-2</v>
      </c>
      <c r="S751">
        <f t="shared" ca="1" si="369"/>
        <v>2.8323507366843055</v>
      </c>
      <c r="T751">
        <f t="shared" ca="1" si="370"/>
        <v>50.594272557643521</v>
      </c>
      <c r="U751">
        <f t="shared" ca="1" si="391"/>
        <v>-2.6909906686228169E-2</v>
      </c>
      <c r="V751">
        <f t="shared" ca="1" si="392"/>
        <v>0</v>
      </c>
      <c r="W751">
        <f t="shared" ca="1" si="371"/>
        <v>0.96234573849395066</v>
      </c>
      <c r="X751">
        <f t="shared" ca="1" si="372"/>
        <v>5.0041978401685432</v>
      </c>
      <c r="Y751">
        <f t="shared" ca="1" si="373"/>
        <v>0.70237397034406923</v>
      </c>
      <c r="Z751">
        <f t="shared" ca="1" si="374"/>
        <v>10.181451978382212</v>
      </c>
      <c r="AA751">
        <f t="shared" ca="1" si="375"/>
        <v>633.22434573849387</v>
      </c>
      <c r="AB751">
        <f t="shared" ca="1" si="376"/>
        <v>638.50783016194464</v>
      </c>
      <c r="AC751">
        <f t="shared" ca="1" si="377"/>
        <v>3.7357465836197548E-2</v>
      </c>
      <c r="AD751">
        <f t="shared" ca="1" si="378"/>
        <v>3.3136730049560139</v>
      </c>
      <c r="AE751">
        <f t="shared" ca="1" si="379"/>
        <v>55.287086913825839</v>
      </c>
      <c r="AF751">
        <f t="shared" ca="1" si="380"/>
        <v>3.7022641939870482E-2</v>
      </c>
      <c r="AG751">
        <f t="shared" ca="1" si="381"/>
        <v>0</v>
      </c>
      <c r="AH751">
        <f ca="1">IFERROR(IF(V32="Supercritical",MAX($D$16,IFERROR(L751,MAX($D$16,POWER((ABS(K751)^2)/($I$5*MAX(F751,0.1)^2),1/3)))),IF(V32="Subcritical",MAX($D$16,IFERROR(W751,MAX($D$16,POWER((ABS(K751)^2)/($I$5*MAX(F751,0.1)^2),1/3)))),IF(AND(IFERROR(V751,0)=1,IFERROR(AG751,0)=1),IF(IFERROR(T751,-1E+99)&gt;=IFERROR(AE751,-1E+99),MAX($D$16,IFERROR(L751,MAX($D$16,POWER((ABS(K751)^2)/($I$5*MAX(F751,0.1)^2),1/3)))),MAX($D$16,IFERROR(W751,MAX($D$16,POWER((ABS(K751)^2)/($I$5*MAX(F751,0.1)^2),1/3))))),IF(IFERROR(V751,0)=1,MAX($D$16,IFERROR(L751,MAX($D$16,POWER((ABS(K751)^2)/($I$5*MAX(F751,0.1)^2),1/3)))),IF(IFERROR(AG751,0)=1,MAX($D$16,IFERROR(W751,MAX($D$16,POWER((ABS(K751)^2)/($I$5*MAX(F751,0.1)^2),1/3)))),MAX($D$16,POWER((ABS(K751)^2)/($I$5*MAX(F751,0.1)^2),1/3))))))),MAX($D$16,POWER((ABS(K751)^2)/($I$5*MAX(F751,0.1)^2),1/3)))</f>
        <v>2.1389677043987478</v>
      </c>
      <c r="AI751">
        <f t="shared" ca="1" si="382"/>
        <v>634.40096770439868</v>
      </c>
      <c r="AJ751">
        <f t="shared" ca="1" si="383"/>
        <v>635.47045155659805</v>
      </c>
      <c r="AM751">
        <v>0</v>
      </c>
      <c r="AN751">
        <v>0</v>
      </c>
      <c r="AO751">
        <f t="shared" si="384"/>
        <v>0</v>
      </c>
      <c r="AP751">
        <f t="shared" si="393"/>
        <v>0</v>
      </c>
      <c r="AQ751">
        <f t="shared" ca="1" si="385"/>
        <v>1.0000000000000004</v>
      </c>
      <c r="AR751" t="str">
        <f t="shared" ca="1" si="386"/>
        <v>Supercritical</v>
      </c>
      <c r="AS751">
        <f t="shared" ca="1" si="387"/>
        <v>3.8141460404132466E-3</v>
      </c>
    </row>
    <row r="752" spans="1:45" x14ac:dyDescent="0.35">
      <c r="A752">
        <v>603</v>
      </c>
      <c r="B752">
        <v>601.995</v>
      </c>
      <c r="C752">
        <v>616157.245</v>
      </c>
      <c r="D752">
        <v>3097389.2450000001</v>
      </c>
      <c r="E752">
        <v>632.26149999999996</v>
      </c>
      <c r="F752">
        <v>5.2</v>
      </c>
      <c r="G752">
        <v>0</v>
      </c>
      <c r="H752" t="s">
        <v>194</v>
      </c>
      <c r="I752">
        <v>2.3E-2</v>
      </c>
      <c r="J752">
        <f t="shared" si="388"/>
        <v>0.99900000000002365</v>
      </c>
      <c r="K752">
        <f t="shared" ca="1" si="389"/>
        <v>50.95</v>
      </c>
      <c r="L752">
        <f t="shared" ca="1" si="390"/>
        <v>1.0684959309922624</v>
      </c>
      <c r="M752">
        <f t="shared" ca="1" si="363"/>
        <v>5.5561788411597641</v>
      </c>
      <c r="N752">
        <f t="shared" ca="1" si="364"/>
        <v>0.75728294997139567</v>
      </c>
      <c r="O752">
        <f t="shared" ca="1" si="365"/>
        <v>9.1699712080119067</v>
      </c>
      <c r="P752">
        <f t="shared" ca="1" si="366"/>
        <v>633.32999593099225</v>
      </c>
      <c r="Q752">
        <f t="shared" ca="1" si="367"/>
        <v>637.61584567389582</v>
      </c>
      <c r="R752">
        <f t="shared" ca="1" si="368"/>
        <v>2.7409906686322007E-2</v>
      </c>
      <c r="S752">
        <f t="shared" ca="1" si="369"/>
        <v>2.8323507366843055</v>
      </c>
      <c r="T752">
        <f t="shared" ca="1" si="370"/>
        <v>50.594272557643521</v>
      </c>
      <c r="U752">
        <f t="shared" ca="1" si="391"/>
        <v>-2.7046787686458629E-2</v>
      </c>
      <c r="V752">
        <f t="shared" ca="1" si="392"/>
        <v>0</v>
      </c>
      <c r="W752">
        <f t="shared" ca="1" si="371"/>
        <v>0.96216554961348999</v>
      </c>
      <c r="X752">
        <f t="shared" ca="1" si="372"/>
        <v>5.0032608579901483</v>
      </c>
      <c r="Y752">
        <f t="shared" ca="1" si="373"/>
        <v>0.7022779806700763</v>
      </c>
      <c r="Z752">
        <f t="shared" ca="1" si="374"/>
        <v>10.183358702681563</v>
      </c>
      <c r="AA752">
        <f t="shared" ca="1" si="375"/>
        <v>633.22366554961343</v>
      </c>
      <c r="AB752">
        <f t="shared" ca="1" si="376"/>
        <v>638.50912908006603</v>
      </c>
      <c r="AC752">
        <f t="shared" ca="1" si="377"/>
        <v>3.7378270227445103E-2</v>
      </c>
      <c r="AD752">
        <f t="shared" ca="1" si="378"/>
        <v>3.3146038972277854</v>
      </c>
      <c r="AE752">
        <f t="shared" ca="1" si="379"/>
        <v>55.296088213139861</v>
      </c>
      <c r="AF752">
        <f t="shared" ca="1" si="380"/>
        <v>3.7118257933002496E-2</v>
      </c>
      <c r="AG752">
        <f t="shared" ca="1" si="381"/>
        <v>0</v>
      </c>
      <c r="AH752">
        <f ca="1">IFERROR(IF(V32="Supercritical",MAX($D$16,IFERROR(L752,MAX($D$16,POWER((ABS(K752)^2)/($I$5*MAX(F752,0.1)^2),1/3)))),IF(V32="Subcritical",MAX($D$16,IFERROR(W752,MAX($D$16,POWER((ABS(K752)^2)/($I$5*MAX(F752,0.1)^2),1/3)))),IF(AND(IFERROR(V752,0)=1,IFERROR(AG752,0)=1),IF(IFERROR(T752,-1E+99)&gt;=IFERROR(AE752,-1E+99),MAX($D$16,IFERROR(L752,MAX($D$16,POWER((ABS(K752)^2)/($I$5*MAX(F752,0.1)^2),1/3)))),MAX($D$16,IFERROR(W752,MAX($D$16,POWER((ABS(K752)^2)/($I$5*MAX(F752,0.1)^2),1/3))))),IF(IFERROR(V752,0)=1,MAX($D$16,IFERROR(L752,MAX($D$16,POWER((ABS(K752)^2)/($I$5*MAX(F752,0.1)^2),1/3)))),IF(IFERROR(AG752,0)=1,MAX($D$16,IFERROR(W752,MAX($D$16,POWER((ABS(K752)^2)/($I$5*MAX(F752,0.1)^2),1/3)))),MAX($D$16,POWER((ABS(K752)^2)/($I$5*MAX(F752,0.1)^2),1/3))))))),MAX($D$16,POWER((ABS(K752)^2)/($I$5*MAX(F752,0.1)^2),1/3)))</f>
        <v>2.1389677043987478</v>
      </c>
      <c r="AI752">
        <f t="shared" ca="1" si="382"/>
        <v>634.40046770439869</v>
      </c>
      <c r="AJ752">
        <f t="shared" ca="1" si="383"/>
        <v>635.46995155659806</v>
      </c>
      <c r="AM752">
        <v>0</v>
      </c>
      <c r="AN752">
        <v>0</v>
      </c>
      <c r="AO752">
        <f t="shared" si="384"/>
        <v>0</v>
      </c>
      <c r="AP752">
        <f t="shared" si="393"/>
        <v>0</v>
      </c>
      <c r="AQ752">
        <f t="shared" ca="1" si="385"/>
        <v>1.0000000000000004</v>
      </c>
      <c r="AR752" t="str">
        <f t="shared" ca="1" si="386"/>
        <v>Supercritical</v>
      </c>
      <c r="AS752">
        <f t="shared" ca="1" si="387"/>
        <v>3.8141460404132466E-3</v>
      </c>
    </row>
    <row r="753" spans="1:45" x14ac:dyDescent="0.35">
      <c r="A753">
        <v>604</v>
      </c>
      <c r="B753">
        <v>602.99599999999998</v>
      </c>
      <c r="C753">
        <v>616156.77</v>
      </c>
      <c r="D753">
        <v>3097388.3640000001</v>
      </c>
      <c r="E753">
        <v>632.26099999999997</v>
      </c>
      <c r="F753">
        <v>5.2</v>
      </c>
      <c r="G753">
        <v>0</v>
      </c>
      <c r="H753" t="s">
        <v>194</v>
      </c>
      <c r="I753">
        <v>2.3E-2</v>
      </c>
      <c r="J753">
        <f t="shared" si="388"/>
        <v>1.0009999999999764</v>
      </c>
      <c r="K753">
        <f t="shared" ca="1" si="389"/>
        <v>50.95</v>
      </c>
      <c r="L753">
        <f t="shared" ca="1" si="390"/>
        <v>1.0684959309922624</v>
      </c>
      <c r="M753">
        <f t="shared" ca="1" si="363"/>
        <v>5.5561788411597641</v>
      </c>
      <c r="N753">
        <f t="shared" ca="1" si="364"/>
        <v>0.75728294997139567</v>
      </c>
      <c r="O753">
        <f t="shared" ca="1" si="365"/>
        <v>9.1699712080119067</v>
      </c>
      <c r="P753">
        <f t="shared" ca="1" si="366"/>
        <v>633.32949593099227</v>
      </c>
      <c r="Q753">
        <f t="shared" ca="1" si="367"/>
        <v>637.61534567389583</v>
      </c>
      <c r="R753">
        <f t="shared" ca="1" si="368"/>
        <v>2.7409906686322007E-2</v>
      </c>
      <c r="S753">
        <f t="shared" ca="1" si="369"/>
        <v>2.8323507366843055</v>
      </c>
      <c r="T753">
        <f t="shared" ca="1" si="370"/>
        <v>50.594272557643521</v>
      </c>
      <c r="U753">
        <f t="shared" ca="1" si="391"/>
        <v>-2.7101607499844249E-2</v>
      </c>
      <c r="V753">
        <f t="shared" ca="1" si="392"/>
        <v>0</v>
      </c>
      <c r="W753">
        <f t="shared" ca="1" si="371"/>
        <v>0.96199111884994803</v>
      </c>
      <c r="X753">
        <f t="shared" ca="1" si="372"/>
        <v>5.0023538180197296</v>
      </c>
      <c r="Y753">
        <f t="shared" ca="1" si="373"/>
        <v>0.70218504919164826</v>
      </c>
      <c r="Z753">
        <f t="shared" ca="1" si="374"/>
        <v>10.185205176104368</v>
      </c>
      <c r="AA753">
        <f t="shared" ca="1" si="375"/>
        <v>633.2229911188499</v>
      </c>
      <c r="AB753">
        <f t="shared" ca="1" si="376"/>
        <v>638.51037157141582</v>
      </c>
      <c r="AC753">
        <f t="shared" ca="1" si="377"/>
        <v>3.7398424873095366E-2</v>
      </c>
      <c r="AD753">
        <f t="shared" ca="1" si="378"/>
        <v>3.3155054571569074</v>
      </c>
      <c r="AE753">
        <f t="shared" ca="1" si="379"/>
        <v>55.304805561572024</v>
      </c>
      <c r="AF753">
        <f t="shared" ca="1" si="380"/>
        <v>3.7136356993528352E-2</v>
      </c>
      <c r="AG753">
        <f t="shared" ca="1" si="381"/>
        <v>0</v>
      </c>
      <c r="AH753">
        <f ca="1">IFERROR(IF(V32="Supercritical",MAX($D$16,IFERROR(L753,MAX($D$16,POWER((ABS(K753)^2)/($I$5*MAX(F753,0.1)^2),1/3)))),IF(V32="Subcritical",MAX($D$16,IFERROR(W753,MAX($D$16,POWER((ABS(K753)^2)/($I$5*MAX(F753,0.1)^2),1/3)))),IF(AND(IFERROR(V753,0)=1,IFERROR(AG753,0)=1),IF(IFERROR(T753,-1E+99)&gt;=IFERROR(AE753,-1E+99),MAX($D$16,IFERROR(L753,MAX($D$16,POWER((ABS(K753)^2)/($I$5*MAX(F753,0.1)^2),1/3)))),MAX($D$16,IFERROR(W753,MAX($D$16,POWER((ABS(K753)^2)/($I$5*MAX(F753,0.1)^2),1/3))))),IF(IFERROR(V753,0)=1,MAX($D$16,IFERROR(L753,MAX($D$16,POWER((ABS(K753)^2)/($I$5*MAX(F753,0.1)^2),1/3)))),IF(IFERROR(AG753,0)=1,MAX($D$16,IFERROR(W753,MAX($D$16,POWER((ABS(K753)^2)/($I$5*MAX(F753,0.1)^2),1/3)))),MAX($D$16,POWER((ABS(K753)^2)/($I$5*MAX(F753,0.1)^2),1/3))))))),MAX($D$16,POWER((ABS(K753)^2)/($I$5*MAX(F753,0.1)^2),1/3)))</f>
        <v>2.1389677043987478</v>
      </c>
      <c r="AI753">
        <f t="shared" ca="1" si="382"/>
        <v>634.3999677043987</v>
      </c>
      <c r="AJ753">
        <f t="shared" ca="1" si="383"/>
        <v>635.46945155659807</v>
      </c>
      <c r="AM753">
        <v>0</v>
      </c>
      <c r="AN753">
        <v>0</v>
      </c>
      <c r="AO753">
        <f t="shared" si="384"/>
        <v>0</v>
      </c>
      <c r="AP753">
        <f t="shared" si="393"/>
        <v>0</v>
      </c>
      <c r="AQ753">
        <f t="shared" ca="1" si="385"/>
        <v>1.0000000000000004</v>
      </c>
      <c r="AR753" t="str">
        <f t="shared" ca="1" si="386"/>
        <v>Supercritical</v>
      </c>
      <c r="AS753">
        <f t="shared" ca="1" si="387"/>
        <v>3.8141460404132466E-3</v>
      </c>
    </row>
    <row r="754" spans="1:45" x14ac:dyDescent="0.35">
      <c r="A754">
        <v>605</v>
      </c>
      <c r="B754">
        <v>603.99599999999998</v>
      </c>
      <c r="C754">
        <v>616156.29599999997</v>
      </c>
      <c r="D754">
        <v>3097387.4840000002</v>
      </c>
      <c r="E754">
        <v>632.26049999999998</v>
      </c>
      <c r="F754">
        <v>5.2</v>
      </c>
      <c r="G754">
        <v>0</v>
      </c>
      <c r="H754" t="s">
        <v>194</v>
      </c>
      <c r="I754">
        <v>2.7E-2</v>
      </c>
      <c r="J754">
        <f t="shared" si="388"/>
        <v>1</v>
      </c>
      <c r="K754">
        <f t="shared" ca="1" si="389"/>
        <v>50.95</v>
      </c>
      <c r="L754">
        <f t="shared" ca="1" si="390"/>
        <v>1.0684959309922624</v>
      </c>
      <c r="M754">
        <f t="shared" ca="1" si="363"/>
        <v>5.5561788411597641</v>
      </c>
      <c r="N754">
        <f t="shared" ca="1" si="364"/>
        <v>0.75728294997139567</v>
      </c>
      <c r="O754">
        <f t="shared" ca="1" si="365"/>
        <v>9.1699712080119067</v>
      </c>
      <c r="P754">
        <f t="shared" ca="1" si="366"/>
        <v>633.32899593099228</v>
      </c>
      <c r="Q754">
        <f t="shared" ca="1" si="367"/>
        <v>637.61484567389584</v>
      </c>
      <c r="R754">
        <f t="shared" ca="1" si="368"/>
        <v>2.7409906686322007E-2</v>
      </c>
      <c r="S754">
        <f t="shared" ca="1" si="369"/>
        <v>2.8323507366843055</v>
      </c>
      <c r="T754">
        <f t="shared" ca="1" si="370"/>
        <v>50.594272557643521</v>
      </c>
      <c r="U754">
        <f t="shared" ca="1" si="391"/>
        <v>-2.7102769924795211E-2</v>
      </c>
      <c r="V754">
        <f t="shared" ca="1" si="392"/>
        <v>0</v>
      </c>
      <c r="W754">
        <f t="shared" ca="1" si="371"/>
        <v>0.96182232085922059</v>
      </c>
      <c r="X754">
        <f t="shared" ca="1" si="372"/>
        <v>5.0014760684679471</v>
      </c>
      <c r="Y754">
        <f t="shared" ca="1" si="373"/>
        <v>0.70209511001961455</v>
      </c>
      <c r="Z754">
        <f t="shared" ca="1" si="374"/>
        <v>10.186992660270194</v>
      </c>
      <c r="AA754">
        <f t="shared" ca="1" si="375"/>
        <v>633.22232232085923</v>
      </c>
      <c r="AB754">
        <f t="shared" ca="1" si="376"/>
        <v>638.51155878673069</v>
      </c>
      <c r="AC754">
        <f t="shared" ca="1" si="377"/>
        <v>3.7417942815681768E-2</v>
      </c>
      <c r="AD754">
        <f t="shared" ca="1" si="378"/>
        <v>3.3163782928163084</v>
      </c>
      <c r="AE754">
        <f t="shared" ca="1" si="379"/>
        <v>55.313244868996399</v>
      </c>
      <c r="AF754">
        <f t="shared" ca="1" si="380"/>
        <v>3.7155958456651206E-2</v>
      </c>
      <c r="AG754">
        <f t="shared" ca="1" si="381"/>
        <v>0</v>
      </c>
      <c r="AH754">
        <f ca="1">IFERROR(IF(V32="Supercritical",MAX($D$16,IFERROR(L754,MAX($D$16,POWER((ABS(K754)^2)/($I$5*MAX(F754,0.1)^2),1/3)))),IF(V32="Subcritical",MAX($D$16,IFERROR(W754,MAX($D$16,POWER((ABS(K754)^2)/($I$5*MAX(F754,0.1)^2),1/3)))),IF(AND(IFERROR(V754,0)=1,IFERROR(AG754,0)=1),IF(IFERROR(T754,-1E+99)&gt;=IFERROR(AE754,-1E+99),MAX($D$16,IFERROR(L754,MAX($D$16,POWER((ABS(K754)^2)/($I$5*MAX(F754,0.1)^2),1/3)))),MAX($D$16,IFERROR(W754,MAX($D$16,POWER((ABS(K754)^2)/($I$5*MAX(F754,0.1)^2),1/3))))),IF(IFERROR(V754,0)=1,MAX($D$16,IFERROR(L754,MAX($D$16,POWER((ABS(K754)^2)/($I$5*MAX(F754,0.1)^2),1/3)))),IF(IFERROR(AG754,0)=1,MAX($D$16,IFERROR(W754,MAX($D$16,POWER((ABS(K754)^2)/($I$5*MAX(F754,0.1)^2),1/3)))),MAX($D$16,POWER((ABS(K754)^2)/($I$5*MAX(F754,0.1)^2),1/3))))))),MAX($D$16,POWER((ABS(K754)^2)/($I$5*MAX(F754,0.1)^2),1/3)))</f>
        <v>2.1389677043987478</v>
      </c>
      <c r="AI754">
        <f t="shared" ca="1" si="382"/>
        <v>634.39946770439872</v>
      </c>
      <c r="AJ754">
        <f t="shared" ca="1" si="383"/>
        <v>635.46895155659809</v>
      </c>
      <c r="AM754">
        <v>0</v>
      </c>
      <c r="AN754">
        <v>0</v>
      </c>
      <c r="AO754">
        <f t="shared" si="384"/>
        <v>0</v>
      </c>
      <c r="AP754">
        <f t="shared" si="393"/>
        <v>0</v>
      </c>
      <c r="AQ754">
        <f t="shared" ca="1" si="385"/>
        <v>1.0000000000000004</v>
      </c>
      <c r="AR754" t="str">
        <f t="shared" ca="1" si="386"/>
        <v>Supercritical</v>
      </c>
      <c r="AS754">
        <f t="shared" ca="1" si="387"/>
        <v>3.8141460404132466E-3</v>
      </c>
    </row>
    <row r="755" spans="1:45" x14ac:dyDescent="0.35">
      <c r="A755">
        <v>606</v>
      </c>
      <c r="B755">
        <v>604.99599999999998</v>
      </c>
      <c r="C755">
        <v>616155.82200000004</v>
      </c>
      <c r="D755">
        <v>3097386.6030000001</v>
      </c>
      <c r="E755">
        <v>632.26</v>
      </c>
      <c r="F755">
        <v>5.2</v>
      </c>
      <c r="G755">
        <v>0</v>
      </c>
      <c r="H755" t="s">
        <v>194</v>
      </c>
      <c r="I755">
        <v>2.7E-2</v>
      </c>
      <c r="J755">
        <f t="shared" si="388"/>
        <v>1</v>
      </c>
      <c r="K755">
        <f t="shared" ca="1" si="389"/>
        <v>50.95</v>
      </c>
      <c r="L755">
        <f t="shared" ca="1" si="390"/>
        <v>1.0684959309922624</v>
      </c>
      <c r="M755">
        <f t="shared" ca="1" si="363"/>
        <v>5.5561788411597641</v>
      </c>
      <c r="N755">
        <f t="shared" ca="1" si="364"/>
        <v>0.75728294997139567</v>
      </c>
      <c r="O755">
        <f t="shared" ca="1" si="365"/>
        <v>9.1699712080119067</v>
      </c>
      <c r="P755">
        <f t="shared" ca="1" si="366"/>
        <v>633.32849593099229</v>
      </c>
      <c r="Q755">
        <f t="shared" ca="1" si="367"/>
        <v>637.61434567389585</v>
      </c>
      <c r="R755">
        <f t="shared" ca="1" si="368"/>
        <v>2.7409906686322007E-2</v>
      </c>
      <c r="S755">
        <f t="shared" ca="1" si="369"/>
        <v>2.8323507366843055</v>
      </c>
      <c r="T755">
        <f t="shared" ca="1" si="370"/>
        <v>50.594272557643521</v>
      </c>
      <c r="U755">
        <f t="shared" ca="1" si="391"/>
        <v>-2.7102769924795211E-2</v>
      </c>
      <c r="V755">
        <f t="shared" ca="1" si="392"/>
        <v>0</v>
      </c>
      <c r="W755">
        <f t="shared" ca="1" si="371"/>
        <v>0.96165902193288211</v>
      </c>
      <c r="X755">
        <f t="shared" ca="1" si="372"/>
        <v>5.0006269140509874</v>
      </c>
      <c r="Y755">
        <f t="shared" ca="1" si="373"/>
        <v>0.7020080927535266</v>
      </c>
      <c r="Z755">
        <f t="shared" ca="1" si="374"/>
        <v>10.188722509339458</v>
      </c>
      <c r="AA755">
        <f t="shared" ca="1" si="375"/>
        <v>633.22165902193285</v>
      </c>
      <c r="AB755">
        <f t="shared" ca="1" si="376"/>
        <v>638.51269196649559</v>
      </c>
      <c r="AC755">
        <f t="shared" ca="1" si="377"/>
        <v>3.7436838151787763E-2</v>
      </c>
      <c r="AD755">
        <f t="shared" ca="1" si="378"/>
        <v>3.3172230579442439</v>
      </c>
      <c r="AE755">
        <f t="shared" ca="1" si="379"/>
        <v>55.321412485030308</v>
      </c>
      <c r="AF755">
        <f t="shared" ca="1" si="380"/>
        <v>3.7377757563831437E-2</v>
      </c>
      <c r="AG755">
        <f t="shared" ca="1" si="381"/>
        <v>0</v>
      </c>
      <c r="AH755">
        <f ca="1">IFERROR(IF(V32="Supercritical",MAX($D$16,IFERROR(L755,MAX($D$16,POWER((ABS(K755)^2)/($I$5*MAX(F755,0.1)^2),1/3)))),IF(V32="Subcritical",MAX($D$16,IFERROR(W755,MAX($D$16,POWER((ABS(K755)^2)/($I$5*MAX(F755,0.1)^2),1/3)))),IF(AND(IFERROR(V755,0)=1,IFERROR(AG755,0)=1),IF(IFERROR(T755,-1E+99)&gt;=IFERROR(AE755,-1E+99),MAX($D$16,IFERROR(L755,MAX($D$16,POWER((ABS(K755)^2)/($I$5*MAX(F755,0.1)^2),1/3)))),MAX($D$16,IFERROR(W755,MAX($D$16,POWER((ABS(K755)^2)/($I$5*MAX(F755,0.1)^2),1/3))))),IF(IFERROR(V755,0)=1,MAX($D$16,IFERROR(L755,MAX($D$16,POWER((ABS(K755)^2)/($I$5*MAX(F755,0.1)^2),1/3)))),IF(IFERROR(AG755,0)=1,MAX($D$16,IFERROR(W755,MAX($D$16,POWER((ABS(K755)^2)/($I$5*MAX(F755,0.1)^2),1/3)))),MAX($D$16,POWER((ABS(K755)^2)/($I$5*MAX(F755,0.1)^2),1/3))))))),MAX($D$16,POWER((ABS(K755)^2)/($I$5*MAX(F755,0.1)^2),1/3)))</f>
        <v>2.1389677043987478</v>
      </c>
      <c r="AI755">
        <f t="shared" ca="1" si="382"/>
        <v>634.39896770439873</v>
      </c>
      <c r="AJ755">
        <f t="shared" ca="1" si="383"/>
        <v>635.4684515565981</v>
      </c>
      <c r="AM755">
        <v>0</v>
      </c>
      <c r="AN755">
        <v>0</v>
      </c>
      <c r="AO755">
        <f t="shared" si="384"/>
        <v>0</v>
      </c>
      <c r="AP755">
        <f t="shared" si="393"/>
        <v>0</v>
      </c>
      <c r="AQ755">
        <f t="shared" ca="1" si="385"/>
        <v>1.0000000000000004</v>
      </c>
      <c r="AR755" t="str">
        <f t="shared" ca="1" si="386"/>
        <v>Supercritical</v>
      </c>
      <c r="AS755">
        <f t="shared" ca="1" si="387"/>
        <v>3.8141460404132466E-3</v>
      </c>
    </row>
    <row r="756" spans="1:45" x14ac:dyDescent="0.35">
      <c r="A756">
        <v>607</v>
      </c>
      <c r="B756">
        <v>605.99599999999998</v>
      </c>
      <c r="C756">
        <v>616155.348</v>
      </c>
      <c r="D756">
        <v>3097385.7230000002</v>
      </c>
      <c r="E756">
        <v>632.2595</v>
      </c>
      <c r="F756">
        <v>5.2</v>
      </c>
      <c r="G756">
        <v>0</v>
      </c>
      <c r="H756" t="s">
        <v>194</v>
      </c>
      <c r="I756">
        <v>0.05</v>
      </c>
      <c r="J756">
        <f t="shared" si="388"/>
        <v>1</v>
      </c>
      <c r="K756">
        <f t="shared" ca="1" si="389"/>
        <v>50.95</v>
      </c>
      <c r="L756">
        <f t="shared" ca="1" si="390"/>
        <v>1.0684959309922624</v>
      </c>
      <c r="M756">
        <f t="shared" ca="1" si="363"/>
        <v>5.5561788411597641</v>
      </c>
      <c r="N756">
        <f t="shared" ca="1" si="364"/>
        <v>0.75728294997139567</v>
      </c>
      <c r="O756">
        <f t="shared" ca="1" si="365"/>
        <v>9.1699712080119067</v>
      </c>
      <c r="P756">
        <f t="shared" ca="1" si="366"/>
        <v>633.3279959309923</v>
      </c>
      <c r="Q756">
        <f t="shared" ca="1" si="367"/>
        <v>637.61384567389587</v>
      </c>
      <c r="R756">
        <f t="shared" ca="1" si="368"/>
        <v>2.7409906686322007E-2</v>
      </c>
      <c r="S756">
        <f t="shared" ca="1" si="369"/>
        <v>2.8323507366843055</v>
      </c>
      <c r="T756">
        <f t="shared" ca="1" si="370"/>
        <v>50.594272557643521</v>
      </c>
      <c r="U756">
        <f t="shared" ca="1" si="391"/>
        <v>-2.7267060831604795E-2</v>
      </c>
      <c r="V756">
        <f t="shared" ca="1" si="392"/>
        <v>0</v>
      </c>
      <c r="W756">
        <f t="shared" ca="1" si="371"/>
        <v>0.96150108238709253</v>
      </c>
      <c r="X756">
        <f t="shared" ca="1" si="372"/>
        <v>4.9998056284128811</v>
      </c>
      <c r="Y756">
        <f t="shared" ca="1" si="373"/>
        <v>0.70192392375489132</v>
      </c>
      <c r="Z756">
        <f t="shared" ca="1" si="374"/>
        <v>10.190396144694404</v>
      </c>
      <c r="AA756">
        <f t="shared" ca="1" si="375"/>
        <v>633.22100108238715</v>
      </c>
      <c r="AB756">
        <f t="shared" ca="1" si="376"/>
        <v>638.51377241703563</v>
      </c>
      <c r="AC756">
        <f t="shared" ca="1" si="377"/>
        <v>3.7455125755460353E-2</v>
      </c>
      <c r="AD756">
        <f t="shared" ca="1" si="378"/>
        <v>3.3180404395790553</v>
      </c>
      <c r="AE756">
        <f t="shared" ca="1" si="379"/>
        <v>55.329315079477368</v>
      </c>
      <c r="AF756">
        <f t="shared" ca="1" si="380"/>
        <v>3.764318602907224E-2</v>
      </c>
      <c r="AG756">
        <f t="shared" ca="1" si="381"/>
        <v>0</v>
      </c>
      <c r="AH756">
        <f ca="1">IFERROR(IF(V32="Supercritical",MAX($D$16,IFERROR(L756,MAX($D$16,POWER((ABS(K756)^2)/($I$5*MAX(F756,0.1)^2),1/3)))),IF(V32="Subcritical",MAX($D$16,IFERROR(W756,MAX($D$16,POWER((ABS(K756)^2)/($I$5*MAX(F756,0.1)^2),1/3)))),IF(AND(IFERROR(V756,0)=1,IFERROR(AG756,0)=1),IF(IFERROR(T756,-1E+99)&gt;=IFERROR(AE756,-1E+99),MAX($D$16,IFERROR(L756,MAX($D$16,POWER((ABS(K756)^2)/($I$5*MAX(F756,0.1)^2),1/3)))),MAX($D$16,IFERROR(W756,MAX($D$16,POWER((ABS(K756)^2)/($I$5*MAX(F756,0.1)^2),1/3))))),IF(IFERROR(V756,0)=1,MAX($D$16,IFERROR(L756,MAX($D$16,POWER((ABS(K756)^2)/($I$5*MAX(F756,0.1)^2),1/3)))),IF(IFERROR(AG756,0)=1,MAX($D$16,IFERROR(W756,MAX($D$16,POWER((ABS(K756)^2)/($I$5*MAX(F756,0.1)^2),1/3)))),MAX($D$16,POWER((ABS(K756)^2)/($I$5*MAX(F756,0.1)^2),1/3))))))),MAX($D$16,POWER((ABS(K756)^2)/($I$5*MAX(F756,0.1)^2),1/3)))</f>
        <v>2.1389677043987478</v>
      </c>
      <c r="AI756">
        <f t="shared" ca="1" si="382"/>
        <v>634.39846770439874</v>
      </c>
      <c r="AJ756">
        <f t="shared" ca="1" si="383"/>
        <v>635.46795155659811</v>
      </c>
      <c r="AM756">
        <v>0</v>
      </c>
      <c r="AN756">
        <v>0</v>
      </c>
      <c r="AO756">
        <f t="shared" si="384"/>
        <v>0</v>
      </c>
      <c r="AP756">
        <f t="shared" si="393"/>
        <v>0</v>
      </c>
      <c r="AQ756">
        <f t="shared" ca="1" si="385"/>
        <v>1.0000000000000004</v>
      </c>
      <c r="AR756" t="str">
        <f t="shared" ca="1" si="386"/>
        <v>Supercritical</v>
      </c>
      <c r="AS756">
        <f t="shared" ca="1" si="387"/>
        <v>3.8141460404132466E-3</v>
      </c>
    </row>
    <row r="757" spans="1:45" x14ac:dyDescent="0.35">
      <c r="A757">
        <v>608</v>
      </c>
      <c r="B757">
        <v>606.99599999999998</v>
      </c>
      <c r="C757">
        <v>616154.87300000002</v>
      </c>
      <c r="D757">
        <v>3097384.8429999999</v>
      </c>
      <c r="E757">
        <v>632.25900000000001</v>
      </c>
      <c r="F757">
        <v>5.2</v>
      </c>
      <c r="G757">
        <v>0</v>
      </c>
      <c r="H757" t="s">
        <v>194</v>
      </c>
      <c r="I757">
        <v>7.8E-2</v>
      </c>
      <c r="J757">
        <f t="shared" si="388"/>
        <v>1</v>
      </c>
      <c r="K757">
        <f t="shared" ca="1" si="389"/>
        <v>50.95</v>
      </c>
      <c r="L757">
        <f t="shared" ca="1" si="390"/>
        <v>1.0684959309922624</v>
      </c>
      <c r="M757">
        <f t="shared" ca="1" si="363"/>
        <v>5.5561788411597641</v>
      </c>
      <c r="N757">
        <f t="shared" ca="1" si="364"/>
        <v>0.75728294997139567</v>
      </c>
      <c r="O757">
        <f t="shared" ca="1" si="365"/>
        <v>9.1699712080119067</v>
      </c>
      <c r="P757">
        <f t="shared" ca="1" si="366"/>
        <v>633.32749593099231</v>
      </c>
      <c r="Q757">
        <f t="shared" ca="1" si="367"/>
        <v>637.61334567389588</v>
      </c>
      <c r="R757">
        <f t="shared" ca="1" si="368"/>
        <v>2.7409906686322007E-2</v>
      </c>
      <c r="S757">
        <f t="shared" ca="1" si="369"/>
        <v>2.8323507366843055</v>
      </c>
      <c r="T757">
        <f t="shared" ca="1" si="370"/>
        <v>50.594272557643521</v>
      </c>
      <c r="U757">
        <f t="shared" ca="1" si="391"/>
        <v>-2.7467067152883828E-2</v>
      </c>
      <c r="V757">
        <f t="shared" ca="1" si="392"/>
        <v>0</v>
      </c>
      <c r="W757">
        <f t="shared" ca="1" si="371"/>
        <v>0.96134835853970846</v>
      </c>
      <c r="X757">
        <f t="shared" ca="1" si="372"/>
        <v>4.9990114644064843</v>
      </c>
      <c r="Y757">
        <f t="shared" ca="1" si="373"/>
        <v>0.70184252720173002</v>
      </c>
      <c r="Z757">
        <f t="shared" ca="1" si="374"/>
        <v>10.192015033926138</v>
      </c>
      <c r="AA757">
        <f t="shared" ca="1" si="375"/>
        <v>633.2203483585397</v>
      </c>
      <c r="AB757">
        <f t="shared" ca="1" si="376"/>
        <v>638.51480149063843</v>
      </c>
      <c r="AC757">
        <f t="shared" ca="1" si="377"/>
        <v>3.747282104801964E-2</v>
      </c>
      <c r="AD757">
        <f t="shared" ca="1" si="378"/>
        <v>3.3188311477898838</v>
      </c>
      <c r="AE757">
        <f t="shared" ca="1" si="379"/>
        <v>55.336959543062562</v>
      </c>
      <c r="AF757">
        <f t="shared" ca="1" si="380"/>
        <v>3.7211071438946419E-2</v>
      </c>
      <c r="AG757">
        <f t="shared" ca="1" si="381"/>
        <v>0</v>
      </c>
      <c r="AH757">
        <f ca="1">IFERROR(IF(V32="Supercritical",MAX($D$16,IFERROR(L757,MAX($D$16,POWER((ABS(K757)^2)/($I$5*MAX(F757,0.1)^2),1/3)))),IF(V32="Subcritical",MAX($D$16,IFERROR(W757,MAX($D$16,POWER((ABS(K757)^2)/($I$5*MAX(F757,0.1)^2),1/3)))),IF(AND(IFERROR(V757,0)=1,IFERROR(AG757,0)=1),IF(IFERROR(T757,-1E+99)&gt;=IFERROR(AE757,-1E+99),MAX($D$16,IFERROR(L757,MAX($D$16,POWER((ABS(K757)^2)/($I$5*MAX(F757,0.1)^2),1/3)))),MAX($D$16,IFERROR(W757,MAX($D$16,POWER((ABS(K757)^2)/($I$5*MAX(F757,0.1)^2),1/3))))),IF(IFERROR(V757,0)=1,MAX($D$16,IFERROR(L757,MAX($D$16,POWER((ABS(K757)^2)/($I$5*MAX(F757,0.1)^2),1/3)))),IF(IFERROR(AG757,0)=1,MAX($D$16,IFERROR(W757,MAX($D$16,POWER((ABS(K757)^2)/($I$5*MAX(F757,0.1)^2),1/3)))),MAX($D$16,POWER((ABS(K757)^2)/($I$5*MAX(F757,0.1)^2),1/3))))))),MAX($D$16,POWER((ABS(K757)^2)/($I$5*MAX(F757,0.1)^2),1/3)))</f>
        <v>2.1389677043987478</v>
      </c>
      <c r="AI757">
        <f t="shared" ca="1" si="382"/>
        <v>634.39796770439875</v>
      </c>
      <c r="AJ757">
        <f t="shared" ca="1" si="383"/>
        <v>635.46745155659812</v>
      </c>
      <c r="AM757">
        <v>0</v>
      </c>
      <c r="AN757">
        <v>0</v>
      </c>
      <c r="AO757">
        <f t="shared" si="384"/>
        <v>0</v>
      </c>
      <c r="AP757">
        <f t="shared" si="393"/>
        <v>0</v>
      </c>
      <c r="AQ757">
        <f t="shared" ca="1" si="385"/>
        <v>1.0000000000000004</v>
      </c>
      <c r="AR757" t="str">
        <f t="shared" ca="1" si="386"/>
        <v>Supercritical</v>
      </c>
      <c r="AS757">
        <f t="shared" ca="1" si="387"/>
        <v>3.8141460404132466E-3</v>
      </c>
    </row>
    <row r="758" spans="1:45" x14ac:dyDescent="0.35">
      <c r="A758">
        <v>609</v>
      </c>
      <c r="B758">
        <v>607.99599999999998</v>
      </c>
      <c r="C758">
        <v>616154.39899999998</v>
      </c>
      <c r="D758">
        <v>3097383.9619999998</v>
      </c>
      <c r="E758">
        <v>632.25850000000003</v>
      </c>
      <c r="F758">
        <v>5.2</v>
      </c>
      <c r="G758">
        <v>0</v>
      </c>
      <c r="H758" t="s">
        <v>194</v>
      </c>
      <c r="I758">
        <v>2.7E-2</v>
      </c>
      <c r="J758">
        <f t="shared" si="388"/>
        <v>1</v>
      </c>
      <c r="K758">
        <f t="shared" ca="1" si="389"/>
        <v>50.95</v>
      </c>
      <c r="L758">
        <f t="shared" ca="1" si="390"/>
        <v>1.0684959309922624</v>
      </c>
      <c r="M758">
        <f t="shared" ca="1" si="363"/>
        <v>5.5561788411597641</v>
      </c>
      <c r="N758">
        <f t="shared" ca="1" si="364"/>
        <v>0.75728294997139567</v>
      </c>
      <c r="O758">
        <f t="shared" ca="1" si="365"/>
        <v>9.1699712080119067</v>
      </c>
      <c r="P758">
        <f t="shared" ca="1" si="366"/>
        <v>633.32699593099233</v>
      </c>
      <c r="Q758">
        <f t="shared" ca="1" si="367"/>
        <v>637.61284567389589</v>
      </c>
      <c r="R758">
        <f t="shared" ca="1" si="368"/>
        <v>2.7409906686322007E-2</v>
      </c>
      <c r="S758">
        <f t="shared" ca="1" si="369"/>
        <v>2.8323507366843055</v>
      </c>
      <c r="T758">
        <f t="shared" ca="1" si="370"/>
        <v>50.594272557643521</v>
      </c>
      <c r="U758">
        <f t="shared" ca="1" si="391"/>
        <v>-2.7102769924795211E-2</v>
      </c>
      <c r="V758">
        <f t="shared" ca="1" si="392"/>
        <v>0</v>
      </c>
      <c r="W758">
        <f t="shared" ca="1" si="371"/>
        <v>0.96120070433901716</v>
      </c>
      <c r="X758">
        <f t="shared" ca="1" si="372"/>
        <v>4.9982436625628894</v>
      </c>
      <c r="Y758">
        <f t="shared" ca="1" si="373"/>
        <v>0.7017638259580482</v>
      </c>
      <c r="Z758">
        <f t="shared" ca="1" si="374"/>
        <v>10.193580673471006</v>
      </c>
      <c r="AA758">
        <f t="shared" ca="1" si="375"/>
        <v>633.21970070433906</v>
      </c>
      <c r="AB758">
        <f t="shared" ca="1" si="376"/>
        <v>638.5157805690975</v>
      </c>
      <c r="AC758">
        <f t="shared" ca="1" si="377"/>
        <v>3.7489939807259773E-2</v>
      </c>
      <c r="AD758">
        <f t="shared" ca="1" si="378"/>
        <v>3.3195959071844552</v>
      </c>
      <c r="AE758">
        <f t="shared" ca="1" si="379"/>
        <v>55.344352905368837</v>
      </c>
      <c r="AF758">
        <f t="shared" ca="1" si="380"/>
        <v>3.7228263401175354E-2</v>
      </c>
      <c r="AG758">
        <f t="shared" ca="1" si="381"/>
        <v>0</v>
      </c>
      <c r="AH758">
        <f ca="1">IFERROR(IF(V32="Supercritical",MAX($D$16,IFERROR(L758,MAX($D$16,POWER((ABS(K758)^2)/($I$5*MAX(F758,0.1)^2),1/3)))),IF(V32="Subcritical",MAX($D$16,IFERROR(W758,MAX($D$16,POWER((ABS(K758)^2)/($I$5*MAX(F758,0.1)^2),1/3)))),IF(AND(IFERROR(V758,0)=1,IFERROR(AG758,0)=1),IF(IFERROR(T758,-1E+99)&gt;=IFERROR(AE758,-1E+99),MAX($D$16,IFERROR(L758,MAX($D$16,POWER((ABS(K758)^2)/($I$5*MAX(F758,0.1)^2),1/3)))),MAX($D$16,IFERROR(W758,MAX($D$16,POWER((ABS(K758)^2)/($I$5*MAX(F758,0.1)^2),1/3))))),IF(IFERROR(V758,0)=1,MAX($D$16,IFERROR(L758,MAX($D$16,POWER((ABS(K758)^2)/($I$5*MAX(F758,0.1)^2),1/3)))),IF(IFERROR(AG758,0)=1,MAX($D$16,IFERROR(W758,MAX($D$16,POWER((ABS(K758)^2)/($I$5*MAX(F758,0.1)^2),1/3)))),MAX($D$16,POWER((ABS(K758)^2)/($I$5*MAX(F758,0.1)^2),1/3))))))),MAX($D$16,POWER((ABS(K758)^2)/($I$5*MAX(F758,0.1)^2),1/3)))</f>
        <v>2.1389677043987478</v>
      </c>
      <c r="AI758">
        <f t="shared" ca="1" si="382"/>
        <v>634.39746770439876</v>
      </c>
      <c r="AJ758">
        <f t="shared" ca="1" si="383"/>
        <v>635.46695155659813</v>
      </c>
      <c r="AM758">
        <v>0</v>
      </c>
      <c r="AN758">
        <v>0</v>
      </c>
      <c r="AO758">
        <f t="shared" si="384"/>
        <v>0</v>
      </c>
      <c r="AP758">
        <f t="shared" si="393"/>
        <v>0</v>
      </c>
      <c r="AQ758">
        <f t="shared" ca="1" si="385"/>
        <v>1.0000000000000004</v>
      </c>
      <c r="AR758" t="str">
        <f t="shared" ca="1" si="386"/>
        <v>Supercritical</v>
      </c>
      <c r="AS758">
        <f t="shared" ca="1" si="387"/>
        <v>3.8141460404132466E-3</v>
      </c>
    </row>
    <row r="759" spans="1:45" x14ac:dyDescent="0.35">
      <c r="A759">
        <v>610</v>
      </c>
      <c r="B759">
        <v>608.99599999999998</v>
      </c>
      <c r="C759">
        <v>616153.92500000005</v>
      </c>
      <c r="D759">
        <v>3097383.0819999999</v>
      </c>
      <c r="E759">
        <v>632.25800000000004</v>
      </c>
      <c r="F759">
        <v>5.2</v>
      </c>
      <c r="G759">
        <v>0</v>
      </c>
      <c r="H759" t="s">
        <v>194</v>
      </c>
      <c r="I759">
        <v>2.7E-2</v>
      </c>
      <c r="J759">
        <f t="shared" si="388"/>
        <v>1</v>
      </c>
      <c r="K759">
        <f t="shared" ca="1" si="389"/>
        <v>50.95</v>
      </c>
      <c r="L759">
        <f t="shared" ca="1" si="390"/>
        <v>1.0684959309922624</v>
      </c>
      <c r="M759">
        <f t="shared" ca="1" si="363"/>
        <v>5.5561788411597641</v>
      </c>
      <c r="N759">
        <f t="shared" ca="1" si="364"/>
        <v>0.75728294997139567</v>
      </c>
      <c r="O759">
        <f t="shared" ca="1" si="365"/>
        <v>9.1699712080119067</v>
      </c>
      <c r="P759">
        <f t="shared" ca="1" si="366"/>
        <v>633.32649593099234</v>
      </c>
      <c r="Q759">
        <f t="shared" ca="1" si="367"/>
        <v>637.6123456738959</v>
      </c>
      <c r="R759">
        <f t="shared" ca="1" si="368"/>
        <v>2.7409906686322007E-2</v>
      </c>
      <c r="S759">
        <f t="shared" ca="1" si="369"/>
        <v>2.8323507366843055</v>
      </c>
      <c r="T759">
        <f t="shared" ca="1" si="370"/>
        <v>50.594272557643521</v>
      </c>
      <c r="U759">
        <f t="shared" ca="1" si="391"/>
        <v>-2.7102769924795211E-2</v>
      </c>
      <c r="V759">
        <f t="shared" ca="1" si="392"/>
        <v>0</v>
      </c>
      <c r="W759">
        <f t="shared" ca="1" si="371"/>
        <v>0.96105797269888671</v>
      </c>
      <c r="X759">
        <f t="shared" ca="1" si="372"/>
        <v>4.9975014580342112</v>
      </c>
      <c r="Y759">
        <f t="shared" ca="1" si="373"/>
        <v>0.70168774228725339</v>
      </c>
      <c r="Z759">
        <f t="shared" ca="1" si="374"/>
        <v>10.195094574327829</v>
      </c>
      <c r="AA759">
        <f t="shared" ca="1" si="375"/>
        <v>633.21905797269892</v>
      </c>
      <c r="AB759">
        <f t="shared" ca="1" si="376"/>
        <v>638.51671105014486</v>
      </c>
      <c r="AC759">
        <f t="shared" ca="1" si="377"/>
        <v>3.7506498009965902E-2</v>
      </c>
      <c r="AD759">
        <f t="shared" ca="1" si="378"/>
        <v>3.3203354499177742</v>
      </c>
      <c r="AE759">
        <f t="shared" ca="1" si="379"/>
        <v>55.351502267299757</v>
      </c>
      <c r="AF759">
        <f t="shared" ca="1" si="380"/>
        <v>3.7695192910064179E-2</v>
      </c>
      <c r="AG759">
        <f t="shared" ca="1" si="381"/>
        <v>0</v>
      </c>
      <c r="AH759">
        <f ca="1">IFERROR(IF(V32="Supercritical",MAX($D$16,IFERROR(L759,MAX($D$16,POWER((ABS(K759)^2)/($I$5*MAX(F759,0.1)^2),1/3)))),IF(V32="Subcritical",MAX($D$16,IFERROR(W759,MAX($D$16,POWER((ABS(K759)^2)/($I$5*MAX(F759,0.1)^2),1/3)))),IF(AND(IFERROR(V759,0)=1,IFERROR(AG759,0)=1),IF(IFERROR(T759,-1E+99)&gt;=IFERROR(AE759,-1E+99),MAX($D$16,IFERROR(L759,MAX($D$16,POWER((ABS(K759)^2)/($I$5*MAX(F759,0.1)^2),1/3)))),MAX($D$16,IFERROR(W759,MAX($D$16,POWER((ABS(K759)^2)/($I$5*MAX(F759,0.1)^2),1/3))))),IF(IFERROR(V759,0)=1,MAX($D$16,IFERROR(L759,MAX($D$16,POWER((ABS(K759)^2)/($I$5*MAX(F759,0.1)^2),1/3)))),IF(IFERROR(AG759,0)=1,MAX($D$16,IFERROR(W759,MAX($D$16,POWER((ABS(K759)^2)/($I$5*MAX(F759,0.1)^2),1/3)))),MAX($D$16,POWER((ABS(K759)^2)/($I$5*MAX(F759,0.1)^2),1/3))))))),MAX($D$16,POWER((ABS(K759)^2)/($I$5*MAX(F759,0.1)^2),1/3)))</f>
        <v>2.1389677043987478</v>
      </c>
      <c r="AI759">
        <f t="shared" ca="1" si="382"/>
        <v>634.39696770439878</v>
      </c>
      <c r="AJ759">
        <f t="shared" ca="1" si="383"/>
        <v>635.46645155659814</v>
      </c>
      <c r="AM759">
        <v>0</v>
      </c>
      <c r="AN759">
        <v>0</v>
      </c>
      <c r="AO759">
        <f t="shared" si="384"/>
        <v>0</v>
      </c>
      <c r="AP759">
        <f t="shared" si="393"/>
        <v>0</v>
      </c>
      <c r="AQ759">
        <f t="shared" ca="1" si="385"/>
        <v>1.0000000000000004</v>
      </c>
      <c r="AR759" t="str">
        <f t="shared" ca="1" si="386"/>
        <v>Supercritical</v>
      </c>
      <c r="AS759">
        <f t="shared" ca="1" si="387"/>
        <v>3.8141460404132466E-3</v>
      </c>
    </row>
    <row r="760" spans="1:45" x14ac:dyDescent="0.35">
      <c r="A760">
        <v>611</v>
      </c>
      <c r="B760">
        <v>609.99599999999998</v>
      </c>
      <c r="C760">
        <v>616153.451</v>
      </c>
      <c r="D760">
        <v>3097382.2009999999</v>
      </c>
      <c r="E760">
        <v>632.25750000000005</v>
      </c>
      <c r="F760">
        <v>5.2</v>
      </c>
      <c r="G760">
        <v>0</v>
      </c>
      <c r="H760" t="s">
        <v>194</v>
      </c>
      <c r="I760">
        <v>7.8E-2</v>
      </c>
      <c r="J760">
        <f t="shared" si="388"/>
        <v>1</v>
      </c>
      <c r="K760">
        <f t="shared" ca="1" si="389"/>
        <v>50.95</v>
      </c>
      <c r="L760">
        <f t="shared" ca="1" si="390"/>
        <v>1.0684959309922624</v>
      </c>
      <c r="M760">
        <f t="shared" ca="1" si="363"/>
        <v>5.5561788411597641</v>
      </c>
      <c r="N760">
        <f t="shared" ca="1" si="364"/>
        <v>0.75728294997139567</v>
      </c>
      <c r="O760">
        <f t="shared" ca="1" si="365"/>
        <v>9.1699712080119067</v>
      </c>
      <c r="P760">
        <f t="shared" ca="1" si="366"/>
        <v>633.32599593099235</v>
      </c>
      <c r="Q760">
        <f t="shared" ca="1" si="367"/>
        <v>637.61184567389591</v>
      </c>
      <c r="R760">
        <f t="shared" ca="1" si="368"/>
        <v>2.7409906686322007E-2</v>
      </c>
      <c r="S760">
        <f t="shared" ca="1" si="369"/>
        <v>2.8323507366843055</v>
      </c>
      <c r="T760">
        <f t="shared" ca="1" si="370"/>
        <v>50.594272557643521</v>
      </c>
      <c r="U760">
        <f t="shared" ca="1" si="391"/>
        <v>-2.7467067152883828E-2</v>
      </c>
      <c r="V760">
        <f t="shared" ca="1" si="392"/>
        <v>0</v>
      </c>
      <c r="W760">
        <f t="shared" ca="1" si="371"/>
        <v>0.96092001658616866</v>
      </c>
      <c r="X760">
        <f t="shared" ca="1" si="372"/>
        <v>4.996784086248077</v>
      </c>
      <c r="Y760">
        <f t="shared" ca="1" si="373"/>
        <v>0.70161419843381678</v>
      </c>
      <c r="Z760">
        <f t="shared" ca="1" si="374"/>
        <v>10.196558250379937</v>
      </c>
      <c r="AA760">
        <f t="shared" ca="1" si="375"/>
        <v>633.21842001658626</v>
      </c>
      <c r="AB760">
        <f t="shared" ca="1" si="376"/>
        <v>638.51759433633094</v>
      </c>
      <c r="AC760">
        <f t="shared" ca="1" si="377"/>
        <v>3.7522511702653458E-2</v>
      </c>
      <c r="AD760">
        <f t="shared" ca="1" si="378"/>
        <v>3.3210505099704086</v>
      </c>
      <c r="AE760">
        <f t="shared" ca="1" si="379"/>
        <v>55.358414745827162</v>
      </c>
      <c r="AF760">
        <f t="shared" ca="1" si="380"/>
        <v>3.7464109562506565E-2</v>
      </c>
      <c r="AG760">
        <f t="shared" ca="1" si="381"/>
        <v>0</v>
      </c>
      <c r="AH760">
        <f ca="1">IFERROR(IF(V32="Supercritical",MAX($D$16,IFERROR(L760,MAX($D$16,POWER((ABS(K760)^2)/($I$5*MAX(F760,0.1)^2),1/3)))),IF(V32="Subcritical",MAX($D$16,IFERROR(W760,MAX($D$16,POWER((ABS(K760)^2)/($I$5*MAX(F760,0.1)^2),1/3)))),IF(AND(IFERROR(V760,0)=1,IFERROR(AG760,0)=1),IF(IFERROR(T760,-1E+99)&gt;=IFERROR(AE760,-1E+99),MAX($D$16,IFERROR(L760,MAX($D$16,POWER((ABS(K760)^2)/($I$5*MAX(F760,0.1)^2),1/3)))),MAX($D$16,IFERROR(W760,MAX($D$16,POWER((ABS(K760)^2)/($I$5*MAX(F760,0.1)^2),1/3))))),IF(IFERROR(V760,0)=1,MAX($D$16,IFERROR(L760,MAX($D$16,POWER((ABS(K760)^2)/($I$5*MAX(F760,0.1)^2),1/3)))),IF(IFERROR(AG760,0)=1,MAX($D$16,IFERROR(W760,MAX($D$16,POWER((ABS(K760)^2)/($I$5*MAX(F760,0.1)^2),1/3)))),MAX($D$16,POWER((ABS(K760)^2)/($I$5*MAX(F760,0.1)^2),1/3))))))),MAX($D$16,POWER((ABS(K760)^2)/($I$5*MAX(F760,0.1)^2),1/3)))</f>
        <v>2.1389677043987478</v>
      </c>
      <c r="AI760">
        <f t="shared" ca="1" si="382"/>
        <v>634.39646770439879</v>
      </c>
      <c r="AJ760">
        <f t="shared" ca="1" si="383"/>
        <v>635.46595155659816</v>
      </c>
      <c r="AM760">
        <v>0</v>
      </c>
      <c r="AN760">
        <v>0</v>
      </c>
      <c r="AO760">
        <f t="shared" si="384"/>
        <v>0</v>
      </c>
      <c r="AP760">
        <f t="shared" si="393"/>
        <v>0</v>
      </c>
      <c r="AQ760">
        <f t="shared" ca="1" si="385"/>
        <v>1.0000000000000004</v>
      </c>
      <c r="AR760" t="str">
        <f t="shared" ca="1" si="386"/>
        <v>Supercritical</v>
      </c>
      <c r="AS760">
        <f t="shared" ca="1" si="387"/>
        <v>3.8141460404132466E-3</v>
      </c>
    </row>
    <row r="761" spans="1:45" x14ac:dyDescent="0.35">
      <c r="A761">
        <v>612</v>
      </c>
      <c r="B761">
        <v>610.99599999999998</v>
      </c>
      <c r="C761">
        <v>616152.97600000002</v>
      </c>
      <c r="D761">
        <v>3097381.321</v>
      </c>
      <c r="E761">
        <v>632.25699999999995</v>
      </c>
      <c r="F761">
        <v>5.2</v>
      </c>
      <c r="G761">
        <v>0</v>
      </c>
      <c r="H761" t="s">
        <v>194</v>
      </c>
      <c r="I761">
        <v>0.05</v>
      </c>
      <c r="J761">
        <f t="shared" si="388"/>
        <v>1</v>
      </c>
      <c r="K761">
        <f t="shared" ca="1" si="389"/>
        <v>50.95</v>
      </c>
      <c r="L761">
        <f t="shared" ca="1" si="390"/>
        <v>1.0684959309922624</v>
      </c>
      <c r="M761">
        <f t="shared" ca="1" si="363"/>
        <v>5.5561788411597641</v>
      </c>
      <c r="N761">
        <f t="shared" ca="1" si="364"/>
        <v>0.75728294997139567</v>
      </c>
      <c r="O761">
        <f t="shared" ca="1" si="365"/>
        <v>9.1699712080119067</v>
      </c>
      <c r="P761">
        <f t="shared" ca="1" si="366"/>
        <v>633.32549593099225</v>
      </c>
      <c r="Q761">
        <f t="shared" ca="1" si="367"/>
        <v>637.61134567389581</v>
      </c>
      <c r="R761">
        <f t="shared" ca="1" si="368"/>
        <v>2.7409906686322007E-2</v>
      </c>
      <c r="S761">
        <f t="shared" ca="1" si="369"/>
        <v>2.8323507366843055</v>
      </c>
      <c r="T761">
        <f t="shared" ca="1" si="370"/>
        <v>50.594272557643521</v>
      </c>
      <c r="U761">
        <f t="shared" ca="1" si="391"/>
        <v>-2.7267060831491108E-2</v>
      </c>
      <c r="V761">
        <f t="shared" ca="1" si="392"/>
        <v>0</v>
      </c>
      <c r="W761">
        <f t="shared" ca="1" si="371"/>
        <v>0.96078668990024241</v>
      </c>
      <c r="X761">
        <f t="shared" ca="1" si="372"/>
        <v>4.9960907874812603</v>
      </c>
      <c r="Y761">
        <f t="shared" ca="1" si="373"/>
        <v>0.70154311709433359</v>
      </c>
      <c r="Z761">
        <f t="shared" ca="1" si="374"/>
        <v>10.197973208906806</v>
      </c>
      <c r="AA761">
        <f t="shared" ca="1" si="375"/>
        <v>633.21778668990021</v>
      </c>
      <c r="AB761">
        <f t="shared" ca="1" si="376"/>
        <v>638.51843182596451</v>
      </c>
      <c r="AC761">
        <f t="shared" ca="1" si="377"/>
        <v>3.7537996896078306E-2</v>
      </c>
      <c r="AD761">
        <f t="shared" ca="1" si="378"/>
        <v>3.3217418184945071</v>
      </c>
      <c r="AE761">
        <f t="shared" ca="1" si="379"/>
        <v>55.365097429068712</v>
      </c>
      <c r="AF761">
        <f t="shared" ca="1" si="380"/>
        <v>3.727652592715458E-2</v>
      </c>
      <c r="AG761">
        <f t="shared" ca="1" si="381"/>
        <v>0</v>
      </c>
      <c r="AH761">
        <f ca="1">IFERROR(IF(V32="Supercritical",MAX($D$16,IFERROR(L761,MAX($D$16,POWER((ABS(K761)^2)/($I$5*MAX(F761,0.1)^2),1/3)))),IF(V32="Subcritical",MAX($D$16,IFERROR(W761,MAX($D$16,POWER((ABS(K761)^2)/($I$5*MAX(F761,0.1)^2),1/3)))),IF(AND(IFERROR(V761,0)=1,IFERROR(AG761,0)=1),IF(IFERROR(T761,-1E+99)&gt;=IFERROR(AE761,-1E+99),MAX($D$16,IFERROR(L761,MAX($D$16,POWER((ABS(K761)^2)/($I$5*MAX(F761,0.1)^2),1/3)))),MAX($D$16,IFERROR(W761,MAX($D$16,POWER((ABS(K761)^2)/($I$5*MAX(F761,0.1)^2),1/3))))),IF(IFERROR(V761,0)=1,MAX($D$16,IFERROR(L761,MAX($D$16,POWER((ABS(K761)^2)/($I$5*MAX(F761,0.1)^2),1/3)))),IF(IFERROR(AG761,0)=1,MAX($D$16,IFERROR(W761,MAX($D$16,POWER((ABS(K761)^2)/($I$5*MAX(F761,0.1)^2),1/3)))),MAX($D$16,POWER((ABS(K761)^2)/($I$5*MAX(F761,0.1)^2),1/3))))))),MAX($D$16,POWER((ABS(K761)^2)/($I$5*MAX(F761,0.1)^2),1/3)))</f>
        <v>2.1389677043987478</v>
      </c>
      <c r="AI761">
        <f t="shared" ca="1" si="382"/>
        <v>634.39596770439869</v>
      </c>
      <c r="AJ761">
        <f t="shared" ca="1" si="383"/>
        <v>635.46545155659805</v>
      </c>
      <c r="AM761">
        <v>0</v>
      </c>
      <c r="AN761">
        <v>0</v>
      </c>
      <c r="AO761">
        <f t="shared" si="384"/>
        <v>0</v>
      </c>
      <c r="AP761">
        <f t="shared" si="393"/>
        <v>0</v>
      </c>
      <c r="AQ761">
        <f t="shared" ca="1" si="385"/>
        <v>1.0000000000000004</v>
      </c>
      <c r="AR761" t="str">
        <f t="shared" ca="1" si="386"/>
        <v>Supercritical</v>
      </c>
      <c r="AS761">
        <f t="shared" ca="1" si="387"/>
        <v>3.8141460404132466E-3</v>
      </c>
    </row>
    <row r="762" spans="1:45" x14ac:dyDescent="0.35">
      <c r="A762">
        <v>613</v>
      </c>
      <c r="B762">
        <v>611.99599999999998</v>
      </c>
      <c r="C762">
        <v>616152.50199999998</v>
      </c>
      <c r="D762">
        <v>3097380.4410000001</v>
      </c>
      <c r="E762">
        <v>632.25649999999996</v>
      </c>
      <c r="F762">
        <v>5.2</v>
      </c>
      <c r="G762">
        <v>0</v>
      </c>
      <c r="H762" t="s">
        <v>194</v>
      </c>
      <c r="I762">
        <v>2.7E-2</v>
      </c>
      <c r="J762">
        <f t="shared" si="388"/>
        <v>1</v>
      </c>
      <c r="K762">
        <f t="shared" ca="1" si="389"/>
        <v>50.95</v>
      </c>
      <c r="L762">
        <f t="shared" ca="1" si="390"/>
        <v>1.0684959309922624</v>
      </c>
      <c r="M762">
        <f t="shared" ca="1" si="363"/>
        <v>5.5561788411597641</v>
      </c>
      <c r="N762">
        <f t="shared" ca="1" si="364"/>
        <v>0.75728294997139567</v>
      </c>
      <c r="O762">
        <f t="shared" ca="1" si="365"/>
        <v>9.1699712080119067</v>
      </c>
      <c r="P762">
        <f t="shared" ca="1" si="366"/>
        <v>633.32499593099226</v>
      </c>
      <c r="Q762">
        <f t="shared" ca="1" si="367"/>
        <v>637.61084567389582</v>
      </c>
      <c r="R762">
        <f t="shared" ca="1" si="368"/>
        <v>2.7409906686322007E-2</v>
      </c>
      <c r="S762">
        <f t="shared" ca="1" si="369"/>
        <v>2.8323507366843055</v>
      </c>
      <c r="T762">
        <f t="shared" ca="1" si="370"/>
        <v>50.594272557643521</v>
      </c>
      <c r="U762">
        <f t="shared" ca="1" si="391"/>
        <v>-2.7102769924795211E-2</v>
      </c>
      <c r="V762">
        <f t="shared" ca="1" si="392"/>
        <v>0</v>
      </c>
      <c r="W762">
        <f t="shared" ca="1" si="371"/>
        <v>0.96065784817768007</v>
      </c>
      <c r="X762">
        <f t="shared" ca="1" si="372"/>
        <v>4.9954208105239362</v>
      </c>
      <c r="Y762">
        <f t="shared" ca="1" si="373"/>
        <v>0.7014744217954777</v>
      </c>
      <c r="Z762">
        <f t="shared" ca="1" si="374"/>
        <v>10.199340942941742</v>
      </c>
      <c r="AA762">
        <f t="shared" ca="1" si="375"/>
        <v>633.21715784817764</v>
      </c>
      <c r="AB762">
        <f t="shared" ca="1" si="376"/>
        <v>638.51922490579068</v>
      </c>
      <c r="AC762">
        <f t="shared" ca="1" si="377"/>
        <v>3.7552969479829529E-2</v>
      </c>
      <c r="AD762">
        <f t="shared" ca="1" si="378"/>
        <v>3.3224101000604729</v>
      </c>
      <c r="AE762">
        <f t="shared" ca="1" si="379"/>
        <v>55.371557340077089</v>
      </c>
      <c r="AF762">
        <f t="shared" ca="1" si="380"/>
        <v>3.729156249744392E-2</v>
      </c>
      <c r="AG762">
        <f t="shared" ca="1" si="381"/>
        <v>0</v>
      </c>
      <c r="AH762">
        <f ca="1">IFERROR(IF(V32="Supercritical",MAX($D$16,IFERROR(L762,MAX($D$16,POWER((ABS(K762)^2)/($I$5*MAX(F762,0.1)^2),1/3)))),IF(V32="Subcritical",MAX($D$16,IFERROR(W762,MAX($D$16,POWER((ABS(K762)^2)/($I$5*MAX(F762,0.1)^2),1/3)))),IF(AND(IFERROR(V762,0)=1,IFERROR(AG762,0)=1),IF(IFERROR(T762,-1E+99)&gt;=IFERROR(AE762,-1E+99),MAX($D$16,IFERROR(L762,MAX($D$16,POWER((ABS(K762)^2)/($I$5*MAX(F762,0.1)^2),1/3)))),MAX($D$16,IFERROR(W762,MAX($D$16,POWER((ABS(K762)^2)/($I$5*MAX(F762,0.1)^2),1/3))))),IF(IFERROR(V762,0)=1,MAX($D$16,IFERROR(L762,MAX($D$16,POWER((ABS(K762)^2)/($I$5*MAX(F762,0.1)^2),1/3)))),IF(IFERROR(AG762,0)=1,MAX($D$16,IFERROR(W762,MAX($D$16,POWER((ABS(K762)^2)/($I$5*MAX(F762,0.1)^2),1/3)))),MAX($D$16,POWER((ABS(K762)^2)/($I$5*MAX(F762,0.1)^2),1/3))))))),MAX($D$16,POWER((ABS(K762)^2)/($I$5*MAX(F762,0.1)^2),1/3)))</f>
        <v>2.1389677043987478</v>
      </c>
      <c r="AI762">
        <f t="shared" ca="1" si="382"/>
        <v>634.3954677043987</v>
      </c>
      <c r="AJ762">
        <f t="shared" ca="1" si="383"/>
        <v>635.46495155659807</v>
      </c>
      <c r="AM762">
        <v>0</v>
      </c>
      <c r="AN762">
        <v>0</v>
      </c>
      <c r="AO762">
        <f t="shared" si="384"/>
        <v>0</v>
      </c>
      <c r="AP762">
        <f t="shared" si="393"/>
        <v>0</v>
      </c>
      <c r="AQ762">
        <f t="shared" ca="1" si="385"/>
        <v>1.0000000000000004</v>
      </c>
      <c r="AR762" t="str">
        <f t="shared" ca="1" si="386"/>
        <v>Supercritical</v>
      </c>
      <c r="AS762">
        <f t="shared" ca="1" si="387"/>
        <v>3.8141460404132466E-3</v>
      </c>
    </row>
    <row r="763" spans="1:45" x14ac:dyDescent="0.35">
      <c r="A763">
        <v>614</v>
      </c>
      <c r="B763">
        <v>612.99599999999998</v>
      </c>
      <c r="C763">
        <v>616152.02800000005</v>
      </c>
      <c r="D763">
        <v>3097379.56</v>
      </c>
      <c r="E763">
        <v>632.25599999999997</v>
      </c>
      <c r="F763">
        <v>5.2</v>
      </c>
      <c r="G763">
        <v>0</v>
      </c>
      <c r="H763" t="s">
        <v>194</v>
      </c>
      <c r="I763">
        <v>2.7E-2</v>
      </c>
      <c r="J763">
        <f t="shared" si="388"/>
        <v>1</v>
      </c>
      <c r="K763">
        <f t="shared" ca="1" si="389"/>
        <v>50.95</v>
      </c>
      <c r="L763">
        <f t="shared" ca="1" si="390"/>
        <v>1.0684959309922624</v>
      </c>
      <c r="M763">
        <f t="shared" ca="1" si="363"/>
        <v>5.5561788411597641</v>
      </c>
      <c r="N763">
        <f t="shared" ca="1" si="364"/>
        <v>0.75728294997139567</v>
      </c>
      <c r="O763">
        <f t="shared" ca="1" si="365"/>
        <v>9.1699712080119067</v>
      </c>
      <c r="P763">
        <f t="shared" ca="1" si="366"/>
        <v>633.32449593099227</v>
      </c>
      <c r="Q763">
        <f t="shared" ca="1" si="367"/>
        <v>637.61034567389584</v>
      </c>
      <c r="R763">
        <f t="shared" ca="1" si="368"/>
        <v>2.7409906686322007E-2</v>
      </c>
      <c r="S763">
        <f t="shared" ca="1" si="369"/>
        <v>2.8323507366843055</v>
      </c>
      <c r="T763">
        <f t="shared" ca="1" si="370"/>
        <v>50.594272557643521</v>
      </c>
      <c r="U763">
        <f t="shared" ca="1" si="391"/>
        <v>-2.7102769924795211E-2</v>
      </c>
      <c r="V763">
        <f t="shared" ca="1" si="392"/>
        <v>0</v>
      </c>
      <c r="W763">
        <f t="shared" ca="1" si="371"/>
        <v>0.96053334915093769</v>
      </c>
      <c r="X763">
        <f t="shared" ca="1" si="372"/>
        <v>4.9947734155848762</v>
      </c>
      <c r="Y763">
        <f t="shared" ca="1" si="373"/>
        <v>0.70140803719419653</v>
      </c>
      <c r="Z763">
        <f t="shared" ca="1" si="374"/>
        <v>10.200662925173729</v>
      </c>
      <c r="AA763">
        <f t="shared" ca="1" si="375"/>
        <v>633.21653334915095</v>
      </c>
      <c r="AB763">
        <f t="shared" ca="1" si="376"/>
        <v>638.51997494512511</v>
      </c>
      <c r="AC763">
        <f t="shared" ca="1" si="377"/>
        <v>3.7567445153757796E-2</v>
      </c>
      <c r="AD763">
        <f t="shared" ca="1" si="378"/>
        <v>3.3230560696574201</v>
      </c>
      <c r="AE763">
        <f t="shared" ca="1" si="379"/>
        <v>55.377801407918859</v>
      </c>
      <c r="AF763">
        <f t="shared" ca="1" si="380"/>
        <v>3.7268532580469582E-2</v>
      </c>
      <c r="AG763">
        <f t="shared" ca="1" si="381"/>
        <v>0</v>
      </c>
      <c r="AH763">
        <f ca="1">IFERROR(IF(V32="Supercritical",MAX($D$16,IFERROR(L763,MAX($D$16,POWER((ABS(K763)^2)/($I$5*MAX(F763,0.1)^2),1/3)))),IF(V32="Subcritical",MAX($D$16,IFERROR(W763,MAX($D$16,POWER((ABS(K763)^2)/($I$5*MAX(F763,0.1)^2),1/3)))),IF(AND(IFERROR(V763,0)=1,IFERROR(AG763,0)=1),IF(IFERROR(T763,-1E+99)&gt;=IFERROR(AE763,-1E+99),MAX($D$16,IFERROR(L763,MAX($D$16,POWER((ABS(K763)^2)/($I$5*MAX(F763,0.1)^2),1/3)))),MAX($D$16,IFERROR(W763,MAX($D$16,POWER((ABS(K763)^2)/($I$5*MAX(F763,0.1)^2),1/3))))),IF(IFERROR(V763,0)=1,MAX($D$16,IFERROR(L763,MAX($D$16,POWER((ABS(K763)^2)/($I$5*MAX(F763,0.1)^2),1/3)))),IF(IFERROR(AG763,0)=1,MAX($D$16,IFERROR(W763,MAX($D$16,POWER((ABS(K763)^2)/($I$5*MAX(F763,0.1)^2),1/3)))),MAX($D$16,POWER((ABS(K763)^2)/($I$5*MAX(F763,0.1)^2),1/3))))))),MAX($D$16,POWER((ABS(K763)^2)/($I$5*MAX(F763,0.1)^2),1/3)))</f>
        <v>2.1389677043987478</v>
      </c>
      <c r="AI763">
        <f t="shared" ca="1" si="382"/>
        <v>634.39496770439871</v>
      </c>
      <c r="AJ763">
        <f t="shared" ca="1" si="383"/>
        <v>635.46445155659808</v>
      </c>
      <c r="AM763">
        <v>0</v>
      </c>
      <c r="AN763">
        <v>0</v>
      </c>
      <c r="AO763">
        <f t="shared" si="384"/>
        <v>0</v>
      </c>
      <c r="AP763">
        <f t="shared" si="393"/>
        <v>0</v>
      </c>
      <c r="AQ763">
        <f t="shared" ca="1" si="385"/>
        <v>1.0000000000000004</v>
      </c>
      <c r="AR763" t="str">
        <f t="shared" ca="1" si="386"/>
        <v>Supercritical</v>
      </c>
      <c r="AS763">
        <f t="shared" ca="1" si="387"/>
        <v>3.8141460404132466E-3</v>
      </c>
    </row>
    <row r="764" spans="1:45" x14ac:dyDescent="0.35">
      <c r="A764">
        <v>615</v>
      </c>
      <c r="B764">
        <v>613.995</v>
      </c>
      <c r="C764">
        <v>616151.554</v>
      </c>
      <c r="D764">
        <v>3097378.68</v>
      </c>
      <c r="E764">
        <v>632.25549999999998</v>
      </c>
      <c r="F764">
        <v>5.2</v>
      </c>
      <c r="G764">
        <v>0</v>
      </c>
      <c r="H764" t="s">
        <v>194</v>
      </c>
      <c r="I764">
        <v>2.7E-2</v>
      </c>
      <c r="J764">
        <f t="shared" si="388"/>
        <v>0.99900000000002365</v>
      </c>
      <c r="K764">
        <f t="shared" ca="1" si="389"/>
        <v>50.95</v>
      </c>
      <c r="L764">
        <f t="shared" ca="1" si="390"/>
        <v>1.0684959309922624</v>
      </c>
      <c r="M764">
        <f t="shared" ca="1" si="363"/>
        <v>5.5561788411597641</v>
      </c>
      <c r="N764">
        <f t="shared" ca="1" si="364"/>
        <v>0.75728294997139567</v>
      </c>
      <c r="O764">
        <f t="shared" ca="1" si="365"/>
        <v>9.1699712080119067</v>
      </c>
      <c r="P764">
        <f t="shared" ca="1" si="366"/>
        <v>633.32399593099228</v>
      </c>
      <c r="Q764">
        <f t="shared" ca="1" si="367"/>
        <v>637.60984567389585</v>
      </c>
      <c r="R764">
        <f t="shared" ca="1" si="368"/>
        <v>2.7409906686322007E-2</v>
      </c>
      <c r="S764">
        <f t="shared" ca="1" si="369"/>
        <v>2.8323507366843055</v>
      </c>
      <c r="T764">
        <f t="shared" ca="1" si="370"/>
        <v>50.594272557643521</v>
      </c>
      <c r="U764">
        <f t="shared" ca="1" si="391"/>
        <v>-2.7075360018102401E-2</v>
      </c>
      <c r="V764">
        <f t="shared" ca="1" si="392"/>
        <v>0</v>
      </c>
      <c r="W764">
        <f t="shared" ca="1" si="371"/>
        <v>0.96038751626630225</v>
      </c>
      <c r="X764">
        <f t="shared" ca="1" si="372"/>
        <v>4.9940150845847722</v>
      </c>
      <c r="Y764">
        <f t="shared" ca="1" si="373"/>
        <v>0.70133027118097002</v>
      </c>
      <c r="Z764">
        <f t="shared" ca="1" si="374"/>
        <v>10.202211875024052</v>
      </c>
      <c r="AA764">
        <f t="shared" ca="1" si="375"/>
        <v>633.21588751626632</v>
      </c>
      <c r="AB764">
        <f t="shared" ca="1" si="376"/>
        <v>638.52093986809518</v>
      </c>
      <c r="AC764">
        <f t="shared" ca="1" si="377"/>
        <v>3.7584411039887529E-2</v>
      </c>
      <c r="AD764">
        <f t="shared" ca="1" si="378"/>
        <v>3.3238129973151032</v>
      </c>
      <c r="AE764">
        <f t="shared" ca="1" si="379"/>
        <v>55.385117810730662</v>
      </c>
      <c r="AF764">
        <f t="shared" ca="1" si="380"/>
        <v>3.7811652256664274E-2</v>
      </c>
      <c r="AG764">
        <f t="shared" ca="1" si="381"/>
        <v>0</v>
      </c>
      <c r="AH764">
        <f ca="1">IFERROR(IF(V32="Supercritical",MAX($D$16,IFERROR(L764,MAX($D$16,POWER((ABS(K764)^2)/($I$5*MAX(F764,0.1)^2),1/3)))),IF(V32="Subcritical",MAX($D$16,IFERROR(W764,MAX($D$16,POWER((ABS(K764)^2)/($I$5*MAX(F764,0.1)^2),1/3)))),IF(AND(IFERROR(V764,0)=1,IFERROR(AG764,0)=1),IF(IFERROR(T764,-1E+99)&gt;=IFERROR(AE764,-1E+99),MAX($D$16,IFERROR(L764,MAX($D$16,POWER((ABS(K764)^2)/($I$5*MAX(F764,0.1)^2),1/3)))),MAX($D$16,IFERROR(W764,MAX($D$16,POWER((ABS(K764)^2)/($I$5*MAX(F764,0.1)^2),1/3))))),IF(IFERROR(V764,0)=1,MAX($D$16,IFERROR(L764,MAX($D$16,POWER((ABS(K764)^2)/($I$5*MAX(F764,0.1)^2),1/3)))),IF(IFERROR(AG764,0)=1,MAX($D$16,IFERROR(W764,MAX($D$16,POWER((ABS(K764)^2)/($I$5*MAX(F764,0.1)^2),1/3)))),MAX($D$16,POWER((ABS(K764)^2)/($I$5*MAX(F764,0.1)^2),1/3))))))),MAX($D$16,POWER((ABS(K764)^2)/($I$5*MAX(F764,0.1)^2),1/3)))</f>
        <v>2.1389677043987478</v>
      </c>
      <c r="AI764">
        <f t="shared" ca="1" si="382"/>
        <v>634.39446770439872</v>
      </c>
      <c r="AJ764">
        <f t="shared" ca="1" si="383"/>
        <v>635.46395155659809</v>
      </c>
      <c r="AM764">
        <v>0</v>
      </c>
      <c r="AN764">
        <v>0</v>
      </c>
      <c r="AO764">
        <f t="shared" si="384"/>
        <v>0</v>
      </c>
      <c r="AP764">
        <f t="shared" si="393"/>
        <v>0</v>
      </c>
      <c r="AQ764">
        <f t="shared" ca="1" si="385"/>
        <v>1.0000000000000004</v>
      </c>
      <c r="AR764" t="str">
        <f t="shared" ca="1" si="386"/>
        <v>Supercritical</v>
      </c>
      <c r="AS764">
        <f t="shared" ca="1" si="387"/>
        <v>3.8141460404132466E-3</v>
      </c>
    </row>
    <row r="765" spans="1:45" x14ac:dyDescent="0.35">
      <c r="A765">
        <v>616</v>
      </c>
      <c r="B765">
        <v>614.99599999999998</v>
      </c>
      <c r="C765">
        <v>616151.07999999996</v>
      </c>
      <c r="D765">
        <v>3097377.7990000001</v>
      </c>
      <c r="E765">
        <v>632.255</v>
      </c>
      <c r="F765">
        <v>5.2</v>
      </c>
      <c r="G765">
        <v>0</v>
      </c>
      <c r="H765" t="s">
        <v>194</v>
      </c>
      <c r="I765">
        <v>7.8E-2</v>
      </c>
      <c r="J765">
        <f t="shared" si="388"/>
        <v>1.0009999999999764</v>
      </c>
      <c r="K765">
        <f t="shared" ca="1" si="389"/>
        <v>50.95</v>
      </c>
      <c r="L765">
        <f t="shared" ca="1" si="390"/>
        <v>1.0684959309922624</v>
      </c>
      <c r="M765">
        <f t="shared" ca="1" si="363"/>
        <v>5.5561788411597641</v>
      </c>
      <c r="N765">
        <f t="shared" ca="1" si="364"/>
        <v>0.75728294997139567</v>
      </c>
      <c r="O765">
        <f t="shared" ca="1" si="365"/>
        <v>9.1699712080119067</v>
      </c>
      <c r="P765">
        <f t="shared" ca="1" si="366"/>
        <v>633.32349593099229</v>
      </c>
      <c r="Q765">
        <f t="shared" ca="1" si="367"/>
        <v>637.60934567389586</v>
      </c>
      <c r="R765">
        <f t="shared" ca="1" si="368"/>
        <v>2.7409906686322007E-2</v>
      </c>
      <c r="S765">
        <f t="shared" ca="1" si="369"/>
        <v>2.8323507366843055</v>
      </c>
      <c r="T765">
        <f t="shared" ca="1" si="370"/>
        <v>50.594272557643521</v>
      </c>
      <c r="U765">
        <f t="shared" ca="1" si="391"/>
        <v>-2.7494477059576639E-2</v>
      </c>
      <c r="V765">
        <f t="shared" ca="1" si="392"/>
        <v>0</v>
      </c>
      <c r="W765">
        <f t="shared" ca="1" si="371"/>
        <v>0.9602008806356529</v>
      </c>
      <c r="X765">
        <f t="shared" ca="1" si="372"/>
        <v>4.993044579305395</v>
      </c>
      <c r="Y765">
        <f t="shared" ca="1" si="373"/>
        <v>0.70123073763381527</v>
      </c>
      <c r="Z765">
        <f t="shared" ca="1" si="374"/>
        <v>10.20419489366704</v>
      </c>
      <c r="AA765">
        <f t="shared" ca="1" si="375"/>
        <v>633.21520088063562</v>
      </c>
      <c r="AB765">
        <f t="shared" ca="1" si="376"/>
        <v>638.52231573425138</v>
      </c>
      <c r="AC765">
        <f t="shared" ca="1" si="377"/>
        <v>3.7606139102250601E-2</v>
      </c>
      <c r="AD765">
        <f t="shared" ca="1" si="378"/>
        <v>3.3247821258963794</v>
      </c>
      <c r="AE765">
        <f t="shared" ca="1" si="379"/>
        <v>55.394485004245304</v>
      </c>
      <c r="AF765">
        <f t="shared" ca="1" si="380"/>
        <v>3.7548398673379779E-2</v>
      </c>
      <c r="AG765">
        <f t="shared" ca="1" si="381"/>
        <v>0</v>
      </c>
      <c r="AH765">
        <f ca="1">IFERROR(IF(V32="Supercritical",MAX($D$16,IFERROR(L765,MAX($D$16,POWER((ABS(K765)^2)/($I$5*MAX(F765,0.1)^2),1/3)))),IF(V32="Subcritical",MAX($D$16,IFERROR(W765,MAX($D$16,POWER((ABS(K765)^2)/($I$5*MAX(F765,0.1)^2),1/3)))),IF(AND(IFERROR(V765,0)=1,IFERROR(AG765,0)=1),IF(IFERROR(T765,-1E+99)&gt;=IFERROR(AE765,-1E+99),MAX($D$16,IFERROR(L765,MAX($D$16,POWER((ABS(K765)^2)/($I$5*MAX(F765,0.1)^2),1/3)))),MAX($D$16,IFERROR(W765,MAX($D$16,POWER((ABS(K765)^2)/($I$5*MAX(F765,0.1)^2),1/3))))),IF(IFERROR(V765,0)=1,MAX($D$16,IFERROR(L765,MAX($D$16,POWER((ABS(K765)^2)/($I$5*MAX(F765,0.1)^2),1/3)))),IF(IFERROR(AG765,0)=1,MAX($D$16,IFERROR(W765,MAX($D$16,POWER((ABS(K765)^2)/($I$5*MAX(F765,0.1)^2),1/3)))),MAX($D$16,POWER((ABS(K765)^2)/($I$5*MAX(F765,0.1)^2),1/3))))))),MAX($D$16,POWER((ABS(K765)^2)/($I$5*MAX(F765,0.1)^2),1/3)))</f>
        <v>2.1389677043987478</v>
      </c>
      <c r="AI765">
        <f t="shared" ca="1" si="382"/>
        <v>634.39396770439873</v>
      </c>
      <c r="AJ765">
        <f t="shared" ca="1" si="383"/>
        <v>635.4634515565981</v>
      </c>
      <c r="AM765">
        <v>0</v>
      </c>
      <c r="AN765">
        <v>0</v>
      </c>
      <c r="AO765">
        <f t="shared" si="384"/>
        <v>0</v>
      </c>
      <c r="AP765">
        <f t="shared" si="393"/>
        <v>0</v>
      </c>
      <c r="AQ765">
        <f t="shared" ca="1" si="385"/>
        <v>1.0000000000000004</v>
      </c>
      <c r="AR765" t="str">
        <f t="shared" ca="1" si="386"/>
        <v>Supercritical</v>
      </c>
      <c r="AS765">
        <f t="shared" ca="1" si="387"/>
        <v>3.8141460404132466E-3</v>
      </c>
    </row>
    <row r="766" spans="1:45" x14ac:dyDescent="0.35">
      <c r="A766">
        <v>617</v>
      </c>
      <c r="B766">
        <v>615.99599999999998</v>
      </c>
      <c r="C766">
        <v>616150.60499999998</v>
      </c>
      <c r="D766">
        <v>3097376.9190000002</v>
      </c>
      <c r="E766">
        <v>632.25450000000001</v>
      </c>
      <c r="F766">
        <v>5.2</v>
      </c>
      <c r="G766">
        <v>0</v>
      </c>
      <c r="H766" t="s">
        <v>194</v>
      </c>
      <c r="I766">
        <v>0.05</v>
      </c>
      <c r="J766">
        <f t="shared" si="388"/>
        <v>1</v>
      </c>
      <c r="K766">
        <f t="shared" ca="1" si="389"/>
        <v>50.95</v>
      </c>
      <c r="L766">
        <f t="shared" ca="1" si="390"/>
        <v>1.0684959309922624</v>
      </c>
      <c r="M766">
        <f t="shared" ca="1" si="363"/>
        <v>5.5561788411597641</v>
      </c>
      <c r="N766">
        <f t="shared" ca="1" si="364"/>
        <v>0.75728294997139567</v>
      </c>
      <c r="O766">
        <f t="shared" ca="1" si="365"/>
        <v>9.1699712080119067</v>
      </c>
      <c r="P766">
        <f t="shared" ca="1" si="366"/>
        <v>633.32299593099231</v>
      </c>
      <c r="Q766">
        <f t="shared" ca="1" si="367"/>
        <v>637.60884567389587</v>
      </c>
      <c r="R766">
        <f t="shared" ca="1" si="368"/>
        <v>2.7409906686322007E-2</v>
      </c>
      <c r="S766">
        <f t="shared" ca="1" si="369"/>
        <v>2.8323507366843055</v>
      </c>
      <c r="T766">
        <f t="shared" ca="1" si="370"/>
        <v>50.594272557643521</v>
      </c>
      <c r="U766">
        <f t="shared" ca="1" si="391"/>
        <v>-2.7267060831604795E-2</v>
      </c>
      <c r="V766">
        <f t="shared" ca="1" si="392"/>
        <v>0</v>
      </c>
      <c r="W766">
        <f t="shared" ca="1" si="371"/>
        <v>0.95996830305849623</v>
      </c>
      <c r="X766">
        <f t="shared" ca="1" si="372"/>
        <v>4.9918351759041801</v>
      </c>
      <c r="Y766">
        <f t="shared" ca="1" si="373"/>
        <v>0.70110668845218593</v>
      </c>
      <c r="Z766">
        <f t="shared" ca="1" si="374"/>
        <v>10.2066671283415</v>
      </c>
      <c r="AA766">
        <f t="shared" ca="1" si="375"/>
        <v>633.21446830305854</v>
      </c>
      <c r="AB766">
        <f t="shared" ca="1" si="376"/>
        <v>638.52415504458588</v>
      </c>
      <c r="AC766">
        <f t="shared" ca="1" si="377"/>
        <v>3.7633239732655789E-2</v>
      </c>
      <c r="AD766">
        <f t="shared" ca="1" si="378"/>
        <v>3.325990472989659</v>
      </c>
      <c r="AE766">
        <f t="shared" ca="1" si="379"/>
        <v>55.406163870256918</v>
      </c>
      <c r="AF766">
        <f t="shared" ca="1" si="380"/>
        <v>3.7334542396251891E-2</v>
      </c>
      <c r="AG766">
        <f t="shared" ca="1" si="381"/>
        <v>0</v>
      </c>
      <c r="AH766">
        <f ca="1">IFERROR(IF(V32="Supercritical",MAX($D$16,IFERROR(L766,MAX($D$16,POWER((ABS(K766)^2)/($I$5*MAX(F766,0.1)^2),1/3)))),IF(V32="Subcritical",MAX($D$16,IFERROR(W766,MAX($D$16,POWER((ABS(K766)^2)/($I$5*MAX(F766,0.1)^2),1/3)))),IF(AND(IFERROR(V766,0)=1,IFERROR(AG766,0)=1),IF(IFERROR(T766,-1E+99)&gt;=IFERROR(AE766,-1E+99),MAX($D$16,IFERROR(L766,MAX($D$16,POWER((ABS(K766)^2)/($I$5*MAX(F766,0.1)^2),1/3)))),MAX($D$16,IFERROR(W766,MAX($D$16,POWER((ABS(K766)^2)/($I$5*MAX(F766,0.1)^2),1/3))))),IF(IFERROR(V766,0)=1,MAX($D$16,IFERROR(L766,MAX($D$16,POWER((ABS(K766)^2)/($I$5*MAX(F766,0.1)^2),1/3)))),IF(IFERROR(AG766,0)=1,MAX($D$16,IFERROR(W766,MAX($D$16,POWER((ABS(K766)^2)/($I$5*MAX(F766,0.1)^2),1/3)))),MAX($D$16,POWER((ABS(K766)^2)/($I$5*MAX(F766,0.1)^2),1/3))))))),MAX($D$16,POWER((ABS(K766)^2)/($I$5*MAX(F766,0.1)^2),1/3)))</f>
        <v>2.1389677043987478</v>
      </c>
      <c r="AI766">
        <f t="shared" ca="1" si="382"/>
        <v>634.39346770439874</v>
      </c>
      <c r="AJ766">
        <f t="shared" ca="1" si="383"/>
        <v>635.46295155659811</v>
      </c>
      <c r="AM766">
        <v>0</v>
      </c>
      <c r="AN766">
        <v>0</v>
      </c>
      <c r="AO766">
        <f t="shared" si="384"/>
        <v>0</v>
      </c>
      <c r="AP766">
        <f t="shared" si="393"/>
        <v>0</v>
      </c>
      <c r="AQ766">
        <f t="shared" ca="1" si="385"/>
        <v>1.0000000000000004</v>
      </c>
      <c r="AR766" t="str">
        <f t="shared" ca="1" si="386"/>
        <v>Supercritical</v>
      </c>
      <c r="AS766">
        <f t="shared" ca="1" si="387"/>
        <v>3.8141460404132466E-3</v>
      </c>
    </row>
    <row r="767" spans="1:45" x14ac:dyDescent="0.35">
      <c r="A767">
        <v>618</v>
      </c>
      <c r="B767">
        <v>616.995</v>
      </c>
      <c r="C767">
        <v>616150.13100000005</v>
      </c>
      <c r="D767">
        <v>3097376.0389999999</v>
      </c>
      <c r="E767">
        <v>632.25400000000002</v>
      </c>
      <c r="F767">
        <v>5.2</v>
      </c>
      <c r="G767">
        <v>0</v>
      </c>
      <c r="H767" t="s">
        <v>194</v>
      </c>
      <c r="I767">
        <v>2.7E-2</v>
      </c>
      <c r="J767">
        <f t="shared" si="388"/>
        <v>0.99900000000002365</v>
      </c>
      <c r="K767">
        <f t="shared" ca="1" si="389"/>
        <v>50.95</v>
      </c>
      <c r="L767">
        <f t="shared" ca="1" si="390"/>
        <v>1.0684959309922624</v>
      </c>
      <c r="M767">
        <f t="shared" ca="1" si="363"/>
        <v>5.5561788411597641</v>
      </c>
      <c r="N767">
        <f t="shared" ca="1" si="364"/>
        <v>0.75728294997139567</v>
      </c>
      <c r="O767">
        <f t="shared" ca="1" si="365"/>
        <v>9.1699712080119067</v>
      </c>
      <c r="P767">
        <f t="shared" ca="1" si="366"/>
        <v>633.32249593099232</v>
      </c>
      <c r="Q767">
        <f t="shared" ca="1" si="367"/>
        <v>637.60834567389588</v>
      </c>
      <c r="R767">
        <f t="shared" ca="1" si="368"/>
        <v>2.7409906686322007E-2</v>
      </c>
      <c r="S767">
        <f t="shared" ca="1" si="369"/>
        <v>2.8323507366843055</v>
      </c>
      <c r="T767">
        <f t="shared" ca="1" si="370"/>
        <v>50.594272557643521</v>
      </c>
      <c r="U767">
        <f t="shared" ca="1" si="391"/>
        <v>-2.7075360018102401E-2</v>
      </c>
      <c r="V767">
        <f t="shared" ca="1" si="392"/>
        <v>0</v>
      </c>
      <c r="W767">
        <f t="shared" ca="1" si="371"/>
        <v>0.95969245980023665</v>
      </c>
      <c r="X767">
        <f t="shared" ca="1" si="372"/>
        <v>4.9904007909612309</v>
      </c>
      <c r="Y767">
        <f t="shared" ca="1" si="373"/>
        <v>0.7009595417747525</v>
      </c>
      <c r="Z767">
        <f t="shared" ca="1" si="374"/>
        <v>10.209600818491818</v>
      </c>
      <c r="AA767">
        <f t="shared" ca="1" si="375"/>
        <v>633.2136924598002</v>
      </c>
      <c r="AB767">
        <f t="shared" ca="1" si="376"/>
        <v>638.52643195383428</v>
      </c>
      <c r="AC767">
        <f t="shared" ca="1" si="377"/>
        <v>3.7665416403309331E-2</v>
      </c>
      <c r="AD767">
        <f t="shared" ca="1" si="378"/>
        <v>3.327424554234153</v>
      </c>
      <c r="AE767">
        <f t="shared" ca="1" si="379"/>
        <v>55.42002375163068</v>
      </c>
      <c r="AF767">
        <f t="shared" ca="1" si="380"/>
        <v>3.7442155096982788E-2</v>
      </c>
      <c r="AG767">
        <f t="shared" ca="1" si="381"/>
        <v>0</v>
      </c>
      <c r="AH767">
        <f ca="1">IFERROR(IF(V32="Supercritical",MAX($D$16,IFERROR(L767,MAX($D$16,POWER((ABS(K767)^2)/($I$5*MAX(F767,0.1)^2),1/3)))),IF(V32="Subcritical",MAX($D$16,IFERROR(W767,MAX($D$16,POWER((ABS(K767)^2)/($I$5*MAX(F767,0.1)^2),1/3)))),IF(AND(IFERROR(V767,0)=1,IFERROR(AG767,0)=1),IF(IFERROR(T767,-1E+99)&gt;=IFERROR(AE767,-1E+99),MAX($D$16,IFERROR(L767,MAX($D$16,POWER((ABS(K767)^2)/($I$5*MAX(F767,0.1)^2),1/3)))),MAX($D$16,IFERROR(W767,MAX($D$16,POWER((ABS(K767)^2)/($I$5*MAX(F767,0.1)^2),1/3))))),IF(IFERROR(V767,0)=1,MAX($D$16,IFERROR(L767,MAX($D$16,POWER((ABS(K767)^2)/($I$5*MAX(F767,0.1)^2),1/3)))),IF(IFERROR(AG767,0)=1,MAX($D$16,IFERROR(W767,MAX($D$16,POWER((ABS(K767)^2)/($I$5*MAX(F767,0.1)^2),1/3)))),MAX($D$16,POWER((ABS(K767)^2)/($I$5*MAX(F767,0.1)^2),1/3))))))),MAX($D$16,POWER((ABS(K767)^2)/($I$5*MAX(F767,0.1)^2),1/3)))</f>
        <v>2.1389677043987478</v>
      </c>
      <c r="AI767">
        <f t="shared" ca="1" si="382"/>
        <v>634.39296770439876</v>
      </c>
      <c r="AJ767">
        <f t="shared" ca="1" si="383"/>
        <v>635.46245155659813</v>
      </c>
      <c r="AM767">
        <v>0</v>
      </c>
      <c r="AN767">
        <v>0</v>
      </c>
      <c r="AO767">
        <f t="shared" si="384"/>
        <v>0</v>
      </c>
      <c r="AP767">
        <f t="shared" si="393"/>
        <v>0</v>
      </c>
      <c r="AQ767">
        <f t="shared" ca="1" si="385"/>
        <v>1.0000000000000004</v>
      </c>
      <c r="AR767" t="str">
        <f t="shared" ca="1" si="386"/>
        <v>Supercritical</v>
      </c>
      <c r="AS767">
        <f t="shared" ca="1" si="387"/>
        <v>3.8141460404132466E-3</v>
      </c>
    </row>
    <row r="768" spans="1:45" x14ac:dyDescent="0.35">
      <c r="A768">
        <v>619</v>
      </c>
      <c r="B768">
        <v>617.99599999999998</v>
      </c>
      <c r="C768">
        <v>616149.65700000001</v>
      </c>
      <c r="D768">
        <v>3097375.1579999998</v>
      </c>
      <c r="E768">
        <v>632.25350000000003</v>
      </c>
      <c r="F768">
        <v>5.2</v>
      </c>
      <c r="G768">
        <v>0</v>
      </c>
      <c r="H768" t="s">
        <v>194</v>
      </c>
      <c r="I768">
        <v>2.7E-2</v>
      </c>
      <c r="J768">
        <f t="shared" si="388"/>
        <v>1.0009999999999764</v>
      </c>
      <c r="K768">
        <f t="shared" ca="1" si="389"/>
        <v>50.95</v>
      </c>
      <c r="L768">
        <f t="shared" ca="1" si="390"/>
        <v>1.0684959309922624</v>
      </c>
      <c r="M768">
        <f t="shared" ca="1" si="363"/>
        <v>5.5561788411597641</v>
      </c>
      <c r="N768">
        <f t="shared" ca="1" si="364"/>
        <v>0.75728294997139567</v>
      </c>
      <c r="O768">
        <f t="shared" ca="1" si="365"/>
        <v>9.1699712080119067</v>
      </c>
      <c r="P768">
        <f t="shared" ca="1" si="366"/>
        <v>633.32199593099233</v>
      </c>
      <c r="Q768">
        <f t="shared" ca="1" si="367"/>
        <v>637.60784567389589</v>
      </c>
      <c r="R768">
        <f t="shared" ca="1" si="368"/>
        <v>2.7409906686322007E-2</v>
      </c>
      <c r="S768">
        <f t="shared" ca="1" si="369"/>
        <v>2.8323507366843055</v>
      </c>
      <c r="T768">
        <f t="shared" ca="1" si="370"/>
        <v>50.594272557643521</v>
      </c>
      <c r="U768">
        <f t="shared" ca="1" si="391"/>
        <v>-2.7130179831488022E-2</v>
      </c>
      <c r="V768">
        <f t="shared" ca="1" si="392"/>
        <v>0</v>
      </c>
      <c r="W768">
        <f t="shared" ca="1" si="371"/>
        <v>0.95937988407370578</v>
      </c>
      <c r="X768">
        <f t="shared" ca="1" si="372"/>
        <v>4.9887753971832698</v>
      </c>
      <c r="Y768">
        <f t="shared" ca="1" si="373"/>
        <v>0.70079277285143593</v>
      </c>
      <c r="Z768">
        <f t="shared" ca="1" si="374"/>
        <v>10.212927210306374</v>
      </c>
      <c r="AA768">
        <f t="shared" ca="1" si="375"/>
        <v>633.21287988407369</v>
      </c>
      <c r="AB768">
        <f t="shared" ca="1" si="376"/>
        <v>638.52908183122031</v>
      </c>
      <c r="AC768">
        <f t="shared" ca="1" si="377"/>
        <v>3.7701923292739289E-2</v>
      </c>
      <c r="AD768">
        <f t="shared" ca="1" si="378"/>
        <v>3.3290508498393243</v>
      </c>
      <c r="AE768">
        <f t="shared" ca="1" si="379"/>
        <v>55.435740341875238</v>
      </c>
      <c r="AF768">
        <f t="shared" ca="1" si="380"/>
        <v>3.7368009110764433E-2</v>
      </c>
      <c r="AG768">
        <f t="shared" ca="1" si="381"/>
        <v>0</v>
      </c>
      <c r="AH768">
        <f ca="1">IFERROR(IF(V32="Supercritical",MAX($D$16,IFERROR(L768,MAX($D$16,POWER((ABS(K768)^2)/($I$5*MAX(F768,0.1)^2),1/3)))),IF(V32="Subcritical",MAX($D$16,IFERROR(W768,MAX($D$16,POWER((ABS(K768)^2)/($I$5*MAX(F768,0.1)^2),1/3)))),IF(AND(IFERROR(V768,0)=1,IFERROR(AG768,0)=1),IF(IFERROR(T768,-1E+99)&gt;=IFERROR(AE768,-1E+99),MAX($D$16,IFERROR(L768,MAX($D$16,POWER((ABS(K768)^2)/($I$5*MAX(F768,0.1)^2),1/3)))),MAX($D$16,IFERROR(W768,MAX($D$16,POWER((ABS(K768)^2)/($I$5*MAX(F768,0.1)^2),1/3))))),IF(IFERROR(V768,0)=1,MAX($D$16,IFERROR(L768,MAX($D$16,POWER((ABS(K768)^2)/($I$5*MAX(F768,0.1)^2),1/3)))),IF(IFERROR(AG768,0)=1,MAX($D$16,IFERROR(W768,MAX($D$16,POWER((ABS(K768)^2)/($I$5*MAX(F768,0.1)^2),1/3)))),MAX($D$16,POWER((ABS(K768)^2)/($I$5*MAX(F768,0.1)^2),1/3))))))),MAX($D$16,POWER((ABS(K768)^2)/($I$5*MAX(F768,0.1)^2),1/3)))</f>
        <v>2.1389677043987478</v>
      </c>
      <c r="AI768">
        <f t="shared" ca="1" si="382"/>
        <v>634.39246770439877</v>
      </c>
      <c r="AJ768">
        <f t="shared" ca="1" si="383"/>
        <v>635.46195155659814</v>
      </c>
      <c r="AM768">
        <v>0</v>
      </c>
      <c r="AN768">
        <v>0</v>
      </c>
      <c r="AO768">
        <f t="shared" si="384"/>
        <v>0</v>
      </c>
      <c r="AP768">
        <f t="shared" si="393"/>
        <v>0</v>
      </c>
      <c r="AQ768">
        <f t="shared" ca="1" si="385"/>
        <v>1.0000000000000004</v>
      </c>
      <c r="AR768" t="str">
        <f t="shared" ca="1" si="386"/>
        <v>Supercritical</v>
      </c>
      <c r="AS768">
        <f t="shared" ca="1" si="387"/>
        <v>3.8141460404132466E-3</v>
      </c>
    </row>
    <row r="769" spans="1:45" x14ac:dyDescent="0.35">
      <c r="A769">
        <v>620</v>
      </c>
      <c r="B769">
        <v>618.995</v>
      </c>
      <c r="C769">
        <v>616149.18299999996</v>
      </c>
      <c r="D769">
        <v>3097374.2779999999</v>
      </c>
      <c r="E769">
        <v>632.25300000000004</v>
      </c>
      <c r="F769">
        <v>5.2</v>
      </c>
      <c r="G769">
        <v>0</v>
      </c>
      <c r="H769" t="s">
        <v>194</v>
      </c>
      <c r="I769">
        <v>2.3E-2</v>
      </c>
      <c r="J769">
        <f t="shared" si="388"/>
        <v>0.99900000000002365</v>
      </c>
      <c r="K769">
        <f t="shared" ca="1" si="389"/>
        <v>50.95</v>
      </c>
      <c r="L769">
        <f t="shared" ca="1" si="390"/>
        <v>1.0684959309922624</v>
      </c>
      <c r="M769">
        <f t="shared" ca="1" si="363"/>
        <v>5.5561788411597641</v>
      </c>
      <c r="N769">
        <f t="shared" ca="1" si="364"/>
        <v>0.75728294997139567</v>
      </c>
      <c r="O769">
        <f t="shared" ca="1" si="365"/>
        <v>9.1699712080119067</v>
      </c>
      <c r="P769">
        <f t="shared" ca="1" si="366"/>
        <v>633.32149593099234</v>
      </c>
      <c r="Q769">
        <f t="shared" ca="1" si="367"/>
        <v>637.60734567389591</v>
      </c>
      <c r="R769">
        <f t="shared" ca="1" si="368"/>
        <v>2.7409906686322007E-2</v>
      </c>
      <c r="S769">
        <f t="shared" ca="1" si="369"/>
        <v>2.8323507366843055</v>
      </c>
      <c r="T769">
        <f t="shared" ca="1" si="370"/>
        <v>50.594272557643521</v>
      </c>
      <c r="U769">
        <f t="shared" ca="1" si="391"/>
        <v>-2.7046787686458629E-2</v>
      </c>
      <c r="V769">
        <f t="shared" ca="1" si="392"/>
        <v>0</v>
      </c>
      <c r="W769">
        <f t="shared" ca="1" si="371"/>
        <v>0.95903861373441757</v>
      </c>
      <c r="X769">
        <f t="shared" ca="1" si="372"/>
        <v>4.9870007914189713</v>
      </c>
      <c r="Y769">
        <f t="shared" ca="1" si="373"/>
        <v>0.70061066100463376</v>
      </c>
      <c r="Z769">
        <f t="shared" ca="1" si="374"/>
        <v>10.216561442634742</v>
      </c>
      <c r="AA769">
        <f t="shared" ca="1" si="375"/>
        <v>633.21203861373442</v>
      </c>
      <c r="AB769">
        <f t="shared" ca="1" si="376"/>
        <v>638.53202473560657</v>
      </c>
      <c r="AC769">
        <f t="shared" ca="1" si="377"/>
        <v>3.7741836747084874E-2</v>
      </c>
      <c r="AD769">
        <f t="shared" ca="1" si="378"/>
        <v>3.3308279535355254</v>
      </c>
      <c r="AE769">
        <f t="shared" ca="1" si="379"/>
        <v>55.452913163075792</v>
      </c>
      <c r="AF769">
        <f t="shared" ca="1" si="380"/>
        <v>3.7483511385175916E-2</v>
      </c>
      <c r="AG769">
        <f t="shared" ca="1" si="381"/>
        <v>0</v>
      </c>
      <c r="AH769">
        <f ca="1">IFERROR(IF(V32="Supercritical",MAX($D$16,IFERROR(L769,MAX($D$16,POWER((ABS(K769)^2)/($I$5*MAX(F769,0.1)^2),1/3)))),IF(V32="Subcritical",MAX($D$16,IFERROR(W769,MAX($D$16,POWER((ABS(K769)^2)/($I$5*MAX(F769,0.1)^2),1/3)))),IF(AND(IFERROR(V769,0)=1,IFERROR(AG769,0)=1),IF(IFERROR(T769,-1E+99)&gt;=IFERROR(AE769,-1E+99),MAX($D$16,IFERROR(L769,MAX($D$16,POWER((ABS(K769)^2)/($I$5*MAX(F769,0.1)^2),1/3)))),MAX($D$16,IFERROR(W769,MAX($D$16,POWER((ABS(K769)^2)/($I$5*MAX(F769,0.1)^2),1/3))))),IF(IFERROR(V769,0)=1,MAX($D$16,IFERROR(L769,MAX($D$16,POWER((ABS(K769)^2)/($I$5*MAX(F769,0.1)^2),1/3)))),IF(IFERROR(AG769,0)=1,MAX($D$16,IFERROR(W769,MAX($D$16,POWER((ABS(K769)^2)/($I$5*MAX(F769,0.1)^2),1/3)))),MAX($D$16,POWER((ABS(K769)^2)/($I$5*MAX(F769,0.1)^2),1/3))))))),MAX($D$16,POWER((ABS(K769)^2)/($I$5*MAX(F769,0.1)^2),1/3)))</f>
        <v>2.1389677043987478</v>
      </c>
      <c r="AI769">
        <f t="shared" ca="1" si="382"/>
        <v>634.39196770439878</v>
      </c>
      <c r="AJ769">
        <f t="shared" ca="1" si="383"/>
        <v>635.46145155659815</v>
      </c>
      <c r="AM769">
        <v>0</v>
      </c>
      <c r="AN769">
        <v>0</v>
      </c>
      <c r="AO769">
        <f t="shared" si="384"/>
        <v>0</v>
      </c>
      <c r="AP769">
        <f t="shared" si="393"/>
        <v>0</v>
      </c>
      <c r="AQ769">
        <f t="shared" ca="1" si="385"/>
        <v>1.0000000000000004</v>
      </c>
      <c r="AR769" t="str">
        <f t="shared" ca="1" si="386"/>
        <v>Supercritical</v>
      </c>
      <c r="AS769">
        <f t="shared" ca="1" si="387"/>
        <v>3.8141460404132466E-3</v>
      </c>
    </row>
    <row r="770" spans="1:45" x14ac:dyDescent="0.35">
      <c r="A770">
        <v>621</v>
      </c>
      <c r="B770">
        <v>619.99599999999998</v>
      </c>
      <c r="C770">
        <v>616148.70799999998</v>
      </c>
      <c r="D770">
        <v>3097373.3969999999</v>
      </c>
      <c r="E770">
        <v>632.25250000000005</v>
      </c>
      <c r="F770">
        <v>5.2</v>
      </c>
      <c r="G770">
        <v>0</v>
      </c>
      <c r="H770" t="s">
        <v>194</v>
      </c>
      <c r="I770">
        <v>2.3E-2</v>
      </c>
      <c r="J770">
        <f t="shared" si="388"/>
        <v>1.0009999999999764</v>
      </c>
      <c r="K770">
        <f t="shared" ca="1" si="389"/>
        <v>50.95</v>
      </c>
      <c r="L770">
        <f t="shared" ca="1" si="390"/>
        <v>1.0684959309922624</v>
      </c>
      <c r="M770">
        <f t="shared" ca="1" si="363"/>
        <v>5.5561788411597641</v>
      </c>
      <c r="N770">
        <f t="shared" ca="1" si="364"/>
        <v>0.75728294997139567</v>
      </c>
      <c r="O770">
        <f t="shared" ca="1" si="365"/>
        <v>9.1699712080119067</v>
      </c>
      <c r="P770">
        <f t="shared" ca="1" si="366"/>
        <v>633.32099593099235</v>
      </c>
      <c r="Q770">
        <f t="shared" ca="1" si="367"/>
        <v>637.60684567389592</v>
      </c>
      <c r="R770">
        <f t="shared" ca="1" si="368"/>
        <v>2.7409906686322007E-2</v>
      </c>
      <c r="S770">
        <f t="shared" ca="1" si="369"/>
        <v>2.8323507366843055</v>
      </c>
      <c r="T770">
        <f t="shared" ca="1" si="370"/>
        <v>50.594272557643521</v>
      </c>
      <c r="U770">
        <f t="shared" ca="1" si="391"/>
        <v>-2.7101607499844249E-2</v>
      </c>
      <c r="V770">
        <f t="shared" ca="1" si="392"/>
        <v>0</v>
      </c>
      <c r="W770">
        <f t="shared" ca="1" si="371"/>
        <v>0.9586753687597529</v>
      </c>
      <c r="X770">
        <f t="shared" ca="1" si="372"/>
        <v>4.9851119175507153</v>
      </c>
      <c r="Y770">
        <f t="shared" ca="1" si="373"/>
        <v>0.70041678447451294</v>
      </c>
      <c r="Z770">
        <f t="shared" ca="1" si="374"/>
        <v>10.220432528430125</v>
      </c>
      <c r="AA770">
        <f t="shared" ca="1" si="375"/>
        <v>633.21117536875977</v>
      </c>
      <c r="AB770">
        <f t="shared" ca="1" si="376"/>
        <v>638.53519377182772</v>
      </c>
      <c r="AC770">
        <f t="shared" ca="1" si="377"/>
        <v>3.7784383694352573E-2</v>
      </c>
      <c r="AD770">
        <f t="shared" ca="1" si="378"/>
        <v>3.3327212239121691</v>
      </c>
      <c r="AE770">
        <f t="shared" ca="1" si="379"/>
        <v>55.471207183719713</v>
      </c>
      <c r="AF770">
        <f t="shared" ca="1" si="380"/>
        <v>3.728438369421383E-2</v>
      </c>
      <c r="AG770">
        <f t="shared" ca="1" si="381"/>
        <v>0</v>
      </c>
      <c r="AH770">
        <f ca="1">IFERROR(IF(V32="Supercritical",MAX($D$16,IFERROR(L770,MAX($D$16,POWER((ABS(K770)^2)/($I$5*MAX(F770,0.1)^2),1/3)))),IF(V32="Subcritical",MAX($D$16,IFERROR(W770,MAX($D$16,POWER((ABS(K770)^2)/($I$5*MAX(F770,0.1)^2),1/3)))),IF(AND(IFERROR(V770,0)=1,IFERROR(AG770,0)=1),IF(IFERROR(T770,-1E+99)&gt;=IFERROR(AE770,-1E+99),MAX($D$16,IFERROR(L770,MAX($D$16,POWER((ABS(K770)^2)/($I$5*MAX(F770,0.1)^2),1/3)))),MAX($D$16,IFERROR(W770,MAX($D$16,POWER((ABS(K770)^2)/($I$5*MAX(F770,0.1)^2),1/3))))),IF(IFERROR(V770,0)=1,MAX($D$16,IFERROR(L770,MAX($D$16,POWER((ABS(K770)^2)/($I$5*MAX(F770,0.1)^2),1/3)))),IF(IFERROR(AG770,0)=1,MAX($D$16,IFERROR(W770,MAX($D$16,POWER((ABS(K770)^2)/($I$5*MAX(F770,0.1)^2),1/3)))),MAX($D$16,POWER((ABS(K770)^2)/($I$5*MAX(F770,0.1)^2),1/3))))))),MAX($D$16,POWER((ABS(K770)^2)/($I$5*MAX(F770,0.1)^2),1/3)))</f>
        <v>2.1389677043987478</v>
      </c>
      <c r="AI770">
        <f t="shared" ca="1" si="382"/>
        <v>634.39146770439879</v>
      </c>
      <c r="AJ770">
        <f t="shared" ca="1" si="383"/>
        <v>635.46095155659816</v>
      </c>
      <c r="AM770">
        <v>0</v>
      </c>
      <c r="AN770">
        <v>0</v>
      </c>
      <c r="AO770">
        <f t="shared" si="384"/>
        <v>0</v>
      </c>
      <c r="AP770">
        <f t="shared" si="393"/>
        <v>0</v>
      </c>
      <c r="AQ770">
        <f t="shared" ca="1" si="385"/>
        <v>1.0000000000000004</v>
      </c>
      <c r="AR770" t="str">
        <f t="shared" ca="1" si="386"/>
        <v>Supercritical</v>
      </c>
      <c r="AS770">
        <f t="shared" ca="1" si="387"/>
        <v>3.8141460404132466E-3</v>
      </c>
    </row>
    <row r="771" spans="1:45" x14ac:dyDescent="0.35">
      <c r="A771">
        <v>622</v>
      </c>
      <c r="B771">
        <v>620.99599999999998</v>
      </c>
      <c r="C771">
        <v>616148.23400000005</v>
      </c>
      <c r="D771">
        <v>3097372.517</v>
      </c>
      <c r="E771">
        <v>632.25199999999995</v>
      </c>
      <c r="F771">
        <v>5.2</v>
      </c>
      <c r="G771">
        <v>0</v>
      </c>
      <c r="H771" t="s">
        <v>194</v>
      </c>
      <c r="I771">
        <v>0</v>
      </c>
      <c r="J771">
        <f t="shared" si="388"/>
        <v>1</v>
      </c>
      <c r="K771">
        <f t="shared" ca="1" si="389"/>
        <v>50.95</v>
      </c>
      <c r="L771">
        <f t="shared" ca="1" si="390"/>
        <v>1.0684959309922624</v>
      </c>
      <c r="M771">
        <f t="shared" ca="1" si="363"/>
        <v>5.5561788411597641</v>
      </c>
      <c r="N771">
        <f t="shared" ca="1" si="364"/>
        <v>0.75728294997139567</v>
      </c>
      <c r="O771">
        <f t="shared" ca="1" si="365"/>
        <v>9.1699712080119067</v>
      </c>
      <c r="P771">
        <f t="shared" ca="1" si="366"/>
        <v>633.32049593099225</v>
      </c>
      <c r="Q771">
        <f t="shared" ca="1" si="367"/>
        <v>637.60634567389582</v>
      </c>
      <c r="R771">
        <f t="shared" ca="1" si="368"/>
        <v>2.7409906686322007E-2</v>
      </c>
      <c r="S771">
        <f t="shared" ca="1" si="369"/>
        <v>2.8323507366843055</v>
      </c>
      <c r="T771">
        <f t="shared" ca="1" si="370"/>
        <v>50.594272557643521</v>
      </c>
      <c r="U771">
        <f t="shared" ca="1" si="391"/>
        <v>-2.6909906686228169E-2</v>
      </c>
      <c r="V771">
        <f t="shared" ca="1" si="392"/>
        <v>0</v>
      </c>
      <c r="W771">
        <f t="shared" ca="1" si="371"/>
        <v>0.9582957679668247</v>
      </c>
      <c r="X771">
        <f t="shared" ca="1" si="372"/>
        <v>4.9831379934274889</v>
      </c>
      <c r="Y771">
        <f t="shared" ca="1" si="373"/>
        <v>0.70021413597594295</v>
      </c>
      <c r="Z771">
        <f t="shared" ca="1" si="374"/>
        <v>10.224481053344402</v>
      </c>
      <c r="AA771">
        <f t="shared" ca="1" si="375"/>
        <v>633.21029576796673</v>
      </c>
      <c r="AB771">
        <f t="shared" ca="1" si="376"/>
        <v>638.53853291425617</v>
      </c>
      <c r="AC771">
        <f t="shared" ca="1" si="377"/>
        <v>3.7828916437349876E-2</v>
      </c>
      <c r="AD771">
        <f t="shared" ca="1" si="378"/>
        <v>3.3347016598120165</v>
      </c>
      <c r="AE771">
        <f t="shared" ca="1" si="379"/>
        <v>55.490341948481188</v>
      </c>
      <c r="AF771">
        <f t="shared" ca="1" si="380"/>
        <v>3.7530858192440064E-2</v>
      </c>
      <c r="AG771">
        <f t="shared" ca="1" si="381"/>
        <v>0</v>
      </c>
      <c r="AH771">
        <f ca="1">IFERROR(IF(V32="Supercritical",MAX($D$16,IFERROR(L771,MAX($D$16,POWER((ABS(K771)^2)/($I$5*MAX(F771,0.1)^2),1/3)))),IF(V32="Subcritical",MAX($D$16,IFERROR(W771,MAX($D$16,POWER((ABS(K771)^2)/($I$5*MAX(F771,0.1)^2),1/3)))),IF(AND(IFERROR(V771,0)=1,IFERROR(AG771,0)=1),IF(IFERROR(T771,-1E+99)&gt;=IFERROR(AE771,-1E+99),MAX($D$16,IFERROR(L771,MAX($D$16,POWER((ABS(K771)^2)/($I$5*MAX(F771,0.1)^2),1/3)))),MAX($D$16,IFERROR(W771,MAX($D$16,POWER((ABS(K771)^2)/($I$5*MAX(F771,0.1)^2),1/3))))),IF(IFERROR(V771,0)=1,MAX($D$16,IFERROR(L771,MAX($D$16,POWER((ABS(K771)^2)/($I$5*MAX(F771,0.1)^2),1/3)))),IF(IFERROR(AG771,0)=1,MAX($D$16,IFERROR(W771,MAX($D$16,POWER((ABS(K771)^2)/($I$5*MAX(F771,0.1)^2),1/3)))),MAX($D$16,POWER((ABS(K771)^2)/($I$5*MAX(F771,0.1)^2),1/3))))))),MAX($D$16,POWER((ABS(K771)^2)/($I$5*MAX(F771,0.1)^2),1/3)))</f>
        <v>2.1389677043987478</v>
      </c>
      <c r="AI771">
        <f t="shared" ca="1" si="382"/>
        <v>634.39096770439869</v>
      </c>
      <c r="AJ771">
        <f t="shared" ca="1" si="383"/>
        <v>635.46045155659806</v>
      </c>
      <c r="AM771">
        <v>0</v>
      </c>
      <c r="AN771">
        <v>0</v>
      </c>
      <c r="AO771">
        <f t="shared" si="384"/>
        <v>0</v>
      </c>
      <c r="AP771">
        <f t="shared" si="393"/>
        <v>0</v>
      </c>
      <c r="AQ771">
        <f t="shared" ca="1" si="385"/>
        <v>1.0000000000000004</v>
      </c>
      <c r="AR771" t="str">
        <f t="shared" ca="1" si="386"/>
        <v>Supercritical</v>
      </c>
      <c r="AS771">
        <f t="shared" ca="1" si="387"/>
        <v>3.8141460404132466E-3</v>
      </c>
    </row>
    <row r="772" spans="1:45" x14ac:dyDescent="0.35">
      <c r="A772">
        <v>623</v>
      </c>
      <c r="B772">
        <v>621.995</v>
      </c>
      <c r="C772">
        <v>616147.76</v>
      </c>
      <c r="D772">
        <v>3097371.6370000001</v>
      </c>
      <c r="E772">
        <v>632.25149999999996</v>
      </c>
      <c r="F772">
        <v>5.2</v>
      </c>
      <c r="G772">
        <v>0</v>
      </c>
      <c r="H772" t="s">
        <v>194</v>
      </c>
      <c r="I772">
        <v>2.7E-2</v>
      </c>
      <c r="J772">
        <f t="shared" si="388"/>
        <v>0.99900000000002365</v>
      </c>
      <c r="K772">
        <f t="shared" ca="1" si="389"/>
        <v>50.95</v>
      </c>
      <c r="L772">
        <f t="shared" ca="1" si="390"/>
        <v>1.0684959309922624</v>
      </c>
      <c r="M772">
        <f t="shared" ca="1" si="363"/>
        <v>5.5561788411597641</v>
      </c>
      <c r="N772">
        <f t="shared" ca="1" si="364"/>
        <v>0.75728294997139567</v>
      </c>
      <c r="O772">
        <f t="shared" ca="1" si="365"/>
        <v>9.1699712080119067</v>
      </c>
      <c r="P772">
        <f t="shared" ca="1" si="366"/>
        <v>633.31999593099226</v>
      </c>
      <c r="Q772">
        <f t="shared" ca="1" si="367"/>
        <v>637.60584567389583</v>
      </c>
      <c r="R772">
        <f t="shared" ca="1" si="368"/>
        <v>2.7409906686322007E-2</v>
      </c>
      <c r="S772">
        <f t="shared" ca="1" si="369"/>
        <v>2.8323507366843055</v>
      </c>
      <c r="T772">
        <f t="shared" ca="1" si="370"/>
        <v>50.594272557643521</v>
      </c>
      <c r="U772">
        <f t="shared" ca="1" si="391"/>
        <v>-2.7075360018102401E-2</v>
      </c>
      <c r="V772">
        <f t="shared" ca="1" si="392"/>
        <v>0</v>
      </c>
      <c r="W772">
        <f t="shared" ca="1" si="371"/>
        <v>0.95790450571176888</v>
      </c>
      <c r="X772">
        <f t="shared" ca="1" si="372"/>
        <v>4.9811034297011982</v>
      </c>
      <c r="Y772">
        <f t="shared" ca="1" si="373"/>
        <v>0.70000521679329253</v>
      </c>
      <c r="Z772">
        <f t="shared" ca="1" si="374"/>
        <v>10.228657308378024</v>
      </c>
      <c r="AA772">
        <f t="shared" ca="1" si="375"/>
        <v>633.20940450571175</v>
      </c>
      <c r="AB772">
        <f t="shared" ca="1" si="376"/>
        <v>638.54199524639648</v>
      </c>
      <c r="AC772">
        <f t="shared" ca="1" si="377"/>
        <v>3.7874892302287314E-2</v>
      </c>
      <c r="AD772">
        <f t="shared" ca="1" si="378"/>
        <v>3.3367449889338081</v>
      </c>
      <c r="AE772">
        <f t="shared" ca="1" si="379"/>
        <v>55.510082764599069</v>
      </c>
      <c r="AF772">
        <f t="shared" ca="1" si="380"/>
        <v>3.8106003990947102E-2</v>
      </c>
      <c r="AG772">
        <f t="shared" ca="1" si="381"/>
        <v>0</v>
      </c>
      <c r="AH772">
        <f ca="1">IFERROR(IF(V32="Supercritical",MAX($D$16,IFERROR(L772,MAX($D$16,POWER((ABS(K772)^2)/($I$5*MAX(F772,0.1)^2),1/3)))),IF(V32="Subcritical",MAX($D$16,IFERROR(W772,MAX($D$16,POWER((ABS(K772)^2)/($I$5*MAX(F772,0.1)^2),1/3)))),IF(AND(IFERROR(V772,0)=1,IFERROR(AG772,0)=1),IF(IFERROR(T772,-1E+99)&gt;=IFERROR(AE772,-1E+99),MAX($D$16,IFERROR(L772,MAX($D$16,POWER((ABS(K772)^2)/($I$5*MAX(F772,0.1)^2),1/3)))),MAX($D$16,IFERROR(W772,MAX($D$16,POWER((ABS(K772)^2)/($I$5*MAX(F772,0.1)^2),1/3))))),IF(IFERROR(V772,0)=1,MAX($D$16,IFERROR(L772,MAX($D$16,POWER((ABS(K772)^2)/($I$5*MAX(F772,0.1)^2),1/3)))),IF(IFERROR(AG772,0)=1,MAX($D$16,IFERROR(W772,MAX($D$16,POWER((ABS(K772)^2)/($I$5*MAX(F772,0.1)^2),1/3)))),MAX($D$16,POWER((ABS(K772)^2)/($I$5*MAX(F772,0.1)^2),1/3))))))),MAX($D$16,POWER((ABS(K772)^2)/($I$5*MAX(F772,0.1)^2),1/3)))</f>
        <v>2.1389677043987478</v>
      </c>
      <c r="AI772">
        <f t="shared" ca="1" si="382"/>
        <v>634.3904677043987</v>
      </c>
      <c r="AJ772">
        <f t="shared" ca="1" si="383"/>
        <v>635.45995155659807</v>
      </c>
      <c r="AM772">
        <v>0</v>
      </c>
      <c r="AN772">
        <v>0</v>
      </c>
      <c r="AO772">
        <f t="shared" si="384"/>
        <v>0</v>
      </c>
      <c r="AP772">
        <f t="shared" si="393"/>
        <v>0</v>
      </c>
      <c r="AQ772">
        <f t="shared" ca="1" si="385"/>
        <v>1.0000000000000004</v>
      </c>
      <c r="AR772" t="str">
        <f t="shared" ca="1" si="386"/>
        <v>Supercritical</v>
      </c>
      <c r="AS772">
        <f t="shared" ca="1" si="387"/>
        <v>3.8141460404132466E-3</v>
      </c>
    </row>
    <row r="773" spans="1:45" x14ac:dyDescent="0.35">
      <c r="A773">
        <v>624</v>
      </c>
      <c r="B773">
        <v>622.99599999999998</v>
      </c>
      <c r="C773">
        <v>616147.28599999996</v>
      </c>
      <c r="D773">
        <v>3097370.7560000001</v>
      </c>
      <c r="E773">
        <v>632.25099999999998</v>
      </c>
      <c r="F773">
        <v>5.2</v>
      </c>
      <c r="G773">
        <v>0</v>
      </c>
      <c r="H773" t="s">
        <v>194</v>
      </c>
      <c r="I773">
        <v>7.8E-2</v>
      </c>
      <c r="J773">
        <f t="shared" si="388"/>
        <v>1.0009999999999764</v>
      </c>
      <c r="K773">
        <f t="shared" ca="1" si="389"/>
        <v>50.95</v>
      </c>
      <c r="L773">
        <f t="shared" ca="1" si="390"/>
        <v>1.0684959309922624</v>
      </c>
      <c r="M773">
        <f t="shared" ca="1" si="363"/>
        <v>5.5561788411597641</v>
      </c>
      <c r="N773">
        <f t="shared" ca="1" si="364"/>
        <v>0.75728294997139567</v>
      </c>
      <c r="O773">
        <f t="shared" ca="1" si="365"/>
        <v>9.1699712080119067</v>
      </c>
      <c r="P773">
        <f t="shared" ca="1" si="366"/>
        <v>633.31949593099228</v>
      </c>
      <c r="Q773">
        <f t="shared" ca="1" si="367"/>
        <v>637.60534567389584</v>
      </c>
      <c r="R773">
        <f t="shared" ca="1" si="368"/>
        <v>2.7409906686322007E-2</v>
      </c>
      <c r="S773">
        <f t="shared" ca="1" si="369"/>
        <v>2.8323507366843055</v>
      </c>
      <c r="T773">
        <f t="shared" ca="1" si="370"/>
        <v>50.594272557643521</v>
      </c>
      <c r="U773">
        <f t="shared" ca="1" si="391"/>
        <v>-2.7494477059576639E-2</v>
      </c>
      <c r="V773">
        <f t="shared" ca="1" si="392"/>
        <v>0</v>
      </c>
      <c r="W773">
        <f t="shared" ca="1" si="371"/>
        <v>0.95750549751576197</v>
      </c>
      <c r="X773">
        <f t="shared" ca="1" si="372"/>
        <v>4.9790285870819622</v>
      </c>
      <c r="Y773">
        <f t="shared" ca="1" si="373"/>
        <v>0.69979211424393617</v>
      </c>
      <c r="Z773">
        <f t="shared" ca="1" si="374"/>
        <v>10.232919757116729</v>
      </c>
      <c r="AA773">
        <f t="shared" ca="1" si="375"/>
        <v>633.20850549751572</v>
      </c>
      <c r="AB773">
        <f t="shared" ca="1" si="376"/>
        <v>638.54554151971706</v>
      </c>
      <c r="AC773">
        <f t="shared" ca="1" si="377"/>
        <v>3.7921857003823535E-2</v>
      </c>
      <c r="AD773">
        <f t="shared" ca="1" si="378"/>
        <v>3.3388309204954156</v>
      </c>
      <c r="AE773">
        <f t="shared" ca="1" si="379"/>
        <v>55.530233471862701</v>
      </c>
      <c r="AF773">
        <f t="shared" ca="1" si="380"/>
        <v>3.8115671686796304E-2</v>
      </c>
      <c r="AG773">
        <f t="shared" ca="1" si="381"/>
        <v>0</v>
      </c>
      <c r="AH773">
        <f ca="1">IFERROR(IF(V32="Supercritical",MAX($D$16,IFERROR(L773,MAX($D$16,POWER((ABS(K773)^2)/($I$5*MAX(F773,0.1)^2),1/3)))),IF(V32="Subcritical",MAX($D$16,IFERROR(W773,MAX($D$16,POWER((ABS(K773)^2)/($I$5*MAX(F773,0.1)^2),1/3)))),IF(AND(IFERROR(V773,0)=1,IFERROR(AG773,0)=1),IF(IFERROR(T773,-1E+99)&gt;=IFERROR(AE773,-1E+99),MAX($D$16,IFERROR(L773,MAX($D$16,POWER((ABS(K773)^2)/($I$5*MAX(F773,0.1)^2),1/3)))),MAX($D$16,IFERROR(W773,MAX($D$16,POWER((ABS(K773)^2)/($I$5*MAX(F773,0.1)^2),1/3))))),IF(IFERROR(V773,0)=1,MAX($D$16,IFERROR(L773,MAX($D$16,POWER((ABS(K773)^2)/($I$5*MAX(F773,0.1)^2),1/3)))),IF(IFERROR(AG773,0)=1,MAX($D$16,IFERROR(W773,MAX($D$16,POWER((ABS(K773)^2)/($I$5*MAX(F773,0.1)^2),1/3)))),MAX($D$16,POWER((ABS(K773)^2)/($I$5*MAX(F773,0.1)^2),1/3))))))),MAX($D$16,POWER((ABS(K773)^2)/($I$5*MAX(F773,0.1)^2),1/3)))</f>
        <v>2.1389677043987478</v>
      </c>
      <c r="AI773">
        <f t="shared" ca="1" si="382"/>
        <v>634.38996770439871</v>
      </c>
      <c r="AJ773">
        <f t="shared" ca="1" si="383"/>
        <v>635.45945155659808</v>
      </c>
      <c r="AM773">
        <v>0</v>
      </c>
      <c r="AN773">
        <v>0</v>
      </c>
      <c r="AO773">
        <f t="shared" si="384"/>
        <v>0</v>
      </c>
      <c r="AP773">
        <f t="shared" si="393"/>
        <v>0</v>
      </c>
      <c r="AQ773">
        <f t="shared" ca="1" si="385"/>
        <v>1.0000000000000004</v>
      </c>
      <c r="AR773" t="str">
        <f t="shared" ca="1" si="386"/>
        <v>Supercritical</v>
      </c>
      <c r="AS773">
        <f t="shared" ca="1" si="387"/>
        <v>3.8141460404132466E-3</v>
      </c>
    </row>
    <row r="774" spans="1:45" x14ac:dyDescent="0.35">
      <c r="A774">
        <v>625</v>
      </c>
      <c r="B774">
        <v>623.99599999999998</v>
      </c>
      <c r="C774">
        <v>616146.81099999999</v>
      </c>
      <c r="D774">
        <v>3097369.8760000002</v>
      </c>
      <c r="E774">
        <v>632.25049999999999</v>
      </c>
      <c r="F774">
        <v>5.2</v>
      </c>
      <c r="G774">
        <v>0</v>
      </c>
      <c r="H774" t="s">
        <v>194</v>
      </c>
      <c r="I774">
        <v>7.8E-2</v>
      </c>
      <c r="J774">
        <f t="shared" si="388"/>
        <v>1</v>
      </c>
      <c r="K774">
        <f t="shared" ca="1" si="389"/>
        <v>50.95</v>
      </c>
      <c r="L774">
        <f t="shared" ca="1" si="390"/>
        <v>1.0684959309922624</v>
      </c>
      <c r="M774">
        <f t="shared" ca="1" si="363"/>
        <v>5.5561788411597641</v>
      </c>
      <c r="N774">
        <f t="shared" ca="1" si="364"/>
        <v>0.75728294997139567</v>
      </c>
      <c r="O774">
        <f t="shared" ca="1" si="365"/>
        <v>9.1699712080119067</v>
      </c>
      <c r="P774">
        <f t="shared" ca="1" si="366"/>
        <v>633.31899593099229</v>
      </c>
      <c r="Q774">
        <f t="shared" ca="1" si="367"/>
        <v>637.60484567389585</v>
      </c>
      <c r="R774">
        <f t="shared" ca="1" si="368"/>
        <v>2.7409906686322007E-2</v>
      </c>
      <c r="S774">
        <f t="shared" ca="1" si="369"/>
        <v>2.8323507366843055</v>
      </c>
      <c r="T774">
        <f t="shared" ca="1" si="370"/>
        <v>50.594272557643521</v>
      </c>
      <c r="U774">
        <f t="shared" ca="1" si="391"/>
        <v>-2.7467067152883828E-2</v>
      </c>
      <c r="V774">
        <f t="shared" ca="1" si="392"/>
        <v>0</v>
      </c>
      <c r="W774">
        <f t="shared" ca="1" si="371"/>
        <v>0.95710200114595445</v>
      </c>
      <c r="X774">
        <f t="shared" ca="1" si="372"/>
        <v>4.9769304059589636</v>
      </c>
      <c r="Y774">
        <f t="shared" ca="1" si="373"/>
        <v>0.69957656602981833</v>
      </c>
      <c r="Z774">
        <f t="shared" ca="1" si="374"/>
        <v>10.23723376541426</v>
      </c>
      <c r="AA774">
        <f t="shared" ca="1" si="375"/>
        <v>633.20760200114591</v>
      </c>
      <c r="AB774">
        <f t="shared" ca="1" si="376"/>
        <v>638.54913896178493</v>
      </c>
      <c r="AC774">
        <f t="shared" ca="1" si="377"/>
        <v>3.7969430905076762E-2</v>
      </c>
      <c r="AD774">
        <f t="shared" ca="1" si="378"/>
        <v>3.340942526364203</v>
      </c>
      <c r="AE774">
        <f t="shared" ca="1" si="379"/>
        <v>55.550630453469793</v>
      </c>
      <c r="AF774">
        <f t="shared" ca="1" si="380"/>
        <v>3.7709800068228105E-2</v>
      </c>
      <c r="AG774">
        <f t="shared" ca="1" si="381"/>
        <v>0</v>
      </c>
      <c r="AH774">
        <f ca="1">IFERROR(IF(V32="Supercritical",MAX($D$16,IFERROR(L774,MAX($D$16,POWER((ABS(K774)^2)/($I$5*MAX(F774,0.1)^2),1/3)))),IF(V32="Subcritical",MAX($D$16,IFERROR(W774,MAX($D$16,POWER((ABS(K774)^2)/($I$5*MAX(F774,0.1)^2),1/3)))),IF(AND(IFERROR(V774,0)=1,IFERROR(AG774,0)=1),IF(IFERROR(T774,-1E+99)&gt;=IFERROR(AE774,-1E+99),MAX($D$16,IFERROR(L774,MAX($D$16,POWER((ABS(K774)^2)/($I$5*MAX(F774,0.1)^2),1/3)))),MAX($D$16,IFERROR(W774,MAX($D$16,POWER((ABS(K774)^2)/($I$5*MAX(F774,0.1)^2),1/3))))),IF(IFERROR(V774,0)=1,MAX($D$16,IFERROR(L774,MAX($D$16,POWER((ABS(K774)^2)/($I$5*MAX(F774,0.1)^2),1/3)))),IF(IFERROR(AG774,0)=1,MAX($D$16,IFERROR(W774,MAX($D$16,POWER((ABS(K774)^2)/($I$5*MAX(F774,0.1)^2),1/3)))),MAX($D$16,POWER((ABS(K774)^2)/($I$5*MAX(F774,0.1)^2),1/3))))))),MAX($D$16,POWER((ABS(K774)^2)/($I$5*MAX(F774,0.1)^2),1/3)))</f>
        <v>2.1389677043987478</v>
      </c>
      <c r="AI774">
        <f t="shared" ca="1" si="382"/>
        <v>634.38946770439873</v>
      </c>
      <c r="AJ774">
        <f t="shared" ca="1" si="383"/>
        <v>635.45895155659809</v>
      </c>
      <c r="AM774">
        <v>0</v>
      </c>
      <c r="AN774">
        <v>0</v>
      </c>
      <c r="AO774">
        <f t="shared" si="384"/>
        <v>0</v>
      </c>
      <c r="AP774">
        <f t="shared" si="393"/>
        <v>0</v>
      </c>
      <c r="AQ774">
        <f t="shared" ca="1" si="385"/>
        <v>1.0000000000000004</v>
      </c>
      <c r="AR774" t="str">
        <f t="shared" ca="1" si="386"/>
        <v>Supercritical</v>
      </c>
      <c r="AS774">
        <f t="shared" ca="1" si="387"/>
        <v>3.8141460404132466E-3</v>
      </c>
    </row>
    <row r="775" spans="1:45" x14ac:dyDescent="0.35">
      <c r="A775">
        <v>626</v>
      </c>
      <c r="B775">
        <v>624.99599999999998</v>
      </c>
      <c r="C775">
        <v>616146.33700000006</v>
      </c>
      <c r="D775">
        <v>3097368.9950000001</v>
      </c>
      <c r="E775">
        <v>632.25</v>
      </c>
      <c r="F775">
        <v>5.2</v>
      </c>
      <c r="G775">
        <v>0</v>
      </c>
      <c r="H775" t="s">
        <v>194</v>
      </c>
      <c r="I775">
        <v>2.7E-2</v>
      </c>
      <c r="J775">
        <f t="shared" si="388"/>
        <v>1</v>
      </c>
      <c r="K775">
        <f t="shared" ca="1" si="389"/>
        <v>50.95</v>
      </c>
      <c r="L775">
        <f t="shared" ca="1" si="390"/>
        <v>1.0684959309922624</v>
      </c>
      <c r="M775">
        <f t="shared" ca="1" si="363"/>
        <v>5.5561788411597641</v>
      </c>
      <c r="N775">
        <f t="shared" ca="1" si="364"/>
        <v>0.75728294997139567</v>
      </c>
      <c r="O775">
        <f t="shared" ca="1" si="365"/>
        <v>9.1699712080119067</v>
      </c>
      <c r="P775">
        <f t="shared" ca="1" si="366"/>
        <v>633.3184959309923</v>
      </c>
      <c r="Q775">
        <f t="shared" ca="1" si="367"/>
        <v>637.60434567389586</v>
      </c>
      <c r="R775">
        <f t="shared" ca="1" si="368"/>
        <v>2.7409906686322007E-2</v>
      </c>
      <c r="S775">
        <f t="shared" ca="1" si="369"/>
        <v>2.8323507366843055</v>
      </c>
      <c r="T775">
        <f t="shared" ca="1" si="370"/>
        <v>50.594272557643521</v>
      </c>
      <c r="U775">
        <f t="shared" ca="1" si="391"/>
        <v>-2.7102769924795211E-2</v>
      </c>
      <c r="V775">
        <f t="shared" ca="1" si="392"/>
        <v>0</v>
      </c>
      <c r="W775">
        <f t="shared" ca="1" si="371"/>
        <v>0.95669671800392775</v>
      </c>
      <c r="X775">
        <f t="shared" ca="1" si="372"/>
        <v>4.9748229336204242</v>
      </c>
      <c r="Y775">
        <f t="shared" ca="1" si="373"/>
        <v>0.69936001408806792</v>
      </c>
      <c r="Z775">
        <f t="shared" ca="1" si="374"/>
        <v>10.241570540264672</v>
      </c>
      <c r="AA775">
        <f t="shared" ca="1" si="375"/>
        <v>633.20669671800397</v>
      </c>
      <c r="AB775">
        <f t="shared" ca="1" si="376"/>
        <v>638.55276028228616</v>
      </c>
      <c r="AC775">
        <f t="shared" ca="1" si="377"/>
        <v>3.8017297570060067E-2</v>
      </c>
      <c r="AD775">
        <f t="shared" ca="1" si="378"/>
        <v>3.3430657244211517</v>
      </c>
      <c r="AE775">
        <f t="shared" ca="1" si="379"/>
        <v>55.571137634990144</v>
      </c>
      <c r="AF775">
        <f t="shared" ca="1" si="380"/>
        <v>3.7517297570047958E-2</v>
      </c>
      <c r="AG775">
        <f t="shared" ca="1" si="381"/>
        <v>0</v>
      </c>
      <c r="AH775">
        <f ca="1">IFERROR(IF(V32="Supercritical",MAX($D$16,IFERROR(L775,MAX($D$16,POWER((ABS(K775)^2)/($I$5*MAX(F775,0.1)^2),1/3)))),IF(V32="Subcritical",MAX($D$16,IFERROR(W775,MAX($D$16,POWER((ABS(K775)^2)/($I$5*MAX(F775,0.1)^2),1/3)))),IF(AND(IFERROR(V775,0)=1,IFERROR(AG775,0)=1),IF(IFERROR(T775,-1E+99)&gt;=IFERROR(AE775,-1E+99),MAX($D$16,IFERROR(L775,MAX($D$16,POWER((ABS(K775)^2)/($I$5*MAX(F775,0.1)^2),1/3)))),MAX($D$16,IFERROR(W775,MAX($D$16,POWER((ABS(K775)^2)/($I$5*MAX(F775,0.1)^2),1/3))))),IF(IFERROR(V775,0)=1,MAX($D$16,IFERROR(L775,MAX($D$16,POWER((ABS(K775)^2)/($I$5*MAX(F775,0.1)^2),1/3)))),IF(IFERROR(AG775,0)=1,MAX($D$16,IFERROR(W775,MAX($D$16,POWER((ABS(K775)^2)/($I$5*MAX(F775,0.1)^2),1/3)))),MAX($D$16,POWER((ABS(K775)^2)/($I$5*MAX(F775,0.1)^2),1/3))))))),MAX($D$16,POWER((ABS(K775)^2)/($I$5*MAX(F775,0.1)^2),1/3)))</f>
        <v>2.1389677043987478</v>
      </c>
      <c r="AI775">
        <f t="shared" ca="1" si="382"/>
        <v>634.38896770439874</v>
      </c>
      <c r="AJ775">
        <f t="shared" ca="1" si="383"/>
        <v>635.45845155659811</v>
      </c>
      <c r="AM775">
        <v>0</v>
      </c>
      <c r="AN775">
        <v>0</v>
      </c>
      <c r="AO775">
        <f t="shared" si="384"/>
        <v>0</v>
      </c>
      <c r="AP775">
        <f t="shared" si="393"/>
        <v>0</v>
      </c>
      <c r="AQ775">
        <f t="shared" ca="1" si="385"/>
        <v>1.0000000000000004</v>
      </c>
      <c r="AR775" t="str">
        <f t="shared" ca="1" si="386"/>
        <v>Supercritical</v>
      </c>
      <c r="AS775">
        <f t="shared" ca="1" si="387"/>
        <v>3.8141460404132466E-3</v>
      </c>
    </row>
    <row r="776" spans="1:45" x14ac:dyDescent="0.35">
      <c r="A776">
        <v>627</v>
      </c>
      <c r="B776">
        <v>625.99599999999998</v>
      </c>
      <c r="C776">
        <v>616145.86300000001</v>
      </c>
      <c r="D776">
        <v>3097368.1150000002</v>
      </c>
      <c r="E776">
        <v>632.24950000000001</v>
      </c>
      <c r="F776">
        <v>5.2</v>
      </c>
      <c r="G776">
        <v>0</v>
      </c>
      <c r="H776" t="s">
        <v>194</v>
      </c>
      <c r="I776">
        <v>0</v>
      </c>
      <c r="J776">
        <f t="shared" si="388"/>
        <v>1</v>
      </c>
      <c r="K776">
        <f t="shared" ca="1" si="389"/>
        <v>50.95</v>
      </c>
      <c r="L776">
        <f t="shared" ca="1" si="390"/>
        <v>1.0684959309922624</v>
      </c>
      <c r="M776">
        <f t="shared" ca="1" si="363"/>
        <v>5.5561788411597641</v>
      </c>
      <c r="N776">
        <f t="shared" ca="1" si="364"/>
        <v>0.75728294997139567</v>
      </c>
      <c r="O776">
        <f t="shared" ca="1" si="365"/>
        <v>9.1699712080119067</v>
      </c>
      <c r="P776">
        <f t="shared" ca="1" si="366"/>
        <v>633.31799593099231</v>
      </c>
      <c r="Q776">
        <f t="shared" ca="1" si="367"/>
        <v>637.60384567389588</v>
      </c>
      <c r="R776">
        <f t="shared" ca="1" si="368"/>
        <v>2.7409906686322007E-2</v>
      </c>
      <c r="S776">
        <f t="shared" ca="1" si="369"/>
        <v>2.8323507366843055</v>
      </c>
      <c r="T776">
        <f t="shared" ca="1" si="370"/>
        <v>50.594272557643521</v>
      </c>
      <c r="U776">
        <f t="shared" ca="1" si="391"/>
        <v>-2.6909906686341856E-2</v>
      </c>
      <c r="V776">
        <f t="shared" ca="1" si="392"/>
        <v>0</v>
      </c>
      <c r="W776">
        <f t="shared" ca="1" si="371"/>
        <v>0.95629187849672159</v>
      </c>
      <c r="X776">
        <f t="shared" ca="1" si="372"/>
        <v>4.9727177681829522</v>
      </c>
      <c r="Y776">
        <f t="shared" ca="1" si="373"/>
        <v>0.6991436499139333</v>
      </c>
      <c r="Z776">
        <f t="shared" ca="1" si="374"/>
        <v>10.24590623783125</v>
      </c>
      <c r="AA776">
        <f t="shared" ca="1" si="375"/>
        <v>633.20579187849671</v>
      </c>
      <c r="AB776">
        <f t="shared" ca="1" si="376"/>
        <v>638.55638283845747</v>
      </c>
      <c r="AC776">
        <f t="shared" ca="1" si="377"/>
        <v>3.8065194158790658E-2</v>
      </c>
      <c r="AD776">
        <f t="shared" ca="1" si="378"/>
        <v>3.3451888444738533</v>
      </c>
      <c r="AE776">
        <f t="shared" ca="1" si="379"/>
        <v>55.591642281636339</v>
      </c>
      <c r="AF776">
        <f t="shared" ca="1" si="380"/>
        <v>3.7767905557757331E-2</v>
      </c>
      <c r="AG776">
        <f t="shared" ca="1" si="381"/>
        <v>0</v>
      </c>
      <c r="AH776">
        <f ca="1">IFERROR(IF(V32="Supercritical",MAX($D$16,IFERROR(L776,MAX($D$16,POWER((ABS(K776)^2)/($I$5*MAX(F776,0.1)^2),1/3)))),IF(V32="Subcritical",MAX($D$16,IFERROR(W776,MAX($D$16,POWER((ABS(K776)^2)/($I$5*MAX(F776,0.1)^2),1/3)))),IF(AND(IFERROR(V776,0)=1,IFERROR(AG776,0)=1),IF(IFERROR(T776,-1E+99)&gt;=IFERROR(AE776,-1E+99),MAX($D$16,IFERROR(L776,MAX($D$16,POWER((ABS(K776)^2)/($I$5*MAX(F776,0.1)^2),1/3)))),MAX($D$16,IFERROR(W776,MAX($D$16,POWER((ABS(K776)^2)/($I$5*MAX(F776,0.1)^2),1/3))))),IF(IFERROR(V776,0)=1,MAX($D$16,IFERROR(L776,MAX($D$16,POWER((ABS(K776)^2)/($I$5*MAX(F776,0.1)^2),1/3)))),IF(IFERROR(AG776,0)=1,MAX($D$16,IFERROR(W776,MAX($D$16,POWER((ABS(K776)^2)/($I$5*MAX(F776,0.1)^2),1/3)))),MAX($D$16,POWER((ABS(K776)^2)/($I$5*MAX(F776,0.1)^2),1/3))))))),MAX($D$16,POWER((ABS(K776)^2)/($I$5*MAX(F776,0.1)^2),1/3)))</f>
        <v>2.1389677043987478</v>
      </c>
      <c r="AI776">
        <f t="shared" ca="1" si="382"/>
        <v>634.38846770439875</v>
      </c>
      <c r="AJ776">
        <f t="shared" ca="1" si="383"/>
        <v>635.45795155659812</v>
      </c>
      <c r="AM776">
        <v>0</v>
      </c>
      <c r="AN776">
        <v>0</v>
      </c>
      <c r="AO776">
        <f t="shared" si="384"/>
        <v>0</v>
      </c>
      <c r="AP776">
        <f t="shared" si="393"/>
        <v>0</v>
      </c>
      <c r="AQ776">
        <f t="shared" ca="1" si="385"/>
        <v>1.0000000000000004</v>
      </c>
      <c r="AR776" t="str">
        <f t="shared" ca="1" si="386"/>
        <v>Supercritical</v>
      </c>
      <c r="AS776">
        <f t="shared" ca="1" si="387"/>
        <v>3.8141460404132466E-3</v>
      </c>
    </row>
    <row r="777" spans="1:45" x14ac:dyDescent="0.35">
      <c r="A777">
        <v>628</v>
      </c>
      <c r="B777">
        <v>626.995</v>
      </c>
      <c r="C777">
        <v>616145.38899999997</v>
      </c>
      <c r="D777">
        <v>3097367.2349999999</v>
      </c>
      <c r="E777">
        <v>632.24900000000002</v>
      </c>
      <c r="F777">
        <v>5.2</v>
      </c>
      <c r="G777">
        <v>0</v>
      </c>
      <c r="H777" t="s">
        <v>194</v>
      </c>
      <c r="I777">
        <v>2.7E-2</v>
      </c>
      <c r="J777">
        <f t="shared" si="388"/>
        <v>0.99900000000002365</v>
      </c>
      <c r="K777">
        <f t="shared" ca="1" si="389"/>
        <v>50.95</v>
      </c>
      <c r="L777">
        <f t="shared" ca="1" si="390"/>
        <v>1.0684959309922624</v>
      </c>
      <c r="M777">
        <f t="shared" ca="1" si="363"/>
        <v>5.5561788411597641</v>
      </c>
      <c r="N777">
        <f t="shared" ca="1" si="364"/>
        <v>0.75728294997139567</v>
      </c>
      <c r="O777">
        <f t="shared" ca="1" si="365"/>
        <v>9.1699712080119067</v>
      </c>
      <c r="P777">
        <f t="shared" ca="1" si="366"/>
        <v>633.31749593099232</v>
      </c>
      <c r="Q777">
        <f t="shared" ca="1" si="367"/>
        <v>637.60334567389589</v>
      </c>
      <c r="R777">
        <f t="shared" ca="1" si="368"/>
        <v>2.7409906686322007E-2</v>
      </c>
      <c r="S777">
        <f t="shared" ca="1" si="369"/>
        <v>2.8323507366843055</v>
      </c>
      <c r="T777">
        <f t="shared" ca="1" si="370"/>
        <v>50.594272557643521</v>
      </c>
      <c r="U777">
        <f t="shared" ca="1" si="391"/>
        <v>-2.7075360018102401E-2</v>
      </c>
      <c r="V777">
        <f t="shared" ca="1" si="392"/>
        <v>0</v>
      </c>
      <c r="W777">
        <f t="shared" ca="1" si="371"/>
        <v>0.95588931422483292</v>
      </c>
      <c r="X777">
        <f t="shared" ca="1" si="372"/>
        <v>4.9706244339691317</v>
      </c>
      <c r="Y777">
        <f t="shared" ca="1" si="373"/>
        <v>0.6989284528746228</v>
      </c>
      <c r="Z777">
        <f t="shared" ca="1" si="374"/>
        <v>10.250221209997056</v>
      </c>
      <c r="AA777">
        <f t="shared" ca="1" si="375"/>
        <v>633.20488931422483</v>
      </c>
      <c r="AB777">
        <f t="shared" ca="1" si="376"/>
        <v>638.5599879306302</v>
      </c>
      <c r="AC777">
        <f t="shared" ca="1" si="377"/>
        <v>3.8112903323476902E-2</v>
      </c>
      <c r="AD777">
        <f t="shared" ca="1" si="378"/>
        <v>3.3473022616827754</v>
      </c>
      <c r="AE777">
        <f t="shared" ca="1" si="379"/>
        <v>55.612051448765691</v>
      </c>
      <c r="AF777">
        <f t="shared" ca="1" si="380"/>
        <v>3.8347179046922975E-2</v>
      </c>
      <c r="AG777">
        <f t="shared" ca="1" si="381"/>
        <v>0</v>
      </c>
      <c r="AH777">
        <f ca="1">IFERROR(IF(V32="Supercritical",MAX($D$16,IFERROR(L777,MAX($D$16,POWER((ABS(K777)^2)/($I$5*MAX(F777,0.1)^2),1/3)))),IF(V32="Subcritical",MAX($D$16,IFERROR(W777,MAX($D$16,POWER((ABS(K777)^2)/($I$5*MAX(F777,0.1)^2),1/3)))),IF(AND(IFERROR(V777,0)=1,IFERROR(AG777,0)=1),IF(IFERROR(T777,-1E+99)&gt;=IFERROR(AE777,-1E+99),MAX($D$16,IFERROR(L777,MAX($D$16,POWER((ABS(K777)^2)/($I$5*MAX(F777,0.1)^2),1/3)))),MAX($D$16,IFERROR(W777,MAX($D$16,POWER((ABS(K777)^2)/($I$5*MAX(F777,0.1)^2),1/3))))),IF(IFERROR(V777,0)=1,MAX($D$16,IFERROR(L777,MAX($D$16,POWER((ABS(K777)^2)/($I$5*MAX(F777,0.1)^2),1/3)))),IF(IFERROR(AG777,0)=1,MAX($D$16,IFERROR(W777,MAX($D$16,POWER((ABS(K777)^2)/($I$5*MAX(F777,0.1)^2),1/3)))),MAX($D$16,POWER((ABS(K777)^2)/($I$5*MAX(F777,0.1)^2),1/3))))))),MAX($D$16,POWER((ABS(K777)^2)/($I$5*MAX(F777,0.1)^2),1/3)))</f>
        <v>2.1389677043987478</v>
      </c>
      <c r="AI777">
        <f t="shared" ca="1" si="382"/>
        <v>634.38796770439876</v>
      </c>
      <c r="AJ777">
        <f t="shared" ca="1" si="383"/>
        <v>635.45745155659813</v>
      </c>
      <c r="AM777">
        <v>0</v>
      </c>
      <c r="AN777">
        <v>0</v>
      </c>
      <c r="AO777">
        <f t="shared" si="384"/>
        <v>0</v>
      </c>
      <c r="AP777">
        <f t="shared" si="393"/>
        <v>0</v>
      </c>
      <c r="AQ777">
        <f t="shared" ca="1" si="385"/>
        <v>1.0000000000000004</v>
      </c>
      <c r="AR777" t="str">
        <f t="shared" ca="1" si="386"/>
        <v>Supercritical</v>
      </c>
      <c r="AS777">
        <f t="shared" ca="1" si="387"/>
        <v>3.8141460404132466E-3</v>
      </c>
    </row>
    <row r="778" spans="1:45" x14ac:dyDescent="0.35">
      <c r="A778">
        <v>629</v>
      </c>
      <c r="B778">
        <v>627.99599999999998</v>
      </c>
      <c r="C778">
        <v>616144.91500000004</v>
      </c>
      <c r="D778">
        <v>3097366.3539999998</v>
      </c>
      <c r="E778">
        <v>632.24850000000004</v>
      </c>
      <c r="F778">
        <v>5.2</v>
      </c>
      <c r="G778">
        <v>0</v>
      </c>
      <c r="H778" t="s">
        <v>194</v>
      </c>
      <c r="I778">
        <v>7.8E-2</v>
      </c>
      <c r="J778">
        <f t="shared" si="388"/>
        <v>1.0009999999999764</v>
      </c>
      <c r="K778">
        <f t="shared" ca="1" si="389"/>
        <v>50.95</v>
      </c>
      <c r="L778">
        <f t="shared" ca="1" si="390"/>
        <v>1.0684959309922624</v>
      </c>
      <c r="M778">
        <f t="shared" ca="1" si="363"/>
        <v>5.5561788411597641</v>
      </c>
      <c r="N778">
        <f t="shared" ca="1" si="364"/>
        <v>0.75728294997139567</v>
      </c>
      <c r="O778">
        <f t="shared" ca="1" si="365"/>
        <v>9.1699712080119067</v>
      </c>
      <c r="P778">
        <f t="shared" ca="1" si="366"/>
        <v>633.31699593099233</v>
      </c>
      <c r="Q778">
        <f t="shared" ca="1" si="367"/>
        <v>637.6028456738959</v>
      </c>
      <c r="R778">
        <f t="shared" ca="1" si="368"/>
        <v>2.7409906686322007E-2</v>
      </c>
      <c r="S778">
        <f t="shared" ca="1" si="369"/>
        <v>2.8323507366843055</v>
      </c>
      <c r="T778">
        <f t="shared" ca="1" si="370"/>
        <v>50.594272557643521</v>
      </c>
      <c r="U778">
        <f t="shared" ca="1" si="391"/>
        <v>-2.7494477059576639E-2</v>
      </c>
      <c r="V778">
        <f t="shared" ca="1" si="392"/>
        <v>0</v>
      </c>
      <c r="W778">
        <f t="shared" ca="1" si="371"/>
        <v>0.95549051921384975</v>
      </c>
      <c r="X778">
        <f t="shared" ca="1" si="372"/>
        <v>4.9685506999120186</v>
      </c>
      <c r="Y778">
        <f t="shared" ca="1" si="373"/>
        <v>0.69871522270443409</v>
      </c>
      <c r="Z778">
        <f t="shared" ca="1" si="374"/>
        <v>10.254499365559901</v>
      </c>
      <c r="AA778">
        <f t="shared" ca="1" si="375"/>
        <v>633.2039905192139</v>
      </c>
      <c r="AB778">
        <f t="shared" ca="1" si="376"/>
        <v>638.56356020516034</v>
      </c>
      <c r="AC778">
        <f t="shared" ca="1" si="377"/>
        <v>3.8160246341581716E-2</v>
      </c>
      <c r="AD778">
        <f t="shared" ca="1" si="378"/>
        <v>3.3493980858042822</v>
      </c>
      <c r="AE778">
        <f t="shared" ca="1" si="379"/>
        <v>55.632288972672114</v>
      </c>
      <c r="AF778">
        <f t="shared" ca="1" si="380"/>
        <v>3.835699040075724E-2</v>
      </c>
      <c r="AG778">
        <f t="shared" ca="1" si="381"/>
        <v>0</v>
      </c>
      <c r="AH778">
        <f ca="1">IFERROR(IF(V32="Supercritical",MAX($D$16,IFERROR(L778,MAX($D$16,POWER((ABS(K778)^2)/($I$5*MAX(F778,0.1)^2),1/3)))),IF(V32="Subcritical",MAX($D$16,IFERROR(W778,MAX($D$16,POWER((ABS(K778)^2)/($I$5*MAX(F778,0.1)^2),1/3)))),IF(AND(IFERROR(V778,0)=1,IFERROR(AG778,0)=1),IF(IFERROR(T778,-1E+99)&gt;=IFERROR(AE778,-1E+99),MAX($D$16,IFERROR(L778,MAX($D$16,POWER((ABS(K778)^2)/($I$5*MAX(F778,0.1)^2),1/3)))),MAX($D$16,IFERROR(W778,MAX($D$16,POWER((ABS(K778)^2)/($I$5*MAX(F778,0.1)^2),1/3))))),IF(IFERROR(V778,0)=1,MAX($D$16,IFERROR(L778,MAX($D$16,POWER((ABS(K778)^2)/($I$5*MAX(F778,0.1)^2),1/3)))),IF(IFERROR(AG778,0)=1,MAX($D$16,IFERROR(W778,MAX($D$16,POWER((ABS(K778)^2)/($I$5*MAX(F778,0.1)^2),1/3)))),MAX($D$16,POWER((ABS(K778)^2)/($I$5*MAX(F778,0.1)^2),1/3))))))),MAX($D$16,POWER((ABS(K778)^2)/($I$5*MAX(F778,0.1)^2),1/3)))</f>
        <v>2.1389677043987478</v>
      </c>
      <c r="AI778">
        <f t="shared" ca="1" si="382"/>
        <v>634.38746770439877</v>
      </c>
      <c r="AJ778">
        <f t="shared" ca="1" si="383"/>
        <v>635.45695155659814</v>
      </c>
      <c r="AM778">
        <v>0</v>
      </c>
      <c r="AN778">
        <v>0</v>
      </c>
      <c r="AO778">
        <f t="shared" si="384"/>
        <v>0</v>
      </c>
      <c r="AP778">
        <f t="shared" si="393"/>
        <v>0</v>
      </c>
      <c r="AQ778">
        <f t="shared" ca="1" si="385"/>
        <v>1.0000000000000004</v>
      </c>
      <c r="AR778" t="str">
        <f t="shared" ca="1" si="386"/>
        <v>Supercritical</v>
      </c>
      <c r="AS778">
        <f t="shared" ca="1" si="387"/>
        <v>3.8141460404132466E-3</v>
      </c>
    </row>
    <row r="779" spans="1:45" x14ac:dyDescent="0.35">
      <c r="A779">
        <v>630</v>
      </c>
      <c r="B779">
        <v>628.99599999999998</v>
      </c>
      <c r="C779">
        <v>616144.43999999994</v>
      </c>
      <c r="D779">
        <v>3097365.4739999999</v>
      </c>
      <c r="E779">
        <v>632.24800000000005</v>
      </c>
      <c r="F779">
        <v>5.2</v>
      </c>
      <c r="G779">
        <v>0</v>
      </c>
      <c r="H779" t="s">
        <v>194</v>
      </c>
      <c r="I779">
        <v>7.8E-2</v>
      </c>
      <c r="J779">
        <f t="shared" si="388"/>
        <v>1</v>
      </c>
      <c r="K779">
        <f t="shared" ca="1" si="389"/>
        <v>50.95</v>
      </c>
      <c r="L779">
        <f t="shared" ca="1" si="390"/>
        <v>1.0684959309922624</v>
      </c>
      <c r="M779">
        <f t="shared" ca="1" si="363"/>
        <v>5.5561788411597641</v>
      </c>
      <c r="N779">
        <f t="shared" ca="1" si="364"/>
        <v>0.75728294997139567</v>
      </c>
      <c r="O779">
        <f t="shared" ca="1" si="365"/>
        <v>9.1699712080119067</v>
      </c>
      <c r="P779">
        <f t="shared" ca="1" si="366"/>
        <v>633.31649593099235</v>
      </c>
      <c r="Q779">
        <f t="shared" ca="1" si="367"/>
        <v>637.60234567389591</v>
      </c>
      <c r="R779">
        <f t="shared" ca="1" si="368"/>
        <v>2.7409906686322007E-2</v>
      </c>
      <c r="S779">
        <f t="shared" ca="1" si="369"/>
        <v>2.8323507366843055</v>
      </c>
      <c r="T779">
        <f t="shared" ca="1" si="370"/>
        <v>50.594272557643521</v>
      </c>
      <c r="U779">
        <f t="shared" ca="1" si="391"/>
        <v>-2.7467067152883828E-2</v>
      </c>
      <c r="V779">
        <f t="shared" ca="1" si="392"/>
        <v>0</v>
      </c>
      <c r="W779">
        <f t="shared" ca="1" si="371"/>
        <v>0.95509670196656116</v>
      </c>
      <c r="X779">
        <f t="shared" ca="1" si="372"/>
        <v>4.9665028502261181</v>
      </c>
      <c r="Y779">
        <f t="shared" ca="1" si="373"/>
        <v>0.69850460712908513</v>
      </c>
      <c r="Z779">
        <f t="shared" ca="1" si="374"/>
        <v>10.25872762716331</v>
      </c>
      <c r="AA779">
        <f t="shared" ca="1" si="375"/>
        <v>633.20309670196662</v>
      </c>
      <c r="AB779">
        <f t="shared" ca="1" si="376"/>
        <v>638.56708714683532</v>
      </c>
      <c r="AC779">
        <f t="shared" ca="1" si="377"/>
        <v>3.8207077278123329E-2</v>
      </c>
      <c r="AD779">
        <f t="shared" ca="1" si="378"/>
        <v>3.3514698970051495</v>
      </c>
      <c r="AE779">
        <f t="shared" ca="1" si="379"/>
        <v>55.652292912331305</v>
      </c>
      <c r="AF779">
        <f t="shared" ca="1" si="380"/>
        <v>3.7948456848084788E-2</v>
      </c>
      <c r="AG779">
        <f t="shared" ca="1" si="381"/>
        <v>0</v>
      </c>
      <c r="AH779">
        <f ca="1">IFERROR(IF(V32="Supercritical",MAX($D$16,IFERROR(L779,MAX($D$16,POWER((ABS(K779)^2)/($I$5*MAX(F779,0.1)^2),1/3)))),IF(V32="Subcritical",MAX($D$16,IFERROR(W779,MAX($D$16,POWER((ABS(K779)^2)/($I$5*MAX(F779,0.1)^2),1/3)))),IF(AND(IFERROR(V779,0)=1,IFERROR(AG779,0)=1),IF(IFERROR(T779,-1E+99)&gt;=IFERROR(AE779,-1E+99),MAX($D$16,IFERROR(L779,MAX($D$16,POWER((ABS(K779)^2)/($I$5*MAX(F779,0.1)^2),1/3)))),MAX($D$16,IFERROR(W779,MAX($D$16,POWER((ABS(K779)^2)/($I$5*MAX(F779,0.1)^2),1/3))))),IF(IFERROR(V779,0)=1,MAX($D$16,IFERROR(L779,MAX($D$16,POWER((ABS(K779)^2)/($I$5*MAX(F779,0.1)^2),1/3)))),IF(IFERROR(AG779,0)=1,MAX($D$16,IFERROR(W779,MAX($D$16,POWER((ABS(K779)^2)/($I$5*MAX(F779,0.1)^2),1/3)))),MAX($D$16,POWER((ABS(K779)^2)/($I$5*MAX(F779,0.1)^2),1/3))))))),MAX($D$16,POWER((ABS(K779)^2)/($I$5*MAX(F779,0.1)^2),1/3)))</f>
        <v>2.1389677043987478</v>
      </c>
      <c r="AI779">
        <f t="shared" ca="1" si="382"/>
        <v>634.38696770439878</v>
      </c>
      <c r="AJ779">
        <f t="shared" ca="1" si="383"/>
        <v>635.45645155659815</v>
      </c>
      <c r="AM779">
        <v>0</v>
      </c>
      <c r="AN779">
        <v>0</v>
      </c>
      <c r="AO779">
        <f t="shared" si="384"/>
        <v>0</v>
      </c>
      <c r="AP779">
        <f t="shared" si="393"/>
        <v>0</v>
      </c>
      <c r="AQ779">
        <f t="shared" ca="1" si="385"/>
        <v>1.0000000000000004</v>
      </c>
      <c r="AR779" t="str">
        <f t="shared" ca="1" si="386"/>
        <v>Supercritical</v>
      </c>
      <c r="AS779">
        <f t="shared" ca="1" si="387"/>
        <v>3.8141460404132466E-3</v>
      </c>
    </row>
    <row r="780" spans="1:45" x14ac:dyDescent="0.35">
      <c r="A780">
        <v>631</v>
      </c>
      <c r="B780">
        <v>629.99599999999998</v>
      </c>
      <c r="C780">
        <v>616143.96600000001</v>
      </c>
      <c r="D780">
        <v>3097364.5929999999</v>
      </c>
      <c r="E780">
        <v>632.24749999999995</v>
      </c>
      <c r="F780">
        <v>5.2</v>
      </c>
      <c r="G780">
        <v>0</v>
      </c>
      <c r="H780" t="s">
        <v>194</v>
      </c>
      <c r="I780">
        <v>2.7E-2</v>
      </c>
      <c r="J780">
        <f t="shared" si="388"/>
        <v>1</v>
      </c>
      <c r="K780">
        <f t="shared" ca="1" si="389"/>
        <v>50.95</v>
      </c>
      <c r="L780">
        <f t="shared" ca="1" si="390"/>
        <v>1.0684959309922624</v>
      </c>
      <c r="M780">
        <f t="shared" ca="1" si="363"/>
        <v>5.5561788411597641</v>
      </c>
      <c r="N780">
        <f t="shared" ca="1" si="364"/>
        <v>0.75728294997139567</v>
      </c>
      <c r="O780">
        <f t="shared" ca="1" si="365"/>
        <v>9.1699712080119067</v>
      </c>
      <c r="P780">
        <f t="shared" ca="1" si="366"/>
        <v>633.31599593099224</v>
      </c>
      <c r="Q780">
        <f t="shared" ca="1" si="367"/>
        <v>637.60184567389581</v>
      </c>
      <c r="R780">
        <f t="shared" ca="1" si="368"/>
        <v>2.7409906686322007E-2</v>
      </c>
      <c r="S780">
        <f t="shared" ca="1" si="369"/>
        <v>2.8323507366843055</v>
      </c>
      <c r="T780">
        <f t="shared" ca="1" si="370"/>
        <v>50.594272557643521</v>
      </c>
      <c r="U780">
        <f t="shared" ca="1" si="391"/>
        <v>-2.7102769924681525E-2</v>
      </c>
      <c r="V780">
        <f t="shared" ca="1" si="392"/>
        <v>0</v>
      </c>
      <c r="W780">
        <f t="shared" ca="1" si="371"/>
        <v>0.954708829775756</v>
      </c>
      <c r="X780">
        <f t="shared" ca="1" si="372"/>
        <v>4.9644859148339311</v>
      </c>
      <c r="Y780">
        <f t="shared" ca="1" si="373"/>
        <v>0.69829712538609079</v>
      </c>
      <c r="Z780">
        <f t="shared" ca="1" si="374"/>
        <v>10.262895468745498</v>
      </c>
      <c r="AA780">
        <f t="shared" ca="1" si="375"/>
        <v>633.20220882977571</v>
      </c>
      <c r="AB780">
        <f t="shared" ca="1" si="376"/>
        <v>638.57055864641165</v>
      </c>
      <c r="AC780">
        <f t="shared" ca="1" si="377"/>
        <v>3.8253278011295487E-2</v>
      </c>
      <c r="AD780">
        <f t="shared" ca="1" si="378"/>
        <v>3.3535125208208658</v>
      </c>
      <c r="AE780">
        <f t="shared" ca="1" si="379"/>
        <v>55.672013370275408</v>
      </c>
      <c r="AF780">
        <f t="shared" ca="1" si="380"/>
        <v>3.7753278011336988E-2</v>
      </c>
      <c r="AG780">
        <f t="shared" ca="1" si="381"/>
        <v>0</v>
      </c>
      <c r="AH780">
        <f ca="1">IFERROR(IF(V32="Supercritical",MAX($D$16,IFERROR(L780,MAX($D$16,POWER((ABS(K780)^2)/($I$5*MAX(F780,0.1)^2),1/3)))),IF(V32="Subcritical",MAX($D$16,IFERROR(W780,MAX($D$16,POWER((ABS(K780)^2)/($I$5*MAX(F780,0.1)^2),1/3)))),IF(AND(IFERROR(V780,0)=1,IFERROR(AG780,0)=1),IF(IFERROR(T780,-1E+99)&gt;=IFERROR(AE780,-1E+99),MAX($D$16,IFERROR(L780,MAX($D$16,POWER((ABS(K780)^2)/($I$5*MAX(F780,0.1)^2),1/3)))),MAX($D$16,IFERROR(W780,MAX($D$16,POWER((ABS(K780)^2)/($I$5*MAX(F780,0.1)^2),1/3))))),IF(IFERROR(V780,0)=1,MAX($D$16,IFERROR(L780,MAX($D$16,POWER((ABS(K780)^2)/($I$5*MAX(F780,0.1)^2),1/3)))),IF(IFERROR(AG780,0)=1,MAX($D$16,IFERROR(W780,MAX($D$16,POWER((ABS(K780)^2)/($I$5*MAX(F780,0.1)^2),1/3)))),MAX($D$16,POWER((ABS(K780)^2)/($I$5*MAX(F780,0.1)^2),1/3))))))),MAX($D$16,POWER((ABS(K780)^2)/($I$5*MAX(F780,0.1)^2),1/3)))</f>
        <v>2.1389677043987478</v>
      </c>
      <c r="AI780">
        <f t="shared" ca="1" si="382"/>
        <v>634.38646770439868</v>
      </c>
      <c r="AJ780">
        <f t="shared" ca="1" si="383"/>
        <v>635.45595155659805</v>
      </c>
      <c r="AM780">
        <v>0</v>
      </c>
      <c r="AN780">
        <v>0</v>
      </c>
      <c r="AO780">
        <f t="shared" si="384"/>
        <v>0</v>
      </c>
      <c r="AP780">
        <f t="shared" si="393"/>
        <v>0</v>
      </c>
      <c r="AQ780">
        <f t="shared" ca="1" si="385"/>
        <v>1.0000000000000004</v>
      </c>
      <c r="AR780" t="str">
        <f t="shared" ca="1" si="386"/>
        <v>Supercritical</v>
      </c>
      <c r="AS780">
        <f t="shared" ca="1" si="387"/>
        <v>3.8141460404132466E-3</v>
      </c>
    </row>
    <row r="781" spans="1:45" x14ac:dyDescent="0.35">
      <c r="A781">
        <v>632</v>
      </c>
      <c r="B781">
        <v>630.99599999999998</v>
      </c>
      <c r="C781">
        <v>616143.49199999997</v>
      </c>
      <c r="D781">
        <v>3097363.713</v>
      </c>
      <c r="E781">
        <v>632.24699999999996</v>
      </c>
      <c r="F781">
        <v>5.2</v>
      </c>
      <c r="G781">
        <v>0</v>
      </c>
      <c r="H781" t="s">
        <v>194</v>
      </c>
      <c r="I781">
        <v>0</v>
      </c>
      <c r="J781">
        <f t="shared" si="388"/>
        <v>1</v>
      </c>
      <c r="K781">
        <f t="shared" ca="1" si="389"/>
        <v>50.95</v>
      </c>
      <c r="L781">
        <f t="shared" ca="1" si="390"/>
        <v>1.0684959309922624</v>
      </c>
      <c r="M781">
        <f t="shared" ca="1" si="363"/>
        <v>5.5561788411597641</v>
      </c>
      <c r="N781">
        <f t="shared" ca="1" si="364"/>
        <v>0.75728294997139567</v>
      </c>
      <c r="O781">
        <f t="shared" ca="1" si="365"/>
        <v>9.1699712080119067</v>
      </c>
      <c r="P781">
        <f t="shared" ca="1" si="366"/>
        <v>633.31549593099226</v>
      </c>
      <c r="Q781">
        <f t="shared" ca="1" si="367"/>
        <v>637.60134567389582</v>
      </c>
      <c r="R781">
        <f t="shared" ca="1" si="368"/>
        <v>2.7409906686322007E-2</v>
      </c>
      <c r="S781">
        <f t="shared" ca="1" si="369"/>
        <v>2.8323507366843055</v>
      </c>
      <c r="T781">
        <f t="shared" ca="1" si="370"/>
        <v>50.594272557643521</v>
      </c>
      <c r="U781">
        <f t="shared" ca="1" si="391"/>
        <v>-2.6909906686341856E-2</v>
      </c>
      <c r="V781">
        <f t="shared" ca="1" si="392"/>
        <v>0</v>
      </c>
      <c r="W781">
        <f t="shared" ca="1" si="371"/>
        <v>0.95432766647970679</v>
      </c>
      <c r="X781">
        <f t="shared" ca="1" si="372"/>
        <v>4.9625038656944751</v>
      </c>
      <c r="Y781">
        <f t="shared" ca="1" si="373"/>
        <v>0.69809318826947941</v>
      </c>
      <c r="Z781">
        <f t="shared" ca="1" si="374"/>
        <v>10.266994521095416</v>
      </c>
      <c r="AA781">
        <f t="shared" ca="1" si="375"/>
        <v>633.20132766647964</v>
      </c>
      <c r="AB781">
        <f t="shared" ca="1" si="376"/>
        <v>638.57396663162763</v>
      </c>
      <c r="AC781">
        <f t="shared" ca="1" si="377"/>
        <v>3.829875398697255E-2</v>
      </c>
      <c r="AD781">
        <f t="shared" ca="1" si="378"/>
        <v>3.3555218362095758</v>
      </c>
      <c r="AE781">
        <f t="shared" ca="1" si="379"/>
        <v>55.691410634077563</v>
      </c>
      <c r="AF781">
        <f t="shared" ca="1" si="380"/>
        <v>3.7966406393252328E-2</v>
      </c>
      <c r="AG781">
        <f t="shared" ca="1" si="381"/>
        <v>0</v>
      </c>
      <c r="AH781">
        <f ca="1">IFERROR(IF(V32="Supercritical",MAX($D$16,IFERROR(L781,MAX($D$16,POWER((ABS(K781)^2)/($I$5*MAX(F781,0.1)^2),1/3)))),IF(V32="Subcritical",MAX($D$16,IFERROR(W781,MAX($D$16,POWER((ABS(K781)^2)/($I$5*MAX(F781,0.1)^2),1/3)))),IF(AND(IFERROR(V781,0)=1,IFERROR(AG781,0)=1),IF(IFERROR(T781,-1E+99)&gt;=IFERROR(AE781,-1E+99),MAX($D$16,IFERROR(L781,MAX($D$16,POWER((ABS(K781)^2)/($I$5*MAX(F781,0.1)^2),1/3)))),MAX($D$16,IFERROR(W781,MAX($D$16,POWER((ABS(K781)^2)/($I$5*MAX(F781,0.1)^2),1/3))))),IF(IFERROR(V781,0)=1,MAX($D$16,IFERROR(L781,MAX($D$16,POWER((ABS(K781)^2)/($I$5*MAX(F781,0.1)^2),1/3)))),IF(IFERROR(AG781,0)=1,MAX($D$16,IFERROR(W781,MAX($D$16,POWER((ABS(K781)^2)/($I$5*MAX(F781,0.1)^2),1/3)))),MAX($D$16,POWER((ABS(K781)^2)/($I$5*MAX(F781,0.1)^2),1/3))))))),MAX($D$16,POWER((ABS(K781)^2)/($I$5*MAX(F781,0.1)^2),1/3)))</f>
        <v>2.1389677043987478</v>
      </c>
      <c r="AI781">
        <f t="shared" ca="1" si="382"/>
        <v>634.38596770439869</v>
      </c>
      <c r="AJ781">
        <f t="shared" ca="1" si="383"/>
        <v>635.45545155659806</v>
      </c>
      <c r="AM781">
        <v>0</v>
      </c>
      <c r="AN781">
        <v>0</v>
      </c>
      <c r="AO781">
        <f t="shared" si="384"/>
        <v>0</v>
      </c>
      <c r="AP781">
        <f t="shared" si="393"/>
        <v>0</v>
      </c>
      <c r="AQ781">
        <f t="shared" ca="1" si="385"/>
        <v>1.0000000000000004</v>
      </c>
      <c r="AR781" t="str">
        <f t="shared" ca="1" si="386"/>
        <v>Supercritical</v>
      </c>
      <c r="AS781">
        <f t="shared" ca="1" si="387"/>
        <v>3.8141460404132466E-3</v>
      </c>
    </row>
    <row r="782" spans="1:45" x14ac:dyDescent="0.35">
      <c r="A782">
        <v>633</v>
      </c>
      <c r="B782">
        <v>631.995</v>
      </c>
      <c r="C782">
        <v>616143.01800000004</v>
      </c>
      <c r="D782">
        <v>3097362.8330000001</v>
      </c>
      <c r="E782">
        <v>632.24649999999997</v>
      </c>
      <c r="F782">
        <v>5.2</v>
      </c>
      <c r="G782">
        <v>0</v>
      </c>
      <c r="H782" t="s">
        <v>194</v>
      </c>
      <c r="I782">
        <v>2.3E-2</v>
      </c>
      <c r="J782">
        <f t="shared" si="388"/>
        <v>0.99900000000002365</v>
      </c>
      <c r="K782">
        <f t="shared" ca="1" si="389"/>
        <v>50.95</v>
      </c>
      <c r="L782">
        <f t="shared" ca="1" si="390"/>
        <v>1.0684959309922624</v>
      </c>
      <c r="M782">
        <f t="shared" ca="1" si="363"/>
        <v>5.5561788411597641</v>
      </c>
      <c r="N782">
        <f t="shared" ca="1" si="364"/>
        <v>0.75728294997139567</v>
      </c>
      <c r="O782">
        <f t="shared" ca="1" si="365"/>
        <v>9.1699712080119067</v>
      </c>
      <c r="P782">
        <f t="shared" ca="1" si="366"/>
        <v>633.31499593099227</v>
      </c>
      <c r="Q782">
        <f t="shared" ca="1" si="367"/>
        <v>637.60084567389583</v>
      </c>
      <c r="R782">
        <f t="shared" ca="1" si="368"/>
        <v>2.7409906686322007E-2</v>
      </c>
      <c r="S782">
        <f t="shared" ca="1" si="369"/>
        <v>2.8323507366843055</v>
      </c>
      <c r="T782">
        <f t="shared" ca="1" si="370"/>
        <v>50.594272557643521</v>
      </c>
      <c r="U782">
        <f t="shared" ca="1" si="391"/>
        <v>-2.7046787686458629E-2</v>
      </c>
      <c r="V782">
        <f t="shared" ca="1" si="392"/>
        <v>0</v>
      </c>
      <c r="W782">
        <f t="shared" ca="1" si="371"/>
        <v>0.95395380464138302</v>
      </c>
      <c r="X782">
        <f t="shared" ca="1" si="372"/>
        <v>4.9605597841351923</v>
      </c>
      <c r="Y782">
        <f t="shared" ca="1" si="373"/>
        <v>0.69789311521956388</v>
      </c>
      <c r="Z782">
        <f t="shared" ca="1" si="374"/>
        <v>10.271018235270086</v>
      </c>
      <c r="AA782">
        <f t="shared" ca="1" si="375"/>
        <v>633.20045380464137</v>
      </c>
      <c r="AB782">
        <f t="shared" ca="1" si="376"/>
        <v>638.57730475210576</v>
      </c>
      <c r="AC782">
        <f t="shared" ca="1" si="377"/>
        <v>3.8343430591743694E-2</v>
      </c>
      <c r="AD782">
        <f t="shared" ca="1" si="378"/>
        <v>3.3574946117155169</v>
      </c>
      <c r="AE782">
        <f t="shared" ca="1" si="379"/>
        <v>55.710453590175163</v>
      </c>
      <c r="AF782">
        <f t="shared" ca="1" si="380"/>
        <v>3.8087886642074409E-2</v>
      </c>
      <c r="AG782">
        <f t="shared" ca="1" si="381"/>
        <v>0</v>
      </c>
      <c r="AH782">
        <f ca="1">IFERROR(IF(V32="Supercritical",MAX($D$16,IFERROR(L782,MAX($D$16,POWER((ABS(K782)^2)/($I$5*MAX(F782,0.1)^2),1/3)))),IF(V32="Subcritical",MAX($D$16,IFERROR(W782,MAX($D$16,POWER((ABS(K782)^2)/($I$5*MAX(F782,0.1)^2),1/3)))),IF(AND(IFERROR(V782,0)=1,IFERROR(AG782,0)=1),IF(IFERROR(T782,-1E+99)&gt;=IFERROR(AE782,-1E+99),MAX($D$16,IFERROR(L782,MAX($D$16,POWER((ABS(K782)^2)/($I$5*MAX(F782,0.1)^2),1/3)))),MAX($D$16,IFERROR(W782,MAX($D$16,POWER((ABS(K782)^2)/($I$5*MAX(F782,0.1)^2),1/3))))),IF(IFERROR(V782,0)=1,MAX($D$16,IFERROR(L782,MAX($D$16,POWER((ABS(K782)^2)/($I$5*MAX(F782,0.1)^2),1/3)))),IF(IFERROR(AG782,0)=1,MAX($D$16,IFERROR(W782,MAX($D$16,POWER((ABS(K782)^2)/($I$5*MAX(F782,0.1)^2),1/3)))),MAX($D$16,POWER((ABS(K782)^2)/($I$5*MAX(F782,0.1)^2),1/3))))))),MAX($D$16,POWER((ABS(K782)^2)/($I$5*MAX(F782,0.1)^2),1/3)))</f>
        <v>2.1389677043987478</v>
      </c>
      <c r="AI782">
        <f t="shared" ca="1" si="382"/>
        <v>634.38546770439871</v>
      </c>
      <c r="AJ782">
        <f t="shared" ca="1" si="383"/>
        <v>635.45495155659808</v>
      </c>
      <c r="AM782">
        <v>0</v>
      </c>
      <c r="AN782">
        <v>0</v>
      </c>
      <c r="AO782">
        <f t="shared" si="384"/>
        <v>0</v>
      </c>
      <c r="AP782">
        <f t="shared" si="393"/>
        <v>0</v>
      </c>
      <c r="AQ782">
        <f t="shared" ca="1" si="385"/>
        <v>1.0000000000000004</v>
      </c>
      <c r="AR782" t="str">
        <f t="shared" ca="1" si="386"/>
        <v>Supercritical</v>
      </c>
      <c r="AS782">
        <f t="shared" ca="1" si="387"/>
        <v>3.8141460404132466E-3</v>
      </c>
    </row>
    <row r="783" spans="1:45" x14ac:dyDescent="0.35">
      <c r="A783">
        <v>634</v>
      </c>
      <c r="B783">
        <v>632.99599999999998</v>
      </c>
      <c r="C783">
        <v>616142.54299999995</v>
      </c>
      <c r="D783">
        <v>3097361.952</v>
      </c>
      <c r="E783">
        <v>632.24599999999998</v>
      </c>
      <c r="F783">
        <v>5.2</v>
      </c>
      <c r="G783">
        <v>0</v>
      </c>
      <c r="H783" t="s">
        <v>194</v>
      </c>
      <c r="I783">
        <v>2.3E-2</v>
      </c>
      <c r="J783">
        <f t="shared" si="388"/>
        <v>1.0009999999999764</v>
      </c>
      <c r="K783">
        <f t="shared" ca="1" si="389"/>
        <v>50.95</v>
      </c>
      <c r="L783">
        <f t="shared" ca="1" si="390"/>
        <v>1.0684959309922624</v>
      </c>
      <c r="M783">
        <f t="shared" ca="1" si="363"/>
        <v>5.5561788411597641</v>
      </c>
      <c r="N783">
        <f t="shared" ca="1" si="364"/>
        <v>0.75728294997139567</v>
      </c>
      <c r="O783">
        <f t="shared" ca="1" si="365"/>
        <v>9.1699712080119067</v>
      </c>
      <c r="P783">
        <f t="shared" ca="1" si="366"/>
        <v>633.31449593099228</v>
      </c>
      <c r="Q783">
        <f t="shared" ca="1" si="367"/>
        <v>637.60034567389584</v>
      </c>
      <c r="R783">
        <f t="shared" ca="1" si="368"/>
        <v>2.7409906686322007E-2</v>
      </c>
      <c r="S783">
        <f t="shared" ca="1" si="369"/>
        <v>2.8323507366843055</v>
      </c>
      <c r="T783">
        <f t="shared" ca="1" si="370"/>
        <v>50.594272557643521</v>
      </c>
      <c r="U783">
        <f t="shared" ca="1" si="391"/>
        <v>-2.7101607499844249E-2</v>
      </c>
      <c r="V783">
        <f t="shared" ca="1" si="392"/>
        <v>0</v>
      </c>
      <c r="W783">
        <f t="shared" ca="1" si="371"/>
        <v>0.95358769297259782</v>
      </c>
      <c r="X783">
        <f t="shared" ca="1" si="372"/>
        <v>4.9586560034575085</v>
      </c>
      <c r="Y783">
        <f t="shared" ca="1" si="373"/>
        <v>0.69769714889314616</v>
      </c>
      <c r="Z783">
        <f t="shared" ca="1" si="374"/>
        <v>10.274961595334348</v>
      </c>
      <c r="AA783">
        <f t="shared" ca="1" si="375"/>
        <v>633.19958769297261</v>
      </c>
      <c r="AB783">
        <f t="shared" ca="1" si="376"/>
        <v>638.58056811017934</v>
      </c>
      <c r="AC783">
        <f t="shared" ca="1" si="377"/>
        <v>3.8387250052937201E-2</v>
      </c>
      <c r="AD783">
        <f t="shared" ca="1" si="378"/>
        <v>3.3594283655911132</v>
      </c>
      <c r="AE783">
        <f t="shared" ca="1" si="379"/>
        <v>55.729118369829621</v>
      </c>
      <c r="AF783">
        <f t="shared" ca="1" si="380"/>
        <v>3.8129394171733111E-2</v>
      </c>
      <c r="AG783">
        <f t="shared" ca="1" si="381"/>
        <v>0</v>
      </c>
      <c r="AH783">
        <f ca="1">IFERROR(IF(V32="Supercritical",MAX($D$16,IFERROR(L783,MAX($D$16,POWER((ABS(K783)^2)/($I$5*MAX(F783,0.1)^2),1/3)))),IF(V32="Subcritical",MAX($D$16,IFERROR(W783,MAX($D$16,POWER((ABS(K783)^2)/($I$5*MAX(F783,0.1)^2),1/3)))),IF(AND(IFERROR(V783,0)=1,IFERROR(AG783,0)=1),IF(IFERROR(T783,-1E+99)&gt;=IFERROR(AE783,-1E+99),MAX($D$16,IFERROR(L783,MAX($D$16,POWER((ABS(K783)^2)/($I$5*MAX(F783,0.1)^2),1/3)))),MAX($D$16,IFERROR(W783,MAX($D$16,POWER((ABS(K783)^2)/($I$5*MAX(F783,0.1)^2),1/3))))),IF(IFERROR(V783,0)=1,MAX($D$16,IFERROR(L783,MAX($D$16,POWER((ABS(K783)^2)/($I$5*MAX(F783,0.1)^2),1/3)))),IF(IFERROR(AG783,0)=1,MAX($D$16,IFERROR(W783,MAX($D$16,POWER((ABS(K783)^2)/($I$5*MAX(F783,0.1)^2),1/3)))),MAX($D$16,POWER((ABS(K783)^2)/($I$5*MAX(F783,0.1)^2),1/3))))))),MAX($D$16,POWER((ABS(K783)^2)/($I$5*MAX(F783,0.1)^2),1/3)))</f>
        <v>2.1389677043987478</v>
      </c>
      <c r="AI783">
        <f t="shared" ca="1" si="382"/>
        <v>634.38496770439872</v>
      </c>
      <c r="AJ783">
        <f t="shared" ca="1" si="383"/>
        <v>635.45445155659809</v>
      </c>
      <c r="AM783">
        <v>0</v>
      </c>
      <c r="AN783">
        <v>0</v>
      </c>
      <c r="AO783">
        <f t="shared" si="384"/>
        <v>0</v>
      </c>
      <c r="AP783">
        <f t="shared" si="393"/>
        <v>0</v>
      </c>
      <c r="AQ783">
        <f t="shared" ca="1" si="385"/>
        <v>1.0000000000000004</v>
      </c>
      <c r="AR783" t="str">
        <f t="shared" ca="1" si="386"/>
        <v>Supercritical</v>
      </c>
      <c r="AS783">
        <f t="shared" ca="1" si="387"/>
        <v>3.8141460404132466E-3</v>
      </c>
    </row>
    <row r="784" spans="1:45" x14ac:dyDescent="0.35">
      <c r="A784">
        <v>635</v>
      </c>
      <c r="B784">
        <v>633.99599999999998</v>
      </c>
      <c r="C784">
        <v>616142.06900000002</v>
      </c>
      <c r="D784">
        <v>3097361.0720000002</v>
      </c>
      <c r="E784">
        <v>632.24549999999999</v>
      </c>
      <c r="F784">
        <v>5.2</v>
      </c>
      <c r="G784">
        <v>0</v>
      </c>
      <c r="H784" t="s">
        <v>194</v>
      </c>
      <c r="I784">
        <v>2.7E-2</v>
      </c>
      <c r="J784">
        <f t="shared" si="388"/>
        <v>1</v>
      </c>
      <c r="K784">
        <f t="shared" ca="1" si="389"/>
        <v>50.95</v>
      </c>
      <c r="L784">
        <f t="shared" ca="1" si="390"/>
        <v>1.0684959309922624</v>
      </c>
      <c r="M784">
        <f t="shared" ca="1" si="363"/>
        <v>5.5561788411597641</v>
      </c>
      <c r="N784">
        <f t="shared" ca="1" si="364"/>
        <v>0.75728294997139567</v>
      </c>
      <c r="O784">
        <f t="shared" ca="1" si="365"/>
        <v>9.1699712080119067</v>
      </c>
      <c r="P784">
        <f t="shared" ca="1" si="366"/>
        <v>633.31399593099229</v>
      </c>
      <c r="Q784">
        <f t="shared" ca="1" si="367"/>
        <v>637.59984567389586</v>
      </c>
      <c r="R784">
        <f t="shared" ca="1" si="368"/>
        <v>2.7409906686322007E-2</v>
      </c>
      <c r="S784">
        <f t="shared" ca="1" si="369"/>
        <v>2.8323507366843055</v>
      </c>
      <c r="T784">
        <f t="shared" ca="1" si="370"/>
        <v>50.594272557643521</v>
      </c>
      <c r="U784">
        <f t="shared" ca="1" si="391"/>
        <v>-2.7102769924795211E-2</v>
      </c>
      <c r="V784">
        <f t="shared" ca="1" si="392"/>
        <v>0</v>
      </c>
      <c r="W784">
        <f t="shared" ca="1" si="371"/>
        <v>0.95322965969641504</v>
      </c>
      <c r="X784">
        <f t="shared" ca="1" si="372"/>
        <v>4.9567942304213588</v>
      </c>
      <c r="Y784">
        <f t="shared" ca="1" si="373"/>
        <v>0.69750546758140919</v>
      </c>
      <c r="Z784">
        <f t="shared" ca="1" si="374"/>
        <v>10.27882087323785</v>
      </c>
      <c r="AA784">
        <f t="shared" ca="1" si="375"/>
        <v>633.19872965969637</v>
      </c>
      <c r="AB784">
        <f t="shared" ca="1" si="376"/>
        <v>638.58375303095579</v>
      </c>
      <c r="AC784">
        <f t="shared" ca="1" si="377"/>
        <v>3.8430168788889885E-2</v>
      </c>
      <c r="AD784">
        <f t="shared" ca="1" si="378"/>
        <v>3.3613212463879534</v>
      </c>
      <c r="AE784">
        <f t="shared" ca="1" si="379"/>
        <v>55.747387193410717</v>
      </c>
      <c r="AF784">
        <f t="shared" ca="1" si="380"/>
        <v>3.8172494840637228E-2</v>
      </c>
      <c r="AG784">
        <f t="shared" ca="1" si="381"/>
        <v>0</v>
      </c>
      <c r="AH784">
        <f ca="1">IFERROR(IF(V32="Supercritical",MAX($D$16,IFERROR(L784,MAX($D$16,POWER((ABS(K784)^2)/($I$5*MAX(F784,0.1)^2),1/3)))),IF(V32="Subcritical",MAX($D$16,IFERROR(W784,MAX($D$16,POWER((ABS(K784)^2)/($I$5*MAX(F784,0.1)^2),1/3)))),IF(AND(IFERROR(V784,0)=1,IFERROR(AG784,0)=1),IF(IFERROR(T784,-1E+99)&gt;=IFERROR(AE784,-1E+99),MAX($D$16,IFERROR(L784,MAX($D$16,POWER((ABS(K784)^2)/($I$5*MAX(F784,0.1)^2),1/3)))),MAX($D$16,IFERROR(W784,MAX($D$16,POWER((ABS(K784)^2)/($I$5*MAX(F784,0.1)^2),1/3))))),IF(IFERROR(V784,0)=1,MAX($D$16,IFERROR(L784,MAX($D$16,POWER((ABS(K784)^2)/($I$5*MAX(F784,0.1)^2),1/3)))),IF(IFERROR(AG784,0)=1,MAX($D$16,IFERROR(W784,MAX($D$16,POWER((ABS(K784)^2)/($I$5*MAX(F784,0.1)^2),1/3)))),MAX($D$16,POWER((ABS(K784)^2)/($I$5*MAX(F784,0.1)^2),1/3))))))),MAX($D$16,POWER((ABS(K784)^2)/($I$5*MAX(F784,0.1)^2),1/3)))</f>
        <v>2.1389677043987478</v>
      </c>
      <c r="AI784">
        <f t="shared" ca="1" si="382"/>
        <v>634.38446770439873</v>
      </c>
      <c r="AJ784">
        <f t="shared" ca="1" si="383"/>
        <v>635.4539515565981</v>
      </c>
      <c r="AM784">
        <v>0</v>
      </c>
      <c r="AN784">
        <v>0</v>
      </c>
      <c r="AO784">
        <f t="shared" si="384"/>
        <v>0</v>
      </c>
      <c r="AP784">
        <f t="shared" si="393"/>
        <v>0</v>
      </c>
      <c r="AQ784">
        <f t="shared" ca="1" si="385"/>
        <v>1.0000000000000004</v>
      </c>
      <c r="AR784" t="str">
        <f t="shared" ca="1" si="386"/>
        <v>Supercritical</v>
      </c>
      <c r="AS784">
        <f t="shared" ca="1" si="387"/>
        <v>3.8141460404132466E-3</v>
      </c>
    </row>
    <row r="785" spans="1:45" x14ac:dyDescent="0.35">
      <c r="A785">
        <v>636</v>
      </c>
      <c r="B785">
        <v>634.99599999999998</v>
      </c>
      <c r="C785">
        <v>616141.59499999997</v>
      </c>
      <c r="D785">
        <v>3097360.1910000001</v>
      </c>
      <c r="E785">
        <v>632.245</v>
      </c>
      <c r="F785">
        <v>5.2</v>
      </c>
      <c r="G785">
        <v>0</v>
      </c>
      <c r="H785" t="s">
        <v>194</v>
      </c>
      <c r="I785">
        <v>2.7E-2</v>
      </c>
      <c r="J785">
        <f t="shared" si="388"/>
        <v>1</v>
      </c>
      <c r="K785">
        <f t="shared" ca="1" si="389"/>
        <v>50.95</v>
      </c>
      <c r="L785">
        <f t="shared" ca="1" si="390"/>
        <v>1.0684959309922624</v>
      </c>
      <c r="M785">
        <f t="shared" ca="1" si="363"/>
        <v>5.5561788411597641</v>
      </c>
      <c r="N785">
        <f t="shared" ca="1" si="364"/>
        <v>0.75728294997139567</v>
      </c>
      <c r="O785">
        <f t="shared" ca="1" si="365"/>
        <v>9.1699712080119067</v>
      </c>
      <c r="P785">
        <f t="shared" ca="1" si="366"/>
        <v>633.3134959309923</v>
      </c>
      <c r="Q785">
        <f t="shared" ca="1" si="367"/>
        <v>637.59934567389587</v>
      </c>
      <c r="R785">
        <f t="shared" ca="1" si="368"/>
        <v>2.7409906686322007E-2</v>
      </c>
      <c r="S785">
        <f t="shared" ca="1" si="369"/>
        <v>2.8323507366843055</v>
      </c>
      <c r="T785">
        <f t="shared" ca="1" si="370"/>
        <v>50.594272557643521</v>
      </c>
      <c r="U785">
        <f t="shared" ca="1" si="391"/>
        <v>-2.7102769924795211E-2</v>
      </c>
      <c r="V785">
        <f t="shared" ca="1" si="392"/>
        <v>0</v>
      </c>
      <c r="W785">
        <f t="shared" ca="1" si="371"/>
        <v>0.95287993243535907</v>
      </c>
      <c r="X785">
        <f t="shared" ca="1" si="372"/>
        <v>4.9549756486638676</v>
      </c>
      <c r="Y785">
        <f t="shared" ca="1" si="373"/>
        <v>0.69731819578651333</v>
      </c>
      <c r="Z785">
        <f t="shared" ca="1" si="374"/>
        <v>10.282593419755536</v>
      </c>
      <c r="AA785">
        <f t="shared" ca="1" si="375"/>
        <v>633.1978799324354</v>
      </c>
      <c r="AB785">
        <f t="shared" ca="1" si="376"/>
        <v>638.58685686597255</v>
      </c>
      <c r="AC785">
        <f t="shared" ca="1" si="377"/>
        <v>3.8472155144768032E-2</v>
      </c>
      <c r="AD785">
        <f t="shared" ca="1" si="378"/>
        <v>3.3631719310686732</v>
      </c>
      <c r="AE785">
        <f t="shared" ca="1" si="379"/>
        <v>55.765247384435035</v>
      </c>
      <c r="AF785">
        <f t="shared" ca="1" si="380"/>
        <v>3.8421236555905125E-2</v>
      </c>
      <c r="AG785">
        <f t="shared" ca="1" si="381"/>
        <v>0</v>
      </c>
      <c r="AH785">
        <f ca="1">IFERROR(IF(V32="Supercritical",MAX($D$16,IFERROR(L785,MAX($D$16,POWER((ABS(K785)^2)/($I$5*MAX(F785,0.1)^2),1/3)))),IF(V32="Subcritical",MAX($D$16,IFERROR(W785,MAX($D$16,POWER((ABS(K785)^2)/($I$5*MAX(F785,0.1)^2),1/3)))),IF(AND(IFERROR(V785,0)=1,IFERROR(AG785,0)=1),IF(IFERROR(T785,-1E+99)&gt;=IFERROR(AE785,-1E+99),MAX($D$16,IFERROR(L785,MAX($D$16,POWER((ABS(K785)^2)/($I$5*MAX(F785,0.1)^2),1/3)))),MAX($D$16,IFERROR(W785,MAX($D$16,POWER((ABS(K785)^2)/($I$5*MAX(F785,0.1)^2),1/3))))),IF(IFERROR(V785,0)=1,MAX($D$16,IFERROR(L785,MAX($D$16,POWER((ABS(K785)^2)/($I$5*MAX(F785,0.1)^2),1/3)))),IF(IFERROR(AG785,0)=1,MAX($D$16,IFERROR(W785,MAX($D$16,POWER((ABS(K785)^2)/($I$5*MAX(F785,0.1)^2),1/3)))),MAX($D$16,POWER((ABS(K785)^2)/($I$5*MAX(F785,0.1)^2),1/3))))))),MAX($D$16,POWER((ABS(K785)^2)/($I$5*MAX(F785,0.1)^2),1/3)))</f>
        <v>2.1389677043987478</v>
      </c>
      <c r="AI785">
        <f t="shared" ca="1" si="382"/>
        <v>634.38396770439874</v>
      </c>
      <c r="AJ785">
        <f t="shared" ca="1" si="383"/>
        <v>635.45345155659811</v>
      </c>
      <c r="AM785">
        <v>0</v>
      </c>
      <c r="AN785">
        <v>0</v>
      </c>
      <c r="AO785">
        <f t="shared" si="384"/>
        <v>0</v>
      </c>
      <c r="AP785">
        <f t="shared" si="393"/>
        <v>0</v>
      </c>
      <c r="AQ785">
        <f t="shared" ca="1" si="385"/>
        <v>1.0000000000000004</v>
      </c>
      <c r="AR785" t="str">
        <f t="shared" ca="1" si="386"/>
        <v>Supercritical</v>
      </c>
      <c r="AS785">
        <f t="shared" ca="1" si="387"/>
        <v>3.8141460404132466E-3</v>
      </c>
    </row>
    <row r="786" spans="1:45" x14ac:dyDescent="0.35">
      <c r="A786">
        <v>637</v>
      </c>
      <c r="B786">
        <v>635.99599999999998</v>
      </c>
      <c r="C786">
        <v>616141.12100000004</v>
      </c>
      <c r="D786">
        <v>3097359.3110000002</v>
      </c>
      <c r="E786">
        <v>632.24450000000002</v>
      </c>
      <c r="F786">
        <v>5.2</v>
      </c>
      <c r="G786">
        <v>0</v>
      </c>
      <c r="H786" t="s">
        <v>194</v>
      </c>
      <c r="I786">
        <v>0.05</v>
      </c>
      <c r="J786">
        <f t="shared" si="388"/>
        <v>1</v>
      </c>
      <c r="K786">
        <f t="shared" ca="1" si="389"/>
        <v>50.95</v>
      </c>
      <c r="L786">
        <f t="shared" ca="1" si="390"/>
        <v>1.0684959309922624</v>
      </c>
      <c r="M786">
        <f t="shared" ca="1" si="363"/>
        <v>5.5561788411597641</v>
      </c>
      <c r="N786">
        <f t="shared" ca="1" si="364"/>
        <v>0.75728294997139567</v>
      </c>
      <c r="O786">
        <f t="shared" ca="1" si="365"/>
        <v>9.1699712080119067</v>
      </c>
      <c r="P786">
        <f t="shared" ca="1" si="366"/>
        <v>633.31299593099232</v>
      </c>
      <c r="Q786">
        <f t="shared" ca="1" si="367"/>
        <v>637.59884567389588</v>
      </c>
      <c r="R786">
        <f t="shared" ca="1" si="368"/>
        <v>2.7409906686322007E-2</v>
      </c>
      <c r="S786">
        <f t="shared" ca="1" si="369"/>
        <v>2.8323507366843055</v>
      </c>
      <c r="T786">
        <f t="shared" ca="1" si="370"/>
        <v>50.594272557643521</v>
      </c>
      <c r="U786">
        <f t="shared" ca="1" si="391"/>
        <v>-2.7267060831604795E-2</v>
      </c>
      <c r="V786">
        <f t="shared" ca="1" si="392"/>
        <v>0</v>
      </c>
      <c r="W786">
        <f t="shared" ca="1" si="371"/>
        <v>0.95253865512634572</v>
      </c>
      <c r="X786">
        <f t="shared" ca="1" si="372"/>
        <v>4.9532010066569976</v>
      </c>
      <c r="Y786">
        <f t="shared" ca="1" si="373"/>
        <v>0.69713541322196215</v>
      </c>
      <c r="Z786">
        <f t="shared" ca="1" si="374"/>
        <v>10.286277486321326</v>
      </c>
      <c r="AA786">
        <f t="shared" ca="1" si="375"/>
        <v>633.19703865512633</v>
      </c>
      <c r="AB786">
        <f t="shared" ca="1" si="376"/>
        <v>638.58987782564623</v>
      </c>
      <c r="AC786">
        <f t="shared" ca="1" si="377"/>
        <v>3.8513187458968978E-2</v>
      </c>
      <c r="AD786">
        <f t="shared" ca="1" si="378"/>
        <v>3.3649795381312426</v>
      </c>
      <c r="AE786">
        <f t="shared" ca="1" si="379"/>
        <v>55.782690529042938</v>
      </c>
      <c r="AF786">
        <f t="shared" ca="1" si="380"/>
        <v>3.8714256551202197E-2</v>
      </c>
      <c r="AG786">
        <f t="shared" ca="1" si="381"/>
        <v>0</v>
      </c>
      <c r="AH786">
        <f ca="1">IFERROR(IF(V32="Supercritical",MAX($D$16,IFERROR(L786,MAX($D$16,POWER((ABS(K786)^2)/($I$5*MAX(F786,0.1)^2),1/3)))),IF(V32="Subcritical",MAX($D$16,IFERROR(W786,MAX($D$16,POWER((ABS(K786)^2)/($I$5*MAX(F786,0.1)^2),1/3)))),IF(AND(IFERROR(V786,0)=1,IFERROR(AG786,0)=1),IF(IFERROR(T786,-1E+99)&gt;=IFERROR(AE786,-1E+99),MAX($D$16,IFERROR(L786,MAX($D$16,POWER((ABS(K786)^2)/($I$5*MAX(F786,0.1)^2),1/3)))),MAX($D$16,IFERROR(W786,MAX($D$16,POWER((ABS(K786)^2)/($I$5*MAX(F786,0.1)^2),1/3))))),IF(IFERROR(V786,0)=1,MAX($D$16,IFERROR(L786,MAX($D$16,POWER((ABS(K786)^2)/($I$5*MAX(F786,0.1)^2),1/3)))),IF(IFERROR(AG786,0)=1,MAX($D$16,IFERROR(W786,MAX($D$16,POWER((ABS(K786)^2)/($I$5*MAX(F786,0.1)^2),1/3)))),MAX($D$16,POWER((ABS(K786)^2)/($I$5*MAX(F786,0.1)^2),1/3))))))),MAX($D$16,POWER((ABS(K786)^2)/($I$5*MAX(F786,0.1)^2),1/3)))</f>
        <v>2.1389677043987478</v>
      </c>
      <c r="AI786">
        <f t="shared" ca="1" si="382"/>
        <v>634.38346770439875</v>
      </c>
      <c r="AJ786">
        <f t="shared" ca="1" si="383"/>
        <v>635.45295155659812</v>
      </c>
      <c r="AM786">
        <v>0</v>
      </c>
      <c r="AN786">
        <v>0</v>
      </c>
      <c r="AO786">
        <f t="shared" si="384"/>
        <v>0</v>
      </c>
      <c r="AP786">
        <f t="shared" si="393"/>
        <v>0</v>
      </c>
      <c r="AQ786">
        <f t="shared" ca="1" si="385"/>
        <v>1.0000000000000004</v>
      </c>
      <c r="AR786" t="str">
        <f t="shared" ca="1" si="386"/>
        <v>Supercritical</v>
      </c>
      <c r="AS786">
        <f t="shared" ca="1" si="387"/>
        <v>3.8141460404132466E-3</v>
      </c>
    </row>
    <row r="787" spans="1:45" x14ac:dyDescent="0.35">
      <c r="A787">
        <v>638</v>
      </c>
      <c r="B787">
        <v>636.99599999999998</v>
      </c>
      <c r="C787">
        <v>616140.64599999995</v>
      </c>
      <c r="D787">
        <v>3097358.4309999999</v>
      </c>
      <c r="E787">
        <v>632.24400000000003</v>
      </c>
      <c r="F787">
        <v>5.2</v>
      </c>
      <c r="G787">
        <v>0</v>
      </c>
      <c r="H787" t="s">
        <v>194</v>
      </c>
      <c r="I787">
        <v>7.8E-2</v>
      </c>
      <c r="J787">
        <f t="shared" si="388"/>
        <v>1</v>
      </c>
      <c r="K787">
        <f t="shared" ca="1" si="389"/>
        <v>50.95</v>
      </c>
      <c r="L787">
        <f t="shared" ca="1" si="390"/>
        <v>1.0684959309922624</v>
      </c>
      <c r="M787">
        <f t="shared" ca="1" si="363"/>
        <v>5.5561788411597641</v>
      </c>
      <c r="N787">
        <f t="shared" ca="1" si="364"/>
        <v>0.75728294997139567</v>
      </c>
      <c r="O787">
        <f t="shared" ca="1" si="365"/>
        <v>9.1699712080119067</v>
      </c>
      <c r="P787">
        <f t="shared" ca="1" si="366"/>
        <v>633.31249593099233</v>
      </c>
      <c r="Q787">
        <f t="shared" ca="1" si="367"/>
        <v>637.59834567389589</v>
      </c>
      <c r="R787">
        <f t="shared" ca="1" si="368"/>
        <v>2.7409906686322007E-2</v>
      </c>
      <c r="S787">
        <f t="shared" ca="1" si="369"/>
        <v>2.8323507366843055</v>
      </c>
      <c r="T787">
        <f t="shared" ca="1" si="370"/>
        <v>50.594272557643521</v>
      </c>
      <c r="U787">
        <f t="shared" ca="1" si="391"/>
        <v>-2.7467067152883828E-2</v>
      </c>
      <c r="V787">
        <f t="shared" ca="1" si="392"/>
        <v>0</v>
      </c>
      <c r="W787">
        <f t="shared" ca="1" si="371"/>
        <v>0.9522059023904651</v>
      </c>
      <c r="X787">
        <f t="shared" ca="1" si="372"/>
        <v>4.9514706924304184</v>
      </c>
      <c r="Y787">
        <f t="shared" ca="1" si="373"/>
        <v>0.69695716246323369</v>
      </c>
      <c r="Z787">
        <f t="shared" ca="1" si="374"/>
        <v>10.289872073339751</v>
      </c>
      <c r="AA787">
        <f t="shared" ca="1" si="375"/>
        <v>633.19620590239049</v>
      </c>
      <c r="AB787">
        <f t="shared" ca="1" si="376"/>
        <v>638.59281483642201</v>
      </c>
      <c r="AC787">
        <f t="shared" ca="1" si="377"/>
        <v>3.8553252413209442E-2</v>
      </c>
      <c r="AD787">
        <f t="shared" ca="1" si="378"/>
        <v>3.3667435536040586</v>
      </c>
      <c r="AE787">
        <f t="shared" ca="1" si="379"/>
        <v>55.799711760152725</v>
      </c>
      <c r="AF787">
        <f t="shared" ca="1" si="380"/>
        <v>3.8296099815170237E-2</v>
      </c>
      <c r="AG787">
        <f t="shared" ca="1" si="381"/>
        <v>0</v>
      </c>
      <c r="AH787">
        <f ca="1">IFERROR(IF(V32="Supercritical",MAX($D$16,IFERROR(L787,MAX($D$16,POWER((ABS(K787)^2)/($I$5*MAX(F787,0.1)^2),1/3)))),IF(V32="Subcritical",MAX($D$16,IFERROR(W787,MAX($D$16,POWER((ABS(K787)^2)/($I$5*MAX(F787,0.1)^2),1/3)))),IF(AND(IFERROR(V787,0)=1,IFERROR(AG787,0)=1),IF(IFERROR(T787,-1E+99)&gt;=IFERROR(AE787,-1E+99),MAX($D$16,IFERROR(L787,MAX($D$16,POWER((ABS(K787)^2)/($I$5*MAX(F787,0.1)^2),1/3)))),MAX($D$16,IFERROR(W787,MAX($D$16,POWER((ABS(K787)^2)/($I$5*MAX(F787,0.1)^2),1/3))))),IF(IFERROR(V787,0)=1,MAX($D$16,IFERROR(L787,MAX($D$16,POWER((ABS(K787)^2)/($I$5*MAX(F787,0.1)^2),1/3)))),IF(IFERROR(AG787,0)=1,MAX($D$16,IFERROR(W787,MAX($D$16,POWER((ABS(K787)^2)/($I$5*MAX(F787,0.1)^2),1/3)))),MAX($D$16,POWER((ABS(K787)^2)/($I$5*MAX(F787,0.1)^2),1/3))))))),MAX($D$16,POWER((ABS(K787)^2)/($I$5*MAX(F787,0.1)^2),1/3)))</f>
        <v>2.1389677043987478</v>
      </c>
      <c r="AI787">
        <f t="shared" ca="1" si="382"/>
        <v>634.38296770439877</v>
      </c>
      <c r="AJ787">
        <f t="shared" ca="1" si="383"/>
        <v>635.45245155659813</v>
      </c>
      <c r="AM787">
        <v>0</v>
      </c>
      <c r="AN787">
        <v>0</v>
      </c>
      <c r="AO787">
        <f t="shared" si="384"/>
        <v>0</v>
      </c>
      <c r="AP787">
        <f t="shared" si="393"/>
        <v>0</v>
      </c>
      <c r="AQ787">
        <f t="shared" ca="1" si="385"/>
        <v>1.0000000000000004</v>
      </c>
      <c r="AR787" t="str">
        <f t="shared" ca="1" si="386"/>
        <v>Supercritical</v>
      </c>
      <c r="AS787">
        <f t="shared" ca="1" si="387"/>
        <v>3.8141460404132466E-3</v>
      </c>
    </row>
    <row r="788" spans="1:45" x14ac:dyDescent="0.35">
      <c r="A788">
        <v>639</v>
      </c>
      <c r="B788">
        <v>637.99599999999998</v>
      </c>
      <c r="C788">
        <v>616140.17200000002</v>
      </c>
      <c r="D788">
        <v>3097357.55</v>
      </c>
      <c r="E788">
        <v>632.24350000000004</v>
      </c>
      <c r="F788">
        <v>5.2</v>
      </c>
      <c r="G788">
        <v>0</v>
      </c>
      <c r="H788" t="s">
        <v>194</v>
      </c>
      <c r="I788">
        <v>2.7E-2</v>
      </c>
      <c r="J788">
        <f t="shared" si="388"/>
        <v>1</v>
      </c>
      <c r="K788">
        <f t="shared" ca="1" si="389"/>
        <v>50.95</v>
      </c>
      <c r="L788">
        <f t="shared" ca="1" si="390"/>
        <v>1.0684959309922624</v>
      </c>
      <c r="M788">
        <f t="shared" ca="1" si="363"/>
        <v>5.5561788411597641</v>
      </c>
      <c r="N788">
        <f t="shared" ca="1" si="364"/>
        <v>0.75728294997139567</v>
      </c>
      <c r="O788">
        <f t="shared" ca="1" si="365"/>
        <v>9.1699712080119067</v>
      </c>
      <c r="P788">
        <f t="shared" ca="1" si="366"/>
        <v>633.31199593099234</v>
      </c>
      <c r="Q788">
        <f t="shared" ca="1" si="367"/>
        <v>637.5978456738959</v>
      </c>
      <c r="R788">
        <f t="shared" ca="1" si="368"/>
        <v>2.7409906686322007E-2</v>
      </c>
      <c r="S788">
        <f t="shared" ca="1" si="369"/>
        <v>2.8323507366843055</v>
      </c>
      <c r="T788">
        <f t="shared" ca="1" si="370"/>
        <v>50.594272557643521</v>
      </c>
      <c r="U788">
        <f t="shared" ca="1" si="391"/>
        <v>-2.7102769924795211E-2</v>
      </c>
      <c r="V788">
        <f t="shared" ca="1" si="392"/>
        <v>0</v>
      </c>
      <c r="W788">
        <f t="shared" ca="1" si="371"/>
        <v>0.95188169172434323</v>
      </c>
      <c r="X788">
        <f t="shared" ca="1" si="372"/>
        <v>4.9497847969665854</v>
      </c>
      <c r="Y788">
        <f t="shared" ca="1" si="373"/>
        <v>0.69678345544268361</v>
      </c>
      <c r="Z788">
        <f t="shared" ca="1" si="374"/>
        <v>10.293376801194283</v>
      </c>
      <c r="AA788">
        <f t="shared" ca="1" si="375"/>
        <v>633.19538169172438</v>
      </c>
      <c r="AB788">
        <f t="shared" ca="1" si="376"/>
        <v>638.59566741911294</v>
      </c>
      <c r="AC788">
        <f t="shared" ca="1" si="377"/>
        <v>3.859234362615481E-2</v>
      </c>
      <c r="AD788">
        <f t="shared" ca="1" si="378"/>
        <v>3.3684637680778584</v>
      </c>
      <c r="AE788">
        <f t="shared" ca="1" si="379"/>
        <v>55.816309148511607</v>
      </c>
      <c r="AF788">
        <f t="shared" ca="1" si="380"/>
        <v>3.8335356483912619E-2</v>
      </c>
      <c r="AG788">
        <f t="shared" ca="1" si="381"/>
        <v>0</v>
      </c>
      <c r="AH788">
        <f ca="1">IFERROR(IF(V32="Supercritical",MAX($D$16,IFERROR(L788,MAX($D$16,POWER((ABS(K788)^2)/($I$5*MAX(F788,0.1)^2),1/3)))),IF(V32="Subcritical",MAX($D$16,IFERROR(W788,MAX($D$16,POWER((ABS(K788)^2)/($I$5*MAX(F788,0.1)^2),1/3)))),IF(AND(IFERROR(V788,0)=1,IFERROR(AG788,0)=1),IF(IFERROR(T788,-1E+99)&gt;=IFERROR(AE788,-1E+99),MAX($D$16,IFERROR(L788,MAX($D$16,POWER((ABS(K788)^2)/($I$5*MAX(F788,0.1)^2),1/3)))),MAX($D$16,IFERROR(W788,MAX($D$16,POWER((ABS(K788)^2)/($I$5*MAX(F788,0.1)^2),1/3))))),IF(IFERROR(V788,0)=1,MAX($D$16,IFERROR(L788,MAX($D$16,POWER((ABS(K788)^2)/($I$5*MAX(F788,0.1)^2),1/3)))),IF(IFERROR(AG788,0)=1,MAX($D$16,IFERROR(W788,MAX($D$16,POWER((ABS(K788)^2)/($I$5*MAX(F788,0.1)^2),1/3)))),MAX($D$16,POWER((ABS(K788)^2)/($I$5*MAX(F788,0.1)^2),1/3))))))),MAX($D$16,POWER((ABS(K788)^2)/($I$5*MAX(F788,0.1)^2),1/3)))</f>
        <v>2.1389677043987478</v>
      </c>
      <c r="AI788">
        <f t="shared" ca="1" si="382"/>
        <v>634.38246770439878</v>
      </c>
      <c r="AJ788">
        <f t="shared" ca="1" si="383"/>
        <v>635.45195155659815</v>
      </c>
      <c r="AM788">
        <v>0</v>
      </c>
      <c r="AN788">
        <v>0</v>
      </c>
      <c r="AO788">
        <f t="shared" si="384"/>
        <v>0</v>
      </c>
      <c r="AP788">
        <f t="shared" si="393"/>
        <v>0</v>
      </c>
      <c r="AQ788">
        <f t="shared" ca="1" si="385"/>
        <v>1.0000000000000004</v>
      </c>
      <c r="AR788" t="str">
        <f t="shared" ca="1" si="386"/>
        <v>Supercritical</v>
      </c>
      <c r="AS788">
        <f t="shared" ca="1" si="387"/>
        <v>3.8141460404132466E-3</v>
      </c>
    </row>
    <row r="789" spans="1:45" x14ac:dyDescent="0.35">
      <c r="A789">
        <v>640</v>
      </c>
      <c r="B789">
        <v>638.99599999999998</v>
      </c>
      <c r="C789">
        <v>616139.69799999997</v>
      </c>
      <c r="D789">
        <v>3097356.67</v>
      </c>
      <c r="E789">
        <v>632.24300000000005</v>
      </c>
      <c r="F789">
        <v>5.2</v>
      </c>
      <c r="G789">
        <v>0</v>
      </c>
      <c r="H789" t="s">
        <v>194</v>
      </c>
      <c r="I789">
        <v>2.7E-2</v>
      </c>
      <c r="J789">
        <f t="shared" si="388"/>
        <v>1</v>
      </c>
      <c r="K789">
        <f t="shared" ca="1" si="389"/>
        <v>50.95</v>
      </c>
      <c r="L789">
        <f t="shared" ca="1" si="390"/>
        <v>1.0684959309922624</v>
      </c>
      <c r="M789">
        <f t="shared" ca="1" si="363"/>
        <v>5.5561788411597641</v>
      </c>
      <c r="N789">
        <f t="shared" ca="1" si="364"/>
        <v>0.75728294997139567</v>
      </c>
      <c r="O789">
        <f t="shared" ca="1" si="365"/>
        <v>9.1699712080119067</v>
      </c>
      <c r="P789">
        <f t="shared" ca="1" si="366"/>
        <v>633.31149593099235</v>
      </c>
      <c r="Q789">
        <f t="shared" ca="1" si="367"/>
        <v>637.59734567389592</v>
      </c>
      <c r="R789">
        <f t="shared" ca="1" si="368"/>
        <v>2.7409906686322007E-2</v>
      </c>
      <c r="S789">
        <f t="shared" ca="1" si="369"/>
        <v>2.8323507366843055</v>
      </c>
      <c r="T789">
        <f t="shared" ca="1" si="370"/>
        <v>50.594272557643521</v>
      </c>
      <c r="U789">
        <f t="shared" ca="1" si="391"/>
        <v>-2.7102769924795211E-2</v>
      </c>
      <c r="V789">
        <f t="shared" ca="1" si="392"/>
        <v>0</v>
      </c>
      <c r="W789">
        <f t="shared" ca="1" si="371"/>
        <v>0.95156599382759077</v>
      </c>
      <c r="X789">
        <f t="shared" ca="1" si="372"/>
        <v>4.9481431679034724</v>
      </c>
      <c r="Y789">
        <f t="shared" ca="1" si="373"/>
        <v>0.69661427895512129</v>
      </c>
      <c r="Z789">
        <f t="shared" ca="1" si="374"/>
        <v>10.296791800708448</v>
      </c>
      <c r="AA789">
        <f t="shared" ca="1" si="375"/>
        <v>633.19456599382761</v>
      </c>
      <c r="AB789">
        <f t="shared" ca="1" si="376"/>
        <v>638.5984355854248</v>
      </c>
      <c r="AC789">
        <f t="shared" ca="1" si="377"/>
        <v>3.8630460456141144E-2</v>
      </c>
      <c r="AD789">
        <f t="shared" ca="1" si="378"/>
        <v>3.3701402232009952</v>
      </c>
      <c r="AE789">
        <f t="shared" ca="1" si="379"/>
        <v>55.832483185389492</v>
      </c>
      <c r="AF789">
        <f t="shared" ca="1" si="380"/>
        <v>3.8373634587628658E-2</v>
      </c>
      <c r="AG789">
        <f t="shared" ca="1" si="381"/>
        <v>0</v>
      </c>
      <c r="AH789">
        <f ca="1">IFERROR(IF(V32="Supercritical",MAX($D$16,IFERROR(L789,MAX($D$16,POWER((ABS(K789)^2)/($I$5*MAX(F789,0.1)^2),1/3)))),IF(V32="Subcritical",MAX($D$16,IFERROR(W789,MAX($D$16,POWER((ABS(K789)^2)/($I$5*MAX(F789,0.1)^2),1/3)))),IF(AND(IFERROR(V789,0)=1,IFERROR(AG789,0)=1),IF(IFERROR(T789,-1E+99)&gt;=IFERROR(AE789,-1E+99),MAX($D$16,IFERROR(L789,MAX($D$16,POWER((ABS(K789)^2)/($I$5*MAX(F789,0.1)^2),1/3)))),MAX($D$16,IFERROR(W789,MAX($D$16,POWER((ABS(K789)^2)/($I$5*MAX(F789,0.1)^2),1/3))))),IF(IFERROR(V789,0)=1,MAX($D$16,IFERROR(L789,MAX($D$16,POWER((ABS(K789)^2)/($I$5*MAX(F789,0.1)^2),1/3)))),IF(IFERROR(AG789,0)=1,MAX($D$16,IFERROR(W789,MAX($D$16,POWER((ABS(K789)^2)/($I$5*MAX(F789,0.1)^2),1/3)))),MAX($D$16,POWER((ABS(K789)^2)/($I$5*MAX(F789,0.1)^2),1/3))))))),MAX($D$16,POWER((ABS(K789)^2)/($I$5*MAX(F789,0.1)^2),1/3)))</f>
        <v>2.1389677043987478</v>
      </c>
      <c r="AI789">
        <f t="shared" ca="1" si="382"/>
        <v>634.38196770439879</v>
      </c>
      <c r="AJ789">
        <f t="shared" ca="1" si="383"/>
        <v>635.45145155659816</v>
      </c>
      <c r="AM789">
        <v>0</v>
      </c>
      <c r="AN789">
        <v>0</v>
      </c>
      <c r="AO789">
        <f t="shared" si="384"/>
        <v>0</v>
      </c>
      <c r="AP789">
        <f t="shared" si="393"/>
        <v>0</v>
      </c>
      <c r="AQ789">
        <f t="shared" ca="1" si="385"/>
        <v>1.0000000000000004</v>
      </c>
      <c r="AR789" t="str">
        <f t="shared" ca="1" si="386"/>
        <v>Supercritical</v>
      </c>
      <c r="AS789">
        <f t="shared" ca="1" si="387"/>
        <v>3.8141460404132466E-3</v>
      </c>
    </row>
    <row r="790" spans="1:45" x14ac:dyDescent="0.35">
      <c r="A790">
        <v>641</v>
      </c>
      <c r="B790">
        <v>639.99599999999998</v>
      </c>
      <c r="C790">
        <v>616139.22400000005</v>
      </c>
      <c r="D790">
        <v>3097355.7889999999</v>
      </c>
      <c r="E790">
        <v>632.24249999999995</v>
      </c>
      <c r="F790">
        <v>5.2</v>
      </c>
      <c r="G790">
        <v>0</v>
      </c>
      <c r="H790" t="s">
        <v>194</v>
      </c>
      <c r="I790">
        <v>2.7E-2</v>
      </c>
      <c r="J790">
        <f t="shared" si="388"/>
        <v>1</v>
      </c>
      <c r="K790">
        <f t="shared" ca="1" si="389"/>
        <v>50.95</v>
      </c>
      <c r="L790">
        <f t="shared" ca="1" si="390"/>
        <v>1.0684959309922624</v>
      </c>
      <c r="M790">
        <f t="shared" ref="M790:M853" ca="1" si="394">((F790)+(G790)*(L790))*(L790)</f>
        <v>5.5561788411597641</v>
      </c>
      <c r="N790">
        <f t="shared" ref="N790:N853" ca="1" si="395">(((F790)+(G790)*(L790))*(L790))/MAX((F790)+2*(L790)*SQRT(1+(G790)^2),0.000001)</f>
        <v>0.75728294997139567</v>
      </c>
      <c r="O790">
        <f t="shared" ref="O790:O853" ca="1" si="396">ABS(K790)/MAX(((F790)+(G790)*(L790))*(L790),0.000001)</f>
        <v>9.1699712080119067</v>
      </c>
      <c r="P790">
        <f t="shared" ref="P790:P853" ca="1" si="397">E790+L790</f>
        <v>633.31099593099225</v>
      </c>
      <c r="Q790">
        <f t="shared" ref="Q790:Q853" ca="1" si="398">P790+((ABS(K790)/MAX(((F790)+(G790)*(L790))*(L790),0.000001))^2)/(2*$I$5)</f>
        <v>637.59684567389581</v>
      </c>
      <c r="R790">
        <f t="shared" ref="R790:R853" ca="1" si="399">((ABS(K790)*$D$6)/(MAX(((F790)+(G790)*(L790))*(L790),0.000001)*MAX(((((F790)+(G790)*(L790))*(L790))/MAX((F790)+2*(L790)*SQRT(1+(G790)^2),0.000001))^(2/3),0.000001)))^2</f>
        <v>2.7409906686322007E-2</v>
      </c>
      <c r="S790">
        <f t="shared" ref="S790:S853" ca="1" si="400">ABS(ABS(K790)/MAX(((F790)+(G790)*(L790))*(L790),0.000001))/SQRT($I$5*MAX((((F790)+(G790)*(L790))*(L790))/MAX((F790)+2*(G790)*(L790),0.000001),0.000001))</f>
        <v>2.8323507366843055</v>
      </c>
      <c r="T790">
        <f t="shared" ref="T790:T853" ca="1" si="401">((F790)*(L790)^2)/2+(G790)*(L790)^3/3+(ABS(K790)^2)/($I$5*MAX(((F790)+(G790)*(L790))*(L790),0.000001))</f>
        <v>50.594272557643521</v>
      </c>
      <c r="U790">
        <f t="shared" ca="1" si="391"/>
        <v>-2.7102769924681525E-2</v>
      </c>
      <c r="V790">
        <f t="shared" ca="1" si="392"/>
        <v>0</v>
      </c>
      <c r="W790">
        <f t="shared" ref="W790:W853" ca="1" si="402">IF($D$20=0,IFERROR(W791,MAX($D$16,POWER((ABS(K790)^2)/($I$5*MAX(F790,0.1)^2),1/3))),IF(IFERROR(AG791,0)=0,IFERROR(W791,MAX($D$16,POWER((ABS(K790)^2)/($I$5*MAX(F790,0.1)^2),1/3))),IF(OR(IFERROR(W790,0)=0,IFERROR(AD791,0)&gt;1),MAX($D$16,POWER((ABS(K790)^2)/($I$5*MAX(F790,0.1)^2),1/3)),IF(IFERROR(AF790,0)&gt;0,MAX($D$16,IFERROR(W790,0)+((IFERROR(AF790,0))*$D$18*IF((IFERROR(AD790,0))&lt;1,1,-1))),IF(IFERROR(AF790,0)&lt;0,IF(ABS((MAX($D$16,POWER((ABS(K790)^2)/($I$5*MAX(F790,0.1)^2),1/3)))-IFERROR(W790,0))&gt;$D$19,MAX($D$16,IF((MAX($D$16,POWER((ABS(K790)^2)/($I$5*MAX(F790,0.1)^2),1/3)))&gt;IFERROR(W790,0),MIN((MAX($D$16,POWER((ABS(K790)^2)/($I$5*MAX(F790,0.1)^2),1/3))),IFERROR(W790,0)+(MIN(ABS(IFERROR(AF790,0))*$D$18,ABS((MAX($D$16,POWER((ABS(K790)^2)/($I$5*MAX(F790,0.1)^2),1/3)))-IFERROR(W790,0))))),MAX((MAX($D$16,POWER((ABS(K790)^2)/($I$5*MAX(F790,0.1)^2),1/3))),IFERROR(W790,0)-(MIN(ABS(IFERROR(AF790,0))*$D$18,ABS((MAX($D$16,POWER((ABS(K790)^2)/($I$5*MAX(F790,0.1)^2),1/3)))-IFERROR(W790,0))))))),MAX($D$16,POWER((ABS(K790)^2)/($I$5*MAX(F790,0.1)^2),1/3))),MAX($D$16,IFERROR(W790,0)))))))</f>
        <v>0.95125874133659549</v>
      </c>
      <c r="X790">
        <f t="shared" ref="X790:X853" ca="1" si="403">((F790)+(G790)*(W790))*(W790)</f>
        <v>4.9465454549502965</v>
      </c>
      <c r="Y790">
        <f t="shared" ref="Y790:Y853" ca="1" si="404">(((F790)+(G790)*(W790))*(W790))/MAX((F790)+2*(W790)*SQRT(1+(G790)^2),0.000001)</f>
        <v>0.69644959931707962</v>
      </c>
      <c r="Z790">
        <f t="shared" ref="Z790:Z853" ca="1" si="405">ABS(K790)/MAX(((F790)+(G790)*(W790))*(W790),0.000001)</f>
        <v>10.300117620269994</v>
      </c>
      <c r="AA790">
        <f t="shared" ref="AA790:AA853" ca="1" si="406">E790+W790</f>
        <v>633.19375874133652</v>
      </c>
      <c r="AB790">
        <f t="shared" ref="AB790:AB853" ca="1" si="407">AA790+((ABS(K790)/MAX(((F790)+(G790)*(W790))*(W790),0.000001))^2)/(2*$I$5)</f>
        <v>638.60111975007237</v>
      </c>
      <c r="AC790">
        <f t="shared" ref="AC790:AC853" ca="1" si="408">((ABS(K790)*$D$6)/(MAX(((F790)+(G790)*(W790))*(W790),0.000001)*MAX(((((F790)+(G790)*(W790))*(W790))/MAX((F790)+2*(W790)*SQRT(1+(G790)^2),0.000001))^(2/3),0.000001)))^2</f>
        <v>3.8667606983342664E-2</v>
      </c>
      <c r="AD790">
        <f t="shared" ref="AD790:AD853" ca="1" si="409">ABS(ABS(K790)/MAX(((F790)+(G790)*(W790))*(W790),0.000001))/SQRT($I$5*MAX((((F790)+(G790)*(W790))*(W790))/MAX((F790)+2*(G790)*(W790),0.000001),0.000001))</f>
        <v>3.3717731662846719</v>
      </c>
      <c r="AE790">
        <f t="shared" ref="AE790:AE853" ca="1" si="410">((F790)*(W790)^2)/2+(G790)*(W790)^3/3+(ABS(K790)^2)/($I$5*MAX(((F790)+(G790)*(W790))*(W790),0.000001))</f>
        <v>55.848236343795179</v>
      </c>
      <c r="AF790">
        <f t="shared" ref="AF790:AF853" ca="1" si="411">IF($D$20=0,0,IFERROR(AB791+(((AC790+AC791)/2)*J791)+(IF(Z790&gt;Z791,$D$8*((Z790^2-Z791^2)/(2*$I$5)),$D$9*((Z791^2-Z790^2)/(2*$I$5)))+($D$10*(ABS(I791)/90)*(MAX(Z790^2,Z791^2)/(2*$I$5))))-AB790,0))</f>
        <v>3.8618220400735481E-2</v>
      </c>
      <c r="AG790">
        <f t="shared" ref="AG790:AG853" ca="1" si="412">IF($D$20=0,1,IFERROR(IF(ROUND(AD790,3)=1,1,IF(AND(ABS(AF790)&lt;$D$19,AD790&lt;1),1,0)),0))</f>
        <v>0</v>
      </c>
      <c r="AH790">
        <f ca="1">IFERROR(IF(V32="Supercritical",MAX($D$16,IFERROR(L790,MAX($D$16,POWER((ABS(K790)^2)/($I$5*MAX(F790,0.1)^2),1/3)))),IF(V32="Subcritical",MAX($D$16,IFERROR(W790,MAX($D$16,POWER((ABS(K790)^2)/($I$5*MAX(F790,0.1)^2),1/3)))),IF(AND(IFERROR(V790,0)=1,IFERROR(AG790,0)=1),IF(IFERROR(T790,-1E+99)&gt;=IFERROR(AE790,-1E+99),MAX($D$16,IFERROR(L790,MAX($D$16,POWER((ABS(K790)^2)/($I$5*MAX(F790,0.1)^2),1/3)))),MAX($D$16,IFERROR(W790,MAX($D$16,POWER((ABS(K790)^2)/($I$5*MAX(F790,0.1)^2),1/3))))),IF(IFERROR(V790,0)=1,MAX($D$16,IFERROR(L790,MAX($D$16,POWER((ABS(K790)^2)/($I$5*MAX(F790,0.1)^2),1/3)))),IF(IFERROR(AG790,0)=1,MAX($D$16,IFERROR(W790,MAX($D$16,POWER((ABS(K790)^2)/($I$5*MAX(F790,0.1)^2),1/3)))),MAX($D$16,POWER((ABS(K790)^2)/($I$5*MAX(F790,0.1)^2),1/3))))))),MAX($D$16,POWER((ABS(K790)^2)/($I$5*MAX(F790,0.1)^2),1/3)))</f>
        <v>2.1389677043987478</v>
      </c>
      <c r="AI790">
        <f t="shared" ref="AI790:AI853" ca="1" si="413">E790+AH790</f>
        <v>634.38146770439869</v>
      </c>
      <c r="AJ790">
        <f t="shared" ref="AJ790:AJ853" ca="1" si="414">AI790+((ABS(K790)/MAX(((F790)+(G790)*(AH790))*(AH790),0.000001))^2)/(2*$I$5)</f>
        <v>635.45095155659806</v>
      </c>
      <c r="AM790">
        <v>0</v>
      </c>
      <c r="AN790">
        <v>0</v>
      </c>
      <c r="AO790">
        <f t="shared" ref="AO790:AO853" si="415">AM790+AN790</f>
        <v>0</v>
      </c>
      <c r="AP790">
        <f t="shared" si="393"/>
        <v>0</v>
      </c>
      <c r="AQ790">
        <f t="shared" ref="AQ790:AQ853" ca="1" si="416">ABS(ABS(K790)/MAX(((F790)+(G790)*(AH790))*(AH790),0.000001))/SQRT($I$5*MAX((((F790)+(G790)*(AH790))*(AH790))/MAX((F790)+2*(G790)*(AH790),0.000001),0.000001))</f>
        <v>1.0000000000000004</v>
      </c>
      <c r="AR790" t="str">
        <f t="shared" ref="AR790:AR853" ca="1" si="417">IF(AQ790&lt;1,"Subcritical","Supercritical")</f>
        <v>Supercritical</v>
      </c>
      <c r="AS790">
        <f t="shared" ref="AS790:AS853" ca="1" si="418">((ABS(K790)*$D$6)/(MAX(((F790)+(G790)*(AH790))*(AH790),0.000001)*MAX(((((F790)+(G790)*(AH790))*(AH790))/MAX((F790)+2*(AH790)*SQRT(1+(G790)^2),0.000001))^(2/3),0.000001)))^2</f>
        <v>3.8141460404132466E-3</v>
      </c>
    </row>
    <row r="791" spans="1:45" x14ac:dyDescent="0.35">
      <c r="A791">
        <v>642</v>
      </c>
      <c r="B791">
        <v>640.99599999999998</v>
      </c>
      <c r="C791">
        <v>616138.75</v>
      </c>
      <c r="D791">
        <v>3097354.909</v>
      </c>
      <c r="E791">
        <v>632.24199999999996</v>
      </c>
      <c r="F791">
        <v>5.2</v>
      </c>
      <c r="G791">
        <v>0</v>
      </c>
      <c r="H791" t="s">
        <v>194</v>
      </c>
      <c r="I791">
        <v>0.05</v>
      </c>
      <c r="J791">
        <f t="shared" ref="J791:J854" si="419">B791-B790</f>
        <v>1</v>
      </c>
      <c r="K791">
        <f t="shared" ref="K791:K854" ca="1" si="420">MAX(0,K790-AO790)</f>
        <v>50.95</v>
      </c>
      <c r="L791">
        <f t="shared" ref="L791:L854" ca="1" si="421">IF($D$20=0,IFERROR(L790,MAX($D$16,POWER((ABS(K791)^2)/($I$5*MAX(F791,0.1)^2),1/3))),IF(IFERROR(V790,0)=0,IFERROR(L790,MAX($D$16,POWER((ABS(K791)^2)/($I$5*MAX(F791,0.1)^2),1/3))),IF(OR(IFERROR(L791,0)=0,IFERROR(S790,0)&lt;1,IFERROR(S791,0)&lt;1),MAX($D$16,POWER((ABS(K791)^2)/($I$5*MAX(F791,0.1)^2),1/3)),IF(IFERROR(U791,0)&gt;0,MAX($D$16,IFERROR(L791,0)+((IFERROR(U791,0))*$D$18*IF((IFERROR(S791,0))&lt;1,1,-1))),IF(IFERROR(U791,0)&lt;0,IF(ABS((MAX($D$16,POWER((ABS(K791)^2)/($I$5*MAX(F791,0.1)^2),1/3)))-IFERROR(L791,0))&gt;$D$19,MAX($D$16,IF((MAX($D$16,POWER((ABS(K791)^2)/($I$5*MAX(F791,0.1)^2),1/3)))&gt;IFERROR(L791,0),MIN((MAX($D$16,POWER((ABS(K791)^2)/($I$5*MAX(F791,0.1)^2),1/3))),IFERROR(L791,0)+(MIN(ABS(IFERROR(U791,0))*$D$18,ABS((MAX($D$16,POWER((ABS(K791)^2)/($I$5*MAX(F791,0.1)^2),1/3)))-IFERROR(L791,0))))),MAX((MAX($D$16,POWER((ABS(K791)^2)/($I$5*MAX(F791,0.1)^2),1/3))),IFERROR(L791,0)-(MIN(ABS(IFERROR(U791,0))*$D$18,ABS((MAX($D$16,POWER((ABS(K791)^2)/($I$5*MAX(F791,0.1)^2),1/3)))-IFERROR(L791,0))))))),MAX($D$16,POWER((ABS(K791)^2)/($I$5*MAX(F791,0.1)^2),1/3))),MAX($D$16,IFERROR(L791,0)))))))</f>
        <v>1.0684959309922624</v>
      </c>
      <c r="M791">
        <f t="shared" ca="1" si="394"/>
        <v>5.5561788411597641</v>
      </c>
      <c r="N791">
        <f t="shared" ca="1" si="395"/>
        <v>0.75728294997139567</v>
      </c>
      <c r="O791">
        <f t="shared" ca="1" si="396"/>
        <v>9.1699712080119067</v>
      </c>
      <c r="P791">
        <f t="shared" ca="1" si="397"/>
        <v>633.31049593099226</v>
      </c>
      <c r="Q791">
        <f t="shared" ca="1" si="398"/>
        <v>637.59634567389583</v>
      </c>
      <c r="R791">
        <f t="shared" ca="1" si="399"/>
        <v>2.7409906686322007E-2</v>
      </c>
      <c r="S791">
        <f t="shared" ca="1" si="400"/>
        <v>2.8323507366843055</v>
      </c>
      <c r="T791">
        <f t="shared" ca="1" si="401"/>
        <v>50.594272557643521</v>
      </c>
      <c r="U791">
        <f t="shared" ref="U791:U854" ca="1" si="422">IF($D$20=0,0,IFERROR(Q790-(((R790+R791)/2)*J791)-(IF(O790&gt;O791,$D$8*((O790^2-O791^2)/(2*$I$5)),$D$9*((O791^2-O790^2)/(2*$I$5)))+($D$10*(ABS(I791)/90)*(MAX(O790^2,O791^2)/(2*$I$5))))-Q791,0))</f>
        <v>-2.7267060831604795E-2</v>
      </c>
      <c r="V791">
        <f t="shared" ref="V791:V854" ca="1" si="423">IF($D$20=0,1,IFERROR(IF(ROUND(S791,3)=1,1,IF(AND(ABS(U791)&lt;$D$19,S791&gt;1),1,0)),0))</f>
        <v>0</v>
      </c>
      <c r="W791">
        <f t="shared" ca="1" si="402"/>
        <v>0.95095983619678381</v>
      </c>
      <c r="X791">
        <f t="shared" ca="1" si="403"/>
        <v>4.9449911482232762</v>
      </c>
      <c r="Y791">
        <f t="shared" ca="1" si="404"/>
        <v>0.69628936630265492</v>
      </c>
      <c r="Z791">
        <f t="shared" ca="1" si="405"/>
        <v>10.303355147219266</v>
      </c>
      <c r="AA791">
        <f t="shared" ca="1" si="406"/>
        <v>633.19295983619679</v>
      </c>
      <c r="AB791">
        <f t="shared" ca="1" si="407"/>
        <v>638.60372065626461</v>
      </c>
      <c r="AC791">
        <f t="shared" ca="1" si="408"/>
        <v>3.8703791145864239E-2</v>
      </c>
      <c r="AD791">
        <f t="shared" ca="1" si="409"/>
        <v>3.3733630118540336</v>
      </c>
      <c r="AE791">
        <f t="shared" ca="1" si="410"/>
        <v>55.8635727069314</v>
      </c>
      <c r="AF791">
        <f t="shared" ca="1" si="411"/>
        <v>3.8907190052441365E-2</v>
      </c>
      <c r="AG791">
        <f t="shared" ca="1" si="412"/>
        <v>0</v>
      </c>
      <c r="AH791">
        <f ca="1">IFERROR(IF(V32="Supercritical",MAX($D$16,IFERROR(L791,MAX($D$16,POWER((ABS(K791)^2)/($I$5*MAX(F791,0.1)^2),1/3)))),IF(V32="Subcritical",MAX($D$16,IFERROR(W791,MAX($D$16,POWER((ABS(K791)^2)/($I$5*MAX(F791,0.1)^2),1/3)))),IF(AND(IFERROR(V791,0)=1,IFERROR(AG791,0)=1),IF(IFERROR(T791,-1E+99)&gt;=IFERROR(AE791,-1E+99),MAX($D$16,IFERROR(L791,MAX($D$16,POWER((ABS(K791)^2)/($I$5*MAX(F791,0.1)^2),1/3)))),MAX($D$16,IFERROR(W791,MAX($D$16,POWER((ABS(K791)^2)/($I$5*MAX(F791,0.1)^2),1/3))))),IF(IFERROR(V791,0)=1,MAX($D$16,IFERROR(L791,MAX($D$16,POWER((ABS(K791)^2)/($I$5*MAX(F791,0.1)^2),1/3)))),IF(IFERROR(AG791,0)=1,MAX($D$16,IFERROR(W791,MAX($D$16,POWER((ABS(K791)^2)/($I$5*MAX(F791,0.1)^2),1/3)))),MAX($D$16,POWER((ABS(K791)^2)/($I$5*MAX(F791,0.1)^2),1/3))))))),MAX($D$16,POWER((ABS(K791)^2)/($I$5*MAX(F791,0.1)^2),1/3)))</f>
        <v>2.1389677043987478</v>
      </c>
      <c r="AI791">
        <f t="shared" ca="1" si="413"/>
        <v>634.3809677043987</v>
      </c>
      <c r="AJ791">
        <f t="shared" ca="1" si="414"/>
        <v>635.45045155659807</v>
      </c>
      <c r="AM791">
        <v>0</v>
      </c>
      <c r="AN791">
        <v>0</v>
      </c>
      <c r="AO791">
        <f t="shared" si="415"/>
        <v>0</v>
      </c>
      <c r="AP791">
        <f t="shared" ref="AP791:AP854" si="424">AP790+AO791</f>
        <v>0</v>
      </c>
      <c r="AQ791">
        <f t="shared" ca="1" si="416"/>
        <v>1.0000000000000004</v>
      </c>
      <c r="AR791" t="str">
        <f t="shared" ca="1" si="417"/>
        <v>Supercritical</v>
      </c>
      <c r="AS791">
        <f t="shared" ca="1" si="418"/>
        <v>3.8141460404132466E-3</v>
      </c>
    </row>
    <row r="792" spans="1:45" x14ac:dyDescent="0.35">
      <c r="A792">
        <v>643</v>
      </c>
      <c r="B792">
        <v>641.99599999999998</v>
      </c>
      <c r="C792">
        <v>616138.27500000002</v>
      </c>
      <c r="D792">
        <v>3097354.0290000001</v>
      </c>
      <c r="E792">
        <v>632.24149999999997</v>
      </c>
      <c r="F792">
        <v>5.2</v>
      </c>
      <c r="G792">
        <v>0</v>
      </c>
      <c r="H792" t="s">
        <v>194</v>
      </c>
      <c r="I792">
        <v>7.8E-2</v>
      </c>
      <c r="J792">
        <f t="shared" si="419"/>
        <v>1</v>
      </c>
      <c r="K792">
        <f t="shared" ca="1" si="420"/>
        <v>50.95</v>
      </c>
      <c r="L792">
        <f t="shared" ca="1" si="421"/>
        <v>1.0684959309922624</v>
      </c>
      <c r="M792">
        <f t="shared" ca="1" si="394"/>
        <v>5.5561788411597641</v>
      </c>
      <c r="N792">
        <f t="shared" ca="1" si="395"/>
        <v>0.75728294997139567</v>
      </c>
      <c r="O792">
        <f t="shared" ca="1" si="396"/>
        <v>9.1699712080119067</v>
      </c>
      <c r="P792">
        <f t="shared" ca="1" si="397"/>
        <v>633.30999593099227</v>
      </c>
      <c r="Q792">
        <f t="shared" ca="1" si="398"/>
        <v>637.59584567389584</v>
      </c>
      <c r="R792">
        <f t="shared" ca="1" si="399"/>
        <v>2.7409906686322007E-2</v>
      </c>
      <c r="S792">
        <f t="shared" ca="1" si="400"/>
        <v>2.8323507366843055</v>
      </c>
      <c r="T792">
        <f t="shared" ca="1" si="401"/>
        <v>50.594272557643521</v>
      </c>
      <c r="U792">
        <f t="shared" ca="1" si="422"/>
        <v>-2.7467067152883828E-2</v>
      </c>
      <c r="V792">
        <f t="shared" ca="1" si="423"/>
        <v>0</v>
      </c>
      <c r="W792">
        <f t="shared" ca="1" si="402"/>
        <v>0.95066915587256551</v>
      </c>
      <c r="X792">
        <f t="shared" ca="1" si="403"/>
        <v>4.9434796105373406</v>
      </c>
      <c r="Y792">
        <f t="shared" ca="1" si="404"/>
        <v>0.69613351646141985</v>
      </c>
      <c r="Z792">
        <f t="shared" ca="1" si="405"/>
        <v>10.306505541440252</v>
      </c>
      <c r="AA792">
        <f t="shared" ca="1" si="406"/>
        <v>633.19216915587253</v>
      </c>
      <c r="AB792">
        <f t="shared" ca="1" si="407"/>
        <v>638.60623931263797</v>
      </c>
      <c r="AC792">
        <f t="shared" ca="1" si="408"/>
        <v>3.8739024007795192E-2</v>
      </c>
      <c r="AD792">
        <f t="shared" ca="1" si="409"/>
        <v>3.3749103091443664</v>
      </c>
      <c r="AE792">
        <f t="shared" ca="1" si="410"/>
        <v>55.878497654189047</v>
      </c>
      <c r="AF792">
        <f t="shared" ca="1" si="411"/>
        <v>3.848265716487731E-2</v>
      </c>
      <c r="AG792">
        <f t="shared" ca="1" si="412"/>
        <v>0</v>
      </c>
      <c r="AH792">
        <f ca="1">IFERROR(IF(V32="Supercritical",MAX($D$16,IFERROR(L792,MAX($D$16,POWER((ABS(K792)^2)/($I$5*MAX(F792,0.1)^2),1/3)))),IF(V32="Subcritical",MAX($D$16,IFERROR(W792,MAX($D$16,POWER((ABS(K792)^2)/($I$5*MAX(F792,0.1)^2),1/3)))),IF(AND(IFERROR(V792,0)=1,IFERROR(AG792,0)=1),IF(IFERROR(T792,-1E+99)&gt;=IFERROR(AE792,-1E+99),MAX($D$16,IFERROR(L792,MAX($D$16,POWER((ABS(K792)^2)/($I$5*MAX(F792,0.1)^2),1/3)))),MAX($D$16,IFERROR(W792,MAX($D$16,POWER((ABS(K792)^2)/($I$5*MAX(F792,0.1)^2),1/3))))),IF(IFERROR(V792,0)=1,MAX($D$16,IFERROR(L792,MAX($D$16,POWER((ABS(K792)^2)/($I$5*MAX(F792,0.1)^2),1/3)))),IF(IFERROR(AG792,0)=1,MAX($D$16,IFERROR(W792,MAX($D$16,POWER((ABS(K792)^2)/($I$5*MAX(F792,0.1)^2),1/3)))),MAX($D$16,POWER((ABS(K792)^2)/($I$5*MAX(F792,0.1)^2),1/3))))))),MAX($D$16,POWER((ABS(K792)^2)/($I$5*MAX(F792,0.1)^2),1/3)))</f>
        <v>2.1389677043987478</v>
      </c>
      <c r="AI792">
        <f t="shared" ca="1" si="413"/>
        <v>634.38046770439871</v>
      </c>
      <c r="AJ792">
        <f t="shared" ca="1" si="414"/>
        <v>635.44995155659808</v>
      </c>
      <c r="AM792">
        <v>0</v>
      </c>
      <c r="AN792">
        <v>0</v>
      </c>
      <c r="AO792">
        <f t="shared" si="415"/>
        <v>0</v>
      </c>
      <c r="AP792">
        <f t="shared" si="424"/>
        <v>0</v>
      </c>
      <c r="AQ792">
        <f t="shared" ca="1" si="416"/>
        <v>1.0000000000000004</v>
      </c>
      <c r="AR792" t="str">
        <f t="shared" ca="1" si="417"/>
        <v>Supercritical</v>
      </c>
      <c r="AS792">
        <f t="shared" ca="1" si="418"/>
        <v>3.8141460404132466E-3</v>
      </c>
    </row>
    <row r="793" spans="1:45" x14ac:dyDescent="0.35">
      <c r="A793">
        <v>644</v>
      </c>
      <c r="B793">
        <v>642.99599999999998</v>
      </c>
      <c r="C793">
        <v>616137.80099999998</v>
      </c>
      <c r="D793">
        <v>3097353.148</v>
      </c>
      <c r="E793">
        <v>632.24099999999999</v>
      </c>
      <c r="F793">
        <v>5.2</v>
      </c>
      <c r="G793">
        <v>0</v>
      </c>
      <c r="H793" t="s">
        <v>194</v>
      </c>
      <c r="I793">
        <v>2.7E-2</v>
      </c>
      <c r="J793">
        <f t="shared" si="419"/>
        <v>1</v>
      </c>
      <c r="K793">
        <f t="shared" ca="1" si="420"/>
        <v>50.95</v>
      </c>
      <c r="L793">
        <f t="shared" ca="1" si="421"/>
        <v>1.0684959309922624</v>
      </c>
      <c r="M793">
        <f t="shared" ca="1" si="394"/>
        <v>5.5561788411597641</v>
      </c>
      <c r="N793">
        <f t="shared" ca="1" si="395"/>
        <v>0.75728294997139567</v>
      </c>
      <c r="O793">
        <f t="shared" ca="1" si="396"/>
        <v>9.1699712080119067</v>
      </c>
      <c r="P793">
        <f t="shared" ca="1" si="397"/>
        <v>633.30949593099228</v>
      </c>
      <c r="Q793">
        <f t="shared" ca="1" si="398"/>
        <v>637.59534567389585</v>
      </c>
      <c r="R793">
        <f t="shared" ca="1" si="399"/>
        <v>2.7409906686322007E-2</v>
      </c>
      <c r="S793">
        <f t="shared" ca="1" si="400"/>
        <v>2.8323507366843055</v>
      </c>
      <c r="T793">
        <f t="shared" ca="1" si="401"/>
        <v>50.594272557643521</v>
      </c>
      <c r="U793">
        <f t="shared" ca="1" si="422"/>
        <v>-2.7102769924795211E-2</v>
      </c>
      <c r="V793">
        <f t="shared" ca="1" si="423"/>
        <v>0</v>
      </c>
      <c r="W793">
        <f t="shared" ca="1" si="402"/>
        <v>0.95038655856625875</v>
      </c>
      <c r="X793">
        <f t="shared" ca="1" si="403"/>
        <v>4.9420101045445453</v>
      </c>
      <c r="Y793">
        <f t="shared" ca="1" si="404"/>
        <v>0.69598197590916155</v>
      </c>
      <c r="Z793">
        <f t="shared" ca="1" si="405"/>
        <v>10.309570179378568</v>
      </c>
      <c r="AA793">
        <f t="shared" ca="1" si="406"/>
        <v>633.19138655856625</v>
      </c>
      <c r="AB793">
        <f t="shared" ca="1" si="407"/>
        <v>638.60867693998989</v>
      </c>
      <c r="AC793">
        <f t="shared" ca="1" si="408"/>
        <v>3.8773319140275146E-2</v>
      </c>
      <c r="AD793">
        <f t="shared" ca="1" si="409"/>
        <v>3.3764157146800438</v>
      </c>
      <c r="AE793">
        <f t="shared" ca="1" si="410"/>
        <v>55.8930175963241</v>
      </c>
      <c r="AF793">
        <f t="shared" ca="1" si="411"/>
        <v>3.8517097207545703E-2</v>
      </c>
      <c r="AG793">
        <f t="shared" ca="1" si="412"/>
        <v>0</v>
      </c>
      <c r="AH793">
        <f ca="1">IFERROR(IF(V32="Supercritical",MAX($D$16,IFERROR(L793,MAX($D$16,POWER((ABS(K793)^2)/($I$5*MAX(F793,0.1)^2),1/3)))),IF(V32="Subcritical",MAX($D$16,IFERROR(W793,MAX($D$16,POWER((ABS(K793)^2)/($I$5*MAX(F793,0.1)^2),1/3)))),IF(AND(IFERROR(V793,0)=1,IFERROR(AG793,0)=1),IF(IFERROR(T793,-1E+99)&gt;=IFERROR(AE793,-1E+99),MAX($D$16,IFERROR(L793,MAX($D$16,POWER((ABS(K793)^2)/($I$5*MAX(F793,0.1)^2),1/3)))),MAX($D$16,IFERROR(W793,MAX($D$16,POWER((ABS(K793)^2)/($I$5*MAX(F793,0.1)^2),1/3))))),IF(IFERROR(V793,0)=1,MAX($D$16,IFERROR(L793,MAX($D$16,POWER((ABS(K793)^2)/($I$5*MAX(F793,0.1)^2),1/3)))),IF(IFERROR(AG793,0)=1,MAX($D$16,IFERROR(W793,MAX($D$16,POWER((ABS(K793)^2)/($I$5*MAX(F793,0.1)^2),1/3)))),MAX($D$16,POWER((ABS(K793)^2)/($I$5*MAX(F793,0.1)^2),1/3))))))),MAX($D$16,POWER((ABS(K793)^2)/($I$5*MAX(F793,0.1)^2),1/3)))</f>
        <v>2.1389677043987478</v>
      </c>
      <c r="AI793">
        <f t="shared" ca="1" si="413"/>
        <v>634.37996770439872</v>
      </c>
      <c r="AJ793">
        <f t="shared" ca="1" si="414"/>
        <v>635.44945155659809</v>
      </c>
      <c r="AM793">
        <v>0</v>
      </c>
      <c r="AN793">
        <v>0</v>
      </c>
      <c r="AO793">
        <f t="shared" si="415"/>
        <v>0</v>
      </c>
      <c r="AP793">
        <f t="shared" si="424"/>
        <v>0</v>
      </c>
      <c r="AQ793">
        <f t="shared" ca="1" si="416"/>
        <v>1.0000000000000004</v>
      </c>
      <c r="AR793" t="str">
        <f t="shared" ca="1" si="417"/>
        <v>Supercritical</v>
      </c>
      <c r="AS793">
        <f t="shared" ca="1" si="418"/>
        <v>3.8141460404132466E-3</v>
      </c>
    </row>
    <row r="794" spans="1:45" x14ac:dyDescent="0.35">
      <c r="A794">
        <v>645</v>
      </c>
      <c r="B794">
        <v>643.99599999999998</v>
      </c>
      <c r="C794">
        <v>616137.32700000005</v>
      </c>
      <c r="D794">
        <v>3097352.2680000002</v>
      </c>
      <c r="E794">
        <v>632.2405</v>
      </c>
      <c r="F794">
        <v>5.2</v>
      </c>
      <c r="G794">
        <v>0</v>
      </c>
      <c r="H794" t="s">
        <v>194</v>
      </c>
      <c r="I794">
        <v>2.7E-2</v>
      </c>
      <c r="J794">
        <f t="shared" si="419"/>
        <v>1</v>
      </c>
      <c r="K794">
        <f t="shared" ca="1" si="420"/>
        <v>50.95</v>
      </c>
      <c r="L794">
        <f t="shared" ca="1" si="421"/>
        <v>1.0684959309922624</v>
      </c>
      <c r="M794">
        <f t="shared" ca="1" si="394"/>
        <v>5.5561788411597641</v>
      </c>
      <c r="N794">
        <f t="shared" ca="1" si="395"/>
        <v>0.75728294997139567</v>
      </c>
      <c r="O794">
        <f t="shared" ca="1" si="396"/>
        <v>9.1699712080119067</v>
      </c>
      <c r="P794">
        <f t="shared" ca="1" si="397"/>
        <v>633.3089959309923</v>
      </c>
      <c r="Q794">
        <f t="shared" ca="1" si="398"/>
        <v>637.59484567389586</v>
      </c>
      <c r="R794">
        <f t="shared" ca="1" si="399"/>
        <v>2.7409906686322007E-2</v>
      </c>
      <c r="S794">
        <f t="shared" ca="1" si="400"/>
        <v>2.8323507366843055</v>
      </c>
      <c r="T794">
        <f t="shared" ca="1" si="401"/>
        <v>50.594272557643521</v>
      </c>
      <c r="U794">
        <f t="shared" ca="1" si="422"/>
        <v>-2.7102769924795211E-2</v>
      </c>
      <c r="V794">
        <f t="shared" ca="1" si="423"/>
        <v>0</v>
      </c>
      <c r="W794">
        <f t="shared" ca="1" si="402"/>
        <v>0.95011188759314602</v>
      </c>
      <c r="X794">
        <f t="shared" ca="1" si="403"/>
        <v>4.940581815484359</v>
      </c>
      <c r="Y794">
        <f t="shared" ca="1" si="404"/>
        <v>0.6958346626694496</v>
      </c>
      <c r="Z794">
        <f t="shared" ca="1" si="405"/>
        <v>10.312550606958226</v>
      </c>
      <c r="AA794">
        <f t="shared" ca="1" si="406"/>
        <v>633.19061188759315</v>
      </c>
      <c r="AB794">
        <f t="shared" ca="1" si="407"/>
        <v>638.61103492638392</v>
      </c>
      <c r="AC794">
        <f t="shared" ca="1" si="408"/>
        <v>3.8806692099231752E-2</v>
      </c>
      <c r="AD794">
        <f t="shared" ca="1" si="409"/>
        <v>3.3778799691937347</v>
      </c>
      <c r="AE794">
        <f t="shared" ca="1" si="410"/>
        <v>55.907139752623181</v>
      </c>
      <c r="AF794">
        <f t="shared" ca="1" si="411"/>
        <v>3.9011347094287885E-2</v>
      </c>
      <c r="AG794">
        <f t="shared" ca="1" si="412"/>
        <v>0</v>
      </c>
      <c r="AH794">
        <f ca="1">IFERROR(IF(V32="Supercritical",MAX($D$16,IFERROR(L794,MAX($D$16,POWER((ABS(K794)^2)/($I$5*MAX(F794,0.1)^2),1/3)))),IF(V32="Subcritical",MAX($D$16,IFERROR(W794,MAX($D$16,POWER((ABS(K794)^2)/($I$5*MAX(F794,0.1)^2),1/3)))),IF(AND(IFERROR(V794,0)=1,IFERROR(AG794,0)=1),IF(IFERROR(T794,-1E+99)&gt;=IFERROR(AE794,-1E+99),MAX($D$16,IFERROR(L794,MAX($D$16,POWER((ABS(K794)^2)/($I$5*MAX(F794,0.1)^2),1/3)))),MAX($D$16,IFERROR(W794,MAX($D$16,POWER((ABS(K794)^2)/($I$5*MAX(F794,0.1)^2),1/3))))),IF(IFERROR(V794,0)=1,MAX($D$16,IFERROR(L794,MAX($D$16,POWER((ABS(K794)^2)/($I$5*MAX(F794,0.1)^2),1/3)))),IF(IFERROR(AG794,0)=1,MAX($D$16,IFERROR(W794,MAX($D$16,POWER((ABS(K794)^2)/($I$5*MAX(F794,0.1)^2),1/3)))),MAX($D$16,POWER((ABS(K794)^2)/($I$5*MAX(F794,0.1)^2),1/3))))))),MAX($D$16,POWER((ABS(K794)^2)/($I$5*MAX(F794,0.1)^2),1/3)))</f>
        <v>2.1389677043987478</v>
      </c>
      <c r="AI794">
        <f t="shared" ca="1" si="413"/>
        <v>634.37946770439873</v>
      </c>
      <c r="AJ794">
        <f t="shared" ca="1" si="414"/>
        <v>635.4489515565981</v>
      </c>
      <c r="AM794">
        <v>0</v>
      </c>
      <c r="AN794">
        <v>0</v>
      </c>
      <c r="AO794">
        <f t="shared" si="415"/>
        <v>0</v>
      </c>
      <c r="AP794">
        <f t="shared" si="424"/>
        <v>0</v>
      </c>
      <c r="AQ794">
        <f t="shared" ca="1" si="416"/>
        <v>1.0000000000000004</v>
      </c>
      <c r="AR794" t="str">
        <f t="shared" ca="1" si="417"/>
        <v>Supercritical</v>
      </c>
      <c r="AS794">
        <f t="shared" ca="1" si="418"/>
        <v>3.8141460404132466E-3</v>
      </c>
    </row>
    <row r="795" spans="1:45" x14ac:dyDescent="0.35">
      <c r="A795">
        <v>646</v>
      </c>
      <c r="B795">
        <v>644.99599999999998</v>
      </c>
      <c r="C795">
        <v>616136.853</v>
      </c>
      <c r="D795">
        <v>3097351.3870000001</v>
      </c>
      <c r="E795">
        <v>632.24</v>
      </c>
      <c r="F795">
        <v>5.2</v>
      </c>
      <c r="G795">
        <v>0</v>
      </c>
      <c r="H795" t="s">
        <v>194</v>
      </c>
      <c r="I795">
        <v>7.8E-2</v>
      </c>
      <c r="J795">
        <f t="shared" si="419"/>
        <v>1</v>
      </c>
      <c r="K795">
        <f t="shared" ca="1" si="420"/>
        <v>50.95</v>
      </c>
      <c r="L795">
        <f t="shared" ca="1" si="421"/>
        <v>1.0684959309922624</v>
      </c>
      <c r="M795">
        <f t="shared" ca="1" si="394"/>
        <v>5.5561788411597641</v>
      </c>
      <c r="N795">
        <f t="shared" ca="1" si="395"/>
        <v>0.75728294997139567</v>
      </c>
      <c r="O795">
        <f t="shared" ca="1" si="396"/>
        <v>9.1699712080119067</v>
      </c>
      <c r="P795">
        <f t="shared" ca="1" si="397"/>
        <v>633.30849593099231</v>
      </c>
      <c r="Q795">
        <f t="shared" ca="1" si="398"/>
        <v>637.59434567389587</v>
      </c>
      <c r="R795">
        <f t="shared" ca="1" si="399"/>
        <v>2.7409906686322007E-2</v>
      </c>
      <c r="S795">
        <f t="shared" ca="1" si="400"/>
        <v>2.8323507366843055</v>
      </c>
      <c r="T795">
        <f t="shared" ca="1" si="401"/>
        <v>50.594272557643521</v>
      </c>
      <c r="U795">
        <f t="shared" ca="1" si="422"/>
        <v>-2.7467067152883828E-2</v>
      </c>
      <c r="V795">
        <f t="shared" ca="1" si="423"/>
        <v>0</v>
      </c>
      <c r="W795">
        <f t="shared" ca="1" si="402"/>
        <v>0.9498449750383251</v>
      </c>
      <c r="X795">
        <f t="shared" ca="1" si="403"/>
        <v>4.9391938701992908</v>
      </c>
      <c r="Y795">
        <f t="shared" ca="1" si="404"/>
        <v>0.69569148863267838</v>
      </c>
      <c r="Z795">
        <f t="shared" ca="1" si="405"/>
        <v>10.315448500089799</v>
      </c>
      <c r="AA795">
        <f t="shared" ca="1" si="406"/>
        <v>633.18984497503834</v>
      </c>
      <c r="AB795">
        <f t="shared" ca="1" si="407"/>
        <v>638.61331478941167</v>
      </c>
      <c r="AC795">
        <f t="shared" ca="1" si="408"/>
        <v>3.8839159985786437E-2</v>
      </c>
      <c r="AD795">
        <f t="shared" ca="1" si="409"/>
        <v>3.3793038782503753</v>
      </c>
      <c r="AE795">
        <f t="shared" ca="1" si="410"/>
        <v>55.920871963901796</v>
      </c>
      <c r="AF795">
        <f t="shared" ca="1" si="411"/>
        <v>3.8791115803633147E-2</v>
      </c>
      <c r="AG795">
        <f t="shared" ca="1" si="412"/>
        <v>0</v>
      </c>
      <c r="AH795">
        <f ca="1">IFERROR(IF(V32="Supercritical",MAX($D$16,IFERROR(L795,MAX($D$16,POWER((ABS(K795)^2)/($I$5*MAX(F795,0.1)^2),1/3)))),IF(V32="Subcritical",MAX($D$16,IFERROR(W795,MAX($D$16,POWER((ABS(K795)^2)/($I$5*MAX(F795,0.1)^2),1/3)))),IF(AND(IFERROR(V795,0)=1,IFERROR(AG795,0)=1),IF(IFERROR(T795,-1E+99)&gt;=IFERROR(AE795,-1E+99),MAX($D$16,IFERROR(L795,MAX($D$16,POWER((ABS(K795)^2)/($I$5*MAX(F795,0.1)^2),1/3)))),MAX($D$16,IFERROR(W795,MAX($D$16,POWER((ABS(K795)^2)/($I$5*MAX(F795,0.1)^2),1/3))))),IF(IFERROR(V795,0)=1,MAX($D$16,IFERROR(L795,MAX($D$16,POWER((ABS(K795)^2)/($I$5*MAX(F795,0.1)^2),1/3)))),IF(IFERROR(AG795,0)=1,MAX($D$16,IFERROR(W795,MAX($D$16,POWER((ABS(K795)^2)/($I$5*MAX(F795,0.1)^2),1/3)))),MAX($D$16,POWER((ABS(K795)^2)/($I$5*MAX(F795,0.1)^2),1/3))))))),MAX($D$16,POWER((ABS(K795)^2)/($I$5*MAX(F795,0.1)^2),1/3)))</f>
        <v>2.1389677043987478</v>
      </c>
      <c r="AI795">
        <f t="shared" ca="1" si="413"/>
        <v>634.37896770439875</v>
      </c>
      <c r="AJ795">
        <f t="shared" ca="1" si="414"/>
        <v>635.44845155659812</v>
      </c>
      <c r="AM795">
        <v>0</v>
      </c>
      <c r="AN795">
        <v>0</v>
      </c>
      <c r="AO795">
        <f t="shared" si="415"/>
        <v>0</v>
      </c>
      <c r="AP795">
        <f t="shared" si="424"/>
        <v>0</v>
      </c>
      <c r="AQ795">
        <f t="shared" ca="1" si="416"/>
        <v>1.0000000000000004</v>
      </c>
      <c r="AR795" t="str">
        <f t="shared" ca="1" si="417"/>
        <v>Supercritical</v>
      </c>
      <c r="AS795">
        <f t="shared" ca="1" si="418"/>
        <v>3.8141460404132466E-3</v>
      </c>
    </row>
    <row r="796" spans="1:45" x14ac:dyDescent="0.35">
      <c r="A796">
        <v>647</v>
      </c>
      <c r="B796">
        <v>645.99599999999998</v>
      </c>
      <c r="C796">
        <v>616136.37800000003</v>
      </c>
      <c r="D796">
        <v>3097350.5070000002</v>
      </c>
      <c r="E796">
        <v>632.23950000000002</v>
      </c>
      <c r="F796">
        <v>5.2</v>
      </c>
      <c r="G796">
        <v>0</v>
      </c>
      <c r="H796" t="s">
        <v>194</v>
      </c>
      <c r="I796">
        <v>0.05</v>
      </c>
      <c r="J796">
        <f t="shared" si="419"/>
        <v>1</v>
      </c>
      <c r="K796">
        <f t="shared" ca="1" si="420"/>
        <v>50.95</v>
      </c>
      <c r="L796">
        <f t="shared" ca="1" si="421"/>
        <v>1.0684959309922624</v>
      </c>
      <c r="M796">
        <f t="shared" ca="1" si="394"/>
        <v>5.5561788411597641</v>
      </c>
      <c r="N796">
        <f t="shared" ca="1" si="395"/>
        <v>0.75728294997139567</v>
      </c>
      <c r="O796">
        <f t="shared" ca="1" si="396"/>
        <v>9.1699712080119067</v>
      </c>
      <c r="P796">
        <f t="shared" ca="1" si="397"/>
        <v>633.30799593099232</v>
      </c>
      <c r="Q796">
        <f t="shared" ca="1" si="398"/>
        <v>637.59384567389588</v>
      </c>
      <c r="R796">
        <f t="shared" ca="1" si="399"/>
        <v>2.7409906686322007E-2</v>
      </c>
      <c r="S796">
        <f t="shared" ca="1" si="400"/>
        <v>2.8323507366843055</v>
      </c>
      <c r="T796">
        <f t="shared" ca="1" si="401"/>
        <v>50.594272557643521</v>
      </c>
      <c r="U796">
        <f t="shared" ca="1" si="422"/>
        <v>-2.7267060831604795E-2</v>
      </c>
      <c r="V796">
        <f t="shared" ca="1" si="423"/>
        <v>0</v>
      </c>
      <c r="W796">
        <f t="shared" ca="1" si="402"/>
        <v>0.9495856448037947</v>
      </c>
      <c r="X796">
        <f t="shared" ca="1" si="403"/>
        <v>4.9378453529797328</v>
      </c>
      <c r="Y796">
        <f t="shared" ca="1" si="404"/>
        <v>0.69555236119012909</v>
      </c>
      <c r="Z796">
        <f t="shared" ca="1" si="405"/>
        <v>10.318265631639179</v>
      </c>
      <c r="AA796">
        <f t="shared" ca="1" si="406"/>
        <v>633.18908564480387</v>
      </c>
      <c r="AB796">
        <f t="shared" ca="1" si="407"/>
        <v>638.61551814455242</v>
      </c>
      <c r="AC796">
        <f t="shared" ca="1" si="408"/>
        <v>3.8870741077186778E-2</v>
      </c>
      <c r="AD796">
        <f t="shared" ca="1" si="409"/>
        <v>3.3806882960259306</v>
      </c>
      <c r="AE796">
        <f t="shared" ca="1" si="410"/>
        <v>55.934222536008335</v>
      </c>
      <c r="AF796">
        <f t="shared" ca="1" si="411"/>
        <v>3.8576059798629103E-2</v>
      </c>
      <c r="AG796">
        <f t="shared" ca="1" si="412"/>
        <v>0</v>
      </c>
      <c r="AH796">
        <f ca="1">IFERROR(IF(V32="Supercritical",MAX($D$16,IFERROR(L796,MAX($D$16,POWER((ABS(K796)^2)/($I$5*MAX(F796,0.1)^2),1/3)))),IF(V32="Subcritical",MAX($D$16,IFERROR(W796,MAX($D$16,POWER((ABS(K796)^2)/($I$5*MAX(F796,0.1)^2),1/3)))),IF(AND(IFERROR(V796,0)=1,IFERROR(AG796,0)=1),IF(IFERROR(T796,-1E+99)&gt;=IFERROR(AE796,-1E+99),MAX($D$16,IFERROR(L796,MAX($D$16,POWER((ABS(K796)^2)/($I$5*MAX(F796,0.1)^2),1/3)))),MAX($D$16,IFERROR(W796,MAX($D$16,POWER((ABS(K796)^2)/($I$5*MAX(F796,0.1)^2),1/3))))),IF(IFERROR(V796,0)=1,MAX($D$16,IFERROR(L796,MAX($D$16,POWER((ABS(K796)^2)/($I$5*MAX(F796,0.1)^2),1/3)))),IF(IFERROR(AG796,0)=1,MAX($D$16,IFERROR(W796,MAX($D$16,POWER((ABS(K796)^2)/($I$5*MAX(F796,0.1)^2),1/3)))),MAX($D$16,POWER((ABS(K796)^2)/($I$5*MAX(F796,0.1)^2),1/3))))))),MAX($D$16,POWER((ABS(K796)^2)/($I$5*MAX(F796,0.1)^2),1/3)))</f>
        <v>2.1389677043987478</v>
      </c>
      <c r="AI796">
        <f t="shared" ca="1" si="413"/>
        <v>634.37846770439876</v>
      </c>
      <c r="AJ796">
        <f t="shared" ca="1" si="414"/>
        <v>635.44795155659813</v>
      </c>
      <c r="AM796">
        <v>0</v>
      </c>
      <c r="AN796">
        <v>0</v>
      </c>
      <c r="AO796">
        <f t="shared" si="415"/>
        <v>0</v>
      </c>
      <c r="AP796">
        <f t="shared" si="424"/>
        <v>0</v>
      </c>
      <c r="AQ796">
        <f t="shared" ca="1" si="416"/>
        <v>1.0000000000000004</v>
      </c>
      <c r="AR796" t="str">
        <f t="shared" ca="1" si="417"/>
        <v>Supercritical</v>
      </c>
      <c r="AS796">
        <f t="shared" ca="1" si="418"/>
        <v>3.8141460404132466E-3</v>
      </c>
    </row>
    <row r="797" spans="1:45" x14ac:dyDescent="0.35">
      <c r="A797">
        <v>648</v>
      </c>
      <c r="B797">
        <v>646.995</v>
      </c>
      <c r="C797">
        <v>616135.90399999998</v>
      </c>
      <c r="D797">
        <v>3097349.6269999999</v>
      </c>
      <c r="E797">
        <v>632.23900000000003</v>
      </c>
      <c r="F797">
        <v>5.2</v>
      </c>
      <c r="G797">
        <v>0</v>
      </c>
      <c r="H797" t="s">
        <v>194</v>
      </c>
      <c r="I797">
        <v>2.7E-2</v>
      </c>
      <c r="J797">
        <f t="shared" si="419"/>
        <v>0.99900000000002365</v>
      </c>
      <c r="K797">
        <f t="shared" ca="1" si="420"/>
        <v>50.95</v>
      </c>
      <c r="L797">
        <f t="shared" ca="1" si="421"/>
        <v>1.0684959309922624</v>
      </c>
      <c r="M797">
        <f t="shared" ca="1" si="394"/>
        <v>5.5561788411597641</v>
      </c>
      <c r="N797">
        <f t="shared" ca="1" si="395"/>
        <v>0.75728294997139567</v>
      </c>
      <c r="O797">
        <f t="shared" ca="1" si="396"/>
        <v>9.1699712080119067</v>
      </c>
      <c r="P797">
        <f t="shared" ca="1" si="397"/>
        <v>633.30749593099233</v>
      </c>
      <c r="Q797">
        <f t="shared" ca="1" si="398"/>
        <v>637.5933456738959</v>
      </c>
      <c r="R797">
        <f t="shared" ca="1" si="399"/>
        <v>2.7409906686322007E-2</v>
      </c>
      <c r="S797">
        <f t="shared" ca="1" si="400"/>
        <v>2.8323507366843055</v>
      </c>
      <c r="T797">
        <f t="shared" ca="1" si="401"/>
        <v>50.594272557643521</v>
      </c>
      <c r="U797">
        <f t="shared" ca="1" si="422"/>
        <v>-2.7075360018102401E-2</v>
      </c>
      <c r="V797">
        <f t="shared" ca="1" si="423"/>
        <v>0</v>
      </c>
      <c r="W797">
        <f t="shared" ca="1" si="402"/>
        <v>0.94933371513813458</v>
      </c>
      <c r="X797">
        <f t="shared" ca="1" si="403"/>
        <v>4.9365353187182999</v>
      </c>
      <c r="Y797">
        <f t="shared" ca="1" si="404"/>
        <v>0.69541718459209145</v>
      </c>
      <c r="Z797">
        <f t="shared" ca="1" si="405"/>
        <v>10.321003843891962</v>
      </c>
      <c r="AA797">
        <f t="shared" ca="1" si="406"/>
        <v>633.18833371513813</v>
      </c>
      <c r="AB797">
        <f t="shared" ca="1" si="407"/>
        <v>638.61764667872797</v>
      </c>
      <c r="AC797">
        <f t="shared" ca="1" si="408"/>
        <v>3.8901454517883162E-2</v>
      </c>
      <c r="AD797">
        <f t="shared" ca="1" si="409"/>
        <v>3.382034111771397</v>
      </c>
      <c r="AE797">
        <f t="shared" ca="1" si="410"/>
        <v>55.947200109287451</v>
      </c>
      <c r="AF797">
        <f t="shared" ca="1" si="411"/>
        <v>3.8684675055719708E-2</v>
      </c>
      <c r="AG797">
        <f t="shared" ca="1" si="412"/>
        <v>0</v>
      </c>
      <c r="AH797">
        <f ca="1">IFERROR(IF(V32="Supercritical",MAX($D$16,IFERROR(L797,MAX($D$16,POWER((ABS(K797)^2)/($I$5*MAX(F797,0.1)^2),1/3)))),IF(V32="Subcritical",MAX($D$16,IFERROR(W797,MAX($D$16,POWER((ABS(K797)^2)/($I$5*MAX(F797,0.1)^2),1/3)))),IF(AND(IFERROR(V797,0)=1,IFERROR(AG797,0)=1),IF(IFERROR(T797,-1E+99)&gt;=IFERROR(AE797,-1E+99),MAX($D$16,IFERROR(L797,MAX($D$16,POWER((ABS(K797)^2)/($I$5*MAX(F797,0.1)^2),1/3)))),MAX($D$16,IFERROR(W797,MAX($D$16,POWER((ABS(K797)^2)/($I$5*MAX(F797,0.1)^2),1/3))))),IF(IFERROR(V797,0)=1,MAX($D$16,IFERROR(L797,MAX($D$16,POWER((ABS(K797)^2)/($I$5*MAX(F797,0.1)^2),1/3)))),IF(IFERROR(AG797,0)=1,MAX($D$16,IFERROR(W797,MAX($D$16,POWER((ABS(K797)^2)/($I$5*MAX(F797,0.1)^2),1/3)))),MAX($D$16,POWER((ABS(K797)^2)/($I$5*MAX(F797,0.1)^2),1/3))))))),MAX($D$16,POWER((ABS(K797)^2)/($I$5*MAX(F797,0.1)^2),1/3)))</f>
        <v>2.1389677043987478</v>
      </c>
      <c r="AI797">
        <f t="shared" ca="1" si="413"/>
        <v>634.37796770439877</v>
      </c>
      <c r="AJ797">
        <f t="shared" ca="1" si="414"/>
        <v>635.44745155659814</v>
      </c>
      <c r="AM797">
        <v>0</v>
      </c>
      <c r="AN797">
        <v>0</v>
      </c>
      <c r="AO797">
        <f t="shared" si="415"/>
        <v>0</v>
      </c>
      <c r="AP797">
        <f t="shared" si="424"/>
        <v>0</v>
      </c>
      <c r="AQ797">
        <f t="shared" ca="1" si="416"/>
        <v>1.0000000000000004</v>
      </c>
      <c r="AR797" t="str">
        <f t="shared" ca="1" si="417"/>
        <v>Supercritical</v>
      </c>
      <c r="AS797">
        <f t="shared" ca="1" si="418"/>
        <v>3.8141460404132466E-3</v>
      </c>
    </row>
    <row r="798" spans="1:45" x14ac:dyDescent="0.35">
      <c r="A798">
        <v>649</v>
      </c>
      <c r="B798">
        <v>647.99599999999998</v>
      </c>
      <c r="C798">
        <v>616135.43000000005</v>
      </c>
      <c r="D798">
        <v>3097348.7459999998</v>
      </c>
      <c r="E798">
        <v>632.23850000000004</v>
      </c>
      <c r="F798">
        <v>5.2</v>
      </c>
      <c r="G798">
        <v>0</v>
      </c>
      <c r="H798" t="s">
        <v>194</v>
      </c>
      <c r="I798">
        <v>2.7E-2</v>
      </c>
      <c r="J798">
        <f t="shared" si="419"/>
        <v>1.0009999999999764</v>
      </c>
      <c r="K798">
        <f t="shared" ca="1" si="420"/>
        <v>50.95</v>
      </c>
      <c r="L798">
        <f t="shared" ca="1" si="421"/>
        <v>1.0684959309922624</v>
      </c>
      <c r="M798">
        <f t="shared" ca="1" si="394"/>
        <v>5.5561788411597641</v>
      </c>
      <c r="N798">
        <f t="shared" ca="1" si="395"/>
        <v>0.75728294997139567</v>
      </c>
      <c r="O798">
        <f t="shared" ca="1" si="396"/>
        <v>9.1699712080119067</v>
      </c>
      <c r="P798">
        <f t="shared" ca="1" si="397"/>
        <v>633.30699593099234</v>
      </c>
      <c r="Q798">
        <f t="shared" ca="1" si="398"/>
        <v>637.59284567389591</v>
      </c>
      <c r="R798">
        <f t="shared" ca="1" si="399"/>
        <v>2.7409906686322007E-2</v>
      </c>
      <c r="S798">
        <f t="shared" ca="1" si="400"/>
        <v>2.8323507366843055</v>
      </c>
      <c r="T798">
        <f t="shared" ca="1" si="401"/>
        <v>50.594272557643521</v>
      </c>
      <c r="U798">
        <f t="shared" ca="1" si="422"/>
        <v>-2.7130179831488022E-2</v>
      </c>
      <c r="V798">
        <f t="shared" ca="1" si="423"/>
        <v>0</v>
      </c>
      <c r="W798">
        <f t="shared" ca="1" si="402"/>
        <v>0.94908900072793956</v>
      </c>
      <c r="X798">
        <f t="shared" ca="1" si="403"/>
        <v>4.9352628037852861</v>
      </c>
      <c r="Y798">
        <f t="shared" ca="1" si="404"/>
        <v>0.69528586107209955</v>
      </c>
      <c r="Z798">
        <f t="shared" ca="1" si="405"/>
        <v>10.323665025684544</v>
      </c>
      <c r="AA798">
        <f t="shared" ca="1" si="406"/>
        <v>633.18758900072794</v>
      </c>
      <c r="AB798">
        <f t="shared" ca="1" si="407"/>
        <v>638.6197021282785</v>
      </c>
      <c r="AC798">
        <f t="shared" ca="1" si="408"/>
        <v>3.8931320061811242E-2</v>
      </c>
      <c r="AD798">
        <f t="shared" ca="1" si="409"/>
        <v>3.3833422385584546</v>
      </c>
      <c r="AE798">
        <f t="shared" ca="1" si="410"/>
        <v>55.959813550095376</v>
      </c>
      <c r="AF798">
        <f t="shared" ca="1" si="411"/>
        <v>3.8600619744897813E-2</v>
      </c>
      <c r="AG798">
        <f t="shared" ca="1" si="412"/>
        <v>0</v>
      </c>
      <c r="AH798">
        <f ca="1">IFERROR(IF(V32="Supercritical",MAX($D$16,IFERROR(L798,MAX($D$16,POWER((ABS(K798)^2)/($I$5*MAX(F798,0.1)^2),1/3)))),IF(V32="Subcritical",MAX($D$16,IFERROR(W798,MAX($D$16,POWER((ABS(K798)^2)/($I$5*MAX(F798,0.1)^2),1/3)))),IF(AND(IFERROR(V798,0)=1,IFERROR(AG798,0)=1),IF(IFERROR(T798,-1E+99)&gt;=IFERROR(AE798,-1E+99),MAX($D$16,IFERROR(L798,MAX($D$16,POWER((ABS(K798)^2)/($I$5*MAX(F798,0.1)^2),1/3)))),MAX($D$16,IFERROR(W798,MAX($D$16,POWER((ABS(K798)^2)/($I$5*MAX(F798,0.1)^2),1/3))))),IF(IFERROR(V798,0)=1,MAX($D$16,IFERROR(L798,MAX($D$16,POWER((ABS(K798)^2)/($I$5*MAX(F798,0.1)^2),1/3)))),IF(IFERROR(AG798,0)=1,MAX($D$16,IFERROR(W798,MAX($D$16,POWER((ABS(K798)^2)/($I$5*MAX(F798,0.1)^2),1/3)))),MAX($D$16,POWER((ABS(K798)^2)/($I$5*MAX(F798,0.1)^2),1/3))))))),MAX($D$16,POWER((ABS(K798)^2)/($I$5*MAX(F798,0.1)^2),1/3)))</f>
        <v>2.1389677043987478</v>
      </c>
      <c r="AI798">
        <f t="shared" ca="1" si="413"/>
        <v>634.37746770439878</v>
      </c>
      <c r="AJ798">
        <f t="shared" ca="1" si="414"/>
        <v>635.44695155659815</v>
      </c>
      <c r="AM798">
        <v>0</v>
      </c>
      <c r="AN798">
        <v>0</v>
      </c>
      <c r="AO798">
        <f t="shared" si="415"/>
        <v>0</v>
      </c>
      <c r="AP798">
        <f t="shared" si="424"/>
        <v>0</v>
      </c>
      <c r="AQ798">
        <f t="shared" ca="1" si="416"/>
        <v>1.0000000000000004</v>
      </c>
      <c r="AR798" t="str">
        <f t="shared" ca="1" si="417"/>
        <v>Supercritical</v>
      </c>
      <c r="AS798">
        <f t="shared" ca="1" si="418"/>
        <v>3.8141460404132466E-3</v>
      </c>
    </row>
    <row r="799" spans="1:45" x14ac:dyDescent="0.35">
      <c r="A799">
        <v>650</v>
      </c>
      <c r="B799">
        <v>648.995</v>
      </c>
      <c r="C799">
        <v>616134.95600000001</v>
      </c>
      <c r="D799">
        <v>3097347.8659999999</v>
      </c>
      <c r="E799">
        <v>632.23800000000006</v>
      </c>
      <c r="F799">
        <v>5.2</v>
      </c>
      <c r="G799">
        <v>0</v>
      </c>
      <c r="H799" t="s">
        <v>194</v>
      </c>
      <c r="I799">
        <v>2.3E-2</v>
      </c>
      <c r="J799">
        <f t="shared" si="419"/>
        <v>0.99900000000002365</v>
      </c>
      <c r="K799">
        <f t="shared" ca="1" si="420"/>
        <v>50.95</v>
      </c>
      <c r="L799">
        <f t="shared" ca="1" si="421"/>
        <v>1.0684959309922624</v>
      </c>
      <c r="M799">
        <f t="shared" ca="1" si="394"/>
        <v>5.5561788411597641</v>
      </c>
      <c r="N799">
        <f t="shared" ca="1" si="395"/>
        <v>0.75728294997139567</v>
      </c>
      <c r="O799">
        <f t="shared" ca="1" si="396"/>
        <v>9.1699712080119067</v>
      </c>
      <c r="P799">
        <f t="shared" ca="1" si="397"/>
        <v>633.30649593099236</v>
      </c>
      <c r="Q799">
        <f t="shared" ca="1" si="398"/>
        <v>637.59234567389592</v>
      </c>
      <c r="R799">
        <f t="shared" ca="1" si="399"/>
        <v>2.7409906686322007E-2</v>
      </c>
      <c r="S799">
        <f t="shared" ca="1" si="400"/>
        <v>2.8323507366843055</v>
      </c>
      <c r="T799">
        <f t="shared" ca="1" si="401"/>
        <v>50.594272557643521</v>
      </c>
      <c r="U799">
        <f t="shared" ca="1" si="422"/>
        <v>-2.7046787686458629E-2</v>
      </c>
      <c r="V799">
        <f t="shared" ca="1" si="423"/>
        <v>0</v>
      </c>
      <c r="W799">
        <f t="shared" ca="1" si="402"/>
        <v>0.94885131441872572</v>
      </c>
      <c r="X799">
        <f t="shared" ca="1" si="403"/>
        <v>4.9340268349773737</v>
      </c>
      <c r="Y799">
        <f t="shared" ca="1" si="404"/>
        <v>0.6951582917732817</v>
      </c>
      <c r="Z799">
        <f t="shared" ca="1" si="405"/>
        <v>10.326251093491194</v>
      </c>
      <c r="AA799">
        <f t="shared" ca="1" si="406"/>
        <v>633.18685131441873</v>
      </c>
      <c r="AB799">
        <f t="shared" ca="1" si="407"/>
        <v>638.62168626068933</v>
      </c>
      <c r="AC799">
        <f t="shared" ca="1" si="408"/>
        <v>3.8960357858197889E-2</v>
      </c>
      <c r="AD799">
        <f t="shared" ca="1" si="409"/>
        <v>3.3846136039605543</v>
      </c>
      <c r="AE799">
        <f t="shared" ca="1" si="410"/>
        <v>55.972071861016126</v>
      </c>
      <c r="AF799">
        <f t="shared" ca="1" si="411"/>
        <v>3.870765355554795E-2</v>
      </c>
      <c r="AG799">
        <f t="shared" ca="1" si="412"/>
        <v>0</v>
      </c>
      <c r="AH799">
        <f ca="1">IFERROR(IF(V32="Supercritical",MAX($D$16,IFERROR(L799,MAX($D$16,POWER((ABS(K799)^2)/($I$5*MAX(F799,0.1)^2),1/3)))),IF(V32="Subcritical",MAX($D$16,IFERROR(W799,MAX($D$16,POWER((ABS(K799)^2)/($I$5*MAX(F799,0.1)^2),1/3)))),IF(AND(IFERROR(V799,0)=1,IFERROR(AG799,0)=1),IF(IFERROR(T799,-1E+99)&gt;=IFERROR(AE799,-1E+99),MAX($D$16,IFERROR(L799,MAX($D$16,POWER((ABS(K799)^2)/($I$5*MAX(F799,0.1)^2),1/3)))),MAX($D$16,IFERROR(W799,MAX($D$16,POWER((ABS(K799)^2)/($I$5*MAX(F799,0.1)^2),1/3))))),IF(IFERROR(V799,0)=1,MAX($D$16,IFERROR(L799,MAX($D$16,POWER((ABS(K799)^2)/($I$5*MAX(F799,0.1)^2),1/3)))),IF(IFERROR(AG799,0)=1,MAX($D$16,IFERROR(W799,MAX($D$16,POWER((ABS(K799)^2)/($I$5*MAX(F799,0.1)^2),1/3)))),MAX($D$16,POWER((ABS(K799)^2)/($I$5*MAX(F799,0.1)^2),1/3))))))),MAX($D$16,POWER((ABS(K799)^2)/($I$5*MAX(F799,0.1)^2),1/3)))</f>
        <v>2.1389677043987478</v>
      </c>
      <c r="AI799">
        <f t="shared" ca="1" si="413"/>
        <v>634.37696770439879</v>
      </c>
      <c r="AJ799">
        <f t="shared" ca="1" si="414"/>
        <v>635.44645155659816</v>
      </c>
      <c r="AM799">
        <v>0</v>
      </c>
      <c r="AN799">
        <v>0</v>
      </c>
      <c r="AO799">
        <f t="shared" si="415"/>
        <v>0</v>
      </c>
      <c r="AP799">
        <f t="shared" si="424"/>
        <v>0</v>
      </c>
      <c r="AQ799">
        <f t="shared" ca="1" si="416"/>
        <v>1.0000000000000004</v>
      </c>
      <c r="AR799" t="str">
        <f t="shared" ca="1" si="417"/>
        <v>Supercritical</v>
      </c>
      <c r="AS799">
        <f t="shared" ca="1" si="418"/>
        <v>3.8141460404132466E-3</v>
      </c>
    </row>
    <row r="800" spans="1:45" x14ac:dyDescent="0.35">
      <c r="A800">
        <v>651</v>
      </c>
      <c r="B800">
        <v>649.99599999999998</v>
      </c>
      <c r="C800">
        <v>616134.48100000003</v>
      </c>
      <c r="D800">
        <v>3097346.9849999999</v>
      </c>
      <c r="E800">
        <v>632.23749999999995</v>
      </c>
      <c r="F800">
        <v>5.2</v>
      </c>
      <c r="G800">
        <v>0</v>
      </c>
      <c r="H800" t="s">
        <v>194</v>
      </c>
      <c r="I800">
        <v>2.3E-2</v>
      </c>
      <c r="J800">
        <f t="shared" si="419"/>
        <v>1.0009999999999764</v>
      </c>
      <c r="K800">
        <f t="shared" ca="1" si="420"/>
        <v>50.95</v>
      </c>
      <c r="L800">
        <f t="shared" ca="1" si="421"/>
        <v>1.0684959309922624</v>
      </c>
      <c r="M800">
        <f t="shared" ca="1" si="394"/>
        <v>5.5561788411597641</v>
      </c>
      <c r="N800">
        <f t="shared" ca="1" si="395"/>
        <v>0.75728294997139567</v>
      </c>
      <c r="O800">
        <f t="shared" ca="1" si="396"/>
        <v>9.1699712080119067</v>
      </c>
      <c r="P800">
        <f t="shared" ca="1" si="397"/>
        <v>633.30599593099225</v>
      </c>
      <c r="Q800">
        <f t="shared" ca="1" si="398"/>
        <v>637.59184567389582</v>
      </c>
      <c r="R800">
        <f t="shared" ca="1" si="399"/>
        <v>2.7409906686322007E-2</v>
      </c>
      <c r="S800">
        <f t="shared" ca="1" si="400"/>
        <v>2.8323507366843055</v>
      </c>
      <c r="T800">
        <f t="shared" ca="1" si="401"/>
        <v>50.594272557643521</v>
      </c>
      <c r="U800">
        <f t="shared" ca="1" si="422"/>
        <v>-2.7101607499730562E-2</v>
      </c>
      <c r="V800">
        <f t="shared" ca="1" si="423"/>
        <v>0</v>
      </c>
      <c r="W800">
        <f t="shared" ca="1" si="402"/>
        <v>0.94862046862291349</v>
      </c>
      <c r="X800">
        <f t="shared" ca="1" si="403"/>
        <v>4.9328264368391501</v>
      </c>
      <c r="Y800">
        <f t="shared" ca="1" si="404"/>
        <v>0.69503437750746488</v>
      </c>
      <c r="Z800">
        <f t="shared" ca="1" si="405"/>
        <v>10.328763975861206</v>
      </c>
      <c r="AA800">
        <f t="shared" ca="1" si="406"/>
        <v>633.1861204686229</v>
      </c>
      <c r="AB800">
        <f t="shared" ca="1" si="407"/>
        <v>638.62360085950206</v>
      </c>
      <c r="AC800">
        <f t="shared" ca="1" si="408"/>
        <v>3.8988588274326608E-2</v>
      </c>
      <c r="AD800">
        <f t="shared" ca="1" si="409"/>
        <v>3.3858491423741093</v>
      </c>
      <c r="AE800">
        <f t="shared" ca="1" si="410"/>
        <v>55.983984106920836</v>
      </c>
      <c r="AF800">
        <f t="shared" ca="1" si="411"/>
        <v>3.8488588274390167E-2</v>
      </c>
      <c r="AG800">
        <f t="shared" ca="1" si="412"/>
        <v>0</v>
      </c>
      <c r="AH800">
        <f ca="1">IFERROR(IF(V32="Supercritical",MAX($D$16,IFERROR(L800,MAX($D$16,POWER((ABS(K800)^2)/($I$5*MAX(F800,0.1)^2),1/3)))),IF(V32="Subcritical",MAX($D$16,IFERROR(W800,MAX($D$16,POWER((ABS(K800)^2)/($I$5*MAX(F800,0.1)^2),1/3)))),IF(AND(IFERROR(V800,0)=1,IFERROR(AG800,0)=1),IF(IFERROR(T800,-1E+99)&gt;=IFERROR(AE800,-1E+99),MAX($D$16,IFERROR(L800,MAX($D$16,POWER((ABS(K800)^2)/($I$5*MAX(F800,0.1)^2),1/3)))),MAX($D$16,IFERROR(W800,MAX($D$16,POWER((ABS(K800)^2)/($I$5*MAX(F800,0.1)^2),1/3))))),IF(IFERROR(V800,0)=1,MAX($D$16,IFERROR(L800,MAX($D$16,POWER((ABS(K800)^2)/($I$5*MAX(F800,0.1)^2),1/3)))),IF(IFERROR(AG800,0)=1,MAX($D$16,IFERROR(W800,MAX($D$16,POWER((ABS(K800)^2)/($I$5*MAX(F800,0.1)^2),1/3)))),MAX($D$16,POWER((ABS(K800)^2)/($I$5*MAX(F800,0.1)^2),1/3))))))),MAX($D$16,POWER((ABS(K800)^2)/($I$5*MAX(F800,0.1)^2),1/3)))</f>
        <v>2.1389677043987478</v>
      </c>
      <c r="AI800">
        <f t="shared" ca="1" si="413"/>
        <v>634.37646770439869</v>
      </c>
      <c r="AJ800">
        <f t="shared" ca="1" si="414"/>
        <v>635.44595155659806</v>
      </c>
      <c r="AM800">
        <v>0</v>
      </c>
      <c r="AN800">
        <v>0</v>
      </c>
      <c r="AO800">
        <f t="shared" si="415"/>
        <v>0</v>
      </c>
      <c r="AP800">
        <f t="shared" si="424"/>
        <v>0</v>
      </c>
      <c r="AQ800">
        <f t="shared" ca="1" si="416"/>
        <v>1.0000000000000004</v>
      </c>
      <c r="AR800" t="str">
        <f t="shared" ca="1" si="417"/>
        <v>Supercritical</v>
      </c>
      <c r="AS800">
        <f t="shared" ca="1" si="418"/>
        <v>3.8141460404132466E-3</v>
      </c>
    </row>
    <row r="801" spans="1:45" x14ac:dyDescent="0.35">
      <c r="A801">
        <v>652</v>
      </c>
      <c r="B801">
        <v>650.99599999999998</v>
      </c>
      <c r="C801">
        <v>616134.00699999998</v>
      </c>
      <c r="D801">
        <v>3097346.105</v>
      </c>
      <c r="E801">
        <v>632.23699999999997</v>
      </c>
      <c r="F801">
        <v>5.2</v>
      </c>
      <c r="G801">
        <v>0</v>
      </c>
      <c r="H801" t="s">
        <v>194</v>
      </c>
      <c r="I801">
        <v>0</v>
      </c>
      <c r="J801">
        <f t="shared" si="419"/>
        <v>1</v>
      </c>
      <c r="K801">
        <f t="shared" ca="1" si="420"/>
        <v>50.95</v>
      </c>
      <c r="L801">
        <f t="shared" ca="1" si="421"/>
        <v>1.0684959309922624</v>
      </c>
      <c r="M801">
        <f t="shared" ca="1" si="394"/>
        <v>5.5561788411597641</v>
      </c>
      <c r="N801">
        <f t="shared" ca="1" si="395"/>
        <v>0.75728294997139567</v>
      </c>
      <c r="O801">
        <f t="shared" ca="1" si="396"/>
        <v>9.1699712080119067</v>
      </c>
      <c r="P801">
        <f t="shared" ca="1" si="397"/>
        <v>633.30549593099227</v>
      </c>
      <c r="Q801">
        <f t="shared" ca="1" si="398"/>
        <v>637.59134567389583</v>
      </c>
      <c r="R801">
        <f t="shared" ca="1" si="399"/>
        <v>2.7409906686322007E-2</v>
      </c>
      <c r="S801">
        <f t="shared" ca="1" si="400"/>
        <v>2.8323507366843055</v>
      </c>
      <c r="T801">
        <f t="shared" ca="1" si="401"/>
        <v>50.594272557643521</v>
      </c>
      <c r="U801">
        <f t="shared" ca="1" si="422"/>
        <v>-2.6909906686341856E-2</v>
      </c>
      <c r="V801">
        <f t="shared" ca="1" si="423"/>
        <v>0</v>
      </c>
      <c r="W801">
        <f t="shared" ca="1" si="402"/>
        <v>0.9483962764641708</v>
      </c>
      <c r="X801">
        <f t="shared" ca="1" si="403"/>
        <v>4.931660637613688</v>
      </c>
      <c r="Y801">
        <f t="shared" ca="1" si="404"/>
        <v>0.69491401937326491</v>
      </c>
      <c r="Z801">
        <f t="shared" ca="1" si="405"/>
        <v>10.331205600686564</v>
      </c>
      <c r="AA801">
        <f t="shared" ca="1" si="406"/>
        <v>633.18539627646419</v>
      </c>
      <c r="AB801">
        <f t="shared" ca="1" si="407"/>
        <v>638.62544771192074</v>
      </c>
      <c r="AC801">
        <f t="shared" ca="1" si="408"/>
        <v>3.9016031749620206E-2</v>
      </c>
      <c r="AD801">
        <f t="shared" ca="1" si="409"/>
        <v>3.3870497887263933</v>
      </c>
      <c r="AE801">
        <f t="shared" ca="1" si="410"/>
        <v>55.995559354418631</v>
      </c>
      <c r="AF801">
        <f t="shared" ca="1" si="411"/>
        <v>3.8721818032399824E-2</v>
      </c>
      <c r="AG801">
        <f t="shared" ca="1" si="412"/>
        <v>0</v>
      </c>
      <c r="AH801">
        <f ca="1">IFERROR(IF(V32="Supercritical",MAX($D$16,IFERROR(L801,MAX($D$16,POWER((ABS(K801)^2)/($I$5*MAX(F801,0.1)^2),1/3)))),IF(V32="Subcritical",MAX($D$16,IFERROR(W801,MAX($D$16,POWER((ABS(K801)^2)/($I$5*MAX(F801,0.1)^2),1/3)))),IF(AND(IFERROR(V801,0)=1,IFERROR(AG801,0)=1),IF(IFERROR(T801,-1E+99)&gt;=IFERROR(AE801,-1E+99),MAX($D$16,IFERROR(L801,MAX($D$16,POWER((ABS(K801)^2)/($I$5*MAX(F801,0.1)^2),1/3)))),MAX($D$16,IFERROR(W801,MAX($D$16,POWER((ABS(K801)^2)/($I$5*MAX(F801,0.1)^2),1/3))))),IF(IFERROR(V801,0)=1,MAX($D$16,IFERROR(L801,MAX($D$16,POWER((ABS(K801)^2)/($I$5*MAX(F801,0.1)^2),1/3)))),IF(IFERROR(AG801,0)=1,MAX($D$16,IFERROR(W801,MAX($D$16,POWER((ABS(K801)^2)/($I$5*MAX(F801,0.1)^2),1/3)))),MAX($D$16,POWER((ABS(K801)^2)/($I$5*MAX(F801,0.1)^2),1/3))))))),MAX($D$16,POWER((ABS(K801)^2)/($I$5*MAX(F801,0.1)^2),1/3)))</f>
        <v>2.1389677043987478</v>
      </c>
      <c r="AI801">
        <f t="shared" ca="1" si="413"/>
        <v>634.3759677043987</v>
      </c>
      <c r="AJ801">
        <f t="shared" ca="1" si="414"/>
        <v>635.44545155659807</v>
      </c>
      <c r="AM801">
        <v>0</v>
      </c>
      <c r="AN801">
        <v>0</v>
      </c>
      <c r="AO801">
        <f t="shared" si="415"/>
        <v>0</v>
      </c>
      <c r="AP801">
        <f t="shared" si="424"/>
        <v>0</v>
      </c>
      <c r="AQ801">
        <f t="shared" ca="1" si="416"/>
        <v>1.0000000000000004</v>
      </c>
      <c r="AR801" t="str">
        <f t="shared" ca="1" si="417"/>
        <v>Supercritical</v>
      </c>
      <c r="AS801">
        <f t="shared" ca="1" si="418"/>
        <v>3.8141460404132466E-3</v>
      </c>
    </row>
    <row r="802" spans="1:45" x14ac:dyDescent="0.35">
      <c r="A802">
        <v>653</v>
      </c>
      <c r="B802">
        <v>651.995</v>
      </c>
      <c r="C802">
        <v>616133.53300000005</v>
      </c>
      <c r="D802">
        <v>3097345.2250000001</v>
      </c>
      <c r="E802">
        <v>632.23649999999998</v>
      </c>
      <c r="F802">
        <v>5.2</v>
      </c>
      <c r="G802">
        <v>0</v>
      </c>
      <c r="H802" t="s">
        <v>194</v>
      </c>
      <c r="I802">
        <v>2.7E-2</v>
      </c>
      <c r="J802">
        <f t="shared" si="419"/>
        <v>0.99900000000002365</v>
      </c>
      <c r="K802">
        <f t="shared" ca="1" si="420"/>
        <v>50.95</v>
      </c>
      <c r="L802">
        <f t="shared" ca="1" si="421"/>
        <v>1.0684959309922624</v>
      </c>
      <c r="M802">
        <f t="shared" ca="1" si="394"/>
        <v>5.5561788411597641</v>
      </c>
      <c r="N802">
        <f t="shared" ca="1" si="395"/>
        <v>0.75728294997139567</v>
      </c>
      <c r="O802">
        <f t="shared" ca="1" si="396"/>
        <v>9.1699712080119067</v>
      </c>
      <c r="P802">
        <f t="shared" ca="1" si="397"/>
        <v>633.30499593099228</v>
      </c>
      <c r="Q802">
        <f t="shared" ca="1" si="398"/>
        <v>637.59084567389584</v>
      </c>
      <c r="R802">
        <f t="shared" ca="1" si="399"/>
        <v>2.7409906686322007E-2</v>
      </c>
      <c r="S802">
        <f t="shared" ca="1" si="400"/>
        <v>2.8323507366843055</v>
      </c>
      <c r="T802">
        <f t="shared" ca="1" si="401"/>
        <v>50.594272557643521</v>
      </c>
      <c r="U802">
        <f t="shared" ca="1" si="422"/>
        <v>-2.7075360018102401E-2</v>
      </c>
      <c r="V802">
        <f t="shared" ca="1" si="423"/>
        <v>0</v>
      </c>
      <c r="W802">
        <f t="shared" ca="1" si="402"/>
        <v>0.94817855270020368</v>
      </c>
      <c r="X802">
        <f t="shared" ca="1" si="403"/>
        <v>4.9305284740410595</v>
      </c>
      <c r="Y802">
        <f t="shared" ca="1" si="404"/>
        <v>0.69479711925557863</v>
      </c>
      <c r="Z802">
        <f t="shared" ca="1" si="405"/>
        <v>10.333577884855291</v>
      </c>
      <c r="AA802">
        <f t="shared" ca="1" si="406"/>
        <v>633.18467855270023</v>
      </c>
      <c r="AB802">
        <f t="shared" ca="1" si="407"/>
        <v>638.62722859869257</v>
      </c>
      <c r="AC802">
        <f t="shared" ca="1" si="408"/>
        <v>3.9042708676197732E-2</v>
      </c>
      <c r="AD802">
        <f t="shared" ca="1" si="409"/>
        <v>3.3882164733530744</v>
      </c>
      <c r="AE802">
        <f t="shared" ca="1" si="410"/>
        <v>56.006806622599441</v>
      </c>
      <c r="AF802">
        <f t="shared" ca="1" si="411"/>
        <v>3.8826666136969834E-2</v>
      </c>
      <c r="AG802">
        <f t="shared" ca="1" si="412"/>
        <v>0</v>
      </c>
      <c r="AH802">
        <f ca="1">IFERROR(IF(V32="Supercritical",MAX($D$16,IFERROR(L802,MAX($D$16,POWER((ABS(K802)^2)/($I$5*MAX(F802,0.1)^2),1/3)))),IF(V32="Subcritical",MAX($D$16,IFERROR(W802,MAX($D$16,POWER((ABS(K802)^2)/($I$5*MAX(F802,0.1)^2),1/3)))),IF(AND(IFERROR(V802,0)=1,IFERROR(AG802,0)=1),IF(IFERROR(T802,-1E+99)&gt;=IFERROR(AE802,-1E+99),MAX($D$16,IFERROR(L802,MAX($D$16,POWER((ABS(K802)^2)/($I$5*MAX(F802,0.1)^2),1/3)))),MAX($D$16,IFERROR(W802,MAX($D$16,POWER((ABS(K802)^2)/($I$5*MAX(F802,0.1)^2),1/3))))),IF(IFERROR(V802,0)=1,MAX($D$16,IFERROR(L802,MAX($D$16,POWER((ABS(K802)^2)/($I$5*MAX(F802,0.1)^2),1/3)))),IF(IFERROR(AG802,0)=1,MAX($D$16,IFERROR(W802,MAX($D$16,POWER((ABS(K802)^2)/($I$5*MAX(F802,0.1)^2),1/3)))),MAX($D$16,POWER((ABS(K802)^2)/($I$5*MAX(F802,0.1)^2),1/3))))))),MAX($D$16,POWER((ABS(K802)^2)/($I$5*MAX(F802,0.1)^2),1/3)))</f>
        <v>2.1389677043987478</v>
      </c>
      <c r="AI802">
        <f t="shared" ca="1" si="413"/>
        <v>634.37546770439872</v>
      </c>
      <c r="AJ802">
        <f t="shared" ca="1" si="414"/>
        <v>635.44495155659808</v>
      </c>
      <c r="AM802">
        <v>0</v>
      </c>
      <c r="AN802">
        <v>0</v>
      </c>
      <c r="AO802">
        <f t="shared" si="415"/>
        <v>0</v>
      </c>
      <c r="AP802">
        <f t="shared" si="424"/>
        <v>0</v>
      </c>
      <c r="AQ802">
        <f t="shared" ca="1" si="416"/>
        <v>1.0000000000000004</v>
      </c>
      <c r="AR802" t="str">
        <f t="shared" ca="1" si="417"/>
        <v>Supercritical</v>
      </c>
      <c r="AS802">
        <f t="shared" ca="1" si="418"/>
        <v>3.8141460404132466E-3</v>
      </c>
    </row>
    <row r="803" spans="1:45" x14ac:dyDescent="0.35">
      <c r="A803">
        <v>654</v>
      </c>
      <c r="B803">
        <v>652.99599999999998</v>
      </c>
      <c r="C803">
        <v>616133.05900000001</v>
      </c>
      <c r="D803">
        <v>3097344.344</v>
      </c>
      <c r="E803">
        <v>632.23599999999999</v>
      </c>
      <c r="F803">
        <v>5.2</v>
      </c>
      <c r="G803">
        <v>0</v>
      </c>
      <c r="H803" t="s">
        <v>194</v>
      </c>
      <c r="I803">
        <v>2.7E-2</v>
      </c>
      <c r="J803">
        <f t="shared" si="419"/>
        <v>1.0009999999999764</v>
      </c>
      <c r="K803">
        <f t="shared" ca="1" si="420"/>
        <v>50.95</v>
      </c>
      <c r="L803">
        <f t="shared" ca="1" si="421"/>
        <v>1.0684959309922624</v>
      </c>
      <c r="M803">
        <f t="shared" ca="1" si="394"/>
        <v>5.5561788411597641</v>
      </c>
      <c r="N803">
        <f t="shared" ca="1" si="395"/>
        <v>0.75728294997139567</v>
      </c>
      <c r="O803">
        <f t="shared" ca="1" si="396"/>
        <v>9.1699712080119067</v>
      </c>
      <c r="P803">
        <f t="shared" ca="1" si="397"/>
        <v>633.30449593099229</v>
      </c>
      <c r="Q803">
        <f t="shared" ca="1" si="398"/>
        <v>637.59034567389585</v>
      </c>
      <c r="R803">
        <f t="shared" ca="1" si="399"/>
        <v>2.7409906686322007E-2</v>
      </c>
      <c r="S803">
        <f t="shared" ca="1" si="400"/>
        <v>2.8323507366843055</v>
      </c>
      <c r="T803">
        <f t="shared" ca="1" si="401"/>
        <v>50.594272557643521</v>
      </c>
      <c r="U803">
        <f t="shared" ca="1" si="422"/>
        <v>-2.7130179831488022E-2</v>
      </c>
      <c r="V803">
        <f t="shared" ca="1" si="423"/>
        <v>0</v>
      </c>
      <c r="W803">
        <f t="shared" ca="1" si="402"/>
        <v>0.94791069580953058</v>
      </c>
      <c r="X803">
        <f t="shared" ca="1" si="403"/>
        <v>4.9291356182095596</v>
      </c>
      <c r="Y803">
        <f t="shared" ca="1" si="404"/>
        <v>0.69465328200501297</v>
      </c>
      <c r="Z803">
        <f t="shared" ca="1" si="405"/>
        <v>10.336497906808839</v>
      </c>
      <c r="AA803">
        <f t="shared" ca="1" si="406"/>
        <v>633.18391069580957</v>
      </c>
      <c r="AB803">
        <f t="shared" ca="1" si="407"/>
        <v>638.62953704532356</v>
      </c>
      <c r="AC803">
        <f t="shared" ca="1" si="408"/>
        <v>3.9075562416428157E-2</v>
      </c>
      <c r="AD803">
        <f t="shared" ca="1" si="409"/>
        <v>3.3896527182081395</v>
      </c>
      <c r="AE803">
        <f t="shared" ca="1" si="410"/>
        <v>56.020651792497603</v>
      </c>
      <c r="AF803">
        <f t="shared" ca="1" si="411"/>
        <v>3.8745235864098504E-2</v>
      </c>
      <c r="AG803">
        <f t="shared" ca="1" si="412"/>
        <v>0</v>
      </c>
      <c r="AH803">
        <f ca="1">IFERROR(IF(V32="Supercritical",MAX($D$16,IFERROR(L803,MAX($D$16,POWER((ABS(K803)^2)/($I$5*MAX(F803,0.1)^2),1/3)))),IF(V32="Subcritical",MAX($D$16,IFERROR(W803,MAX($D$16,POWER((ABS(K803)^2)/($I$5*MAX(F803,0.1)^2),1/3)))),IF(AND(IFERROR(V803,0)=1,IFERROR(AG803,0)=1),IF(IFERROR(T803,-1E+99)&gt;=IFERROR(AE803,-1E+99),MAX($D$16,IFERROR(L803,MAX($D$16,POWER((ABS(K803)^2)/($I$5*MAX(F803,0.1)^2),1/3)))),MAX($D$16,IFERROR(W803,MAX($D$16,POWER((ABS(K803)^2)/($I$5*MAX(F803,0.1)^2),1/3))))),IF(IFERROR(V803,0)=1,MAX($D$16,IFERROR(L803,MAX($D$16,POWER((ABS(K803)^2)/($I$5*MAX(F803,0.1)^2),1/3)))),IF(IFERROR(AG803,0)=1,MAX($D$16,IFERROR(W803,MAX($D$16,POWER((ABS(K803)^2)/($I$5*MAX(F803,0.1)^2),1/3)))),MAX($D$16,POWER((ABS(K803)^2)/($I$5*MAX(F803,0.1)^2),1/3))))))),MAX($D$16,POWER((ABS(K803)^2)/($I$5*MAX(F803,0.1)^2),1/3)))</f>
        <v>2.1389677043987478</v>
      </c>
      <c r="AI803">
        <f t="shared" ca="1" si="413"/>
        <v>634.37496770439873</v>
      </c>
      <c r="AJ803">
        <f t="shared" ca="1" si="414"/>
        <v>635.4444515565981</v>
      </c>
      <c r="AM803">
        <v>0</v>
      </c>
      <c r="AN803">
        <v>0</v>
      </c>
      <c r="AO803">
        <f t="shared" si="415"/>
        <v>0</v>
      </c>
      <c r="AP803">
        <f t="shared" si="424"/>
        <v>0</v>
      </c>
      <c r="AQ803">
        <f t="shared" ca="1" si="416"/>
        <v>1.0000000000000004</v>
      </c>
      <c r="AR803" t="str">
        <f t="shared" ca="1" si="417"/>
        <v>Supercritical</v>
      </c>
      <c r="AS803">
        <f t="shared" ca="1" si="418"/>
        <v>3.8141460404132466E-3</v>
      </c>
    </row>
    <row r="804" spans="1:45" x14ac:dyDescent="0.35">
      <c r="A804">
        <v>655</v>
      </c>
      <c r="B804">
        <v>653.995</v>
      </c>
      <c r="C804">
        <v>616132.58499999996</v>
      </c>
      <c r="D804">
        <v>3097343.4640000002</v>
      </c>
      <c r="E804">
        <v>632.2355</v>
      </c>
      <c r="F804">
        <v>5.2</v>
      </c>
      <c r="G804">
        <v>0</v>
      </c>
      <c r="H804" t="s">
        <v>194</v>
      </c>
      <c r="I804">
        <v>2.3E-2</v>
      </c>
      <c r="J804">
        <f t="shared" si="419"/>
        <v>0.99900000000002365</v>
      </c>
      <c r="K804">
        <f t="shared" ca="1" si="420"/>
        <v>50.95</v>
      </c>
      <c r="L804">
        <f t="shared" ca="1" si="421"/>
        <v>1.0684959309922624</v>
      </c>
      <c r="M804">
        <f t="shared" ca="1" si="394"/>
        <v>5.5561788411597641</v>
      </c>
      <c r="N804">
        <f t="shared" ca="1" si="395"/>
        <v>0.75728294997139567</v>
      </c>
      <c r="O804">
        <f t="shared" ca="1" si="396"/>
        <v>9.1699712080119067</v>
      </c>
      <c r="P804">
        <f t="shared" ca="1" si="397"/>
        <v>633.3039959309923</v>
      </c>
      <c r="Q804">
        <f t="shared" ca="1" si="398"/>
        <v>637.58984567389587</v>
      </c>
      <c r="R804">
        <f t="shared" ca="1" si="399"/>
        <v>2.7409906686322007E-2</v>
      </c>
      <c r="S804">
        <f t="shared" ca="1" si="400"/>
        <v>2.8323507366843055</v>
      </c>
      <c r="T804">
        <f t="shared" ca="1" si="401"/>
        <v>50.594272557643521</v>
      </c>
      <c r="U804">
        <f t="shared" ca="1" si="422"/>
        <v>-2.7046787686458629E-2</v>
      </c>
      <c r="V804">
        <f t="shared" ca="1" si="423"/>
        <v>0</v>
      </c>
      <c r="W804">
        <f t="shared" ca="1" si="402"/>
        <v>0.94766000779364867</v>
      </c>
      <c r="X804">
        <f t="shared" ca="1" si="403"/>
        <v>4.9278320405269733</v>
      </c>
      <c r="Y804">
        <f t="shared" ca="1" si="404"/>
        <v>0.69451864464200408</v>
      </c>
      <c r="Z804">
        <f t="shared" ca="1" si="405"/>
        <v>10.339232258928918</v>
      </c>
      <c r="AA804">
        <f t="shared" ca="1" si="406"/>
        <v>633.18316000779362</v>
      </c>
      <c r="AB804">
        <f t="shared" ca="1" si="407"/>
        <v>638.63166784184443</v>
      </c>
      <c r="AC804">
        <f t="shared" ca="1" si="408"/>
        <v>3.910634452826469E-2</v>
      </c>
      <c r="AD804">
        <f t="shared" ca="1" si="409"/>
        <v>3.3909978232588327</v>
      </c>
      <c r="AE804">
        <f t="shared" ca="1" si="410"/>
        <v>56.033617630361142</v>
      </c>
      <c r="AF804">
        <f t="shared" ca="1" si="411"/>
        <v>3.8854310339729636E-2</v>
      </c>
      <c r="AG804">
        <f t="shared" ca="1" si="412"/>
        <v>0</v>
      </c>
      <c r="AH804">
        <f ca="1">IFERROR(IF(V32="Supercritical",MAX($D$16,IFERROR(L804,MAX($D$16,POWER((ABS(K804)^2)/($I$5*MAX(F804,0.1)^2),1/3)))),IF(V32="Subcritical",MAX($D$16,IFERROR(W804,MAX($D$16,POWER((ABS(K804)^2)/($I$5*MAX(F804,0.1)^2),1/3)))),IF(AND(IFERROR(V804,0)=1,IFERROR(AG804,0)=1),IF(IFERROR(T804,-1E+99)&gt;=IFERROR(AE804,-1E+99),MAX($D$16,IFERROR(L804,MAX($D$16,POWER((ABS(K804)^2)/($I$5*MAX(F804,0.1)^2),1/3)))),MAX($D$16,IFERROR(W804,MAX($D$16,POWER((ABS(K804)^2)/($I$5*MAX(F804,0.1)^2),1/3))))),IF(IFERROR(V804,0)=1,MAX($D$16,IFERROR(L804,MAX($D$16,POWER((ABS(K804)^2)/($I$5*MAX(F804,0.1)^2),1/3)))),IF(IFERROR(AG804,0)=1,MAX($D$16,IFERROR(W804,MAX($D$16,POWER((ABS(K804)^2)/($I$5*MAX(F804,0.1)^2),1/3)))),MAX($D$16,POWER((ABS(K804)^2)/($I$5*MAX(F804,0.1)^2),1/3))))))),MAX($D$16,POWER((ABS(K804)^2)/($I$5*MAX(F804,0.1)^2),1/3)))</f>
        <v>2.1389677043987478</v>
      </c>
      <c r="AI804">
        <f t="shared" ca="1" si="413"/>
        <v>634.37446770439874</v>
      </c>
      <c r="AJ804">
        <f t="shared" ca="1" si="414"/>
        <v>635.44395155659811</v>
      </c>
      <c r="AM804">
        <v>0</v>
      </c>
      <c r="AN804">
        <v>0</v>
      </c>
      <c r="AO804">
        <f t="shared" si="415"/>
        <v>0</v>
      </c>
      <c r="AP804">
        <f t="shared" si="424"/>
        <v>0</v>
      </c>
      <c r="AQ804">
        <f t="shared" ca="1" si="416"/>
        <v>1.0000000000000004</v>
      </c>
      <c r="AR804" t="str">
        <f t="shared" ca="1" si="417"/>
        <v>Supercritical</v>
      </c>
      <c r="AS804">
        <f t="shared" ca="1" si="418"/>
        <v>3.8141460404132466E-3</v>
      </c>
    </row>
    <row r="805" spans="1:45" x14ac:dyDescent="0.35">
      <c r="A805">
        <v>656</v>
      </c>
      <c r="B805">
        <v>654.99599999999998</v>
      </c>
      <c r="C805">
        <v>616132.11</v>
      </c>
      <c r="D805">
        <v>3097342.5830000001</v>
      </c>
      <c r="E805">
        <v>632.23500000000001</v>
      </c>
      <c r="F805">
        <v>5.2</v>
      </c>
      <c r="G805">
        <v>0</v>
      </c>
      <c r="H805" t="s">
        <v>194</v>
      </c>
      <c r="I805">
        <v>2.3E-2</v>
      </c>
      <c r="J805">
        <f t="shared" si="419"/>
        <v>1.0009999999999764</v>
      </c>
      <c r="K805">
        <f t="shared" ca="1" si="420"/>
        <v>50.95</v>
      </c>
      <c r="L805">
        <f t="shared" ca="1" si="421"/>
        <v>1.0684959309922624</v>
      </c>
      <c r="M805">
        <f t="shared" ca="1" si="394"/>
        <v>5.5561788411597641</v>
      </c>
      <c r="N805">
        <f t="shared" ca="1" si="395"/>
        <v>0.75728294997139567</v>
      </c>
      <c r="O805">
        <f t="shared" ca="1" si="396"/>
        <v>9.1699712080119067</v>
      </c>
      <c r="P805">
        <f t="shared" ca="1" si="397"/>
        <v>633.30349593099231</v>
      </c>
      <c r="Q805">
        <f t="shared" ca="1" si="398"/>
        <v>637.58934567389588</v>
      </c>
      <c r="R805">
        <f t="shared" ca="1" si="399"/>
        <v>2.7409906686322007E-2</v>
      </c>
      <c r="S805">
        <f t="shared" ca="1" si="400"/>
        <v>2.8323507366843055</v>
      </c>
      <c r="T805">
        <f t="shared" ca="1" si="401"/>
        <v>50.594272557643521</v>
      </c>
      <c r="U805">
        <f t="shared" ca="1" si="422"/>
        <v>-2.7101607499844249E-2</v>
      </c>
      <c r="V805">
        <f t="shared" ca="1" si="423"/>
        <v>0</v>
      </c>
      <c r="W805">
        <f t="shared" ca="1" si="402"/>
        <v>0.94742442678014438</v>
      </c>
      <c r="X805">
        <f t="shared" ca="1" si="403"/>
        <v>4.9266070192567506</v>
      </c>
      <c r="Y805">
        <f t="shared" ca="1" si="404"/>
        <v>0.69439210347441216</v>
      </c>
      <c r="Z805">
        <f t="shared" ca="1" si="405"/>
        <v>10.341803151915807</v>
      </c>
      <c r="AA805">
        <f t="shared" ca="1" si="406"/>
        <v>633.18242442678013</v>
      </c>
      <c r="AB805">
        <f t="shared" ca="1" si="407"/>
        <v>638.63364218585127</v>
      </c>
      <c r="AC805">
        <f t="shared" ca="1" si="408"/>
        <v>3.9135301826597566E-2</v>
      </c>
      <c r="AD805">
        <f t="shared" ca="1" si="409"/>
        <v>3.3922626803898952</v>
      </c>
      <c r="AE805">
        <f t="shared" ca="1" si="410"/>
        <v>56.045809266269018</v>
      </c>
      <c r="AF805">
        <f t="shared" ca="1" si="411"/>
        <v>3.8635301826616342E-2</v>
      </c>
      <c r="AG805">
        <f t="shared" ca="1" si="412"/>
        <v>0</v>
      </c>
      <c r="AH805">
        <f ca="1">IFERROR(IF(V32="Supercritical",MAX($D$16,IFERROR(L805,MAX($D$16,POWER((ABS(K805)^2)/($I$5*MAX(F805,0.1)^2),1/3)))),IF(V32="Subcritical",MAX($D$16,IFERROR(W805,MAX($D$16,POWER((ABS(K805)^2)/($I$5*MAX(F805,0.1)^2),1/3)))),IF(AND(IFERROR(V805,0)=1,IFERROR(AG805,0)=1),IF(IFERROR(T805,-1E+99)&gt;=IFERROR(AE805,-1E+99),MAX($D$16,IFERROR(L805,MAX($D$16,POWER((ABS(K805)^2)/($I$5*MAX(F805,0.1)^2),1/3)))),MAX($D$16,IFERROR(W805,MAX($D$16,POWER((ABS(K805)^2)/($I$5*MAX(F805,0.1)^2),1/3))))),IF(IFERROR(V805,0)=1,MAX($D$16,IFERROR(L805,MAX($D$16,POWER((ABS(K805)^2)/($I$5*MAX(F805,0.1)^2),1/3)))),IF(IFERROR(AG805,0)=1,MAX($D$16,IFERROR(W805,MAX($D$16,POWER((ABS(K805)^2)/($I$5*MAX(F805,0.1)^2),1/3)))),MAX($D$16,POWER((ABS(K805)^2)/($I$5*MAX(F805,0.1)^2),1/3))))))),MAX($D$16,POWER((ABS(K805)^2)/($I$5*MAX(F805,0.1)^2),1/3)))</f>
        <v>2.1389677043987478</v>
      </c>
      <c r="AI805">
        <f t="shared" ca="1" si="413"/>
        <v>634.37396770439875</v>
      </c>
      <c r="AJ805">
        <f t="shared" ca="1" si="414"/>
        <v>635.44345155659812</v>
      </c>
      <c r="AM805">
        <v>0</v>
      </c>
      <c r="AN805">
        <v>0</v>
      </c>
      <c r="AO805">
        <f t="shared" si="415"/>
        <v>0</v>
      </c>
      <c r="AP805">
        <f t="shared" si="424"/>
        <v>0</v>
      </c>
      <c r="AQ805">
        <f t="shared" ca="1" si="416"/>
        <v>1.0000000000000004</v>
      </c>
      <c r="AR805" t="str">
        <f t="shared" ca="1" si="417"/>
        <v>Supercritical</v>
      </c>
      <c r="AS805">
        <f t="shared" ca="1" si="418"/>
        <v>3.8141460404132466E-3</v>
      </c>
    </row>
    <row r="806" spans="1:45" x14ac:dyDescent="0.35">
      <c r="A806">
        <v>657</v>
      </c>
      <c r="B806">
        <v>655.99599999999998</v>
      </c>
      <c r="C806">
        <v>616131.63600000006</v>
      </c>
      <c r="D806">
        <v>3097341.7030000002</v>
      </c>
      <c r="E806">
        <v>632.23450000000003</v>
      </c>
      <c r="F806">
        <v>5.2</v>
      </c>
      <c r="G806">
        <v>0</v>
      </c>
      <c r="H806" t="s">
        <v>194</v>
      </c>
      <c r="I806">
        <v>0</v>
      </c>
      <c r="J806">
        <f t="shared" si="419"/>
        <v>1</v>
      </c>
      <c r="K806">
        <f t="shared" ca="1" si="420"/>
        <v>50.95</v>
      </c>
      <c r="L806">
        <f t="shared" ca="1" si="421"/>
        <v>1.0684959309922624</v>
      </c>
      <c r="M806">
        <f t="shared" ca="1" si="394"/>
        <v>5.5561788411597641</v>
      </c>
      <c r="N806">
        <f t="shared" ca="1" si="395"/>
        <v>0.75728294997139567</v>
      </c>
      <c r="O806">
        <f t="shared" ca="1" si="396"/>
        <v>9.1699712080119067</v>
      </c>
      <c r="P806">
        <f t="shared" ca="1" si="397"/>
        <v>633.30299593099232</v>
      </c>
      <c r="Q806">
        <f t="shared" ca="1" si="398"/>
        <v>637.58884567389589</v>
      </c>
      <c r="R806">
        <f t="shared" ca="1" si="399"/>
        <v>2.7409906686322007E-2</v>
      </c>
      <c r="S806">
        <f t="shared" ca="1" si="400"/>
        <v>2.8323507366843055</v>
      </c>
      <c r="T806">
        <f t="shared" ca="1" si="401"/>
        <v>50.594272557643521</v>
      </c>
      <c r="U806">
        <f t="shared" ca="1" si="422"/>
        <v>-2.6909906686341856E-2</v>
      </c>
      <c r="V806">
        <f t="shared" ca="1" si="423"/>
        <v>0</v>
      </c>
      <c r="W806">
        <f t="shared" ca="1" si="402"/>
        <v>0.94720220566097646</v>
      </c>
      <c r="X806">
        <f t="shared" ca="1" si="403"/>
        <v>4.9254514694370775</v>
      </c>
      <c r="Y806">
        <f t="shared" ca="1" si="404"/>
        <v>0.69427272310224575</v>
      </c>
      <c r="Z806">
        <f t="shared" ca="1" si="405"/>
        <v>10.344229420622634</v>
      </c>
      <c r="AA806">
        <f t="shared" ca="1" si="406"/>
        <v>633.18170220566105</v>
      </c>
      <c r="AB806">
        <f t="shared" ca="1" si="407"/>
        <v>638.63547806226018</v>
      </c>
      <c r="AC806">
        <f t="shared" ca="1" si="408"/>
        <v>3.9162643783777644E-2</v>
      </c>
      <c r="AD806">
        <f t="shared" ca="1" si="409"/>
        <v>3.3934565278337776</v>
      </c>
      <c r="AE806">
        <f t="shared" ca="1" si="410"/>
        <v>56.057315861596692</v>
      </c>
      <c r="AF806">
        <f t="shared" ca="1" si="411"/>
        <v>3.8868901053547233E-2</v>
      </c>
      <c r="AG806">
        <f t="shared" ca="1" si="412"/>
        <v>0</v>
      </c>
      <c r="AH806">
        <f ca="1">IFERROR(IF(V32="Supercritical",MAX($D$16,IFERROR(L806,MAX($D$16,POWER((ABS(K806)^2)/($I$5*MAX(F806,0.1)^2),1/3)))),IF(V32="Subcritical",MAX($D$16,IFERROR(W806,MAX($D$16,POWER((ABS(K806)^2)/($I$5*MAX(F806,0.1)^2),1/3)))),IF(AND(IFERROR(V806,0)=1,IFERROR(AG806,0)=1),IF(IFERROR(T806,-1E+99)&gt;=IFERROR(AE806,-1E+99),MAX($D$16,IFERROR(L806,MAX($D$16,POWER((ABS(K806)^2)/($I$5*MAX(F806,0.1)^2),1/3)))),MAX($D$16,IFERROR(W806,MAX($D$16,POWER((ABS(K806)^2)/($I$5*MAX(F806,0.1)^2),1/3))))),IF(IFERROR(V806,0)=1,MAX($D$16,IFERROR(L806,MAX($D$16,POWER((ABS(K806)^2)/($I$5*MAX(F806,0.1)^2),1/3)))),IF(IFERROR(AG806,0)=1,MAX($D$16,IFERROR(W806,MAX($D$16,POWER((ABS(K806)^2)/($I$5*MAX(F806,0.1)^2),1/3)))),MAX($D$16,POWER((ABS(K806)^2)/($I$5*MAX(F806,0.1)^2),1/3))))))),MAX($D$16,POWER((ABS(K806)^2)/($I$5*MAX(F806,0.1)^2),1/3)))</f>
        <v>2.1389677043987478</v>
      </c>
      <c r="AI806">
        <f t="shared" ca="1" si="413"/>
        <v>634.37346770439876</v>
      </c>
      <c r="AJ806">
        <f t="shared" ca="1" si="414"/>
        <v>635.44295155659813</v>
      </c>
      <c r="AM806">
        <v>0</v>
      </c>
      <c r="AN806">
        <v>0</v>
      </c>
      <c r="AO806">
        <f t="shared" si="415"/>
        <v>0</v>
      </c>
      <c r="AP806">
        <f t="shared" si="424"/>
        <v>0</v>
      </c>
      <c r="AQ806">
        <f t="shared" ca="1" si="416"/>
        <v>1.0000000000000004</v>
      </c>
      <c r="AR806" t="str">
        <f t="shared" ca="1" si="417"/>
        <v>Supercritical</v>
      </c>
      <c r="AS806">
        <f t="shared" ca="1" si="418"/>
        <v>3.8141460404132466E-3</v>
      </c>
    </row>
    <row r="807" spans="1:45" x14ac:dyDescent="0.35">
      <c r="A807">
        <v>658</v>
      </c>
      <c r="B807">
        <v>656.995</v>
      </c>
      <c r="C807">
        <v>616131.16200000001</v>
      </c>
      <c r="D807">
        <v>3097340.8229999999</v>
      </c>
      <c r="E807">
        <v>632.23400000000004</v>
      </c>
      <c r="F807">
        <v>5.2</v>
      </c>
      <c r="G807">
        <v>0</v>
      </c>
      <c r="H807" t="s">
        <v>194</v>
      </c>
      <c r="I807">
        <v>2.7E-2</v>
      </c>
      <c r="J807">
        <f t="shared" si="419"/>
        <v>0.99900000000002365</v>
      </c>
      <c r="K807">
        <f t="shared" ca="1" si="420"/>
        <v>50.95</v>
      </c>
      <c r="L807">
        <f t="shared" ca="1" si="421"/>
        <v>1.0684959309922624</v>
      </c>
      <c r="M807">
        <f t="shared" ca="1" si="394"/>
        <v>5.5561788411597641</v>
      </c>
      <c r="N807">
        <f t="shared" ca="1" si="395"/>
        <v>0.75728294997139567</v>
      </c>
      <c r="O807">
        <f t="shared" ca="1" si="396"/>
        <v>9.1699712080119067</v>
      </c>
      <c r="P807">
        <f t="shared" ca="1" si="397"/>
        <v>633.30249593099234</v>
      </c>
      <c r="Q807">
        <f t="shared" ca="1" si="398"/>
        <v>637.5883456738959</v>
      </c>
      <c r="R807">
        <f t="shared" ca="1" si="399"/>
        <v>2.7409906686322007E-2</v>
      </c>
      <c r="S807">
        <f t="shared" ca="1" si="400"/>
        <v>2.8323507366843055</v>
      </c>
      <c r="T807">
        <f t="shared" ca="1" si="401"/>
        <v>50.594272557643521</v>
      </c>
      <c r="U807">
        <f t="shared" ca="1" si="422"/>
        <v>-2.7075360018102401E-2</v>
      </c>
      <c r="V807">
        <f t="shared" ca="1" si="423"/>
        <v>0</v>
      </c>
      <c r="W807">
        <f t="shared" ca="1" si="402"/>
        <v>0.94699186207221742</v>
      </c>
      <c r="X807">
        <f t="shared" ca="1" si="403"/>
        <v>4.9243576827755309</v>
      </c>
      <c r="Y807">
        <f t="shared" ca="1" si="404"/>
        <v>0.6941597097291663</v>
      </c>
      <c r="Z807">
        <f t="shared" ca="1" si="405"/>
        <v>10.346527056353652</v>
      </c>
      <c r="AA807">
        <f t="shared" ca="1" si="406"/>
        <v>633.18099186207223</v>
      </c>
      <c r="AB807">
        <f t="shared" ca="1" si="407"/>
        <v>638.63719074728419</v>
      </c>
      <c r="AC807">
        <f t="shared" ca="1" si="408"/>
        <v>3.9188548369348472E-2</v>
      </c>
      <c r="AD807">
        <f t="shared" ca="1" si="409"/>
        <v>3.3945872104002102</v>
      </c>
      <c r="AE807">
        <f t="shared" ca="1" si="410"/>
        <v>56.068213124049961</v>
      </c>
      <c r="AF807">
        <f t="shared" ca="1" si="411"/>
        <v>3.9437042772760833E-2</v>
      </c>
      <c r="AG807">
        <f t="shared" ca="1" si="412"/>
        <v>0</v>
      </c>
      <c r="AH807">
        <f ca="1">IFERROR(IF(V32="Supercritical",MAX($D$16,IFERROR(L807,MAX($D$16,POWER((ABS(K807)^2)/($I$5*MAX(F807,0.1)^2),1/3)))),IF(V32="Subcritical",MAX($D$16,IFERROR(W807,MAX($D$16,POWER((ABS(K807)^2)/($I$5*MAX(F807,0.1)^2),1/3)))),IF(AND(IFERROR(V807,0)=1,IFERROR(AG807,0)=1),IF(IFERROR(T807,-1E+99)&gt;=IFERROR(AE807,-1E+99),MAX($D$16,IFERROR(L807,MAX($D$16,POWER((ABS(K807)^2)/($I$5*MAX(F807,0.1)^2),1/3)))),MAX($D$16,IFERROR(W807,MAX($D$16,POWER((ABS(K807)^2)/($I$5*MAX(F807,0.1)^2),1/3))))),IF(IFERROR(V807,0)=1,MAX($D$16,IFERROR(L807,MAX($D$16,POWER((ABS(K807)^2)/($I$5*MAX(F807,0.1)^2),1/3)))),IF(IFERROR(AG807,0)=1,MAX($D$16,IFERROR(W807,MAX($D$16,POWER((ABS(K807)^2)/($I$5*MAX(F807,0.1)^2),1/3)))),MAX($D$16,POWER((ABS(K807)^2)/($I$5*MAX(F807,0.1)^2),1/3))))))),MAX($D$16,POWER((ABS(K807)^2)/($I$5*MAX(F807,0.1)^2),1/3)))</f>
        <v>2.1389677043987478</v>
      </c>
      <c r="AI807">
        <f t="shared" ca="1" si="413"/>
        <v>634.37296770439877</v>
      </c>
      <c r="AJ807">
        <f t="shared" ca="1" si="414"/>
        <v>635.44245155659814</v>
      </c>
      <c r="AM807">
        <v>0</v>
      </c>
      <c r="AN807">
        <v>0</v>
      </c>
      <c r="AO807">
        <f t="shared" si="415"/>
        <v>0</v>
      </c>
      <c r="AP807">
        <f t="shared" si="424"/>
        <v>0</v>
      </c>
      <c r="AQ807">
        <f t="shared" ca="1" si="416"/>
        <v>1.0000000000000004</v>
      </c>
      <c r="AR807" t="str">
        <f t="shared" ca="1" si="417"/>
        <v>Supercritical</v>
      </c>
      <c r="AS807">
        <f t="shared" ca="1" si="418"/>
        <v>3.8141460404132466E-3</v>
      </c>
    </row>
    <row r="808" spans="1:45" x14ac:dyDescent="0.35">
      <c r="A808">
        <v>659</v>
      </c>
      <c r="B808">
        <v>657.99599999999998</v>
      </c>
      <c r="C808">
        <v>616130.68799999997</v>
      </c>
      <c r="D808">
        <v>3097339.9419999998</v>
      </c>
      <c r="E808">
        <v>632.23350000000005</v>
      </c>
      <c r="F808">
        <v>5.2</v>
      </c>
      <c r="G808">
        <v>0</v>
      </c>
      <c r="H808" t="s">
        <v>194</v>
      </c>
      <c r="I808">
        <v>7.8E-2</v>
      </c>
      <c r="J808">
        <f t="shared" si="419"/>
        <v>1.0009999999999764</v>
      </c>
      <c r="K808">
        <f t="shared" ca="1" si="420"/>
        <v>50.95</v>
      </c>
      <c r="L808">
        <f t="shared" ca="1" si="421"/>
        <v>1.0684959309922624</v>
      </c>
      <c r="M808">
        <f t="shared" ca="1" si="394"/>
        <v>5.5561788411597641</v>
      </c>
      <c r="N808">
        <f t="shared" ca="1" si="395"/>
        <v>0.75728294997139567</v>
      </c>
      <c r="O808">
        <f t="shared" ca="1" si="396"/>
        <v>9.1699712080119067</v>
      </c>
      <c r="P808">
        <f t="shared" ca="1" si="397"/>
        <v>633.30199593099235</v>
      </c>
      <c r="Q808">
        <f t="shared" ca="1" si="398"/>
        <v>637.58784567389591</v>
      </c>
      <c r="R808">
        <f t="shared" ca="1" si="399"/>
        <v>2.7409906686322007E-2</v>
      </c>
      <c r="S808">
        <f t="shared" ca="1" si="400"/>
        <v>2.8323507366843055</v>
      </c>
      <c r="T808">
        <f t="shared" ca="1" si="401"/>
        <v>50.594272557643521</v>
      </c>
      <c r="U808">
        <f t="shared" ca="1" si="422"/>
        <v>-2.7494477059576639E-2</v>
      </c>
      <c r="V808">
        <f t="shared" ca="1" si="423"/>
        <v>0</v>
      </c>
      <c r="W808">
        <f t="shared" ca="1" si="402"/>
        <v>0.94679213621934566</v>
      </c>
      <c r="X808">
        <f t="shared" ca="1" si="403"/>
        <v>4.9233191083405972</v>
      </c>
      <c r="Y808">
        <f t="shared" ca="1" si="404"/>
        <v>0.69405238864498853</v>
      </c>
      <c r="Z808">
        <f t="shared" ca="1" si="405"/>
        <v>10.348709656801564</v>
      </c>
      <c r="AA808">
        <f t="shared" ca="1" si="406"/>
        <v>633.18029213621935</v>
      </c>
      <c r="AB808">
        <f t="shared" ca="1" si="407"/>
        <v>638.63879323513765</v>
      </c>
      <c r="AC808">
        <f t="shared" ca="1" si="408"/>
        <v>3.9213166999359159E-2</v>
      </c>
      <c r="AD808">
        <f t="shared" ca="1" si="409"/>
        <v>3.3956613995815883</v>
      </c>
      <c r="AE808">
        <f t="shared" ca="1" si="410"/>
        <v>56.078565434343332</v>
      </c>
      <c r="AF808">
        <f t="shared" ca="1" si="411"/>
        <v>3.9422772142188478E-2</v>
      </c>
      <c r="AG808">
        <f t="shared" ca="1" si="412"/>
        <v>0</v>
      </c>
      <c r="AH808">
        <f ca="1">IFERROR(IF(V32="Supercritical",MAX($D$16,IFERROR(L808,MAX($D$16,POWER((ABS(K808)^2)/($I$5*MAX(F808,0.1)^2),1/3)))),IF(V32="Subcritical",MAX($D$16,IFERROR(W808,MAX($D$16,POWER((ABS(K808)^2)/($I$5*MAX(F808,0.1)^2),1/3)))),IF(AND(IFERROR(V808,0)=1,IFERROR(AG808,0)=1),IF(IFERROR(T808,-1E+99)&gt;=IFERROR(AE808,-1E+99),MAX($D$16,IFERROR(L808,MAX($D$16,POWER((ABS(K808)^2)/($I$5*MAX(F808,0.1)^2),1/3)))),MAX($D$16,IFERROR(W808,MAX($D$16,POWER((ABS(K808)^2)/($I$5*MAX(F808,0.1)^2),1/3))))),IF(IFERROR(V808,0)=1,MAX($D$16,IFERROR(L808,MAX($D$16,POWER((ABS(K808)^2)/($I$5*MAX(F808,0.1)^2),1/3)))),IF(IFERROR(AG808,0)=1,MAX($D$16,IFERROR(W808,MAX($D$16,POWER((ABS(K808)^2)/($I$5*MAX(F808,0.1)^2),1/3)))),MAX($D$16,POWER((ABS(K808)^2)/($I$5*MAX(F808,0.1)^2),1/3))))))),MAX($D$16,POWER((ABS(K808)^2)/($I$5*MAX(F808,0.1)^2),1/3)))</f>
        <v>2.1389677043987478</v>
      </c>
      <c r="AI808">
        <f t="shared" ca="1" si="413"/>
        <v>634.37246770439879</v>
      </c>
      <c r="AJ808">
        <f t="shared" ca="1" si="414"/>
        <v>635.44195155659816</v>
      </c>
      <c r="AM808">
        <v>0</v>
      </c>
      <c r="AN808">
        <v>0</v>
      </c>
      <c r="AO808">
        <f t="shared" si="415"/>
        <v>0</v>
      </c>
      <c r="AP808">
        <f t="shared" si="424"/>
        <v>0</v>
      </c>
      <c r="AQ808">
        <f t="shared" ca="1" si="416"/>
        <v>1.0000000000000004</v>
      </c>
      <c r="AR808" t="str">
        <f t="shared" ca="1" si="417"/>
        <v>Supercritical</v>
      </c>
      <c r="AS808">
        <f t="shared" ca="1" si="418"/>
        <v>3.8141460404132466E-3</v>
      </c>
    </row>
    <row r="809" spans="1:45" x14ac:dyDescent="0.35">
      <c r="A809">
        <v>660</v>
      </c>
      <c r="B809">
        <v>658.99599999999998</v>
      </c>
      <c r="C809">
        <v>616130.21299999999</v>
      </c>
      <c r="D809">
        <v>3097339.0619999999</v>
      </c>
      <c r="E809">
        <v>632.23299999999995</v>
      </c>
      <c r="F809">
        <v>5.2</v>
      </c>
      <c r="G809">
        <v>0</v>
      </c>
      <c r="H809" t="s">
        <v>194</v>
      </c>
      <c r="I809">
        <v>7.8E-2</v>
      </c>
      <c r="J809">
        <f t="shared" si="419"/>
        <v>1</v>
      </c>
      <c r="K809">
        <f t="shared" ca="1" si="420"/>
        <v>50.95</v>
      </c>
      <c r="L809">
        <f t="shared" ca="1" si="421"/>
        <v>1.0684959309922624</v>
      </c>
      <c r="M809">
        <f t="shared" ca="1" si="394"/>
        <v>5.5561788411597641</v>
      </c>
      <c r="N809">
        <f t="shared" ca="1" si="395"/>
        <v>0.75728294997139567</v>
      </c>
      <c r="O809">
        <f t="shared" ca="1" si="396"/>
        <v>9.1699712080119067</v>
      </c>
      <c r="P809">
        <f t="shared" ca="1" si="397"/>
        <v>633.30149593099225</v>
      </c>
      <c r="Q809">
        <f t="shared" ca="1" si="398"/>
        <v>637.58734567389581</v>
      </c>
      <c r="R809">
        <f t="shared" ca="1" si="399"/>
        <v>2.7409906686322007E-2</v>
      </c>
      <c r="S809">
        <f t="shared" ca="1" si="400"/>
        <v>2.8323507366843055</v>
      </c>
      <c r="T809">
        <f t="shared" ca="1" si="401"/>
        <v>50.594272557643521</v>
      </c>
      <c r="U809">
        <f t="shared" ca="1" si="422"/>
        <v>-2.7467067152770142E-2</v>
      </c>
      <c r="V809">
        <f t="shared" ca="1" si="423"/>
        <v>0</v>
      </c>
      <c r="W809">
        <f t="shared" ca="1" si="402"/>
        <v>0.94660195536445624</v>
      </c>
      <c r="X809">
        <f t="shared" ca="1" si="403"/>
        <v>4.922330167895173</v>
      </c>
      <c r="Y809">
        <f t="shared" ca="1" si="404"/>
        <v>0.69395018525406293</v>
      </c>
      <c r="Z809">
        <f t="shared" ca="1" si="405"/>
        <v>10.350788805738853</v>
      </c>
      <c r="AA809">
        <f t="shared" ca="1" si="406"/>
        <v>633.17960195536443</v>
      </c>
      <c r="AB809">
        <f t="shared" ca="1" si="407"/>
        <v>638.64029659863706</v>
      </c>
      <c r="AC809">
        <f t="shared" ca="1" si="408"/>
        <v>3.9236628722587139E-2</v>
      </c>
      <c r="AD809">
        <f t="shared" ca="1" si="409"/>
        <v>3.396684779397233</v>
      </c>
      <c r="AE809">
        <f t="shared" ca="1" si="410"/>
        <v>56.08842764142824</v>
      </c>
      <c r="AF809">
        <f t="shared" ca="1" si="411"/>
        <v>3.8982359981559966E-2</v>
      </c>
      <c r="AG809">
        <f t="shared" ca="1" si="412"/>
        <v>0</v>
      </c>
      <c r="AH809">
        <f ca="1">IFERROR(IF(V32="Supercritical",MAX($D$16,IFERROR(L809,MAX($D$16,POWER((ABS(K809)^2)/($I$5*MAX(F809,0.1)^2),1/3)))),IF(V32="Subcritical",MAX($D$16,IFERROR(W809,MAX($D$16,POWER((ABS(K809)^2)/($I$5*MAX(F809,0.1)^2),1/3)))),IF(AND(IFERROR(V809,0)=1,IFERROR(AG809,0)=1),IF(IFERROR(T809,-1E+99)&gt;=IFERROR(AE809,-1E+99),MAX($D$16,IFERROR(L809,MAX($D$16,POWER((ABS(K809)^2)/($I$5*MAX(F809,0.1)^2),1/3)))),MAX($D$16,IFERROR(W809,MAX($D$16,POWER((ABS(K809)^2)/($I$5*MAX(F809,0.1)^2),1/3))))),IF(IFERROR(V809,0)=1,MAX($D$16,IFERROR(L809,MAX($D$16,POWER((ABS(K809)^2)/($I$5*MAX(F809,0.1)^2),1/3)))),IF(IFERROR(AG809,0)=1,MAX($D$16,IFERROR(W809,MAX($D$16,POWER((ABS(K809)^2)/($I$5*MAX(F809,0.1)^2),1/3)))),MAX($D$16,POWER((ABS(K809)^2)/($I$5*MAX(F809,0.1)^2),1/3))))))),MAX($D$16,POWER((ABS(K809)^2)/($I$5*MAX(F809,0.1)^2),1/3)))</f>
        <v>2.1389677043987478</v>
      </c>
      <c r="AI809">
        <f t="shared" ca="1" si="413"/>
        <v>634.37196770439868</v>
      </c>
      <c r="AJ809">
        <f t="shared" ca="1" si="414"/>
        <v>635.44145155659805</v>
      </c>
      <c r="AM809">
        <v>0</v>
      </c>
      <c r="AN809">
        <v>0</v>
      </c>
      <c r="AO809">
        <f t="shared" si="415"/>
        <v>0</v>
      </c>
      <c r="AP809">
        <f t="shared" si="424"/>
        <v>0</v>
      </c>
      <c r="AQ809">
        <f t="shared" ca="1" si="416"/>
        <v>1.0000000000000004</v>
      </c>
      <c r="AR809" t="str">
        <f t="shared" ca="1" si="417"/>
        <v>Supercritical</v>
      </c>
      <c r="AS809">
        <f t="shared" ca="1" si="418"/>
        <v>3.8141460404132466E-3</v>
      </c>
    </row>
    <row r="810" spans="1:45" x14ac:dyDescent="0.35">
      <c r="A810">
        <v>661</v>
      </c>
      <c r="B810">
        <v>659.99599999999998</v>
      </c>
      <c r="C810">
        <v>616129.73899999994</v>
      </c>
      <c r="D810">
        <v>3097338.1809999999</v>
      </c>
      <c r="E810">
        <v>632.23249999999996</v>
      </c>
      <c r="F810">
        <v>5.2</v>
      </c>
      <c r="G810">
        <v>0</v>
      </c>
      <c r="H810" t="s">
        <v>194</v>
      </c>
      <c r="I810">
        <v>2.7E-2</v>
      </c>
      <c r="J810">
        <f t="shared" si="419"/>
        <v>1</v>
      </c>
      <c r="K810">
        <f t="shared" ca="1" si="420"/>
        <v>50.95</v>
      </c>
      <c r="L810">
        <f t="shared" ca="1" si="421"/>
        <v>1.0684959309922624</v>
      </c>
      <c r="M810">
        <f t="shared" ca="1" si="394"/>
        <v>5.5561788411597641</v>
      </c>
      <c r="N810">
        <f t="shared" ca="1" si="395"/>
        <v>0.75728294997139567</v>
      </c>
      <c r="O810">
        <f t="shared" ca="1" si="396"/>
        <v>9.1699712080119067</v>
      </c>
      <c r="P810">
        <f t="shared" ca="1" si="397"/>
        <v>633.30099593099226</v>
      </c>
      <c r="Q810">
        <f t="shared" ca="1" si="398"/>
        <v>637.58684567389582</v>
      </c>
      <c r="R810">
        <f t="shared" ca="1" si="399"/>
        <v>2.7409906686322007E-2</v>
      </c>
      <c r="S810">
        <f t="shared" ca="1" si="400"/>
        <v>2.8323507366843055</v>
      </c>
      <c r="T810">
        <f t="shared" ca="1" si="401"/>
        <v>50.594272557643521</v>
      </c>
      <c r="U810">
        <f t="shared" ca="1" si="422"/>
        <v>-2.7102769924795211E-2</v>
      </c>
      <c r="V810">
        <f t="shared" ca="1" si="423"/>
        <v>0</v>
      </c>
      <c r="W810">
        <f t="shared" ca="1" si="402"/>
        <v>0.94642040395659044</v>
      </c>
      <c r="X810">
        <f t="shared" ca="1" si="403"/>
        <v>4.9213861005742707</v>
      </c>
      <c r="Y810">
        <f t="shared" ca="1" si="404"/>
        <v>0.69385260911025803</v>
      </c>
      <c r="Z810">
        <f t="shared" ca="1" si="405"/>
        <v>10.352774392981422</v>
      </c>
      <c r="AA810">
        <f t="shared" ca="1" si="406"/>
        <v>633.17892040395657</v>
      </c>
      <c r="AB810">
        <f t="shared" ca="1" si="407"/>
        <v>638.64171029345562</v>
      </c>
      <c r="AC810">
        <f t="shared" ca="1" si="408"/>
        <v>3.9259043755304368E-2</v>
      </c>
      <c r="AD810">
        <f t="shared" ca="1" si="409"/>
        <v>3.3976622030785193</v>
      </c>
      <c r="AE810">
        <f t="shared" ca="1" si="410"/>
        <v>56.097846575742729</v>
      </c>
      <c r="AF810">
        <f t="shared" ca="1" si="411"/>
        <v>3.8759043755362654E-2</v>
      </c>
      <c r="AG810">
        <f t="shared" ca="1" si="412"/>
        <v>0</v>
      </c>
      <c r="AH810">
        <f ca="1">IFERROR(IF(V32="Supercritical",MAX($D$16,IFERROR(L810,MAX($D$16,POWER((ABS(K810)^2)/($I$5*MAX(F810,0.1)^2),1/3)))),IF(V32="Subcritical",MAX($D$16,IFERROR(W810,MAX($D$16,POWER((ABS(K810)^2)/($I$5*MAX(F810,0.1)^2),1/3)))),IF(AND(IFERROR(V810,0)=1,IFERROR(AG810,0)=1),IF(IFERROR(T810,-1E+99)&gt;=IFERROR(AE810,-1E+99),MAX($D$16,IFERROR(L810,MAX($D$16,POWER((ABS(K810)^2)/($I$5*MAX(F810,0.1)^2),1/3)))),MAX($D$16,IFERROR(W810,MAX($D$16,POWER((ABS(K810)^2)/($I$5*MAX(F810,0.1)^2),1/3))))),IF(IFERROR(V810,0)=1,MAX($D$16,IFERROR(L810,MAX($D$16,POWER((ABS(K810)^2)/($I$5*MAX(F810,0.1)^2),1/3)))),IF(IFERROR(AG810,0)=1,MAX($D$16,IFERROR(W810,MAX($D$16,POWER((ABS(K810)^2)/($I$5*MAX(F810,0.1)^2),1/3)))),MAX($D$16,POWER((ABS(K810)^2)/($I$5*MAX(F810,0.1)^2),1/3))))))),MAX($D$16,POWER((ABS(K810)^2)/($I$5*MAX(F810,0.1)^2),1/3)))</f>
        <v>2.1389677043987478</v>
      </c>
      <c r="AI810">
        <f t="shared" ca="1" si="413"/>
        <v>634.3714677043987</v>
      </c>
      <c r="AJ810">
        <f t="shared" ca="1" si="414"/>
        <v>635.44095155659807</v>
      </c>
      <c r="AM810">
        <v>0</v>
      </c>
      <c r="AN810">
        <v>0</v>
      </c>
      <c r="AO810">
        <f t="shared" si="415"/>
        <v>0</v>
      </c>
      <c r="AP810">
        <f t="shared" si="424"/>
        <v>0</v>
      </c>
      <c r="AQ810">
        <f t="shared" ca="1" si="416"/>
        <v>1.0000000000000004</v>
      </c>
      <c r="AR810" t="str">
        <f t="shared" ca="1" si="417"/>
        <v>Supercritical</v>
      </c>
      <c r="AS810">
        <f t="shared" ca="1" si="418"/>
        <v>3.8141460404132466E-3</v>
      </c>
    </row>
    <row r="811" spans="1:45" x14ac:dyDescent="0.35">
      <c r="A811">
        <v>662</v>
      </c>
      <c r="B811">
        <v>660.99599999999998</v>
      </c>
      <c r="C811">
        <v>616129.26500000001</v>
      </c>
      <c r="D811">
        <v>3097337.301</v>
      </c>
      <c r="E811">
        <v>632.23199999999997</v>
      </c>
      <c r="F811">
        <v>5.2</v>
      </c>
      <c r="G811">
        <v>0</v>
      </c>
      <c r="H811" t="s">
        <v>194</v>
      </c>
      <c r="I811">
        <v>0</v>
      </c>
      <c r="J811">
        <f t="shared" si="419"/>
        <v>1</v>
      </c>
      <c r="K811">
        <f t="shared" ca="1" si="420"/>
        <v>50.95</v>
      </c>
      <c r="L811">
        <f t="shared" ca="1" si="421"/>
        <v>1.0684959309922624</v>
      </c>
      <c r="M811">
        <f t="shared" ca="1" si="394"/>
        <v>5.5561788411597641</v>
      </c>
      <c r="N811">
        <f t="shared" ca="1" si="395"/>
        <v>0.75728294997139567</v>
      </c>
      <c r="O811">
        <f t="shared" ca="1" si="396"/>
        <v>9.1699712080119067</v>
      </c>
      <c r="P811">
        <f t="shared" ca="1" si="397"/>
        <v>633.30049593099227</v>
      </c>
      <c r="Q811">
        <f t="shared" ca="1" si="398"/>
        <v>637.58634567389583</v>
      </c>
      <c r="R811">
        <f t="shared" ca="1" si="399"/>
        <v>2.7409906686322007E-2</v>
      </c>
      <c r="S811">
        <f t="shared" ca="1" si="400"/>
        <v>2.8323507366843055</v>
      </c>
      <c r="T811">
        <f t="shared" ca="1" si="401"/>
        <v>50.594272557643521</v>
      </c>
      <c r="U811">
        <f t="shared" ca="1" si="422"/>
        <v>-2.6909906686341856E-2</v>
      </c>
      <c r="V811">
        <f t="shared" ca="1" si="423"/>
        <v>0</v>
      </c>
      <c r="W811">
        <f t="shared" ca="1" si="402"/>
        <v>0.94624669853241039</v>
      </c>
      <c r="X811">
        <f t="shared" ca="1" si="403"/>
        <v>4.9204828323685339</v>
      </c>
      <c r="Y811">
        <f t="shared" ca="1" si="404"/>
        <v>0.6937592404957108</v>
      </c>
      <c r="Z811">
        <f t="shared" ca="1" si="405"/>
        <v>10.354674883699291</v>
      </c>
      <c r="AA811">
        <f t="shared" ca="1" si="406"/>
        <v>633.17824669853235</v>
      </c>
      <c r="AB811">
        <f t="shared" ca="1" si="407"/>
        <v>638.64304241449122</v>
      </c>
      <c r="AC811">
        <f t="shared" ca="1" si="408"/>
        <v>3.9280506461660487E-2</v>
      </c>
      <c r="AD811">
        <f t="shared" ca="1" si="409"/>
        <v>3.3985978250048379</v>
      </c>
      <c r="AE811">
        <f t="shared" ca="1" si="410"/>
        <v>56.106862323210457</v>
      </c>
      <c r="AF811">
        <f t="shared" ca="1" si="411"/>
        <v>3.895070979092452E-2</v>
      </c>
      <c r="AG811">
        <f t="shared" ca="1" si="412"/>
        <v>0</v>
      </c>
      <c r="AH811">
        <f ca="1">IFERROR(IF(V32="Supercritical",MAX($D$16,IFERROR(L811,MAX($D$16,POWER((ABS(K811)^2)/($I$5*MAX(F811,0.1)^2),1/3)))),IF(V32="Subcritical",MAX($D$16,IFERROR(W811,MAX($D$16,POWER((ABS(K811)^2)/($I$5*MAX(F811,0.1)^2),1/3)))),IF(AND(IFERROR(V811,0)=1,IFERROR(AG811,0)=1),IF(IFERROR(T811,-1E+99)&gt;=IFERROR(AE811,-1E+99),MAX($D$16,IFERROR(L811,MAX($D$16,POWER((ABS(K811)^2)/($I$5*MAX(F811,0.1)^2),1/3)))),MAX($D$16,IFERROR(W811,MAX($D$16,POWER((ABS(K811)^2)/($I$5*MAX(F811,0.1)^2),1/3))))),IF(IFERROR(V811,0)=1,MAX($D$16,IFERROR(L811,MAX($D$16,POWER((ABS(K811)^2)/($I$5*MAX(F811,0.1)^2),1/3)))),IF(IFERROR(AG811,0)=1,MAX($D$16,IFERROR(W811,MAX($D$16,POWER((ABS(K811)^2)/($I$5*MAX(F811,0.1)^2),1/3)))),MAX($D$16,POWER((ABS(K811)^2)/($I$5*MAX(F811,0.1)^2),1/3))))))),MAX($D$16,POWER((ABS(K811)^2)/($I$5*MAX(F811,0.1)^2),1/3)))</f>
        <v>2.1389677043987478</v>
      </c>
      <c r="AI811">
        <f t="shared" ca="1" si="413"/>
        <v>634.37096770439871</v>
      </c>
      <c r="AJ811">
        <f t="shared" ca="1" si="414"/>
        <v>635.44045155659808</v>
      </c>
      <c r="AM811">
        <v>0</v>
      </c>
      <c r="AN811">
        <v>0</v>
      </c>
      <c r="AO811">
        <f t="shared" si="415"/>
        <v>0</v>
      </c>
      <c r="AP811">
        <f t="shared" si="424"/>
        <v>0</v>
      </c>
      <c r="AQ811">
        <f t="shared" ca="1" si="416"/>
        <v>1.0000000000000004</v>
      </c>
      <c r="AR811" t="str">
        <f t="shared" ca="1" si="417"/>
        <v>Supercritical</v>
      </c>
      <c r="AS811">
        <f t="shared" ca="1" si="418"/>
        <v>3.8141460404132466E-3</v>
      </c>
    </row>
    <row r="812" spans="1:45" x14ac:dyDescent="0.35">
      <c r="A812">
        <v>663</v>
      </c>
      <c r="B812">
        <v>661.995</v>
      </c>
      <c r="C812">
        <v>616128.79099999997</v>
      </c>
      <c r="D812">
        <v>3097336.4210000001</v>
      </c>
      <c r="E812">
        <v>632.23149999999998</v>
      </c>
      <c r="F812">
        <v>5.2</v>
      </c>
      <c r="G812">
        <v>0</v>
      </c>
      <c r="H812" t="s">
        <v>194</v>
      </c>
      <c r="I812">
        <v>2.3E-2</v>
      </c>
      <c r="J812">
        <f t="shared" si="419"/>
        <v>0.99900000000002365</v>
      </c>
      <c r="K812">
        <f t="shared" ca="1" si="420"/>
        <v>50.95</v>
      </c>
      <c r="L812">
        <f t="shared" ca="1" si="421"/>
        <v>1.0684959309922624</v>
      </c>
      <c r="M812">
        <f t="shared" ca="1" si="394"/>
        <v>5.5561788411597641</v>
      </c>
      <c r="N812">
        <f t="shared" ca="1" si="395"/>
        <v>0.75728294997139567</v>
      </c>
      <c r="O812">
        <f t="shared" ca="1" si="396"/>
        <v>9.1699712080119067</v>
      </c>
      <c r="P812">
        <f t="shared" ca="1" si="397"/>
        <v>633.29999593099228</v>
      </c>
      <c r="Q812">
        <f t="shared" ca="1" si="398"/>
        <v>637.58584567389585</v>
      </c>
      <c r="R812">
        <f t="shared" ca="1" si="399"/>
        <v>2.7409906686322007E-2</v>
      </c>
      <c r="S812">
        <f t="shared" ca="1" si="400"/>
        <v>2.8323507366843055</v>
      </c>
      <c r="T812">
        <f t="shared" ca="1" si="401"/>
        <v>50.594272557643521</v>
      </c>
      <c r="U812">
        <f t="shared" ca="1" si="422"/>
        <v>-2.7046787686458629E-2</v>
      </c>
      <c r="V812">
        <f t="shared" ca="1" si="423"/>
        <v>0</v>
      </c>
      <c r="W812">
        <f t="shared" ca="1" si="402"/>
        <v>0.94608016664283723</v>
      </c>
      <c r="X812">
        <f t="shared" ca="1" si="403"/>
        <v>4.9196168665427535</v>
      </c>
      <c r="Y812">
        <f t="shared" ca="1" si="404"/>
        <v>0.69366971914798503</v>
      </c>
      <c r="Z812">
        <f t="shared" ca="1" si="405"/>
        <v>10.35649754485962</v>
      </c>
      <c r="AA812">
        <f t="shared" ca="1" si="406"/>
        <v>633.17758016664277</v>
      </c>
      <c r="AB812">
        <f t="shared" ca="1" si="407"/>
        <v>638.64429991163172</v>
      </c>
      <c r="AC812">
        <f t="shared" ca="1" si="408"/>
        <v>3.9301097863502943E-2</v>
      </c>
      <c r="AD812">
        <f t="shared" ca="1" si="409"/>
        <v>3.3994952116794717</v>
      </c>
      <c r="AE812">
        <f t="shared" ca="1" si="410"/>
        <v>56.115509296678773</v>
      </c>
      <c r="AF812">
        <f t="shared" ca="1" si="411"/>
        <v>3.9049956551593823E-2</v>
      </c>
      <c r="AG812">
        <f t="shared" ca="1" si="412"/>
        <v>0</v>
      </c>
      <c r="AH812">
        <f ca="1">IFERROR(IF(V32="Supercritical",MAX($D$16,IFERROR(L812,MAX($D$16,POWER((ABS(K812)^2)/($I$5*MAX(F812,0.1)^2),1/3)))),IF(V32="Subcritical",MAX($D$16,IFERROR(W812,MAX($D$16,POWER((ABS(K812)^2)/($I$5*MAX(F812,0.1)^2),1/3)))),IF(AND(IFERROR(V812,0)=1,IFERROR(AG812,0)=1),IF(IFERROR(T812,-1E+99)&gt;=IFERROR(AE812,-1E+99),MAX($D$16,IFERROR(L812,MAX($D$16,POWER((ABS(K812)^2)/($I$5*MAX(F812,0.1)^2),1/3)))),MAX($D$16,IFERROR(W812,MAX($D$16,POWER((ABS(K812)^2)/($I$5*MAX(F812,0.1)^2),1/3))))),IF(IFERROR(V812,0)=1,MAX($D$16,IFERROR(L812,MAX($D$16,POWER((ABS(K812)^2)/($I$5*MAX(F812,0.1)^2),1/3)))),IF(IFERROR(AG812,0)=1,MAX($D$16,IFERROR(W812,MAX($D$16,POWER((ABS(K812)^2)/($I$5*MAX(F812,0.1)^2),1/3)))),MAX($D$16,POWER((ABS(K812)^2)/($I$5*MAX(F812,0.1)^2),1/3))))))),MAX($D$16,POWER((ABS(K812)^2)/($I$5*MAX(F812,0.1)^2),1/3)))</f>
        <v>2.1389677043987478</v>
      </c>
      <c r="AI812">
        <f t="shared" ca="1" si="413"/>
        <v>634.37046770439872</v>
      </c>
      <c r="AJ812">
        <f t="shared" ca="1" si="414"/>
        <v>635.43995155659809</v>
      </c>
      <c r="AM812">
        <v>0</v>
      </c>
      <c r="AN812">
        <v>0</v>
      </c>
      <c r="AO812">
        <f t="shared" si="415"/>
        <v>0</v>
      </c>
      <c r="AP812">
        <f t="shared" si="424"/>
        <v>0</v>
      </c>
      <c r="AQ812">
        <f t="shared" ca="1" si="416"/>
        <v>1.0000000000000004</v>
      </c>
      <c r="AR812" t="str">
        <f t="shared" ca="1" si="417"/>
        <v>Supercritical</v>
      </c>
      <c r="AS812">
        <f t="shared" ca="1" si="418"/>
        <v>3.8141460404132466E-3</v>
      </c>
    </row>
    <row r="813" spans="1:45" x14ac:dyDescent="0.35">
      <c r="A813">
        <v>664</v>
      </c>
      <c r="B813">
        <v>662.99599999999998</v>
      </c>
      <c r="C813">
        <v>616128.31599999999</v>
      </c>
      <c r="D813">
        <v>3097335.54</v>
      </c>
      <c r="E813">
        <v>632.23099999999999</v>
      </c>
      <c r="F813">
        <v>5.2</v>
      </c>
      <c r="G813">
        <v>0</v>
      </c>
      <c r="H813" t="s">
        <v>194</v>
      </c>
      <c r="I813">
        <v>2.3E-2</v>
      </c>
      <c r="J813">
        <f t="shared" si="419"/>
        <v>1.0009999999999764</v>
      </c>
      <c r="K813">
        <f t="shared" ca="1" si="420"/>
        <v>50.95</v>
      </c>
      <c r="L813">
        <f t="shared" ca="1" si="421"/>
        <v>1.0684959309922624</v>
      </c>
      <c r="M813">
        <f t="shared" ca="1" si="394"/>
        <v>5.5561788411597641</v>
      </c>
      <c r="N813">
        <f t="shared" ca="1" si="395"/>
        <v>0.75728294997139567</v>
      </c>
      <c r="O813">
        <f t="shared" ca="1" si="396"/>
        <v>9.1699712080119067</v>
      </c>
      <c r="P813">
        <f t="shared" ca="1" si="397"/>
        <v>633.29949593099229</v>
      </c>
      <c r="Q813">
        <f t="shared" ca="1" si="398"/>
        <v>637.58534567389586</v>
      </c>
      <c r="R813">
        <f t="shared" ca="1" si="399"/>
        <v>2.7409906686322007E-2</v>
      </c>
      <c r="S813">
        <f t="shared" ca="1" si="400"/>
        <v>2.8323507366843055</v>
      </c>
      <c r="T813">
        <f t="shared" ca="1" si="401"/>
        <v>50.594272557643521</v>
      </c>
      <c r="U813">
        <f t="shared" ca="1" si="422"/>
        <v>-2.7101607499844249E-2</v>
      </c>
      <c r="V813">
        <f t="shared" ca="1" si="423"/>
        <v>0</v>
      </c>
      <c r="W813">
        <f t="shared" ca="1" si="402"/>
        <v>0.94592022917215013</v>
      </c>
      <c r="X813">
        <f t="shared" ca="1" si="403"/>
        <v>4.9187851916951812</v>
      </c>
      <c r="Y813">
        <f t="shared" ca="1" si="404"/>
        <v>0.69358373479873059</v>
      </c>
      <c r="Z813">
        <f t="shared" ca="1" si="405"/>
        <v>10.358248635460516</v>
      </c>
      <c r="AA813">
        <f t="shared" ca="1" si="406"/>
        <v>633.1769202291722</v>
      </c>
      <c r="AB813">
        <f t="shared" ca="1" si="407"/>
        <v>638.64548877117113</v>
      </c>
      <c r="AC813">
        <f t="shared" ca="1" si="408"/>
        <v>3.9320887751708965E-2</v>
      </c>
      <c r="AD813">
        <f t="shared" ca="1" si="409"/>
        <v>3.4003574349901964</v>
      </c>
      <c r="AE813">
        <f t="shared" ca="1" si="410"/>
        <v>56.123817136197637</v>
      </c>
      <c r="AF813">
        <f t="shared" ca="1" si="411"/>
        <v>3.9066973336161936E-2</v>
      </c>
      <c r="AG813">
        <f t="shared" ca="1" si="412"/>
        <v>0</v>
      </c>
      <c r="AH813">
        <f ca="1">IFERROR(IF(V32="Supercritical",MAX($D$16,IFERROR(L813,MAX($D$16,POWER((ABS(K813)^2)/($I$5*MAX(F813,0.1)^2),1/3)))),IF(V32="Subcritical",MAX($D$16,IFERROR(W813,MAX($D$16,POWER((ABS(K813)^2)/($I$5*MAX(F813,0.1)^2),1/3)))),IF(AND(IFERROR(V813,0)=1,IFERROR(AG813,0)=1),IF(IFERROR(T813,-1E+99)&gt;=IFERROR(AE813,-1E+99),MAX($D$16,IFERROR(L813,MAX($D$16,POWER((ABS(K813)^2)/($I$5*MAX(F813,0.1)^2),1/3)))),MAX($D$16,IFERROR(W813,MAX($D$16,POWER((ABS(K813)^2)/($I$5*MAX(F813,0.1)^2),1/3))))),IF(IFERROR(V813,0)=1,MAX($D$16,IFERROR(L813,MAX($D$16,POWER((ABS(K813)^2)/($I$5*MAX(F813,0.1)^2),1/3)))),IF(IFERROR(AG813,0)=1,MAX($D$16,IFERROR(W813,MAX($D$16,POWER((ABS(K813)^2)/($I$5*MAX(F813,0.1)^2),1/3)))),MAX($D$16,POWER((ABS(K813)^2)/($I$5*MAX(F813,0.1)^2),1/3))))))),MAX($D$16,POWER((ABS(K813)^2)/($I$5*MAX(F813,0.1)^2),1/3)))</f>
        <v>2.1389677043987478</v>
      </c>
      <c r="AI813">
        <f t="shared" ca="1" si="413"/>
        <v>634.36996770439873</v>
      </c>
      <c r="AJ813">
        <f t="shared" ca="1" si="414"/>
        <v>635.4394515565981</v>
      </c>
      <c r="AM813">
        <v>0</v>
      </c>
      <c r="AN813">
        <v>0</v>
      </c>
      <c r="AO813">
        <f t="shared" si="415"/>
        <v>0</v>
      </c>
      <c r="AP813">
        <f t="shared" si="424"/>
        <v>0</v>
      </c>
      <c r="AQ813">
        <f t="shared" ca="1" si="416"/>
        <v>1.0000000000000004</v>
      </c>
      <c r="AR813" t="str">
        <f t="shared" ca="1" si="417"/>
        <v>Supercritical</v>
      </c>
      <c r="AS813">
        <f t="shared" ca="1" si="418"/>
        <v>3.8141460404132466E-3</v>
      </c>
    </row>
    <row r="814" spans="1:45" x14ac:dyDescent="0.35">
      <c r="A814">
        <v>665</v>
      </c>
      <c r="B814">
        <v>663.99599999999998</v>
      </c>
      <c r="C814">
        <v>616127.84199999995</v>
      </c>
      <c r="D814">
        <v>3097334.66</v>
      </c>
      <c r="E814">
        <v>632.23050000000001</v>
      </c>
      <c r="F814">
        <v>5.2</v>
      </c>
      <c r="G814">
        <v>0</v>
      </c>
      <c r="H814" t="s">
        <v>194</v>
      </c>
      <c r="I814">
        <v>2.7E-2</v>
      </c>
      <c r="J814">
        <f t="shared" si="419"/>
        <v>1</v>
      </c>
      <c r="K814">
        <f t="shared" ca="1" si="420"/>
        <v>50.95</v>
      </c>
      <c r="L814">
        <f t="shared" ca="1" si="421"/>
        <v>1.0684959309922624</v>
      </c>
      <c r="M814">
        <f t="shared" ca="1" si="394"/>
        <v>5.5561788411597641</v>
      </c>
      <c r="N814">
        <f t="shared" ca="1" si="395"/>
        <v>0.75728294997139567</v>
      </c>
      <c r="O814">
        <f t="shared" ca="1" si="396"/>
        <v>9.1699712080119067</v>
      </c>
      <c r="P814">
        <f t="shared" ca="1" si="397"/>
        <v>633.29899593099231</v>
      </c>
      <c r="Q814">
        <f t="shared" ca="1" si="398"/>
        <v>637.58484567389587</v>
      </c>
      <c r="R814">
        <f t="shared" ca="1" si="399"/>
        <v>2.7409906686322007E-2</v>
      </c>
      <c r="S814">
        <f t="shared" ca="1" si="400"/>
        <v>2.8323507366843055</v>
      </c>
      <c r="T814">
        <f t="shared" ca="1" si="401"/>
        <v>50.594272557643521</v>
      </c>
      <c r="U814">
        <f t="shared" ca="1" si="422"/>
        <v>-2.7102769924795211E-2</v>
      </c>
      <c r="V814">
        <f t="shared" ca="1" si="423"/>
        <v>0</v>
      </c>
      <c r="W814">
        <f t="shared" ca="1" si="402"/>
        <v>0.94576638551154046</v>
      </c>
      <c r="X814">
        <f t="shared" ca="1" si="403"/>
        <v>4.9179852046600105</v>
      </c>
      <c r="Y814">
        <f t="shared" ca="1" si="404"/>
        <v>0.69350101923741136</v>
      </c>
      <c r="Z814">
        <f t="shared" ca="1" si="405"/>
        <v>10.359933566234115</v>
      </c>
      <c r="AA814">
        <f t="shared" ca="1" si="406"/>
        <v>633.17626638551155</v>
      </c>
      <c r="AB814">
        <f t="shared" ca="1" si="407"/>
        <v>638.6466141682223</v>
      </c>
      <c r="AC814">
        <f t="shared" ca="1" si="408"/>
        <v>3.9339936460777374E-2</v>
      </c>
      <c r="AD814">
        <f t="shared" ca="1" si="409"/>
        <v>3.4011871505248648</v>
      </c>
      <c r="AE814">
        <f t="shared" ca="1" si="410"/>
        <v>56.131811464937293</v>
      </c>
      <c r="AF814">
        <f t="shared" ca="1" si="411"/>
        <v>3.9086102111014043E-2</v>
      </c>
      <c r="AG814">
        <f t="shared" ca="1" si="412"/>
        <v>0</v>
      </c>
      <c r="AH814">
        <f ca="1">IFERROR(IF(V32="Supercritical",MAX($D$16,IFERROR(L814,MAX($D$16,POWER((ABS(K814)^2)/($I$5*MAX(F814,0.1)^2),1/3)))),IF(V32="Subcritical",MAX($D$16,IFERROR(W814,MAX($D$16,POWER((ABS(K814)^2)/($I$5*MAX(F814,0.1)^2),1/3)))),IF(AND(IFERROR(V814,0)=1,IFERROR(AG814,0)=1),IF(IFERROR(T814,-1E+99)&gt;=IFERROR(AE814,-1E+99),MAX($D$16,IFERROR(L814,MAX($D$16,POWER((ABS(K814)^2)/($I$5*MAX(F814,0.1)^2),1/3)))),MAX($D$16,IFERROR(W814,MAX($D$16,POWER((ABS(K814)^2)/($I$5*MAX(F814,0.1)^2),1/3))))),IF(IFERROR(V814,0)=1,MAX($D$16,IFERROR(L814,MAX($D$16,POWER((ABS(K814)^2)/($I$5*MAX(F814,0.1)^2),1/3)))),IF(IFERROR(AG814,0)=1,MAX($D$16,IFERROR(W814,MAX($D$16,POWER((ABS(K814)^2)/($I$5*MAX(F814,0.1)^2),1/3)))),MAX($D$16,POWER((ABS(K814)^2)/($I$5*MAX(F814,0.1)^2),1/3))))))),MAX($D$16,POWER((ABS(K814)^2)/($I$5*MAX(F814,0.1)^2),1/3)))</f>
        <v>2.1389677043987478</v>
      </c>
      <c r="AI814">
        <f t="shared" ca="1" si="413"/>
        <v>634.36946770439874</v>
      </c>
      <c r="AJ814">
        <f t="shared" ca="1" si="414"/>
        <v>635.43895155659811</v>
      </c>
      <c r="AM814">
        <v>0</v>
      </c>
      <c r="AN814">
        <v>0</v>
      </c>
      <c r="AO814">
        <f t="shared" si="415"/>
        <v>0</v>
      </c>
      <c r="AP814">
        <f t="shared" si="424"/>
        <v>0</v>
      </c>
      <c r="AQ814">
        <f t="shared" ca="1" si="416"/>
        <v>1.0000000000000004</v>
      </c>
      <c r="AR814" t="str">
        <f t="shared" ca="1" si="417"/>
        <v>Supercritical</v>
      </c>
      <c r="AS814">
        <f t="shared" ca="1" si="418"/>
        <v>3.8141460404132466E-3</v>
      </c>
    </row>
    <row r="815" spans="1:45" x14ac:dyDescent="0.35">
      <c r="A815">
        <v>666</v>
      </c>
      <c r="B815">
        <v>664.99599999999998</v>
      </c>
      <c r="C815">
        <v>616127.36800000002</v>
      </c>
      <c r="D815">
        <v>3097333.7790000001</v>
      </c>
      <c r="E815">
        <v>632.23</v>
      </c>
      <c r="F815">
        <v>5.2</v>
      </c>
      <c r="G815">
        <v>0</v>
      </c>
      <c r="H815" t="s">
        <v>194</v>
      </c>
      <c r="I815">
        <v>2.7E-2</v>
      </c>
      <c r="J815">
        <f t="shared" si="419"/>
        <v>1</v>
      </c>
      <c r="K815">
        <f t="shared" ca="1" si="420"/>
        <v>50.95</v>
      </c>
      <c r="L815">
        <f t="shared" ca="1" si="421"/>
        <v>1.0684959309922624</v>
      </c>
      <c r="M815">
        <f t="shared" ca="1" si="394"/>
        <v>5.5561788411597641</v>
      </c>
      <c r="N815">
        <f t="shared" ca="1" si="395"/>
        <v>0.75728294997139567</v>
      </c>
      <c r="O815">
        <f t="shared" ca="1" si="396"/>
        <v>9.1699712080119067</v>
      </c>
      <c r="P815">
        <f t="shared" ca="1" si="397"/>
        <v>633.29849593099232</v>
      </c>
      <c r="Q815">
        <f t="shared" ca="1" si="398"/>
        <v>637.58434567389588</v>
      </c>
      <c r="R815">
        <f t="shared" ca="1" si="399"/>
        <v>2.7409906686322007E-2</v>
      </c>
      <c r="S815">
        <f t="shared" ca="1" si="400"/>
        <v>2.8323507366843055</v>
      </c>
      <c r="T815">
        <f t="shared" ca="1" si="401"/>
        <v>50.594272557643521</v>
      </c>
      <c r="U815">
        <f t="shared" ca="1" si="422"/>
        <v>-2.7102769924795211E-2</v>
      </c>
      <c r="V815">
        <f t="shared" ca="1" si="423"/>
        <v>0</v>
      </c>
      <c r="W815">
        <f t="shared" ca="1" si="402"/>
        <v>0.94561820113250317</v>
      </c>
      <c r="X815">
        <f t="shared" ca="1" si="403"/>
        <v>4.9172146458890165</v>
      </c>
      <c r="Y815">
        <f t="shared" ca="1" si="404"/>
        <v>0.69342133965783637</v>
      </c>
      <c r="Z815">
        <f t="shared" ca="1" si="405"/>
        <v>10.361557033634112</v>
      </c>
      <c r="AA815">
        <f t="shared" ca="1" si="406"/>
        <v>633.17561820113247</v>
      </c>
      <c r="AB815">
        <f t="shared" ca="1" si="407"/>
        <v>638.64768059467235</v>
      </c>
      <c r="AC815">
        <f t="shared" ca="1" si="408"/>
        <v>3.9358296359237141E-2</v>
      </c>
      <c r="AD815">
        <f t="shared" ca="1" si="409"/>
        <v>3.4019866632931492</v>
      </c>
      <c r="AE815">
        <f t="shared" ca="1" si="410"/>
        <v>56.139514523479626</v>
      </c>
      <c r="AF815">
        <f t="shared" ca="1" si="411"/>
        <v>3.8858296359194355E-2</v>
      </c>
      <c r="AG815">
        <f t="shared" ca="1" si="412"/>
        <v>0</v>
      </c>
      <c r="AH815">
        <f ca="1">IFERROR(IF(V32="Supercritical",MAX($D$16,IFERROR(L815,MAX($D$16,POWER((ABS(K815)^2)/($I$5*MAX(F815,0.1)^2),1/3)))),IF(V32="Subcritical",MAX($D$16,IFERROR(W815,MAX($D$16,POWER((ABS(K815)^2)/($I$5*MAX(F815,0.1)^2),1/3)))),IF(AND(IFERROR(V815,0)=1,IFERROR(AG815,0)=1),IF(IFERROR(T815,-1E+99)&gt;=IFERROR(AE815,-1E+99),MAX($D$16,IFERROR(L815,MAX($D$16,POWER((ABS(K815)^2)/($I$5*MAX(F815,0.1)^2),1/3)))),MAX($D$16,IFERROR(W815,MAX($D$16,POWER((ABS(K815)^2)/($I$5*MAX(F815,0.1)^2),1/3))))),IF(IFERROR(V815,0)=1,MAX($D$16,IFERROR(L815,MAX($D$16,POWER((ABS(K815)^2)/($I$5*MAX(F815,0.1)^2),1/3)))),IF(IFERROR(AG815,0)=1,MAX($D$16,IFERROR(W815,MAX($D$16,POWER((ABS(K815)^2)/($I$5*MAX(F815,0.1)^2),1/3)))),MAX($D$16,POWER((ABS(K815)^2)/($I$5*MAX(F815,0.1)^2),1/3))))))),MAX($D$16,POWER((ABS(K815)^2)/($I$5*MAX(F815,0.1)^2),1/3)))</f>
        <v>2.1389677043987478</v>
      </c>
      <c r="AI815">
        <f t="shared" ca="1" si="413"/>
        <v>634.36896770439876</v>
      </c>
      <c r="AJ815">
        <f t="shared" ca="1" si="414"/>
        <v>635.43845155659812</v>
      </c>
      <c r="AM815">
        <v>0</v>
      </c>
      <c r="AN815">
        <v>0</v>
      </c>
      <c r="AO815">
        <f t="shared" si="415"/>
        <v>0</v>
      </c>
      <c r="AP815">
        <f t="shared" si="424"/>
        <v>0</v>
      </c>
      <c r="AQ815">
        <f t="shared" ca="1" si="416"/>
        <v>1.0000000000000004</v>
      </c>
      <c r="AR815" t="str">
        <f t="shared" ca="1" si="417"/>
        <v>Supercritical</v>
      </c>
      <c r="AS815">
        <f t="shared" ca="1" si="418"/>
        <v>3.8141460404132466E-3</v>
      </c>
    </row>
    <row r="816" spans="1:45" x14ac:dyDescent="0.35">
      <c r="A816">
        <v>667</v>
      </c>
      <c r="B816">
        <v>665.99599999999998</v>
      </c>
      <c r="C816">
        <v>616126.89399999997</v>
      </c>
      <c r="D816">
        <v>3097332.8990000002</v>
      </c>
      <c r="E816">
        <v>632.22950000000003</v>
      </c>
      <c r="F816">
        <v>5.2</v>
      </c>
      <c r="G816">
        <v>0</v>
      </c>
      <c r="H816" t="s">
        <v>194</v>
      </c>
      <c r="I816">
        <v>0</v>
      </c>
      <c r="J816">
        <f t="shared" si="419"/>
        <v>1</v>
      </c>
      <c r="K816">
        <f t="shared" ca="1" si="420"/>
        <v>50.95</v>
      </c>
      <c r="L816">
        <f t="shared" ca="1" si="421"/>
        <v>1.0684959309922624</v>
      </c>
      <c r="M816">
        <f t="shared" ca="1" si="394"/>
        <v>5.5561788411597641</v>
      </c>
      <c r="N816">
        <f t="shared" ca="1" si="395"/>
        <v>0.75728294997139567</v>
      </c>
      <c r="O816">
        <f t="shared" ca="1" si="396"/>
        <v>9.1699712080119067</v>
      </c>
      <c r="P816">
        <f t="shared" ca="1" si="397"/>
        <v>633.29799593099233</v>
      </c>
      <c r="Q816">
        <f t="shared" ca="1" si="398"/>
        <v>637.58384567389589</v>
      </c>
      <c r="R816">
        <f t="shared" ca="1" si="399"/>
        <v>2.7409906686322007E-2</v>
      </c>
      <c r="S816">
        <f t="shared" ca="1" si="400"/>
        <v>2.8323507366843055</v>
      </c>
      <c r="T816">
        <f t="shared" ca="1" si="401"/>
        <v>50.594272557643521</v>
      </c>
      <c r="U816">
        <f t="shared" ca="1" si="422"/>
        <v>-2.6909906686341856E-2</v>
      </c>
      <c r="V816">
        <f t="shared" ca="1" si="423"/>
        <v>0</v>
      </c>
      <c r="W816">
        <f t="shared" ca="1" si="402"/>
        <v>0.94547529717545353</v>
      </c>
      <c r="X816">
        <f t="shared" ca="1" si="403"/>
        <v>4.9164715453123584</v>
      </c>
      <c r="Y816">
        <f t="shared" ca="1" si="404"/>
        <v>0.69334449308236978</v>
      </c>
      <c r="Z816">
        <f t="shared" ca="1" si="405"/>
        <v>10.363123132193984</v>
      </c>
      <c r="AA816">
        <f t="shared" ca="1" si="406"/>
        <v>633.17497529717548</v>
      </c>
      <c r="AB816">
        <f t="shared" ca="1" si="407"/>
        <v>638.64869196654422</v>
      </c>
      <c r="AC816">
        <f t="shared" ca="1" si="408"/>
        <v>3.9376013100621457E-2</v>
      </c>
      <c r="AD816">
        <f t="shared" ca="1" si="409"/>
        <v>3.4027579828512802</v>
      </c>
      <c r="AE816">
        <f t="shared" ca="1" si="410"/>
        <v>56.146945701785796</v>
      </c>
      <c r="AF816">
        <f t="shared" ca="1" si="411"/>
        <v>3.9046462893224998E-2</v>
      </c>
      <c r="AG816">
        <f t="shared" ca="1" si="412"/>
        <v>0</v>
      </c>
      <c r="AH816">
        <f ca="1">IFERROR(IF(V32="Supercritical",MAX($D$16,IFERROR(L816,MAX($D$16,POWER((ABS(K816)^2)/($I$5*MAX(F816,0.1)^2),1/3)))),IF(V32="Subcritical",MAX($D$16,IFERROR(W816,MAX($D$16,POWER((ABS(K816)^2)/($I$5*MAX(F816,0.1)^2),1/3)))),IF(AND(IFERROR(V816,0)=1,IFERROR(AG816,0)=1),IF(IFERROR(T816,-1E+99)&gt;=IFERROR(AE816,-1E+99),MAX($D$16,IFERROR(L816,MAX($D$16,POWER((ABS(K816)^2)/($I$5*MAX(F816,0.1)^2),1/3)))),MAX($D$16,IFERROR(W816,MAX($D$16,POWER((ABS(K816)^2)/($I$5*MAX(F816,0.1)^2),1/3))))),IF(IFERROR(V816,0)=1,MAX($D$16,IFERROR(L816,MAX($D$16,POWER((ABS(K816)^2)/($I$5*MAX(F816,0.1)^2),1/3)))),IF(IFERROR(AG816,0)=1,MAX($D$16,IFERROR(W816,MAX($D$16,POWER((ABS(K816)^2)/($I$5*MAX(F816,0.1)^2),1/3)))),MAX($D$16,POWER((ABS(K816)^2)/($I$5*MAX(F816,0.1)^2),1/3))))))),MAX($D$16,POWER((ABS(K816)^2)/($I$5*MAX(F816,0.1)^2),1/3)))</f>
        <v>2.1389677043987478</v>
      </c>
      <c r="AI816">
        <f t="shared" ca="1" si="413"/>
        <v>634.36846770439877</v>
      </c>
      <c r="AJ816">
        <f t="shared" ca="1" si="414"/>
        <v>635.43795155659814</v>
      </c>
      <c r="AM816">
        <v>0</v>
      </c>
      <c r="AN816">
        <v>0</v>
      </c>
      <c r="AO816">
        <f t="shared" si="415"/>
        <v>0</v>
      </c>
      <c r="AP816">
        <f t="shared" si="424"/>
        <v>0</v>
      </c>
      <c r="AQ816">
        <f t="shared" ca="1" si="416"/>
        <v>1.0000000000000004</v>
      </c>
      <c r="AR816" t="str">
        <f t="shared" ca="1" si="417"/>
        <v>Supercritical</v>
      </c>
      <c r="AS816">
        <f t="shared" ca="1" si="418"/>
        <v>3.8141460404132466E-3</v>
      </c>
    </row>
    <row r="817" spans="1:45" x14ac:dyDescent="0.35">
      <c r="A817">
        <v>668</v>
      </c>
      <c r="B817">
        <v>666.995</v>
      </c>
      <c r="C817">
        <v>616126.42000000004</v>
      </c>
      <c r="D817">
        <v>3097332.0189999999</v>
      </c>
      <c r="E817">
        <v>632.22900000000004</v>
      </c>
      <c r="F817">
        <v>5.2</v>
      </c>
      <c r="G817">
        <v>0</v>
      </c>
      <c r="H817" t="s">
        <v>194</v>
      </c>
      <c r="I817">
        <v>2.3E-2</v>
      </c>
      <c r="J817">
        <f t="shared" si="419"/>
        <v>0.99900000000002365</v>
      </c>
      <c r="K817">
        <f t="shared" ca="1" si="420"/>
        <v>50.95</v>
      </c>
      <c r="L817">
        <f t="shared" ca="1" si="421"/>
        <v>1.0684959309922624</v>
      </c>
      <c r="M817">
        <f t="shared" ca="1" si="394"/>
        <v>5.5561788411597641</v>
      </c>
      <c r="N817">
        <f t="shared" ca="1" si="395"/>
        <v>0.75728294997139567</v>
      </c>
      <c r="O817">
        <f t="shared" ca="1" si="396"/>
        <v>9.1699712080119067</v>
      </c>
      <c r="P817">
        <f t="shared" ca="1" si="397"/>
        <v>633.29749593099234</v>
      </c>
      <c r="Q817">
        <f t="shared" ca="1" si="398"/>
        <v>637.58334567389591</v>
      </c>
      <c r="R817">
        <f t="shared" ca="1" si="399"/>
        <v>2.7409906686322007E-2</v>
      </c>
      <c r="S817">
        <f t="shared" ca="1" si="400"/>
        <v>2.8323507366843055</v>
      </c>
      <c r="T817">
        <f t="shared" ca="1" si="401"/>
        <v>50.594272557643521</v>
      </c>
      <c r="U817">
        <f t="shared" ca="1" si="422"/>
        <v>-2.7046787686458629E-2</v>
      </c>
      <c r="V817">
        <f t="shared" ca="1" si="423"/>
        <v>0</v>
      </c>
      <c r="W817">
        <f t="shared" ca="1" si="402"/>
        <v>0.94533734172909956</v>
      </c>
      <c r="X817">
        <f t="shared" ca="1" si="403"/>
        <v>4.9157541769913182</v>
      </c>
      <c r="Y817">
        <f t="shared" ca="1" si="404"/>
        <v>0.69327030169064974</v>
      </c>
      <c r="Z817">
        <f t="shared" ca="1" si="405"/>
        <v>10.364635448712347</v>
      </c>
      <c r="AA817">
        <f t="shared" ca="1" si="406"/>
        <v>633.17433734172914</v>
      </c>
      <c r="AB817">
        <f t="shared" ca="1" si="407"/>
        <v>638.64965171403821</v>
      </c>
      <c r="AC817">
        <f t="shared" ca="1" si="408"/>
        <v>3.9393126672964879E-2</v>
      </c>
      <c r="AD817">
        <f t="shared" ca="1" si="409"/>
        <v>3.4035028695199703</v>
      </c>
      <c r="AE817">
        <f t="shared" ca="1" si="410"/>
        <v>56.154121985173475</v>
      </c>
      <c r="AF817">
        <f t="shared" ca="1" si="411"/>
        <v>3.9142406850601219E-2</v>
      </c>
      <c r="AG817">
        <f t="shared" ca="1" si="412"/>
        <v>0</v>
      </c>
      <c r="AH817">
        <f ca="1">IFERROR(IF(V32="Supercritical",MAX($D$16,IFERROR(L817,MAX($D$16,POWER((ABS(K817)^2)/($I$5*MAX(F817,0.1)^2),1/3)))),IF(V32="Subcritical",MAX($D$16,IFERROR(W817,MAX($D$16,POWER((ABS(K817)^2)/($I$5*MAX(F817,0.1)^2),1/3)))),IF(AND(IFERROR(V817,0)=1,IFERROR(AG817,0)=1),IF(IFERROR(T817,-1E+99)&gt;=IFERROR(AE817,-1E+99),MAX($D$16,IFERROR(L817,MAX($D$16,POWER((ABS(K817)^2)/($I$5*MAX(F817,0.1)^2),1/3)))),MAX($D$16,IFERROR(W817,MAX($D$16,POWER((ABS(K817)^2)/($I$5*MAX(F817,0.1)^2),1/3))))),IF(IFERROR(V817,0)=1,MAX($D$16,IFERROR(L817,MAX($D$16,POWER((ABS(K817)^2)/($I$5*MAX(F817,0.1)^2),1/3)))),IF(IFERROR(AG817,0)=1,MAX($D$16,IFERROR(W817,MAX($D$16,POWER((ABS(K817)^2)/($I$5*MAX(F817,0.1)^2),1/3)))),MAX($D$16,POWER((ABS(K817)^2)/($I$5*MAX(F817,0.1)^2),1/3))))))),MAX($D$16,POWER((ABS(K817)^2)/($I$5*MAX(F817,0.1)^2),1/3)))</f>
        <v>2.1389677043987478</v>
      </c>
      <c r="AI817">
        <f t="shared" ca="1" si="413"/>
        <v>634.36796770439878</v>
      </c>
      <c r="AJ817">
        <f t="shared" ca="1" si="414"/>
        <v>635.43745155659815</v>
      </c>
      <c r="AM817">
        <v>0</v>
      </c>
      <c r="AN817">
        <v>0</v>
      </c>
      <c r="AO817">
        <f t="shared" si="415"/>
        <v>0</v>
      </c>
      <c r="AP817">
        <f t="shared" si="424"/>
        <v>0</v>
      </c>
      <c r="AQ817">
        <f t="shared" ca="1" si="416"/>
        <v>1.0000000000000004</v>
      </c>
      <c r="AR817" t="str">
        <f t="shared" ca="1" si="417"/>
        <v>Supercritical</v>
      </c>
      <c r="AS817">
        <f t="shared" ca="1" si="418"/>
        <v>3.8141460404132466E-3</v>
      </c>
    </row>
    <row r="818" spans="1:45" x14ac:dyDescent="0.35">
      <c r="A818">
        <v>669</v>
      </c>
      <c r="B818">
        <v>667.99599999999998</v>
      </c>
      <c r="C818">
        <v>616125.94499999995</v>
      </c>
      <c r="D818">
        <v>3097331.1379999998</v>
      </c>
      <c r="E818">
        <v>632.22850000000005</v>
      </c>
      <c r="F818">
        <v>5.2</v>
      </c>
      <c r="G818">
        <v>0</v>
      </c>
      <c r="H818" t="s">
        <v>194</v>
      </c>
      <c r="I818">
        <v>2.3E-2</v>
      </c>
      <c r="J818">
        <f t="shared" si="419"/>
        <v>1.0009999999999764</v>
      </c>
      <c r="K818">
        <f t="shared" ca="1" si="420"/>
        <v>50.95</v>
      </c>
      <c r="L818">
        <f t="shared" ca="1" si="421"/>
        <v>1.0684959309922624</v>
      </c>
      <c r="M818">
        <f t="shared" ca="1" si="394"/>
        <v>5.5561788411597641</v>
      </c>
      <c r="N818">
        <f t="shared" ca="1" si="395"/>
        <v>0.75728294997139567</v>
      </c>
      <c r="O818">
        <f t="shared" ca="1" si="396"/>
        <v>9.1699712080119067</v>
      </c>
      <c r="P818">
        <f t="shared" ca="1" si="397"/>
        <v>633.29699593099235</v>
      </c>
      <c r="Q818">
        <f t="shared" ca="1" si="398"/>
        <v>637.58284567389592</v>
      </c>
      <c r="R818">
        <f t="shared" ca="1" si="399"/>
        <v>2.7409906686322007E-2</v>
      </c>
      <c r="S818">
        <f t="shared" ca="1" si="400"/>
        <v>2.8323507366843055</v>
      </c>
      <c r="T818">
        <f t="shared" ca="1" si="401"/>
        <v>50.594272557643521</v>
      </c>
      <c r="U818">
        <f t="shared" ca="1" si="422"/>
        <v>-2.7101607499844249E-2</v>
      </c>
      <c r="V818">
        <f t="shared" ca="1" si="423"/>
        <v>0</v>
      </c>
      <c r="W818">
        <f t="shared" ca="1" si="402"/>
        <v>0.94520035464018881</v>
      </c>
      <c r="X818">
        <f t="shared" ca="1" si="403"/>
        <v>4.9150418441289823</v>
      </c>
      <c r="Y818">
        <f t="shared" ca="1" si="404"/>
        <v>0.69319662536080029</v>
      </c>
      <c r="Z818">
        <f t="shared" ca="1" si="405"/>
        <v>10.366137586572082</v>
      </c>
      <c r="AA818">
        <f t="shared" ca="1" si="406"/>
        <v>633.17370035464023</v>
      </c>
      <c r="AB818">
        <f t="shared" ca="1" si="407"/>
        <v>638.65060190732845</v>
      </c>
      <c r="AC818">
        <f t="shared" ca="1" si="408"/>
        <v>3.9410130168435122E-2</v>
      </c>
      <c r="AD818">
        <f t="shared" ca="1" si="409"/>
        <v>3.404242796521098</v>
      </c>
      <c r="AE818">
        <f t="shared" ca="1" si="410"/>
        <v>56.161250262346023</v>
      </c>
      <c r="AF818">
        <f t="shared" ca="1" si="411"/>
        <v>3.9156590738230079E-2</v>
      </c>
      <c r="AG818">
        <f t="shared" ca="1" si="412"/>
        <v>0</v>
      </c>
      <c r="AH818">
        <f ca="1">IFERROR(IF(V32="Supercritical",MAX($D$16,IFERROR(L818,MAX($D$16,POWER((ABS(K818)^2)/($I$5*MAX(F818,0.1)^2),1/3)))),IF(V32="Subcritical",MAX($D$16,IFERROR(W818,MAX($D$16,POWER((ABS(K818)^2)/($I$5*MAX(F818,0.1)^2),1/3)))),IF(AND(IFERROR(V818,0)=1,IFERROR(AG818,0)=1),IF(IFERROR(T818,-1E+99)&gt;=IFERROR(AE818,-1E+99),MAX($D$16,IFERROR(L818,MAX($D$16,POWER((ABS(K818)^2)/($I$5*MAX(F818,0.1)^2),1/3)))),MAX($D$16,IFERROR(W818,MAX($D$16,POWER((ABS(K818)^2)/($I$5*MAX(F818,0.1)^2),1/3))))),IF(IFERROR(V818,0)=1,MAX($D$16,IFERROR(L818,MAX($D$16,POWER((ABS(K818)^2)/($I$5*MAX(F818,0.1)^2),1/3)))),IF(IFERROR(AG818,0)=1,MAX($D$16,IFERROR(W818,MAX($D$16,POWER((ABS(K818)^2)/($I$5*MAX(F818,0.1)^2),1/3)))),MAX($D$16,POWER((ABS(K818)^2)/($I$5*MAX(F818,0.1)^2),1/3))))))),MAX($D$16,POWER((ABS(K818)^2)/($I$5*MAX(F818,0.1)^2),1/3)))</f>
        <v>2.1389677043987478</v>
      </c>
      <c r="AI818">
        <f t="shared" ca="1" si="413"/>
        <v>634.36746770439879</v>
      </c>
      <c r="AJ818">
        <f t="shared" ca="1" si="414"/>
        <v>635.43695155659816</v>
      </c>
      <c r="AM818">
        <v>0</v>
      </c>
      <c r="AN818">
        <v>0</v>
      </c>
      <c r="AO818">
        <f t="shared" si="415"/>
        <v>0</v>
      </c>
      <c r="AP818">
        <f t="shared" si="424"/>
        <v>0</v>
      </c>
      <c r="AQ818">
        <f t="shared" ca="1" si="416"/>
        <v>1.0000000000000004</v>
      </c>
      <c r="AR818" t="str">
        <f t="shared" ca="1" si="417"/>
        <v>Supercritical</v>
      </c>
      <c r="AS818">
        <f t="shared" ca="1" si="418"/>
        <v>3.8141460404132466E-3</v>
      </c>
    </row>
    <row r="819" spans="1:45" x14ac:dyDescent="0.35">
      <c r="A819">
        <v>670</v>
      </c>
      <c r="B819">
        <v>668.99599999999998</v>
      </c>
      <c r="C819">
        <v>616125.47100000002</v>
      </c>
      <c r="D819">
        <v>3097330.2579999999</v>
      </c>
      <c r="E819">
        <v>632.22799999999995</v>
      </c>
      <c r="F819">
        <v>5.2</v>
      </c>
      <c r="G819">
        <v>0</v>
      </c>
      <c r="H819" t="s">
        <v>194</v>
      </c>
      <c r="I819">
        <v>2.7E-2</v>
      </c>
      <c r="J819">
        <f t="shared" si="419"/>
        <v>1</v>
      </c>
      <c r="K819">
        <f t="shared" ca="1" si="420"/>
        <v>50.95</v>
      </c>
      <c r="L819">
        <f t="shared" ca="1" si="421"/>
        <v>1.0684959309922624</v>
      </c>
      <c r="M819">
        <f t="shared" ca="1" si="394"/>
        <v>5.5561788411597641</v>
      </c>
      <c r="N819">
        <f t="shared" ca="1" si="395"/>
        <v>0.75728294997139567</v>
      </c>
      <c r="O819">
        <f t="shared" ca="1" si="396"/>
        <v>9.1699712080119067</v>
      </c>
      <c r="P819">
        <f t="shared" ca="1" si="397"/>
        <v>633.29649593099225</v>
      </c>
      <c r="Q819">
        <f t="shared" ca="1" si="398"/>
        <v>637.58234567389582</v>
      </c>
      <c r="R819">
        <f t="shared" ca="1" si="399"/>
        <v>2.7409906686322007E-2</v>
      </c>
      <c r="S819">
        <f t="shared" ca="1" si="400"/>
        <v>2.8323507366843055</v>
      </c>
      <c r="T819">
        <f t="shared" ca="1" si="401"/>
        <v>50.594272557643521</v>
      </c>
      <c r="U819">
        <f t="shared" ca="1" si="422"/>
        <v>-2.7102769924681525E-2</v>
      </c>
      <c r="V819">
        <f t="shared" ca="1" si="423"/>
        <v>0</v>
      </c>
      <c r="W819">
        <f t="shared" ca="1" si="402"/>
        <v>0.94506146878194863</v>
      </c>
      <c r="X819">
        <f t="shared" ca="1" si="403"/>
        <v>4.9143196376661331</v>
      </c>
      <c r="Y819">
        <f t="shared" ca="1" si="404"/>
        <v>0.69312192199514233</v>
      </c>
      <c r="Z819">
        <f t="shared" ca="1" si="405"/>
        <v>10.3676609900362</v>
      </c>
      <c r="AA819">
        <f t="shared" ca="1" si="406"/>
        <v>633.17306146878195</v>
      </c>
      <c r="AB819">
        <f t="shared" ca="1" si="407"/>
        <v>638.65157290631089</v>
      </c>
      <c r="AC819">
        <f t="shared" ca="1" si="408"/>
        <v>3.9427379578949033E-2</v>
      </c>
      <c r="AD819">
        <f t="shared" ca="1" si="409"/>
        <v>3.4049932533458356</v>
      </c>
      <c r="AE819">
        <f t="shared" ca="1" si="410"/>
        <v>56.168479752672631</v>
      </c>
      <c r="AF819">
        <f t="shared" ca="1" si="411"/>
        <v>3.9173912593582827E-2</v>
      </c>
      <c r="AG819">
        <f t="shared" ca="1" si="412"/>
        <v>0</v>
      </c>
      <c r="AH819">
        <f ca="1">IFERROR(IF(V32="Supercritical",MAX($D$16,IFERROR(L819,MAX($D$16,POWER((ABS(K819)^2)/($I$5*MAX(F819,0.1)^2),1/3)))),IF(V32="Subcritical",MAX($D$16,IFERROR(W819,MAX($D$16,POWER((ABS(K819)^2)/($I$5*MAX(F819,0.1)^2),1/3)))),IF(AND(IFERROR(V819,0)=1,IFERROR(AG819,0)=1),IF(IFERROR(T819,-1E+99)&gt;=IFERROR(AE819,-1E+99),MAX($D$16,IFERROR(L819,MAX($D$16,POWER((ABS(K819)^2)/($I$5*MAX(F819,0.1)^2),1/3)))),MAX($D$16,IFERROR(W819,MAX($D$16,POWER((ABS(K819)^2)/($I$5*MAX(F819,0.1)^2),1/3))))),IF(IFERROR(V819,0)=1,MAX($D$16,IFERROR(L819,MAX($D$16,POWER((ABS(K819)^2)/($I$5*MAX(F819,0.1)^2),1/3)))),IF(IFERROR(AG819,0)=1,MAX($D$16,IFERROR(W819,MAX($D$16,POWER((ABS(K819)^2)/($I$5*MAX(F819,0.1)^2),1/3)))),MAX($D$16,POWER((ABS(K819)^2)/($I$5*MAX(F819,0.1)^2),1/3))))))),MAX($D$16,POWER((ABS(K819)^2)/($I$5*MAX(F819,0.1)^2),1/3)))</f>
        <v>2.1389677043987478</v>
      </c>
      <c r="AI819">
        <f t="shared" ca="1" si="413"/>
        <v>634.36696770439869</v>
      </c>
      <c r="AJ819">
        <f t="shared" ca="1" si="414"/>
        <v>635.43645155659806</v>
      </c>
      <c r="AM819">
        <v>0</v>
      </c>
      <c r="AN819">
        <v>0</v>
      </c>
      <c r="AO819">
        <f t="shared" si="415"/>
        <v>0</v>
      </c>
      <c r="AP819">
        <f t="shared" si="424"/>
        <v>0</v>
      </c>
      <c r="AQ819">
        <f t="shared" ca="1" si="416"/>
        <v>1.0000000000000004</v>
      </c>
      <c r="AR819" t="str">
        <f t="shared" ca="1" si="417"/>
        <v>Supercritical</v>
      </c>
      <c r="AS819">
        <f t="shared" ca="1" si="418"/>
        <v>3.8141460404132466E-3</v>
      </c>
    </row>
    <row r="820" spans="1:45" x14ac:dyDescent="0.35">
      <c r="A820">
        <v>671</v>
      </c>
      <c r="B820">
        <v>669.99599999999998</v>
      </c>
      <c r="C820">
        <v>616124.99699999997</v>
      </c>
      <c r="D820">
        <v>3097329.3769999999</v>
      </c>
      <c r="E820">
        <v>632.22749999999996</v>
      </c>
      <c r="F820">
        <v>5.2</v>
      </c>
      <c r="G820">
        <v>0</v>
      </c>
      <c r="H820" t="s">
        <v>194</v>
      </c>
      <c r="I820">
        <v>2.7E-2</v>
      </c>
      <c r="J820">
        <f t="shared" si="419"/>
        <v>1</v>
      </c>
      <c r="K820">
        <f t="shared" ca="1" si="420"/>
        <v>50.95</v>
      </c>
      <c r="L820">
        <f t="shared" ca="1" si="421"/>
        <v>1.0684959309922624</v>
      </c>
      <c r="M820">
        <f t="shared" ca="1" si="394"/>
        <v>5.5561788411597641</v>
      </c>
      <c r="N820">
        <f t="shared" ca="1" si="395"/>
        <v>0.75728294997139567</v>
      </c>
      <c r="O820">
        <f t="shared" ca="1" si="396"/>
        <v>9.1699712080119067</v>
      </c>
      <c r="P820">
        <f t="shared" ca="1" si="397"/>
        <v>633.29599593099226</v>
      </c>
      <c r="Q820">
        <f t="shared" ca="1" si="398"/>
        <v>637.58184567389583</v>
      </c>
      <c r="R820">
        <f t="shared" ca="1" si="399"/>
        <v>2.7409906686322007E-2</v>
      </c>
      <c r="S820">
        <f t="shared" ca="1" si="400"/>
        <v>2.8323507366843055</v>
      </c>
      <c r="T820">
        <f t="shared" ca="1" si="401"/>
        <v>50.594272557643521</v>
      </c>
      <c r="U820">
        <f t="shared" ca="1" si="422"/>
        <v>-2.7102769924795211E-2</v>
      </c>
      <c r="V820">
        <f t="shared" ca="1" si="423"/>
        <v>0</v>
      </c>
      <c r="W820">
        <f t="shared" ca="1" si="402"/>
        <v>0.94491869481093904</v>
      </c>
      <c r="X820">
        <f t="shared" ca="1" si="403"/>
        <v>4.9135772130168833</v>
      </c>
      <c r="Y820">
        <f t="shared" ca="1" si="404"/>
        <v>0.69304512120537354</v>
      </c>
      <c r="Z820">
        <f t="shared" ca="1" si="405"/>
        <v>10.369227508021035</v>
      </c>
      <c r="AA820">
        <f t="shared" ca="1" si="406"/>
        <v>633.17241869481086</v>
      </c>
      <c r="AB820">
        <f t="shared" ca="1" si="407"/>
        <v>638.65258582595766</v>
      </c>
      <c r="AC820">
        <f t="shared" ca="1" si="408"/>
        <v>3.9445122632915289E-2</v>
      </c>
      <c r="AD820">
        <f t="shared" ca="1" si="409"/>
        <v>3.4057650066838789</v>
      </c>
      <c r="AE820">
        <f t="shared" ca="1" si="410"/>
        <v>56.175914161742334</v>
      </c>
      <c r="AF820">
        <f t="shared" ca="1" si="411"/>
        <v>3.9401803227292476E-2</v>
      </c>
      <c r="AG820">
        <f t="shared" ca="1" si="412"/>
        <v>0</v>
      </c>
      <c r="AH820">
        <f ca="1">IFERROR(IF(V32="Supercritical",MAX($D$16,IFERROR(L820,MAX($D$16,POWER((ABS(K820)^2)/($I$5*MAX(F820,0.1)^2),1/3)))),IF(V32="Subcritical",MAX($D$16,IFERROR(W820,MAX($D$16,POWER((ABS(K820)^2)/($I$5*MAX(F820,0.1)^2),1/3)))),IF(AND(IFERROR(V820,0)=1,IFERROR(AG820,0)=1),IF(IFERROR(T820,-1E+99)&gt;=IFERROR(AE820,-1E+99),MAX($D$16,IFERROR(L820,MAX($D$16,POWER((ABS(K820)^2)/($I$5*MAX(F820,0.1)^2),1/3)))),MAX($D$16,IFERROR(W820,MAX($D$16,POWER((ABS(K820)^2)/($I$5*MAX(F820,0.1)^2),1/3))))),IF(IFERROR(V820,0)=1,MAX($D$16,IFERROR(L820,MAX($D$16,POWER((ABS(K820)^2)/($I$5*MAX(F820,0.1)^2),1/3)))),IF(IFERROR(AG820,0)=1,MAX($D$16,IFERROR(W820,MAX($D$16,POWER((ABS(K820)^2)/($I$5*MAX(F820,0.1)^2),1/3)))),MAX($D$16,POWER((ABS(K820)^2)/($I$5*MAX(F820,0.1)^2),1/3))))))),MAX($D$16,POWER((ABS(K820)^2)/($I$5*MAX(F820,0.1)^2),1/3)))</f>
        <v>2.1389677043987478</v>
      </c>
      <c r="AI820">
        <f t="shared" ca="1" si="413"/>
        <v>634.3664677043987</v>
      </c>
      <c r="AJ820">
        <f t="shared" ca="1" si="414"/>
        <v>635.43595155659807</v>
      </c>
      <c r="AM820">
        <v>0</v>
      </c>
      <c r="AN820">
        <v>0</v>
      </c>
      <c r="AO820">
        <f t="shared" si="415"/>
        <v>0</v>
      </c>
      <c r="AP820">
        <f t="shared" si="424"/>
        <v>0</v>
      </c>
      <c r="AQ820">
        <f t="shared" ca="1" si="416"/>
        <v>1.0000000000000004</v>
      </c>
      <c r="AR820" t="str">
        <f t="shared" ca="1" si="417"/>
        <v>Supercritical</v>
      </c>
      <c r="AS820">
        <f t="shared" ca="1" si="418"/>
        <v>3.8141460404132466E-3</v>
      </c>
    </row>
    <row r="821" spans="1:45" x14ac:dyDescent="0.35">
      <c r="A821">
        <v>672</v>
      </c>
      <c r="B821">
        <v>670.99599999999998</v>
      </c>
      <c r="C821">
        <v>616124.52300000004</v>
      </c>
      <c r="D821">
        <v>3097328.497</v>
      </c>
      <c r="E821">
        <v>632.22699999999998</v>
      </c>
      <c r="F821">
        <v>5.2</v>
      </c>
      <c r="G821">
        <v>0</v>
      </c>
      <c r="H821" t="s">
        <v>194</v>
      </c>
      <c r="I821">
        <v>0.05</v>
      </c>
      <c r="J821">
        <f t="shared" si="419"/>
        <v>1</v>
      </c>
      <c r="K821">
        <f t="shared" ca="1" si="420"/>
        <v>50.95</v>
      </c>
      <c r="L821">
        <f t="shared" ca="1" si="421"/>
        <v>1.0684959309922624</v>
      </c>
      <c r="M821">
        <f t="shared" ca="1" si="394"/>
        <v>5.5561788411597641</v>
      </c>
      <c r="N821">
        <f t="shared" ca="1" si="395"/>
        <v>0.75728294997139567</v>
      </c>
      <c r="O821">
        <f t="shared" ca="1" si="396"/>
        <v>9.1699712080119067</v>
      </c>
      <c r="P821">
        <f t="shared" ca="1" si="397"/>
        <v>633.29549593099227</v>
      </c>
      <c r="Q821">
        <f t="shared" ca="1" si="398"/>
        <v>637.58134567389584</v>
      </c>
      <c r="R821">
        <f t="shared" ca="1" si="399"/>
        <v>2.7409906686322007E-2</v>
      </c>
      <c r="S821">
        <f t="shared" ca="1" si="400"/>
        <v>2.8323507366843055</v>
      </c>
      <c r="T821">
        <f t="shared" ca="1" si="401"/>
        <v>50.594272557643521</v>
      </c>
      <c r="U821">
        <f t="shared" ca="1" si="422"/>
        <v>-2.7267060831604795E-2</v>
      </c>
      <c r="V821">
        <f t="shared" ca="1" si="423"/>
        <v>0</v>
      </c>
      <c r="W821">
        <f t="shared" ca="1" si="402"/>
        <v>0.94477073028673908</v>
      </c>
      <c r="X821">
        <f t="shared" ca="1" si="403"/>
        <v>4.9128077974910438</v>
      </c>
      <c r="Y821">
        <f t="shared" ca="1" si="404"/>
        <v>0.69296552179182025</v>
      </c>
      <c r="Z821">
        <f t="shared" ca="1" si="405"/>
        <v>10.370851476424544</v>
      </c>
      <c r="AA821">
        <f t="shared" ca="1" si="406"/>
        <v>633.17177073028677</v>
      </c>
      <c r="AB821">
        <f t="shared" ca="1" si="407"/>
        <v>638.65365453997367</v>
      </c>
      <c r="AC821">
        <f t="shared" ca="1" si="408"/>
        <v>3.9463522240642597E-2</v>
      </c>
      <c r="AD821">
        <f t="shared" ca="1" si="409"/>
        <v>3.4065651248175555</v>
      </c>
      <c r="AE821">
        <f t="shared" ca="1" si="410"/>
        <v>56.183621555636499</v>
      </c>
      <c r="AF821">
        <f t="shared" ca="1" si="411"/>
        <v>3.9676167136008189E-2</v>
      </c>
      <c r="AG821">
        <f t="shared" ca="1" si="412"/>
        <v>0</v>
      </c>
      <c r="AH821">
        <f ca="1">IFERROR(IF(V32="Supercritical",MAX($D$16,IFERROR(L821,MAX($D$16,POWER((ABS(K821)^2)/($I$5*MAX(F821,0.1)^2),1/3)))),IF(V32="Subcritical",MAX($D$16,IFERROR(W821,MAX($D$16,POWER((ABS(K821)^2)/($I$5*MAX(F821,0.1)^2),1/3)))),IF(AND(IFERROR(V821,0)=1,IFERROR(AG821,0)=1),IF(IFERROR(T821,-1E+99)&gt;=IFERROR(AE821,-1E+99),MAX($D$16,IFERROR(L821,MAX($D$16,POWER((ABS(K821)^2)/($I$5*MAX(F821,0.1)^2),1/3)))),MAX($D$16,IFERROR(W821,MAX($D$16,POWER((ABS(K821)^2)/($I$5*MAX(F821,0.1)^2),1/3))))),IF(IFERROR(V821,0)=1,MAX($D$16,IFERROR(L821,MAX($D$16,POWER((ABS(K821)^2)/($I$5*MAX(F821,0.1)^2),1/3)))),IF(IFERROR(AG821,0)=1,MAX($D$16,IFERROR(W821,MAX($D$16,POWER((ABS(K821)^2)/($I$5*MAX(F821,0.1)^2),1/3)))),MAX($D$16,POWER((ABS(K821)^2)/($I$5*MAX(F821,0.1)^2),1/3))))))),MAX($D$16,POWER((ABS(K821)^2)/($I$5*MAX(F821,0.1)^2),1/3)))</f>
        <v>2.1389677043987478</v>
      </c>
      <c r="AI821">
        <f t="shared" ca="1" si="413"/>
        <v>634.36596770439871</v>
      </c>
      <c r="AJ821">
        <f t="shared" ca="1" si="414"/>
        <v>635.43545155659808</v>
      </c>
      <c r="AM821">
        <v>0</v>
      </c>
      <c r="AN821">
        <v>0</v>
      </c>
      <c r="AO821">
        <f t="shared" si="415"/>
        <v>0</v>
      </c>
      <c r="AP821">
        <f t="shared" si="424"/>
        <v>0</v>
      </c>
      <c r="AQ821">
        <f t="shared" ca="1" si="416"/>
        <v>1.0000000000000004</v>
      </c>
      <c r="AR821" t="str">
        <f t="shared" ca="1" si="417"/>
        <v>Supercritical</v>
      </c>
      <c r="AS821">
        <f t="shared" ca="1" si="418"/>
        <v>3.8141460404132466E-3</v>
      </c>
    </row>
    <row r="822" spans="1:45" x14ac:dyDescent="0.35">
      <c r="A822">
        <v>673</v>
      </c>
      <c r="B822">
        <v>671.99599999999998</v>
      </c>
      <c r="C822">
        <v>616124.04799999995</v>
      </c>
      <c r="D822">
        <v>3097327.6170000001</v>
      </c>
      <c r="E822">
        <v>632.22649999999999</v>
      </c>
      <c r="F822">
        <v>5.2</v>
      </c>
      <c r="G822">
        <v>0</v>
      </c>
      <c r="H822" t="s">
        <v>194</v>
      </c>
      <c r="I822">
        <v>7.8E-2</v>
      </c>
      <c r="J822">
        <f t="shared" si="419"/>
        <v>1</v>
      </c>
      <c r="K822">
        <f t="shared" ca="1" si="420"/>
        <v>50.95</v>
      </c>
      <c r="L822">
        <f t="shared" ca="1" si="421"/>
        <v>1.0684959309922624</v>
      </c>
      <c r="M822">
        <f t="shared" ca="1" si="394"/>
        <v>5.5561788411597641</v>
      </c>
      <c r="N822">
        <f t="shared" ca="1" si="395"/>
        <v>0.75728294997139567</v>
      </c>
      <c r="O822">
        <f t="shared" ca="1" si="396"/>
        <v>9.1699712080119067</v>
      </c>
      <c r="P822">
        <f t="shared" ca="1" si="397"/>
        <v>633.29499593099229</v>
      </c>
      <c r="Q822">
        <f t="shared" ca="1" si="398"/>
        <v>637.58084567389585</v>
      </c>
      <c r="R822">
        <f t="shared" ca="1" si="399"/>
        <v>2.7409906686322007E-2</v>
      </c>
      <c r="S822">
        <f t="shared" ca="1" si="400"/>
        <v>2.8323507366843055</v>
      </c>
      <c r="T822">
        <f t="shared" ca="1" si="401"/>
        <v>50.594272557643521</v>
      </c>
      <c r="U822">
        <f t="shared" ca="1" si="422"/>
        <v>-2.7467067152883828E-2</v>
      </c>
      <c r="V822">
        <f t="shared" ca="1" si="423"/>
        <v>0</v>
      </c>
      <c r="W822">
        <f t="shared" ca="1" si="402"/>
        <v>0.94461680531346615</v>
      </c>
      <c r="X822">
        <f t="shared" ca="1" si="403"/>
        <v>4.9120073876300241</v>
      </c>
      <c r="Y822">
        <f t="shared" ca="1" si="404"/>
        <v>0.69288270882578995</v>
      </c>
      <c r="Z822">
        <f t="shared" ca="1" si="405"/>
        <v>10.372541402993019</v>
      </c>
      <c r="AA822">
        <f t="shared" ca="1" si="406"/>
        <v>633.17111680531343</v>
      </c>
      <c r="AB822">
        <f t="shared" ca="1" si="407"/>
        <v>638.65478730260213</v>
      </c>
      <c r="AC822">
        <f t="shared" ca="1" si="408"/>
        <v>3.9482675475816797E-2</v>
      </c>
      <c r="AD822">
        <f t="shared" ca="1" si="409"/>
        <v>3.4073978066041972</v>
      </c>
      <c r="AE822">
        <f t="shared" ca="1" si="410"/>
        <v>56.191642351111454</v>
      </c>
      <c r="AF822">
        <f t="shared" ca="1" si="411"/>
        <v>3.9229440648227865E-2</v>
      </c>
      <c r="AG822">
        <f t="shared" ca="1" si="412"/>
        <v>0</v>
      </c>
      <c r="AH822">
        <f ca="1">IFERROR(IF(V32="Supercritical",MAX($D$16,IFERROR(L822,MAX($D$16,POWER((ABS(K822)^2)/($I$5*MAX(F822,0.1)^2),1/3)))),IF(V32="Subcritical",MAX($D$16,IFERROR(W822,MAX($D$16,POWER((ABS(K822)^2)/($I$5*MAX(F822,0.1)^2),1/3)))),IF(AND(IFERROR(V822,0)=1,IFERROR(AG822,0)=1),IF(IFERROR(T822,-1E+99)&gt;=IFERROR(AE822,-1E+99),MAX($D$16,IFERROR(L822,MAX($D$16,POWER((ABS(K822)^2)/($I$5*MAX(F822,0.1)^2),1/3)))),MAX($D$16,IFERROR(W822,MAX($D$16,POWER((ABS(K822)^2)/($I$5*MAX(F822,0.1)^2),1/3))))),IF(IFERROR(V822,0)=1,MAX($D$16,IFERROR(L822,MAX($D$16,POWER((ABS(K822)^2)/($I$5*MAX(F822,0.1)^2),1/3)))),IF(IFERROR(AG822,0)=1,MAX($D$16,IFERROR(W822,MAX($D$16,POWER((ABS(K822)^2)/($I$5*MAX(F822,0.1)^2),1/3)))),MAX($D$16,POWER((ABS(K822)^2)/($I$5*MAX(F822,0.1)^2),1/3))))))),MAX($D$16,POWER((ABS(K822)^2)/($I$5*MAX(F822,0.1)^2),1/3)))</f>
        <v>2.1389677043987478</v>
      </c>
      <c r="AI822">
        <f t="shared" ca="1" si="413"/>
        <v>634.36546770439872</v>
      </c>
      <c r="AJ822">
        <f t="shared" ca="1" si="414"/>
        <v>635.43495155659809</v>
      </c>
      <c r="AM822">
        <v>0</v>
      </c>
      <c r="AN822">
        <v>0</v>
      </c>
      <c r="AO822">
        <f t="shared" si="415"/>
        <v>0</v>
      </c>
      <c r="AP822">
        <f t="shared" si="424"/>
        <v>0</v>
      </c>
      <c r="AQ822">
        <f t="shared" ca="1" si="416"/>
        <v>1.0000000000000004</v>
      </c>
      <c r="AR822" t="str">
        <f t="shared" ca="1" si="417"/>
        <v>Supercritical</v>
      </c>
      <c r="AS822">
        <f t="shared" ca="1" si="418"/>
        <v>3.8141460404132466E-3</v>
      </c>
    </row>
    <row r="823" spans="1:45" x14ac:dyDescent="0.35">
      <c r="A823">
        <v>674</v>
      </c>
      <c r="B823">
        <v>672.99599999999998</v>
      </c>
      <c r="C823">
        <v>616123.57400000002</v>
      </c>
      <c r="D823">
        <v>3097326.736</v>
      </c>
      <c r="E823">
        <v>632.226</v>
      </c>
      <c r="F823">
        <v>5.2</v>
      </c>
      <c r="G823">
        <v>0</v>
      </c>
      <c r="H823" t="s">
        <v>194</v>
      </c>
      <c r="I823">
        <v>2.7E-2</v>
      </c>
      <c r="J823">
        <f t="shared" si="419"/>
        <v>1</v>
      </c>
      <c r="K823">
        <f t="shared" ca="1" si="420"/>
        <v>50.95</v>
      </c>
      <c r="L823">
        <f t="shared" ca="1" si="421"/>
        <v>1.0684959309922624</v>
      </c>
      <c r="M823">
        <f t="shared" ca="1" si="394"/>
        <v>5.5561788411597641</v>
      </c>
      <c r="N823">
        <f t="shared" ca="1" si="395"/>
        <v>0.75728294997139567</v>
      </c>
      <c r="O823">
        <f t="shared" ca="1" si="396"/>
        <v>9.1699712080119067</v>
      </c>
      <c r="P823">
        <f t="shared" ca="1" si="397"/>
        <v>633.2944959309923</v>
      </c>
      <c r="Q823">
        <f t="shared" ca="1" si="398"/>
        <v>637.58034567389586</v>
      </c>
      <c r="R823">
        <f t="shared" ca="1" si="399"/>
        <v>2.7409906686322007E-2</v>
      </c>
      <c r="S823">
        <f t="shared" ca="1" si="400"/>
        <v>2.8323507366843055</v>
      </c>
      <c r="T823">
        <f t="shared" ca="1" si="401"/>
        <v>50.594272557643521</v>
      </c>
      <c r="U823">
        <f t="shared" ca="1" si="422"/>
        <v>-2.7102769924795211E-2</v>
      </c>
      <c r="V823">
        <f t="shared" ca="1" si="423"/>
        <v>0</v>
      </c>
      <c r="W823">
        <f t="shared" ca="1" si="402"/>
        <v>0.94445655815642249</v>
      </c>
      <c r="X823">
        <f t="shared" ca="1" si="403"/>
        <v>4.9111741024133968</v>
      </c>
      <c r="Y823">
        <f t="shared" ca="1" si="404"/>
        <v>0.69279648682841311</v>
      </c>
      <c r="Z823">
        <f t="shared" ca="1" si="405"/>
        <v>10.374301325412736</v>
      </c>
      <c r="AA823">
        <f t="shared" ca="1" si="406"/>
        <v>633.17045655815639</v>
      </c>
      <c r="AB823">
        <f t="shared" ca="1" si="407"/>
        <v>638.65598805614115</v>
      </c>
      <c r="AC823">
        <f t="shared" ca="1" si="408"/>
        <v>3.9502628880351845E-2</v>
      </c>
      <c r="AD823">
        <f t="shared" ca="1" si="409"/>
        <v>3.408265049730332</v>
      </c>
      <c r="AE823">
        <f t="shared" ca="1" si="410"/>
        <v>56.199995756387317</v>
      </c>
      <c r="AF823">
        <f t="shared" ca="1" si="411"/>
        <v>3.9249477797739019E-2</v>
      </c>
      <c r="AG823">
        <f t="shared" ca="1" si="412"/>
        <v>0</v>
      </c>
      <c r="AH823">
        <f ca="1">IFERROR(IF(V32="Supercritical",MAX($D$16,IFERROR(L823,MAX($D$16,POWER((ABS(K823)^2)/($I$5*MAX(F823,0.1)^2),1/3)))),IF(V32="Subcritical",MAX($D$16,IFERROR(W823,MAX($D$16,POWER((ABS(K823)^2)/($I$5*MAX(F823,0.1)^2),1/3)))),IF(AND(IFERROR(V823,0)=1,IFERROR(AG823,0)=1),IF(IFERROR(T823,-1E+99)&gt;=IFERROR(AE823,-1E+99),MAX($D$16,IFERROR(L823,MAX($D$16,POWER((ABS(K823)^2)/($I$5*MAX(F823,0.1)^2),1/3)))),MAX($D$16,IFERROR(W823,MAX($D$16,POWER((ABS(K823)^2)/($I$5*MAX(F823,0.1)^2),1/3))))),IF(IFERROR(V823,0)=1,MAX($D$16,IFERROR(L823,MAX($D$16,POWER((ABS(K823)^2)/($I$5*MAX(F823,0.1)^2),1/3)))),IF(IFERROR(AG823,0)=1,MAX($D$16,IFERROR(W823,MAX($D$16,POWER((ABS(K823)^2)/($I$5*MAX(F823,0.1)^2),1/3)))),MAX($D$16,POWER((ABS(K823)^2)/($I$5*MAX(F823,0.1)^2),1/3))))))),MAX($D$16,POWER((ABS(K823)^2)/($I$5*MAX(F823,0.1)^2),1/3)))</f>
        <v>2.1389677043987478</v>
      </c>
      <c r="AI823">
        <f t="shared" ca="1" si="413"/>
        <v>634.36496770439874</v>
      </c>
      <c r="AJ823">
        <f t="shared" ca="1" si="414"/>
        <v>635.43445155659811</v>
      </c>
      <c r="AM823">
        <v>0</v>
      </c>
      <c r="AN823">
        <v>0</v>
      </c>
      <c r="AO823">
        <f t="shared" si="415"/>
        <v>0</v>
      </c>
      <c r="AP823">
        <f t="shared" si="424"/>
        <v>0</v>
      </c>
      <c r="AQ823">
        <f t="shared" ca="1" si="416"/>
        <v>1.0000000000000004</v>
      </c>
      <c r="AR823" t="str">
        <f t="shared" ca="1" si="417"/>
        <v>Supercritical</v>
      </c>
      <c r="AS823">
        <f t="shared" ca="1" si="418"/>
        <v>3.8141460404132466E-3</v>
      </c>
    </row>
    <row r="824" spans="1:45" x14ac:dyDescent="0.35">
      <c r="A824">
        <v>675</v>
      </c>
      <c r="B824">
        <v>673.99599999999998</v>
      </c>
      <c r="C824">
        <v>616123.1</v>
      </c>
      <c r="D824">
        <v>3097325.8560000001</v>
      </c>
      <c r="E824">
        <v>632.22550000000001</v>
      </c>
      <c r="F824">
        <v>5.2</v>
      </c>
      <c r="G824">
        <v>0</v>
      </c>
      <c r="H824" t="s">
        <v>194</v>
      </c>
      <c r="I824">
        <v>2.7E-2</v>
      </c>
      <c r="J824">
        <f t="shared" si="419"/>
        <v>1</v>
      </c>
      <c r="K824">
        <f t="shared" ca="1" si="420"/>
        <v>50.95</v>
      </c>
      <c r="L824">
        <f t="shared" ca="1" si="421"/>
        <v>1.0684959309922624</v>
      </c>
      <c r="M824">
        <f t="shared" ca="1" si="394"/>
        <v>5.5561788411597641</v>
      </c>
      <c r="N824">
        <f t="shared" ca="1" si="395"/>
        <v>0.75728294997139567</v>
      </c>
      <c r="O824">
        <f t="shared" ca="1" si="396"/>
        <v>9.1699712080119067</v>
      </c>
      <c r="P824">
        <f t="shared" ca="1" si="397"/>
        <v>633.29399593099231</v>
      </c>
      <c r="Q824">
        <f t="shared" ca="1" si="398"/>
        <v>637.57984567389587</v>
      </c>
      <c r="R824">
        <f t="shared" ca="1" si="399"/>
        <v>2.7409906686322007E-2</v>
      </c>
      <c r="S824">
        <f t="shared" ca="1" si="400"/>
        <v>2.8323507366843055</v>
      </c>
      <c r="T824">
        <f t="shared" ca="1" si="401"/>
        <v>50.594272557643521</v>
      </c>
      <c r="U824">
        <f t="shared" ca="1" si="422"/>
        <v>-2.7102769924795211E-2</v>
      </c>
      <c r="V824">
        <f t="shared" ca="1" si="423"/>
        <v>0</v>
      </c>
      <c r="W824">
        <f t="shared" ca="1" si="402"/>
        <v>0.94428993539807971</v>
      </c>
      <c r="X824">
        <f t="shared" ca="1" si="403"/>
        <v>4.9103076640700145</v>
      </c>
      <c r="Y824">
        <f t="shared" ca="1" si="404"/>
        <v>0.69270682613025414</v>
      </c>
      <c r="Z824">
        <f t="shared" ca="1" si="405"/>
        <v>10.376131901635059</v>
      </c>
      <c r="AA824">
        <f t="shared" ca="1" si="406"/>
        <v>633.16978993539806</v>
      </c>
      <c r="AB824">
        <f t="shared" ca="1" si="407"/>
        <v>638.65725748076648</v>
      </c>
      <c r="AC824">
        <f t="shared" ca="1" si="408"/>
        <v>3.952339075359515E-2</v>
      </c>
      <c r="AD824">
        <f t="shared" ca="1" si="409"/>
        <v>3.4091671872307825</v>
      </c>
      <c r="AE824">
        <f t="shared" ca="1" si="410"/>
        <v>56.208684942160914</v>
      </c>
      <c r="AF824">
        <f t="shared" ca="1" si="411"/>
        <v>3.9736761534527432E-2</v>
      </c>
      <c r="AG824">
        <f t="shared" ca="1" si="412"/>
        <v>0</v>
      </c>
      <c r="AH824">
        <f ca="1">IFERROR(IF(V32="Supercritical",MAX($D$16,IFERROR(L824,MAX($D$16,POWER((ABS(K824)^2)/($I$5*MAX(F824,0.1)^2),1/3)))),IF(V32="Subcritical",MAX($D$16,IFERROR(W824,MAX($D$16,POWER((ABS(K824)^2)/($I$5*MAX(F824,0.1)^2),1/3)))),IF(AND(IFERROR(V824,0)=1,IFERROR(AG824,0)=1),IF(IFERROR(T824,-1E+99)&gt;=IFERROR(AE824,-1E+99),MAX($D$16,IFERROR(L824,MAX($D$16,POWER((ABS(K824)^2)/($I$5*MAX(F824,0.1)^2),1/3)))),MAX($D$16,IFERROR(W824,MAX($D$16,POWER((ABS(K824)^2)/($I$5*MAX(F824,0.1)^2),1/3))))),IF(IFERROR(V824,0)=1,MAX($D$16,IFERROR(L824,MAX($D$16,POWER((ABS(K824)^2)/($I$5*MAX(F824,0.1)^2),1/3)))),IF(IFERROR(AG824,0)=1,MAX($D$16,IFERROR(W824,MAX($D$16,POWER((ABS(K824)^2)/($I$5*MAX(F824,0.1)^2),1/3)))),MAX($D$16,POWER((ABS(K824)^2)/($I$5*MAX(F824,0.1)^2),1/3))))))),MAX($D$16,POWER((ABS(K824)^2)/($I$5*MAX(F824,0.1)^2),1/3)))</f>
        <v>2.1389677043987478</v>
      </c>
      <c r="AI824">
        <f t="shared" ca="1" si="413"/>
        <v>634.36446770439875</v>
      </c>
      <c r="AJ824">
        <f t="shared" ca="1" si="414"/>
        <v>635.43395155659812</v>
      </c>
      <c r="AM824">
        <v>0</v>
      </c>
      <c r="AN824">
        <v>0</v>
      </c>
      <c r="AO824">
        <f t="shared" si="415"/>
        <v>0</v>
      </c>
      <c r="AP824">
        <f t="shared" si="424"/>
        <v>0</v>
      </c>
      <c r="AQ824">
        <f t="shared" ca="1" si="416"/>
        <v>1.0000000000000004</v>
      </c>
      <c r="AR824" t="str">
        <f t="shared" ca="1" si="417"/>
        <v>Supercritical</v>
      </c>
      <c r="AS824">
        <f t="shared" ca="1" si="418"/>
        <v>3.8141460404132466E-3</v>
      </c>
    </row>
    <row r="825" spans="1:45" x14ac:dyDescent="0.35">
      <c r="A825">
        <v>676</v>
      </c>
      <c r="B825">
        <v>674.99599999999998</v>
      </c>
      <c r="C825">
        <v>616122.62600000005</v>
      </c>
      <c r="D825">
        <v>3097324.9750000001</v>
      </c>
      <c r="E825">
        <v>632.22500000000002</v>
      </c>
      <c r="F825">
        <v>5.2</v>
      </c>
      <c r="G825">
        <v>0</v>
      </c>
      <c r="H825" t="s">
        <v>194</v>
      </c>
      <c r="I825">
        <v>7.8E-2</v>
      </c>
      <c r="J825">
        <f t="shared" si="419"/>
        <v>1</v>
      </c>
      <c r="K825">
        <f t="shared" ca="1" si="420"/>
        <v>50.95</v>
      </c>
      <c r="L825">
        <f t="shared" ca="1" si="421"/>
        <v>1.0684959309922624</v>
      </c>
      <c r="M825">
        <f t="shared" ca="1" si="394"/>
        <v>5.5561788411597641</v>
      </c>
      <c r="N825">
        <f t="shared" ca="1" si="395"/>
        <v>0.75728294997139567</v>
      </c>
      <c r="O825">
        <f t="shared" ca="1" si="396"/>
        <v>9.1699712080119067</v>
      </c>
      <c r="P825">
        <f t="shared" ca="1" si="397"/>
        <v>633.29349593099232</v>
      </c>
      <c r="Q825">
        <f t="shared" ca="1" si="398"/>
        <v>637.57934567389589</v>
      </c>
      <c r="R825">
        <f t="shared" ca="1" si="399"/>
        <v>2.7409906686322007E-2</v>
      </c>
      <c r="S825">
        <f t="shared" ca="1" si="400"/>
        <v>2.8323507366843055</v>
      </c>
      <c r="T825">
        <f t="shared" ca="1" si="401"/>
        <v>50.594272557643521</v>
      </c>
      <c r="U825">
        <f t="shared" ca="1" si="422"/>
        <v>-2.7467067152883828E-2</v>
      </c>
      <c r="V825">
        <f t="shared" ca="1" si="423"/>
        <v>0</v>
      </c>
      <c r="W825">
        <f t="shared" ca="1" si="402"/>
        <v>0.94411711213716576</v>
      </c>
      <c r="X825">
        <f t="shared" ca="1" si="403"/>
        <v>4.9094089831132619</v>
      </c>
      <c r="Y825">
        <f t="shared" ca="1" si="404"/>
        <v>0.69261381999772587</v>
      </c>
      <c r="Z825">
        <f t="shared" ca="1" si="405"/>
        <v>10.378031281413119</v>
      </c>
      <c r="AA825">
        <f t="shared" ca="1" si="406"/>
        <v>633.1691171121372</v>
      </c>
      <c r="AB825">
        <f t="shared" ca="1" si="407"/>
        <v>638.6585938337472</v>
      </c>
      <c r="AC825">
        <f t="shared" ca="1" si="408"/>
        <v>3.9544940976503191E-2</v>
      </c>
      <c r="AD825">
        <f t="shared" ca="1" si="409"/>
        <v>3.4101033163584327</v>
      </c>
      <c r="AE825">
        <f t="shared" ca="1" si="410"/>
        <v>56.217701175045633</v>
      </c>
      <c r="AF825">
        <f t="shared" ca="1" si="411"/>
        <v>3.950239737002903E-2</v>
      </c>
      <c r="AG825">
        <f t="shared" ca="1" si="412"/>
        <v>0</v>
      </c>
      <c r="AH825">
        <f ca="1">IFERROR(IF(V32="Supercritical",MAX($D$16,IFERROR(L825,MAX($D$16,POWER((ABS(K825)^2)/($I$5*MAX(F825,0.1)^2),1/3)))),IF(V32="Subcritical",MAX($D$16,IFERROR(W825,MAX($D$16,POWER((ABS(K825)^2)/($I$5*MAX(F825,0.1)^2),1/3)))),IF(AND(IFERROR(V825,0)=1,IFERROR(AG825,0)=1),IF(IFERROR(T825,-1E+99)&gt;=IFERROR(AE825,-1E+99),MAX($D$16,IFERROR(L825,MAX($D$16,POWER((ABS(K825)^2)/($I$5*MAX(F825,0.1)^2),1/3)))),MAX($D$16,IFERROR(W825,MAX($D$16,POWER((ABS(K825)^2)/($I$5*MAX(F825,0.1)^2),1/3))))),IF(IFERROR(V825,0)=1,MAX($D$16,IFERROR(L825,MAX($D$16,POWER((ABS(K825)^2)/($I$5*MAX(F825,0.1)^2),1/3)))),IF(IFERROR(AG825,0)=1,MAX($D$16,IFERROR(W825,MAX($D$16,POWER((ABS(K825)^2)/($I$5*MAX(F825,0.1)^2),1/3)))),MAX($D$16,POWER((ABS(K825)^2)/($I$5*MAX(F825,0.1)^2),1/3))))))),MAX($D$16,POWER((ABS(K825)^2)/($I$5*MAX(F825,0.1)^2),1/3)))</f>
        <v>2.1389677043987478</v>
      </c>
      <c r="AI825">
        <f t="shared" ca="1" si="413"/>
        <v>634.36396770439876</v>
      </c>
      <c r="AJ825">
        <f t="shared" ca="1" si="414"/>
        <v>635.43345155659813</v>
      </c>
      <c r="AM825">
        <v>0</v>
      </c>
      <c r="AN825">
        <v>0</v>
      </c>
      <c r="AO825">
        <f t="shared" si="415"/>
        <v>0</v>
      </c>
      <c r="AP825">
        <f t="shared" si="424"/>
        <v>0</v>
      </c>
      <c r="AQ825">
        <f t="shared" ca="1" si="416"/>
        <v>1.0000000000000004</v>
      </c>
      <c r="AR825" t="str">
        <f t="shared" ca="1" si="417"/>
        <v>Supercritical</v>
      </c>
      <c r="AS825">
        <f t="shared" ca="1" si="418"/>
        <v>3.8141460404132466E-3</v>
      </c>
    </row>
    <row r="826" spans="1:45" x14ac:dyDescent="0.35">
      <c r="A826">
        <v>677</v>
      </c>
      <c r="B826">
        <v>675.99599999999998</v>
      </c>
      <c r="C826">
        <v>616122.15099999995</v>
      </c>
      <c r="D826">
        <v>3097324.0950000002</v>
      </c>
      <c r="E826">
        <v>632.22450000000003</v>
      </c>
      <c r="F826">
        <v>5.2</v>
      </c>
      <c r="G826">
        <v>0</v>
      </c>
      <c r="H826" t="s">
        <v>194</v>
      </c>
      <c r="I826">
        <v>0.05</v>
      </c>
      <c r="J826">
        <f t="shared" si="419"/>
        <v>1</v>
      </c>
      <c r="K826">
        <f t="shared" ca="1" si="420"/>
        <v>50.95</v>
      </c>
      <c r="L826">
        <f t="shared" ca="1" si="421"/>
        <v>1.0684959309922624</v>
      </c>
      <c r="M826">
        <f t="shared" ca="1" si="394"/>
        <v>5.5561788411597641</v>
      </c>
      <c r="N826">
        <f t="shared" ca="1" si="395"/>
        <v>0.75728294997139567</v>
      </c>
      <c r="O826">
        <f t="shared" ca="1" si="396"/>
        <v>9.1699712080119067</v>
      </c>
      <c r="P826">
        <f t="shared" ca="1" si="397"/>
        <v>633.29299593099233</v>
      </c>
      <c r="Q826">
        <f t="shared" ca="1" si="398"/>
        <v>637.5788456738959</v>
      </c>
      <c r="R826">
        <f t="shared" ca="1" si="399"/>
        <v>2.7409906686322007E-2</v>
      </c>
      <c r="S826">
        <f t="shared" ca="1" si="400"/>
        <v>2.8323507366843055</v>
      </c>
      <c r="T826">
        <f t="shared" ca="1" si="401"/>
        <v>50.594272557643521</v>
      </c>
      <c r="U826">
        <f t="shared" ca="1" si="422"/>
        <v>-2.7267060831604795E-2</v>
      </c>
      <c r="V826">
        <f t="shared" ca="1" si="423"/>
        <v>0</v>
      </c>
      <c r="W826">
        <f t="shared" ca="1" si="402"/>
        <v>0.94393842852345999</v>
      </c>
      <c r="X826">
        <f t="shared" ca="1" si="403"/>
        <v>4.9084798283219921</v>
      </c>
      <c r="Y826">
        <f t="shared" ca="1" si="404"/>
        <v>0.69251765053478254</v>
      </c>
      <c r="Z826">
        <f t="shared" ca="1" si="405"/>
        <v>10.379995799517774</v>
      </c>
      <c r="AA826">
        <f t="shared" ca="1" si="406"/>
        <v>633.16843842852347</v>
      </c>
      <c r="AB826">
        <f t="shared" ca="1" si="407"/>
        <v>638.65999361700494</v>
      </c>
      <c r="AC826">
        <f t="shared" ca="1" si="408"/>
        <v>3.9567238826700102E-2</v>
      </c>
      <c r="AD826">
        <f t="shared" ca="1" si="409"/>
        <v>3.4110716397155105</v>
      </c>
      <c r="AE826">
        <f t="shared" ca="1" si="410"/>
        <v>56.227027105349315</v>
      </c>
      <c r="AF826">
        <f t="shared" ca="1" si="411"/>
        <v>3.9314358810202066E-2</v>
      </c>
      <c r="AG826">
        <f t="shared" ca="1" si="412"/>
        <v>0</v>
      </c>
      <c r="AH826">
        <f ca="1">IFERROR(IF(V32="Supercritical",MAX($D$16,IFERROR(L826,MAX($D$16,POWER((ABS(K826)^2)/($I$5*MAX(F826,0.1)^2),1/3)))),IF(V32="Subcritical",MAX($D$16,IFERROR(W826,MAX($D$16,POWER((ABS(K826)^2)/($I$5*MAX(F826,0.1)^2),1/3)))),IF(AND(IFERROR(V826,0)=1,IFERROR(AG826,0)=1),IF(IFERROR(T826,-1E+99)&gt;=IFERROR(AE826,-1E+99),MAX($D$16,IFERROR(L826,MAX($D$16,POWER((ABS(K826)^2)/($I$5*MAX(F826,0.1)^2),1/3)))),MAX($D$16,IFERROR(W826,MAX($D$16,POWER((ABS(K826)^2)/($I$5*MAX(F826,0.1)^2),1/3))))),IF(IFERROR(V826,0)=1,MAX($D$16,IFERROR(L826,MAX($D$16,POWER((ABS(K826)^2)/($I$5*MAX(F826,0.1)^2),1/3)))),IF(IFERROR(AG826,0)=1,MAX($D$16,IFERROR(W826,MAX($D$16,POWER((ABS(K826)^2)/($I$5*MAX(F826,0.1)^2),1/3)))),MAX($D$16,POWER((ABS(K826)^2)/($I$5*MAX(F826,0.1)^2),1/3))))))),MAX($D$16,POWER((ABS(K826)^2)/($I$5*MAX(F826,0.1)^2),1/3)))</f>
        <v>2.1389677043987478</v>
      </c>
      <c r="AI826">
        <f t="shared" ca="1" si="413"/>
        <v>634.36346770439877</v>
      </c>
      <c r="AJ826">
        <f t="shared" ca="1" si="414"/>
        <v>635.43295155659814</v>
      </c>
      <c r="AM826">
        <v>0</v>
      </c>
      <c r="AN826">
        <v>0</v>
      </c>
      <c r="AO826">
        <f t="shared" si="415"/>
        <v>0</v>
      </c>
      <c r="AP826">
        <f t="shared" si="424"/>
        <v>0</v>
      </c>
      <c r="AQ826">
        <f t="shared" ca="1" si="416"/>
        <v>1.0000000000000004</v>
      </c>
      <c r="AR826" t="str">
        <f t="shared" ca="1" si="417"/>
        <v>Supercritical</v>
      </c>
      <c r="AS826">
        <f t="shared" ca="1" si="418"/>
        <v>3.8141460404132466E-3</v>
      </c>
    </row>
    <row r="827" spans="1:45" x14ac:dyDescent="0.35">
      <c r="A827">
        <v>678</v>
      </c>
      <c r="B827">
        <v>676.99599999999998</v>
      </c>
      <c r="C827">
        <v>616121.67700000003</v>
      </c>
      <c r="D827">
        <v>3097323.2149999999</v>
      </c>
      <c r="E827">
        <v>632.22400000000005</v>
      </c>
      <c r="F827">
        <v>5.2</v>
      </c>
      <c r="G827">
        <v>0</v>
      </c>
      <c r="H827" t="s">
        <v>194</v>
      </c>
      <c r="I827">
        <v>2.7E-2</v>
      </c>
      <c r="J827">
        <f t="shared" si="419"/>
        <v>1</v>
      </c>
      <c r="K827">
        <f t="shared" ca="1" si="420"/>
        <v>50.95</v>
      </c>
      <c r="L827">
        <f t="shared" ca="1" si="421"/>
        <v>1.0684959309922624</v>
      </c>
      <c r="M827">
        <f t="shared" ca="1" si="394"/>
        <v>5.5561788411597641</v>
      </c>
      <c r="N827">
        <f t="shared" ca="1" si="395"/>
        <v>0.75728294997139567</v>
      </c>
      <c r="O827">
        <f t="shared" ca="1" si="396"/>
        <v>9.1699712080119067</v>
      </c>
      <c r="P827">
        <f t="shared" ca="1" si="397"/>
        <v>633.29249593099235</v>
      </c>
      <c r="Q827">
        <f t="shared" ca="1" si="398"/>
        <v>637.57834567389591</v>
      </c>
      <c r="R827">
        <f t="shared" ca="1" si="399"/>
        <v>2.7409906686322007E-2</v>
      </c>
      <c r="S827">
        <f t="shared" ca="1" si="400"/>
        <v>2.8323507366843055</v>
      </c>
      <c r="T827">
        <f t="shared" ca="1" si="401"/>
        <v>50.594272557643521</v>
      </c>
      <c r="U827">
        <f t="shared" ca="1" si="422"/>
        <v>-2.7102769924795211E-2</v>
      </c>
      <c r="V827">
        <f t="shared" ca="1" si="423"/>
        <v>0</v>
      </c>
      <c r="W827">
        <f t="shared" ca="1" si="402"/>
        <v>0.94375433957827581</v>
      </c>
      <c r="X827">
        <f t="shared" ca="1" si="403"/>
        <v>4.9075225658070343</v>
      </c>
      <c r="Y827">
        <f t="shared" ca="1" si="404"/>
        <v>0.69241856172104943</v>
      </c>
      <c r="Z827">
        <f t="shared" ca="1" si="405"/>
        <v>10.382020523958886</v>
      </c>
      <c r="AA827">
        <f t="shared" ca="1" si="406"/>
        <v>633.16775433957832</v>
      </c>
      <c r="AB827">
        <f t="shared" ca="1" si="407"/>
        <v>638.66145210511877</v>
      </c>
      <c r="AC827">
        <f t="shared" ca="1" si="408"/>
        <v>3.9590229160272994E-2</v>
      </c>
      <c r="AD827">
        <f t="shared" ca="1" si="409"/>
        <v>3.4120697350476306</v>
      </c>
      <c r="AE827">
        <f t="shared" ca="1" si="410"/>
        <v>56.236639367256188</v>
      </c>
      <c r="AF827">
        <f t="shared" ca="1" si="411"/>
        <v>3.9337445559567641E-2</v>
      </c>
      <c r="AG827">
        <f t="shared" ca="1" si="412"/>
        <v>0</v>
      </c>
      <c r="AH827">
        <f ca="1">IFERROR(IF(V32="Supercritical",MAX($D$16,IFERROR(L827,MAX($D$16,POWER((ABS(K827)^2)/($I$5*MAX(F827,0.1)^2),1/3)))),IF(V32="Subcritical",MAX($D$16,IFERROR(W827,MAX($D$16,POWER((ABS(K827)^2)/($I$5*MAX(F827,0.1)^2),1/3)))),IF(AND(IFERROR(V827,0)=1,IFERROR(AG827,0)=1),IF(IFERROR(T827,-1E+99)&gt;=IFERROR(AE827,-1E+99),MAX($D$16,IFERROR(L827,MAX($D$16,POWER((ABS(K827)^2)/($I$5*MAX(F827,0.1)^2),1/3)))),MAX($D$16,IFERROR(W827,MAX($D$16,POWER((ABS(K827)^2)/($I$5*MAX(F827,0.1)^2),1/3))))),IF(IFERROR(V827,0)=1,MAX($D$16,IFERROR(L827,MAX($D$16,POWER((ABS(K827)^2)/($I$5*MAX(F827,0.1)^2),1/3)))),IF(IFERROR(AG827,0)=1,MAX($D$16,IFERROR(W827,MAX($D$16,POWER((ABS(K827)^2)/($I$5*MAX(F827,0.1)^2),1/3)))),MAX($D$16,POWER((ABS(K827)^2)/($I$5*MAX(F827,0.1)^2),1/3))))))),MAX($D$16,POWER((ABS(K827)^2)/($I$5*MAX(F827,0.1)^2),1/3)))</f>
        <v>2.1389677043987478</v>
      </c>
      <c r="AI827">
        <f t="shared" ca="1" si="413"/>
        <v>634.36296770439878</v>
      </c>
      <c r="AJ827">
        <f t="shared" ca="1" si="414"/>
        <v>635.43245155659815</v>
      </c>
      <c r="AM827">
        <v>0</v>
      </c>
      <c r="AN827">
        <v>0</v>
      </c>
      <c r="AO827">
        <f t="shared" si="415"/>
        <v>0</v>
      </c>
      <c r="AP827">
        <f t="shared" si="424"/>
        <v>0</v>
      </c>
      <c r="AQ827">
        <f t="shared" ca="1" si="416"/>
        <v>1.0000000000000004</v>
      </c>
      <c r="AR827" t="str">
        <f t="shared" ca="1" si="417"/>
        <v>Supercritical</v>
      </c>
      <c r="AS827">
        <f t="shared" ca="1" si="418"/>
        <v>3.8141460404132466E-3</v>
      </c>
    </row>
    <row r="828" spans="1:45" x14ac:dyDescent="0.35">
      <c r="A828">
        <v>679</v>
      </c>
      <c r="B828">
        <v>677.99599999999998</v>
      </c>
      <c r="C828">
        <v>616121.20299999998</v>
      </c>
      <c r="D828">
        <v>3097322.3339999998</v>
      </c>
      <c r="E828">
        <v>632.22349999999994</v>
      </c>
      <c r="F828">
        <v>5.2</v>
      </c>
      <c r="G828">
        <v>0</v>
      </c>
      <c r="H828" t="s">
        <v>194</v>
      </c>
      <c r="I828">
        <v>2.7E-2</v>
      </c>
      <c r="J828">
        <f t="shared" si="419"/>
        <v>1</v>
      </c>
      <c r="K828">
        <f t="shared" ca="1" si="420"/>
        <v>50.95</v>
      </c>
      <c r="L828">
        <f t="shared" ca="1" si="421"/>
        <v>1.0684959309922624</v>
      </c>
      <c r="M828">
        <f t="shared" ca="1" si="394"/>
        <v>5.5561788411597641</v>
      </c>
      <c r="N828">
        <f t="shared" ca="1" si="395"/>
        <v>0.75728294997139567</v>
      </c>
      <c r="O828">
        <f t="shared" ca="1" si="396"/>
        <v>9.1699712080119067</v>
      </c>
      <c r="P828">
        <f t="shared" ca="1" si="397"/>
        <v>633.29199593099224</v>
      </c>
      <c r="Q828">
        <f t="shared" ca="1" si="398"/>
        <v>637.57784567389581</v>
      </c>
      <c r="R828">
        <f t="shared" ca="1" si="399"/>
        <v>2.7409906686322007E-2</v>
      </c>
      <c r="S828">
        <f t="shared" ca="1" si="400"/>
        <v>2.8323507366843055</v>
      </c>
      <c r="T828">
        <f t="shared" ca="1" si="401"/>
        <v>50.594272557643521</v>
      </c>
      <c r="U828">
        <f t="shared" ca="1" si="422"/>
        <v>-2.7102769924681525E-2</v>
      </c>
      <c r="V828">
        <f t="shared" ca="1" si="423"/>
        <v>0</v>
      </c>
      <c r="W828">
        <f t="shared" ca="1" si="402"/>
        <v>0.94356537579533795</v>
      </c>
      <c r="X828">
        <f t="shared" ca="1" si="403"/>
        <v>4.9065399541357575</v>
      </c>
      <c r="Y828">
        <f t="shared" ca="1" si="404"/>
        <v>0.69231683824014478</v>
      </c>
      <c r="Z828">
        <f t="shared" ca="1" si="405"/>
        <v>10.384099686593581</v>
      </c>
      <c r="AA828">
        <f t="shared" ca="1" si="406"/>
        <v>633.16706537579523</v>
      </c>
      <c r="AB828">
        <f t="shared" ca="1" si="407"/>
        <v>638.66296376015373</v>
      </c>
      <c r="AC828">
        <f t="shared" ca="1" si="408"/>
        <v>3.9613847269209967E-2</v>
      </c>
      <c r="AD828">
        <f t="shared" ca="1" si="409"/>
        <v>3.4130947671772853</v>
      </c>
      <c r="AE828">
        <f t="shared" ca="1" si="410"/>
        <v>56.24651062128931</v>
      </c>
      <c r="AF828">
        <f t="shared" ca="1" si="411"/>
        <v>3.9321548849216015E-2</v>
      </c>
      <c r="AG828">
        <f t="shared" ca="1" si="412"/>
        <v>0</v>
      </c>
      <c r="AH828">
        <f ca="1">IFERROR(IF(V32="Supercritical",MAX($D$16,IFERROR(L828,MAX($D$16,POWER((ABS(K828)^2)/($I$5*MAX(F828,0.1)^2),1/3)))),IF(V32="Subcritical",MAX($D$16,IFERROR(W828,MAX($D$16,POWER((ABS(K828)^2)/($I$5*MAX(F828,0.1)^2),1/3)))),IF(AND(IFERROR(V828,0)=1,IFERROR(AG828,0)=1),IF(IFERROR(T828,-1E+99)&gt;=IFERROR(AE828,-1E+99),MAX($D$16,IFERROR(L828,MAX($D$16,POWER((ABS(K828)^2)/($I$5*MAX(F828,0.1)^2),1/3)))),MAX($D$16,IFERROR(W828,MAX($D$16,POWER((ABS(K828)^2)/($I$5*MAX(F828,0.1)^2),1/3))))),IF(IFERROR(V828,0)=1,MAX($D$16,IFERROR(L828,MAX($D$16,POWER((ABS(K828)^2)/($I$5*MAX(F828,0.1)^2),1/3)))),IF(IFERROR(AG828,0)=1,MAX($D$16,IFERROR(W828,MAX($D$16,POWER((ABS(K828)^2)/($I$5*MAX(F828,0.1)^2),1/3)))),MAX($D$16,POWER((ABS(K828)^2)/($I$5*MAX(F828,0.1)^2),1/3))))))),MAX($D$16,POWER((ABS(K828)^2)/($I$5*MAX(F828,0.1)^2),1/3)))</f>
        <v>2.1389677043987478</v>
      </c>
      <c r="AI828">
        <f t="shared" ca="1" si="413"/>
        <v>634.36246770439868</v>
      </c>
      <c r="AJ828">
        <f t="shared" ca="1" si="414"/>
        <v>635.43195155659805</v>
      </c>
      <c r="AM828">
        <v>0</v>
      </c>
      <c r="AN828">
        <v>0</v>
      </c>
      <c r="AO828">
        <f t="shared" si="415"/>
        <v>0</v>
      </c>
      <c r="AP828">
        <f t="shared" si="424"/>
        <v>0</v>
      </c>
      <c r="AQ828">
        <f t="shared" ca="1" si="416"/>
        <v>1.0000000000000004</v>
      </c>
      <c r="AR828" t="str">
        <f t="shared" ca="1" si="417"/>
        <v>Supercritical</v>
      </c>
      <c r="AS828">
        <f t="shared" ca="1" si="418"/>
        <v>3.8141460404132466E-3</v>
      </c>
    </row>
    <row r="829" spans="1:45" x14ac:dyDescent="0.35">
      <c r="A829">
        <v>680</v>
      </c>
      <c r="B829">
        <v>678.995</v>
      </c>
      <c r="C829">
        <v>616120.72900000005</v>
      </c>
      <c r="D829">
        <v>3097321.4539999999</v>
      </c>
      <c r="E829">
        <v>632.22299999999996</v>
      </c>
      <c r="F829">
        <v>5.2</v>
      </c>
      <c r="G829">
        <v>0</v>
      </c>
      <c r="H829" t="s">
        <v>194</v>
      </c>
      <c r="I829">
        <v>2.7E-2</v>
      </c>
      <c r="J829">
        <f t="shared" si="419"/>
        <v>0.99900000000002365</v>
      </c>
      <c r="K829">
        <f t="shared" ca="1" si="420"/>
        <v>50.95</v>
      </c>
      <c r="L829">
        <f t="shared" ca="1" si="421"/>
        <v>1.0684959309922624</v>
      </c>
      <c r="M829">
        <f t="shared" ca="1" si="394"/>
        <v>5.5561788411597641</v>
      </c>
      <c r="N829">
        <f t="shared" ca="1" si="395"/>
        <v>0.75728294997139567</v>
      </c>
      <c r="O829">
        <f t="shared" ca="1" si="396"/>
        <v>9.1699712080119067</v>
      </c>
      <c r="P829">
        <f t="shared" ca="1" si="397"/>
        <v>633.29149593099226</v>
      </c>
      <c r="Q829">
        <f t="shared" ca="1" si="398"/>
        <v>637.57734567389582</v>
      </c>
      <c r="R829">
        <f t="shared" ca="1" si="399"/>
        <v>2.7409906686322007E-2</v>
      </c>
      <c r="S829">
        <f t="shared" ca="1" si="400"/>
        <v>2.8323507366843055</v>
      </c>
      <c r="T829">
        <f t="shared" ca="1" si="401"/>
        <v>50.594272557643521</v>
      </c>
      <c r="U829">
        <f t="shared" ca="1" si="422"/>
        <v>-2.7075360018102401E-2</v>
      </c>
      <c r="V829">
        <f t="shared" ca="1" si="423"/>
        <v>0</v>
      </c>
      <c r="W829">
        <f t="shared" ca="1" si="402"/>
        <v>0.94337211246784602</v>
      </c>
      <c r="X829">
        <f t="shared" ca="1" si="403"/>
        <v>4.9055349848327996</v>
      </c>
      <c r="Y829">
        <f t="shared" ca="1" si="404"/>
        <v>0.69221278899441496</v>
      </c>
      <c r="Z829">
        <f t="shared" ca="1" si="405"/>
        <v>10.3862270185678</v>
      </c>
      <c r="AA829">
        <f t="shared" ca="1" si="406"/>
        <v>633.1663721124678</v>
      </c>
      <c r="AB829">
        <f t="shared" ca="1" si="407"/>
        <v>638.66452255493607</v>
      </c>
      <c r="AC829">
        <f t="shared" ca="1" si="408"/>
        <v>3.9638022667649438E-2</v>
      </c>
      <c r="AD829">
        <f t="shared" ca="1" si="409"/>
        <v>3.4141436531237956</v>
      </c>
      <c r="AE829">
        <f t="shared" ca="1" si="410"/>
        <v>56.256611145517539</v>
      </c>
      <c r="AF829">
        <f t="shared" ca="1" si="411"/>
        <v>3.9892420247838345E-2</v>
      </c>
      <c r="AG829">
        <f t="shared" ca="1" si="412"/>
        <v>0</v>
      </c>
      <c r="AH829">
        <f ca="1">IFERROR(IF(V32="Supercritical",MAX($D$16,IFERROR(L829,MAX($D$16,POWER((ABS(K829)^2)/($I$5*MAX(F829,0.1)^2),1/3)))),IF(V32="Subcritical",MAX($D$16,IFERROR(W829,MAX($D$16,POWER((ABS(K829)^2)/($I$5*MAX(F829,0.1)^2),1/3)))),IF(AND(IFERROR(V829,0)=1,IFERROR(AG829,0)=1),IF(IFERROR(T829,-1E+99)&gt;=IFERROR(AE829,-1E+99),MAX($D$16,IFERROR(L829,MAX($D$16,POWER((ABS(K829)^2)/($I$5*MAX(F829,0.1)^2),1/3)))),MAX($D$16,IFERROR(W829,MAX($D$16,POWER((ABS(K829)^2)/($I$5*MAX(F829,0.1)^2),1/3))))),IF(IFERROR(V829,0)=1,MAX($D$16,IFERROR(L829,MAX($D$16,POWER((ABS(K829)^2)/($I$5*MAX(F829,0.1)^2),1/3)))),IF(IFERROR(AG829,0)=1,MAX($D$16,IFERROR(W829,MAX($D$16,POWER((ABS(K829)^2)/($I$5*MAX(F829,0.1)^2),1/3)))),MAX($D$16,POWER((ABS(K829)^2)/($I$5*MAX(F829,0.1)^2),1/3))))))),MAX($D$16,POWER((ABS(K829)^2)/($I$5*MAX(F829,0.1)^2),1/3)))</f>
        <v>2.1389677043987478</v>
      </c>
      <c r="AI829">
        <f t="shared" ca="1" si="413"/>
        <v>634.36196770439869</v>
      </c>
      <c r="AJ829">
        <f t="shared" ca="1" si="414"/>
        <v>635.43145155659806</v>
      </c>
      <c r="AM829">
        <v>0</v>
      </c>
      <c r="AN829">
        <v>0</v>
      </c>
      <c r="AO829">
        <f t="shared" si="415"/>
        <v>0</v>
      </c>
      <c r="AP829">
        <f t="shared" si="424"/>
        <v>0</v>
      </c>
      <c r="AQ829">
        <f t="shared" ca="1" si="416"/>
        <v>1.0000000000000004</v>
      </c>
      <c r="AR829" t="str">
        <f t="shared" ca="1" si="417"/>
        <v>Supercritical</v>
      </c>
      <c r="AS829">
        <f t="shared" ca="1" si="418"/>
        <v>3.8141460404132466E-3</v>
      </c>
    </row>
    <row r="830" spans="1:45" x14ac:dyDescent="0.35">
      <c r="A830">
        <v>681</v>
      </c>
      <c r="B830">
        <v>679.99599999999998</v>
      </c>
      <c r="C830">
        <v>616120.255</v>
      </c>
      <c r="D830">
        <v>3097320.5729999999</v>
      </c>
      <c r="E830">
        <v>632.22249999999997</v>
      </c>
      <c r="F830">
        <v>5.2</v>
      </c>
      <c r="G830">
        <v>0</v>
      </c>
      <c r="H830" t="s">
        <v>194</v>
      </c>
      <c r="I830">
        <v>7.8E-2</v>
      </c>
      <c r="J830">
        <f t="shared" si="419"/>
        <v>1.0009999999999764</v>
      </c>
      <c r="K830">
        <f t="shared" ca="1" si="420"/>
        <v>50.95</v>
      </c>
      <c r="L830">
        <f t="shared" ca="1" si="421"/>
        <v>1.0684959309922624</v>
      </c>
      <c r="M830">
        <f t="shared" ca="1" si="394"/>
        <v>5.5561788411597641</v>
      </c>
      <c r="N830">
        <f t="shared" ca="1" si="395"/>
        <v>0.75728294997139567</v>
      </c>
      <c r="O830">
        <f t="shared" ca="1" si="396"/>
        <v>9.1699712080119067</v>
      </c>
      <c r="P830">
        <f t="shared" ca="1" si="397"/>
        <v>633.29099593099227</v>
      </c>
      <c r="Q830">
        <f t="shared" ca="1" si="398"/>
        <v>637.57684567389583</v>
      </c>
      <c r="R830">
        <f t="shared" ca="1" si="399"/>
        <v>2.7409906686322007E-2</v>
      </c>
      <c r="S830">
        <f t="shared" ca="1" si="400"/>
        <v>2.8323507366843055</v>
      </c>
      <c r="T830">
        <f t="shared" ca="1" si="401"/>
        <v>50.594272557643521</v>
      </c>
      <c r="U830">
        <f t="shared" ca="1" si="422"/>
        <v>-2.7494477059576639E-2</v>
      </c>
      <c r="V830">
        <f t="shared" ca="1" si="423"/>
        <v>0</v>
      </c>
      <c r="W830">
        <f t="shared" ca="1" si="402"/>
        <v>0.94317514605908637</v>
      </c>
      <c r="X830">
        <f t="shared" ca="1" si="403"/>
        <v>4.9045107595072492</v>
      </c>
      <c r="Y830">
        <f t="shared" ca="1" si="404"/>
        <v>0.69210673440209625</v>
      </c>
      <c r="Z830">
        <f t="shared" ca="1" si="405"/>
        <v>10.388396008966835</v>
      </c>
      <c r="AA830">
        <f t="shared" ca="1" si="406"/>
        <v>633.16567514605902</v>
      </c>
      <c r="AB830">
        <f t="shared" ca="1" si="407"/>
        <v>638.6661222224667</v>
      </c>
      <c r="AC830">
        <f t="shared" ca="1" si="408"/>
        <v>3.966268201407875E-2</v>
      </c>
      <c r="AD830">
        <f t="shared" ca="1" si="409"/>
        <v>3.4152131894520514</v>
      </c>
      <c r="AE830">
        <f t="shared" ca="1" si="410"/>
        <v>56.266910062656294</v>
      </c>
      <c r="AF830">
        <f t="shared" ca="1" si="411"/>
        <v>3.9621052603820317E-2</v>
      </c>
      <c r="AG830">
        <f t="shared" ca="1" si="412"/>
        <v>0</v>
      </c>
      <c r="AH830">
        <f ca="1">IFERROR(IF(V32="Supercritical",MAX($D$16,IFERROR(L830,MAX($D$16,POWER((ABS(K830)^2)/($I$5*MAX(F830,0.1)^2),1/3)))),IF(V32="Subcritical",MAX($D$16,IFERROR(W830,MAX($D$16,POWER((ABS(K830)^2)/($I$5*MAX(F830,0.1)^2),1/3)))),IF(AND(IFERROR(V830,0)=1,IFERROR(AG830,0)=1),IF(IFERROR(T830,-1E+99)&gt;=IFERROR(AE830,-1E+99),MAX($D$16,IFERROR(L830,MAX($D$16,POWER((ABS(K830)^2)/($I$5*MAX(F830,0.1)^2),1/3)))),MAX($D$16,IFERROR(W830,MAX($D$16,POWER((ABS(K830)^2)/($I$5*MAX(F830,0.1)^2),1/3))))),IF(IFERROR(V830,0)=1,MAX($D$16,IFERROR(L830,MAX($D$16,POWER((ABS(K830)^2)/($I$5*MAX(F830,0.1)^2),1/3)))),IF(IFERROR(AG830,0)=1,MAX($D$16,IFERROR(W830,MAX($D$16,POWER((ABS(K830)^2)/($I$5*MAX(F830,0.1)^2),1/3)))),MAX($D$16,POWER((ABS(K830)^2)/($I$5*MAX(F830,0.1)^2),1/3))))))),MAX($D$16,POWER((ABS(K830)^2)/($I$5*MAX(F830,0.1)^2),1/3)))</f>
        <v>2.1389677043987478</v>
      </c>
      <c r="AI830">
        <f t="shared" ca="1" si="413"/>
        <v>634.36146770439871</v>
      </c>
      <c r="AJ830">
        <f t="shared" ca="1" si="414"/>
        <v>635.43095155659807</v>
      </c>
      <c r="AM830">
        <v>0</v>
      </c>
      <c r="AN830">
        <v>0</v>
      </c>
      <c r="AO830">
        <f t="shared" si="415"/>
        <v>0</v>
      </c>
      <c r="AP830">
        <f t="shared" si="424"/>
        <v>0</v>
      </c>
      <c r="AQ830">
        <f t="shared" ca="1" si="416"/>
        <v>1.0000000000000004</v>
      </c>
      <c r="AR830" t="str">
        <f t="shared" ca="1" si="417"/>
        <v>Supercritical</v>
      </c>
      <c r="AS830">
        <f t="shared" ca="1" si="418"/>
        <v>3.8141460404132466E-3</v>
      </c>
    </row>
    <row r="831" spans="1:45" x14ac:dyDescent="0.35">
      <c r="A831">
        <v>682</v>
      </c>
      <c r="B831">
        <v>680.99599999999998</v>
      </c>
      <c r="C831">
        <v>616119.78</v>
      </c>
      <c r="D831">
        <v>3097319.693</v>
      </c>
      <c r="E831">
        <v>632.22199999999998</v>
      </c>
      <c r="F831">
        <v>5.2</v>
      </c>
      <c r="G831">
        <v>0</v>
      </c>
      <c r="H831" t="s">
        <v>194</v>
      </c>
      <c r="I831">
        <v>0.05</v>
      </c>
      <c r="J831">
        <f t="shared" si="419"/>
        <v>1</v>
      </c>
      <c r="K831">
        <f t="shared" ca="1" si="420"/>
        <v>50.95</v>
      </c>
      <c r="L831">
        <f t="shared" ca="1" si="421"/>
        <v>1.0684959309922624</v>
      </c>
      <c r="M831">
        <f t="shared" ca="1" si="394"/>
        <v>5.5561788411597641</v>
      </c>
      <c r="N831">
        <f t="shared" ca="1" si="395"/>
        <v>0.75728294997139567</v>
      </c>
      <c r="O831">
        <f t="shared" ca="1" si="396"/>
        <v>9.1699712080119067</v>
      </c>
      <c r="P831">
        <f t="shared" ca="1" si="397"/>
        <v>633.29049593099228</v>
      </c>
      <c r="Q831">
        <f t="shared" ca="1" si="398"/>
        <v>637.57634567389584</v>
      </c>
      <c r="R831">
        <f t="shared" ca="1" si="399"/>
        <v>2.7409906686322007E-2</v>
      </c>
      <c r="S831">
        <f t="shared" ca="1" si="400"/>
        <v>2.8323507366843055</v>
      </c>
      <c r="T831">
        <f t="shared" ca="1" si="401"/>
        <v>50.594272557643521</v>
      </c>
      <c r="U831">
        <f t="shared" ca="1" si="422"/>
        <v>-2.7267060831604795E-2</v>
      </c>
      <c r="V831">
        <f t="shared" ca="1" si="423"/>
        <v>0</v>
      </c>
      <c r="W831">
        <f t="shared" ca="1" si="402"/>
        <v>0.9429750762402922</v>
      </c>
      <c r="X831">
        <f t="shared" ca="1" si="403"/>
        <v>4.9034703964495199</v>
      </c>
      <c r="Y831">
        <f t="shared" ca="1" si="404"/>
        <v>0.69199899673764398</v>
      </c>
      <c r="Z831">
        <f t="shared" ca="1" si="405"/>
        <v>10.390600101693613</v>
      </c>
      <c r="AA831">
        <f t="shared" ca="1" si="406"/>
        <v>633.16497507624024</v>
      </c>
      <c r="AB831">
        <f t="shared" ca="1" si="407"/>
        <v>638.66775644593008</v>
      </c>
      <c r="AC831">
        <f t="shared" ca="1" si="408"/>
        <v>3.9687751338644758E-2</v>
      </c>
      <c r="AD831">
        <f t="shared" ca="1" si="409"/>
        <v>3.4163001492391305</v>
      </c>
      <c r="AE831">
        <f t="shared" ca="1" si="410"/>
        <v>56.277376274283469</v>
      </c>
      <c r="AF831">
        <f t="shared" ca="1" si="411"/>
        <v>3.9395688748868452E-2</v>
      </c>
      <c r="AG831">
        <f t="shared" ca="1" si="412"/>
        <v>0</v>
      </c>
      <c r="AH831">
        <f ca="1">IFERROR(IF(V32="Supercritical",MAX($D$16,IFERROR(L831,MAX($D$16,POWER((ABS(K831)^2)/($I$5*MAX(F831,0.1)^2),1/3)))),IF(V32="Subcritical",MAX($D$16,IFERROR(W831,MAX($D$16,POWER((ABS(K831)^2)/($I$5*MAX(F831,0.1)^2),1/3)))),IF(AND(IFERROR(V831,0)=1,IFERROR(AG831,0)=1),IF(IFERROR(T831,-1E+99)&gt;=IFERROR(AE831,-1E+99),MAX($D$16,IFERROR(L831,MAX($D$16,POWER((ABS(K831)^2)/($I$5*MAX(F831,0.1)^2),1/3)))),MAX($D$16,IFERROR(W831,MAX($D$16,POWER((ABS(K831)^2)/($I$5*MAX(F831,0.1)^2),1/3))))),IF(IFERROR(V831,0)=1,MAX($D$16,IFERROR(L831,MAX($D$16,POWER((ABS(K831)^2)/($I$5*MAX(F831,0.1)^2),1/3)))),IF(IFERROR(AG831,0)=1,MAX($D$16,IFERROR(W831,MAX($D$16,POWER((ABS(K831)^2)/($I$5*MAX(F831,0.1)^2),1/3)))),MAX($D$16,POWER((ABS(K831)^2)/($I$5*MAX(F831,0.1)^2),1/3))))))),MAX($D$16,POWER((ABS(K831)^2)/($I$5*MAX(F831,0.1)^2),1/3)))</f>
        <v>2.1389677043987478</v>
      </c>
      <c r="AI831">
        <f t="shared" ca="1" si="413"/>
        <v>634.36096770439872</v>
      </c>
      <c r="AJ831">
        <f t="shared" ca="1" si="414"/>
        <v>635.43045155659809</v>
      </c>
      <c r="AM831">
        <v>0</v>
      </c>
      <c r="AN831">
        <v>0</v>
      </c>
      <c r="AO831">
        <f t="shared" si="415"/>
        <v>0</v>
      </c>
      <c r="AP831">
        <f t="shared" si="424"/>
        <v>0</v>
      </c>
      <c r="AQ831">
        <f t="shared" ca="1" si="416"/>
        <v>1.0000000000000004</v>
      </c>
      <c r="AR831" t="str">
        <f t="shared" ca="1" si="417"/>
        <v>Supercritical</v>
      </c>
      <c r="AS831">
        <f t="shared" ca="1" si="418"/>
        <v>3.8141460404132466E-3</v>
      </c>
    </row>
    <row r="832" spans="1:45" x14ac:dyDescent="0.35">
      <c r="A832">
        <v>683</v>
      </c>
      <c r="B832">
        <v>681.995</v>
      </c>
      <c r="C832">
        <v>616119.30599999998</v>
      </c>
      <c r="D832">
        <v>3097318.8130000001</v>
      </c>
      <c r="E832">
        <v>632.22149999999999</v>
      </c>
      <c r="F832">
        <v>5.2</v>
      </c>
      <c r="G832">
        <v>0</v>
      </c>
      <c r="H832" t="s">
        <v>194</v>
      </c>
      <c r="I832">
        <v>2.7E-2</v>
      </c>
      <c r="J832">
        <f t="shared" si="419"/>
        <v>0.99900000000002365</v>
      </c>
      <c r="K832">
        <f t="shared" ca="1" si="420"/>
        <v>50.95</v>
      </c>
      <c r="L832">
        <f t="shared" ca="1" si="421"/>
        <v>1.0684959309922624</v>
      </c>
      <c r="M832">
        <f t="shared" ca="1" si="394"/>
        <v>5.5561788411597641</v>
      </c>
      <c r="N832">
        <f t="shared" ca="1" si="395"/>
        <v>0.75728294997139567</v>
      </c>
      <c r="O832">
        <f t="shared" ca="1" si="396"/>
        <v>9.1699712080119067</v>
      </c>
      <c r="P832">
        <f t="shared" ca="1" si="397"/>
        <v>633.28999593099229</v>
      </c>
      <c r="Q832">
        <f t="shared" ca="1" si="398"/>
        <v>637.57584567389586</v>
      </c>
      <c r="R832">
        <f t="shared" ca="1" si="399"/>
        <v>2.7409906686322007E-2</v>
      </c>
      <c r="S832">
        <f t="shared" ca="1" si="400"/>
        <v>2.8323507366843055</v>
      </c>
      <c r="T832">
        <f t="shared" ca="1" si="401"/>
        <v>50.594272557643521</v>
      </c>
      <c r="U832">
        <f t="shared" ca="1" si="422"/>
        <v>-2.7075360018102401E-2</v>
      </c>
      <c r="V832">
        <f t="shared" ca="1" si="423"/>
        <v>0</v>
      </c>
      <c r="W832">
        <f t="shared" ca="1" si="402"/>
        <v>0.94277249247086736</v>
      </c>
      <c r="X832">
        <f t="shared" ca="1" si="403"/>
        <v>4.9024169608485106</v>
      </c>
      <c r="Y832">
        <f t="shared" ca="1" si="404"/>
        <v>0.69188989291115532</v>
      </c>
      <c r="Z832">
        <f t="shared" ca="1" si="405"/>
        <v>10.392832842839539</v>
      </c>
      <c r="AA832">
        <f t="shared" ca="1" si="406"/>
        <v>633.1642724924709</v>
      </c>
      <c r="AB832">
        <f t="shared" ca="1" si="407"/>
        <v>638.66941900109498</v>
      </c>
      <c r="AC832">
        <f t="shared" ca="1" si="408"/>
        <v>3.9713157713599685E-2</v>
      </c>
      <c r="AD832">
        <f t="shared" ca="1" si="409"/>
        <v>3.4174013546916289</v>
      </c>
      <c r="AE832">
        <f t="shared" ca="1" si="410"/>
        <v>56.287979160324461</v>
      </c>
      <c r="AF832">
        <f t="shared" ca="1" si="411"/>
        <v>3.9500602464272561E-2</v>
      </c>
      <c r="AG832">
        <f t="shared" ca="1" si="412"/>
        <v>0</v>
      </c>
      <c r="AH832">
        <f ca="1">IFERROR(IF(V32="Supercritical",MAX($D$16,IFERROR(L832,MAX($D$16,POWER((ABS(K832)^2)/($I$5*MAX(F832,0.1)^2),1/3)))),IF(V32="Subcritical",MAX($D$16,IFERROR(W832,MAX($D$16,POWER((ABS(K832)^2)/($I$5*MAX(F832,0.1)^2),1/3)))),IF(AND(IFERROR(V832,0)=1,IFERROR(AG832,0)=1),IF(IFERROR(T832,-1E+99)&gt;=IFERROR(AE832,-1E+99),MAX($D$16,IFERROR(L832,MAX($D$16,POWER((ABS(K832)^2)/($I$5*MAX(F832,0.1)^2),1/3)))),MAX($D$16,IFERROR(W832,MAX($D$16,POWER((ABS(K832)^2)/($I$5*MAX(F832,0.1)^2),1/3))))),IF(IFERROR(V832,0)=1,MAX($D$16,IFERROR(L832,MAX($D$16,POWER((ABS(K832)^2)/($I$5*MAX(F832,0.1)^2),1/3)))),IF(IFERROR(AG832,0)=1,MAX($D$16,IFERROR(W832,MAX($D$16,POWER((ABS(K832)^2)/($I$5*MAX(F832,0.1)^2),1/3)))),MAX($D$16,POWER((ABS(K832)^2)/($I$5*MAX(F832,0.1)^2),1/3))))))),MAX($D$16,POWER((ABS(K832)^2)/($I$5*MAX(F832,0.1)^2),1/3)))</f>
        <v>2.1389677043987478</v>
      </c>
      <c r="AI832">
        <f t="shared" ca="1" si="413"/>
        <v>634.36046770439873</v>
      </c>
      <c r="AJ832">
        <f t="shared" ca="1" si="414"/>
        <v>635.4299515565981</v>
      </c>
      <c r="AM832">
        <v>0</v>
      </c>
      <c r="AN832">
        <v>0</v>
      </c>
      <c r="AO832">
        <f t="shared" si="415"/>
        <v>0</v>
      </c>
      <c r="AP832">
        <f t="shared" si="424"/>
        <v>0</v>
      </c>
      <c r="AQ832">
        <f t="shared" ca="1" si="416"/>
        <v>1.0000000000000004</v>
      </c>
      <c r="AR832" t="str">
        <f t="shared" ca="1" si="417"/>
        <v>Supercritical</v>
      </c>
      <c r="AS832">
        <f t="shared" ca="1" si="418"/>
        <v>3.8141460404132466E-3</v>
      </c>
    </row>
    <row r="833" spans="1:45" x14ac:dyDescent="0.35">
      <c r="A833">
        <v>684</v>
      </c>
      <c r="B833">
        <v>682.99599999999998</v>
      </c>
      <c r="C833">
        <v>616118.83200000005</v>
      </c>
      <c r="D833">
        <v>3097317.932</v>
      </c>
      <c r="E833">
        <v>632.221</v>
      </c>
      <c r="F833">
        <v>5.2</v>
      </c>
      <c r="G833">
        <v>0</v>
      </c>
      <c r="H833" t="s">
        <v>194</v>
      </c>
      <c r="I833">
        <v>2.7E-2</v>
      </c>
      <c r="J833">
        <f t="shared" si="419"/>
        <v>1.0009999999999764</v>
      </c>
      <c r="K833">
        <f t="shared" ca="1" si="420"/>
        <v>50.95</v>
      </c>
      <c r="L833">
        <f t="shared" ca="1" si="421"/>
        <v>1.0684959309922624</v>
      </c>
      <c r="M833">
        <f t="shared" ca="1" si="394"/>
        <v>5.5561788411597641</v>
      </c>
      <c r="N833">
        <f t="shared" ca="1" si="395"/>
        <v>0.75728294997139567</v>
      </c>
      <c r="O833">
        <f t="shared" ca="1" si="396"/>
        <v>9.1699712080119067</v>
      </c>
      <c r="P833">
        <f t="shared" ca="1" si="397"/>
        <v>633.2894959309923</v>
      </c>
      <c r="Q833">
        <f t="shared" ca="1" si="398"/>
        <v>637.57534567389587</v>
      </c>
      <c r="R833">
        <f t="shared" ca="1" si="399"/>
        <v>2.7409906686322007E-2</v>
      </c>
      <c r="S833">
        <f t="shared" ca="1" si="400"/>
        <v>2.8323507366843055</v>
      </c>
      <c r="T833">
        <f t="shared" ca="1" si="401"/>
        <v>50.594272557643521</v>
      </c>
      <c r="U833">
        <f t="shared" ca="1" si="422"/>
        <v>-2.7130179831488022E-2</v>
      </c>
      <c r="V833">
        <f t="shared" ca="1" si="423"/>
        <v>0</v>
      </c>
      <c r="W833">
        <f t="shared" ca="1" si="402"/>
        <v>0.94256796420343569</v>
      </c>
      <c r="X833">
        <f t="shared" ca="1" si="403"/>
        <v>4.9013534138578656</v>
      </c>
      <c r="Y833">
        <f t="shared" ca="1" si="404"/>
        <v>0.69177972919426534</v>
      </c>
      <c r="Z833">
        <f t="shared" ca="1" si="405"/>
        <v>10.395087988543382</v>
      </c>
      <c r="AA833">
        <f t="shared" ca="1" si="406"/>
        <v>633.16356796420348</v>
      </c>
      <c r="AB833">
        <f t="shared" ca="1" si="407"/>
        <v>638.67110386071511</v>
      </c>
      <c r="AC833">
        <f t="shared" ca="1" si="408"/>
        <v>3.9738830479266914E-2</v>
      </c>
      <c r="AD833">
        <f t="shared" ca="1" si="409"/>
        <v>3.4185137303292845</v>
      </c>
      <c r="AE833">
        <f t="shared" ca="1" si="410"/>
        <v>56.298689091195186</v>
      </c>
      <c r="AF833">
        <f t="shared" ca="1" si="411"/>
        <v>3.9410213858218412E-2</v>
      </c>
      <c r="AG833">
        <f t="shared" ca="1" si="412"/>
        <v>0</v>
      </c>
      <c r="AH833">
        <f ca="1">IFERROR(IF(V32="Supercritical",MAX($D$16,IFERROR(L833,MAX($D$16,POWER((ABS(K833)^2)/($I$5*MAX(F833,0.1)^2),1/3)))),IF(V32="Subcritical",MAX($D$16,IFERROR(W833,MAX($D$16,POWER((ABS(K833)^2)/($I$5*MAX(F833,0.1)^2),1/3)))),IF(AND(IFERROR(V833,0)=1,IFERROR(AG833,0)=1),IF(IFERROR(T833,-1E+99)&gt;=IFERROR(AE833,-1E+99),MAX($D$16,IFERROR(L833,MAX($D$16,POWER((ABS(K833)^2)/($I$5*MAX(F833,0.1)^2),1/3)))),MAX($D$16,IFERROR(W833,MAX($D$16,POWER((ABS(K833)^2)/($I$5*MAX(F833,0.1)^2),1/3))))),IF(IFERROR(V833,0)=1,MAX($D$16,IFERROR(L833,MAX($D$16,POWER((ABS(K833)^2)/($I$5*MAX(F833,0.1)^2),1/3)))),IF(IFERROR(AG833,0)=1,MAX($D$16,IFERROR(W833,MAX($D$16,POWER((ABS(K833)^2)/($I$5*MAX(F833,0.1)^2),1/3)))),MAX($D$16,POWER((ABS(K833)^2)/($I$5*MAX(F833,0.1)^2),1/3))))))),MAX($D$16,POWER((ABS(K833)^2)/($I$5*MAX(F833,0.1)^2),1/3)))</f>
        <v>2.1389677043987478</v>
      </c>
      <c r="AI833">
        <f t="shared" ca="1" si="413"/>
        <v>634.35996770439874</v>
      </c>
      <c r="AJ833">
        <f t="shared" ca="1" si="414"/>
        <v>635.42945155659811</v>
      </c>
      <c r="AM833">
        <v>0</v>
      </c>
      <c r="AN833">
        <v>0</v>
      </c>
      <c r="AO833">
        <f t="shared" si="415"/>
        <v>0</v>
      </c>
      <c r="AP833">
        <f t="shared" si="424"/>
        <v>0</v>
      </c>
      <c r="AQ833">
        <f t="shared" ca="1" si="416"/>
        <v>1.0000000000000004</v>
      </c>
      <c r="AR833" t="str">
        <f t="shared" ca="1" si="417"/>
        <v>Supercritical</v>
      </c>
      <c r="AS833">
        <f t="shared" ca="1" si="418"/>
        <v>3.8141460404132466E-3</v>
      </c>
    </row>
    <row r="834" spans="1:45" x14ac:dyDescent="0.35">
      <c r="A834">
        <v>685</v>
      </c>
      <c r="B834">
        <v>683.995</v>
      </c>
      <c r="C834">
        <v>616118.35800000001</v>
      </c>
      <c r="D834">
        <v>3097317.0520000001</v>
      </c>
      <c r="E834">
        <v>632.22050000000002</v>
      </c>
      <c r="F834">
        <v>5.2</v>
      </c>
      <c r="G834">
        <v>0</v>
      </c>
      <c r="H834" t="s">
        <v>194</v>
      </c>
      <c r="I834">
        <v>2.3E-2</v>
      </c>
      <c r="J834">
        <f t="shared" si="419"/>
        <v>0.99900000000002365</v>
      </c>
      <c r="K834">
        <f t="shared" ca="1" si="420"/>
        <v>50.95</v>
      </c>
      <c r="L834">
        <f t="shared" ca="1" si="421"/>
        <v>1.0684959309922624</v>
      </c>
      <c r="M834">
        <f t="shared" ca="1" si="394"/>
        <v>5.5561788411597641</v>
      </c>
      <c r="N834">
        <f t="shared" ca="1" si="395"/>
        <v>0.75728294997139567</v>
      </c>
      <c r="O834">
        <f t="shared" ca="1" si="396"/>
        <v>9.1699712080119067</v>
      </c>
      <c r="P834">
        <f t="shared" ca="1" si="397"/>
        <v>633.28899593099231</v>
      </c>
      <c r="Q834">
        <f t="shared" ca="1" si="398"/>
        <v>637.57484567389588</v>
      </c>
      <c r="R834">
        <f t="shared" ca="1" si="399"/>
        <v>2.7409906686322007E-2</v>
      </c>
      <c r="S834">
        <f t="shared" ca="1" si="400"/>
        <v>2.8323507366843055</v>
      </c>
      <c r="T834">
        <f t="shared" ca="1" si="401"/>
        <v>50.594272557643521</v>
      </c>
      <c r="U834">
        <f t="shared" ca="1" si="422"/>
        <v>-2.7046787686458629E-2</v>
      </c>
      <c r="V834">
        <f t="shared" ca="1" si="423"/>
        <v>0</v>
      </c>
      <c r="W834">
        <f t="shared" ca="1" si="402"/>
        <v>0.94236203396621254</v>
      </c>
      <c r="X834">
        <f t="shared" ca="1" si="403"/>
        <v>4.9002825766243054</v>
      </c>
      <c r="Y834">
        <f t="shared" ca="1" si="404"/>
        <v>0.69166879749127363</v>
      </c>
      <c r="Z834">
        <f t="shared" ca="1" si="405"/>
        <v>10.397359581475056</v>
      </c>
      <c r="AA834">
        <f t="shared" ca="1" si="406"/>
        <v>633.16286203396623</v>
      </c>
      <c r="AB834">
        <f t="shared" ca="1" si="407"/>
        <v>638.67280526875174</v>
      </c>
      <c r="AC834">
        <f t="shared" ca="1" si="408"/>
        <v>3.9764702116937979E-2</v>
      </c>
      <c r="AD834">
        <f t="shared" ca="1" si="409"/>
        <v>3.4196343407356165</v>
      </c>
      <c r="AE834">
        <f t="shared" ca="1" si="410"/>
        <v>56.309477791174963</v>
      </c>
      <c r="AF834">
        <f t="shared" ca="1" si="411"/>
        <v>3.9515681309808315E-2</v>
      </c>
      <c r="AG834">
        <f t="shared" ca="1" si="412"/>
        <v>0</v>
      </c>
      <c r="AH834">
        <f ca="1">IFERROR(IF(V32="Supercritical",MAX($D$16,IFERROR(L834,MAX($D$16,POWER((ABS(K834)^2)/($I$5*MAX(F834,0.1)^2),1/3)))),IF(V32="Subcritical",MAX($D$16,IFERROR(W834,MAX($D$16,POWER((ABS(K834)^2)/($I$5*MAX(F834,0.1)^2),1/3)))),IF(AND(IFERROR(V834,0)=1,IFERROR(AG834,0)=1),IF(IFERROR(T834,-1E+99)&gt;=IFERROR(AE834,-1E+99),MAX($D$16,IFERROR(L834,MAX($D$16,POWER((ABS(K834)^2)/($I$5*MAX(F834,0.1)^2),1/3)))),MAX($D$16,IFERROR(W834,MAX($D$16,POWER((ABS(K834)^2)/($I$5*MAX(F834,0.1)^2),1/3))))),IF(IFERROR(V834,0)=1,MAX($D$16,IFERROR(L834,MAX($D$16,POWER((ABS(K834)^2)/($I$5*MAX(F834,0.1)^2),1/3)))),IF(IFERROR(AG834,0)=1,MAX($D$16,IFERROR(W834,MAX($D$16,POWER((ABS(K834)^2)/($I$5*MAX(F834,0.1)^2),1/3)))),MAX($D$16,POWER((ABS(K834)^2)/($I$5*MAX(F834,0.1)^2),1/3))))))),MAX($D$16,POWER((ABS(K834)^2)/($I$5*MAX(F834,0.1)^2),1/3)))</f>
        <v>2.1389677043987478</v>
      </c>
      <c r="AI834">
        <f t="shared" ca="1" si="413"/>
        <v>634.35946770439875</v>
      </c>
      <c r="AJ834">
        <f t="shared" ca="1" si="414"/>
        <v>635.42895155659812</v>
      </c>
      <c r="AM834">
        <v>0</v>
      </c>
      <c r="AN834">
        <v>0</v>
      </c>
      <c r="AO834">
        <f t="shared" si="415"/>
        <v>0</v>
      </c>
      <c r="AP834">
        <f t="shared" si="424"/>
        <v>0</v>
      </c>
      <c r="AQ834">
        <f t="shared" ca="1" si="416"/>
        <v>1.0000000000000004</v>
      </c>
      <c r="AR834" t="str">
        <f t="shared" ca="1" si="417"/>
        <v>Supercritical</v>
      </c>
      <c r="AS834">
        <f t="shared" ca="1" si="418"/>
        <v>3.8141460404132466E-3</v>
      </c>
    </row>
    <row r="835" spans="1:45" x14ac:dyDescent="0.35">
      <c r="A835">
        <v>686</v>
      </c>
      <c r="B835">
        <v>684.99599999999998</v>
      </c>
      <c r="C835">
        <v>616117.88300000003</v>
      </c>
      <c r="D835">
        <v>3097316.1710000001</v>
      </c>
      <c r="E835">
        <v>632.22</v>
      </c>
      <c r="F835">
        <v>5.2</v>
      </c>
      <c r="G835">
        <v>0</v>
      </c>
      <c r="H835" t="s">
        <v>194</v>
      </c>
      <c r="I835">
        <v>2.3E-2</v>
      </c>
      <c r="J835">
        <f t="shared" si="419"/>
        <v>1.0009999999999764</v>
      </c>
      <c r="K835">
        <f t="shared" ca="1" si="420"/>
        <v>50.95</v>
      </c>
      <c r="L835">
        <f t="shared" ca="1" si="421"/>
        <v>1.0684959309922624</v>
      </c>
      <c r="M835">
        <f t="shared" ca="1" si="394"/>
        <v>5.5561788411597641</v>
      </c>
      <c r="N835">
        <f t="shared" ca="1" si="395"/>
        <v>0.75728294997139567</v>
      </c>
      <c r="O835">
        <f t="shared" ca="1" si="396"/>
        <v>9.1699712080119067</v>
      </c>
      <c r="P835">
        <f t="shared" ca="1" si="397"/>
        <v>633.28849593099233</v>
      </c>
      <c r="Q835">
        <f t="shared" ca="1" si="398"/>
        <v>637.57434567389589</v>
      </c>
      <c r="R835">
        <f t="shared" ca="1" si="399"/>
        <v>2.7409906686322007E-2</v>
      </c>
      <c r="S835">
        <f t="shared" ca="1" si="400"/>
        <v>2.8323507366843055</v>
      </c>
      <c r="T835">
        <f t="shared" ca="1" si="401"/>
        <v>50.594272557643521</v>
      </c>
      <c r="U835">
        <f t="shared" ca="1" si="422"/>
        <v>-2.7101607499844249E-2</v>
      </c>
      <c r="V835">
        <f t="shared" ca="1" si="423"/>
        <v>0</v>
      </c>
      <c r="W835">
        <f t="shared" ca="1" si="402"/>
        <v>0.94215521271428204</v>
      </c>
      <c r="X835">
        <f t="shared" ca="1" si="403"/>
        <v>4.8992071061142664</v>
      </c>
      <c r="Y835">
        <f t="shared" ca="1" si="404"/>
        <v>0.6915573728289709</v>
      </c>
      <c r="Z835">
        <f t="shared" ca="1" si="405"/>
        <v>10.399642002562786</v>
      </c>
      <c r="AA835">
        <f t="shared" ca="1" si="406"/>
        <v>633.16215521271431</v>
      </c>
      <c r="AB835">
        <f t="shared" ca="1" si="407"/>
        <v>638.67451779077078</v>
      </c>
      <c r="AC835">
        <f t="shared" ca="1" si="408"/>
        <v>3.9790708843003258E-2</v>
      </c>
      <c r="AD835">
        <f t="shared" ca="1" si="409"/>
        <v>3.4207604161292271</v>
      </c>
      <c r="AE835">
        <f t="shared" ca="1" si="410"/>
        <v>56.320318584381525</v>
      </c>
      <c r="AF835">
        <f t="shared" ca="1" si="411"/>
        <v>3.9290708843054745E-2</v>
      </c>
      <c r="AG835">
        <f t="shared" ca="1" si="412"/>
        <v>0</v>
      </c>
      <c r="AH835">
        <f ca="1">IFERROR(IF(V32="Supercritical",MAX($D$16,IFERROR(L835,MAX($D$16,POWER((ABS(K835)^2)/($I$5*MAX(F835,0.1)^2),1/3)))),IF(V32="Subcritical",MAX($D$16,IFERROR(W835,MAX($D$16,POWER((ABS(K835)^2)/($I$5*MAX(F835,0.1)^2),1/3)))),IF(AND(IFERROR(V835,0)=1,IFERROR(AG835,0)=1),IF(IFERROR(T835,-1E+99)&gt;=IFERROR(AE835,-1E+99),MAX($D$16,IFERROR(L835,MAX($D$16,POWER((ABS(K835)^2)/($I$5*MAX(F835,0.1)^2),1/3)))),MAX($D$16,IFERROR(W835,MAX($D$16,POWER((ABS(K835)^2)/($I$5*MAX(F835,0.1)^2),1/3))))),IF(IFERROR(V835,0)=1,MAX($D$16,IFERROR(L835,MAX($D$16,POWER((ABS(K835)^2)/($I$5*MAX(F835,0.1)^2),1/3)))),IF(IFERROR(AG835,0)=1,MAX($D$16,IFERROR(W835,MAX($D$16,POWER((ABS(K835)^2)/($I$5*MAX(F835,0.1)^2),1/3)))),MAX($D$16,POWER((ABS(K835)^2)/($I$5*MAX(F835,0.1)^2),1/3))))))),MAX($D$16,POWER((ABS(K835)^2)/($I$5*MAX(F835,0.1)^2),1/3)))</f>
        <v>2.1389677043987478</v>
      </c>
      <c r="AI835">
        <f t="shared" ca="1" si="413"/>
        <v>634.35896770439876</v>
      </c>
      <c r="AJ835">
        <f t="shared" ca="1" si="414"/>
        <v>635.42845155659813</v>
      </c>
      <c r="AM835">
        <v>0</v>
      </c>
      <c r="AN835">
        <v>0</v>
      </c>
      <c r="AO835">
        <f t="shared" si="415"/>
        <v>0</v>
      </c>
      <c r="AP835">
        <f t="shared" si="424"/>
        <v>0</v>
      </c>
      <c r="AQ835">
        <f t="shared" ca="1" si="416"/>
        <v>1.0000000000000004</v>
      </c>
      <c r="AR835" t="str">
        <f t="shared" ca="1" si="417"/>
        <v>Supercritical</v>
      </c>
      <c r="AS835">
        <f t="shared" ca="1" si="418"/>
        <v>3.8141460404132466E-3</v>
      </c>
    </row>
    <row r="836" spans="1:45" x14ac:dyDescent="0.35">
      <c r="A836">
        <v>687</v>
      </c>
      <c r="B836">
        <v>685.99599999999998</v>
      </c>
      <c r="C836">
        <v>616117.40899999999</v>
      </c>
      <c r="D836">
        <v>3097315.2910000002</v>
      </c>
      <c r="E836">
        <v>632.21950000000004</v>
      </c>
      <c r="F836">
        <v>5.2</v>
      </c>
      <c r="G836">
        <v>0</v>
      </c>
      <c r="H836" t="s">
        <v>194</v>
      </c>
      <c r="I836">
        <v>0</v>
      </c>
      <c r="J836">
        <f t="shared" si="419"/>
        <v>1</v>
      </c>
      <c r="K836">
        <f t="shared" ca="1" si="420"/>
        <v>50.95</v>
      </c>
      <c r="L836">
        <f t="shared" ca="1" si="421"/>
        <v>1.0684959309922624</v>
      </c>
      <c r="M836">
        <f t="shared" ca="1" si="394"/>
        <v>5.5561788411597641</v>
      </c>
      <c r="N836">
        <f t="shared" ca="1" si="395"/>
        <v>0.75728294997139567</v>
      </c>
      <c r="O836">
        <f t="shared" ca="1" si="396"/>
        <v>9.1699712080119067</v>
      </c>
      <c r="P836">
        <f t="shared" ca="1" si="397"/>
        <v>633.28799593099234</v>
      </c>
      <c r="Q836">
        <f t="shared" ca="1" si="398"/>
        <v>637.5738456738959</v>
      </c>
      <c r="R836">
        <f t="shared" ca="1" si="399"/>
        <v>2.7409906686322007E-2</v>
      </c>
      <c r="S836">
        <f t="shared" ca="1" si="400"/>
        <v>2.8323507366843055</v>
      </c>
      <c r="T836">
        <f t="shared" ca="1" si="401"/>
        <v>50.594272557643521</v>
      </c>
      <c r="U836">
        <f t="shared" ca="1" si="422"/>
        <v>-2.6909906686341856E-2</v>
      </c>
      <c r="V836">
        <f t="shared" ca="1" si="423"/>
        <v>0</v>
      </c>
      <c r="W836">
        <f t="shared" ca="1" si="402"/>
        <v>0.94194797695670784</v>
      </c>
      <c r="X836">
        <f t="shared" ca="1" si="403"/>
        <v>4.8981294801748811</v>
      </c>
      <c r="Y836">
        <f t="shared" ca="1" si="404"/>
        <v>0.6914457118005759</v>
      </c>
      <c r="Z836">
        <f t="shared" ca="1" si="405"/>
        <v>10.401930003324637</v>
      </c>
      <c r="AA836">
        <f t="shared" ca="1" si="406"/>
        <v>633.16144797695677</v>
      </c>
      <c r="AB836">
        <f t="shared" ca="1" si="407"/>
        <v>638.67623634566553</v>
      </c>
      <c r="AC836">
        <f t="shared" ca="1" si="408"/>
        <v>3.9816790984468158E-2</v>
      </c>
      <c r="AD836">
        <f t="shared" ca="1" si="409"/>
        <v>3.4218893683908673</v>
      </c>
      <c r="AE836">
        <f t="shared" ca="1" si="410"/>
        <v>56.331186548756911</v>
      </c>
      <c r="AF836">
        <f t="shared" ca="1" si="411"/>
        <v>3.9525139670104181E-2</v>
      </c>
      <c r="AG836">
        <f t="shared" ca="1" si="412"/>
        <v>0</v>
      </c>
      <c r="AH836">
        <f ca="1">IFERROR(IF(V32="Supercritical",MAX($D$16,IFERROR(L836,MAX($D$16,POWER((ABS(K836)^2)/($I$5*MAX(F836,0.1)^2),1/3)))),IF(V32="Subcritical",MAX($D$16,IFERROR(W836,MAX($D$16,POWER((ABS(K836)^2)/($I$5*MAX(F836,0.1)^2),1/3)))),IF(AND(IFERROR(V836,0)=1,IFERROR(AG836,0)=1),IF(IFERROR(T836,-1E+99)&gt;=IFERROR(AE836,-1E+99),MAX($D$16,IFERROR(L836,MAX($D$16,POWER((ABS(K836)^2)/($I$5*MAX(F836,0.1)^2),1/3)))),MAX($D$16,IFERROR(W836,MAX($D$16,POWER((ABS(K836)^2)/($I$5*MAX(F836,0.1)^2),1/3))))),IF(IFERROR(V836,0)=1,MAX($D$16,IFERROR(L836,MAX($D$16,POWER((ABS(K836)^2)/($I$5*MAX(F836,0.1)^2),1/3)))),IF(IFERROR(AG836,0)=1,MAX($D$16,IFERROR(W836,MAX($D$16,POWER((ABS(K836)^2)/($I$5*MAX(F836,0.1)^2),1/3)))),MAX($D$16,POWER((ABS(K836)^2)/($I$5*MAX(F836,0.1)^2),1/3))))))),MAX($D$16,POWER((ABS(K836)^2)/($I$5*MAX(F836,0.1)^2),1/3)))</f>
        <v>2.1389677043987478</v>
      </c>
      <c r="AI836">
        <f t="shared" ca="1" si="413"/>
        <v>634.35846770439878</v>
      </c>
      <c r="AJ836">
        <f t="shared" ca="1" si="414"/>
        <v>635.42795155659815</v>
      </c>
      <c r="AM836">
        <v>0</v>
      </c>
      <c r="AN836">
        <v>0</v>
      </c>
      <c r="AO836">
        <f t="shared" si="415"/>
        <v>0</v>
      </c>
      <c r="AP836">
        <f t="shared" si="424"/>
        <v>0</v>
      </c>
      <c r="AQ836">
        <f t="shared" ca="1" si="416"/>
        <v>1.0000000000000004</v>
      </c>
      <c r="AR836" t="str">
        <f t="shared" ca="1" si="417"/>
        <v>Supercritical</v>
      </c>
      <c r="AS836">
        <f t="shared" ca="1" si="418"/>
        <v>3.8141460404132466E-3</v>
      </c>
    </row>
    <row r="837" spans="1:45" x14ac:dyDescent="0.35">
      <c r="A837">
        <v>688</v>
      </c>
      <c r="B837">
        <v>686.995</v>
      </c>
      <c r="C837">
        <v>616116.93500000006</v>
      </c>
      <c r="D837">
        <v>3097314.4109999998</v>
      </c>
      <c r="E837">
        <v>632.21900000000005</v>
      </c>
      <c r="F837">
        <v>5.2</v>
      </c>
      <c r="G837">
        <v>0</v>
      </c>
      <c r="H837" t="s">
        <v>194</v>
      </c>
      <c r="I837">
        <v>2.7E-2</v>
      </c>
      <c r="J837">
        <f t="shared" si="419"/>
        <v>0.99900000000002365</v>
      </c>
      <c r="K837">
        <f t="shared" ca="1" si="420"/>
        <v>50.95</v>
      </c>
      <c r="L837">
        <f t="shared" ca="1" si="421"/>
        <v>1.0684959309922624</v>
      </c>
      <c r="M837">
        <f t="shared" ca="1" si="394"/>
        <v>5.5561788411597641</v>
      </c>
      <c r="N837">
        <f t="shared" ca="1" si="395"/>
        <v>0.75728294997139567</v>
      </c>
      <c r="O837">
        <f t="shared" ca="1" si="396"/>
        <v>9.1699712080119067</v>
      </c>
      <c r="P837">
        <f t="shared" ca="1" si="397"/>
        <v>633.28749593099235</v>
      </c>
      <c r="Q837">
        <f t="shared" ca="1" si="398"/>
        <v>637.57334567389591</v>
      </c>
      <c r="R837">
        <f t="shared" ca="1" si="399"/>
        <v>2.7409906686322007E-2</v>
      </c>
      <c r="S837">
        <f t="shared" ca="1" si="400"/>
        <v>2.8323507366843055</v>
      </c>
      <c r="T837">
        <f t="shared" ca="1" si="401"/>
        <v>50.594272557643521</v>
      </c>
      <c r="U837">
        <f t="shared" ca="1" si="422"/>
        <v>-2.7075360018102401E-2</v>
      </c>
      <c r="V837">
        <f t="shared" ca="1" si="423"/>
        <v>0</v>
      </c>
      <c r="W837">
        <f t="shared" ca="1" si="402"/>
        <v>0.94174076725966982</v>
      </c>
      <c r="X837">
        <f t="shared" ca="1" si="403"/>
        <v>4.8970519897502829</v>
      </c>
      <c r="Y837">
        <f t="shared" ca="1" si="404"/>
        <v>0.69133405174925466</v>
      </c>
      <c r="Z837">
        <f t="shared" ca="1" si="405"/>
        <v>10.404218723150235</v>
      </c>
      <c r="AA837">
        <f t="shared" ca="1" si="406"/>
        <v>633.16074076725977</v>
      </c>
      <c r="AB837">
        <f t="shared" ca="1" si="407"/>
        <v>638.67795622287395</v>
      </c>
      <c r="AC837">
        <f t="shared" ca="1" si="408"/>
        <v>3.9842893184599798E-2</v>
      </c>
      <c r="AD837">
        <f t="shared" ca="1" si="409"/>
        <v>3.4230187996822341</v>
      </c>
      <c r="AE837">
        <f t="shared" ca="1" si="410"/>
        <v>56.342058598661666</v>
      </c>
      <c r="AF837">
        <f t="shared" ca="1" si="411"/>
        <v>4.0099974086842849E-2</v>
      </c>
      <c r="AG837">
        <f t="shared" ca="1" si="412"/>
        <v>0</v>
      </c>
      <c r="AH837">
        <f ca="1">IFERROR(IF(V32="Supercritical",MAX($D$16,IFERROR(L837,MAX($D$16,POWER((ABS(K837)^2)/($I$5*MAX(F837,0.1)^2),1/3)))),IF(V32="Subcritical",MAX($D$16,IFERROR(W837,MAX($D$16,POWER((ABS(K837)^2)/($I$5*MAX(F837,0.1)^2),1/3)))),IF(AND(IFERROR(V837,0)=1,IFERROR(AG837,0)=1),IF(IFERROR(T837,-1E+99)&gt;=IFERROR(AE837,-1E+99),MAX($D$16,IFERROR(L837,MAX($D$16,POWER((ABS(K837)^2)/($I$5*MAX(F837,0.1)^2),1/3)))),MAX($D$16,IFERROR(W837,MAX($D$16,POWER((ABS(K837)^2)/($I$5*MAX(F837,0.1)^2),1/3))))),IF(IFERROR(V837,0)=1,MAX($D$16,IFERROR(L837,MAX($D$16,POWER((ABS(K837)^2)/($I$5*MAX(F837,0.1)^2),1/3)))),IF(IFERROR(AG837,0)=1,MAX($D$16,IFERROR(W837,MAX($D$16,POWER((ABS(K837)^2)/($I$5*MAX(F837,0.1)^2),1/3)))),MAX($D$16,POWER((ABS(K837)^2)/($I$5*MAX(F837,0.1)^2),1/3))))))),MAX($D$16,POWER((ABS(K837)^2)/($I$5*MAX(F837,0.1)^2),1/3)))</f>
        <v>2.1389677043987478</v>
      </c>
      <c r="AI837">
        <f t="shared" ca="1" si="413"/>
        <v>634.35796770439879</v>
      </c>
      <c r="AJ837">
        <f t="shared" ca="1" si="414"/>
        <v>635.42745155659816</v>
      </c>
      <c r="AM837">
        <v>0</v>
      </c>
      <c r="AN837">
        <v>0</v>
      </c>
      <c r="AO837">
        <f t="shared" si="415"/>
        <v>0</v>
      </c>
      <c r="AP837">
        <f t="shared" si="424"/>
        <v>0</v>
      </c>
      <c r="AQ837">
        <f t="shared" ca="1" si="416"/>
        <v>1.0000000000000004</v>
      </c>
      <c r="AR837" t="str">
        <f t="shared" ca="1" si="417"/>
        <v>Supercritical</v>
      </c>
      <c r="AS837">
        <f t="shared" ca="1" si="418"/>
        <v>3.8141460404132466E-3</v>
      </c>
    </row>
    <row r="838" spans="1:45" x14ac:dyDescent="0.35">
      <c r="A838">
        <v>689</v>
      </c>
      <c r="B838">
        <v>687.99599999999998</v>
      </c>
      <c r="C838">
        <v>616116.46100000001</v>
      </c>
      <c r="D838">
        <v>3097313.53</v>
      </c>
      <c r="E838">
        <v>632.21849999999995</v>
      </c>
      <c r="F838">
        <v>5.2</v>
      </c>
      <c r="G838">
        <v>0</v>
      </c>
      <c r="H838" t="s">
        <v>194</v>
      </c>
      <c r="I838">
        <v>7.8E-2</v>
      </c>
      <c r="J838">
        <f t="shared" si="419"/>
        <v>1.0009999999999764</v>
      </c>
      <c r="K838">
        <f t="shared" ca="1" si="420"/>
        <v>50.95</v>
      </c>
      <c r="L838">
        <f t="shared" ca="1" si="421"/>
        <v>1.0684959309922624</v>
      </c>
      <c r="M838">
        <f t="shared" ca="1" si="394"/>
        <v>5.5561788411597641</v>
      </c>
      <c r="N838">
        <f t="shared" ca="1" si="395"/>
        <v>0.75728294997139567</v>
      </c>
      <c r="O838">
        <f t="shared" ca="1" si="396"/>
        <v>9.1699712080119067</v>
      </c>
      <c r="P838">
        <f t="shared" ca="1" si="397"/>
        <v>633.28699593099225</v>
      </c>
      <c r="Q838">
        <f t="shared" ca="1" si="398"/>
        <v>637.57284567389581</v>
      </c>
      <c r="R838">
        <f t="shared" ca="1" si="399"/>
        <v>2.7409906686322007E-2</v>
      </c>
      <c r="S838">
        <f t="shared" ca="1" si="400"/>
        <v>2.8323507366843055</v>
      </c>
      <c r="T838">
        <f t="shared" ca="1" si="401"/>
        <v>50.594272557643521</v>
      </c>
      <c r="U838">
        <f t="shared" ca="1" si="422"/>
        <v>-2.7494477059462952E-2</v>
      </c>
      <c r="V838">
        <f t="shared" ca="1" si="423"/>
        <v>0</v>
      </c>
      <c r="W838">
        <f t="shared" ca="1" si="402"/>
        <v>0.94153398780340924</v>
      </c>
      <c r="X838">
        <f t="shared" ca="1" si="403"/>
        <v>4.8959767365777278</v>
      </c>
      <c r="Y838">
        <f t="shared" ca="1" si="404"/>
        <v>0.69122261051833001</v>
      </c>
      <c r="Z838">
        <f t="shared" ca="1" si="405"/>
        <v>10.406503695034688</v>
      </c>
      <c r="AA838">
        <f t="shared" ca="1" si="406"/>
        <v>633.16003398780333</v>
      </c>
      <c r="AB838">
        <f t="shared" ca="1" si="407"/>
        <v>638.67967308845425</v>
      </c>
      <c r="AC838">
        <f t="shared" ca="1" si="408"/>
        <v>3.9868964477981231E-2</v>
      </c>
      <c r="AD838">
        <f t="shared" ca="1" si="409"/>
        <v>3.4241465053776889</v>
      </c>
      <c r="AE838">
        <f t="shared" ca="1" si="410"/>
        <v>56.35291351267459</v>
      </c>
      <c r="AF838">
        <f t="shared" ca="1" si="411"/>
        <v>4.0086517561007895E-2</v>
      </c>
      <c r="AG838">
        <f t="shared" ca="1" si="412"/>
        <v>0</v>
      </c>
      <c r="AH838">
        <f ca="1">IFERROR(IF(V32="Supercritical",MAX($D$16,IFERROR(L838,MAX($D$16,POWER((ABS(K838)^2)/($I$5*MAX(F838,0.1)^2),1/3)))),IF(V32="Subcritical",MAX($D$16,IFERROR(W838,MAX($D$16,POWER((ABS(K838)^2)/($I$5*MAX(F838,0.1)^2),1/3)))),IF(AND(IFERROR(V838,0)=1,IFERROR(AG838,0)=1),IF(IFERROR(T838,-1E+99)&gt;=IFERROR(AE838,-1E+99),MAX($D$16,IFERROR(L838,MAX($D$16,POWER((ABS(K838)^2)/($I$5*MAX(F838,0.1)^2),1/3)))),MAX($D$16,IFERROR(W838,MAX($D$16,POWER((ABS(K838)^2)/($I$5*MAX(F838,0.1)^2),1/3))))),IF(IFERROR(V838,0)=1,MAX($D$16,IFERROR(L838,MAX($D$16,POWER((ABS(K838)^2)/($I$5*MAX(F838,0.1)^2),1/3)))),IF(IFERROR(AG838,0)=1,MAX($D$16,IFERROR(W838,MAX($D$16,POWER((ABS(K838)^2)/($I$5*MAX(F838,0.1)^2),1/3)))),MAX($D$16,POWER((ABS(K838)^2)/($I$5*MAX(F838,0.1)^2),1/3))))))),MAX($D$16,POWER((ABS(K838)^2)/($I$5*MAX(F838,0.1)^2),1/3)))</f>
        <v>2.1389677043987478</v>
      </c>
      <c r="AI838">
        <f t="shared" ca="1" si="413"/>
        <v>634.35746770439869</v>
      </c>
      <c r="AJ838">
        <f t="shared" ca="1" si="414"/>
        <v>635.42695155659806</v>
      </c>
      <c r="AM838">
        <v>0</v>
      </c>
      <c r="AN838">
        <v>0</v>
      </c>
      <c r="AO838">
        <f t="shared" si="415"/>
        <v>0</v>
      </c>
      <c r="AP838">
        <f t="shared" si="424"/>
        <v>0</v>
      </c>
      <c r="AQ838">
        <f t="shared" ca="1" si="416"/>
        <v>1.0000000000000004</v>
      </c>
      <c r="AR838" t="str">
        <f t="shared" ca="1" si="417"/>
        <v>Supercritical</v>
      </c>
      <c r="AS838">
        <f t="shared" ca="1" si="418"/>
        <v>3.8141460404132466E-3</v>
      </c>
    </row>
    <row r="839" spans="1:45" x14ac:dyDescent="0.35">
      <c r="A839">
        <v>690</v>
      </c>
      <c r="B839">
        <v>688.99599999999998</v>
      </c>
      <c r="C839">
        <v>616115.98600000003</v>
      </c>
      <c r="D839">
        <v>3097312.65</v>
      </c>
      <c r="E839">
        <v>632.21799999999996</v>
      </c>
      <c r="F839">
        <v>5.2</v>
      </c>
      <c r="G839">
        <v>0</v>
      </c>
      <c r="H839" t="s">
        <v>194</v>
      </c>
      <c r="I839">
        <v>7.8E-2</v>
      </c>
      <c r="J839">
        <f t="shared" si="419"/>
        <v>1</v>
      </c>
      <c r="K839">
        <f t="shared" ca="1" si="420"/>
        <v>50.95</v>
      </c>
      <c r="L839">
        <f t="shared" ca="1" si="421"/>
        <v>1.0684959309922624</v>
      </c>
      <c r="M839">
        <f t="shared" ca="1" si="394"/>
        <v>5.5561788411597641</v>
      </c>
      <c r="N839">
        <f t="shared" ca="1" si="395"/>
        <v>0.75728294997139567</v>
      </c>
      <c r="O839">
        <f t="shared" ca="1" si="396"/>
        <v>9.1699712080119067</v>
      </c>
      <c r="P839">
        <f t="shared" ca="1" si="397"/>
        <v>633.28649593099226</v>
      </c>
      <c r="Q839">
        <f t="shared" ca="1" si="398"/>
        <v>637.57234567389582</v>
      </c>
      <c r="R839">
        <f t="shared" ca="1" si="399"/>
        <v>2.7409906686322007E-2</v>
      </c>
      <c r="S839">
        <f t="shared" ca="1" si="400"/>
        <v>2.8323507366843055</v>
      </c>
      <c r="T839">
        <f t="shared" ca="1" si="401"/>
        <v>50.594272557643521</v>
      </c>
      <c r="U839">
        <f t="shared" ca="1" si="422"/>
        <v>-2.7467067152883828E-2</v>
      </c>
      <c r="V839">
        <f t="shared" ca="1" si="423"/>
        <v>0</v>
      </c>
      <c r="W839">
        <f t="shared" ca="1" si="402"/>
        <v>0.94132800673321415</v>
      </c>
      <c r="X839">
        <f t="shared" ca="1" si="403"/>
        <v>4.894905635012714</v>
      </c>
      <c r="Y839">
        <f t="shared" ca="1" si="404"/>
        <v>0.69111158662878869</v>
      </c>
      <c r="Z839">
        <f t="shared" ca="1" si="405"/>
        <v>10.408780842588738</v>
      </c>
      <c r="AA839">
        <f t="shared" ca="1" si="406"/>
        <v>633.15932800673318</v>
      </c>
      <c r="AB839">
        <f t="shared" ca="1" si="407"/>
        <v>638.68138298272925</v>
      </c>
      <c r="AC839">
        <f t="shared" ca="1" si="408"/>
        <v>3.9894958266650758E-2</v>
      </c>
      <c r="AD839">
        <f t="shared" ca="1" si="409"/>
        <v>3.4252704726969196</v>
      </c>
      <c r="AE839">
        <f t="shared" ca="1" si="410"/>
        <v>56.363731919982882</v>
      </c>
      <c r="AF839">
        <f t="shared" ca="1" si="411"/>
        <v>3.9643450740641129E-2</v>
      </c>
      <c r="AG839">
        <f t="shared" ca="1" si="412"/>
        <v>0</v>
      </c>
      <c r="AH839">
        <f ca="1">IFERROR(IF(V32="Supercritical",MAX($D$16,IFERROR(L839,MAX($D$16,POWER((ABS(K839)^2)/($I$5*MAX(F839,0.1)^2),1/3)))),IF(V32="Subcritical",MAX($D$16,IFERROR(W839,MAX($D$16,POWER((ABS(K839)^2)/($I$5*MAX(F839,0.1)^2),1/3)))),IF(AND(IFERROR(V839,0)=1,IFERROR(AG839,0)=1),IF(IFERROR(T839,-1E+99)&gt;=IFERROR(AE839,-1E+99),MAX($D$16,IFERROR(L839,MAX($D$16,POWER((ABS(K839)^2)/($I$5*MAX(F839,0.1)^2),1/3)))),MAX($D$16,IFERROR(W839,MAX($D$16,POWER((ABS(K839)^2)/($I$5*MAX(F839,0.1)^2),1/3))))),IF(IFERROR(V839,0)=1,MAX($D$16,IFERROR(L839,MAX($D$16,POWER((ABS(K839)^2)/($I$5*MAX(F839,0.1)^2),1/3)))),IF(IFERROR(AG839,0)=1,MAX($D$16,IFERROR(W839,MAX($D$16,POWER((ABS(K839)^2)/($I$5*MAX(F839,0.1)^2),1/3)))),MAX($D$16,POWER((ABS(K839)^2)/($I$5*MAX(F839,0.1)^2),1/3))))))),MAX($D$16,POWER((ABS(K839)^2)/($I$5*MAX(F839,0.1)^2),1/3)))</f>
        <v>2.1389677043987478</v>
      </c>
      <c r="AI839">
        <f t="shared" ca="1" si="413"/>
        <v>634.3569677043987</v>
      </c>
      <c r="AJ839">
        <f t="shared" ca="1" si="414"/>
        <v>635.42645155659807</v>
      </c>
      <c r="AM839">
        <v>0</v>
      </c>
      <c r="AN839">
        <v>0</v>
      </c>
      <c r="AO839">
        <f t="shared" si="415"/>
        <v>0</v>
      </c>
      <c r="AP839">
        <f t="shared" si="424"/>
        <v>0</v>
      </c>
      <c r="AQ839">
        <f t="shared" ca="1" si="416"/>
        <v>1.0000000000000004</v>
      </c>
      <c r="AR839" t="str">
        <f t="shared" ca="1" si="417"/>
        <v>Supercritical</v>
      </c>
      <c r="AS839">
        <f t="shared" ca="1" si="418"/>
        <v>3.8141460404132466E-3</v>
      </c>
    </row>
    <row r="840" spans="1:45" x14ac:dyDescent="0.35">
      <c r="A840">
        <v>691</v>
      </c>
      <c r="B840">
        <v>689.99599999999998</v>
      </c>
      <c r="C840">
        <v>616115.51199999999</v>
      </c>
      <c r="D840">
        <v>3097311.7689999999</v>
      </c>
      <c r="E840">
        <v>632.21749999999997</v>
      </c>
      <c r="F840">
        <v>5.2</v>
      </c>
      <c r="G840">
        <v>0</v>
      </c>
      <c r="H840" t="s">
        <v>194</v>
      </c>
      <c r="I840">
        <v>2.7E-2</v>
      </c>
      <c r="J840">
        <f t="shared" si="419"/>
        <v>1</v>
      </c>
      <c r="K840">
        <f t="shared" ca="1" si="420"/>
        <v>50.95</v>
      </c>
      <c r="L840">
        <f t="shared" ca="1" si="421"/>
        <v>1.0684959309922624</v>
      </c>
      <c r="M840">
        <f t="shared" ca="1" si="394"/>
        <v>5.5561788411597641</v>
      </c>
      <c r="N840">
        <f t="shared" ca="1" si="395"/>
        <v>0.75728294997139567</v>
      </c>
      <c r="O840">
        <f t="shared" ca="1" si="396"/>
        <v>9.1699712080119067</v>
      </c>
      <c r="P840">
        <f t="shared" ca="1" si="397"/>
        <v>633.28599593099227</v>
      </c>
      <c r="Q840">
        <f t="shared" ca="1" si="398"/>
        <v>637.57184567389584</v>
      </c>
      <c r="R840">
        <f t="shared" ca="1" si="399"/>
        <v>2.7409906686322007E-2</v>
      </c>
      <c r="S840">
        <f t="shared" ca="1" si="400"/>
        <v>2.8323507366843055</v>
      </c>
      <c r="T840">
        <f t="shared" ca="1" si="401"/>
        <v>50.594272557643521</v>
      </c>
      <c r="U840">
        <f t="shared" ca="1" si="422"/>
        <v>-2.7102769924795211E-2</v>
      </c>
      <c r="V840">
        <f t="shared" ca="1" si="423"/>
        <v>0</v>
      </c>
      <c r="W840">
        <f t="shared" ca="1" si="402"/>
        <v>0.94112315709735306</v>
      </c>
      <c r="X840">
        <f t="shared" ca="1" si="403"/>
        <v>4.8938404169062357</v>
      </c>
      <c r="Y840">
        <f t="shared" ca="1" si="404"/>
        <v>0.69100115977294907</v>
      </c>
      <c r="Z840">
        <f t="shared" ca="1" si="405"/>
        <v>10.411046470577258</v>
      </c>
      <c r="AA840">
        <f t="shared" ca="1" si="406"/>
        <v>633.15862315709728</v>
      </c>
      <c r="AB840">
        <f t="shared" ca="1" si="407"/>
        <v>638.68308231165997</v>
      </c>
      <c r="AC840">
        <f t="shared" ca="1" si="408"/>
        <v>3.9920832222599109E-2</v>
      </c>
      <c r="AD840">
        <f t="shared" ca="1" si="409"/>
        <v>3.4263888761455972</v>
      </c>
      <c r="AE840">
        <f t="shared" ca="1" si="410"/>
        <v>56.374496256037396</v>
      </c>
      <c r="AF840">
        <f t="shared" ca="1" si="411"/>
        <v>3.9420832222617719E-2</v>
      </c>
      <c r="AG840">
        <f t="shared" ca="1" si="412"/>
        <v>0</v>
      </c>
      <c r="AH840">
        <f ca="1">IFERROR(IF(V32="Supercritical",MAX($D$16,IFERROR(L840,MAX($D$16,POWER((ABS(K840)^2)/($I$5*MAX(F840,0.1)^2),1/3)))),IF(V32="Subcritical",MAX($D$16,IFERROR(W840,MAX($D$16,POWER((ABS(K840)^2)/($I$5*MAX(F840,0.1)^2),1/3)))),IF(AND(IFERROR(V840,0)=1,IFERROR(AG840,0)=1),IF(IFERROR(T840,-1E+99)&gt;=IFERROR(AE840,-1E+99),MAX($D$16,IFERROR(L840,MAX($D$16,POWER((ABS(K840)^2)/($I$5*MAX(F840,0.1)^2),1/3)))),MAX($D$16,IFERROR(W840,MAX($D$16,POWER((ABS(K840)^2)/($I$5*MAX(F840,0.1)^2),1/3))))),IF(IFERROR(V840,0)=1,MAX($D$16,IFERROR(L840,MAX($D$16,POWER((ABS(K840)^2)/($I$5*MAX(F840,0.1)^2),1/3)))),IF(IFERROR(AG840,0)=1,MAX($D$16,IFERROR(W840,MAX($D$16,POWER((ABS(K840)^2)/($I$5*MAX(F840,0.1)^2),1/3)))),MAX($D$16,POWER((ABS(K840)^2)/($I$5*MAX(F840,0.1)^2),1/3))))))),MAX($D$16,POWER((ABS(K840)^2)/($I$5*MAX(F840,0.1)^2),1/3)))</f>
        <v>2.1389677043987478</v>
      </c>
      <c r="AI840">
        <f t="shared" ca="1" si="413"/>
        <v>634.35646770439871</v>
      </c>
      <c r="AJ840">
        <f t="shared" ca="1" si="414"/>
        <v>635.42595155659808</v>
      </c>
      <c r="AM840">
        <v>0</v>
      </c>
      <c r="AN840">
        <v>0</v>
      </c>
      <c r="AO840">
        <f t="shared" si="415"/>
        <v>0</v>
      </c>
      <c r="AP840">
        <f t="shared" si="424"/>
        <v>0</v>
      </c>
      <c r="AQ840">
        <f t="shared" ca="1" si="416"/>
        <v>1.0000000000000004</v>
      </c>
      <c r="AR840" t="str">
        <f t="shared" ca="1" si="417"/>
        <v>Supercritical</v>
      </c>
      <c r="AS840">
        <f t="shared" ca="1" si="418"/>
        <v>3.8141460404132466E-3</v>
      </c>
    </row>
    <row r="841" spans="1:45" x14ac:dyDescent="0.35">
      <c r="A841">
        <v>692</v>
      </c>
      <c r="B841">
        <v>690.99599999999998</v>
      </c>
      <c r="C841">
        <v>616115.03799999994</v>
      </c>
      <c r="D841">
        <v>3097310.889</v>
      </c>
      <c r="E841">
        <v>632.21699999999998</v>
      </c>
      <c r="F841">
        <v>5.2</v>
      </c>
      <c r="G841">
        <v>0</v>
      </c>
      <c r="H841" t="s">
        <v>194</v>
      </c>
      <c r="I841">
        <v>0</v>
      </c>
      <c r="J841">
        <f t="shared" si="419"/>
        <v>1</v>
      </c>
      <c r="K841">
        <f t="shared" ca="1" si="420"/>
        <v>50.95</v>
      </c>
      <c r="L841">
        <f t="shared" ca="1" si="421"/>
        <v>1.0684959309922624</v>
      </c>
      <c r="M841">
        <f t="shared" ca="1" si="394"/>
        <v>5.5561788411597641</v>
      </c>
      <c r="N841">
        <f t="shared" ca="1" si="395"/>
        <v>0.75728294997139567</v>
      </c>
      <c r="O841">
        <f t="shared" ca="1" si="396"/>
        <v>9.1699712080119067</v>
      </c>
      <c r="P841">
        <f t="shared" ca="1" si="397"/>
        <v>633.28549593099228</v>
      </c>
      <c r="Q841">
        <f t="shared" ca="1" si="398"/>
        <v>637.57134567389585</v>
      </c>
      <c r="R841">
        <f t="shared" ca="1" si="399"/>
        <v>2.7409906686322007E-2</v>
      </c>
      <c r="S841">
        <f t="shared" ca="1" si="400"/>
        <v>2.8323507366843055</v>
      </c>
      <c r="T841">
        <f t="shared" ca="1" si="401"/>
        <v>50.594272557643521</v>
      </c>
      <c r="U841">
        <f t="shared" ca="1" si="422"/>
        <v>-2.6909906686341856E-2</v>
      </c>
      <c r="V841">
        <f t="shared" ca="1" si="423"/>
        <v>0</v>
      </c>
      <c r="W841">
        <f t="shared" ca="1" si="402"/>
        <v>0.94091973820558683</v>
      </c>
      <c r="X841">
        <f t="shared" ca="1" si="403"/>
        <v>4.8927826386690514</v>
      </c>
      <c r="Y841">
        <f t="shared" ca="1" si="404"/>
        <v>0.69089149153498475</v>
      </c>
      <c r="Z841">
        <f t="shared" ca="1" si="405"/>
        <v>10.413297250797058</v>
      </c>
      <c r="AA841">
        <f t="shared" ca="1" si="406"/>
        <v>633.15791973820558</v>
      </c>
      <c r="AB841">
        <f t="shared" ca="1" si="407"/>
        <v>638.68476783369272</v>
      </c>
      <c r="AC841">
        <f t="shared" ca="1" si="408"/>
        <v>3.9946548136963494E-2</v>
      </c>
      <c r="AD841">
        <f t="shared" ca="1" si="409"/>
        <v>3.4275000706543994</v>
      </c>
      <c r="AE841">
        <f t="shared" ca="1" si="410"/>
        <v>56.385190696057762</v>
      </c>
      <c r="AF841">
        <f t="shared" ca="1" si="411"/>
        <v>3.961846409924874E-2</v>
      </c>
      <c r="AG841">
        <f t="shared" ca="1" si="412"/>
        <v>0</v>
      </c>
      <c r="AH841">
        <f ca="1">IFERROR(IF(V32="Supercritical",MAX($D$16,IFERROR(L841,MAX($D$16,POWER((ABS(K841)^2)/($I$5*MAX(F841,0.1)^2),1/3)))),IF(V32="Subcritical",MAX($D$16,IFERROR(W841,MAX($D$16,POWER((ABS(K841)^2)/($I$5*MAX(F841,0.1)^2),1/3)))),IF(AND(IFERROR(V841,0)=1,IFERROR(AG841,0)=1),IF(IFERROR(T841,-1E+99)&gt;=IFERROR(AE841,-1E+99),MAX($D$16,IFERROR(L841,MAX($D$16,POWER((ABS(K841)^2)/($I$5*MAX(F841,0.1)^2),1/3)))),MAX($D$16,IFERROR(W841,MAX($D$16,POWER((ABS(K841)^2)/($I$5*MAX(F841,0.1)^2),1/3))))),IF(IFERROR(V841,0)=1,MAX($D$16,IFERROR(L841,MAX($D$16,POWER((ABS(K841)^2)/($I$5*MAX(F841,0.1)^2),1/3)))),IF(IFERROR(AG841,0)=1,MAX($D$16,IFERROR(W841,MAX($D$16,POWER((ABS(K841)^2)/($I$5*MAX(F841,0.1)^2),1/3)))),MAX($D$16,POWER((ABS(K841)^2)/($I$5*MAX(F841,0.1)^2),1/3))))))),MAX($D$16,POWER((ABS(K841)^2)/($I$5*MAX(F841,0.1)^2),1/3)))</f>
        <v>2.1389677043987478</v>
      </c>
      <c r="AI841">
        <f t="shared" ca="1" si="413"/>
        <v>634.35596770439872</v>
      </c>
      <c r="AJ841">
        <f t="shared" ca="1" si="414"/>
        <v>635.42545155659809</v>
      </c>
      <c r="AM841">
        <v>0</v>
      </c>
      <c r="AN841">
        <v>0</v>
      </c>
      <c r="AO841">
        <f t="shared" si="415"/>
        <v>0</v>
      </c>
      <c r="AP841">
        <f t="shared" si="424"/>
        <v>0</v>
      </c>
      <c r="AQ841">
        <f t="shared" ca="1" si="416"/>
        <v>1.0000000000000004</v>
      </c>
      <c r="AR841" t="str">
        <f t="shared" ca="1" si="417"/>
        <v>Supercritical</v>
      </c>
      <c r="AS841">
        <f t="shared" ca="1" si="418"/>
        <v>3.8141460404132466E-3</v>
      </c>
    </row>
    <row r="842" spans="1:45" x14ac:dyDescent="0.35">
      <c r="A842">
        <v>693</v>
      </c>
      <c r="B842">
        <v>691.995</v>
      </c>
      <c r="C842">
        <v>616114.56400000001</v>
      </c>
      <c r="D842">
        <v>3097310.0090000001</v>
      </c>
      <c r="E842">
        <v>632.2165</v>
      </c>
      <c r="F842">
        <v>5.2</v>
      </c>
      <c r="G842">
        <v>0</v>
      </c>
      <c r="H842" t="s">
        <v>194</v>
      </c>
      <c r="I842">
        <v>2.3E-2</v>
      </c>
      <c r="J842">
        <f t="shared" si="419"/>
        <v>0.99900000000002365</v>
      </c>
      <c r="K842">
        <f t="shared" ca="1" si="420"/>
        <v>50.95</v>
      </c>
      <c r="L842">
        <f t="shared" ca="1" si="421"/>
        <v>1.0684959309922624</v>
      </c>
      <c r="M842">
        <f t="shared" ca="1" si="394"/>
        <v>5.5561788411597641</v>
      </c>
      <c r="N842">
        <f t="shared" ca="1" si="395"/>
        <v>0.75728294997139567</v>
      </c>
      <c r="O842">
        <f t="shared" ca="1" si="396"/>
        <v>9.1699712080119067</v>
      </c>
      <c r="P842">
        <f t="shared" ca="1" si="397"/>
        <v>633.2849959309923</v>
      </c>
      <c r="Q842">
        <f t="shared" ca="1" si="398"/>
        <v>637.57084567389586</v>
      </c>
      <c r="R842">
        <f t="shared" ca="1" si="399"/>
        <v>2.7409906686322007E-2</v>
      </c>
      <c r="S842">
        <f t="shared" ca="1" si="400"/>
        <v>2.8323507366843055</v>
      </c>
      <c r="T842">
        <f t="shared" ca="1" si="401"/>
        <v>50.594272557643521</v>
      </c>
      <c r="U842">
        <f t="shared" ca="1" si="422"/>
        <v>-2.7046787686458629E-2</v>
      </c>
      <c r="V842">
        <f t="shared" ca="1" si="423"/>
        <v>0</v>
      </c>
      <c r="W842">
        <f t="shared" ca="1" si="402"/>
        <v>0.94071801727785564</v>
      </c>
      <c r="X842">
        <f t="shared" ca="1" si="403"/>
        <v>4.8917336898448491</v>
      </c>
      <c r="Y842">
        <f t="shared" ca="1" si="404"/>
        <v>0.69078272626828241</v>
      </c>
      <c r="Z842">
        <f t="shared" ca="1" si="405"/>
        <v>10.4155302047148</v>
      </c>
      <c r="AA842">
        <f t="shared" ca="1" si="406"/>
        <v>633.15721801727784</v>
      </c>
      <c r="AB842">
        <f t="shared" ca="1" si="407"/>
        <v>638.68643664344131</v>
      </c>
      <c r="AC842">
        <f t="shared" ca="1" si="408"/>
        <v>3.9972071731891608E-2</v>
      </c>
      <c r="AD842">
        <f t="shared" ca="1" si="409"/>
        <v>3.428602583115115</v>
      </c>
      <c r="AE842">
        <f t="shared" ca="1" si="410"/>
        <v>56.395801073123572</v>
      </c>
      <c r="AF842">
        <f t="shared" ca="1" si="411"/>
        <v>3.9723997184296422E-2</v>
      </c>
      <c r="AG842">
        <f t="shared" ca="1" si="412"/>
        <v>0</v>
      </c>
      <c r="AH842">
        <f ca="1">IFERROR(IF(V32="Supercritical",MAX($D$16,IFERROR(L842,MAX($D$16,POWER((ABS(K842)^2)/($I$5*MAX(F842,0.1)^2),1/3)))),IF(V32="Subcritical",MAX($D$16,IFERROR(W842,MAX($D$16,POWER((ABS(K842)^2)/($I$5*MAX(F842,0.1)^2),1/3)))),IF(AND(IFERROR(V842,0)=1,IFERROR(AG842,0)=1),IF(IFERROR(T842,-1E+99)&gt;=IFERROR(AE842,-1E+99),MAX($D$16,IFERROR(L842,MAX($D$16,POWER((ABS(K842)^2)/($I$5*MAX(F842,0.1)^2),1/3)))),MAX($D$16,IFERROR(W842,MAX($D$16,POWER((ABS(K842)^2)/($I$5*MAX(F842,0.1)^2),1/3))))),IF(IFERROR(V842,0)=1,MAX($D$16,IFERROR(L842,MAX($D$16,POWER((ABS(K842)^2)/($I$5*MAX(F842,0.1)^2),1/3)))),IF(IFERROR(AG842,0)=1,MAX($D$16,IFERROR(W842,MAX($D$16,POWER((ABS(K842)^2)/($I$5*MAX(F842,0.1)^2),1/3)))),MAX($D$16,POWER((ABS(K842)^2)/($I$5*MAX(F842,0.1)^2),1/3))))))),MAX($D$16,POWER((ABS(K842)^2)/($I$5*MAX(F842,0.1)^2),1/3)))</f>
        <v>2.1389677043987478</v>
      </c>
      <c r="AI842">
        <f t="shared" ca="1" si="413"/>
        <v>634.35546770439873</v>
      </c>
      <c r="AJ842">
        <f t="shared" ca="1" si="414"/>
        <v>635.4249515565981</v>
      </c>
      <c r="AM842">
        <v>0</v>
      </c>
      <c r="AN842">
        <v>0</v>
      </c>
      <c r="AO842">
        <f t="shared" si="415"/>
        <v>0</v>
      </c>
      <c r="AP842">
        <f t="shared" si="424"/>
        <v>0</v>
      </c>
      <c r="AQ842">
        <f t="shared" ca="1" si="416"/>
        <v>1.0000000000000004</v>
      </c>
      <c r="AR842" t="str">
        <f t="shared" ca="1" si="417"/>
        <v>Supercritical</v>
      </c>
      <c r="AS842">
        <f t="shared" ca="1" si="418"/>
        <v>3.8141460404132466E-3</v>
      </c>
    </row>
    <row r="843" spans="1:45" x14ac:dyDescent="0.35">
      <c r="A843">
        <v>694</v>
      </c>
      <c r="B843">
        <v>692.99599999999998</v>
      </c>
      <c r="C843">
        <v>616114.08900000004</v>
      </c>
      <c r="D843">
        <v>3097309.128</v>
      </c>
      <c r="E843">
        <v>632.21600000000001</v>
      </c>
      <c r="F843">
        <v>5.2</v>
      </c>
      <c r="G843">
        <v>0</v>
      </c>
      <c r="H843" t="s">
        <v>194</v>
      </c>
      <c r="I843">
        <v>2.3E-2</v>
      </c>
      <c r="J843">
        <f t="shared" si="419"/>
        <v>1.0009999999999764</v>
      </c>
      <c r="K843">
        <f t="shared" ca="1" si="420"/>
        <v>50.95</v>
      </c>
      <c r="L843">
        <f t="shared" ca="1" si="421"/>
        <v>1.0684959309922624</v>
      </c>
      <c r="M843">
        <f t="shared" ca="1" si="394"/>
        <v>5.5561788411597641</v>
      </c>
      <c r="N843">
        <f t="shared" ca="1" si="395"/>
        <v>0.75728294997139567</v>
      </c>
      <c r="O843">
        <f t="shared" ca="1" si="396"/>
        <v>9.1699712080119067</v>
      </c>
      <c r="P843">
        <f t="shared" ca="1" si="397"/>
        <v>633.28449593099231</v>
      </c>
      <c r="Q843">
        <f t="shared" ca="1" si="398"/>
        <v>637.57034567389587</v>
      </c>
      <c r="R843">
        <f t="shared" ca="1" si="399"/>
        <v>2.7409906686322007E-2</v>
      </c>
      <c r="S843">
        <f t="shared" ca="1" si="400"/>
        <v>2.8323507366843055</v>
      </c>
      <c r="T843">
        <f t="shared" ca="1" si="401"/>
        <v>50.594272557643521</v>
      </c>
      <c r="U843">
        <f t="shared" ca="1" si="422"/>
        <v>-2.7101607499844249E-2</v>
      </c>
      <c r="V843">
        <f t="shared" ca="1" si="423"/>
        <v>0</v>
      </c>
      <c r="W843">
        <f t="shared" ca="1" si="402"/>
        <v>0.94051823127947398</v>
      </c>
      <c r="X843">
        <f t="shared" ca="1" si="403"/>
        <v>4.8906948026532646</v>
      </c>
      <c r="Y843">
        <f t="shared" ca="1" si="404"/>
        <v>0.69067499207395167</v>
      </c>
      <c r="Z843">
        <f t="shared" ca="1" si="405"/>
        <v>10.417742683996346</v>
      </c>
      <c r="AA843">
        <f t="shared" ca="1" si="406"/>
        <v>633.15651823127951</v>
      </c>
      <c r="AB843">
        <f t="shared" ca="1" si="407"/>
        <v>638.68808615329579</v>
      </c>
      <c r="AC843">
        <f t="shared" ca="1" si="408"/>
        <v>3.9997372447814969E-2</v>
      </c>
      <c r="AD843">
        <f t="shared" ca="1" si="409"/>
        <v>3.4296951028704128</v>
      </c>
      <c r="AE843">
        <f t="shared" ca="1" si="410"/>
        <v>56.406314786216647</v>
      </c>
      <c r="AF843">
        <f t="shared" ca="1" si="411"/>
        <v>3.9746293004327526E-2</v>
      </c>
      <c r="AG843">
        <f t="shared" ca="1" si="412"/>
        <v>0</v>
      </c>
      <c r="AH843">
        <f ca="1">IFERROR(IF(V32="Supercritical",MAX($D$16,IFERROR(L843,MAX($D$16,POWER((ABS(K843)^2)/($I$5*MAX(F843,0.1)^2),1/3)))),IF(V32="Subcritical",MAX($D$16,IFERROR(W843,MAX($D$16,POWER((ABS(K843)^2)/($I$5*MAX(F843,0.1)^2),1/3)))),IF(AND(IFERROR(V843,0)=1,IFERROR(AG843,0)=1),IF(IFERROR(T843,-1E+99)&gt;=IFERROR(AE843,-1E+99),MAX($D$16,IFERROR(L843,MAX($D$16,POWER((ABS(K843)^2)/($I$5*MAX(F843,0.1)^2),1/3)))),MAX($D$16,IFERROR(W843,MAX($D$16,POWER((ABS(K843)^2)/($I$5*MAX(F843,0.1)^2),1/3))))),IF(IFERROR(V843,0)=1,MAX($D$16,IFERROR(L843,MAX($D$16,POWER((ABS(K843)^2)/($I$5*MAX(F843,0.1)^2),1/3)))),IF(IFERROR(AG843,0)=1,MAX($D$16,IFERROR(W843,MAX($D$16,POWER((ABS(K843)^2)/($I$5*MAX(F843,0.1)^2),1/3)))),MAX($D$16,POWER((ABS(K843)^2)/($I$5*MAX(F843,0.1)^2),1/3))))))),MAX($D$16,POWER((ABS(K843)^2)/($I$5*MAX(F843,0.1)^2),1/3)))</f>
        <v>2.1389677043987478</v>
      </c>
      <c r="AI843">
        <f t="shared" ca="1" si="413"/>
        <v>634.35496770439875</v>
      </c>
      <c r="AJ843">
        <f t="shared" ca="1" si="414"/>
        <v>635.42445155659811</v>
      </c>
      <c r="AM843">
        <v>0</v>
      </c>
      <c r="AN843">
        <v>0</v>
      </c>
      <c r="AO843">
        <f t="shared" si="415"/>
        <v>0</v>
      </c>
      <c r="AP843">
        <f t="shared" si="424"/>
        <v>0</v>
      </c>
      <c r="AQ843">
        <f t="shared" ca="1" si="416"/>
        <v>1.0000000000000004</v>
      </c>
      <c r="AR843" t="str">
        <f t="shared" ca="1" si="417"/>
        <v>Supercritical</v>
      </c>
      <c r="AS843">
        <f t="shared" ca="1" si="418"/>
        <v>3.8141460404132466E-3</v>
      </c>
    </row>
    <row r="844" spans="1:45" x14ac:dyDescent="0.35">
      <c r="A844">
        <v>695</v>
      </c>
      <c r="B844">
        <v>693.99599999999998</v>
      </c>
      <c r="C844">
        <v>616113.61499999999</v>
      </c>
      <c r="D844">
        <v>3097308.2480000001</v>
      </c>
      <c r="E844">
        <v>632.21550000000002</v>
      </c>
      <c r="F844">
        <v>5.2</v>
      </c>
      <c r="G844">
        <v>0</v>
      </c>
      <c r="H844" t="s">
        <v>194</v>
      </c>
      <c r="I844">
        <v>2.7E-2</v>
      </c>
      <c r="J844">
        <f t="shared" si="419"/>
        <v>1</v>
      </c>
      <c r="K844">
        <f t="shared" ca="1" si="420"/>
        <v>50.95</v>
      </c>
      <c r="L844">
        <f t="shared" ca="1" si="421"/>
        <v>1.0684959309922624</v>
      </c>
      <c r="M844">
        <f t="shared" ca="1" si="394"/>
        <v>5.5561788411597641</v>
      </c>
      <c r="N844">
        <f t="shared" ca="1" si="395"/>
        <v>0.75728294997139567</v>
      </c>
      <c r="O844">
        <f t="shared" ca="1" si="396"/>
        <v>9.1699712080119067</v>
      </c>
      <c r="P844">
        <f t="shared" ca="1" si="397"/>
        <v>633.28399593099232</v>
      </c>
      <c r="Q844">
        <f t="shared" ca="1" si="398"/>
        <v>637.56984567389588</v>
      </c>
      <c r="R844">
        <f t="shared" ca="1" si="399"/>
        <v>2.7409906686322007E-2</v>
      </c>
      <c r="S844">
        <f t="shared" ca="1" si="400"/>
        <v>2.8323507366843055</v>
      </c>
      <c r="T844">
        <f t="shared" ca="1" si="401"/>
        <v>50.594272557643521</v>
      </c>
      <c r="U844">
        <f t="shared" ca="1" si="422"/>
        <v>-2.7102769924795211E-2</v>
      </c>
      <c r="V844">
        <f t="shared" ca="1" si="423"/>
        <v>0</v>
      </c>
      <c r="W844">
        <f t="shared" ca="1" si="402"/>
        <v>0.94032058886266912</v>
      </c>
      <c r="X844">
        <f t="shared" ca="1" si="403"/>
        <v>4.8896670620858798</v>
      </c>
      <c r="Y844">
        <f t="shared" ca="1" si="404"/>
        <v>0.69056840183740098</v>
      </c>
      <c r="Z844">
        <f t="shared" ca="1" si="405"/>
        <v>10.419932349804053</v>
      </c>
      <c r="AA844">
        <f t="shared" ca="1" si="406"/>
        <v>633.15582058886264</v>
      </c>
      <c r="AB844">
        <f t="shared" ca="1" si="407"/>
        <v>638.68971407380116</v>
      </c>
      <c r="AC844">
        <f t="shared" ca="1" si="408"/>
        <v>4.0022423216019988E-2</v>
      </c>
      <c r="AD844">
        <f t="shared" ca="1" si="409"/>
        <v>3.4307764715886977</v>
      </c>
      <c r="AE844">
        <f t="shared" ca="1" si="410"/>
        <v>56.416720702372167</v>
      </c>
      <c r="AF844">
        <f t="shared" ca="1" si="411"/>
        <v>3.9771448422811773E-2</v>
      </c>
      <c r="AG844">
        <f t="shared" ca="1" si="412"/>
        <v>0</v>
      </c>
      <c r="AH844">
        <f ca="1">IFERROR(IF(V32="Supercritical",MAX($D$16,IFERROR(L844,MAX($D$16,POWER((ABS(K844)^2)/($I$5*MAX(F844,0.1)^2),1/3)))),IF(V32="Subcritical",MAX($D$16,IFERROR(W844,MAX($D$16,POWER((ABS(K844)^2)/($I$5*MAX(F844,0.1)^2),1/3)))),IF(AND(IFERROR(V844,0)=1,IFERROR(AG844,0)=1),IF(IFERROR(T844,-1E+99)&gt;=IFERROR(AE844,-1E+99),MAX($D$16,IFERROR(L844,MAX($D$16,POWER((ABS(K844)^2)/($I$5*MAX(F844,0.1)^2),1/3)))),MAX($D$16,IFERROR(W844,MAX($D$16,POWER((ABS(K844)^2)/($I$5*MAX(F844,0.1)^2),1/3))))),IF(IFERROR(V844,0)=1,MAX($D$16,IFERROR(L844,MAX($D$16,POWER((ABS(K844)^2)/($I$5*MAX(F844,0.1)^2),1/3)))),IF(IFERROR(AG844,0)=1,MAX($D$16,IFERROR(W844,MAX($D$16,POWER((ABS(K844)^2)/($I$5*MAX(F844,0.1)^2),1/3)))),MAX($D$16,POWER((ABS(K844)^2)/($I$5*MAX(F844,0.1)^2),1/3))))))),MAX($D$16,POWER((ABS(K844)^2)/($I$5*MAX(F844,0.1)^2),1/3)))</f>
        <v>2.1389677043987478</v>
      </c>
      <c r="AI844">
        <f t="shared" ca="1" si="413"/>
        <v>634.35446770439876</v>
      </c>
      <c r="AJ844">
        <f t="shared" ca="1" si="414"/>
        <v>635.42395155659813</v>
      </c>
      <c r="AM844">
        <v>0</v>
      </c>
      <c r="AN844">
        <v>0</v>
      </c>
      <c r="AO844">
        <f t="shared" si="415"/>
        <v>0</v>
      </c>
      <c r="AP844">
        <f t="shared" si="424"/>
        <v>0</v>
      </c>
      <c r="AQ844">
        <f t="shared" ca="1" si="416"/>
        <v>1.0000000000000004</v>
      </c>
      <c r="AR844" t="str">
        <f t="shared" ca="1" si="417"/>
        <v>Supercritical</v>
      </c>
      <c r="AS844">
        <f t="shared" ca="1" si="418"/>
        <v>3.8141460404132466E-3</v>
      </c>
    </row>
    <row r="845" spans="1:45" x14ac:dyDescent="0.35">
      <c r="A845">
        <v>696</v>
      </c>
      <c r="B845">
        <v>694.99599999999998</v>
      </c>
      <c r="C845">
        <v>616113.14099999995</v>
      </c>
      <c r="D845">
        <v>3097307.3670000001</v>
      </c>
      <c r="E845">
        <v>632.21500000000003</v>
      </c>
      <c r="F845">
        <v>5.2</v>
      </c>
      <c r="G845">
        <v>0</v>
      </c>
      <c r="H845" t="s">
        <v>194</v>
      </c>
      <c r="I845">
        <v>2.7E-2</v>
      </c>
      <c r="J845">
        <f t="shared" si="419"/>
        <v>1</v>
      </c>
      <c r="K845">
        <f t="shared" ca="1" si="420"/>
        <v>50.95</v>
      </c>
      <c r="L845">
        <f t="shared" ca="1" si="421"/>
        <v>1.0684959309922624</v>
      </c>
      <c r="M845">
        <f t="shared" ca="1" si="394"/>
        <v>5.5561788411597641</v>
      </c>
      <c r="N845">
        <f t="shared" ca="1" si="395"/>
        <v>0.75728294997139567</v>
      </c>
      <c r="O845">
        <f t="shared" ca="1" si="396"/>
        <v>9.1699712080119067</v>
      </c>
      <c r="P845">
        <f t="shared" ca="1" si="397"/>
        <v>633.28349593099233</v>
      </c>
      <c r="Q845">
        <f t="shared" ca="1" si="398"/>
        <v>637.5693456738959</v>
      </c>
      <c r="R845">
        <f t="shared" ca="1" si="399"/>
        <v>2.7409906686322007E-2</v>
      </c>
      <c r="S845">
        <f t="shared" ca="1" si="400"/>
        <v>2.8323507366843055</v>
      </c>
      <c r="T845">
        <f t="shared" ca="1" si="401"/>
        <v>50.594272557643521</v>
      </c>
      <c r="U845">
        <f t="shared" ca="1" si="422"/>
        <v>-2.7102769924795211E-2</v>
      </c>
      <c r="V845">
        <f t="shared" ca="1" si="423"/>
        <v>0</v>
      </c>
      <c r="W845">
        <f t="shared" ca="1" si="402"/>
        <v>0.94012527235245691</v>
      </c>
      <c r="X845">
        <f t="shared" ca="1" si="403"/>
        <v>4.8886514162327757</v>
      </c>
      <c r="Y845">
        <f t="shared" ca="1" si="404"/>
        <v>0.69046305428963062</v>
      </c>
      <c r="Z845">
        <f t="shared" ca="1" si="405"/>
        <v>10.422097151541719</v>
      </c>
      <c r="AA845">
        <f t="shared" ca="1" si="406"/>
        <v>633.15512527235251</v>
      </c>
      <c r="AB845">
        <f t="shared" ca="1" si="407"/>
        <v>638.69131839346232</v>
      </c>
      <c r="AC845">
        <f t="shared" ca="1" si="408"/>
        <v>4.0047200224205326E-2</v>
      </c>
      <c r="AD845">
        <f t="shared" ca="1" si="409"/>
        <v>3.4318456728588163</v>
      </c>
      <c r="AE845">
        <f t="shared" ca="1" si="410"/>
        <v>56.427009056164046</v>
      </c>
      <c r="AF845">
        <f t="shared" ca="1" si="411"/>
        <v>3.9547200224205881E-2</v>
      </c>
      <c r="AG845">
        <f t="shared" ca="1" si="412"/>
        <v>0</v>
      </c>
      <c r="AH845">
        <f ca="1">IFERROR(IF(V32="Supercritical",MAX($D$16,IFERROR(L845,MAX($D$16,POWER((ABS(K845)^2)/($I$5*MAX(F845,0.1)^2),1/3)))),IF(V32="Subcritical",MAX($D$16,IFERROR(W845,MAX($D$16,POWER((ABS(K845)^2)/($I$5*MAX(F845,0.1)^2),1/3)))),IF(AND(IFERROR(V845,0)=1,IFERROR(AG845,0)=1),IF(IFERROR(T845,-1E+99)&gt;=IFERROR(AE845,-1E+99),MAX($D$16,IFERROR(L845,MAX($D$16,POWER((ABS(K845)^2)/($I$5*MAX(F845,0.1)^2),1/3)))),MAX($D$16,IFERROR(W845,MAX($D$16,POWER((ABS(K845)^2)/($I$5*MAX(F845,0.1)^2),1/3))))),IF(IFERROR(V845,0)=1,MAX($D$16,IFERROR(L845,MAX($D$16,POWER((ABS(K845)^2)/($I$5*MAX(F845,0.1)^2),1/3)))),IF(IFERROR(AG845,0)=1,MAX($D$16,IFERROR(W845,MAX($D$16,POWER((ABS(K845)^2)/($I$5*MAX(F845,0.1)^2),1/3)))),MAX($D$16,POWER((ABS(K845)^2)/($I$5*MAX(F845,0.1)^2),1/3))))))),MAX($D$16,POWER((ABS(K845)^2)/($I$5*MAX(F845,0.1)^2),1/3)))</f>
        <v>2.1389677043987478</v>
      </c>
      <c r="AI845">
        <f t="shared" ca="1" si="413"/>
        <v>634.35396770439877</v>
      </c>
      <c r="AJ845">
        <f t="shared" ca="1" si="414"/>
        <v>635.42345155659814</v>
      </c>
      <c r="AM845">
        <v>0</v>
      </c>
      <c r="AN845">
        <v>0</v>
      </c>
      <c r="AO845">
        <f t="shared" si="415"/>
        <v>0</v>
      </c>
      <c r="AP845">
        <f t="shared" si="424"/>
        <v>0</v>
      </c>
      <c r="AQ845">
        <f t="shared" ca="1" si="416"/>
        <v>1.0000000000000004</v>
      </c>
      <c r="AR845" t="str">
        <f t="shared" ca="1" si="417"/>
        <v>Supercritical</v>
      </c>
      <c r="AS845">
        <f t="shared" ca="1" si="418"/>
        <v>3.8141460404132466E-3</v>
      </c>
    </row>
    <row r="846" spans="1:45" x14ac:dyDescent="0.35">
      <c r="A846">
        <v>697</v>
      </c>
      <c r="B846">
        <v>695.99599999999998</v>
      </c>
      <c r="C846">
        <v>616112.66700000002</v>
      </c>
      <c r="D846">
        <v>3097306.4870000002</v>
      </c>
      <c r="E846">
        <v>632.21450000000004</v>
      </c>
      <c r="F846">
        <v>5.2</v>
      </c>
      <c r="G846">
        <v>0</v>
      </c>
      <c r="H846" t="s">
        <v>194</v>
      </c>
      <c r="I846">
        <v>0</v>
      </c>
      <c r="J846">
        <f t="shared" si="419"/>
        <v>1</v>
      </c>
      <c r="K846">
        <f t="shared" ca="1" si="420"/>
        <v>50.95</v>
      </c>
      <c r="L846">
        <f t="shared" ca="1" si="421"/>
        <v>1.0684959309922624</v>
      </c>
      <c r="M846">
        <f t="shared" ca="1" si="394"/>
        <v>5.5561788411597641</v>
      </c>
      <c r="N846">
        <f t="shared" ca="1" si="395"/>
        <v>0.75728294997139567</v>
      </c>
      <c r="O846">
        <f t="shared" ca="1" si="396"/>
        <v>9.1699712080119067</v>
      </c>
      <c r="P846">
        <f t="shared" ca="1" si="397"/>
        <v>633.28299593099234</v>
      </c>
      <c r="Q846">
        <f t="shared" ca="1" si="398"/>
        <v>637.56884567389591</v>
      </c>
      <c r="R846">
        <f t="shared" ca="1" si="399"/>
        <v>2.7409906686322007E-2</v>
      </c>
      <c r="S846">
        <f t="shared" ca="1" si="400"/>
        <v>2.8323507366843055</v>
      </c>
      <c r="T846">
        <f t="shared" ca="1" si="401"/>
        <v>50.594272557643521</v>
      </c>
      <c r="U846">
        <f t="shared" ca="1" si="422"/>
        <v>-2.6909906686341856E-2</v>
      </c>
      <c r="V846">
        <f t="shared" ca="1" si="423"/>
        <v>0</v>
      </c>
      <c r="W846">
        <f t="shared" ca="1" si="402"/>
        <v>0.93993243972977236</v>
      </c>
      <c r="X846">
        <f t="shared" ca="1" si="403"/>
        <v>4.8876486865948161</v>
      </c>
      <c r="Y846">
        <f t="shared" ca="1" si="404"/>
        <v>0.69035903506790153</v>
      </c>
      <c r="Z846">
        <f t="shared" ca="1" si="405"/>
        <v>10.424235305564983</v>
      </c>
      <c r="AA846">
        <f t="shared" ca="1" si="406"/>
        <v>633.15443243972982</v>
      </c>
      <c r="AB846">
        <f t="shared" ca="1" si="407"/>
        <v>638.69289735847531</v>
      </c>
      <c r="AC846">
        <f t="shared" ca="1" si="408"/>
        <v>4.0071682680901242E-2</v>
      </c>
      <c r="AD846">
        <f t="shared" ca="1" si="409"/>
        <v>3.4329018217598408</v>
      </c>
      <c r="AE846">
        <f t="shared" ca="1" si="410"/>
        <v>56.437171348982737</v>
      </c>
      <c r="AF846">
        <f t="shared" ca="1" si="411"/>
        <v>3.9743918820136059E-2</v>
      </c>
      <c r="AG846">
        <f t="shared" ca="1" si="412"/>
        <v>0</v>
      </c>
      <c r="AH846">
        <f ca="1">IFERROR(IF(V32="Supercritical",MAX($D$16,IFERROR(L846,MAX($D$16,POWER((ABS(K846)^2)/($I$5*MAX(F846,0.1)^2),1/3)))),IF(V32="Subcritical",MAX($D$16,IFERROR(W846,MAX($D$16,POWER((ABS(K846)^2)/($I$5*MAX(F846,0.1)^2),1/3)))),IF(AND(IFERROR(V846,0)=1,IFERROR(AG846,0)=1),IF(IFERROR(T846,-1E+99)&gt;=IFERROR(AE846,-1E+99),MAX($D$16,IFERROR(L846,MAX($D$16,POWER((ABS(K846)^2)/($I$5*MAX(F846,0.1)^2),1/3)))),MAX($D$16,IFERROR(W846,MAX($D$16,POWER((ABS(K846)^2)/($I$5*MAX(F846,0.1)^2),1/3))))),IF(IFERROR(V846,0)=1,MAX($D$16,IFERROR(L846,MAX($D$16,POWER((ABS(K846)^2)/($I$5*MAX(F846,0.1)^2),1/3)))),IF(IFERROR(AG846,0)=1,MAX($D$16,IFERROR(W846,MAX($D$16,POWER((ABS(K846)^2)/($I$5*MAX(F846,0.1)^2),1/3)))),MAX($D$16,POWER((ABS(K846)^2)/($I$5*MAX(F846,0.1)^2),1/3))))))),MAX($D$16,POWER((ABS(K846)^2)/($I$5*MAX(F846,0.1)^2),1/3)))</f>
        <v>2.1389677043987478</v>
      </c>
      <c r="AI846">
        <f t="shared" ca="1" si="413"/>
        <v>634.35346770439878</v>
      </c>
      <c r="AJ846">
        <f t="shared" ca="1" si="414"/>
        <v>635.42295155659815</v>
      </c>
      <c r="AM846">
        <v>0</v>
      </c>
      <c r="AN846">
        <v>0</v>
      </c>
      <c r="AO846">
        <f t="shared" si="415"/>
        <v>0</v>
      </c>
      <c r="AP846">
        <f t="shared" si="424"/>
        <v>0</v>
      </c>
      <c r="AQ846">
        <f t="shared" ca="1" si="416"/>
        <v>1.0000000000000004</v>
      </c>
      <c r="AR846" t="str">
        <f t="shared" ca="1" si="417"/>
        <v>Supercritical</v>
      </c>
      <c r="AS846">
        <f t="shared" ca="1" si="418"/>
        <v>3.8141460404132466E-3</v>
      </c>
    </row>
    <row r="847" spans="1:45" x14ac:dyDescent="0.35">
      <c r="A847">
        <v>698</v>
      </c>
      <c r="B847">
        <v>696.995</v>
      </c>
      <c r="C847">
        <v>616112.19299999997</v>
      </c>
      <c r="D847">
        <v>3097305.6069999998</v>
      </c>
      <c r="E847">
        <v>632.21400000000006</v>
      </c>
      <c r="F847">
        <v>5.2</v>
      </c>
      <c r="G847">
        <v>0</v>
      </c>
      <c r="H847" t="s">
        <v>194</v>
      </c>
      <c r="I847">
        <v>2.3E-2</v>
      </c>
      <c r="J847">
        <f t="shared" si="419"/>
        <v>0.99900000000002365</v>
      </c>
      <c r="K847">
        <f t="shared" ca="1" si="420"/>
        <v>50.95</v>
      </c>
      <c r="L847">
        <f t="shared" ca="1" si="421"/>
        <v>1.0684959309922624</v>
      </c>
      <c r="M847">
        <f t="shared" ca="1" si="394"/>
        <v>5.5561788411597641</v>
      </c>
      <c r="N847">
        <f t="shared" ca="1" si="395"/>
        <v>0.75728294997139567</v>
      </c>
      <c r="O847">
        <f t="shared" ca="1" si="396"/>
        <v>9.1699712080119067</v>
      </c>
      <c r="P847">
        <f t="shared" ca="1" si="397"/>
        <v>633.28249593099235</v>
      </c>
      <c r="Q847">
        <f t="shared" ca="1" si="398"/>
        <v>637.56834567389592</v>
      </c>
      <c r="R847">
        <f t="shared" ca="1" si="399"/>
        <v>2.7409906686322007E-2</v>
      </c>
      <c r="S847">
        <f t="shared" ca="1" si="400"/>
        <v>2.8323507366843055</v>
      </c>
      <c r="T847">
        <f t="shared" ca="1" si="401"/>
        <v>50.594272557643521</v>
      </c>
      <c r="U847">
        <f t="shared" ca="1" si="422"/>
        <v>-2.7046787686458629E-2</v>
      </c>
      <c r="V847">
        <f t="shared" ca="1" si="423"/>
        <v>0</v>
      </c>
      <c r="W847">
        <f t="shared" ca="1" si="402"/>
        <v>0.93974222657672524</v>
      </c>
      <c r="X847">
        <f t="shared" ca="1" si="403"/>
        <v>4.8866595781989712</v>
      </c>
      <c r="Y847">
        <f t="shared" ca="1" si="404"/>
        <v>0.6902564177568441</v>
      </c>
      <c r="Z847">
        <f t="shared" ca="1" si="405"/>
        <v>10.426345274245223</v>
      </c>
      <c r="AA847">
        <f t="shared" ca="1" si="406"/>
        <v>633.15374222657681</v>
      </c>
      <c r="AB847">
        <f t="shared" ca="1" si="407"/>
        <v>638.69444945276314</v>
      </c>
      <c r="AC847">
        <f t="shared" ca="1" si="408"/>
        <v>4.0095852583173858E-2</v>
      </c>
      <c r="AD847">
        <f t="shared" ca="1" si="409"/>
        <v>3.4339441545973988</v>
      </c>
      <c r="AE847">
        <f t="shared" ca="1" si="410"/>
        <v>56.447200249948914</v>
      </c>
      <c r="AF847">
        <f t="shared" ca="1" si="411"/>
        <v>3.9848342212621901E-2</v>
      </c>
      <c r="AG847">
        <f t="shared" ca="1" si="412"/>
        <v>0</v>
      </c>
      <c r="AH847">
        <f ca="1">IFERROR(IF(V32="Supercritical",MAX($D$16,IFERROR(L847,MAX($D$16,POWER((ABS(K847)^2)/($I$5*MAX(F847,0.1)^2),1/3)))),IF(V32="Subcritical",MAX($D$16,IFERROR(W847,MAX($D$16,POWER((ABS(K847)^2)/($I$5*MAX(F847,0.1)^2),1/3)))),IF(AND(IFERROR(V847,0)=1,IFERROR(AG847,0)=1),IF(IFERROR(T847,-1E+99)&gt;=IFERROR(AE847,-1E+99),MAX($D$16,IFERROR(L847,MAX($D$16,POWER((ABS(K847)^2)/($I$5*MAX(F847,0.1)^2),1/3)))),MAX($D$16,IFERROR(W847,MAX($D$16,POWER((ABS(K847)^2)/($I$5*MAX(F847,0.1)^2),1/3))))),IF(IFERROR(V847,0)=1,MAX($D$16,IFERROR(L847,MAX($D$16,POWER((ABS(K847)^2)/($I$5*MAX(F847,0.1)^2),1/3)))),IF(IFERROR(AG847,0)=1,MAX($D$16,IFERROR(W847,MAX($D$16,POWER((ABS(K847)^2)/($I$5*MAX(F847,0.1)^2),1/3)))),MAX($D$16,POWER((ABS(K847)^2)/($I$5*MAX(F847,0.1)^2),1/3))))))),MAX($D$16,POWER((ABS(K847)^2)/($I$5*MAX(F847,0.1)^2),1/3)))</f>
        <v>2.1389677043987478</v>
      </c>
      <c r="AI847">
        <f t="shared" ca="1" si="413"/>
        <v>634.35296770439879</v>
      </c>
      <c r="AJ847">
        <f t="shared" ca="1" si="414"/>
        <v>635.42245155659816</v>
      </c>
      <c r="AM847">
        <v>0</v>
      </c>
      <c r="AN847">
        <v>0</v>
      </c>
      <c r="AO847">
        <f t="shared" si="415"/>
        <v>0</v>
      </c>
      <c r="AP847">
        <f t="shared" si="424"/>
        <v>0</v>
      </c>
      <c r="AQ847">
        <f t="shared" ca="1" si="416"/>
        <v>1.0000000000000004</v>
      </c>
      <c r="AR847" t="str">
        <f t="shared" ca="1" si="417"/>
        <v>Supercritical</v>
      </c>
      <c r="AS847">
        <f t="shared" ca="1" si="418"/>
        <v>3.8141460404132466E-3</v>
      </c>
    </row>
    <row r="848" spans="1:45" x14ac:dyDescent="0.35">
      <c r="A848">
        <v>699</v>
      </c>
      <c r="B848">
        <v>697.99599999999998</v>
      </c>
      <c r="C848">
        <v>616111.71799999999</v>
      </c>
      <c r="D848">
        <v>3097304.7259999998</v>
      </c>
      <c r="E848">
        <v>632.21349999999995</v>
      </c>
      <c r="F848">
        <v>5.2</v>
      </c>
      <c r="G848">
        <v>0</v>
      </c>
      <c r="H848" t="s">
        <v>194</v>
      </c>
      <c r="I848">
        <v>2.3E-2</v>
      </c>
      <c r="J848">
        <f t="shared" si="419"/>
        <v>1.0009999999999764</v>
      </c>
      <c r="K848">
        <f t="shared" ca="1" si="420"/>
        <v>50.95</v>
      </c>
      <c r="L848">
        <f t="shared" ca="1" si="421"/>
        <v>1.0684959309922624</v>
      </c>
      <c r="M848">
        <f t="shared" ca="1" si="394"/>
        <v>5.5561788411597641</v>
      </c>
      <c r="N848">
        <f t="shared" ca="1" si="395"/>
        <v>0.75728294997139567</v>
      </c>
      <c r="O848">
        <f t="shared" ca="1" si="396"/>
        <v>9.1699712080119067</v>
      </c>
      <c r="P848">
        <f t="shared" ca="1" si="397"/>
        <v>633.28199593099225</v>
      </c>
      <c r="Q848">
        <f t="shared" ca="1" si="398"/>
        <v>637.56784567389582</v>
      </c>
      <c r="R848">
        <f t="shared" ca="1" si="399"/>
        <v>2.7409906686322007E-2</v>
      </c>
      <c r="S848">
        <f t="shared" ca="1" si="400"/>
        <v>2.8323507366843055</v>
      </c>
      <c r="T848">
        <f t="shared" ca="1" si="401"/>
        <v>50.594272557643521</v>
      </c>
      <c r="U848">
        <f t="shared" ca="1" si="422"/>
        <v>-2.7101607499730562E-2</v>
      </c>
      <c r="V848">
        <f t="shared" ca="1" si="423"/>
        <v>0</v>
      </c>
      <c r="W848">
        <f t="shared" ca="1" si="402"/>
        <v>0.93955474795816285</v>
      </c>
      <c r="X848">
        <f t="shared" ca="1" si="403"/>
        <v>4.8856846893824466</v>
      </c>
      <c r="Y848">
        <f t="shared" ca="1" si="404"/>
        <v>0.69015526489607426</v>
      </c>
      <c r="Z848">
        <f t="shared" ca="1" si="405"/>
        <v>10.428425745673758</v>
      </c>
      <c r="AA848">
        <f t="shared" ca="1" si="406"/>
        <v>633.15305474795809</v>
      </c>
      <c r="AB848">
        <f t="shared" ca="1" si="407"/>
        <v>638.6959733785917</v>
      </c>
      <c r="AC848">
        <f t="shared" ca="1" si="408"/>
        <v>4.0119694490901907E-2</v>
      </c>
      <c r="AD848">
        <f t="shared" ca="1" si="409"/>
        <v>3.4349720189482817</v>
      </c>
      <c r="AE848">
        <f t="shared" ca="1" si="410"/>
        <v>56.457089499826502</v>
      </c>
      <c r="AF848">
        <f t="shared" ca="1" si="411"/>
        <v>3.9869125829341101E-2</v>
      </c>
      <c r="AG848">
        <f t="shared" ca="1" si="412"/>
        <v>0</v>
      </c>
      <c r="AH848">
        <f ca="1">IFERROR(IF(V32="Supercritical",MAX($D$16,IFERROR(L848,MAX($D$16,POWER((ABS(K848)^2)/($I$5*MAX(F848,0.1)^2),1/3)))),IF(V32="Subcritical",MAX($D$16,IFERROR(W848,MAX($D$16,POWER((ABS(K848)^2)/($I$5*MAX(F848,0.1)^2),1/3)))),IF(AND(IFERROR(V848,0)=1,IFERROR(AG848,0)=1),IF(IFERROR(T848,-1E+99)&gt;=IFERROR(AE848,-1E+99),MAX($D$16,IFERROR(L848,MAX($D$16,POWER((ABS(K848)^2)/($I$5*MAX(F848,0.1)^2),1/3)))),MAX($D$16,IFERROR(W848,MAX($D$16,POWER((ABS(K848)^2)/($I$5*MAX(F848,0.1)^2),1/3))))),IF(IFERROR(V848,0)=1,MAX($D$16,IFERROR(L848,MAX($D$16,POWER((ABS(K848)^2)/($I$5*MAX(F848,0.1)^2),1/3)))),IF(IFERROR(AG848,0)=1,MAX($D$16,IFERROR(W848,MAX($D$16,POWER((ABS(K848)^2)/($I$5*MAX(F848,0.1)^2),1/3)))),MAX($D$16,POWER((ABS(K848)^2)/($I$5*MAX(F848,0.1)^2),1/3))))))),MAX($D$16,POWER((ABS(K848)^2)/($I$5*MAX(F848,0.1)^2),1/3)))</f>
        <v>2.1389677043987478</v>
      </c>
      <c r="AI848">
        <f t="shared" ca="1" si="413"/>
        <v>634.35246770439869</v>
      </c>
      <c r="AJ848">
        <f t="shared" ca="1" si="414"/>
        <v>635.42195155659806</v>
      </c>
      <c r="AM848">
        <v>0</v>
      </c>
      <c r="AN848">
        <v>0</v>
      </c>
      <c r="AO848">
        <f t="shared" si="415"/>
        <v>0</v>
      </c>
      <c r="AP848">
        <f t="shared" si="424"/>
        <v>0</v>
      </c>
      <c r="AQ848">
        <f t="shared" ca="1" si="416"/>
        <v>1.0000000000000004</v>
      </c>
      <c r="AR848" t="str">
        <f t="shared" ca="1" si="417"/>
        <v>Supercritical</v>
      </c>
      <c r="AS848">
        <f t="shared" ca="1" si="418"/>
        <v>3.8141460404132466E-3</v>
      </c>
    </row>
    <row r="849" spans="1:45" x14ac:dyDescent="0.35">
      <c r="A849">
        <v>700</v>
      </c>
      <c r="B849">
        <v>698.99599999999998</v>
      </c>
      <c r="C849">
        <v>616111.24399999995</v>
      </c>
      <c r="D849">
        <v>3097303.8459999999</v>
      </c>
      <c r="E849">
        <v>632.21299999999997</v>
      </c>
      <c r="F849">
        <v>5.2</v>
      </c>
      <c r="G849">
        <v>0</v>
      </c>
      <c r="H849" t="s">
        <v>194</v>
      </c>
      <c r="I849">
        <v>2.7E-2</v>
      </c>
      <c r="J849">
        <f t="shared" si="419"/>
        <v>1</v>
      </c>
      <c r="K849">
        <f t="shared" ca="1" si="420"/>
        <v>50.95</v>
      </c>
      <c r="L849">
        <f t="shared" ca="1" si="421"/>
        <v>1.0684959309922624</v>
      </c>
      <c r="M849">
        <f t="shared" ca="1" si="394"/>
        <v>5.5561788411597641</v>
      </c>
      <c r="N849">
        <f t="shared" ca="1" si="395"/>
        <v>0.75728294997139567</v>
      </c>
      <c r="O849">
        <f t="shared" ca="1" si="396"/>
        <v>9.1699712080119067</v>
      </c>
      <c r="P849">
        <f t="shared" ca="1" si="397"/>
        <v>633.28149593099226</v>
      </c>
      <c r="Q849">
        <f t="shared" ca="1" si="398"/>
        <v>637.56734567389583</v>
      </c>
      <c r="R849">
        <f t="shared" ca="1" si="399"/>
        <v>2.7409906686322007E-2</v>
      </c>
      <c r="S849">
        <f t="shared" ca="1" si="400"/>
        <v>2.8323507366843055</v>
      </c>
      <c r="T849">
        <f t="shared" ca="1" si="401"/>
        <v>50.594272557643521</v>
      </c>
      <c r="U849">
        <f t="shared" ca="1" si="422"/>
        <v>-2.7102769924795211E-2</v>
      </c>
      <c r="V849">
        <f t="shared" ca="1" si="423"/>
        <v>0</v>
      </c>
      <c r="W849">
        <f t="shared" ca="1" si="402"/>
        <v>0.93937010022185541</v>
      </c>
      <c r="X849">
        <f t="shared" ca="1" si="403"/>
        <v>4.8847245211536485</v>
      </c>
      <c r="Y849">
        <f t="shared" ca="1" si="404"/>
        <v>0.69005562894474681</v>
      </c>
      <c r="Z849">
        <f t="shared" ca="1" si="405"/>
        <v>10.430475614204525</v>
      </c>
      <c r="AA849">
        <f t="shared" ca="1" si="406"/>
        <v>633.15237010022179</v>
      </c>
      <c r="AB849">
        <f t="shared" ca="1" si="407"/>
        <v>638.69746803796465</v>
      </c>
      <c r="AC849">
        <f t="shared" ca="1" si="408"/>
        <v>4.0143195309917154E-2</v>
      </c>
      <c r="AD849">
        <f t="shared" ca="1" si="409"/>
        <v>3.435984864111445</v>
      </c>
      <c r="AE849">
        <f t="shared" ca="1" si="410"/>
        <v>56.466833818878442</v>
      </c>
      <c r="AF849">
        <f t="shared" ca="1" si="411"/>
        <v>3.9892724717105921E-2</v>
      </c>
      <c r="AG849">
        <f t="shared" ca="1" si="412"/>
        <v>0</v>
      </c>
      <c r="AH849">
        <f ca="1">IFERROR(IF(V32="Supercritical",MAX($D$16,IFERROR(L849,MAX($D$16,POWER((ABS(K849)^2)/($I$5*MAX(F849,0.1)^2),1/3)))),IF(V32="Subcritical",MAX($D$16,IFERROR(W849,MAX($D$16,POWER((ABS(K849)^2)/($I$5*MAX(F849,0.1)^2),1/3)))),IF(AND(IFERROR(V849,0)=1,IFERROR(AG849,0)=1),IF(IFERROR(T849,-1E+99)&gt;=IFERROR(AE849,-1E+99),MAX($D$16,IFERROR(L849,MAX($D$16,POWER((ABS(K849)^2)/($I$5*MAX(F849,0.1)^2),1/3)))),MAX($D$16,IFERROR(W849,MAX($D$16,POWER((ABS(K849)^2)/($I$5*MAX(F849,0.1)^2),1/3))))),IF(IFERROR(V849,0)=1,MAX($D$16,IFERROR(L849,MAX($D$16,POWER((ABS(K849)^2)/($I$5*MAX(F849,0.1)^2),1/3)))),IF(IFERROR(AG849,0)=1,MAX($D$16,IFERROR(W849,MAX($D$16,POWER((ABS(K849)^2)/($I$5*MAX(F849,0.1)^2),1/3)))),MAX($D$16,POWER((ABS(K849)^2)/($I$5*MAX(F849,0.1)^2),1/3))))))),MAX($D$16,POWER((ABS(K849)^2)/($I$5*MAX(F849,0.1)^2),1/3)))</f>
        <v>2.1389677043987478</v>
      </c>
      <c r="AI849">
        <f t="shared" ca="1" si="413"/>
        <v>634.3519677043987</v>
      </c>
      <c r="AJ849">
        <f t="shared" ca="1" si="414"/>
        <v>635.42145155659807</v>
      </c>
      <c r="AM849">
        <v>0</v>
      </c>
      <c r="AN849">
        <v>0</v>
      </c>
      <c r="AO849">
        <f t="shared" si="415"/>
        <v>0</v>
      </c>
      <c r="AP849">
        <f t="shared" si="424"/>
        <v>0</v>
      </c>
      <c r="AQ849">
        <f t="shared" ca="1" si="416"/>
        <v>1.0000000000000004</v>
      </c>
      <c r="AR849" t="str">
        <f t="shared" ca="1" si="417"/>
        <v>Supercritical</v>
      </c>
      <c r="AS849">
        <f t="shared" ca="1" si="418"/>
        <v>3.8141460404132466E-3</v>
      </c>
    </row>
    <row r="850" spans="1:45" x14ac:dyDescent="0.35">
      <c r="A850">
        <v>701</v>
      </c>
      <c r="B850">
        <v>699.99599999999998</v>
      </c>
      <c r="C850">
        <v>616110.77</v>
      </c>
      <c r="D850">
        <v>3097302.9649999999</v>
      </c>
      <c r="E850">
        <v>632.21249999999998</v>
      </c>
      <c r="F850">
        <v>5.2</v>
      </c>
      <c r="G850">
        <v>0</v>
      </c>
      <c r="H850" t="s">
        <v>194</v>
      </c>
      <c r="I850">
        <v>2.7E-2</v>
      </c>
      <c r="J850">
        <f t="shared" si="419"/>
        <v>1</v>
      </c>
      <c r="K850">
        <f t="shared" ca="1" si="420"/>
        <v>50.95</v>
      </c>
      <c r="L850">
        <f t="shared" ca="1" si="421"/>
        <v>1.0684959309922624</v>
      </c>
      <c r="M850">
        <f t="shared" ca="1" si="394"/>
        <v>5.5561788411597641</v>
      </c>
      <c r="N850">
        <f t="shared" ca="1" si="395"/>
        <v>0.75728294997139567</v>
      </c>
      <c r="O850">
        <f t="shared" ca="1" si="396"/>
        <v>9.1699712080119067</v>
      </c>
      <c r="P850">
        <f t="shared" ca="1" si="397"/>
        <v>633.28099593099228</v>
      </c>
      <c r="Q850">
        <f t="shared" ca="1" si="398"/>
        <v>637.56684567389584</v>
      </c>
      <c r="R850">
        <f t="shared" ca="1" si="399"/>
        <v>2.7409906686322007E-2</v>
      </c>
      <c r="S850">
        <f t="shared" ca="1" si="400"/>
        <v>2.8323507366843055</v>
      </c>
      <c r="T850">
        <f t="shared" ca="1" si="401"/>
        <v>50.594272557643521</v>
      </c>
      <c r="U850">
        <f t="shared" ca="1" si="422"/>
        <v>-2.7102769924795211E-2</v>
      </c>
      <c r="V850">
        <f t="shared" ca="1" si="423"/>
        <v>0</v>
      </c>
      <c r="W850">
        <f t="shared" ca="1" si="402"/>
        <v>0.93918836270523143</v>
      </c>
      <c r="X850">
        <f t="shared" ca="1" si="403"/>
        <v>4.8837794860672039</v>
      </c>
      <c r="Y850">
        <f t="shared" ca="1" si="404"/>
        <v>0.68995755319649255</v>
      </c>
      <c r="Z850">
        <f t="shared" ca="1" si="405"/>
        <v>10.432493961972241</v>
      </c>
      <c r="AA850">
        <f t="shared" ca="1" si="406"/>
        <v>633.15168836270516</v>
      </c>
      <c r="AB850">
        <f t="shared" ca="1" si="407"/>
        <v>638.6989325149267</v>
      </c>
      <c r="AC850">
        <f t="shared" ca="1" si="408"/>
        <v>4.016634408561065E-2</v>
      </c>
      <c r="AD850">
        <f t="shared" ca="1" si="409"/>
        <v>3.4369822320334471</v>
      </c>
      <c r="AE850">
        <f t="shared" ca="1" si="410"/>
        <v>56.476428819318386</v>
      </c>
      <c r="AF850">
        <f t="shared" ca="1" si="411"/>
        <v>4.0128614431637288E-2</v>
      </c>
      <c r="AG850">
        <f t="shared" ca="1" si="412"/>
        <v>0</v>
      </c>
      <c r="AH850">
        <f ca="1">IFERROR(IF(V32="Supercritical",MAX($D$16,IFERROR(L850,MAX($D$16,POWER((ABS(K850)^2)/($I$5*MAX(F850,0.1)^2),1/3)))),IF(V32="Subcritical",MAX($D$16,IFERROR(W850,MAX($D$16,POWER((ABS(K850)^2)/($I$5*MAX(F850,0.1)^2),1/3)))),IF(AND(IFERROR(V850,0)=1,IFERROR(AG850,0)=1),IF(IFERROR(T850,-1E+99)&gt;=IFERROR(AE850,-1E+99),MAX($D$16,IFERROR(L850,MAX($D$16,POWER((ABS(K850)^2)/($I$5*MAX(F850,0.1)^2),1/3)))),MAX($D$16,IFERROR(W850,MAX($D$16,POWER((ABS(K850)^2)/($I$5*MAX(F850,0.1)^2),1/3))))),IF(IFERROR(V850,0)=1,MAX($D$16,IFERROR(L850,MAX($D$16,POWER((ABS(K850)^2)/($I$5*MAX(F850,0.1)^2),1/3)))),IF(IFERROR(AG850,0)=1,MAX($D$16,IFERROR(W850,MAX($D$16,POWER((ABS(K850)^2)/($I$5*MAX(F850,0.1)^2),1/3)))),MAX($D$16,POWER((ABS(K850)^2)/($I$5*MAX(F850,0.1)^2),1/3))))))),MAX($D$16,POWER((ABS(K850)^2)/($I$5*MAX(F850,0.1)^2),1/3)))</f>
        <v>2.1389677043987478</v>
      </c>
      <c r="AI850">
        <f t="shared" ca="1" si="413"/>
        <v>634.35146770439871</v>
      </c>
      <c r="AJ850">
        <f t="shared" ca="1" si="414"/>
        <v>635.42095155659808</v>
      </c>
      <c r="AM850">
        <v>0</v>
      </c>
      <c r="AN850">
        <v>0</v>
      </c>
      <c r="AO850">
        <f t="shared" si="415"/>
        <v>0</v>
      </c>
      <c r="AP850">
        <f t="shared" si="424"/>
        <v>0</v>
      </c>
      <c r="AQ850">
        <f t="shared" ca="1" si="416"/>
        <v>1.0000000000000004</v>
      </c>
      <c r="AR850" t="str">
        <f t="shared" ca="1" si="417"/>
        <v>Supercritical</v>
      </c>
      <c r="AS850">
        <f t="shared" ca="1" si="418"/>
        <v>3.8141460404132466E-3</v>
      </c>
    </row>
    <row r="851" spans="1:45" x14ac:dyDescent="0.35">
      <c r="A851">
        <v>702</v>
      </c>
      <c r="B851">
        <v>700.99599999999998</v>
      </c>
      <c r="C851">
        <v>616110.29599999997</v>
      </c>
      <c r="D851">
        <v>3097302.085</v>
      </c>
      <c r="E851">
        <v>632.21199999999999</v>
      </c>
      <c r="F851">
        <v>5.2</v>
      </c>
      <c r="G851">
        <v>0</v>
      </c>
      <c r="H851" t="s">
        <v>194</v>
      </c>
      <c r="I851">
        <v>0.05</v>
      </c>
      <c r="J851">
        <f t="shared" si="419"/>
        <v>1</v>
      </c>
      <c r="K851">
        <f t="shared" ca="1" si="420"/>
        <v>50.95</v>
      </c>
      <c r="L851">
        <f t="shared" ca="1" si="421"/>
        <v>1.0684959309922624</v>
      </c>
      <c r="M851">
        <f t="shared" ca="1" si="394"/>
        <v>5.5561788411597641</v>
      </c>
      <c r="N851">
        <f t="shared" ca="1" si="395"/>
        <v>0.75728294997139567</v>
      </c>
      <c r="O851">
        <f t="shared" ca="1" si="396"/>
        <v>9.1699712080119067</v>
      </c>
      <c r="P851">
        <f t="shared" ca="1" si="397"/>
        <v>633.28049593099229</v>
      </c>
      <c r="Q851">
        <f t="shared" ca="1" si="398"/>
        <v>637.56634567389585</v>
      </c>
      <c r="R851">
        <f t="shared" ca="1" si="399"/>
        <v>2.7409906686322007E-2</v>
      </c>
      <c r="S851">
        <f t="shared" ca="1" si="400"/>
        <v>2.8323507366843055</v>
      </c>
      <c r="T851">
        <f t="shared" ca="1" si="401"/>
        <v>50.594272557643521</v>
      </c>
      <c r="U851">
        <f t="shared" ca="1" si="422"/>
        <v>-2.7267060831604795E-2</v>
      </c>
      <c r="V851">
        <f t="shared" ca="1" si="423"/>
        <v>0</v>
      </c>
      <c r="W851">
        <f t="shared" ca="1" si="402"/>
        <v>0.93900959934120942</v>
      </c>
      <c r="X851">
        <f t="shared" ca="1" si="403"/>
        <v>4.8828499165742896</v>
      </c>
      <c r="Y851">
        <f t="shared" ca="1" si="404"/>
        <v>0.68986107264066721</v>
      </c>
      <c r="Z851">
        <f t="shared" ca="1" si="405"/>
        <v>10.434480041472483</v>
      </c>
      <c r="AA851">
        <f t="shared" ca="1" si="406"/>
        <v>633.15100959934125</v>
      </c>
      <c r="AB851">
        <f t="shared" ca="1" si="407"/>
        <v>638.70036605886662</v>
      </c>
      <c r="AC851">
        <f t="shared" ca="1" si="408"/>
        <v>4.0189131808037994E-2</v>
      </c>
      <c r="AD851">
        <f t="shared" ca="1" si="409"/>
        <v>3.4379637487514856</v>
      </c>
      <c r="AE851">
        <f t="shared" ca="1" si="410"/>
        <v>56.485870922771646</v>
      </c>
      <c r="AF851">
        <f t="shared" ca="1" si="411"/>
        <v>4.0410548147747249E-2</v>
      </c>
      <c r="AG851">
        <f t="shared" ca="1" si="412"/>
        <v>0</v>
      </c>
      <c r="AH851">
        <f ca="1">IFERROR(IF(V32="Supercritical",MAX($D$16,IFERROR(L851,MAX($D$16,POWER((ABS(K851)^2)/($I$5*MAX(F851,0.1)^2),1/3)))),IF(V32="Subcritical",MAX($D$16,IFERROR(W851,MAX($D$16,POWER((ABS(K851)^2)/($I$5*MAX(F851,0.1)^2),1/3)))),IF(AND(IFERROR(V851,0)=1,IFERROR(AG851,0)=1),IF(IFERROR(T851,-1E+99)&gt;=IFERROR(AE851,-1E+99),MAX($D$16,IFERROR(L851,MAX($D$16,POWER((ABS(K851)^2)/($I$5*MAX(F851,0.1)^2),1/3)))),MAX($D$16,IFERROR(W851,MAX($D$16,POWER((ABS(K851)^2)/($I$5*MAX(F851,0.1)^2),1/3))))),IF(IFERROR(V851,0)=1,MAX($D$16,IFERROR(L851,MAX($D$16,POWER((ABS(K851)^2)/($I$5*MAX(F851,0.1)^2),1/3)))),IF(IFERROR(AG851,0)=1,MAX($D$16,IFERROR(W851,MAX($D$16,POWER((ABS(K851)^2)/($I$5*MAX(F851,0.1)^2),1/3)))),MAX($D$16,POWER((ABS(K851)^2)/($I$5*MAX(F851,0.1)^2),1/3))))))),MAX($D$16,POWER((ABS(K851)^2)/($I$5*MAX(F851,0.1)^2),1/3)))</f>
        <v>2.1389677043987478</v>
      </c>
      <c r="AI851">
        <f t="shared" ca="1" si="413"/>
        <v>634.35096770439873</v>
      </c>
      <c r="AJ851">
        <f t="shared" ca="1" si="414"/>
        <v>635.4204515565981</v>
      </c>
      <c r="AM851">
        <v>0</v>
      </c>
      <c r="AN851">
        <v>0</v>
      </c>
      <c r="AO851">
        <f t="shared" si="415"/>
        <v>0</v>
      </c>
      <c r="AP851">
        <f t="shared" si="424"/>
        <v>0</v>
      </c>
      <c r="AQ851">
        <f t="shared" ca="1" si="416"/>
        <v>1.0000000000000004</v>
      </c>
      <c r="AR851" t="str">
        <f t="shared" ca="1" si="417"/>
        <v>Supercritical</v>
      </c>
      <c r="AS851">
        <f t="shared" ca="1" si="418"/>
        <v>3.8141460404132466E-3</v>
      </c>
    </row>
    <row r="852" spans="1:45" x14ac:dyDescent="0.35">
      <c r="A852">
        <v>703</v>
      </c>
      <c r="B852">
        <v>701.99599999999998</v>
      </c>
      <c r="C852">
        <v>616109.821</v>
      </c>
      <c r="D852">
        <v>3097301.2050000001</v>
      </c>
      <c r="E852">
        <v>632.2115</v>
      </c>
      <c r="F852">
        <v>5.2</v>
      </c>
      <c r="G852">
        <v>0</v>
      </c>
      <c r="H852" t="s">
        <v>194</v>
      </c>
      <c r="I852">
        <v>7.8E-2</v>
      </c>
      <c r="J852">
        <f t="shared" si="419"/>
        <v>1</v>
      </c>
      <c r="K852">
        <f t="shared" ca="1" si="420"/>
        <v>50.95</v>
      </c>
      <c r="L852">
        <f t="shared" ca="1" si="421"/>
        <v>1.0684959309922624</v>
      </c>
      <c r="M852">
        <f t="shared" ca="1" si="394"/>
        <v>5.5561788411597641</v>
      </c>
      <c r="N852">
        <f t="shared" ca="1" si="395"/>
        <v>0.75728294997139567</v>
      </c>
      <c r="O852">
        <f t="shared" ca="1" si="396"/>
        <v>9.1699712080119067</v>
      </c>
      <c r="P852">
        <f t="shared" ca="1" si="397"/>
        <v>633.2799959309923</v>
      </c>
      <c r="Q852">
        <f t="shared" ca="1" si="398"/>
        <v>637.56584567389586</v>
      </c>
      <c r="R852">
        <f t="shared" ca="1" si="399"/>
        <v>2.7409906686322007E-2</v>
      </c>
      <c r="S852">
        <f t="shared" ca="1" si="400"/>
        <v>2.8323507366843055</v>
      </c>
      <c r="T852">
        <f t="shared" ca="1" si="401"/>
        <v>50.594272557643521</v>
      </c>
      <c r="U852">
        <f t="shared" ca="1" si="422"/>
        <v>-2.7467067152883828E-2</v>
      </c>
      <c r="V852">
        <f t="shared" ca="1" si="423"/>
        <v>0</v>
      </c>
      <c r="W852">
        <f t="shared" ca="1" si="402"/>
        <v>0.9388338601596492</v>
      </c>
      <c r="X852">
        <f t="shared" ca="1" si="403"/>
        <v>4.8819360728301762</v>
      </c>
      <c r="Y852">
        <f t="shared" ca="1" si="404"/>
        <v>0.68976621476798217</v>
      </c>
      <c r="Z852">
        <f t="shared" ca="1" si="405"/>
        <v>10.436433259246481</v>
      </c>
      <c r="AA852">
        <f t="shared" ca="1" si="406"/>
        <v>633.15033386015966</v>
      </c>
      <c r="AB852">
        <f t="shared" ca="1" si="407"/>
        <v>638.70176806886025</v>
      </c>
      <c r="AC852">
        <f t="shared" ca="1" si="408"/>
        <v>4.0211551229060977E-2</v>
      </c>
      <c r="AD852">
        <f t="shared" ca="1" si="409"/>
        <v>3.4389291163756641</v>
      </c>
      <c r="AE852">
        <f t="shared" ca="1" si="410"/>
        <v>56.49515728295188</v>
      </c>
      <c r="AF852">
        <f t="shared" ca="1" si="411"/>
        <v>3.9961365768476753E-2</v>
      </c>
      <c r="AG852">
        <f t="shared" ca="1" si="412"/>
        <v>0</v>
      </c>
      <c r="AH852">
        <f ca="1">IFERROR(IF(V32="Supercritical",MAX($D$16,IFERROR(L852,MAX($D$16,POWER((ABS(K852)^2)/($I$5*MAX(F852,0.1)^2),1/3)))),IF(V32="Subcritical",MAX($D$16,IFERROR(W852,MAX($D$16,POWER((ABS(K852)^2)/($I$5*MAX(F852,0.1)^2),1/3)))),IF(AND(IFERROR(V852,0)=1,IFERROR(AG852,0)=1),IF(IFERROR(T852,-1E+99)&gt;=IFERROR(AE852,-1E+99),MAX($D$16,IFERROR(L852,MAX($D$16,POWER((ABS(K852)^2)/($I$5*MAX(F852,0.1)^2),1/3)))),MAX($D$16,IFERROR(W852,MAX($D$16,POWER((ABS(K852)^2)/($I$5*MAX(F852,0.1)^2),1/3))))),IF(IFERROR(V852,0)=1,MAX($D$16,IFERROR(L852,MAX($D$16,POWER((ABS(K852)^2)/($I$5*MAX(F852,0.1)^2),1/3)))),IF(IFERROR(AG852,0)=1,MAX($D$16,IFERROR(W852,MAX($D$16,POWER((ABS(K852)^2)/($I$5*MAX(F852,0.1)^2),1/3)))),MAX($D$16,POWER((ABS(K852)^2)/($I$5*MAX(F852,0.1)^2),1/3))))))),MAX($D$16,POWER((ABS(K852)^2)/($I$5*MAX(F852,0.1)^2),1/3)))</f>
        <v>2.1389677043987478</v>
      </c>
      <c r="AI852">
        <f t="shared" ca="1" si="413"/>
        <v>634.35046770439874</v>
      </c>
      <c r="AJ852">
        <f t="shared" ca="1" si="414"/>
        <v>635.41995155659811</v>
      </c>
      <c r="AM852">
        <v>0</v>
      </c>
      <c r="AN852">
        <v>0</v>
      </c>
      <c r="AO852">
        <f t="shared" si="415"/>
        <v>0</v>
      </c>
      <c r="AP852">
        <f t="shared" si="424"/>
        <v>0</v>
      </c>
      <c r="AQ852">
        <f t="shared" ca="1" si="416"/>
        <v>1.0000000000000004</v>
      </c>
      <c r="AR852" t="str">
        <f t="shared" ca="1" si="417"/>
        <v>Supercritical</v>
      </c>
      <c r="AS852">
        <f t="shared" ca="1" si="418"/>
        <v>3.8141460404132466E-3</v>
      </c>
    </row>
    <row r="853" spans="1:45" x14ac:dyDescent="0.35">
      <c r="A853">
        <v>704</v>
      </c>
      <c r="B853">
        <v>702.99599999999998</v>
      </c>
      <c r="C853">
        <v>616109.34699999995</v>
      </c>
      <c r="D853">
        <v>3097300.324</v>
      </c>
      <c r="E853">
        <v>632.21100000000001</v>
      </c>
      <c r="F853">
        <v>5.2</v>
      </c>
      <c r="G853">
        <v>0</v>
      </c>
      <c r="H853" t="s">
        <v>194</v>
      </c>
      <c r="I853">
        <v>2.7E-2</v>
      </c>
      <c r="J853">
        <f t="shared" si="419"/>
        <v>1</v>
      </c>
      <c r="K853">
        <f t="shared" ca="1" si="420"/>
        <v>50.95</v>
      </c>
      <c r="L853">
        <f t="shared" ca="1" si="421"/>
        <v>1.0684959309922624</v>
      </c>
      <c r="M853">
        <f t="shared" ca="1" si="394"/>
        <v>5.5561788411597641</v>
      </c>
      <c r="N853">
        <f t="shared" ca="1" si="395"/>
        <v>0.75728294997139567</v>
      </c>
      <c r="O853">
        <f t="shared" ca="1" si="396"/>
        <v>9.1699712080119067</v>
      </c>
      <c r="P853">
        <f t="shared" ca="1" si="397"/>
        <v>633.27949593099231</v>
      </c>
      <c r="Q853">
        <f t="shared" ca="1" si="398"/>
        <v>637.56534567389588</v>
      </c>
      <c r="R853">
        <f t="shared" ca="1" si="399"/>
        <v>2.7409906686322007E-2</v>
      </c>
      <c r="S853">
        <f t="shared" ca="1" si="400"/>
        <v>2.8323507366843055</v>
      </c>
      <c r="T853">
        <f t="shared" ca="1" si="401"/>
        <v>50.594272557643521</v>
      </c>
      <c r="U853">
        <f t="shared" ca="1" si="422"/>
        <v>-2.7102769924795211E-2</v>
      </c>
      <c r="V853">
        <f t="shared" ca="1" si="423"/>
        <v>0</v>
      </c>
      <c r="W853">
        <f t="shared" ca="1" si="402"/>
        <v>0.93866118268348275</v>
      </c>
      <c r="X853">
        <f t="shared" ca="1" si="403"/>
        <v>4.8810381499541107</v>
      </c>
      <c r="Y853">
        <f t="shared" ca="1" si="404"/>
        <v>0.6896730003199486</v>
      </c>
      <c r="Z853">
        <f t="shared" ca="1" si="405"/>
        <v>10.438353160685502</v>
      </c>
      <c r="AA853">
        <f t="shared" ca="1" si="406"/>
        <v>633.14966118268353</v>
      </c>
      <c r="AB853">
        <f t="shared" ca="1" si="407"/>
        <v>638.70313807907462</v>
      </c>
      <c r="AC853">
        <f t="shared" ca="1" si="408"/>
        <v>4.0233596691746115E-2</v>
      </c>
      <c r="AD853">
        <f t="shared" ca="1" si="409"/>
        <v>3.4398781056183823</v>
      </c>
      <c r="AE853">
        <f t="shared" ca="1" si="410"/>
        <v>56.504285713626786</v>
      </c>
      <c r="AF853">
        <f t="shared" ca="1" si="411"/>
        <v>3.9983503152143385E-2</v>
      </c>
      <c r="AG853">
        <f t="shared" ca="1" si="412"/>
        <v>0</v>
      </c>
      <c r="AH853">
        <f ca="1">IFERROR(IF(V32="Supercritical",MAX($D$16,IFERROR(L853,MAX($D$16,POWER((ABS(K853)^2)/($I$5*MAX(F853,0.1)^2),1/3)))),IF(V32="Subcritical",MAX($D$16,IFERROR(W853,MAX($D$16,POWER((ABS(K853)^2)/($I$5*MAX(F853,0.1)^2),1/3)))),IF(AND(IFERROR(V853,0)=1,IFERROR(AG853,0)=1),IF(IFERROR(T853,-1E+99)&gt;=IFERROR(AE853,-1E+99),MAX($D$16,IFERROR(L853,MAX($D$16,POWER((ABS(K853)^2)/($I$5*MAX(F853,0.1)^2),1/3)))),MAX($D$16,IFERROR(W853,MAX($D$16,POWER((ABS(K853)^2)/($I$5*MAX(F853,0.1)^2),1/3))))),IF(IFERROR(V853,0)=1,MAX($D$16,IFERROR(L853,MAX($D$16,POWER((ABS(K853)^2)/($I$5*MAX(F853,0.1)^2),1/3)))),IF(IFERROR(AG853,0)=1,MAX($D$16,IFERROR(W853,MAX($D$16,POWER((ABS(K853)^2)/($I$5*MAX(F853,0.1)^2),1/3)))),MAX($D$16,POWER((ABS(K853)^2)/($I$5*MAX(F853,0.1)^2),1/3))))))),MAX($D$16,POWER((ABS(K853)^2)/($I$5*MAX(F853,0.1)^2),1/3)))</f>
        <v>2.1389677043987478</v>
      </c>
      <c r="AI853">
        <f t="shared" ca="1" si="413"/>
        <v>634.34996770439875</v>
      </c>
      <c r="AJ853">
        <f t="shared" ca="1" si="414"/>
        <v>635.41945155659812</v>
      </c>
      <c r="AM853">
        <v>0</v>
      </c>
      <c r="AN853">
        <v>0</v>
      </c>
      <c r="AO853">
        <f t="shared" si="415"/>
        <v>0</v>
      </c>
      <c r="AP853">
        <f t="shared" si="424"/>
        <v>0</v>
      </c>
      <c r="AQ853">
        <f t="shared" ca="1" si="416"/>
        <v>1.0000000000000004</v>
      </c>
      <c r="AR853" t="str">
        <f t="shared" ca="1" si="417"/>
        <v>Supercritical</v>
      </c>
      <c r="AS853">
        <f t="shared" ca="1" si="418"/>
        <v>3.8141460404132466E-3</v>
      </c>
    </row>
    <row r="854" spans="1:45" x14ac:dyDescent="0.35">
      <c r="A854">
        <v>705</v>
      </c>
      <c r="B854">
        <v>703.99599999999998</v>
      </c>
      <c r="C854">
        <v>616108.87300000002</v>
      </c>
      <c r="D854">
        <v>3097299.4440000001</v>
      </c>
      <c r="E854">
        <v>632.21050000000002</v>
      </c>
      <c r="F854">
        <v>5.2</v>
      </c>
      <c r="G854">
        <v>0</v>
      </c>
      <c r="H854" t="s">
        <v>194</v>
      </c>
      <c r="I854">
        <v>2.7E-2</v>
      </c>
      <c r="J854">
        <f t="shared" si="419"/>
        <v>1</v>
      </c>
      <c r="K854">
        <f t="shared" ca="1" si="420"/>
        <v>50.95</v>
      </c>
      <c r="L854">
        <f t="shared" ca="1" si="421"/>
        <v>1.0684959309922624</v>
      </c>
      <c r="M854">
        <f t="shared" ref="M854:M917" ca="1" si="425">((F854)+(G854)*(L854))*(L854)</f>
        <v>5.5561788411597641</v>
      </c>
      <c r="N854">
        <f t="shared" ref="N854:N917" ca="1" si="426">(((F854)+(G854)*(L854))*(L854))/MAX((F854)+2*(L854)*SQRT(1+(G854)^2),0.000001)</f>
        <v>0.75728294997139567</v>
      </c>
      <c r="O854">
        <f t="shared" ref="O854:O917" ca="1" si="427">ABS(K854)/MAX(((F854)+(G854)*(L854))*(L854),0.000001)</f>
        <v>9.1699712080119067</v>
      </c>
      <c r="P854">
        <f t="shared" ref="P854:P917" ca="1" si="428">E854+L854</f>
        <v>633.27899593099232</v>
      </c>
      <c r="Q854">
        <f t="shared" ref="Q854:Q917" ca="1" si="429">P854+((ABS(K854)/MAX(((F854)+(G854)*(L854))*(L854),0.000001))^2)/(2*$I$5)</f>
        <v>637.56484567389589</v>
      </c>
      <c r="R854">
        <f t="shared" ref="R854:R917" ca="1" si="430">((ABS(K854)*$D$6)/(MAX(((F854)+(G854)*(L854))*(L854),0.000001)*MAX(((((F854)+(G854)*(L854))*(L854))/MAX((F854)+2*(L854)*SQRT(1+(G854)^2),0.000001))^(2/3),0.000001)))^2</f>
        <v>2.7409906686322007E-2</v>
      </c>
      <c r="S854">
        <f t="shared" ref="S854:S917" ca="1" si="431">ABS(ABS(K854)/MAX(((F854)+(G854)*(L854))*(L854),0.000001))/SQRT($I$5*MAX((((F854)+(G854)*(L854))*(L854))/MAX((F854)+2*(G854)*(L854),0.000001),0.000001))</f>
        <v>2.8323507366843055</v>
      </c>
      <c r="T854">
        <f t="shared" ref="T854:T917" ca="1" si="432">((F854)*(L854)^2)/2+(G854)*(L854)^3/3+(ABS(K854)^2)/($I$5*MAX(((F854)+(G854)*(L854))*(L854),0.000001))</f>
        <v>50.594272557643521</v>
      </c>
      <c r="U854">
        <f t="shared" ca="1" si="422"/>
        <v>-2.7102769924795211E-2</v>
      </c>
      <c r="V854">
        <f t="shared" ca="1" si="423"/>
        <v>0</v>
      </c>
      <c r="W854">
        <f t="shared" ref="W854:W917" ca="1" si="433">IF($D$20=0,IFERROR(W855,MAX($D$16,POWER((ABS(K854)^2)/($I$5*MAX(F854,0.1)^2),1/3))),IF(IFERROR(AG855,0)=0,IFERROR(W855,MAX($D$16,POWER((ABS(K854)^2)/($I$5*MAX(F854,0.1)^2),1/3))),IF(OR(IFERROR(W854,0)=0,IFERROR(AD855,0)&gt;1),MAX($D$16,POWER((ABS(K854)^2)/($I$5*MAX(F854,0.1)^2),1/3)),IF(IFERROR(AF854,0)&gt;0,MAX($D$16,IFERROR(W854,0)+((IFERROR(AF854,0))*$D$18*IF((IFERROR(AD854,0))&lt;1,1,-1))),IF(IFERROR(AF854,0)&lt;0,IF(ABS((MAX($D$16,POWER((ABS(K854)^2)/($I$5*MAX(F854,0.1)^2),1/3)))-IFERROR(W854,0))&gt;$D$19,MAX($D$16,IF((MAX($D$16,POWER((ABS(K854)^2)/($I$5*MAX(F854,0.1)^2),1/3)))&gt;IFERROR(W854,0),MIN((MAX($D$16,POWER((ABS(K854)^2)/($I$5*MAX(F854,0.1)^2),1/3))),IFERROR(W854,0)+(MIN(ABS(IFERROR(AF854,0))*$D$18,ABS((MAX($D$16,POWER((ABS(K854)^2)/($I$5*MAX(F854,0.1)^2),1/3)))-IFERROR(W854,0))))),MAX((MAX($D$16,POWER((ABS(K854)^2)/($I$5*MAX(F854,0.1)^2),1/3))),IFERROR(W854,0)-(MIN(ABS(IFERROR(AF854,0))*$D$18,ABS((MAX($D$16,POWER((ABS(K854)^2)/($I$5*MAX(F854,0.1)^2),1/3)))-IFERROR(W854,0))))))),MAX($D$16,POWER((ABS(K854)^2)/($I$5*MAX(F854,0.1)^2),1/3))),MAX($D$16,IFERROR(W854,0)))))))</f>
        <v>0.93849159322094144</v>
      </c>
      <c r="X854">
        <f t="shared" ref="X854:X917" ca="1" si="434">((F854)+(G854)*(W854))*(W854)</f>
        <v>4.880156284748896</v>
      </c>
      <c r="Y854">
        <f t="shared" ref="Y854:Y917" ca="1" si="435">(((F854)+(G854)*(W854))*(W854))/MAX((F854)+2*(W854)*SQRT(1+(G854)^2),0.000001)</f>
        <v>0.68958144398284316</v>
      </c>
      <c r="Z854">
        <f t="shared" ref="Z854:Z917" ca="1" si="436">ABS(K854)/MAX(((F854)+(G854)*(W854))*(W854),0.000001)</f>
        <v>10.440239415943539</v>
      </c>
      <c r="AA854">
        <f t="shared" ref="AA854:AA917" ca="1" si="437">E854+W854</f>
        <v>633.14899159322101</v>
      </c>
      <c r="AB854">
        <f t="shared" ref="AB854:AB917" ca="1" si="438">AA854+((ABS(K854)/MAX(((F854)+(G854)*(W854))*(W854),0.000001))^2)/(2*$I$5)</f>
        <v>638.70447574522007</v>
      </c>
      <c r="AC854">
        <f t="shared" ref="AC854:AC917" ca="1" si="439">((ABS(K854)*$D$6)/(MAX(((F854)+(G854)*(W854))*(W854),0.000001)*MAX(((((F854)+(G854)*(W854))*(W854))/MAX((F854)+2*(W854)*SQRT(1+(G854)^2),0.000001))^(2/3),0.000001)))^2</f>
        <v>4.0255263971942339E-2</v>
      </c>
      <c r="AD854">
        <f t="shared" ref="AD854:AD917" ca="1" si="440">ABS(ABS(K854)/MAX(((F854)+(G854)*(W854))*(W854),0.000001))/SQRT($I$5*MAX((((F854)+(G854)*(W854))*(W854))/MAX((F854)+2*(G854)*(W854),0.000001),0.000001))</f>
        <v>3.4408105488658136</v>
      </c>
      <c r="AE854">
        <f t="shared" ref="AE854:AE917" ca="1" si="441">((F854)*(W854)^2)/2+(G854)*(W854)^3/3+(ABS(K854)^2)/($I$5*MAX(((F854)+(G854)*(W854))*(W854),0.000001))</f>
        <v>56.513254621822554</v>
      </c>
      <c r="AF854">
        <f t="shared" ref="AF854:AF917" ca="1" si="442">IF($D$20=0,0,IFERROR(AB855+(((AC854+AC855)/2)*J855)+(IF(Z854&gt;Z855,$D$8*((Z854^2-Z855^2)/(2*$I$5)),$D$9*((Z855^2-Z854^2)/(2*$I$5)))+($D$10*(ABS(I855)/90)*(MAX(Z854^2,Z855^2)/(2*$I$5))))-AB854,0))</f>
        <v>4.0477476911746635E-2</v>
      </c>
      <c r="AG854">
        <f t="shared" ref="AG854:AG917" ca="1" si="443">IF($D$20=0,1,IFERROR(IF(ROUND(AD854,3)=1,1,IF(AND(ABS(AF854)&lt;$D$19,AD854&lt;1),1,0)),0))</f>
        <v>0</v>
      </c>
      <c r="AH854">
        <f ca="1">IFERROR(IF(V32="Supercritical",MAX($D$16,IFERROR(L854,MAX($D$16,POWER((ABS(K854)^2)/($I$5*MAX(F854,0.1)^2),1/3)))),IF(V32="Subcritical",MAX($D$16,IFERROR(W854,MAX($D$16,POWER((ABS(K854)^2)/($I$5*MAX(F854,0.1)^2),1/3)))),IF(AND(IFERROR(V854,0)=1,IFERROR(AG854,0)=1),IF(IFERROR(T854,-1E+99)&gt;=IFERROR(AE854,-1E+99),MAX($D$16,IFERROR(L854,MAX($D$16,POWER((ABS(K854)^2)/($I$5*MAX(F854,0.1)^2),1/3)))),MAX($D$16,IFERROR(W854,MAX($D$16,POWER((ABS(K854)^2)/($I$5*MAX(F854,0.1)^2),1/3))))),IF(IFERROR(V854,0)=1,MAX($D$16,IFERROR(L854,MAX($D$16,POWER((ABS(K854)^2)/($I$5*MAX(F854,0.1)^2),1/3)))),IF(IFERROR(AG854,0)=1,MAX($D$16,IFERROR(W854,MAX($D$16,POWER((ABS(K854)^2)/($I$5*MAX(F854,0.1)^2),1/3)))),MAX($D$16,POWER((ABS(K854)^2)/($I$5*MAX(F854,0.1)^2),1/3))))))),MAX($D$16,POWER((ABS(K854)^2)/($I$5*MAX(F854,0.1)^2),1/3)))</f>
        <v>2.1389677043987478</v>
      </c>
      <c r="AI854">
        <f t="shared" ref="AI854:AI917" ca="1" si="444">E854+AH854</f>
        <v>634.34946770439876</v>
      </c>
      <c r="AJ854">
        <f t="shared" ref="AJ854:AJ917" ca="1" si="445">AI854+((ABS(K854)/MAX(((F854)+(G854)*(AH854))*(AH854),0.000001))^2)/(2*$I$5)</f>
        <v>635.41895155659813</v>
      </c>
      <c r="AM854">
        <v>0</v>
      </c>
      <c r="AN854">
        <v>0</v>
      </c>
      <c r="AO854">
        <f t="shared" ref="AO854:AO917" si="446">AM854+AN854</f>
        <v>0</v>
      </c>
      <c r="AP854">
        <f t="shared" si="424"/>
        <v>0</v>
      </c>
      <c r="AQ854">
        <f t="shared" ref="AQ854:AQ917" ca="1" si="447">ABS(ABS(K854)/MAX(((F854)+(G854)*(AH854))*(AH854),0.000001))/SQRT($I$5*MAX((((F854)+(G854)*(AH854))*(AH854))/MAX((F854)+2*(G854)*(AH854),0.000001),0.000001))</f>
        <v>1.0000000000000004</v>
      </c>
      <c r="AR854" t="str">
        <f t="shared" ref="AR854:AR917" ca="1" si="448">IF(AQ854&lt;1,"Subcritical","Supercritical")</f>
        <v>Supercritical</v>
      </c>
      <c r="AS854">
        <f t="shared" ref="AS854:AS917" ca="1" si="449">((ABS(K854)*$D$6)/(MAX(((F854)+(G854)*(AH854))*(AH854),0.000001)*MAX(((((F854)+(G854)*(AH854))*(AH854))/MAX((F854)+2*(AH854)*SQRT(1+(G854)^2),0.000001))^(2/3),0.000001)))^2</f>
        <v>3.8141460404132466E-3</v>
      </c>
    </row>
    <row r="855" spans="1:45" x14ac:dyDescent="0.35">
      <c r="A855">
        <v>706</v>
      </c>
      <c r="B855">
        <v>704.99599999999998</v>
      </c>
      <c r="C855">
        <v>616108.39899999998</v>
      </c>
      <c r="D855">
        <v>3097298.5630000001</v>
      </c>
      <c r="E855">
        <v>632.21</v>
      </c>
      <c r="F855">
        <v>5.2</v>
      </c>
      <c r="G855">
        <v>0</v>
      </c>
      <c r="H855" t="s">
        <v>194</v>
      </c>
      <c r="I855">
        <v>7.8E-2</v>
      </c>
      <c r="J855">
        <f t="shared" ref="J855:J918" si="450">B855-B854</f>
        <v>1</v>
      </c>
      <c r="K855">
        <f t="shared" ref="K855:K918" ca="1" si="451">MAX(0,K854-AO854)</f>
        <v>50.95</v>
      </c>
      <c r="L855">
        <f t="shared" ref="L855:L918" ca="1" si="452">IF($D$20=0,IFERROR(L854,MAX($D$16,POWER((ABS(K855)^2)/($I$5*MAX(F855,0.1)^2),1/3))),IF(IFERROR(V854,0)=0,IFERROR(L854,MAX($D$16,POWER((ABS(K855)^2)/($I$5*MAX(F855,0.1)^2),1/3))),IF(OR(IFERROR(L855,0)=0,IFERROR(S854,0)&lt;1,IFERROR(S855,0)&lt;1),MAX($D$16,POWER((ABS(K855)^2)/($I$5*MAX(F855,0.1)^2),1/3)),IF(IFERROR(U855,0)&gt;0,MAX($D$16,IFERROR(L855,0)+((IFERROR(U855,0))*$D$18*IF((IFERROR(S855,0))&lt;1,1,-1))),IF(IFERROR(U855,0)&lt;0,IF(ABS((MAX($D$16,POWER((ABS(K855)^2)/($I$5*MAX(F855,0.1)^2),1/3)))-IFERROR(L855,0))&gt;$D$19,MAX($D$16,IF((MAX($D$16,POWER((ABS(K855)^2)/($I$5*MAX(F855,0.1)^2),1/3)))&gt;IFERROR(L855,0),MIN((MAX($D$16,POWER((ABS(K855)^2)/($I$5*MAX(F855,0.1)^2),1/3))),IFERROR(L855,0)+(MIN(ABS(IFERROR(U855,0))*$D$18,ABS((MAX($D$16,POWER((ABS(K855)^2)/($I$5*MAX(F855,0.1)^2),1/3)))-IFERROR(L855,0))))),MAX((MAX($D$16,POWER((ABS(K855)^2)/($I$5*MAX(F855,0.1)^2),1/3))),IFERROR(L855,0)-(MIN(ABS(IFERROR(U855,0))*$D$18,ABS((MAX($D$16,POWER((ABS(K855)^2)/($I$5*MAX(F855,0.1)^2),1/3)))-IFERROR(L855,0))))))),MAX($D$16,POWER((ABS(K855)^2)/($I$5*MAX(F855,0.1)^2),1/3))),MAX($D$16,IFERROR(L855,0)))))))</f>
        <v>1.0684959309922624</v>
      </c>
      <c r="M855">
        <f t="shared" ca="1" si="425"/>
        <v>5.5561788411597641</v>
      </c>
      <c r="N855">
        <f t="shared" ca="1" si="426"/>
        <v>0.75728294997139567</v>
      </c>
      <c r="O855">
        <f t="shared" ca="1" si="427"/>
        <v>9.1699712080119067</v>
      </c>
      <c r="P855">
        <f t="shared" ca="1" si="428"/>
        <v>633.27849593099234</v>
      </c>
      <c r="Q855">
        <f t="shared" ca="1" si="429"/>
        <v>637.5643456738959</v>
      </c>
      <c r="R855">
        <f t="shared" ca="1" si="430"/>
        <v>2.7409906686322007E-2</v>
      </c>
      <c r="S855">
        <f t="shared" ca="1" si="431"/>
        <v>2.8323507366843055</v>
      </c>
      <c r="T855">
        <f t="shared" ca="1" si="432"/>
        <v>50.594272557643521</v>
      </c>
      <c r="U855">
        <f t="shared" ref="U855:U918" ca="1" si="453">IF($D$20=0,0,IFERROR(Q854-(((R854+R855)/2)*J855)-(IF(O854&gt;O855,$D$8*((O854^2-O855^2)/(2*$I$5)),$D$9*((O855^2-O854^2)/(2*$I$5)))+($D$10*(ABS(I855)/90)*(MAX(O854^2,O855^2)/(2*$I$5))))-Q855,0))</f>
        <v>-2.7467067152883828E-2</v>
      </c>
      <c r="V855">
        <f t="shared" ref="V855:V918" ca="1" si="454">IF($D$20=0,1,IFERROR(IF(ROUND(S855,3)=1,1,IF(AND(ABS(U855)&lt;$D$19,S855&gt;1),1,0)),0))</f>
        <v>0</v>
      </c>
      <c r="W855">
        <f t="shared" ca="1" si="433"/>
        <v>0.93832510805633451</v>
      </c>
      <c r="X855">
        <f t="shared" ca="1" si="434"/>
        <v>4.8792905618929394</v>
      </c>
      <c r="Y855">
        <f t="shared" ca="1" si="435"/>
        <v>0.68949155502746062</v>
      </c>
      <c r="Z855">
        <f t="shared" ca="1" si="436"/>
        <v>10.442091806935506</v>
      </c>
      <c r="AA855">
        <f t="shared" ca="1" si="437"/>
        <v>633.14832510805638</v>
      </c>
      <c r="AB855">
        <f t="shared" ca="1" si="438"/>
        <v>638.70578083203543</v>
      </c>
      <c r="AC855">
        <f t="shared" ca="1" si="439"/>
        <v>4.0276550131826308E-2</v>
      </c>
      <c r="AD855">
        <f t="shared" ca="1" si="440"/>
        <v>3.441726333780732</v>
      </c>
      <c r="AE855">
        <f t="shared" ca="1" si="441"/>
        <v>56.522062946161284</v>
      </c>
      <c r="AF855">
        <f t="shared" ca="1" si="442"/>
        <v>4.0239671442122926E-2</v>
      </c>
      <c r="AG855">
        <f t="shared" ca="1" si="443"/>
        <v>0</v>
      </c>
      <c r="AH855">
        <f ca="1">IFERROR(IF(V32="Supercritical",MAX($D$16,IFERROR(L855,MAX($D$16,POWER((ABS(K855)^2)/($I$5*MAX(F855,0.1)^2),1/3)))),IF(V32="Subcritical",MAX($D$16,IFERROR(W855,MAX($D$16,POWER((ABS(K855)^2)/($I$5*MAX(F855,0.1)^2),1/3)))),IF(AND(IFERROR(V855,0)=1,IFERROR(AG855,0)=1),IF(IFERROR(T855,-1E+99)&gt;=IFERROR(AE855,-1E+99),MAX($D$16,IFERROR(L855,MAX($D$16,POWER((ABS(K855)^2)/($I$5*MAX(F855,0.1)^2),1/3)))),MAX($D$16,IFERROR(W855,MAX($D$16,POWER((ABS(K855)^2)/($I$5*MAX(F855,0.1)^2),1/3))))),IF(IFERROR(V855,0)=1,MAX($D$16,IFERROR(L855,MAX($D$16,POWER((ABS(K855)^2)/($I$5*MAX(F855,0.1)^2),1/3)))),IF(IFERROR(AG855,0)=1,MAX($D$16,IFERROR(W855,MAX($D$16,POWER((ABS(K855)^2)/($I$5*MAX(F855,0.1)^2),1/3)))),MAX($D$16,POWER((ABS(K855)^2)/($I$5*MAX(F855,0.1)^2),1/3))))))),MAX($D$16,POWER((ABS(K855)^2)/($I$5*MAX(F855,0.1)^2),1/3)))</f>
        <v>2.1389677043987478</v>
      </c>
      <c r="AI855">
        <f t="shared" ca="1" si="444"/>
        <v>634.34896770439877</v>
      </c>
      <c r="AJ855">
        <f t="shared" ca="1" si="445"/>
        <v>635.41845155659814</v>
      </c>
      <c r="AM855">
        <v>0</v>
      </c>
      <c r="AN855">
        <v>0</v>
      </c>
      <c r="AO855">
        <f t="shared" si="446"/>
        <v>0</v>
      </c>
      <c r="AP855">
        <f t="shared" ref="AP855:AP918" si="455">AP854+AO855</f>
        <v>0</v>
      </c>
      <c r="AQ855">
        <f t="shared" ca="1" si="447"/>
        <v>1.0000000000000004</v>
      </c>
      <c r="AR855" t="str">
        <f t="shared" ca="1" si="448"/>
        <v>Supercritical</v>
      </c>
      <c r="AS855">
        <f t="shared" ca="1" si="449"/>
        <v>3.8141460404132466E-3</v>
      </c>
    </row>
    <row r="856" spans="1:45" x14ac:dyDescent="0.35">
      <c r="A856">
        <v>707</v>
      </c>
      <c r="B856">
        <v>705.99599999999998</v>
      </c>
      <c r="C856">
        <v>616107.924</v>
      </c>
      <c r="D856">
        <v>3097297.6830000002</v>
      </c>
      <c r="E856">
        <v>632.20950000000005</v>
      </c>
      <c r="F856">
        <v>5.2</v>
      </c>
      <c r="G856">
        <v>0</v>
      </c>
      <c r="H856" t="s">
        <v>194</v>
      </c>
      <c r="I856">
        <v>0.05</v>
      </c>
      <c r="J856">
        <f t="shared" si="450"/>
        <v>1</v>
      </c>
      <c r="K856">
        <f t="shared" ca="1" si="451"/>
        <v>50.95</v>
      </c>
      <c r="L856">
        <f t="shared" ca="1" si="452"/>
        <v>1.0684959309922624</v>
      </c>
      <c r="M856">
        <f t="shared" ca="1" si="425"/>
        <v>5.5561788411597641</v>
      </c>
      <c r="N856">
        <f t="shared" ca="1" si="426"/>
        <v>0.75728294997139567</v>
      </c>
      <c r="O856">
        <f t="shared" ca="1" si="427"/>
        <v>9.1699712080119067</v>
      </c>
      <c r="P856">
        <f t="shared" ca="1" si="428"/>
        <v>633.27799593099235</v>
      </c>
      <c r="Q856">
        <f t="shared" ca="1" si="429"/>
        <v>637.56384567389591</v>
      </c>
      <c r="R856">
        <f t="shared" ca="1" si="430"/>
        <v>2.7409906686322007E-2</v>
      </c>
      <c r="S856">
        <f t="shared" ca="1" si="431"/>
        <v>2.8323507366843055</v>
      </c>
      <c r="T856">
        <f t="shared" ca="1" si="432"/>
        <v>50.594272557643521</v>
      </c>
      <c r="U856">
        <f t="shared" ca="1" si="453"/>
        <v>-2.7267060831604795E-2</v>
      </c>
      <c r="V856">
        <f t="shared" ca="1" si="454"/>
        <v>0</v>
      </c>
      <c r="W856">
        <f t="shared" ca="1" si="433"/>
        <v>0.93816173454360885</v>
      </c>
      <c r="X856">
        <f t="shared" ca="1" si="434"/>
        <v>4.8784410196267665</v>
      </c>
      <c r="Y856">
        <f t="shared" ca="1" si="435"/>
        <v>0.68940333789688135</v>
      </c>
      <c r="Z856">
        <f t="shared" ca="1" si="436"/>
        <v>10.443910215378194</v>
      </c>
      <c r="AA856">
        <f t="shared" ca="1" si="437"/>
        <v>633.1476617345437</v>
      </c>
      <c r="AB856">
        <f t="shared" ca="1" si="438"/>
        <v>638.70705320176501</v>
      </c>
      <c r="AC856">
        <f t="shared" ca="1" si="439"/>
        <v>4.0297453384974855E-2</v>
      </c>
      <c r="AD856">
        <f t="shared" ca="1" si="440"/>
        <v>3.4426253974160943</v>
      </c>
      <c r="AE856">
        <f t="shared" ca="1" si="441"/>
        <v>56.530710100131266</v>
      </c>
      <c r="AF856">
        <f t="shared" ca="1" si="442"/>
        <v>4.0047626000841774E-2</v>
      </c>
      <c r="AG856">
        <f t="shared" ca="1" si="443"/>
        <v>0</v>
      </c>
      <c r="AH856">
        <f ca="1">IFERROR(IF(V32="Supercritical",MAX($D$16,IFERROR(L856,MAX($D$16,POWER((ABS(K856)^2)/($I$5*MAX(F856,0.1)^2),1/3)))),IF(V32="Subcritical",MAX($D$16,IFERROR(W856,MAX($D$16,POWER((ABS(K856)^2)/($I$5*MAX(F856,0.1)^2),1/3)))),IF(AND(IFERROR(V856,0)=1,IFERROR(AG856,0)=1),IF(IFERROR(T856,-1E+99)&gt;=IFERROR(AE856,-1E+99),MAX($D$16,IFERROR(L856,MAX($D$16,POWER((ABS(K856)^2)/($I$5*MAX(F856,0.1)^2),1/3)))),MAX($D$16,IFERROR(W856,MAX($D$16,POWER((ABS(K856)^2)/($I$5*MAX(F856,0.1)^2),1/3))))),IF(IFERROR(V856,0)=1,MAX($D$16,IFERROR(L856,MAX($D$16,POWER((ABS(K856)^2)/($I$5*MAX(F856,0.1)^2),1/3)))),IF(IFERROR(AG856,0)=1,MAX($D$16,IFERROR(W856,MAX($D$16,POWER((ABS(K856)^2)/($I$5*MAX(F856,0.1)^2),1/3)))),MAX($D$16,POWER((ABS(K856)^2)/($I$5*MAX(F856,0.1)^2),1/3))))))),MAX($D$16,POWER((ABS(K856)^2)/($I$5*MAX(F856,0.1)^2),1/3)))</f>
        <v>2.1389677043987478</v>
      </c>
      <c r="AI856">
        <f t="shared" ca="1" si="444"/>
        <v>634.34846770439879</v>
      </c>
      <c r="AJ856">
        <f t="shared" ca="1" si="445"/>
        <v>635.41795155659815</v>
      </c>
      <c r="AM856">
        <v>0</v>
      </c>
      <c r="AN856">
        <v>0</v>
      </c>
      <c r="AO856">
        <f t="shared" si="446"/>
        <v>0</v>
      </c>
      <c r="AP856">
        <f t="shared" si="455"/>
        <v>0</v>
      </c>
      <c r="AQ856">
        <f t="shared" ca="1" si="447"/>
        <v>1.0000000000000004</v>
      </c>
      <c r="AR856" t="str">
        <f t="shared" ca="1" si="448"/>
        <v>Supercritical</v>
      </c>
      <c r="AS856">
        <f t="shared" ca="1" si="449"/>
        <v>3.8141460404132466E-3</v>
      </c>
    </row>
    <row r="857" spans="1:45" x14ac:dyDescent="0.35">
      <c r="A857">
        <v>708</v>
      </c>
      <c r="B857">
        <v>706.99599999999998</v>
      </c>
      <c r="C857">
        <v>616107.44999999995</v>
      </c>
      <c r="D857">
        <v>3097296.8029999998</v>
      </c>
      <c r="E857">
        <v>632.20899999999995</v>
      </c>
      <c r="F857">
        <v>5.2</v>
      </c>
      <c r="G857">
        <v>0</v>
      </c>
      <c r="H857" t="s">
        <v>194</v>
      </c>
      <c r="I857">
        <v>2.7E-2</v>
      </c>
      <c r="J857">
        <f t="shared" si="450"/>
        <v>1</v>
      </c>
      <c r="K857">
        <f t="shared" ca="1" si="451"/>
        <v>50.95</v>
      </c>
      <c r="L857">
        <f t="shared" ca="1" si="452"/>
        <v>1.0684959309922624</v>
      </c>
      <c r="M857">
        <f t="shared" ca="1" si="425"/>
        <v>5.5561788411597641</v>
      </c>
      <c r="N857">
        <f t="shared" ca="1" si="426"/>
        <v>0.75728294997139567</v>
      </c>
      <c r="O857">
        <f t="shared" ca="1" si="427"/>
        <v>9.1699712080119067</v>
      </c>
      <c r="P857">
        <f t="shared" ca="1" si="428"/>
        <v>633.27749593099225</v>
      </c>
      <c r="Q857">
        <f t="shared" ca="1" si="429"/>
        <v>637.56334567389581</v>
      </c>
      <c r="R857">
        <f t="shared" ca="1" si="430"/>
        <v>2.7409906686322007E-2</v>
      </c>
      <c r="S857">
        <f t="shared" ca="1" si="431"/>
        <v>2.8323507366843055</v>
      </c>
      <c r="T857">
        <f t="shared" ca="1" si="432"/>
        <v>50.594272557643521</v>
      </c>
      <c r="U857">
        <f t="shared" ca="1" si="453"/>
        <v>-2.7102769924681525E-2</v>
      </c>
      <c r="V857">
        <f t="shared" ca="1" si="454"/>
        <v>0</v>
      </c>
      <c r="W857">
        <f t="shared" ca="1" si="433"/>
        <v>0.93800147210727591</v>
      </c>
      <c r="X857">
        <f t="shared" ca="1" si="434"/>
        <v>4.8776076549578349</v>
      </c>
      <c r="Y857">
        <f t="shared" ca="1" si="435"/>
        <v>0.6893167927446725</v>
      </c>
      <c r="Z857">
        <f t="shared" ca="1" si="436"/>
        <v>10.445694611827168</v>
      </c>
      <c r="AA857">
        <f t="shared" ca="1" si="437"/>
        <v>633.14700147210726</v>
      </c>
      <c r="AB857">
        <f t="shared" ca="1" si="438"/>
        <v>638.70829280358305</v>
      </c>
      <c r="AC857">
        <f t="shared" ca="1" si="439"/>
        <v>4.031797297247388E-2</v>
      </c>
      <c r="AD857">
        <f t="shared" ca="1" si="440"/>
        <v>3.4435077208167244</v>
      </c>
      <c r="AE857">
        <f t="shared" ca="1" si="441"/>
        <v>56.539195920070064</v>
      </c>
      <c r="AF857">
        <f t="shared" ca="1" si="442"/>
        <v>4.0068231082386774E-2</v>
      </c>
      <c r="AG857">
        <f t="shared" ca="1" si="443"/>
        <v>0</v>
      </c>
      <c r="AH857">
        <f ca="1">IFERROR(IF(V32="Supercritical",MAX($D$16,IFERROR(L857,MAX($D$16,POWER((ABS(K857)^2)/($I$5*MAX(F857,0.1)^2),1/3)))),IF(V32="Subcritical",MAX($D$16,IFERROR(W857,MAX($D$16,POWER((ABS(K857)^2)/($I$5*MAX(F857,0.1)^2),1/3)))),IF(AND(IFERROR(V857,0)=1,IFERROR(AG857,0)=1),IF(IFERROR(T857,-1E+99)&gt;=IFERROR(AE857,-1E+99),MAX($D$16,IFERROR(L857,MAX($D$16,POWER((ABS(K857)^2)/($I$5*MAX(F857,0.1)^2),1/3)))),MAX($D$16,IFERROR(W857,MAX($D$16,POWER((ABS(K857)^2)/($I$5*MAX(F857,0.1)^2),1/3))))),IF(IFERROR(V857,0)=1,MAX($D$16,IFERROR(L857,MAX($D$16,POWER((ABS(K857)^2)/($I$5*MAX(F857,0.1)^2),1/3)))),IF(IFERROR(AG857,0)=1,MAX($D$16,IFERROR(W857,MAX($D$16,POWER((ABS(K857)^2)/($I$5*MAX(F857,0.1)^2),1/3)))),MAX($D$16,POWER((ABS(K857)^2)/($I$5*MAX(F857,0.1)^2),1/3))))))),MAX($D$16,POWER((ABS(K857)^2)/($I$5*MAX(F857,0.1)^2),1/3)))</f>
        <v>2.1389677043987478</v>
      </c>
      <c r="AI857">
        <f t="shared" ca="1" si="444"/>
        <v>634.34796770439868</v>
      </c>
      <c r="AJ857">
        <f t="shared" ca="1" si="445"/>
        <v>635.41745155659805</v>
      </c>
      <c r="AM857">
        <v>0</v>
      </c>
      <c r="AN857">
        <v>0</v>
      </c>
      <c r="AO857">
        <f t="shared" si="446"/>
        <v>0</v>
      </c>
      <c r="AP857">
        <f t="shared" si="455"/>
        <v>0</v>
      </c>
      <c r="AQ857">
        <f t="shared" ca="1" si="447"/>
        <v>1.0000000000000004</v>
      </c>
      <c r="AR857" t="str">
        <f t="shared" ca="1" si="448"/>
        <v>Supercritical</v>
      </c>
      <c r="AS857">
        <f t="shared" ca="1" si="449"/>
        <v>3.8141460404132466E-3</v>
      </c>
    </row>
    <row r="858" spans="1:45" x14ac:dyDescent="0.35">
      <c r="A858">
        <v>709</v>
      </c>
      <c r="B858">
        <v>707.99599999999998</v>
      </c>
      <c r="C858">
        <v>616106.97600000002</v>
      </c>
      <c r="D858">
        <v>3097295.9219999998</v>
      </c>
      <c r="E858">
        <v>632.20849999999996</v>
      </c>
      <c r="F858">
        <v>5.2</v>
      </c>
      <c r="G858">
        <v>0</v>
      </c>
      <c r="H858" t="s">
        <v>194</v>
      </c>
      <c r="I858">
        <v>2.7E-2</v>
      </c>
      <c r="J858">
        <f t="shared" si="450"/>
        <v>1</v>
      </c>
      <c r="K858">
        <f t="shared" ca="1" si="451"/>
        <v>50.95</v>
      </c>
      <c r="L858">
        <f t="shared" ca="1" si="452"/>
        <v>1.0684959309922624</v>
      </c>
      <c r="M858">
        <f t="shared" ca="1" si="425"/>
        <v>5.5561788411597641</v>
      </c>
      <c r="N858">
        <f t="shared" ca="1" si="426"/>
        <v>0.75728294997139567</v>
      </c>
      <c r="O858">
        <f t="shared" ca="1" si="427"/>
        <v>9.1699712080119067</v>
      </c>
      <c r="P858">
        <f t="shared" ca="1" si="428"/>
        <v>633.27699593099226</v>
      </c>
      <c r="Q858">
        <f t="shared" ca="1" si="429"/>
        <v>637.56284567389582</v>
      </c>
      <c r="R858">
        <f t="shared" ca="1" si="430"/>
        <v>2.7409906686322007E-2</v>
      </c>
      <c r="S858">
        <f t="shared" ca="1" si="431"/>
        <v>2.8323507366843055</v>
      </c>
      <c r="T858">
        <f t="shared" ca="1" si="432"/>
        <v>50.594272557643521</v>
      </c>
      <c r="U858">
        <f t="shared" ca="1" si="453"/>
        <v>-2.7102769924795211E-2</v>
      </c>
      <c r="V858">
        <f t="shared" ca="1" si="454"/>
        <v>0</v>
      </c>
      <c r="W858">
        <f t="shared" ca="1" si="433"/>
        <v>0.93784431315572092</v>
      </c>
      <c r="X858">
        <f t="shared" ca="1" si="434"/>
        <v>4.8767904284097492</v>
      </c>
      <c r="Y858">
        <f t="shared" ca="1" si="435"/>
        <v>0.68923191592618471</v>
      </c>
      <c r="Z858">
        <f t="shared" ca="1" si="436"/>
        <v>10.447445045657634</v>
      </c>
      <c r="AA858">
        <f t="shared" ca="1" si="437"/>
        <v>633.14634431315562</v>
      </c>
      <c r="AB858">
        <f t="shared" ca="1" si="438"/>
        <v>638.70949966392197</v>
      </c>
      <c r="AC858">
        <f t="shared" ca="1" si="439"/>
        <v>4.0338109049511919E-2</v>
      </c>
      <c r="AD858">
        <f t="shared" ca="1" si="440"/>
        <v>3.4443733240838932</v>
      </c>
      <c r="AE858">
        <f t="shared" ca="1" si="441"/>
        <v>56.547520617616016</v>
      </c>
      <c r="AF858">
        <f t="shared" ca="1" si="442"/>
        <v>4.0048112931231117E-2</v>
      </c>
      <c r="AG858">
        <f t="shared" ca="1" si="443"/>
        <v>0</v>
      </c>
      <c r="AH858">
        <f ca="1">IFERROR(IF(V32="Supercritical",MAX($D$16,IFERROR(L858,MAX($D$16,POWER((ABS(K858)^2)/($I$5*MAX(F858,0.1)^2),1/3)))),IF(V32="Subcritical",MAX($D$16,IFERROR(W858,MAX($D$16,POWER((ABS(K858)^2)/($I$5*MAX(F858,0.1)^2),1/3)))),IF(AND(IFERROR(V858,0)=1,IFERROR(AG858,0)=1),IF(IFERROR(T858,-1E+99)&gt;=IFERROR(AE858,-1E+99),MAX($D$16,IFERROR(L858,MAX($D$16,POWER((ABS(K858)^2)/($I$5*MAX(F858,0.1)^2),1/3)))),MAX($D$16,IFERROR(W858,MAX($D$16,POWER((ABS(K858)^2)/($I$5*MAX(F858,0.1)^2),1/3))))),IF(IFERROR(V858,0)=1,MAX($D$16,IFERROR(L858,MAX($D$16,POWER((ABS(K858)^2)/($I$5*MAX(F858,0.1)^2),1/3)))),IF(IFERROR(AG858,0)=1,MAX($D$16,IFERROR(W858,MAX($D$16,POWER((ABS(K858)^2)/($I$5*MAX(F858,0.1)^2),1/3)))),MAX($D$16,POWER((ABS(K858)^2)/($I$5*MAX(F858,0.1)^2),1/3))))))),MAX($D$16,POWER((ABS(K858)^2)/($I$5*MAX(F858,0.1)^2),1/3)))</f>
        <v>2.1389677043987478</v>
      </c>
      <c r="AI858">
        <f t="shared" ca="1" si="444"/>
        <v>634.3474677043987</v>
      </c>
      <c r="AJ858">
        <f t="shared" ca="1" si="445"/>
        <v>635.41695155659806</v>
      </c>
      <c r="AM858">
        <v>0</v>
      </c>
      <c r="AN858">
        <v>0</v>
      </c>
      <c r="AO858">
        <f t="shared" si="446"/>
        <v>0</v>
      </c>
      <c r="AP858">
        <f t="shared" si="455"/>
        <v>0</v>
      </c>
      <c r="AQ858">
        <f t="shared" ca="1" si="447"/>
        <v>1.0000000000000004</v>
      </c>
      <c r="AR858" t="str">
        <f t="shared" ca="1" si="448"/>
        <v>Supercritical</v>
      </c>
      <c r="AS858">
        <f t="shared" ca="1" si="449"/>
        <v>3.8141460404132466E-3</v>
      </c>
    </row>
    <row r="859" spans="1:45" x14ac:dyDescent="0.35">
      <c r="A859">
        <v>710</v>
      </c>
      <c r="B859">
        <v>708.995</v>
      </c>
      <c r="C859">
        <v>616106.50199999998</v>
      </c>
      <c r="D859">
        <v>3097295.0419999999</v>
      </c>
      <c r="E859">
        <v>632.20799999999997</v>
      </c>
      <c r="F859">
        <v>5.2</v>
      </c>
      <c r="G859">
        <v>0</v>
      </c>
      <c r="H859" t="s">
        <v>194</v>
      </c>
      <c r="I859">
        <v>2.7E-2</v>
      </c>
      <c r="J859">
        <f t="shared" si="450"/>
        <v>0.99900000000002365</v>
      </c>
      <c r="K859">
        <f t="shared" ca="1" si="451"/>
        <v>50.95</v>
      </c>
      <c r="L859">
        <f t="shared" ca="1" si="452"/>
        <v>1.0684959309922624</v>
      </c>
      <c r="M859">
        <f t="shared" ca="1" si="425"/>
        <v>5.5561788411597641</v>
      </c>
      <c r="N859">
        <f t="shared" ca="1" si="426"/>
        <v>0.75728294997139567</v>
      </c>
      <c r="O859">
        <f t="shared" ca="1" si="427"/>
        <v>9.1699712080119067</v>
      </c>
      <c r="P859">
        <f t="shared" ca="1" si="428"/>
        <v>633.27649593099227</v>
      </c>
      <c r="Q859">
        <f t="shared" ca="1" si="429"/>
        <v>637.56234567389583</v>
      </c>
      <c r="R859">
        <f t="shared" ca="1" si="430"/>
        <v>2.7409906686322007E-2</v>
      </c>
      <c r="S859">
        <f t="shared" ca="1" si="431"/>
        <v>2.8323507366843055</v>
      </c>
      <c r="T859">
        <f t="shared" ca="1" si="432"/>
        <v>50.594272557643521</v>
      </c>
      <c r="U859">
        <f t="shared" ca="1" si="453"/>
        <v>-2.7075360018102401E-2</v>
      </c>
      <c r="V859">
        <f t="shared" ca="1" si="454"/>
        <v>0</v>
      </c>
      <c r="W859">
        <f t="shared" ca="1" si="433"/>
        <v>0.93769024391228195</v>
      </c>
      <c r="X859">
        <f t="shared" ca="1" si="434"/>
        <v>4.8759892683438659</v>
      </c>
      <c r="Y859">
        <f t="shared" ca="1" si="435"/>
        <v>0.68914870044579957</v>
      </c>
      <c r="Z859">
        <f t="shared" ca="1" si="436"/>
        <v>10.449161635933054</v>
      </c>
      <c r="AA859">
        <f t="shared" ca="1" si="437"/>
        <v>633.14569024391221</v>
      </c>
      <c r="AB859">
        <f t="shared" ca="1" si="438"/>
        <v>638.71067387764595</v>
      </c>
      <c r="AC859">
        <f t="shared" ca="1" si="439"/>
        <v>4.0357862581853879E-2</v>
      </c>
      <c r="AD859">
        <f t="shared" ca="1" si="440"/>
        <v>3.4452222618754251</v>
      </c>
      <c r="AE859">
        <f t="shared" ca="1" si="441"/>
        <v>56.555684736363027</v>
      </c>
      <c r="AF859">
        <f t="shared" ca="1" si="442"/>
        <v>4.0621668316816795E-2</v>
      </c>
      <c r="AG859">
        <f t="shared" ca="1" si="443"/>
        <v>0</v>
      </c>
      <c r="AH859">
        <f ca="1">IFERROR(IF(V32="Supercritical",MAX($D$16,IFERROR(L859,MAX($D$16,POWER((ABS(K859)^2)/($I$5*MAX(F859,0.1)^2),1/3)))),IF(V32="Subcritical",MAX($D$16,IFERROR(W859,MAX($D$16,POWER((ABS(K859)^2)/($I$5*MAX(F859,0.1)^2),1/3)))),IF(AND(IFERROR(V859,0)=1,IFERROR(AG859,0)=1),IF(IFERROR(T859,-1E+99)&gt;=IFERROR(AE859,-1E+99),MAX($D$16,IFERROR(L859,MAX($D$16,POWER((ABS(K859)^2)/($I$5*MAX(F859,0.1)^2),1/3)))),MAX($D$16,IFERROR(W859,MAX($D$16,POWER((ABS(K859)^2)/($I$5*MAX(F859,0.1)^2),1/3))))),IF(IFERROR(V859,0)=1,MAX($D$16,IFERROR(L859,MAX($D$16,POWER((ABS(K859)^2)/($I$5*MAX(F859,0.1)^2),1/3)))),IF(IFERROR(AG859,0)=1,MAX($D$16,IFERROR(W859,MAX($D$16,POWER((ABS(K859)^2)/($I$5*MAX(F859,0.1)^2),1/3)))),MAX($D$16,POWER((ABS(K859)^2)/($I$5*MAX(F859,0.1)^2),1/3))))))),MAX($D$16,POWER((ABS(K859)^2)/($I$5*MAX(F859,0.1)^2),1/3)))</f>
        <v>2.1389677043987478</v>
      </c>
      <c r="AI859">
        <f t="shared" ca="1" si="444"/>
        <v>634.34696770439871</v>
      </c>
      <c r="AJ859">
        <f t="shared" ca="1" si="445"/>
        <v>635.41645155659808</v>
      </c>
      <c r="AM859">
        <v>0</v>
      </c>
      <c r="AN859">
        <v>0</v>
      </c>
      <c r="AO859">
        <f t="shared" si="446"/>
        <v>0</v>
      </c>
      <c r="AP859">
        <f t="shared" si="455"/>
        <v>0</v>
      </c>
      <c r="AQ859">
        <f t="shared" ca="1" si="447"/>
        <v>1.0000000000000004</v>
      </c>
      <c r="AR859" t="str">
        <f t="shared" ca="1" si="448"/>
        <v>Supercritical</v>
      </c>
      <c r="AS859">
        <f t="shared" ca="1" si="449"/>
        <v>3.8141460404132466E-3</v>
      </c>
    </row>
    <row r="860" spans="1:45" x14ac:dyDescent="0.35">
      <c r="A860">
        <v>711</v>
      </c>
      <c r="B860">
        <v>709.99599999999998</v>
      </c>
      <c r="C860">
        <v>616106.02800000005</v>
      </c>
      <c r="D860">
        <v>3097294.1609999998</v>
      </c>
      <c r="E860">
        <v>632.20749999999998</v>
      </c>
      <c r="F860">
        <v>5.2</v>
      </c>
      <c r="G860">
        <v>0</v>
      </c>
      <c r="H860" t="s">
        <v>194</v>
      </c>
      <c r="I860">
        <v>7.8E-2</v>
      </c>
      <c r="J860">
        <f t="shared" si="450"/>
        <v>1.0009999999999764</v>
      </c>
      <c r="K860">
        <f t="shared" ca="1" si="451"/>
        <v>50.95</v>
      </c>
      <c r="L860">
        <f t="shared" ca="1" si="452"/>
        <v>1.0684959309922624</v>
      </c>
      <c r="M860">
        <f t="shared" ca="1" si="425"/>
        <v>5.5561788411597641</v>
      </c>
      <c r="N860">
        <f t="shared" ca="1" si="426"/>
        <v>0.75728294997139567</v>
      </c>
      <c r="O860">
        <f t="shared" ca="1" si="427"/>
        <v>9.1699712080119067</v>
      </c>
      <c r="P860">
        <f t="shared" ca="1" si="428"/>
        <v>633.27599593099228</v>
      </c>
      <c r="Q860">
        <f t="shared" ca="1" si="429"/>
        <v>637.56184567389585</v>
      </c>
      <c r="R860">
        <f t="shared" ca="1" si="430"/>
        <v>2.7409906686322007E-2</v>
      </c>
      <c r="S860">
        <f t="shared" ca="1" si="431"/>
        <v>2.8323507366843055</v>
      </c>
      <c r="T860">
        <f t="shared" ca="1" si="432"/>
        <v>50.594272557643521</v>
      </c>
      <c r="U860">
        <f t="shared" ca="1" si="453"/>
        <v>-2.7494477059576639E-2</v>
      </c>
      <c r="V860">
        <f t="shared" ca="1" si="454"/>
        <v>0</v>
      </c>
      <c r="W860">
        <f t="shared" ca="1" si="433"/>
        <v>0.93753924517001686</v>
      </c>
      <c r="X860">
        <f t="shared" ca="1" si="434"/>
        <v>4.8752040748840875</v>
      </c>
      <c r="Y860">
        <f t="shared" ca="1" si="435"/>
        <v>0.68906713636328598</v>
      </c>
      <c r="Z860">
        <f t="shared" ca="1" si="436"/>
        <v>10.450844563098908</v>
      </c>
      <c r="AA860">
        <f t="shared" ca="1" si="437"/>
        <v>633.14503924516998</v>
      </c>
      <c r="AB860">
        <f t="shared" ca="1" si="438"/>
        <v>638.71181560001469</v>
      </c>
      <c r="AC860">
        <f t="shared" ca="1" si="439"/>
        <v>4.037723525151473E-2</v>
      </c>
      <c r="AD860">
        <f t="shared" ca="1" si="440"/>
        <v>3.4460546193108006</v>
      </c>
      <c r="AE860">
        <f t="shared" ca="1" si="441"/>
        <v>56.563689112423326</v>
      </c>
      <c r="AF860">
        <f t="shared" ca="1" si="442"/>
        <v>4.0341133281117436E-2</v>
      </c>
      <c r="AG860">
        <f t="shared" ca="1" si="443"/>
        <v>0</v>
      </c>
      <c r="AH860">
        <f ca="1">IFERROR(IF(V32="Supercritical",MAX($D$16,IFERROR(L860,MAX($D$16,POWER((ABS(K860)^2)/($I$5*MAX(F860,0.1)^2),1/3)))),IF(V32="Subcritical",MAX($D$16,IFERROR(W860,MAX($D$16,POWER((ABS(K860)^2)/($I$5*MAX(F860,0.1)^2),1/3)))),IF(AND(IFERROR(V860,0)=1,IFERROR(AG860,0)=1),IF(IFERROR(T860,-1E+99)&gt;=IFERROR(AE860,-1E+99),MAX($D$16,IFERROR(L860,MAX($D$16,POWER((ABS(K860)^2)/($I$5*MAX(F860,0.1)^2),1/3)))),MAX($D$16,IFERROR(W860,MAX($D$16,POWER((ABS(K860)^2)/($I$5*MAX(F860,0.1)^2),1/3))))),IF(IFERROR(V860,0)=1,MAX($D$16,IFERROR(L860,MAX($D$16,POWER((ABS(K860)^2)/($I$5*MAX(F860,0.1)^2),1/3)))),IF(IFERROR(AG860,0)=1,MAX($D$16,IFERROR(W860,MAX($D$16,POWER((ABS(K860)^2)/($I$5*MAX(F860,0.1)^2),1/3)))),MAX($D$16,POWER((ABS(K860)^2)/($I$5*MAX(F860,0.1)^2),1/3))))))),MAX($D$16,POWER((ABS(K860)^2)/($I$5*MAX(F860,0.1)^2),1/3)))</f>
        <v>2.1389677043987478</v>
      </c>
      <c r="AI860">
        <f t="shared" ca="1" si="444"/>
        <v>634.34646770439872</v>
      </c>
      <c r="AJ860">
        <f t="shared" ca="1" si="445"/>
        <v>635.41595155659809</v>
      </c>
      <c r="AM860">
        <v>0</v>
      </c>
      <c r="AN860">
        <v>0</v>
      </c>
      <c r="AO860">
        <f t="shared" si="446"/>
        <v>0</v>
      </c>
      <c r="AP860">
        <f t="shared" si="455"/>
        <v>0</v>
      </c>
      <c r="AQ860">
        <f t="shared" ca="1" si="447"/>
        <v>1.0000000000000004</v>
      </c>
      <c r="AR860" t="str">
        <f t="shared" ca="1" si="448"/>
        <v>Supercritical</v>
      </c>
      <c r="AS860">
        <f t="shared" ca="1" si="449"/>
        <v>3.8141460404132466E-3</v>
      </c>
    </row>
    <row r="861" spans="1:45" x14ac:dyDescent="0.35">
      <c r="A861">
        <v>712</v>
      </c>
      <c r="B861">
        <v>710.99599999999998</v>
      </c>
      <c r="C861">
        <v>616105.55299999996</v>
      </c>
      <c r="D861">
        <v>3097293.281</v>
      </c>
      <c r="E861">
        <v>632.20699999999999</v>
      </c>
      <c r="F861">
        <v>5.2</v>
      </c>
      <c r="G861">
        <v>0</v>
      </c>
      <c r="H861" t="s">
        <v>194</v>
      </c>
      <c r="I861">
        <v>0.05</v>
      </c>
      <c r="J861">
        <f t="shared" si="450"/>
        <v>1</v>
      </c>
      <c r="K861">
        <f t="shared" ca="1" si="451"/>
        <v>50.95</v>
      </c>
      <c r="L861">
        <f t="shared" ca="1" si="452"/>
        <v>1.0684959309922624</v>
      </c>
      <c r="M861">
        <f t="shared" ca="1" si="425"/>
        <v>5.5561788411597641</v>
      </c>
      <c r="N861">
        <f t="shared" ca="1" si="426"/>
        <v>0.75728294997139567</v>
      </c>
      <c r="O861">
        <f t="shared" ca="1" si="427"/>
        <v>9.1699712080119067</v>
      </c>
      <c r="P861">
        <f t="shared" ca="1" si="428"/>
        <v>633.27549593099229</v>
      </c>
      <c r="Q861">
        <f t="shared" ca="1" si="429"/>
        <v>637.56134567389586</v>
      </c>
      <c r="R861">
        <f t="shared" ca="1" si="430"/>
        <v>2.7409906686322007E-2</v>
      </c>
      <c r="S861">
        <f t="shared" ca="1" si="431"/>
        <v>2.8323507366843055</v>
      </c>
      <c r="T861">
        <f t="shared" ca="1" si="432"/>
        <v>50.594272557643521</v>
      </c>
      <c r="U861">
        <f t="shared" ca="1" si="453"/>
        <v>-2.7267060831604795E-2</v>
      </c>
      <c r="V861">
        <f t="shared" ca="1" si="454"/>
        <v>0</v>
      </c>
      <c r="W861">
        <f t="shared" ca="1" si="433"/>
        <v>0.9373912929750009</v>
      </c>
      <c r="X861">
        <f t="shared" ca="1" si="434"/>
        <v>4.8744347234700047</v>
      </c>
      <c r="Y861">
        <f t="shared" ca="1" si="435"/>
        <v>0.68898721116183459</v>
      </c>
      <c r="Z861">
        <f t="shared" ca="1" si="436"/>
        <v>10.452494061450842</v>
      </c>
      <c r="AA861">
        <f t="shared" ca="1" si="437"/>
        <v>633.144391292975</v>
      </c>
      <c r="AB861">
        <f t="shared" ca="1" si="438"/>
        <v>638.71292503939014</v>
      </c>
      <c r="AC861">
        <f t="shared" ca="1" si="439"/>
        <v>4.039622937108512E-2</v>
      </c>
      <c r="AD861">
        <f t="shared" ca="1" si="440"/>
        <v>3.4468705082565316</v>
      </c>
      <c r="AE861">
        <f t="shared" ca="1" si="441"/>
        <v>56.571534838658877</v>
      </c>
      <c r="AF861">
        <f t="shared" ca="1" si="442"/>
        <v>4.0106417160245655E-2</v>
      </c>
      <c r="AG861">
        <f t="shared" ca="1" si="443"/>
        <v>0</v>
      </c>
      <c r="AH861">
        <f ca="1">IFERROR(IF(V32="Supercritical",MAX($D$16,IFERROR(L861,MAX($D$16,POWER((ABS(K861)^2)/($I$5*MAX(F861,0.1)^2),1/3)))),IF(V32="Subcritical",MAX($D$16,IFERROR(W861,MAX($D$16,POWER((ABS(K861)^2)/($I$5*MAX(F861,0.1)^2),1/3)))),IF(AND(IFERROR(V861,0)=1,IFERROR(AG861,0)=1),IF(IFERROR(T861,-1E+99)&gt;=IFERROR(AE861,-1E+99),MAX($D$16,IFERROR(L861,MAX($D$16,POWER((ABS(K861)^2)/($I$5*MAX(F861,0.1)^2),1/3)))),MAX($D$16,IFERROR(W861,MAX($D$16,POWER((ABS(K861)^2)/($I$5*MAX(F861,0.1)^2),1/3))))),IF(IFERROR(V861,0)=1,MAX($D$16,IFERROR(L861,MAX($D$16,POWER((ABS(K861)^2)/($I$5*MAX(F861,0.1)^2),1/3)))),IF(IFERROR(AG861,0)=1,MAX($D$16,IFERROR(W861,MAX($D$16,POWER((ABS(K861)^2)/($I$5*MAX(F861,0.1)^2),1/3)))),MAX($D$16,POWER((ABS(K861)^2)/($I$5*MAX(F861,0.1)^2),1/3))))))),MAX($D$16,POWER((ABS(K861)^2)/($I$5*MAX(F861,0.1)^2),1/3)))</f>
        <v>2.1389677043987478</v>
      </c>
      <c r="AI861">
        <f t="shared" ca="1" si="444"/>
        <v>634.34596770439873</v>
      </c>
      <c r="AJ861">
        <f t="shared" ca="1" si="445"/>
        <v>635.4154515565981</v>
      </c>
      <c r="AM861">
        <v>0</v>
      </c>
      <c r="AN861">
        <v>0</v>
      </c>
      <c r="AO861">
        <f t="shared" si="446"/>
        <v>0</v>
      </c>
      <c r="AP861">
        <f t="shared" si="455"/>
        <v>0</v>
      </c>
      <c r="AQ861">
        <f t="shared" ca="1" si="447"/>
        <v>1.0000000000000004</v>
      </c>
      <c r="AR861" t="str">
        <f t="shared" ca="1" si="448"/>
        <v>Supercritical</v>
      </c>
      <c r="AS861">
        <f t="shared" ca="1" si="449"/>
        <v>3.8141460404132466E-3</v>
      </c>
    </row>
    <row r="862" spans="1:45" x14ac:dyDescent="0.35">
      <c r="A862">
        <v>713</v>
      </c>
      <c r="B862">
        <v>711.995</v>
      </c>
      <c r="C862">
        <v>616105.07900000003</v>
      </c>
      <c r="D862">
        <v>3097292.4010000001</v>
      </c>
      <c r="E862">
        <v>632.20650000000001</v>
      </c>
      <c r="F862">
        <v>5.2</v>
      </c>
      <c r="G862">
        <v>0</v>
      </c>
      <c r="H862" t="s">
        <v>194</v>
      </c>
      <c r="I862">
        <v>2.7E-2</v>
      </c>
      <c r="J862">
        <f t="shared" si="450"/>
        <v>0.99900000000002365</v>
      </c>
      <c r="K862">
        <f t="shared" ca="1" si="451"/>
        <v>50.95</v>
      </c>
      <c r="L862">
        <f t="shared" ca="1" si="452"/>
        <v>1.0684959309922624</v>
      </c>
      <c r="M862">
        <f t="shared" ca="1" si="425"/>
        <v>5.5561788411597641</v>
      </c>
      <c r="N862">
        <f t="shared" ca="1" si="426"/>
        <v>0.75728294997139567</v>
      </c>
      <c r="O862">
        <f t="shared" ca="1" si="427"/>
        <v>9.1699712080119067</v>
      </c>
      <c r="P862">
        <f t="shared" ca="1" si="428"/>
        <v>633.2749959309923</v>
      </c>
      <c r="Q862">
        <f t="shared" ca="1" si="429"/>
        <v>637.56084567389587</v>
      </c>
      <c r="R862">
        <f t="shared" ca="1" si="430"/>
        <v>2.7409906686322007E-2</v>
      </c>
      <c r="S862">
        <f t="shared" ca="1" si="431"/>
        <v>2.8323507366843055</v>
      </c>
      <c r="T862">
        <f t="shared" ca="1" si="432"/>
        <v>50.594272557643521</v>
      </c>
      <c r="U862">
        <f t="shared" ca="1" si="453"/>
        <v>-2.7075360018102401E-2</v>
      </c>
      <c r="V862">
        <f t="shared" ca="1" si="454"/>
        <v>0</v>
      </c>
      <c r="W862">
        <f t="shared" ca="1" si="433"/>
        <v>0.9372463592441409</v>
      </c>
      <c r="X862">
        <f t="shared" ca="1" si="434"/>
        <v>4.8736810680695326</v>
      </c>
      <c r="Y862">
        <f t="shared" ca="1" si="435"/>
        <v>0.68890891008097166</v>
      </c>
      <c r="Z862">
        <f t="shared" ca="1" si="436"/>
        <v>10.45411041231332</v>
      </c>
      <c r="AA862">
        <f t="shared" ca="1" si="437"/>
        <v>633.14374635924412</v>
      </c>
      <c r="AB862">
        <f t="shared" ca="1" si="438"/>
        <v>638.71400245062216</v>
      </c>
      <c r="AC862">
        <f t="shared" ca="1" si="439"/>
        <v>4.0414847806006737E-2</v>
      </c>
      <c r="AD862">
        <f t="shared" ca="1" si="440"/>
        <v>3.4476700639605564</v>
      </c>
      <c r="AE862">
        <f t="shared" ca="1" si="441"/>
        <v>56.579223232279226</v>
      </c>
      <c r="AF862">
        <f t="shared" ca="1" si="442"/>
        <v>4.0205924177939778E-2</v>
      </c>
      <c r="AG862">
        <f t="shared" ca="1" si="443"/>
        <v>0</v>
      </c>
      <c r="AH862">
        <f ca="1">IFERROR(IF(V32="Supercritical",MAX($D$16,IFERROR(L862,MAX($D$16,POWER((ABS(K862)^2)/($I$5*MAX(F862,0.1)^2),1/3)))),IF(V32="Subcritical",MAX($D$16,IFERROR(W862,MAX($D$16,POWER((ABS(K862)^2)/($I$5*MAX(F862,0.1)^2),1/3)))),IF(AND(IFERROR(V862,0)=1,IFERROR(AG862,0)=1),IF(IFERROR(T862,-1E+99)&gt;=IFERROR(AE862,-1E+99),MAX($D$16,IFERROR(L862,MAX($D$16,POWER((ABS(K862)^2)/($I$5*MAX(F862,0.1)^2),1/3)))),MAX($D$16,IFERROR(W862,MAX($D$16,POWER((ABS(K862)^2)/($I$5*MAX(F862,0.1)^2),1/3))))),IF(IFERROR(V862,0)=1,MAX($D$16,IFERROR(L862,MAX($D$16,POWER((ABS(K862)^2)/($I$5*MAX(F862,0.1)^2),1/3)))),IF(IFERROR(AG862,0)=1,MAX($D$16,IFERROR(W862,MAX($D$16,POWER((ABS(K862)^2)/($I$5*MAX(F862,0.1)^2),1/3)))),MAX($D$16,POWER((ABS(K862)^2)/($I$5*MAX(F862,0.1)^2),1/3))))))),MAX($D$16,POWER((ABS(K862)^2)/($I$5*MAX(F862,0.1)^2),1/3)))</f>
        <v>2.1389677043987478</v>
      </c>
      <c r="AI862">
        <f t="shared" ca="1" si="444"/>
        <v>634.34546770439874</v>
      </c>
      <c r="AJ862">
        <f t="shared" ca="1" si="445"/>
        <v>635.41495155659811</v>
      </c>
      <c r="AM862">
        <v>0</v>
      </c>
      <c r="AN862">
        <v>0</v>
      </c>
      <c r="AO862">
        <f t="shared" si="446"/>
        <v>0</v>
      </c>
      <c r="AP862">
        <f t="shared" si="455"/>
        <v>0</v>
      </c>
      <c r="AQ862">
        <f t="shared" ca="1" si="447"/>
        <v>1.0000000000000004</v>
      </c>
      <c r="AR862" t="str">
        <f t="shared" ca="1" si="448"/>
        <v>Supercritical</v>
      </c>
      <c r="AS862">
        <f t="shared" ca="1" si="449"/>
        <v>3.8141460404132466E-3</v>
      </c>
    </row>
    <row r="863" spans="1:45" x14ac:dyDescent="0.35">
      <c r="A863">
        <v>714</v>
      </c>
      <c r="B863">
        <v>712.99599999999998</v>
      </c>
      <c r="C863">
        <v>616104.60499999998</v>
      </c>
      <c r="D863">
        <v>3097291.52</v>
      </c>
      <c r="E863">
        <v>632.20600000000002</v>
      </c>
      <c r="F863">
        <v>5.2</v>
      </c>
      <c r="G863">
        <v>0</v>
      </c>
      <c r="H863" t="s">
        <v>194</v>
      </c>
      <c r="I863">
        <v>2.7E-2</v>
      </c>
      <c r="J863">
        <f t="shared" si="450"/>
        <v>1.0009999999999764</v>
      </c>
      <c r="K863">
        <f t="shared" ca="1" si="451"/>
        <v>50.95</v>
      </c>
      <c r="L863">
        <f t="shared" ca="1" si="452"/>
        <v>1.0684959309922624</v>
      </c>
      <c r="M863">
        <f t="shared" ca="1" si="425"/>
        <v>5.5561788411597641</v>
      </c>
      <c r="N863">
        <f t="shared" ca="1" si="426"/>
        <v>0.75728294997139567</v>
      </c>
      <c r="O863">
        <f t="shared" ca="1" si="427"/>
        <v>9.1699712080119067</v>
      </c>
      <c r="P863">
        <f t="shared" ca="1" si="428"/>
        <v>633.27449593099232</v>
      </c>
      <c r="Q863">
        <f t="shared" ca="1" si="429"/>
        <v>637.56034567389588</v>
      </c>
      <c r="R863">
        <f t="shared" ca="1" si="430"/>
        <v>2.7409906686322007E-2</v>
      </c>
      <c r="S863">
        <f t="shared" ca="1" si="431"/>
        <v>2.8323507366843055</v>
      </c>
      <c r="T863">
        <f t="shared" ca="1" si="432"/>
        <v>50.594272557643521</v>
      </c>
      <c r="U863">
        <f t="shared" ca="1" si="453"/>
        <v>-2.7130179831488022E-2</v>
      </c>
      <c r="V863">
        <f t="shared" ca="1" si="454"/>
        <v>0</v>
      </c>
      <c r="W863">
        <f t="shared" ca="1" si="433"/>
        <v>0.93710441232209296</v>
      </c>
      <c r="X863">
        <f t="shared" ca="1" si="434"/>
        <v>4.8729429440748833</v>
      </c>
      <c r="Y863">
        <f t="shared" ca="1" si="435"/>
        <v>0.68883221641679193</v>
      </c>
      <c r="Z863">
        <f t="shared" ca="1" si="436"/>
        <v>10.45569393788023</v>
      </c>
      <c r="AA863">
        <f t="shared" ca="1" si="437"/>
        <v>633.14310441232215</v>
      </c>
      <c r="AB863">
        <f t="shared" ca="1" si="438"/>
        <v>638.71504812907165</v>
      </c>
      <c r="AC863">
        <f t="shared" ca="1" si="439"/>
        <v>4.0433093904269295E-2</v>
      </c>
      <c r="AD863">
        <f t="shared" ca="1" si="440"/>
        <v>3.4484534420119699</v>
      </c>
      <c r="AE863">
        <f t="shared" ca="1" si="441"/>
        <v>56.586755805577013</v>
      </c>
      <c r="AF863">
        <f t="shared" ca="1" si="442"/>
        <v>4.0106251986117059E-2</v>
      </c>
      <c r="AG863">
        <f t="shared" ca="1" si="443"/>
        <v>0</v>
      </c>
      <c r="AH863">
        <f ca="1">IFERROR(IF(V32="Supercritical",MAX($D$16,IFERROR(L863,MAX($D$16,POWER((ABS(K863)^2)/($I$5*MAX(F863,0.1)^2),1/3)))),IF(V32="Subcritical",MAX($D$16,IFERROR(W863,MAX($D$16,POWER((ABS(K863)^2)/($I$5*MAX(F863,0.1)^2),1/3)))),IF(AND(IFERROR(V863,0)=1,IFERROR(AG863,0)=1),IF(IFERROR(T863,-1E+99)&gt;=IFERROR(AE863,-1E+99),MAX($D$16,IFERROR(L863,MAX($D$16,POWER((ABS(K863)^2)/($I$5*MAX(F863,0.1)^2),1/3)))),MAX($D$16,IFERROR(W863,MAX($D$16,POWER((ABS(K863)^2)/($I$5*MAX(F863,0.1)^2),1/3))))),IF(IFERROR(V863,0)=1,MAX($D$16,IFERROR(L863,MAX($D$16,POWER((ABS(K863)^2)/($I$5*MAX(F863,0.1)^2),1/3)))),IF(IFERROR(AG863,0)=1,MAX($D$16,IFERROR(W863,MAX($D$16,POWER((ABS(K863)^2)/($I$5*MAX(F863,0.1)^2),1/3)))),MAX($D$16,POWER((ABS(K863)^2)/($I$5*MAX(F863,0.1)^2),1/3))))))),MAX($D$16,POWER((ABS(K863)^2)/($I$5*MAX(F863,0.1)^2),1/3)))</f>
        <v>2.1389677043987478</v>
      </c>
      <c r="AI863">
        <f t="shared" ca="1" si="444"/>
        <v>634.34496770439875</v>
      </c>
      <c r="AJ863">
        <f t="shared" ca="1" si="445"/>
        <v>635.41445155659812</v>
      </c>
      <c r="AM863">
        <v>0</v>
      </c>
      <c r="AN863">
        <v>0</v>
      </c>
      <c r="AO863">
        <f t="shared" si="446"/>
        <v>0</v>
      </c>
      <c r="AP863">
        <f t="shared" si="455"/>
        <v>0</v>
      </c>
      <c r="AQ863">
        <f t="shared" ca="1" si="447"/>
        <v>1.0000000000000004</v>
      </c>
      <c r="AR863" t="str">
        <f t="shared" ca="1" si="448"/>
        <v>Supercritical</v>
      </c>
      <c r="AS863">
        <f t="shared" ca="1" si="449"/>
        <v>3.8141460404132466E-3</v>
      </c>
    </row>
    <row r="864" spans="1:45" x14ac:dyDescent="0.35">
      <c r="A864">
        <v>715</v>
      </c>
      <c r="B864">
        <v>713.995</v>
      </c>
      <c r="C864">
        <v>616104.13100000005</v>
      </c>
      <c r="D864">
        <v>3097290.64</v>
      </c>
      <c r="E864">
        <v>632.20550000000003</v>
      </c>
      <c r="F864">
        <v>5.2</v>
      </c>
      <c r="G864">
        <v>0</v>
      </c>
      <c r="H864" t="s">
        <v>194</v>
      </c>
      <c r="I864">
        <v>2.3E-2</v>
      </c>
      <c r="J864">
        <f t="shared" si="450"/>
        <v>0.99900000000002365</v>
      </c>
      <c r="K864">
        <f t="shared" ca="1" si="451"/>
        <v>50.95</v>
      </c>
      <c r="L864">
        <f t="shared" ca="1" si="452"/>
        <v>1.0684959309922624</v>
      </c>
      <c r="M864">
        <f t="shared" ca="1" si="425"/>
        <v>5.5561788411597641</v>
      </c>
      <c r="N864">
        <f t="shared" ca="1" si="426"/>
        <v>0.75728294997139567</v>
      </c>
      <c r="O864">
        <f t="shared" ca="1" si="427"/>
        <v>9.1699712080119067</v>
      </c>
      <c r="P864">
        <f t="shared" ca="1" si="428"/>
        <v>633.27399593099233</v>
      </c>
      <c r="Q864">
        <f t="shared" ca="1" si="429"/>
        <v>637.55984567389589</v>
      </c>
      <c r="R864">
        <f t="shared" ca="1" si="430"/>
        <v>2.7409906686322007E-2</v>
      </c>
      <c r="S864">
        <f t="shared" ca="1" si="431"/>
        <v>2.8323507366843055</v>
      </c>
      <c r="T864">
        <f t="shared" ca="1" si="432"/>
        <v>50.594272557643521</v>
      </c>
      <c r="U864">
        <f t="shared" ca="1" si="453"/>
        <v>-2.7046787686458629E-2</v>
      </c>
      <c r="V864">
        <f t="shared" ca="1" si="454"/>
        <v>0</v>
      </c>
      <c r="W864">
        <f t="shared" ca="1" si="433"/>
        <v>0.93696541748314988</v>
      </c>
      <c r="X864">
        <f t="shared" ca="1" si="434"/>
        <v>4.8722201709123798</v>
      </c>
      <c r="Y864">
        <f t="shared" ca="1" si="435"/>
        <v>0.6887571117926532</v>
      </c>
      <c r="Z864">
        <f t="shared" ca="1" si="436"/>
        <v>10.457244995654419</v>
      </c>
      <c r="AA864">
        <f t="shared" ca="1" si="437"/>
        <v>633.14246541748321</v>
      </c>
      <c r="AB864">
        <f t="shared" ca="1" si="438"/>
        <v>638.71606240520691</v>
      </c>
      <c r="AC864">
        <f t="shared" ca="1" si="439"/>
        <v>4.0450971432829635E-2</v>
      </c>
      <c r="AD864">
        <f t="shared" ca="1" si="440"/>
        <v>3.4492208155951776</v>
      </c>
      <c r="AE864">
        <f t="shared" ca="1" si="441"/>
        <v>56.594134239502338</v>
      </c>
      <c r="AF864">
        <f t="shared" ca="1" si="442"/>
        <v>0.36756923899361027</v>
      </c>
      <c r="AG864">
        <f t="shared" ca="1" si="443"/>
        <v>0</v>
      </c>
      <c r="AH864">
        <f ca="1">IFERROR(IF(V32="Supercritical",MAX($D$16,IFERROR(L864,MAX($D$16,POWER((ABS(K864)^2)/($I$5*MAX(F864,0.1)^2),1/3)))),IF(V32="Subcritical",MAX($D$16,IFERROR(W864,MAX($D$16,POWER((ABS(K864)^2)/($I$5*MAX(F864,0.1)^2),1/3)))),IF(AND(IFERROR(V864,0)=1,IFERROR(AG864,0)=1),IF(IFERROR(T864,-1E+99)&gt;=IFERROR(AE864,-1E+99),MAX($D$16,IFERROR(L864,MAX($D$16,POWER((ABS(K864)^2)/($I$5*MAX(F864,0.1)^2),1/3)))),MAX($D$16,IFERROR(W864,MAX($D$16,POWER((ABS(K864)^2)/($I$5*MAX(F864,0.1)^2),1/3))))),IF(IFERROR(V864,0)=1,MAX($D$16,IFERROR(L864,MAX($D$16,POWER((ABS(K864)^2)/($I$5*MAX(F864,0.1)^2),1/3)))),IF(IFERROR(AG864,0)=1,MAX($D$16,IFERROR(W864,MAX($D$16,POWER((ABS(K864)^2)/($I$5*MAX(F864,0.1)^2),1/3)))),MAX($D$16,POWER((ABS(K864)^2)/($I$5*MAX(F864,0.1)^2),1/3))))))),MAX($D$16,POWER((ABS(K864)^2)/($I$5*MAX(F864,0.1)^2),1/3)))</f>
        <v>2.1389677043987478</v>
      </c>
      <c r="AI864">
        <f t="shared" ca="1" si="444"/>
        <v>634.34446770439877</v>
      </c>
      <c r="AJ864">
        <f t="shared" ca="1" si="445"/>
        <v>635.41395155659814</v>
      </c>
      <c r="AM864">
        <v>0</v>
      </c>
      <c r="AN864">
        <v>0</v>
      </c>
      <c r="AO864">
        <f t="shared" si="446"/>
        <v>0</v>
      </c>
      <c r="AP864">
        <f t="shared" si="455"/>
        <v>0</v>
      </c>
      <c r="AQ864">
        <f t="shared" ca="1" si="447"/>
        <v>1.0000000000000004</v>
      </c>
      <c r="AR864" t="str">
        <f t="shared" ca="1" si="448"/>
        <v>Supercritical</v>
      </c>
      <c r="AS864">
        <f t="shared" ca="1" si="449"/>
        <v>3.8141460404132466E-3</v>
      </c>
    </row>
    <row r="865" spans="1:45" x14ac:dyDescent="0.35">
      <c r="A865">
        <v>716</v>
      </c>
      <c r="B865">
        <v>714.99599999999998</v>
      </c>
      <c r="C865">
        <v>616103.65599999996</v>
      </c>
      <c r="D865">
        <v>3097289.7590000001</v>
      </c>
      <c r="E865">
        <v>632.20500000000004</v>
      </c>
      <c r="F865">
        <v>5.0670000000000002</v>
      </c>
      <c r="G865">
        <v>0</v>
      </c>
      <c r="H865" t="s">
        <v>194</v>
      </c>
      <c r="I865">
        <v>2.3E-2</v>
      </c>
      <c r="J865">
        <f t="shared" si="450"/>
        <v>1.0009999999999764</v>
      </c>
      <c r="K865">
        <f t="shared" ca="1" si="451"/>
        <v>50.95</v>
      </c>
      <c r="L865">
        <f t="shared" ca="1" si="452"/>
        <v>1.0684959309922624</v>
      </c>
      <c r="M865">
        <f t="shared" ca="1" si="425"/>
        <v>5.4140688823377934</v>
      </c>
      <c r="N865">
        <f t="shared" ca="1" si="426"/>
        <v>0.75153734013885309</v>
      </c>
      <c r="O865">
        <f t="shared" ca="1" si="427"/>
        <v>9.4106671169650511</v>
      </c>
      <c r="P865">
        <f t="shared" ca="1" si="428"/>
        <v>633.27349593099234</v>
      </c>
      <c r="Q865">
        <f t="shared" ca="1" si="429"/>
        <v>637.78729081306813</v>
      </c>
      <c r="R865">
        <f t="shared" ca="1" si="430"/>
        <v>2.916235482106308E-2</v>
      </c>
      <c r="S865">
        <f t="shared" ca="1" si="431"/>
        <v>2.9066950524488626</v>
      </c>
      <c r="T865">
        <f t="shared" ca="1" si="432"/>
        <v>51.768448110049306</v>
      </c>
      <c r="U865">
        <f t="shared" ca="1" si="453"/>
        <v>-0.27872709877772195</v>
      </c>
      <c r="V865">
        <f t="shared" ca="1" si="454"/>
        <v>0</v>
      </c>
      <c r="W865">
        <f t="shared" ca="1" si="433"/>
        <v>0.93682933738150953</v>
      </c>
      <c r="X865">
        <f t="shared" ca="1" si="434"/>
        <v>4.7469142525121093</v>
      </c>
      <c r="Y865">
        <f t="shared" ca="1" si="435"/>
        <v>0.68392849655212107</v>
      </c>
      <c r="Z865">
        <f t="shared" ca="1" si="436"/>
        <v>10.733288466931294</v>
      </c>
      <c r="AA865">
        <f t="shared" ca="1" si="437"/>
        <v>633.14182933738152</v>
      </c>
      <c r="AB865">
        <f t="shared" ca="1" si="438"/>
        <v>639.01356640743052</v>
      </c>
      <c r="AC865">
        <f t="shared" ca="1" si="439"/>
        <v>4.3016379544780645E-2</v>
      </c>
      <c r="AD865">
        <f t="shared" ca="1" si="440"/>
        <v>3.5405281901932151</v>
      </c>
      <c r="AE865">
        <f t="shared" ca="1" si="441"/>
        <v>57.968789036531945</v>
      </c>
      <c r="AF865">
        <f t="shared" ca="1" si="442"/>
        <v>4.6538519437717696E-2</v>
      </c>
      <c r="AG865">
        <f t="shared" ca="1" si="443"/>
        <v>0</v>
      </c>
      <c r="AH865">
        <f ca="1">IFERROR(IF(V32="Supercritical",MAX($D$16,IFERROR(L865,MAX($D$16,POWER((ABS(K865)^2)/($I$5*MAX(F865,0.1)^2),1/3)))),IF(V32="Subcritical",MAX($D$16,IFERROR(W865,MAX($D$16,POWER((ABS(K865)^2)/($I$5*MAX(F865,0.1)^2),1/3)))),IF(AND(IFERROR(V865,0)=1,IFERROR(AG865,0)=1),IF(IFERROR(T865,-1E+99)&gt;=IFERROR(AE865,-1E+99),MAX($D$16,IFERROR(L865,MAX($D$16,POWER((ABS(K865)^2)/($I$5*MAX(F865,0.1)^2),1/3)))),MAX($D$16,IFERROR(W865,MAX($D$16,POWER((ABS(K865)^2)/($I$5*MAX(F865,0.1)^2),1/3))))),IF(IFERROR(V865,0)=1,MAX($D$16,IFERROR(L865,MAX($D$16,POWER((ABS(K865)^2)/($I$5*MAX(F865,0.1)^2),1/3)))),IF(IFERROR(AG865,0)=1,MAX($D$16,IFERROR(W865,MAX($D$16,POWER((ABS(K865)^2)/($I$5*MAX(F865,0.1)^2),1/3)))),MAX($D$16,POWER((ABS(K865)^2)/($I$5*MAX(F865,0.1)^2),1/3))))))),MAX($D$16,POWER((ABS(K865)^2)/($I$5*MAX(F865,0.1)^2),1/3)))</f>
        <v>2.1762353150568448</v>
      </c>
      <c r="AI865">
        <f t="shared" ca="1" si="444"/>
        <v>634.38123531505687</v>
      </c>
      <c r="AJ865">
        <f t="shared" ca="1" si="445"/>
        <v>635.46935297258528</v>
      </c>
      <c r="AM865">
        <v>0</v>
      </c>
      <c r="AN865">
        <v>0</v>
      </c>
      <c r="AO865">
        <f t="shared" si="446"/>
        <v>0</v>
      </c>
      <c r="AP865">
        <f t="shared" si="455"/>
        <v>0</v>
      </c>
      <c r="AQ865">
        <f t="shared" ca="1" si="447"/>
        <v>1</v>
      </c>
      <c r="AR865" t="str">
        <f t="shared" ca="1" si="448"/>
        <v>Supercritical</v>
      </c>
      <c r="AS865">
        <f t="shared" ca="1" si="449"/>
        <v>3.8932924749513747E-3</v>
      </c>
    </row>
    <row r="866" spans="1:45" x14ac:dyDescent="0.35">
      <c r="A866">
        <v>717</v>
      </c>
      <c r="B866">
        <v>715.99599999999998</v>
      </c>
      <c r="C866">
        <v>616103.18200000003</v>
      </c>
      <c r="D866">
        <v>3097288.8790000002</v>
      </c>
      <c r="E866">
        <v>632.20450000000005</v>
      </c>
      <c r="F866">
        <v>5.0670000000000002</v>
      </c>
      <c r="G866">
        <v>0</v>
      </c>
      <c r="H866" t="s">
        <v>194</v>
      </c>
      <c r="I866">
        <v>0.41099999999999998</v>
      </c>
      <c r="J866">
        <f t="shared" si="450"/>
        <v>1</v>
      </c>
      <c r="K866">
        <f t="shared" ca="1" si="451"/>
        <v>50.95</v>
      </c>
      <c r="L866">
        <f t="shared" ca="1" si="452"/>
        <v>1.0684959309922624</v>
      </c>
      <c r="M866">
        <f t="shared" ca="1" si="425"/>
        <v>5.4140688823377934</v>
      </c>
      <c r="N866">
        <f t="shared" ca="1" si="426"/>
        <v>0.75153734013885309</v>
      </c>
      <c r="O866">
        <f t="shared" ca="1" si="427"/>
        <v>9.4106671169650511</v>
      </c>
      <c r="P866">
        <f t="shared" ca="1" si="428"/>
        <v>633.27299593099235</v>
      </c>
      <c r="Q866">
        <f t="shared" ca="1" si="429"/>
        <v>637.78679081306814</v>
      </c>
      <c r="R866">
        <f t="shared" ca="1" si="430"/>
        <v>2.916235482106308E-2</v>
      </c>
      <c r="S866">
        <f t="shared" ca="1" si="431"/>
        <v>2.9066950524488626</v>
      </c>
      <c r="T866">
        <f t="shared" ca="1" si="432"/>
        <v>51.768448110049306</v>
      </c>
      <c r="U866">
        <f t="shared" ca="1" si="453"/>
        <v>-3.1754304315313675E-2</v>
      </c>
      <c r="V866">
        <f t="shared" ca="1" si="454"/>
        <v>0</v>
      </c>
      <c r="W866">
        <f t="shared" ca="1" si="433"/>
        <v>0.93669613245573835</v>
      </c>
      <c r="X866">
        <f t="shared" ca="1" si="434"/>
        <v>4.7462393031532262</v>
      </c>
      <c r="Y866">
        <f t="shared" ca="1" si="435"/>
        <v>0.68385749997860723</v>
      </c>
      <c r="Z866">
        <f t="shared" ca="1" si="436"/>
        <v>10.734814817733843</v>
      </c>
      <c r="AA866">
        <f t="shared" ca="1" si="437"/>
        <v>633.14119613245578</v>
      </c>
      <c r="AB866">
        <f t="shared" ca="1" si="438"/>
        <v>639.01460332771762</v>
      </c>
      <c r="AC866">
        <f t="shared" ca="1" si="439"/>
        <v>4.3034571175624939E-2</v>
      </c>
      <c r="AD866">
        <f t="shared" ca="1" si="440"/>
        <v>3.5412834498950803</v>
      </c>
      <c r="AE866">
        <f t="shared" ca="1" si="441"/>
        <v>57.976084146636289</v>
      </c>
      <c r="AF866">
        <f t="shared" ca="1" si="442"/>
        <v>4.8045784927126078E-2</v>
      </c>
      <c r="AG866">
        <f t="shared" ca="1" si="443"/>
        <v>0</v>
      </c>
      <c r="AH866">
        <f ca="1">IFERROR(IF(V32="Supercritical",MAX($D$16,IFERROR(L866,MAX($D$16,POWER((ABS(K866)^2)/($I$5*MAX(F866,0.1)^2),1/3)))),IF(V32="Subcritical",MAX($D$16,IFERROR(W866,MAX($D$16,POWER((ABS(K866)^2)/($I$5*MAX(F866,0.1)^2),1/3)))),IF(AND(IFERROR(V866,0)=1,IFERROR(AG866,0)=1),IF(IFERROR(T866,-1E+99)&gt;=IFERROR(AE866,-1E+99),MAX($D$16,IFERROR(L866,MAX($D$16,POWER((ABS(K866)^2)/($I$5*MAX(F866,0.1)^2),1/3)))),MAX($D$16,IFERROR(W866,MAX($D$16,POWER((ABS(K866)^2)/($I$5*MAX(F866,0.1)^2),1/3))))),IF(IFERROR(V866,0)=1,MAX($D$16,IFERROR(L866,MAX($D$16,POWER((ABS(K866)^2)/($I$5*MAX(F866,0.1)^2),1/3)))),IF(IFERROR(AG866,0)=1,MAX($D$16,IFERROR(W866,MAX($D$16,POWER((ABS(K866)^2)/($I$5*MAX(F866,0.1)^2),1/3)))),MAX($D$16,POWER((ABS(K866)^2)/($I$5*MAX(F866,0.1)^2),1/3))))))),MAX($D$16,POWER((ABS(K866)^2)/($I$5*MAX(F866,0.1)^2),1/3)))</f>
        <v>2.1762353150568448</v>
      </c>
      <c r="AI866">
        <f t="shared" ca="1" si="444"/>
        <v>634.38073531505688</v>
      </c>
      <c r="AJ866">
        <f t="shared" ca="1" si="445"/>
        <v>635.4688529725853</v>
      </c>
      <c r="AM866">
        <v>0</v>
      </c>
      <c r="AN866">
        <v>0</v>
      </c>
      <c r="AO866">
        <f t="shared" si="446"/>
        <v>0</v>
      </c>
      <c r="AP866">
        <f t="shared" si="455"/>
        <v>0</v>
      </c>
      <c r="AQ866">
        <f t="shared" ca="1" si="447"/>
        <v>1</v>
      </c>
      <c r="AR866" t="str">
        <f t="shared" ca="1" si="448"/>
        <v>Supercritical</v>
      </c>
      <c r="AS866">
        <f t="shared" ca="1" si="449"/>
        <v>3.8932924749513747E-3</v>
      </c>
    </row>
    <row r="867" spans="1:45" x14ac:dyDescent="0.35">
      <c r="A867">
        <v>718</v>
      </c>
      <c r="B867">
        <v>716.99599999999998</v>
      </c>
      <c r="C867">
        <v>616102.71400000004</v>
      </c>
      <c r="D867">
        <v>3097287.9950000001</v>
      </c>
      <c r="E867">
        <v>632.20399999999995</v>
      </c>
      <c r="F867">
        <v>5.0670000000000002</v>
      </c>
      <c r="G867">
        <v>0</v>
      </c>
      <c r="H867" t="s">
        <v>194</v>
      </c>
      <c r="I867">
        <v>0.56299999999999994</v>
      </c>
      <c r="J867">
        <f t="shared" si="450"/>
        <v>1</v>
      </c>
      <c r="K867">
        <f t="shared" ca="1" si="451"/>
        <v>50.95</v>
      </c>
      <c r="L867">
        <f t="shared" ca="1" si="452"/>
        <v>1.0684959309922624</v>
      </c>
      <c r="M867">
        <f t="shared" ca="1" si="425"/>
        <v>5.4140688823377934</v>
      </c>
      <c r="N867">
        <f t="shared" ca="1" si="426"/>
        <v>0.75153734013885309</v>
      </c>
      <c r="O867">
        <f t="shared" ca="1" si="427"/>
        <v>9.4106671169650511</v>
      </c>
      <c r="P867">
        <f t="shared" ca="1" si="428"/>
        <v>633.27249593099225</v>
      </c>
      <c r="Q867">
        <f t="shared" ca="1" si="429"/>
        <v>637.78629081306804</v>
      </c>
      <c r="R867">
        <f t="shared" ca="1" si="430"/>
        <v>2.916235482106308E-2</v>
      </c>
      <c r="S867">
        <f t="shared" ca="1" si="431"/>
        <v>2.9066950524488626</v>
      </c>
      <c r="T867">
        <f t="shared" ca="1" si="432"/>
        <v>51.768448110049306</v>
      </c>
      <c r="U867">
        <f t="shared" ca="1" si="453"/>
        <v>-3.289779901865586E-2</v>
      </c>
      <c r="V867">
        <f t="shared" ca="1" si="454"/>
        <v>0</v>
      </c>
      <c r="W867">
        <f t="shared" ca="1" si="433"/>
        <v>0.93656576129046587</v>
      </c>
      <c r="X867">
        <f t="shared" ca="1" si="434"/>
        <v>4.7455787124587907</v>
      </c>
      <c r="Y867">
        <f t="shared" ca="1" si="435"/>
        <v>0.68378800848632626</v>
      </c>
      <c r="Z867">
        <f t="shared" ca="1" si="436"/>
        <v>10.736309117840269</v>
      </c>
      <c r="AA867">
        <f t="shared" ca="1" si="437"/>
        <v>633.14056576129042</v>
      </c>
      <c r="AB867">
        <f t="shared" ca="1" si="438"/>
        <v>639.01560824211708</v>
      </c>
      <c r="AC867">
        <f t="shared" ca="1" si="439"/>
        <v>4.3052385981078529E-2</v>
      </c>
      <c r="AD867">
        <f t="shared" ca="1" si="440"/>
        <v>3.5420229024812557</v>
      </c>
      <c r="AE867">
        <f t="shared" ca="1" si="441"/>
        <v>57.983226333403557</v>
      </c>
      <c r="AF867">
        <f t="shared" ca="1" si="442"/>
        <v>4.7830132476406106E-2</v>
      </c>
      <c r="AG867">
        <f t="shared" ca="1" si="443"/>
        <v>0</v>
      </c>
      <c r="AH867">
        <f ca="1">IFERROR(IF(V32="Supercritical",MAX($D$16,IFERROR(L867,MAX($D$16,POWER((ABS(K867)^2)/($I$5*MAX(F867,0.1)^2),1/3)))),IF(V32="Subcritical",MAX($D$16,IFERROR(W867,MAX($D$16,POWER((ABS(K867)^2)/($I$5*MAX(F867,0.1)^2),1/3)))),IF(AND(IFERROR(V867,0)=1,IFERROR(AG867,0)=1),IF(IFERROR(T867,-1E+99)&gt;=IFERROR(AE867,-1E+99),MAX($D$16,IFERROR(L867,MAX($D$16,POWER((ABS(K867)^2)/($I$5*MAX(F867,0.1)^2),1/3)))),MAX($D$16,IFERROR(W867,MAX($D$16,POWER((ABS(K867)^2)/($I$5*MAX(F867,0.1)^2),1/3))))),IF(IFERROR(V867,0)=1,MAX($D$16,IFERROR(L867,MAX($D$16,POWER((ABS(K867)^2)/($I$5*MAX(F867,0.1)^2),1/3)))),IF(IFERROR(AG867,0)=1,MAX($D$16,IFERROR(W867,MAX($D$16,POWER((ABS(K867)^2)/($I$5*MAX(F867,0.1)^2),1/3)))),MAX($D$16,POWER((ABS(K867)^2)/($I$5*MAX(F867,0.1)^2),1/3))))))),MAX($D$16,POWER((ABS(K867)^2)/($I$5*MAX(F867,0.1)^2),1/3)))</f>
        <v>2.1762353150568448</v>
      </c>
      <c r="AI867">
        <f t="shared" ca="1" si="444"/>
        <v>634.38023531505678</v>
      </c>
      <c r="AJ867">
        <f t="shared" ca="1" si="445"/>
        <v>635.46835297258519</v>
      </c>
      <c r="AM867">
        <v>0</v>
      </c>
      <c r="AN867">
        <v>0</v>
      </c>
      <c r="AO867">
        <f t="shared" si="446"/>
        <v>0</v>
      </c>
      <c r="AP867">
        <f t="shared" si="455"/>
        <v>0</v>
      </c>
      <c r="AQ867">
        <f t="shared" ca="1" si="447"/>
        <v>1</v>
      </c>
      <c r="AR867" t="str">
        <f t="shared" ca="1" si="448"/>
        <v>Supercritical</v>
      </c>
      <c r="AS867">
        <f t="shared" ca="1" si="449"/>
        <v>3.8932924749513747E-3</v>
      </c>
    </row>
    <row r="868" spans="1:45" x14ac:dyDescent="0.35">
      <c r="A868">
        <v>719</v>
      </c>
      <c r="B868">
        <v>717.99599999999998</v>
      </c>
      <c r="C868">
        <v>616102.255</v>
      </c>
      <c r="D868">
        <v>3097287.1069999998</v>
      </c>
      <c r="E868">
        <v>632.20349999999996</v>
      </c>
      <c r="F868">
        <v>5.0670000000000002</v>
      </c>
      <c r="G868">
        <v>0</v>
      </c>
      <c r="H868" t="s">
        <v>194</v>
      </c>
      <c r="I868">
        <v>0.53900000000000003</v>
      </c>
      <c r="J868">
        <f t="shared" si="450"/>
        <v>1</v>
      </c>
      <c r="K868">
        <f t="shared" ca="1" si="451"/>
        <v>50.95</v>
      </c>
      <c r="L868">
        <f t="shared" ca="1" si="452"/>
        <v>1.0684959309922624</v>
      </c>
      <c r="M868">
        <f t="shared" ca="1" si="425"/>
        <v>5.4140688823377934</v>
      </c>
      <c r="N868">
        <f t="shared" ca="1" si="426"/>
        <v>0.75153734013885309</v>
      </c>
      <c r="O868">
        <f t="shared" ca="1" si="427"/>
        <v>9.4106671169650511</v>
      </c>
      <c r="P868">
        <f t="shared" ca="1" si="428"/>
        <v>633.27199593099226</v>
      </c>
      <c r="Q868">
        <f t="shared" ca="1" si="429"/>
        <v>637.78579081306805</v>
      </c>
      <c r="R868">
        <f t="shared" ca="1" si="430"/>
        <v>2.916235482106308E-2</v>
      </c>
      <c r="S868">
        <f t="shared" ca="1" si="431"/>
        <v>2.9066950524488626</v>
      </c>
      <c r="T868">
        <f t="shared" ca="1" si="432"/>
        <v>51.768448110049306</v>
      </c>
      <c r="U868">
        <f t="shared" ca="1" si="453"/>
        <v>-3.2717247223558843E-2</v>
      </c>
      <c r="V868">
        <f t="shared" ca="1" si="454"/>
        <v>0</v>
      </c>
      <c r="W868">
        <f t="shared" ca="1" si="433"/>
        <v>0.93643818093984699</v>
      </c>
      <c r="X868">
        <f t="shared" ca="1" si="434"/>
        <v>4.7449322628222053</v>
      </c>
      <c r="Y868">
        <f t="shared" ca="1" si="435"/>
        <v>0.68371999952129126</v>
      </c>
      <c r="Z868">
        <f t="shared" ca="1" si="436"/>
        <v>10.737771832741782</v>
      </c>
      <c r="AA868">
        <f t="shared" ca="1" si="437"/>
        <v>633.13993818093979</v>
      </c>
      <c r="AB868">
        <f t="shared" ca="1" si="438"/>
        <v>639.01658160255158</v>
      </c>
      <c r="AC868">
        <f t="shared" ca="1" si="439"/>
        <v>4.3069829184861887E-2</v>
      </c>
      <c r="AD868">
        <f t="shared" ca="1" si="440"/>
        <v>3.5427467750082013</v>
      </c>
      <c r="AE868">
        <f t="shared" ca="1" si="441"/>
        <v>57.990217805055075</v>
      </c>
      <c r="AF868">
        <f t="shared" ca="1" si="442"/>
        <v>4.8093874001210679E-2</v>
      </c>
      <c r="AG868">
        <f t="shared" ca="1" si="443"/>
        <v>0</v>
      </c>
      <c r="AH868">
        <f ca="1">IFERROR(IF(V32="Supercritical",MAX($D$16,IFERROR(L868,MAX($D$16,POWER((ABS(K868)^2)/($I$5*MAX(F868,0.1)^2),1/3)))),IF(V32="Subcritical",MAX($D$16,IFERROR(W868,MAX($D$16,POWER((ABS(K868)^2)/($I$5*MAX(F868,0.1)^2),1/3)))),IF(AND(IFERROR(V868,0)=1,IFERROR(AG868,0)=1),IF(IFERROR(T868,-1E+99)&gt;=IFERROR(AE868,-1E+99),MAX($D$16,IFERROR(L868,MAX($D$16,POWER((ABS(K868)^2)/($I$5*MAX(F868,0.1)^2),1/3)))),MAX($D$16,IFERROR(W868,MAX($D$16,POWER((ABS(K868)^2)/($I$5*MAX(F868,0.1)^2),1/3))))),IF(IFERROR(V868,0)=1,MAX($D$16,IFERROR(L868,MAX($D$16,POWER((ABS(K868)^2)/($I$5*MAX(F868,0.1)^2),1/3)))),IF(IFERROR(AG868,0)=1,MAX($D$16,IFERROR(W868,MAX($D$16,POWER((ABS(K868)^2)/($I$5*MAX(F868,0.1)^2),1/3)))),MAX($D$16,POWER((ABS(K868)^2)/($I$5*MAX(F868,0.1)^2),1/3))))))),MAX($D$16,POWER((ABS(K868)^2)/($I$5*MAX(F868,0.1)^2),1/3)))</f>
        <v>2.1762353150568448</v>
      </c>
      <c r="AI868">
        <f t="shared" ca="1" si="444"/>
        <v>634.37973531505679</v>
      </c>
      <c r="AJ868">
        <f t="shared" ca="1" si="445"/>
        <v>635.46785297258521</v>
      </c>
      <c r="AM868">
        <v>0</v>
      </c>
      <c r="AN868">
        <v>0</v>
      </c>
      <c r="AO868">
        <f t="shared" si="446"/>
        <v>0</v>
      </c>
      <c r="AP868">
        <f t="shared" si="455"/>
        <v>0</v>
      </c>
      <c r="AQ868">
        <f t="shared" ca="1" si="447"/>
        <v>1</v>
      </c>
      <c r="AR868" t="str">
        <f t="shared" ca="1" si="448"/>
        <v>Supercritical</v>
      </c>
      <c r="AS868">
        <f t="shared" ca="1" si="449"/>
        <v>3.8932924749513747E-3</v>
      </c>
    </row>
    <row r="869" spans="1:45" x14ac:dyDescent="0.35">
      <c r="A869">
        <v>720</v>
      </c>
      <c r="B869">
        <v>718.99599999999998</v>
      </c>
      <c r="C869">
        <v>616101.804</v>
      </c>
      <c r="D869">
        <v>3097286.2140000002</v>
      </c>
      <c r="E869">
        <v>632.20299999999997</v>
      </c>
      <c r="F869">
        <v>5.0670000000000002</v>
      </c>
      <c r="G869">
        <v>0</v>
      </c>
      <c r="H869" t="s">
        <v>194</v>
      </c>
      <c r="I869">
        <v>0.56399999999999995</v>
      </c>
      <c r="J869">
        <f t="shared" si="450"/>
        <v>1</v>
      </c>
      <c r="K869">
        <f t="shared" ca="1" si="451"/>
        <v>50.95</v>
      </c>
      <c r="L869">
        <f t="shared" ca="1" si="452"/>
        <v>1.0684959309922624</v>
      </c>
      <c r="M869">
        <f t="shared" ca="1" si="425"/>
        <v>5.4140688823377934</v>
      </c>
      <c r="N869">
        <f t="shared" ca="1" si="426"/>
        <v>0.75153734013885309</v>
      </c>
      <c r="O869">
        <f t="shared" ca="1" si="427"/>
        <v>9.4106671169650511</v>
      </c>
      <c r="P869">
        <f t="shared" ca="1" si="428"/>
        <v>633.27149593099227</v>
      </c>
      <c r="Q869">
        <f t="shared" ca="1" si="429"/>
        <v>637.78529081306806</v>
      </c>
      <c r="R869">
        <f t="shared" ca="1" si="430"/>
        <v>2.916235482106308E-2</v>
      </c>
      <c r="S869">
        <f t="shared" ca="1" si="431"/>
        <v>2.9066950524488626</v>
      </c>
      <c r="T869">
        <f t="shared" ca="1" si="432"/>
        <v>51.768448110049306</v>
      </c>
      <c r="U869">
        <f t="shared" ca="1" si="453"/>
        <v>-3.2905322010265081E-2</v>
      </c>
      <c r="V869">
        <f t="shared" ca="1" si="454"/>
        <v>0</v>
      </c>
      <c r="W869">
        <f t="shared" ca="1" si="433"/>
        <v>0.93631334721597914</v>
      </c>
      <c r="X869">
        <f t="shared" ca="1" si="434"/>
        <v>4.7442997303433661</v>
      </c>
      <c r="Y869">
        <f t="shared" ca="1" si="435"/>
        <v>0.68365344985343035</v>
      </c>
      <c r="Z869">
        <f t="shared" ca="1" si="436"/>
        <v>10.739203443268227</v>
      </c>
      <c r="AA869">
        <f t="shared" ca="1" si="437"/>
        <v>633.13931334721599</v>
      </c>
      <c r="AB869">
        <f t="shared" ca="1" si="438"/>
        <v>639.01752387707859</v>
      </c>
      <c r="AC869">
        <f t="shared" ca="1" si="439"/>
        <v>4.3086906206742576E-2</v>
      </c>
      <c r="AD869">
        <f t="shared" ca="1" si="440"/>
        <v>3.5434553022568367</v>
      </c>
      <c r="AE869">
        <f t="shared" ca="1" si="441"/>
        <v>57.99706084381414</v>
      </c>
      <c r="AF869">
        <f t="shared" ca="1" si="442"/>
        <v>4.8621869017438257E-2</v>
      </c>
      <c r="AG869">
        <f t="shared" ca="1" si="443"/>
        <v>0</v>
      </c>
      <c r="AH869">
        <f ca="1">IFERROR(IF(V32="Supercritical",MAX($D$16,IFERROR(L869,MAX($D$16,POWER((ABS(K869)^2)/($I$5*MAX(F869,0.1)^2),1/3)))),IF(V32="Subcritical",MAX($D$16,IFERROR(W869,MAX($D$16,POWER((ABS(K869)^2)/($I$5*MAX(F869,0.1)^2),1/3)))),IF(AND(IFERROR(V869,0)=1,IFERROR(AG869,0)=1),IF(IFERROR(T869,-1E+99)&gt;=IFERROR(AE869,-1E+99),MAX($D$16,IFERROR(L869,MAX($D$16,POWER((ABS(K869)^2)/($I$5*MAX(F869,0.1)^2),1/3)))),MAX($D$16,IFERROR(W869,MAX($D$16,POWER((ABS(K869)^2)/($I$5*MAX(F869,0.1)^2),1/3))))),IF(IFERROR(V869,0)=1,MAX($D$16,IFERROR(L869,MAX($D$16,POWER((ABS(K869)^2)/($I$5*MAX(F869,0.1)^2),1/3)))),IF(IFERROR(AG869,0)=1,MAX($D$16,IFERROR(W869,MAX($D$16,POWER((ABS(K869)^2)/($I$5*MAX(F869,0.1)^2),1/3)))),MAX($D$16,POWER((ABS(K869)^2)/($I$5*MAX(F869,0.1)^2),1/3))))))),MAX($D$16,POWER((ABS(K869)^2)/($I$5*MAX(F869,0.1)^2),1/3)))</f>
        <v>2.1762353150568448</v>
      </c>
      <c r="AI869">
        <f t="shared" ca="1" si="444"/>
        <v>634.3792353150568</v>
      </c>
      <c r="AJ869">
        <f t="shared" ca="1" si="445"/>
        <v>635.46735297258522</v>
      </c>
      <c r="AM869">
        <v>0</v>
      </c>
      <c r="AN869">
        <v>0</v>
      </c>
      <c r="AO869">
        <f t="shared" si="446"/>
        <v>0</v>
      </c>
      <c r="AP869">
        <f t="shared" si="455"/>
        <v>0</v>
      </c>
      <c r="AQ869">
        <f t="shared" ca="1" si="447"/>
        <v>1</v>
      </c>
      <c r="AR869" t="str">
        <f t="shared" ca="1" si="448"/>
        <v>Supercritical</v>
      </c>
      <c r="AS869">
        <f t="shared" ca="1" si="449"/>
        <v>3.8932924749513747E-3</v>
      </c>
    </row>
    <row r="870" spans="1:45" x14ac:dyDescent="0.35">
      <c r="A870">
        <v>721</v>
      </c>
      <c r="B870">
        <v>719.99599999999998</v>
      </c>
      <c r="C870">
        <v>616101.36199999996</v>
      </c>
      <c r="D870">
        <v>3097285.3169999998</v>
      </c>
      <c r="E870">
        <v>632.20249999999999</v>
      </c>
      <c r="F870">
        <v>5.0670000000000002</v>
      </c>
      <c r="G870">
        <v>0</v>
      </c>
      <c r="H870" t="s">
        <v>194</v>
      </c>
      <c r="I870">
        <v>0.61599999999999999</v>
      </c>
      <c r="J870">
        <f t="shared" si="450"/>
        <v>1</v>
      </c>
      <c r="K870">
        <f t="shared" ca="1" si="451"/>
        <v>50.95</v>
      </c>
      <c r="L870">
        <f t="shared" ca="1" si="452"/>
        <v>1.0684959309922624</v>
      </c>
      <c r="M870">
        <f t="shared" ca="1" si="425"/>
        <v>5.4140688823377934</v>
      </c>
      <c r="N870">
        <f t="shared" ca="1" si="426"/>
        <v>0.75153734013885309</v>
      </c>
      <c r="O870">
        <f t="shared" ca="1" si="427"/>
        <v>9.4106671169650511</v>
      </c>
      <c r="P870">
        <f t="shared" ca="1" si="428"/>
        <v>633.27099593099229</v>
      </c>
      <c r="Q870">
        <f t="shared" ca="1" si="429"/>
        <v>637.78479081306807</v>
      </c>
      <c r="R870">
        <f t="shared" ca="1" si="430"/>
        <v>2.916235482106308E-2</v>
      </c>
      <c r="S870">
        <f t="shared" ca="1" si="431"/>
        <v>2.9066950524488626</v>
      </c>
      <c r="T870">
        <f t="shared" ca="1" si="432"/>
        <v>51.768448110049306</v>
      </c>
      <c r="U870">
        <f t="shared" ca="1" si="453"/>
        <v>-3.3296517566668626E-2</v>
      </c>
      <c r="V870">
        <f t="shared" ca="1" si="454"/>
        <v>0</v>
      </c>
      <c r="W870">
        <f t="shared" ca="1" si="433"/>
        <v>0.93619121494575552</v>
      </c>
      <c r="X870">
        <f t="shared" ca="1" si="434"/>
        <v>4.7436808861301438</v>
      </c>
      <c r="Y870">
        <f t="shared" ca="1" si="435"/>
        <v>0.68358833571365885</v>
      </c>
      <c r="Z870">
        <f t="shared" ca="1" si="436"/>
        <v>10.740604442632439</v>
      </c>
      <c r="AA870">
        <f t="shared" ca="1" si="437"/>
        <v>633.13869121494577</v>
      </c>
      <c r="AB870">
        <f t="shared" ca="1" si="438"/>
        <v>639.01843554690788</v>
      </c>
      <c r="AC870">
        <f t="shared" ca="1" si="439"/>
        <v>4.3103622627184014E-2</v>
      </c>
      <c r="AD870">
        <f t="shared" ca="1" si="440"/>
        <v>3.5441487252686823</v>
      </c>
      <c r="AE870">
        <f t="shared" ca="1" si="441"/>
        <v>58.003757791771534</v>
      </c>
      <c r="AF870">
        <f t="shared" ca="1" si="442"/>
        <v>4.7822890181691946E-2</v>
      </c>
      <c r="AG870">
        <f t="shared" ca="1" si="443"/>
        <v>0</v>
      </c>
      <c r="AH870">
        <f ca="1">IFERROR(IF(V32="Supercritical",MAX($D$16,IFERROR(L870,MAX($D$16,POWER((ABS(K870)^2)/($I$5*MAX(F870,0.1)^2),1/3)))),IF(V32="Subcritical",MAX($D$16,IFERROR(W870,MAX($D$16,POWER((ABS(K870)^2)/($I$5*MAX(F870,0.1)^2),1/3)))),IF(AND(IFERROR(V870,0)=1,IFERROR(AG870,0)=1),IF(IFERROR(T870,-1E+99)&gt;=IFERROR(AE870,-1E+99),MAX($D$16,IFERROR(L870,MAX($D$16,POWER((ABS(K870)^2)/($I$5*MAX(F870,0.1)^2),1/3)))),MAX($D$16,IFERROR(W870,MAX($D$16,POWER((ABS(K870)^2)/($I$5*MAX(F870,0.1)^2),1/3))))),IF(IFERROR(V870,0)=1,MAX($D$16,IFERROR(L870,MAX($D$16,POWER((ABS(K870)^2)/($I$5*MAX(F870,0.1)^2),1/3)))),IF(IFERROR(AG870,0)=1,MAX($D$16,IFERROR(W870,MAX($D$16,POWER((ABS(K870)^2)/($I$5*MAX(F870,0.1)^2),1/3)))),MAX($D$16,POWER((ABS(K870)^2)/($I$5*MAX(F870,0.1)^2),1/3))))))),MAX($D$16,POWER((ABS(K870)^2)/($I$5*MAX(F870,0.1)^2),1/3)))</f>
        <v>2.1762353150568448</v>
      </c>
      <c r="AI870">
        <f t="shared" ca="1" si="444"/>
        <v>634.37873531505682</v>
      </c>
      <c r="AJ870">
        <f t="shared" ca="1" si="445"/>
        <v>635.46685297258523</v>
      </c>
      <c r="AM870">
        <v>0</v>
      </c>
      <c r="AN870">
        <v>0</v>
      </c>
      <c r="AO870">
        <f t="shared" si="446"/>
        <v>0</v>
      </c>
      <c r="AP870">
        <f t="shared" si="455"/>
        <v>0</v>
      </c>
      <c r="AQ870">
        <f t="shared" ca="1" si="447"/>
        <v>1</v>
      </c>
      <c r="AR870" t="str">
        <f t="shared" ca="1" si="448"/>
        <v>Supercritical</v>
      </c>
      <c r="AS870">
        <f t="shared" ca="1" si="449"/>
        <v>3.8932924749513747E-3</v>
      </c>
    </row>
    <row r="871" spans="1:45" x14ac:dyDescent="0.35">
      <c r="A871">
        <v>722</v>
      </c>
      <c r="B871">
        <v>720.995</v>
      </c>
      <c r="C871">
        <v>616100.93000000005</v>
      </c>
      <c r="D871">
        <v>3097284.4160000002</v>
      </c>
      <c r="E871">
        <v>632.202</v>
      </c>
      <c r="F871">
        <v>5.0670000000000002</v>
      </c>
      <c r="G871">
        <v>0</v>
      </c>
      <c r="H871" t="s">
        <v>194</v>
      </c>
      <c r="I871">
        <v>0.53700000000000003</v>
      </c>
      <c r="J871">
        <f t="shared" si="450"/>
        <v>0.99900000000002365</v>
      </c>
      <c r="K871">
        <f t="shared" ca="1" si="451"/>
        <v>50.95</v>
      </c>
      <c r="L871">
        <f t="shared" ca="1" si="452"/>
        <v>1.0684959309922624</v>
      </c>
      <c r="M871">
        <f t="shared" ca="1" si="425"/>
        <v>5.4140688823377934</v>
      </c>
      <c r="N871">
        <f t="shared" ca="1" si="426"/>
        <v>0.75153734013885309</v>
      </c>
      <c r="O871">
        <f t="shared" ca="1" si="427"/>
        <v>9.4106671169650511</v>
      </c>
      <c r="P871">
        <f t="shared" ca="1" si="428"/>
        <v>633.2704959309923</v>
      </c>
      <c r="Q871">
        <f t="shared" ca="1" si="429"/>
        <v>637.78429081306808</v>
      </c>
      <c r="R871">
        <f t="shared" ca="1" si="430"/>
        <v>2.916235482106308E-2</v>
      </c>
      <c r="S871">
        <f t="shared" ca="1" si="431"/>
        <v>2.9066950524488626</v>
      </c>
      <c r="T871">
        <f t="shared" ca="1" si="432"/>
        <v>51.768448110049306</v>
      </c>
      <c r="U871">
        <f t="shared" ca="1" si="453"/>
        <v>-3.2673038885718597E-2</v>
      </c>
      <c r="V871">
        <f t="shared" ca="1" si="454"/>
        <v>0</v>
      </c>
      <c r="W871">
        <f t="shared" ca="1" si="433"/>
        <v>0.93607173819913669</v>
      </c>
      <c r="X871">
        <f t="shared" ca="1" si="434"/>
        <v>4.7430754974550258</v>
      </c>
      <c r="Y871">
        <f t="shared" ca="1" si="435"/>
        <v>0.68352463291577514</v>
      </c>
      <c r="Z871">
        <f t="shared" ca="1" si="436"/>
        <v>10.741975333797249</v>
      </c>
      <c r="AA871">
        <f t="shared" ca="1" si="437"/>
        <v>633.13807173819919</v>
      </c>
      <c r="AB871">
        <f t="shared" ca="1" si="438"/>
        <v>639.01931710373992</v>
      </c>
      <c r="AC871">
        <f t="shared" ca="1" si="439"/>
        <v>4.3119984155778952E-2</v>
      </c>
      <c r="AD871">
        <f t="shared" ca="1" si="440"/>
        <v>3.5448272900410416</v>
      </c>
      <c r="AE871">
        <f t="shared" ca="1" si="441"/>
        <v>58.010311038290261</v>
      </c>
      <c r="AF871">
        <f t="shared" ca="1" si="442"/>
        <v>4.8701182715262803E-2</v>
      </c>
      <c r="AG871">
        <f t="shared" ca="1" si="443"/>
        <v>0</v>
      </c>
      <c r="AH871">
        <f ca="1">IFERROR(IF(V32="Supercritical",MAX($D$16,IFERROR(L871,MAX($D$16,POWER((ABS(K871)^2)/($I$5*MAX(F871,0.1)^2),1/3)))),IF(V32="Subcritical",MAX($D$16,IFERROR(W871,MAX($D$16,POWER((ABS(K871)^2)/($I$5*MAX(F871,0.1)^2),1/3)))),IF(AND(IFERROR(V871,0)=1,IFERROR(AG871,0)=1),IF(IFERROR(T871,-1E+99)&gt;=IFERROR(AE871,-1E+99),MAX($D$16,IFERROR(L871,MAX($D$16,POWER((ABS(K871)^2)/($I$5*MAX(F871,0.1)^2),1/3)))),MAX($D$16,IFERROR(W871,MAX($D$16,POWER((ABS(K871)^2)/($I$5*MAX(F871,0.1)^2),1/3))))),IF(IFERROR(V871,0)=1,MAX($D$16,IFERROR(L871,MAX($D$16,POWER((ABS(K871)^2)/($I$5*MAX(F871,0.1)^2),1/3)))),IF(IFERROR(AG871,0)=1,MAX($D$16,IFERROR(W871,MAX($D$16,POWER((ABS(K871)^2)/($I$5*MAX(F871,0.1)^2),1/3)))),MAX($D$16,POWER((ABS(K871)^2)/($I$5*MAX(F871,0.1)^2),1/3))))))),MAX($D$16,POWER((ABS(K871)^2)/($I$5*MAX(F871,0.1)^2),1/3)))</f>
        <v>2.1762353150568448</v>
      </c>
      <c r="AI871">
        <f t="shared" ca="1" si="444"/>
        <v>634.37823531505683</v>
      </c>
      <c r="AJ871">
        <f t="shared" ca="1" si="445"/>
        <v>635.46635297258524</v>
      </c>
      <c r="AM871">
        <v>0</v>
      </c>
      <c r="AN871">
        <v>0</v>
      </c>
      <c r="AO871">
        <f t="shared" si="446"/>
        <v>0</v>
      </c>
      <c r="AP871">
        <f t="shared" si="455"/>
        <v>0</v>
      </c>
      <c r="AQ871">
        <f t="shared" ca="1" si="447"/>
        <v>1</v>
      </c>
      <c r="AR871" t="str">
        <f t="shared" ca="1" si="448"/>
        <v>Supercritical</v>
      </c>
      <c r="AS871">
        <f t="shared" ca="1" si="449"/>
        <v>3.8932924749513747E-3</v>
      </c>
    </row>
    <row r="872" spans="1:45" x14ac:dyDescent="0.35">
      <c r="A872">
        <v>723</v>
      </c>
      <c r="B872">
        <v>721.99599999999998</v>
      </c>
      <c r="C872">
        <v>616100.50600000005</v>
      </c>
      <c r="D872">
        <v>3097283.51</v>
      </c>
      <c r="E872">
        <v>632.20150000000001</v>
      </c>
      <c r="F872">
        <v>5.0670000000000002</v>
      </c>
      <c r="G872">
        <v>0</v>
      </c>
      <c r="H872" t="s">
        <v>194</v>
      </c>
      <c r="I872">
        <v>0.61599999999999999</v>
      </c>
      <c r="J872">
        <f t="shared" si="450"/>
        <v>1.0009999999999764</v>
      </c>
      <c r="K872">
        <f t="shared" ca="1" si="451"/>
        <v>50.95</v>
      </c>
      <c r="L872">
        <f t="shared" ca="1" si="452"/>
        <v>1.0684959309922624</v>
      </c>
      <c r="M872">
        <f t="shared" ca="1" si="425"/>
        <v>5.4140688823377934</v>
      </c>
      <c r="N872">
        <f t="shared" ca="1" si="426"/>
        <v>0.75153734013885309</v>
      </c>
      <c r="O872">
        <f t="shared" ca="1" si="427"/>
        <v>9.4106671169650511</v>
      </c>
      <c r="P872">
        <f t="shared" ca="1" si="428"/>
        <v>633.26999593099231</v>
      </c>
      <c r="Q872">
        <f t="shared" ca="1" si="429"/>
        <v>637.78379081306809</v>
      </c>
      <c r="R872">
        <f t="shared" ca="1" si="430"/>
        <v>2.916235482106308E-2</v>
      </c>
      <c r="S872">
        <f t="shared" ca="1" si="431"/>
        <v>2.9066950524488626</v>
      </c>
      <c r="T872">
        <f t="shared" ca="1" si="432"/>
        <v>51.768448110049306</v>
      </c>
      <c r="U872">
        <f t="shared" ca="1" si="453"/>
        <v>-3.3325679921404117E-2</v>
      </c>
      <c r="V872">
        <f t="shared" ca="1" si="454"/>
        <v>0</v>
      </c>
      <c r="W872">
        <f t="shared" ca="1" si="433"/>
        <v>0.93595487049160397</v>
      </c>
      <c r="X872">
        <f t="shared" ca="1" si="434"/>
        <v>4.7424833287809571</v>
      </c>
      <c r="Y872">
        <f t="shared" ca="1" si="435"/>
        <v>0.68346231696464921</v>
      </c>
      <c r="Z872">
        <f t="shared" ca="1" si="436"/>
        <v>10.743316627134368</v>
      </c>
      <c r="AA872">
        <f t="shared" ca="1" si="437"/>
        <v>633.13745487049164</v>
      </c>
      <c r="AB872">
        <f t="shared" ca="1" si="438"/>
        <v>639.02016904739594</v>
      </c>
      <c r="AC872">
        <f t="shared" ca="1" si="439"/>
        <v>4.3135996603111244E-2</v>
      </c>
      <c r="AD872">
        <f t="shared" ca="1" si="440"/>
        <v>3.5454912463661019</v>
      </c>
      <c r="AE872">
        <f t="shared" ca="1" si="441"/>
        <v>58.016723008802657</v>
      </c>
      <c r="AF872">
        <f t="shared" ca="1" si="442"/>
        <v>4.7612776704113458E-2</v>
      </c>
      <c r="AG872">
        <f t="shared" ca="1" si="443"/>
        <v>0</v>
      </c>
      <c r="AH872">
        <f ca="1">IFERROR(IF(V32="Supercritical",MAX($D$16,IFERROR(L872,MAX($D$16,POWER((ABS(K872)^2)/($I$5*MAX(F872,0.1)^2),1/3)))),IF(V32="Subcritical",MAX($D$16,IFERROR(W872,MAX($D$16,POWER((ABS(K872)^2)/($I$5*MAX(F872,0.1)^2),1/3)))),IF(AND(IFERROR(V872,0)=1,IFERROR(AG872,0)=1),IF(IFERROR(T872,-1E+99)&gt;=IFERROR(AE872,-1E+99),MAX($D$16,IFERROR(L872,MAX($D$16,POWER((ABS(K872)^2)/($I$5*MAX(F872,0.1)^2),1/3)))),MAX($D$16,IFERROR(W872,MAX($D$16,POWER((ABS(K872)^2)/($I$5*MAX(F872,0.1)^2),1/3))))),IF(IFERROR(V872,0)=1,MAX($D$16,IFERROR(L872,MAX($D$16,POWER((ABS(K872)^2)/($I$5*MAX(F872,0.1)^2),1/3)))),IF(IFERROR(AG872,0)=1,MAX($D$16,IFERROR(W872,MAX($D$16,POWER((ABS(K872)^2)/($I$5*MAX(F872,0.1)^2),1/3)))),MAX($D$16,POWER((ABS(K872)^2)/($I$5*MAX(F872,0.1)^2),1/3))))))),MAX($D$16,POWER((ABS(K872)^2)/($I$5*MAX(F872,0.1)^2),1/3)))</f>
        <v>2.1762353150568448</v>
      </c>
      <c r="AI872">
        <f t="shared" ca="1" si="444"/>
        <v>634.37773531505684</v>
      </c>
      <c r="AJ872">
        <f t="shared" ca="1" si="445"/>
        <v>635.46585297258525</v>
      </c>
      <c r="AM872">
        <v>0</v>
      </c>
      <c r="AN872">
        <v>0</v>
      </c>
      <c r="AO872">
        <f t="shared" si="446"/>
        <v>0</v>
      </c>
      <c r="AP872">
        <f t="shared" si="455"/>
        <v>0</v>
      </c>
      <c r="AQ872">
        <f t="shared" ca="1" si="447"/>
        <v>1</v>
      </c>
      <c r="AR872" t="str">
        <f t="shared" ca="1" si="448"/>
        <v>Supercritical</v>
      </c>
      <c r="AS872">
        <f t="shared" ca="1" si="449"/>
        <v>3.8932924749513747E-3</v>
      </c>
    </row>
    <row r="873" spans="1:45" x14ac:dyDescent="0.35">
      <c r="A873">
        <v>724</v>
      </c>
      <c r="B873">
        <v>722.995</v>
      </c>
      <c r="C873">
        <v>616100.09199999995</v>
      </c>
      <c r="D873">
        <v>3097282.6</v>
      </c>
      <c r="E873">
        <v>632.20100000000002</v>
      </c>
      <c r="F873">
        <v>5.0670000000000002</v>
      </c>
      <c r="G873">
        <v>0</v>
      </c>
      <c r="H873" t="s">
        <v>194</v>
      </c>
      <c r="I873">
        <v>0.51200000000000001</v>
      </c>
      <c r="J873">
        <f t="shared" si="450"/>
        <v>0.99900000000002365</v>
      </c>
      <c r="K873">
        <f t="shared" ca="1" si="451"/>
        <v>50.95</v>
      </c>
      <c r="L873">
        <f t="shared" ca="1" si="452"/>
        <v>1.0684959309922624</v>
      </c>
      <c r="M873">
        <f t="shared" ca="1" si="425"/>
        <v>5.4140688823377934</v>
      </c>
      <c r="N873">
        <f t="shared" ca="1" si="426"/>
        <v>0.75153734013885309</v>
      </c>
      <c r="O873">
        <f t="shared" ca="1" si="427"/>
        <v>9.4106671169650511</v>
      </c>
      <c r="P873">
        <f t="shared" ca="1" si="428"/>
        <v>633.26949593099232</v>
      </c>
      <c r="Q873">
        <f t="shared" ca="1" si="429"/>
        <v>637.78329081306811</v>
      </c>
      <c r="R873">
        <f t="shared" ca="1" si="430"/>
        <v>2.916235482106308E-2</v>
      </c>
      <c r="S873">
        <f t="shared" ca="1" si="431"/>
        <v>2.9066950524488626</v>
      </c>
      <c r="T873">
        <f t="shared" ca="1" si="432"/>
        <v>51.768448110049306</v>
      </c>
      <c r="U873">
        <f t="shared" ca="1" si="453"/>
        <v>-3.2484964099012359E-2</v>
      </c>
      <c r="V873">
        <f t="shared" ca="1" si="454"/>
        <v>0</v>
      </c>
      <c r="W873">
        <f t="shared" ca="1" si="433"/>
        <v>0.93583737806165346</v>
      </c>
      <c r="X873">
        <f t="shared" ca="1" si="434"/>
        <v>4.7418879946383985</v>
      </c>
      <c r="Y873">
        <f t="shared" ca="1" si="435"/>
        <v>0.68339966366830107</v>
      </c>
      <c r="Z873">
        <f t="shared" ca="1" si="436"/>
        <v>10.744665428118212</v>
      </c>
      <c r="AA873">
        <f t="shared" ca="1" si="437"/>
        <v>633.13683737806173</v>
      </c>
      <c r="AB873">
        <f t="shared" ca="1" si="438"/>
        <v>639.02102877266918</v>
      </c>
      <c r="AC873">
        <f t="shared" ca="1" si="439"/>
        <v>4.3152102834594017E-2</v>
      </c>
      <c r="AD873">
        <f t="shared" ca="1" si="440"/>
        <v>3.5461589608636501</v>
      </c>
      <c r="AE873">
        <f t="shared" ca="1" si="441"/>
        <v>58.023171078469773</v>
      </c>
      <c r="AF873">
        <f t="shared" ca="1" si="442"/>
        <v>4.8918766669885372E-2</v>
      </c>
      <c r="AG873">
        <f t="shared" ca="1" si="443"/>
        <v>0</v>
      </c>
      <c r="AH873">
        <f ca="1">IFERROR(IF(V32="Supercritical",MAX($D$16,IFERROR(L873,MAX($D$16,POWER((ABS(K873)^2)/($I$5*MAX(F873,0.1)^2),1/3)))),IF(V32="Subcritical",MAX($D$16,IFERROR(W873,MAX($D$16,POWER((ABS(K873)^2)/($I$5*MAX(F873,0.1)^2),1/3)))),IF(AND(IFERROR(V873,0)=1,IFERROR(AG873,0)=1),IF(IFERROR(T873,-1E+99)&gt;=IFERROR(AE873,-1E+99),MAX($D$16,IFERROR(L873,MAX($D$16,POWER((ABS(K873)^2)/($I$5*MAX(F873,0.1)^2),1/3)))),MAX($D$16,IFERROR(W873,MAX($D$16,POWER((ABS(K873)^2)/($I$5*MAX(F873,0.1)^2),1/3))))),IF(IFERROR(V873,0)=1,MAX($D$16,IFERROR(L873,MAX($D$16,POWER((ABS(K873)^2)/($I$5*MAX(F873,0.1)^2),1/3)))),IF(IFERROR(AG873,0)=1,MAX($D$16,IFERROR(W873,MAX($D$16,POWER((ABS(K873)^2)/($I$5*MAX(F873,0.1)^2),1/3)))),MAX($D$16,POWER((ABS(K873)^2)/($I$5*MAX(F873,0.1)^2),1/3))))))),MAX($D$16,POWER((ABS(K873)^2)/($I$5*MAX(F873,0.1)^2),1/3)))</f>
        <v>2.1762353150568448</v>
      </c>
      <c r="AI873">
        <f t="shared" ca="1" si="444"/>
        <v>634.37723531505685</v>
      </c>
      <c r="AJ873">
        <f t="shared" ca="1" si="445"/>
        <v>635.46535297258526</v>
      </c>
      <c r="AM873">
        <v>0</v>
      </c>
      <c r="AN873">
        <v>0</v>
      </c>
      <c r="AO873">
        <f t="shared" si="446"/>
        <v>0</v>
      </c>
      <c r="AP873">
        <f t="shared" si="455"/>
        <v>0</v>
      </c>
      <c r="AQ873">
        <f t="shared" ca="1" si="447"/>
        <v>1</v>
      </c>
      <c r="AR873" t="str">
        <f t="shared" ca="1" si="448"/>
        <v>Supercritical</v>
      </c>
      <c r="AS873">
        <f t="shared" ca="1" si="449"/>
        <v>3.8932924749513747E-3</v>
      </c>
    </row>
    <row r="874" spans="1:45" x14ac:dyDescent="0.35">
      <c r="A874">
        <v>725</v>
      </c>
      <c r="B874">
        <v>723.995</v>
      </c>
      <c r="C874">
        <v>616099.68599999999</v>
      </c>
      <c r="D874">
        <v>3097281.6860000002</v>
      </c>
      <c r="E874">
        <v>632.20050000000003</v>
      </c>
      <c r="F874">
        <v>5.0670000000000002</v>
      </c>
      <c r="G874">
        <v>0</v>
      </c>
      <c r="H874" t="s">
        <v>194</v>
      </c>
      <c r="I874">
        <v>0.63900000000000001</v>
      </c>
      <c r="J874">
        <f t="shared" si="450"/>
        <v>1</v>
      </c>
      <c r="K874">
        <f t="shared" ca="1" si="451"/>
        <v>50.95</v>
      </c>
      <c r="L874">
        <f t="shared" ca="1" si="452"/>
        <v>1.0684959309922624</v>
      </c>
      <c r="M874">
        <f t="shared" ca="1" si="425"/>
        <v>5.4140688823377934</v>
      </c>
      <c r="N874">
        <f t="shared" ca="1" si="426"/>
        <v>0.75153734013885309</v>
      </c>
      <c r="O874">
        <f t="shared" ca="1" si="427"/>
        <v>9.4106671169650511</v>
      </c>
      <c r="P874">
        <f t="shared" ca="1" si="428"/>
        <v>633.26899593099233</v>
      </c>
      <c r="Q874">
        <f t="shared" ca="1" si="429"/>
        <v>637.78279081306812</v>
      </c>
      <c r="R874">
        <f t="shared" ca="1" si="430"/>
        <v>2.916235482106308E-2</v>
      </c>
      <c r="S874">
        <f t="shared" ca="1" si="431"/>
        <v>2.9066950524488626</v>
      </c>
      <c r="T874">
        <f t="shared" ca="1" si="432"/>
        <v>51.768448110049306</v>
      </c>
      <c r="U874">
        <f t="shared" ca="1" si="453"/>
        <v>-3.3469546370497483E-2</v>
      </c>
      <c r="V874">
        <f t="shared" ca="1" si="454"/>
        <v>0</v>
      </c>
      <c r="W874">
        <f t="shared" ca="1" si="433"/>
        <v>0.93571694953219431</v>
      </c>
      <c r="X874">
        <f t="shared" ca="1" si="434"/>
        <v>4.7412777832796289</v>
      </c>
      <c r="Y874">
        <f t="shared" ca="1" si="435"/>
        <v>0.68333544028126647</v>
      </c>
      <c r="Z874">
        <f t="shared" ca="1" si="436"/>
        <v>10.746048286746227</v>
      </c>
      <c r="AA874">
        <f t="shared" ca="1" si="437"/>
        <v>633.13621694953224</v>
      </c>
      <c r="AB874">
        <f t="shared" ca="1" si="438"/>
        <v>639.02192305458232</v>
      </c>
      <c r="AC874">
        <f t="shared" ca="1" si="439"/>
        <v>4.3168620082274511E-2</v>
      </c>
      <c r="AD874">
        <f t="shared" ca="1" si="440"/>
        <v>3.5468435788717221</v>
      </c>
      <c r="AE874">
        <f t="shared" ca="1" si="441"/>
        <v>58.029782181701513</v>
      </c>
      <c r="AF874">
        <f t="shared" ca="1" si="442"/>
        <v>4.8028543217242259E-2</v>
      </c>
      <c r="AG874">
        <f t="shared" ca="1" si="443"/>
        <v>0</v>
      </c>
      <c r="AH874">
        <f ca="1">IFERROR(IF(V32="Supercritical",MAX($D$16,IFERROR(L874,MAX($D$16,POWER((ABS(K874)^2)/($I$5*MAX(F874,0.1)^2),1/3)))),IF(V32="Subcritical",MAX($D$16,IFERROR(W874,MAX($D$16,POWER((ABS(K874)^2)/($I$5*MAX(F874,0.1)^2),1/3)))),IF(AND(IFERROR(V874,0)=1,IFERROR(AG874,0)=1),IF(IFERROR(T874,-1E+99)&gt;=IFERROR(AE874,-1E+99),MAX($D$16,IFERROR(L874,MAX($D$16,POWER((ABS(K874)^2)/($I$5*MAX(F874,0.1)^2),1/3)))),MAX($D$16,IFERROR(W874,MAX($D$16,POWER((ABS(K874)^2)/($I$5*MAX(F874,0.1)^2),1/3))))),IF(IFERROR(V874,0)=1,MAX($D$16,IFERROR(L874,MAX($D$16,POWER((ABS(K874)^2)/($I$5*MAX(F874,0.1)^2),1/3)))),IF(IFERROR(AG874,0)=1,MAX($D$16,IFERROR(W874,MAX($D$16,POWER((ABS(K874)^2)/($I$5*MAX(F874,0.1)^2),1/3)))),MAX($D$16,POWER((ABS(K874)^2)/($I$5*MAX(F874,0.1)^2),1/3))))))),MAX($D$16,POWER((ABS(K874)^2)/($I$5*MAX(F874,0.1)^2),1/3)))</f>
        <v>2.1762353150568448</v>
      </c>
      <c r="AI874">
        <f t="shared" ca="1" si="444"/>
        <v>634.37673531505686</v>
      </c>
      <c r="AJ874">
        <f t="shared" ca="1" si="445"/>
        <v>635.46485297258528</v>
      </c>
      <c r="AM874">
        <v>0</v>
      </c>
      <c r="AN874">
        <v>0</v>
      </c>
      <c r="AO874">
        <f t="shared" si="446"/>
        <v>0</v>
      </c>
      <c r="AP874">
        <f t="shared" si="455"/>
        <v>0</v>
      </c>
      <c r="AQ874">
        <f t="shared" ca="1" si="447"/>
        <v>1</v>
      </c>
      <c r="AR874" t="str">
        <f t="shared" ca="1" si="448"/>
        <v>Supercritical</v>
      </c>
      <c r="AS874">
        <f t="shared" ca="1" si="449"/>
        <v>3.8932924749513747E-3</v>
      </c>
    </row>
    <row r="875" spans="1:45" x14ac:dyDescent="0.35">
      <c r="A875">
        <v>726</v>
      </c>
      <c r="B875">
        <v>724.99599999999998</v>
      </c>
      <c r="C875">
        <v>616099.29</v>
      </c>
      <c r="D875">
        <v>3097280.767</v>
      </c>
      <c r="E875">
        <v>632.20000000000005</v>
      </c>
      <c r="F875">
        <v>5.0670000000000002</v>
      </c>
      <c r="G875">
        <v>0</v>
      </c>
      <c r="H875" t="s">
        <v>194</v>
      </c>
      <c r="I875">
        <v>0.54200000000000004</v>
      </c>
      <c r="J875">
        <f t="shared" si="450"/>
        <v>1.0009999999999764</v>
      </c>
      <c r="K875">
        <f t="shared" ca="1" si="451"/>
        <v>50.95</v>
      </c>
      <c r="L875">
        <f t="shared" ca="1" si="452"/>
        <v>1.0684959309922624</v>
      </c>
      <c r="M875">
        <f t="shared" ca="1" si="425"/>
        <v>5.4140688823377934</v>
      </c>
      <c r="N875">
        <f t="shared" ca="1" si="426"/>
        <v>0.75153734013885309</v>
      </c>
      <c r="O875">
        <f t="shared" ca="1" si="427"/>
        <v>9.4106671169650511</v>
      </c>
      <c r="P875">
        <f t="shared" ca="1" si="428"/>
        <v>633.26849593099234</v>
      </c>
      <c r="Q875">
        <f t="shared" ca="1" si="429"/>
        <v>637.78229081306813</v>
      </c>
      <c r="R875">
        <f t="shared" ca="1" si="430"/>
        <v>2.916235482106308E-2</v>
      </c>
      <c r="S875">
        <f t="shared" ca="1" si="431"/>
        <v>2.9066950524488626</v>
      </c>
      <c r="T875">
        <f t="shared" ca="1" si="432"/>
        <v>51.768448110049306</v>
      </c>
      <c r="U875">
        <f t="shared" ca="1" si="453"/>
        <v>-3.2768978552667249E-2</v>
      </c>
      <c r="V875">
        <f t="shared" ca="1" si="454"/>
        <v>0</v>
      </c>
      <c r="W875">
        <f t="shared" ca="1" si="433"/>
        <v>0.93559199747085009</v>
      </c>
      <c r="X875">
        <f t="shared" ca="1" si="434"/>
        <v>4.7406446511847973</v>
      </c>
      <c r="Y875">
        <f t="shared" ca="1" si="435"/>
        <v>0.68326879982441746</v>
      </c>
      <c r="Z875">
        <f t="shared" ca="1" si="436"/>
        <v>10.747483464567717</v>
      </c>
      <c r="AA875">
        <f t="shared" ca="1" si="437"/>
        <v>633.1355919974709</v>
      </c>
      <c r="AB875">
        <f t="shared" ca="1" si="438"/>
        <v>639.02287032678566</v>
      </c>
      <c r="AC875">
        <f t="shared" ca="1" si="439"/>
        <v>4.3185766880320352E-2</v>
      </c>
      <c r="AD875">
        <f t="shared" ca="1" si="440"/>
        <v>3.5475541453600177</v>
      </c>
      <c r="AE875">
        <f t="shared" ca="1" si="441"/>
        <v>58.036643643055555</v>
      </c>
      <c r="AF875">
        <f t="shared" ca="1" si="442"/>
        <v>4.8219808509770701E-2</v>
      </c>
      <c r="AG875">
        <f t="shared" ca="1" si="443"/>
        <v>0</v>
      </c>
      <c r="AH875">
        <f ca="1">IFERROR(IF(V32="Supercritical",MAX($D$16,IFERROR(L875,MAX($D$16,POWER((ABS(K875)^2)/($I$5*MAX(F875,0.1)^2),1/3)))),IF(V32="Subcritical",MAX($D$16,IFERROR(W875,MAX($D$16,POWER((ABS(K875)^2)/($I$5*MAX(F875,0.1)^2),1/3)))),IF(AND(IFERROR(V875,0)=1,IFERROR(AG875,0)=1),IF(IFERROR(T875,-1E+99)&gt;=IFERROR(AE875,-1E+99),MAX($D$16,IFERROR(L875,MAX($D$16,POWER((ABS(K875)^2)/($I$5*MAX(F875,0.1)^2),1/3)))),MAX($D$16,IFERROR(W875,MAX($D$16,POWER((ABS(K875)^2)/($I$5*MAX(F875,0.1)^2),1/3))))),IF(IFERROR(V875,0)=1,MAX($D$16,IFERROR(L875,MAX($D$16,POWER((ABS(K875)^2)/($I$5*MAX(F875,0.1)^2),1/3)))),IF(IFERROR(AG875,0)=1,MAX($D$16,IFERROR(W875,MAX($D$16,POWER((ABS(K875)^2)/($I$5*MAX(F875,0.1)^2),1/3)))),MAX($D$16,POWER((ABS(K875)^2)/($I$5*MAX(F875,0.1)^2),1/3))))))),MAX($D$16,POWER((ABS(K875)^2)/($I$5*MAX(F875,0.1)^2),1/3)))</f>
        <v>2.1762353150568448</v>
      </c>
      <c r="AI875">
        <f t="shared" ca="1" si="444"/>
        <v>634.37623531505687</v>
      </c>
      <c r="AJ875">
        <f t="shared" ca="1" si="445"/>
        <v>635.46435297258529</v>
      </c>
      <c r="AM875">
        <v>0</v>
      </c>
      <c r="AN875">
        <v>0</v>
      </c>
      <c r="AO875">
        <f t="shared" si="446"/>
        <v>0</v>
      </c>
      <c r="AP875">
        <f t="shared" si="455"/>
        <v>0</v>
      </c>
      <c r="AQ875">
        <f t="shared" ca="1" si="447"/>
        <v>1</v>
      </c>
      <c r="AR875" t="str">
        <f t="shared" ca="1" si="448"/>
        <v>Supercritical</v>
      </c>
      <c r="AS875">
        <f t="shared" ca="1" si="449"/>
        <v>3.8932924749513747E-3</v>
      </c>
    </row>
    <row r="876" spans="1:45" x14ac:dyDescent="0.35">
      <c r="A876">
        <v>727</v>
      </c>
      <c r="B876">
        <v>725.99599999999998</v>
      </c>
      <c r="C876">
        <v>616098.90300000005</v>
      </c>
      <c r="D876">
        <v>3097279.8450000002</v>
      </c>
      <c r="E876">
        <v>632.19949999999994</v>
      </c>
      <c r="F876">
        <v>5.0670000000000002</v>
      </c>
      <c r="G876">
        <v>0</v>
      </c>
      <c r="H876" t="s">
        <v>194</v>
      </c>
      <c r="I876">
        <v>0.56399999999999995</v>
      </c>
      <c r="J876">
        <f t="shared" si="450"/>
        <v>1</v>
      </c>
      <c r="K876">
        <f t="shared" ca="1" si="451"/>
        <v>50.95</v>
      </c>
      <c r="L876">
        <f t="shared" ca="1" si="452"/>
        <v>1.0684959309922624</v>
      </c>
      <c r="M876">
        <f t="shared" ca="1" si="425"/>
        <v>5.4140688823377934</v>
      </c>
      <c r="N876">
        <f t="shared" ca="1" si="426"/>
        <v>0.75153734013885309</v>
      </c>
      <c r="O876">
        <f t="shared" ca="1" si="427"/>
        <v>9.4106671169650511</v>
      </c>
      <c r="P876">
        <f t="shared" ca="1" si="428"/>
        <v>633.26799593099224</v>
      </c>
      <c r="Q876">
        <f t="shared" ca="1" si="429"/>
        <v>637.78179081306803</v>
      </c>
      <c r="R876">
        <f t="shared" ca="1" si="430"/>
        <v>2.916235482106308E-2</v>
      </c>
      <c r="S876">
        <f t="shared" ca="1" si="431"/>
        <v>2.9066950524488626</v>
      </c>
      <c r="T876">
        <f t="shared" ca="1" si="432"/>
        <v>51.768448110049306</v>
      </c>
      <c r="U876">
        <f t="shared" ca="1" si="453"/>
        <v>-3.2905322010151394E-2</v>
      </c>
      <c r="V876">
        <f t="shared" ca="1" si="454"/>
        <v>0</v>
      </c>
      <c r="W876">
        <f t="shared" ca="1" si="433"/>
        <v>0.93546149844893189</v>
      </c>
      <c r="X876">
        <f t="shared" ca="1" si="434"/>
        <v>4.7399834126407381</v>
      </c>
      <c r="Y876">
        <f t="shared" ca="1" si="435"/>
        <v>0.68319919589192823</v>
      </c>
      <c r="Z876">
        <f t="shared" ca="1" si="436"/>
        <v>10.748982763130547</v>
      </c>
      <c r="AA876">
        <f t="shared" ca="1" si="437"/>
        <v>633.13496149844889</v>
      </c>
      <c r="AB876">
        <f t="shared" ca="1" si="438"/>
        <v>639.02388251996149</v>
      </c>
      <c r="AC876">
        <f t="shared" ca="1" si="439"/>
        <v>4.3203684804772949E-2</v>
      </c>
      <c r="AD876">
        <f t="shared" ca="1" si="440"/>
        <v>3.548296509143495</v>
      </c>
      <c r="AE876">
        <f t="shared" ca="1" si="441"/>
        <v>58.043811913548332</v>
      </c>
      <c r="AF876">
        <f t="shared" ca="1" si="442"/>
        <v>4.8553346352832705E-2</v>
      </c>
      <c r="AG876">
        <f t="shared" ca="1" si="443"/>
        <v>0</v>
      </c>
      <c r="AH876">
        <f ca="1">IFERROR(IF(V32="Supercritical",MAX($D$16,IFERROR(L876,MAX($D$16,POWER((ABS(K876)^2)/($I$5*MAX(F876,0.1)^2),1/3)))),IF(V32="Subcritical",MAX($D$16,IFERROR(W876,MAX($D$16,POWER((ABS(K876)^2)/($I$5*MAX(F876,0.1)^2),1/3)))),IF(AND(IFERROR(V876,0)=1,IFERROR(AG876,0)=1),IF(IFERROR(T876,-1E+99)&gt;=IFERROR(AE876,-1E+99),MAX($D$16,IFERROR(L876,MAX($D$16,POWER((ABS(K876)^2)/($I$5*MAX(F876,0.1)^2),1/3)))),MAX($D$16,IFERROR(W876,MAX($D$16,POWER((ABS(K876)^2)/($I$5*MAX(F876,0.1)^2),1/3))))),IF(IFERROR(V876,0)=1,MAX($D$16,IFERROR(L876,MAX($D$16,POWER((ABS(K876)^2)/($I$5*MAX(F876,0.1)^2),1/3)))),IF(IFERROR(AG876,0)=1,MAX($D$16,IFERROR(W876,MAX($D$16,POWER((ABS(K876)^2)/($I$5*MAX(F876,0.1)^2),1/3)))),MAX($D$16,POWER((ABS(K876)^2)/($I$5*MAX(F876,0.1)^2),1/3))))))),MAX($D$16,POWER((ABS(K876)^2)/($I$5*MAX(F876,0.1)^2),1/3)))</f>
        <v>2.1762353150568448</v>
      </c>
      <c r="AI876">
        <f t="shared" ca="1" si="444"/>
        <v>634.37573531505677</v>
      </c>
      <c r="AJ876">
        <f t="shared" ca="1" si="445"/>
        <v>635.46385297258519</v>
      </c>
      <c r="AM876">
        <v>0</v>
      </c>
      <c r="AN876">
        <v>0</v>
      </c>
      <c r="AO876">
        <f t="shared" si="446"/>
        <v>0</v>
      </c>
      <c r="AP876">
        <f t="shared" si="455"/>
        <v>0</v>
      </c>
      <c r="AQ876">
        <f t="shared" ca="1" si="447"/>
        <v>1</v>
      </c>
      <c r="AR876" t="str">
        <f t="shared" ca="1" si="448"/>
        <v>Supercritical</v>
      </c>
      <c r="AS876">
        <f t="shared" ca="1" si="449"/>
        <v>3.8932924749513747E-3</v>
      </c>
    </row>
    <row r="877" spans="1:45" x14ac:dyDescent="0.35">
      <c r="A877">
        <v>728</v>
      </c>
      <c r="B877">
        <v>726.99599999999998</v>
      </c>
      <c r="C877">
        <v>616098.52500000002</v>
      </c>
      <c r="D877">
        <v>3097278.9190000002</v>
      </c>
      <c r="E877">
        <v>632.19899999999996</v>
      </c>
      <c r="F877">
        <v>5.0670000000000002</v>
      </c>
      <c r="G877">
        <v>0</v>
      </c>
      <c r="H877" t="s">
        <v>194</v>
      </c>
      <c r="I877">
        <v>0.59599999999999997</v>
      </c>
      <c r="J877">
        <f t="shared" si="450"/>
        <v>1</v>
      </c>
      <c r="K877">
        <f t="shared" ca="1" si="451"/>
        <v>50.95</v>
      </c>
      <c r="L877">
        <f t="shared" ca="1" si="452"/>
        <v>1.0684959309922624</v>
      </c>
      <c r="M877">
        <f t="shared" ca="1" si="425"/>
        <v>5.4140688823377934</v>
      </c>
      <c r="N877">
        <f t="shared" ca="1" si="426"/>
        <v>0.75153734013885309</v>
      </c>
      <c r="O877">
        <f t="shared" ca="1" si="427"/>
        <v>9.4106671169650511</v>
      </c>
      <c r="P877">
        <f t="shared" ca="1" si="428"/>
        <v>633.26749593099225</v>
      </c>
      <c r="Q877">
        <f t="shared" ca="1" si="429"/>
        <v>637.78129081306804</v>
      </c>
      <c r="R877">
        <f t="shared" ca="1" si="430"/>
        <v>2.916235482106308E-2</v>
      </c>
      <c r="S877">
        <f t="shared" ca="1" si="431"/>
        <v>2.9066950524488626</v>
      </c>
      <c r="T877">
        <f t="shared" ca="1" si="432"/>
        <v>51.768448110049306</v>
      </c>
      <c r="U877">
        <f t="shared" ca="1" si="453"/>
        <v>-3.3146057737326373E-2</v>
      </c>
      <c r="V877">
        <f t="shared" ca="1" si="454"/>
        <v>0</v>
      </c>
      <c r="W877">
        <f t="shared" ca="1" si="433"/>
        <v>0.93532486450858865</v>
      </c>
      <c r="X877">
        <f t="shared" ca="1" si="434"/>
        <v>4.739291088465019</v>
      </c>
      <c r="Y877">
        <f t="shared" ca="1" si="435"/>
        <v>0.68312631418138936</v>
      </c>
      <c r="Z877">
        <f t="shared" ca="1" si="436"/>
        <v>10.750552993887087</v>
      </c>
      <c r="AA877">
        <f t="shared" ca="1" si="437"/>
        <v>633.13432486450859</v>
      </c>
      <c r="AB877">
        <f t="shared" ca="1" si="438"/>
        <v>639.02496654006279</v>
      </c>
      <c r="AC877">
        <f t="shared" ca="1" si="439"/>
        <v>4.3222455956707581E-2</v>
      </c>
      <c r="AD877">
        <f t="shared" ca="1" si="440"/>
        <v>3.5490740498525231</v>
      </c>
      <c r="AE877">
        <f t="shared" ca="1" si="441"/>
        <v>58.051319594182566</v>
      </c>
      <c r="AF877">
        <f t="shared" ca="1" si="442"/>
        <v>4.8259659131645094E-2</v>
      </c>
      <c r="AG877">
        <f t="shared" ca="1" si="443"/>
        <v>0</v>
      </c>
      <c r="AH877">
        <f ca="1">IFERROR(IF(V32="Supercritical",MAX($D$16,IFERROR(L877,MAX($D$16,POWER((ABS(K877)^2)/($I$5*MAX(F877,0.1)^2),1/3)))),IF(V32="Subcritical",MAX($D$16,IFERROR(W877,MAX($D$16,POWER((ABS(K877)^2)/($I$5*MAX(F877,0.1)^2),1/3)))),IF(AND(IFERROR(V877,0)=1,IFERROR(AG877,0)=1),IF(IFERROR(T877,-1E+99)&gt;=IFERROR(AE877,-1E+99),MAX($D$16,IFERROR(L877,MAX($D$16,POWER((ABS(K877)^2)/($I$5*MAX(F877,0.1)^2),1/3)))),MAX($D$16,IFERROR(W877,MAX($D$16,POWER((ABS(K877)^2)/($I$5*MAX(F877,0.1)^2),1/3))))),IF(IFERROR(V877,0)=1,MAX($D$16,IFERROR(L877,MAX($D$16,POWER((ABS(K877)^2)/($I$5*MAX(F877,0.1)^2),1/3)))),IF(IFERROR(AG877,0)=1,MAX($D$16,IFERROR(W877,MAX($D$16,POWER((ABS(K877)^2)/($I$5*MAX(F877,0.1)^2),1/3)))),MAX($D$16,POWER((ABS(K877)^2)/($I$5*MAX(F877,0.1)^2),1/3))))))),MAX($D$16,POWER((ABS(K877)^2)/($I$5*MAX(F877,0.1)^2),1/3)))</f>
        <v>2.1762353150568448</v>
      </c>
      <c r="AI877">
        <f t="shared" ca="1" si="444"/>
        <v>634.37523531505678</v>
      </c>
      <c r="AJ877">
        <f t="shared" ca="1" si="445"/>
        <v>635.4633529725852</v>
      </c>
      <c r="AM877">
        <v>0</v>
      </c>
      <c r="AN877">
        <v>0</v>
      </c>
      <c r="AO877">
        <f t="shared" si="446"/>
        <v>0</v>
      </c>
      <c r="AP877">
        <f t="shared" si="455"/>
        <v>0</v>
      </c>
      <c r="AQ877">
        <f t="shared" ca="1" si="447"/>
        <v>1</v>
      </c>
      <c r="AR877" t="str">
        <f t="shared" ca="1" si="448"/>
        <v>Supercritical</v>
      </c>
      <c r="AS877">
        <f t="shared" ca="1" si="449"/>
        <v>3.8932924749513747E-3</v>
      </c>
    </row>
    <row r="878" spans="1:45" x14ac:dyDescent="0.35">
      <c r="A878">
        <v>729</v>
      </c>
      <c r="B878">
        <v>727.99599999999998</v>
      </c>
      <c r="C878">
        <v>616098.15700000001</v>
      </c>
      <c r="D878">
        <v>3097277.99</v>
      </c>
      <c r="E878">
        <v>632.19849999999997</v>
      </c>
      <c r="F878">
        <v>5.0670000000000002</v>
      </c>
      <c r="G878">
        <v>0</v>
      </c>
      <c r="H878" t="s">
        <v>194</v>
      </c>
      <c r="I878">
        <v>0.56399999999999995</v>
      </c>
      <c r="J878">
        <f t="shared" si="450"/>
        <v>1</v>
      </c>
      <c r="K878">
        <f t="shared" ca="1" si="451"/>
        <v>50.95</v>
      </c>
      <c r="L878">
        <f t="shared" ca="1" si="452"/>
        <v>1.0684959309922624</v>
      </c>
      <c r="M878">
        <f t="shared" ca="1" si="425"/>
        <v>5.4140688823377934</v>
      </c>
      <c r="N878">
        <f t="shared" ca="1" si="426"/>
        <v>0.75153734013885309</v>
      </c>
      <c r="O878">
        <f t="shared" ca="1" si="427"/>
        <v>9.4106671169650511</v>
      </c>
      <c r="P878">
        <f t="shared" ca="1" si="428"/>
        <v>633.26699593099227</v>
      </c>
      <c r="Q878">
        <f t="shared" ca="1" si="429"/>
        <v>637.78079081306805</v>
      </c>
      <c r="R878">
        <f t="shared" ca="1" si="430"/>
        <v>2.916235482106308E-2</v>
      </c>
      <c r="S878">
        <f t="shared" ca="1" si="431"/>
        <v>2.9066950524488626</v>
      </c>
      <c r="T878">
        <f t="shared" ca="1" si="432"/>
        <v>51.768448110049306</v>
      </c>
      <c r="U878">
        <f t="shared" ca="1" si="453"/>
        <v>-3.2905322010265081E-2</v>
      </c>
      <c r="V878">
        <f t="shared" ca="1" si="454"/>
        <v>0</v>
      </c>
      <c r="W878">
        <f t="shared" ca="1" si="433"/>
        <v>0.93518184019239237</v>
      </c>
      <c r="X878">
        <f t="shared" ca="1" si="434"/>
        <v>4.7385663842548524</v>
      </c>
      <c r="Y878">
        <f t="shared" ca="1" si="435"/>
        <v>0.68305001763898088</v>
      </c>
      <c r="Z878">
        <f t="shared" ca="1" si="436"/>
        <v>10.752197155936221</v>
      </c>
      <c r="AA878">
        <f t="shared" ca="1" si="437"/>
        <v>633.13368184019237</v>
      </c>
      <c r="AB878">
        <f t="shared" ca="1" si="438"/>
        <v>639.02612545283876</v>
      </c>
      <c r="AC878">
        <f t="shared" ca="1" si="439"/>
        <v>4.3242116972430536E-2</v>
      </c>
      <c r="AD878">
        <f t="shared" ca="1" si="440"/>
        <v>3.5498882604285451</v>
      </c>
      <c r="AE878">
        <f t="shared" ca="1" si="441"/>
        <v>58.059181063557816</v>
      </c>
      <c r="AF878">
        <f t="shared" ca="1" si="442"/>
        <v>4.8227951111925904E-2</v>
      </c>
      <c r="AG878">
        <f t="shared" ca="1" si="443"/>
        <v>0</v>
      </c>
      <c r="AH878">
        <f ca="1">IFERROR(IF(V32="Supercritical",MAX($D$16,IFERROR(L878,MAX($D$16,POWER((ABS(K878)^2)/($I$5*MAX(F878,0.1)^2),1/3)))),IF(V32="Subcritical",MAX($D$16,IFERROR(W878,MAX($D$16,POWER((ABS(K878)^2)/($I$5*MAX(F878,0.1)^2),1/3)))),IF(AND(IFERROR(V878,0)=1,IFERROR(AG878,0)=1),IF(IFERROR(T878,-1E+99)&gt;=IFERROR(AE878,-1E+99),MAX($D$16,IFERROR(L878,MAX($D$16,POWER((ABS(K878)^2)/($I$5*MAX(F878,0.1)^2),1/3)))),MAX($D$16,IFERROR(W878,MAX($D$16,POWER((ABS(K878)^2)/($I$5*MAX(F878,0.1)^2),1/3))))),IF(IFERROR(V878,0)=1,MAX($D$16,IFERROR(L878,MAX($D$16,POWER((ABS(K878)^2)/($I$5*MAX(F878,0.1)^2),1/3)))),IF(IFERROR(AG878,0)=1,MAX($D$16,IFERROR(W878,MAX($D$16,POWER((ABS(K878)^2)/($I$5*MAX(F878,0.1)^2),1/3)))),MAX($D$16,POWER((ABS(K878)^2)/($I$5*MAX(F878,0.1)^2),1/3))))))),MAX($D$16,POWER((ABS(K878)^2)/($I$5*MAX(F878,0.1)^2),1/3)))</f>
        <v>2.1762353150568448</v>
      </c>
      <c r="AI878">
        <f t="shared" ca="1" si="444"/>
        <v>634.3747353150568</v>
      </c>
      <c r="AJ878">
        <f t="shared" ca="1" si="445"/>
        <v>635.46285297258521</v>
      </c>
      <c r="AM878">
        <v>0</v>
      </c>
      <c r="AN878">
        <v>0</v>
      </c>
      <c r="AO878">
        <f t="shared" si="446"/>
        <v>0</v>
      </c>
      <c r="AP878">
        <f t="shared" si="455"/>
        <v>0</v>
      </c>
      <c r="AQ878">
        <f t="shared" ca="1" si="447"/>
        <v>1</v>
      </c>
      <c r="AR878" t="str">
        <f t="shared" ca="1" si="448"/>
        <v>Supercritical</v>
      </c>
      <c r="AS878">
        <f t="shared" ca="1" si="449"/>
        <v>3.8932924749513747E-3</v>
      </c>
    </row>
    <row r="879" spans="1:45" x14ac:dyDescent="0.35">
      <c r="A879">
        <v>730</v>
      </c>
      <c r="B879">
        <v>728.995</v>
      </c>
      <c r="C879">
        <v>616097.79799999995</v>
      </c>
      <c r="D879">
        <v>3097277.057</v>
      </c>
      <c r="E879">
        <v>632.19799999999998</v>
      </c>
      <c r="F879">
        <v>5.0670000000000002</v>
      </c>
      <c r="G879">
        <v>0</v>
      </c>
      <c r="H879" t="s">
        <v>194</v>
      </c>
      <c r="I879">
        <v>0.56299999999999994</v>
      </c>
      <c r="J879">
        <f t="shared" si="450"/>
        <v>0.99900000000002365</v>
      </c>
      <c r="K879">
        <f t="shared" ca="1" si="451"/>
        <v>50.95</v>
      </c>
      <c r="L879">
        <f t="shared" ca="1" si="452"/>
        <v>1.0684959309922624</v>
      </c>
      <c r="M879">
        <f t="shared" ca="1" si="425"/>
        <v>5.4140688823377934</v>
      </c>
      <c r="N879">
        <f t="shared" ca="1" si="426"/>
        <v>0.75153734013885309</v>
      </c>
      <c r="O879">
        <f t="shared" ca="1" si="427"/>
        <v>9.4106671169650511</v>
      </c>
      <c r="P879">
        <f t="shared" ca="1" si="428"/>
        <v>633.26649593099228</v>
      </c>
      <c r="Q879">
        <f t="shared" ca="1" si="429"/>
        <v>637.78029081306806</v>
      </c>
      <c r="R879">
        <f t="shared" ca="1" si="430"/>
        <v>2.916235482106308E-2</v>
      </c>
      <c r="S879">
        <f t="shared" ca="1" si="431"/>
        <v>2.9066950524488626</v>
      </c>
      <c r="T879">
        <f t="shared" ca="1" si="432"/>
        <v>51.768448110049306</v>
      </c>
      <c r="U879">
        <f t="shared" ca="1" si="453"/>
        <v>-3.286863666392037E-2</v>
      </c>
      <c r="V879">
        <f t="shared" ca="1" si="454"/>
        <v>0</v>
      </c>
      <c r="W879">
        <f t="shared" ca="1" si="433"/>
        <v>0.93503242033549316</v>
      </c>
      <c r="X879">
        <f t="shared" ca="1" si="434"/>
        <v>4.737809273839944</v>
      </c>
      <c r="Y879">
        <f t="shared" ca="1" si="435"/>
        <v>0.68297030266502168</v>
      </c>
      <c r="Z879">
        <f t="shared" ca="1" si="436"/>
        <v>10.753915376316018</v>
      </c>
      <c r="AA879">
        <f t="shared" ca="1" si="437"/>
        <v>633.13303242033544</v>
      </c>
      <c r="AB879">
        <f t="shared" ca="1" si="438"/>
        <v>639.02735942955894</v>
      </c>
      <c r="AC879">
        <f t="shared" ca="1" si="439"/>
        <v>4.3262670209309274E-2</v>
      </c>
      <c r="AD879">
        <f t="shared" ca="1" si="440"/>
        <v>3.55073921218345</v>
      </c>
      <c r="AE879">
        <f t="shared" ca="1" si="441"/>
        <v>58.06739697089246</v>
      </c>
      <c r="AF879">
        <f t="shared" ca="1" si="442"/>
        <v>4.8824003150457429E-2</v>
      </c>
      <c r="AG879">
        <f t="shared" ca="1" si="443"/>
        <v>0</v>
      </c>
      <c r="AH879">
        <f ca="1">IFERROR(IF(V32="Supercritical",MAX($D$16,IFERROR(L879,MAX($D$16,POWER((ABS(K879)^2)/($I$5*MAX(F879,0.1)^2),1/3)))),IF(V32="Subcritical",MAX($D$16,IFERROR(W879,MAX($D$16,POWER((ABS(K879)^2)/($I$5*MAX(F879,0.1)^2),1/3)))),IF(AND(IFERROR(V879,0)=1,IFERROR(AG879,0)=1),IF(IFERROR(T879,-1E+99)&gt;=IFERROR(AE879,-1E+99),MAX($D$16,IFERROR(L879,MAX($D$16,POWER((ABS(K879)^2)/($I$5*MAX(F879,0.1)^2),1/3)))),MAX($D$16,IFERROR(W879,MAX($D$16,POWER((ABS(K879)^2)/($I$5*MAX(F879,0.1)^2),1/3))))),IF(IFERROR(V879,0)=1,MAX($D$16,IFERROR(L879,MAX($D$16,POWER((ABS(K879)^2)/($I$5*MAX(F879,0.1)^2),1/3)))),IF(IFERROR(AG879,0)=1,MAX($D$16,IFERROR(W879,MAX($D$16,POWER((ABS(K879)^2)/($I$5*MAX(F879,0.1)^2),1/3)))),MAX($D$16,POWER((ABS(K879)^2)/($I$5*MAX(F879,0.1)^2),1/3))))))),MAX($D$16,POWER((ABS(K879)^2)/($I$5*MAX(F879,0.1)^2),1/3)))</f>
        <v>2.1762353150568448</v>
      </c>
      <c r="AI879">
        <f t="shared" ca="1" si="444"/>
        <v>634.37423531505681</v>
      </c>
      <c r="AJ879">
        <f t="shared" ca="1" si="445"/>
        <v>635.46235297258522</v>
      </c>
      <c r="AM879">
        <v>0</v>
      </c>
      <c r="AN879">
        <v>0</v>
      </c>
      <c r="AO879">
        <f t="shared" si="446"/>
        <v>0</v>
      </c>
      <c r="AP879">
        <f t="shared" si="455"/>
        <v>0</v>
      </c>
      <c r="AQ879">
        <f t="shared" ca="1" si="447"/>
        <v>1</v>
      </c>
      <c r="AR879" t="str">
        <f t="shared" ca="1" si="448"/>
        <v>Supercritical</v>
      </c>
      <c r="AS879">
        <f t="shared" ca="1" si="449"/>
        <v>3.8932924749513747E-3</v>
      </c>
    </row>
    <row r="880" spans="1:45" x14ac:dyDescent="0.35">
      <c r="A880">
        <v>731</v>
      </c>
      <c r="B880">
        <v>729.995</v>
      </c>
      <c r="C880">
        <v>616097.44799999997</v>
      </c>
      <c r="D880">
        <v>3097276.12</v>
      </c>
      <c r="E880">
        <v>632.19749999999999</v>
      </c>
      <c r="F880">
        <v>5.0670000000000002</v>
      </c>
      <c r="G880">
        <v>0</v>
      </c>
      <c r="H880" t="s">
        <v>194</v>
      </c>
      <c r="I880">
        <v>0.61699999999999999</v>
      </c>
      <c r="J880">
        <f t="shared" si="450"/>
        <v>1</v>
      </c>
      <c r="K880">
        <f t="shared" ca="1" si="451"/>
        <v>50.95</v>
      </c>
      <c r="L880">
        <f t="shared" ca="1" si="452"/>
        <v>1.0684959309922624</v>
      </c>
      <c r="M880">
        <f t="shared" ca="1" si="425"/>
        <v>5.4140688823377934</v>
      </c>
      <c r="N880">
        <f t="shared" ca="1" si="426"/>
        <v>0.75153734013885309</v>
      </c>
      <c r="O880">
        <f t="shared" ca="1" si="427"/>
        <v>9.4106671169650511</v>
      </c>
      <c r="P880">
        <f t="shared" ca="1" si="428"/>
        <v>633.26599593099229</v>
      </c>
      <c r="Q880">
        <f t="shared" ca="1" si="429"/>
        <v>637.77979081306808</v>
      </c>
      <c r="R880">
        <f t="shared" ca="1" si="430"/>
        <v>2.916235482106308E-2</v>
      </c>
      <c r="S880">
        <f t="shared" ca="1" si="431"/>
        <v>2.9066950524488626</v>
      </c>
      <c r="T880">
        <f t="shared" ca="1" si="432"/>
        <v>51.768448110049306</v>
      </c>
      <c r="U880">
        <f t="shared" ca="1" si="453"/>
        <v>-3.3304040558164161E-2</v>
      </c>
      <c r="V880">
        <f t="shared" ca="1" si="454"/>
        <v>0</v>
      </c>
      <c r="W880">
        <f t="shared" ca="1" si="433"/>
        <v>0.93487678469122548</v>
      </c>
      <c r="X880">
        <f t="shared" ca="1" si="434"/>
        <v>4.7370206680304401</v>
      </c>
      <c r="Y880">
        <f t="shared" ca="1" si="435"/>
        <v>0.68288726428725599</v>
      </c>
      <c r="Z880">
        <f t="shared" ca="1" si="436"/>
        <v>10.755705657747111</v>
      </c>
      <c r="AA880">
        <f t="shared" ca="1" si="437"/>
        <v>633.13237678469125</v>
      </c>
      <c r="AB880">
        <f t="shared" ca="1" si="438"/>
        <v>639.02866649906912</v>
      </c>
      <c r="AC880">
        <f t="shared" ca="1" si="439"/>
        <v>4.3284092640864656E-2</v>
      </c>
      <c r="AD880">
        <f t="shared" ca="1" si="440"/>
        <v>3.5516259246246711</v>
      </c>
      <c r="AE880">
        <f t="shared" ca="1" si="441"/>
        <v>58.07595780897833</v>
      </c>
      <c r="AF880">
        <f t="shared" ca="1" si="442"/>
        <v>4.7446137009728773E-2</v>
      </c>
      <c r="AG880">
        <f t="shared" ca="1" si="443"/>
        <v>0</v>
      </c>
      <c r="AH880">
        <f ca="1">IFERROR(IF(V32="Supercritical",MAX($D$16,IFERROR(L880,MAX($D$16,POWER((ABS(K880)^2)/($I$5*MAX(F880,0.1)^2),1/3)))),IF(V32="Subcritical",MAX($D$16,IFERROR(W880,MAX($D$16,POWER((ABS(K880)^2)/($I$5*MAX(F880,0.1)^2),1/3)))),IF(AND(IFERROR(V880,0)=1,IFERROR(AG880,0)=1),IF(IFERROR(T880,-1E+99)&gt;=IFERROR(AE880,-1E+99),MAX($D$16,IFERROR(L880,MAX($D$16,POWER((ABS(K880)^2)/($I$5*MAX(F880,0.1)^2),1/3)))),MAX($D$16,IFERROR(W880,MAX($D$16,POWER((ABS(K880)^2)/($I$5*MAX(F880,0.1)^2),1/3))))),IF(IFERROR(V880,0)=1,MAX($D$16,IFERROR(L880,MAX($D$16,POWER((ABS(K880)^2)/($I$5*MAX(F880,0.1)^2),1/3)))),IF(IFERROR(AG880,0)=1,MAX($D$16,IFERROR(W880,MAX($D$16,POWER((ABS(K880)^2)/($I$5*MAX(F880,0.1)^2),1/3)))),MAX($D$16,POWER((ABS(K880)^2)/($I$5*MAX(F880,0.1)^2),1/3))))))),MAX($D$16,POWER((ABS(K880)^2)/($I$5*MAX(F880,0.1)^2),1/3)))</f>
        <v>2.1762353150568448</v>
      </c>
      <c r="AI880">
        <f t="shared" ca="1" si="444"/>
        <v>634.37373531505682</v>
      </c>
      <c r="AJ880">
        <f t="shared" ca="1" si="445"/>
        <v>635.46185297258523</v>
      </c>
      <c r="AM880">
        <v>0</v>
      </c>
      <c r="AN880">
        <v>0</v>
      </c>
      <c r="AO880">
        <f t="shared" si="446"/>
        <v>0</v>
      </c>
      <c r="AP880">
        <f t="shared" si="455"/>
        <v>0</v>
      </c>
      <c r="AQ880">
        <f t="shared" ca="1" si="447"/>
        <v>1</v>
      </c>
      <c r="AR880" t="str">
        <f t="shared" ca="1" si="448"/>
        <v>Supercritical</v>
      </c>
      <c r="AS880">
        <f t="shared" ca="1" si="449"/>
        <v>3.8932924749513747E-3</v>
      </c>
    </row>
    <row r="881" spans="1:45" x14ac:dyDescent="0.35">
      <c r="A881">
        <v>732</v>
      </c>
      <c r="B881">
        <v>730.99599999999998</v>
      </c>
      <c r="C881">
        <v>616097.10800000001</v>
      </c>
      <c r="D881">
        <v>3097275.179</v>
      </c>
      <c r="E881">
        <v>632.197</v>
      </c>
      <c r="F881">
        <v>5.0670000000000002</v>
      </c>
      <c r="G881">
        <v>0</v>
      </c>
      <c r="H881" t="s">
        <v>194</v>
      </c>
      <c r="I881">
        <v>0.47</v>
      </c>
      <c r="J881">
        <f t="shared" si="450"/>
        <v>1.0009999999999764</v>
      </c>
      <c r="K881">
        <f t="shared" ca="1" si="451"/>
        <v>50.95</v>
      </c>
      <c r="L881">
        <f t="shared" ca="1" si="452"/>
        <v>1.0684959309922624</v>
      </c>
      <c r="M881">
        <f t="shared" ca="1" si="425"/>
        <v>5.4140688823377934</v>
      </c>
      <c r="N881">
        <f t="shared" ca="1" si="426"/>
        <v>0.75153734013885309</v>
      </c>
      <c r="O881">
        <f t="shared" ca="1" si="427"/>
        <v>9.4106671169650511</v>
      </c>
      <c r="P881">
        <f t="shared" ca="1" si="428"/>
        <v>633.2654959309923</v>
      </c>
      <c r="Q881">
        <f t="shared" ca="1" si="429"/>
        <v>637.77929081306809</v>
      </c>
      <c r="R881">
        <f t="shared" ca="1" si="430"/>
        <v>2.916235482106308E-2</v>
      </c>
      <c r="S881">
        <f t="shared" ca="1" si="431"/>
        <v>2.9066950524488626</v>
      </c>
      <c r="T881">
        <f t="shared" ca="1" si="432"/>
        <v>51.768448110049306</v>
      </c>
      <c r="U881">
        <f t="shared" ca="1" si="453"/>
        <v>-3.2227323166807764E-2</v>
      </c>
      <c r="V881">
        <f t="shared" ca="1" si="454"/>
        <v>0</v>
      </c>
      <c r="W881">
        <f t="shared" ca="1" si="433"/>
        <v>0.93471524618020563</v>
      </c>
      <c r="X881">
        <f t="shared" ca="1" si="434"/>
        <v>4.7362021523951023</v>
      </c>
      <c r="Y881">
        <f t="shared" ca="1" si="435"/>
        <v>0.68280106859160794</v>
      </c>
      <c r="Z881">
        <f t="shared" ca="1" si="436"/>
        <v>10.757564470560983</v>
      </c>
      <c r="AA881">
        <f t="shared" ca="1" si="437"/>
        <v>633.13171524618019</v>
      </c>
      <c r="AB881">
        <f t="shared" ca="1" si="438"/>
        <v>639.03004314313614</v>
      </c>
      <c r="AC881">
        <f t="shared" ca="1" si="439"/>
        <v>4.3306342898354118E-2</v>
      </c>
      <c r="AD881">
        <f t="shared" ca="1" si="440"/>
        <v>3.5525466582167122</v>
      </c>
      <c r="AE881">
        <f t="shared" ca="1" si="441"/>
        <v>58.084846742607418</v>
      </c>
      <c r="AF881">
        <f t="shared" ca="1" si="442"/>
        <v>4.9402639596564768E-2</v>
      </c>
      <c r="AG881">
        <f t="shared" ca="1" si="443"/>
        <v>0</v>
      </c>
      <c r="AH881">
        <f ca="1">IFERROR(IF(V32="Supercritical",MAX($D$16,IFERROR(L881,MAX($D$16,POWER((ABS(K881)^2)/($I$5*MAX(F881,0.1)^2),1/3)))),IF(V32="Subcritical",MAX($D$16,IFERROR(W881,MAX($D$16,POWER((ABS(K881)^2)/($I$5*MAX(F881,0.1)^2),1/3)))),IF(AND(IFERROR(V881,0)=1,IFERROR(AG881,0)=1),IF(IFERROR(T881,-1E+99)&gt;=IFERROR(AE881,-1E+99),MAX($D$16,IFERROR(L881,MAX($D$16,POWER((ABS(K881)^2)/($I$5*MAX(F881,0.1)^2),1/3)))),MAX($D$16,IFERROR(W881,MAX($D$16,POWER((ABS(K881)^2)/($I$5*MAX(F881,0.1)^2),1/3))))),IF(IFERROR(V881,0)=1,MAX($D$16,IFERROR(L881,MAX($D$16,POWER((ABS(K881)^2)/($I$5*MAX(F881,0.1)^2),1/3)))),IF(IFERROR(AG881,0)=1,MAX($D$16,IFERROR(W881,MAX($D$16,POWER((ABS(K881)^2)/($I$5*MAX(F881,0.1)^2),1/3)))),MAX($D$16,POWER((ABS(K881)^2)/($I$5*MAX(F881,0.1)^2),1/3))))))),MAX($D$16,POWER((ABS(K881)^2)/($I$5*MAX(F881,0.1)^2),1/3)))</f>
        <v>2.1762353150568448</v>
      </c>
      <c r="AI881">
        <f t="shared" ca="1" si="444"/>
        <v>634.37323531505683</v>
      </c>
      <c r="AJ881">
        <f t="shared" ca="1" si="445"/>
        <v>635.46135297258525</v>
      </c>
      <c r="AM881">
        <v>0</v>
      </c>
      <c r="AN881">
        <v>0</v>
      </c>
      <c r="AO881">
        <f t="shared" si="446"/>
        <v>0</v>
      </c>
      <c r="AP881">
        <f t="shared" si="455"/>
        <v>0</v>
      </c>
      <c r="AQ881">
        <f t="shared" ca="1" si="447"/>
        <v>1</v>
      </c>
      <c r="AR881" t="str">
        <f t="shared" ca="1" si="448"/>
        <v>Supercritical</v>
      </c>
      <c r="AS881">
        <f t="shared" ca="1" si="449"/>
        <v>3.8932924749513747E-3</v>
      </c>
    </row>
    <row r="882" spans="1:45" x14ac:dyDescent="0.35">
      <c r="A882">
        <v>733</v>
      </c>
      <c r="B882">
        <v>731.99599999999998</v>
      </c>
      <c r="C882">
        <v>616096.77599999995</v>
      </c>
      <c r="D882">
        <v>3097274.236</v>
      </c>
      <c r="E882">
        <v>632.19650000000001</v>
      </c>
      <c r="F882">
        <v>5.0670000000000002</v>
      </c>
      <c r="G882">
        <v>0</v>
      </c>
      <c r="H882" t="s">
        <v>194</v>
      </c>
      <c r="I882">
        <v>0.67100000000000004</v>
      </c>
      <c r="J882">
        <f t="shared" si="450"/>
        <v>1</v>
      </c>
      <c r="K882">
        <f t="shared" ca="1" si="451"/>
        <v>50.95</v>
      </c>
      <c r="L882">
        <f t="shared" ca="1" si="452"/>
        <v>1.0684959309922624</v>
      </c>
      <c r="M882">
        <f t="shared" ca="1" si="425"/>
        <v>5.4140688823377934</v>
      </c>
      <c r="N882">
        <f t="shared" ca="1" si="426"/>
        <v>0.75153734013885309</v>
      </c>
      <c r="O882">
        <f t="shared" ca="1" si="427"/>
        <v>9.4106671169650511</v>
      </c>
      <c r="P882">
        <f t="shared" ca="1" si="428"/>
        <v>633.26499593099231</v>
      </c>
      <c r="Q882">
        <f t="shared" ca="1" si="429"/>
        <v>637.7787908130681</v>
      </c>
      <c r="R882">
        <f t="shared" ca="1" si="430"/>
        <v>2.916235482106308E-2</v>
      </c>
      <c r="S882">
        <f t="shared" ca="1" si="431"/>
        <v>2.9066950524488626</v>
      </c>
      <c r="T882">
        <f t="shared" ca="1" si="432"/>
        <v>51.768448110049306</v>
      </c>
      <c r="U882">
        <f t="shared" ca="1" si="453"/>
        <v>-3.3710282097558775E-2</v>
      </c>
      <c r="V882">
        <f t="shared" ca="1" si="454"/>
        <v>0</v>
      </c>
      <c r="W882">
        <f t="shared" ca="1" si="433"/>
        <v>0.93454821014603218</v>
      </c>
      <c r="X882">
        <f t="shared" ca="1" si="434"/>
        <v>4.7353557808099449</v>
      </c>
      <c r="Y882">
        <f t="shared" ca="1" si="435"/>
        <v>0.68271193101588246</v>
      </c>
      <c r="Z882">
        <f t="shared" ca="1" si="436"/>
        <v>10.759487218779876</v>
      </c>
      <c r="AA882">
        <f t="shared" ca="1" si="437"/>
        <v>633.13104821014599</v>
      </c>
      <c r="AB882">
        <f t="shared" ca="1" si="438"/>
        <v>639.03148476524734</v>
      </c>
      <c r="AC882">
        <f t="shared" ca="1" si="439"/>
        <v>4.3329366815766553E-2</v>
      </c>
      <c r="AD882">
        <f t="shared" ca="1" si="440"/>
        <v>3.5534991449046984</v>
      </c>
      <c r="AE882">
        <f t="shared" ca="1" si="441"/>
        <v>58.094041835682816</v>
      </c>
      <c r="AF882">
        <f t="shared" ca="1" si="442"/>
        <v>4.8179095959085316E-2</v>
      </c>
      <c r="AG882">
        <f t="shared" ca="1" si="443"/>
        <v>0</v>
      </c>
      <c r="AH882">
        <f ca="1">IFERROR(IF(V32="Supercritical",MAX($D$16,IFERROR(L882,MAX($D$16,POWER((ABS(K882)^2)/($I$5*MAX(F882,0.1)^2),1/3)))),IF(V32="Subcritical",MAX($D$16,IFERROR(W882,MAX($D$16,POWER((ABS(K882)^2)/($I$5*MAX(F882,0.1)^2),1/3)))),IF(AND(IFERROR(V882,0)=1,IFERROR(AG882,0)=1),IF(IFERROR(T882,-1E+99)&gt;=IFERROR(AE882,-1E+99),MAX($D$16,IFERROR(L882,MAX($D$16,POWER((ABS(K882)^2)/($I$5*MAX(F882,0.1)^2),1/3)))),MAX($D$16,IFERROR(W882,MAX($D$16,POWER((ABS(K882)^2)/($I$5*MAX(F882,0.1)^2),1/3))))),IF(IFERROR(V882,0)=1,MAX($D$16,IFERROR(L882,MAX($D$16,POWER((ABS(K882)^2)/($I$5*MAX(F882,0.1)^2),1/3)))),IF(IFERROR(AG882,0)=1,MAX($D$16,IFERROR(W882,MAX($D$16,POWER((ABS(K882)^2)/($I$5*MAX(F882,0.1)^2),1/3)))),MAX($D$16,POWER((ABS(K882)^2)/($I$5*MAX(F882,0.1)^2),1/3))))))),MAX($D$16,POWER((ABS(K882)^2)/($I$5*MAX(F882,0.1)^2),1/3)))</f>
        <v>2.1762353150568448</v>
      </c>
      <c r="AI882">
        <f t="shared" ca="1" si="444"/>
        <v>634.37273531505684</v>
      </c>
      <c r="AJ882">
        <f t="shared" ca="1" si="445"/>
        <v>635.46085297258526</v>
      </c>
      <c r="AM882">
        <v>0</v>
      </c>
      <c r="AN882">
        <v>0</v>
      </c>
      <c r="AO882">
        <f t="shared" si="446"/>
        <v>0</v>
      </c>
      <c r="AP882">
        <f t="shared" si="455"/>
        <v>0</v>
      </c>
      <c r="AQ882">
        <f t="shared" ca="1" si="447"/>
        <v>1</v>
      </c>
      <c r="AR882" t="str">
        <f t="shared" ca="1" si="448"/>
        <v>Supercritical</v>
      </c>
      <c r="AS882">
        <f t="shared" ca="1" si="449"/>
        <v>3.8932924749513747E-3</v>
      </c>
    </row>
    <row r="883" spans="1:45" x14ac:dyDescent="0.35">
      <c r="A883">
        <v>734</v>
      </c>
      <c r="B883">
        <v>732.99599999999998</v>
      </c>
      <c r="C883">
        <v>616096.45499999996</v>
      </c>
      <c r="D883">
        <v>3097273.2889999999</v>
      </c>
      <c r="E883">
        <v>632.19600000000003</v>
      </c>
      <c r="F883">
        <v>5.0670000000000002</v>
      </c>
      <c r="G883">
        <v>0</v>
      </c>
      <c r="H883" t="s">
        <v>194</v>
      </c>
      <c r="I883">
        <v>0.54400000000000004</v>
      </c>
      <c r="J883">
        <f t="shared" si="450"/>
        <v>1</v>
      </c>
      <c r="K883">
        <f t="shared" ca="1" si="451"/>
        <v>50.95</v>
      </c>
      <c r="L883">
        <f t="shared" ca="1" si="452"/>
        <v>1.0684959309922624</v>
      </c>
      <c r="M883">
        <f t="shared" ca="1" si="425"/>
        <v>5.4140688823377934</v>
      </c>
      <c r="N883">
        <f t="shared" ca="1" si="426"/>
        <v>0.75153734013885309</v>
      </c>
      <c r="O883">
        <f t="shared" ca="1" si="427"/>
        <v>9.4106671169650511</v>
      </c>
      <c r="P883">
        <f t="shared" ca="1" si="428"/>
        <v>633.26449593099233</v>
      </c>
      <c r="Q883">
        <f t="shared" ca="1" si="429"/>
        <v>637.77829081306811</v>
      </c>
      <c r="R883">
        <f t="shared" ca="1" si="430"/>
        <v>2.916235482106308E-2</v>
      </c>
      <c r="S883">
        <f t="shared" ca="1" si="431"/>
        <v>2.9066950524488626</v>
      </c>
      <c r="T883">
        <f t="shared" ca="1" si="432"/>
        <v>51.768448110049306</v>
      </c>
      <c r="U883">
        <f t="shared" ca="1" si="453"/>
        <v>-3.2754862180809141E-2</v>
      </c>
      <c r="V883">
        <f t="shared" ca="1" si="454"/>
        <v>0</v>
      </c>
      <c r="W883">
        <f t="shared" ca="1" si="433"/>
        <v>0.93437614248613154</v>
      </c>
      <c r="X883">
        <f t="shared" ca="1" si="434"/>
        <v>4.734483913977229</v>
      </c>
      <c r="Y883">
        <f t="shared" ca="1" si="435"/>
        <v>0.6826200993705418</v>
      </c>
      <c r="Z883">
        <f t="shared" ca="1" si="436"/>
        <v>10.76146860475848</v>
      </c>
      <c r="AA883">
        <f t="shared" ca="1" si="437"/>
        <v>633.13037614248617</v>
      </c>
      <c r="AB883">
        <f t="shared" ca="1" si="438"/>
        <v>639.03298605743021</v>
      </c>
      <c r="AC883">
        <f t="shared" ca="1" si="439"/>
        <v>4.3353101768999466E-2</v>
      </c>
      <c r="AD883">
        <f t="shared" ca="1" si="440"/>
        <v>3.554480768476787</v>
      </c>
      <c r="AE883">
        <f t="shared" ca="1" si="441"/>
        <v>58.103517793672644</v>
      </c>
      <c r="AF883">
        <f t="shared" ca="1" si="442"/>
        <v>4.8204801425185906E-2</v>
      </c>
      <c r="AG883">
        <f t="shared" ca="1" si="443"/>
        <v>0</v>
      </c>
      <c r="AH883">
        <f ca="1">IFERROR(IF(V32="Supercritical",MAX($D$16,IFERROR(L883,MAX($D$16,POWER((ABS(K883)^2)/($I$5*MAX(F883,0.1)^2),1/3)))),IF(V32="Subcritical",MAX($D$16,IFERROR(W883,MAX($D$16,POWER((ABS(K883)^2)/($I$5*MAX(F883,0.1)^2),1/3)))),IF(AND(IFERROR(V883,0)=1,IFERROR(AG883,0)=1),IF(IFERROR(T883,-1E+99)&gt;=IFERROR(AE883,-1E+99),MAX($D$16,IFERROR(L883,MAX($D$16,POWER((ABS(K883)^2)/($I$5*MAX(F883,0.1)^2),1/3)))),MAX($D$16,IFERROR(W883,MAX($D$16,POWER((ABS(K883)^2)/($I$5*MAX(F883,0.1)^2),1/3))))),IF(IFERROR(V883,0)=1,MAX($D$16,IFERROR(L883,MAX($D$16,POWER((ABS(K883)^2)/($I$5*MAX(F883,0.1)^2),1/3)))),IF(IFERROR(AG883,0)=1,MAX($D$16,IFERROR(W883,MAX($D$16,POWER((ABS(K883)^2)/($I$5*MAX(F883,0.1)^2),1/3)))),MAX($D$16,POWER((ABS(K883)^2)/($I$5*MAX(F883,0.1)^2),1/3))))))),MAX($D$16,POWER((ABS(K883)^2)/($I$5*MAX(F883,0.1)^2),1/3)))</f>
        <v>2.1762353150568448</v>
      </c>
      <c r="AI883">
        <f t="shared" ca="1" si="444"/>
        <v>634.37223531505686</v>
      </c>
      <c r="AJ883">
        <f t="shared" ca="1" si="445"/>
        <v>635.46035297258527</v>
      </c>
      <c r="AM883">
        <v>0</v>
      </c>
      <c r="AN883">
        <v>0</v>
      </c>
      <c r="AO883">
        <f t="shared" si="446"/>
        <v>0</v>
      </c>
      <c r="AP883">
        <f t="shared" si="455"/>
        <v>0</v>
      </c>
      <c r="AQ883">
        <f t="shared" ca="1" si="447"/>
        <v>1</v>
      </c>
      <c r="AR883" t="str">
        <f t="shared" ca="1" si="448"/>
        <v>Supercritical</v>
      </c>
      <c r="AS883">
        <f t="shared" ca="1" si="449"/>
        <v>3.8932924749513747E-3</v>
      </c>
    </row>
    <row r="884" spans="1:45" x14ac:dyDescent="0.35">
      <c r="A884">
        <v>735</v>
      </c>
      <c r="B884">
        <v>733.99599999999998</v>
      </c>
      <c r="C884">
        <v>616096.14300000004</v>
      </c>
      <c r="D884">
        <v>3097272.3390000002</v>
      </c>
      <c r="E884">
        <v>632.19550000000004</v>
      </c>
      <c r="F884">
        <v>5.0670000000000002</v>
      </c>
      <c r="G884">
        <v>0</v>
      </c>
      <c r="H884" t="s">
        <v>194</v>
      </c>
      <c r="I884">
        <v>0.54400000000000004</v>
      </c>
      <c r="J884">
        <f t="shared" si="450"/>
        <v>1</v>
      </c>
      <c r="K884">
        <f t="shared" ca="1" si="451"/>
        <v>50.95</v>
      </c>
      <c r="L884">
        <f t="shared" ca="1" si="452"/>
        <v>1.0684959309922624</v>
      </c>
      <c r="M884">
        <f t="shared" ca="1" si="425"/>
        <v>5.4140688823377934</v>
      </c>
      <c r="N884">
        <f t="shared" ca="1" si="426"/>
        <v>0.75153734013885309</v>
      </c>
      <c r="O884">
        <f t="shared" ca="1" si="427"/>
        <v>9.4106671169650511</v>
      </c>
      <c r="P884">
        <f t="shared" ca="1" si="428"/>
        <v>633.26399593099234</v>
      </c>
      <c r="Q884">
        <f t="shared" ca="1" si="429"/>
        <v>637.77779081306812</v>
      </c>
      <c r="R884">
        <f t="shared" ca="1" si="430"/>
        <v>2.916235482106308E-2</v>
      </c>
      <c r="S884">
        <f t="shared" ca="1" si="431"/>
        <v>2.9066950524488626</v>
      </c>
      <c r="T884">
        <f t="shared" ca="1" si="432"/>
        <v>51.768448110049306</v>
      </c>
      <c r="U884">
        <f t="shared" ca="1" si="453"/>
        <v>-3.2754862180809141E-2</v>
      </c>
      <c r="V884">
        <f t="shared" ca="1" si="454"/>
        <v>0</v>
      </c>
      <c r="W884">
        <f t="shared" ca="1" si="433"/>
        <v>0.93419954492354007</v>
      </c>
      <c r="X884">
        <f t="shared" ca="1" si="434"/>
        <v>4.733589094127578</v>
      </c>
      <c r="Y884">
        <f t="shared" ca="1" si="435"/>
        <v>0.68252584066246569</v>
      </c>
      <c r="Z884">
        <f t="shared" ca="1" si="436"/>
        <v>10.763502912242179</v>
      </c>
      <c r="AA884">
        <f t="shared" ca="1" si="437"/>
        <v>633.1296995449236</v>
      </c>
      <c r="AB884">
        <f t="shared" ca="1" si="438"/>
        <v>639.03454128507883</v>
      </c>
      <c r="AC884">
        <f t="shared" ca="1" si="439"/>
        <v>4.3377480045654372E-2</v>
      </c>
      <c r="AD884">
        <f t="shared" ca="1" si="440"/>
        <v>3.5554887045878294</v>
      </c>
      <c r="AE884">
        <f t="shared" ca="1" si="441"/>
        <v>58.113247316290831</v>
      </c>
      <c r="AF884">
        <f t="shared" ca="1" si="442"/>
        <v>4.8762638980065276E-2</v>
      </c>
      <c r="AG884">
        <f t="shared" ca="1" si="443"/>
        <v>0</v>
      </c>
      <c r="AH884">
        <f ca="1">IFERROR(IF(V32="Supercritical",MAX($D$16,IFERROR(L884,MAX($D$16,POWER((ABS(K884)^2)/($I$5*MAX(F884,0.1)^2),1/3)))),IF(V32="Subcritical",MAX($D$16,IFERROR(W884,MAX($D$16,POWER((ABS(K884)^2)/($I$5*MAX(F884,0.1)^2),1/3)))),IF(AND(IFERROR(V884,0)=1,IFERROR(AG884,0)=1),IF(IFERROR(T884,-1E+99)&gt;=IFERROR(AE884,-1E+99),MAX($D$16,IFERROR(L884,MAX($D$16,POWER((ABS(K884)^2)/($I$5*MAX(F884,0.1)^2),1/3)))),MAX($D$16,IFERROR(W884,MAX($D$16,POWER((ABS(K884)^2)/($I$5*MAX(F884,0.1)^2),1/3))))),IF(IFERROR(V884,0)=1,MAX($D$16,IFERROR(L884,MAX($D$16,POWER((ABS(K884)^2)/($I$5*MAX(F884,0.1)^2),1/3)))),IF(IFERROR(AG884,0)=1,MAX($D$16,IFERROR(W884,MAX($D$16,POWER((ABS(K884)^2)/($I$5*MAX(F884,0.1)^2),1/3)))),MAX($D$16,POWER((ABS(K884)^2)/($I$5*MAX(F884,0.1)^2),1/3))))))),MAX($D$16,POWER((ABS(K884)^2)/($I$5*MAX(F884,0.1)^2),1/3)))</f>
        <v>2.1762353150568448</v>
      </c>
      <c r="AI884">
        <f t="shared" ca="1" si="444"/>
        <v>634.37173531505687</v>
      </c>
      <c r="AJ884">
        <f t="shared" ca="1" si="445"/>
        <v>635.45985297258528</v>
      </c>
      <c r="AM884">
        <v>0</v>
      </c>
      <c r="AN884">
        <v>0</v>
      </c>
      <c r="AO884">
        <f t="shared" si="446"/>
        <v>0</v>
      </c>
      <c r="AP884">
        <f t="shared" si="455"/>
        <v>0</v>
      </c>
      <c r="AQ884">
        <f t="shared" ca="1" si="447"/>
        <v>1</v>
      </c>
      <c r="AR884" t="str">
        <f t="shared" ca="1" si="448"/>
        <v>Supercritical</v>
      </c>
      <c r="AS884">
        <f t="shared" ca="1" si="449"/>
        <v>3.8932924749513747E-3</v>
      </c>
    </row>
    <row r="885" spans="1:45" x14ac:dyDescent="0.35">
      <c r="A885">
        <v>736</v>
      </c>
      <c r="B885">
        <v>734.99599999999998</v>
      </c>
      <c r="C885">
        <v>616095.84</v>
      </c>
      <c r="D885">
        <v>3097271.3859999999</v>
      </c>
      <c r="E885">
        <v>632.19500000000005</v>
      </c>
      <c r="F885">
        <v>5.0670000000000002</v>
      </c>
      <c r="G885">
        <v>0</v>
      </c>
      <c r="H885" t="s">
        <v>194</v>
      </c>
      <c r="I885">
        <v>0.59799999999999998</v>
      </c>
      <c r="J885">
        <f t="shared" si="450"/>
        <v>1</v>
      </c>
      <c r="K885">
        <f t="shared" ca="1" si="451"/>
        <v>50.95</v>
      </c>
      <c r="L885">
        <f t="shared" ca="1" si="452"/>
        <v>1.0684959309922624</v>
      </c>
      <c r="M885">
        <f t="shared" ca="1" si="425"/>
        <v>5.4140688823377934</v>
      </c>
      <c r="N885">
        <f t="shared" ca="1" si="426"/>
        <v>0.75153734013885309</v>
      </c>
      <c r="O885">
        <f t="shared" ca="1" si="427"/>
        <v>9.4106671169650511</v>
      </c>
      <c r="P885">
        <f t="shared" ca="1" si="428"/>
        <v>633.26349593099235</v>
      </c>
      <c r="Q885">
        <f t="shared" ca="1" si="429"/>
        <v>637.77729081306813</v>
      </c>
      <c r="R885">
        <f t="shared" ca="1" si="430"/>
        <v>2.916235482106308E-2</v>
      </c>
      <c r="S885">
        <f t="shared" ca="1" si="431"/>
        <v>2.9066950524488626</v>
      </c>
      <c r="T885">
        <f t="shared" ca="1" si="432"/>
        <v>51.768448110049306</v>
      </c>
      <c r="U885">
        <f t="shared" ca="1" si="453"/>
        <v>-3.3161103720203755E-2</v>
      </c>
      <c r="V885">
        <f t="shared" ca="1" si="454"/>
        <v>0</v>
      </c>
      <c r="W885">
        <f t="shared" ca="1" si="433"/>
        <v>0.93401893601053299</v>
      </c>
      <c r="X885">
        <f t="shared" ca="1" si="434"/>
        <v>4.7326739487653704</v>
      </c>
      <c r="Y885">
        <f t="shared" ca="1" si="435"/>
        <v>0.68242943097095665</v>
      </c>
      <c r="Z885">
        <f t="shared" ca="1" si="436"/>
        <v>10.765584223965293</v>
      </c>
      <c r="AA885">
        <f t="shared" ca="1" si="437"/>
        <v>633.12901893601054</v>
      </c>
      <c r="AB885">
        <f t="shared" ca="1" si="438"/>
        <v>639.03614450600492</v>
      </c>
      <c r="AC885">
        <f t="shared" ca="1" si="439"/>
        <v>4.3402431437343444E-2</v>
      </c>
      <c r="AD885">
        <f t="shared" ca="1" si="440"/>
        <v>3.5565200284196021</v>
      </c>
      <c r="AE885">
        <f t="shared" ca="1" si="441"/>
        <v>58.123202137452004</v>
      </c>
      <c r="AF885">
        <f t="shared" ca="1" si="442"/>
        <v>4.8746464157261471E-2</v>
      </c>
      <c r="AG885">
        <f t="shared" ca="1" si="443"/>
        <v>0</v>
      </c>
      <c r="AH885">
        <f ca="1">IFERROR(IF(V32="Supercritical",MAX($D$16,IFERROR(L885,MAX($D$16,POWER((ABS(K885)^2)/($I$5*MAX(F885,0.1)^2),1/3)))),IF(V32="Subcritical",MAX($D$16,IFERROR(W885,MAX($D$16,POWER((ABS(K885)^2)/($I$5*MAX(F885,0.1)^2),1/3)))),IF(AND(IFERROR(V885,0)=1,IFERROR(AG885,0)=1),IF(IFERROR(T885,-1E+99)&gt;=IFERROR(AE885,-1E+99),MAX($D$16,IFERROR(L885,MAX($D$16,POWER((ABS(K885)^2)/($I$5*MAX(F885,0.1)^2),1/3)))),MAX($D$16,IFERROR(W885,MAX($D$16,POWER((ABS(K885)^2)/($I$5*MAX(F885,0.1)^2),1/3))))),IF(IFERROR(V885,0)=1,MAX($D$16,IFERROR(L885,MAX($D$16,POWER((ABS(K885)^2)/($I$5*MAX(F885,0.1)^2),1/3)))),IF(IFERROR(AG885,0)=1,MAX($D$16,IFERROR(W885,MAX($D$16,POWER((ABS(K885)^2)/($I$5*MAX(F885,0.1)^2),1/3)))),MAX($D$16,POWER((ABS(K885)^2)/($I$5*MAX(F885,0.1)^2),1/3))))))),MAX($D$16,POWER((ABS(K885)^2)/($I$5*MAX(F885,0.1)^2),1/3)))</f>
        <v>2.1762353150568448</v>
      </c>
      <c r="AI885">
        <f t="shared" ca="1" si="444"/>
        <v>634.37123531505688</v>
      </c>
      <c r="AJ885">
        <f t="shared" ca="1" si="445"/>
        <v>635.45935297258529</v>
      </c>
      <c r="AM885">
        <v>0</v>
      </c>
      <c r="AN885">
        <v>0</v>
      </c>
      <c r="AO885">
        <f t="shared" si="446"/>
        <v>0</v>
      </c>
      <c r="AP885">
        <f t="shared" si="455"/>
        <v>0</v>
      </c>
      <c r="AQ885">
        <f t="shared" ca="1" si="447"/>
        <v>1</v>
      </c>
      <c r="AR885" t="str">
        <f t="shared" ca="1" si="448"/>
        <v>Supercritical</v>
      </c>
      <c r="AS885">
        <f t="shared" ca="1" si="449"/>
        <v>3.8932924749513747E-3</v>
      </c>
    </row>
    <row r="886" spans="1:45" x14ac:dyDescent="0.35">
      <c r="A886">
        <v>737</v>
      </c>
      <c r="B886">
        <v>735.995</v>
      </c>
      <c r="C886">
        <v>616095.54700000002</v>
      </c>
      <c r="D886">
        <v>3097270.43</v>
      </c>
      <c r="E886">
        <v>632.19449999999995</v>
      </c>
      <c r="F886">
        <v>5.0670000000000002</v>
      </c>
      <c r="G886">
        <v>0</v>
      </c>
      <c r="H886" t="s">
        <v>194</v>
      </c>
      <c r="I886">
        <v>0.59799999999999998</v>
      </c>
      <c r="J886">
        <f t="shared" si="450"/>
        <v>0.99900000000002365</v>
      </c>
      <c r="K886">
        <f t="shared" ca="1" si="451"/>
        <v>50.95</v>
      </c>
      <c r="L886">
        <f t="shared" ca="1" si="452"/>
        <v>1.0684959309922624</v>
      </c>
      <c r="M886">
        <f t="shared" ca="1" si="425"/>
        <v>5.4140688823377934</v>
      </c>
      <c r="N886">
        <f t="shared" ca="1" si="426"/>
        <v>0.75153734013885309</v>
      </c>
      <c r="O886">
        <f t="shared" ca="1" si="427"/>
        <v>9.4106671169650511</v>
      </c>
      <c r="P886">
        <f t="shared" ca="1" si="428"/>
        <v>633.26299593099225</v>
      </c>
      <c r="Q886">
        <f t="shared" ca="1" si="429"/>
        <v>637.77679081306803</v>
      </c>
      <c r="R886">
        <f t="shared" ca="1" si="430"/>
        <v>2.916235482106308E-2</v>
      </c>
      <c r="S886">
        <f t="shared" ca="1" si="431"/>
        <v>2.9066950524488626</v>
      </c>
      <c r="T886">
        <f t="shared" ca="1" si="432"/>
        <v>51.768448110049306</v>
      </c>
      <c r="U886">
        <f t="shared" ca="1" si="453"/>
        <v>-3.3131941365240891E-2</v>
      </c>
      <c r="V886">
        <f t="shared" ca="1" si="454"/>
        <v>0</v>
      </c>
      <c r="W886">
        <f t="shared" ca="1" si="433"/>
        <v>0.93383483671968748</v>
      </c>
      <c r="X886">
        <f t="shared" ca="1" si="434"/>
        <v>4.7317411176586566</v>
      </c>
      <c r="Y886">
        <f t="shared" ca="1" si="435"/>
        <v>0.6823311477663887</v>
      </c>
      <c r="Z886">
        <f t="shared" ca="1" si="436"/>
        <v>10.767706586874919</v>
      </c>
      <c r="AA886">
        <f t="shared" ca="1" si="437"/>
        <v>633.12833483671966</v>
      </c>
      <c r="AB886">
        <f t="shared" ca="1" si="438"/>
        <v>639.03778973687406</v>
      </c>
      <c r="AC886">
        <f t="shared" ca="1" si="439"/>
        <v>4.3427885210130655E-2</v>
      </c>
      <c r="AD886">
        <f t="shared" ca="1" si="440"/>
        <v>3.5575717964491353</v>
      </c>
      <c r="AE886">
        <f t="shared" ca="1" si="441"/>
        <v>58.133353815024385</v>
      </c>
      <c r="AF886">
        <f t="shared" ca="1" si="442"/>
        <v>4.8275941894758034E-2</v>
      </c>
      <c r="AG886">
        <f t="shared" ca="1" si="443"/>
        <v>0</v>
      </c>
      <c r="AH886">
        <f ca="1">IFERROR(IF(V32="Supercritical",MAX($D$16,IFERROR(L886,MAX($D$16,POWER((ABS(K886)^2)/($I$5*MAX(F886,0.1)^2),1/3)))),IF(V32="Subcritical",MAX($D$16,IFERROR(W886,MAX($D$16,POWER((ABS(K886)^2)/($I$5*MAX(F886,0.1)^2),1/3)))),IF(AND(IFERROR(V886,0)=1,IFERROR(AG886,0)=1),IF(IFERROR(T886,-1E+99)&gt;=IFERROR(AE886,-1E+99),MAX($D$16,IFERROR(L886,MAX($D$16,POWER((ABS(K886)^2)/($I$5*MAX(F886,0.1)^2),1/3)))),MAX($D$16,IFERROR(W886,MAX($D$16,POWER((ABS(K886)^2)/($I$5*MAX(F886,0.1)^2),1/3))))),IF(IFERROR(V886,0)=1,MAX($D$16,IFERROR(L886,MAX($D$16,POWER((ABS(K886)^2)/($I$5*MAX(F886,0.1)^2),1/3)))),IF(IFERROR(AG886,0)=1,MAX($D$16,IFERROR(W886,MAX($D$16,POWER((ABS(K886)^2)/($I$5*MAX(F886,0.1)^2),1/3)))),MAX($D$16,POWER((ABS(K886)^2)/($I$5*MAX(F886,0.1)^2),1/3))))))),MAX($D$16,POWER((ABS(K886)^2)/($I$5*MAX(F886,0.1)^2),1/3)))</f>
        <v>2.1762353150568448</v>
      </c>
      <c r="AI886">
        <f t="shared" ca="1" si="444"/>
        <v>634.37073531505678</v>
      </c>
      <c r="AJ886">
        <f t="shared" ca="1" si="445"/>
        <v>635.45885297258519</v>
      </c>
      <c r="AM886">
        <v>0</v>
      </c>
      <c r="AN886">
        <v>0</v>
      </c>
      <c r="AO886">
        <f t="shared" si="446"/>
        <v>0</v>
      </c>
      <c r="AP886">
        <f t="shared" si="455"/>
        <v>0</v>
      </c>
      <c r="AQ886">
        <f t="shared" ca="1" si="447"/>
        <v>1</v>
      </c>
      <c r="AR886" t="str">
        <f t="shared" ca="1" si="448"/>
        <v>Supercritical</v>
      </c>
      <c r="AS886">
        <f t="shared" ca="1" si="449"/>
        <v>3.8932924749513747E-3</v>
      </c>
    </row>
    <row r="887" spans="1:45" x14ac:dyDescent="0.35">
      <c r="A887">
        <v>738</v>
      </c>
      <c r="B887">
        <v>736.995</v>
      </c>
      <c r="C887">
        <v>616095.26399999997</v>
      </c>
      <c r="D887">
        <v>3097269.4709999999</v>
      </c>
      <c r="E887">
        <v>632.19399999999996</v>
      </c>
      <c r="F887">
        <v>5.0670000000000002</v>
      </c>
      <c r="G887">
        <v>0</v>
      </c>
      <c r="H887" t="s">
        <v>194</v>
      </c>
      <c r="I887">
        <v>0.54300000000000004</v>
      </c>
      <c r="J887">
        <f t="shared" si="450"/>
        <v>1</v>
      </c>
      <c r="K887">
        <f t="shared" ca="1" si="451"/>
        <v>50.95</v>
      </c>
      <c r="L887">
        <f t="shared" ca="1" si="452"/>
        <v>1.0684959309922624</v>
      </c>
      <c r="M887">
        <f t="shared" ca="1" si="425"/>
        <v>5.4140688823377934</v>
      </c>
      <c r="N887">
        <f t="shared" ca="1" si="426"/>
        <v>0.75153734013885309</v>
      </c>
      <c r="O887">
        <f t="shared" ca="1" si="427"/>
        <v>9.4106671169650511</v>
      </c>
      <c r="P887">
        <f t="shared" ca="1" si="428"/>
        <v>633.26249593099226</v>
      </c>
      <c r="Q887">
        <f t="shared" ca="1" si="429"/>
        <v>637.77629081306804</v>
      </c>
      <c r="R887">
        <f t="shared" ca="1" si="430"/>
        <v>2.916235482106308E-2</v>
      </c>
      <c r="S887">
        <f t="shared" ca="1" si="431"/>
        <v>2.9066950524488626</v>
      </c>
      <c r="T887">
        <f t="shared" ca="1" si="432"/>
        <v>51.768448110049306</v>
      </c>
      <c r="U887">
        <f t="shared" ca="1" si="453"/>
        <v>-3.2747339189427294E-2</v>
      </c>
      <c r="V887">
        <f t="shared" ca="1" si="454"/>
        <v>0</v>
      </c>
      <c r="W887">
        <f t="shared" ca="1" si="433"/>
        <v>0.93364775969397895</v>
      </c>
      <c r="X887">
        <f t="shared" ca="1" si="434"/>
        <v>4.7307931983693914</v>
      </c>
      <c r="Y887">
        <f t="shared" ca="1" si="435"/>
        <v>0.68223126417706315</v>
      </c>
      <c r="Z887">
        <f t="shared" ca="1" si="436"/>
        <v>10.769864135587545</v>
      </c>
      <c r="AA887">
        <f t="shared" ca="1" si="437"/>
        <v>633.1276477596939</v>
      </c>
      <c r="AB887">
        <f t="shared" ca="1" si="438"/>
        <v>639.03947107768647</v>
      </c>
      <c r="AC887">
        <f t="shared" ca="1" si="439"/>
        <v>4.3453771579154407E-2</v>
      </c>
      <c r="AD887">
        <f t="shared" ca="1" si="440"/>
        <v>3.5586411075699313</v>
      </c>
      <c r="AE887">
        <f t="shared" ca="1" si="441"/>
        <v>58.143674321058484</v>
      </c>
      <c r="AF887">
        <f t="shared" ca="1" si="442"/>
        <v>4.8889342590996421E-2</v>
      </c>
      <c r="AG887">
        <f t="shared" ca="1" si="443"/>
        <v>0</v>
      </c>
      <c r="AH887">
        <f ca="1">IFERROR(IF(V32="Supercritical",MAX($D$16,IFERROR(L887,MAX($D$16,POWER((ABS(K887)^2)/($I$5*MAX(F887,0.1)^2),1/3)))),IF(V32="Subcritical",MAX($D$16,IFERROR(W887,MAX($D$16,POWER((ABS(K887)^2)/($I$5*MAX(F887,0.1)^2),1/3)))),IF(AND(IFERROR(V887,0)=1,IFERROR(AG887,0)=1),IF(IFERROR(T887,-1E+99)&gt;=IFERROR(AE887,-1E+99),MAX($D$16,IFERROR(L887,MAX($D$16,POWER((ABS(K887)^2)/($I$5*MAX(F887,0.1)^2),1/3)))),MAX($D$16,IFERROR(W887,MAX($D$16,POWER((ABS(K887)^2)/($I$5*MAX(F887,0.1)^2),1/3))))),IF(IFERROR(V887,0)=1,MAX($D$16,IFERROR(L887,MAX($D$16,POWER((ABS(K887)^2)/($I$5*MAX(F887,0.1)^2),1/3)))),IF(IFERROR(AG887,0)=1,MAX($D$16,IFERROR(W887,MAX($D$16,POWER((ABS(K887)^2)/($I$5*MAX(F887,0.1)^2),1/3)))),MAX($D$16,POWER((ABS(K887)^2)/($I$5*MAX(F887,0.1)^2),1/3))))))),MAX($D$16,POWER((ABS(K887)^2)/($I$5*MAX(F887,0.1)^2),1/3)))</f>
        <v>2.1762353150568448</v>
      </c>
      <c r="AI887">
        <f t="shared" ca="1" si="444"/>
        <v>634.37023531505679</v>
      </c>
      <c r="AJ887">
        <f t="shared" ca="1" si="445"/>
        <v>635.4583529725852</v>
      </c>
      <c r="AM887">
        <v>0</v>
      </c>
      <c r="AN887">
        <v>0</v>
      </c>
      <c r="AO887">
        <f t="shared" si="446"/>
        <v>0</v>
      </c>
      <c r="AP887">
        <f t="shared" si="455"/>
        <v>0</v>
      </c>
      <c r="AQ887">
        <f t="shared" ca="1" si="447"/>
        <v>1</v>
      </c>
      <c r="AR887" t="str">
        <f t="shared" ca="1" si="448"/>
        <v>Supercritical</v>
      </c>
      <c r="AS887">
        <f t="shared" ca="1" si="449"/>
        <v>3.8932924749513747E-3</v>
      </c>
    </row>
    <row r="888" spans="1:45" x14ac:dyDescent="0.35">
      <c r="A888">
        <v>739</v>
      </c>
      <c r="B888">
        <v>737.99599999999998</v>
      </c>
      <c r="C888">
        <v>616094.99</v>
      </c>
      <c r="D888">
        <v>3097268.5090000001</v>
      </c>
      <c r="E888">
        <v>632.19349999999997</v>
      </c>
      <c r="F888">
        <v>5.0670000000000002</v>
      </c>
      <c r="G888">
        <v>0</v>
      </c>
      <c r="H888" t="s">
        <v>194</v>
      </c>
      <c r="I888">
        <v>0.59799999999999998</v>
      </c>
      <c r="J888">
        <f t="shared" si="450"/>
        <v>1.0009999999999764</v>
      </c>
      <c r="K888">
        <f t="shared" ca="1" si="451"/>
        <v>50.95</v>
      </c>
      <c r="L888">
        <f t="shared" ca="1" si="452"/>
        <v>1.0684959309922624</v>
      </c>
      <c r="M888">
        <f t="shared" ca="1" si="425"/>
        <v>5.4140688823377934</v>
      </c>
      <c r="N888">
        <f t="shared" ca="1" si="426"/>
        <v>0.75153734013885309</v>
      </c>
      <c r="O888">
        <f t="shared" ca="1" si="427"/>
        <v>9.4106671169650511</v>
      </c>
      <c r="P888">
        <f t="shared" ca="1" si="428"/>
        <v>633.26199593099227</v>
      </c>
      <c r="Q888">
        <f t="shared" ca="1" si="429"/>
        <v>637.77579081306806</v>
      </c>
      <c r="R888">
        <f t="shared" ca="1" si="430"/>
        <v>2.916235482106308E-2</v>
      </c>
      <c r="S888">
        <f t="shared" ca="1" si="431"/>
        <v>2.9066950524488626</v>
      </c>
      <c r="T888">
        <f t="shared" ca="1" si="432"/>
        <v>51.768448110049306</v>
      </c>
      <c r="U888">
        <f t="shared" ca="1" si="453"/>
        <v>-3.3190266074939245E-2</v>
      </c>
      <c r="V888">
        <f t="shared" ca="1" si="454"/>
        <v>0</v>
      </c>
      <c r="W888">
        <f t="shared" ca="1" si="433"/>
        <v>0.93345820140354929</v>
      </c>
      <c r="X888">
        <f t="shared" ca="1" si="434"/>
        <v>4.7298327065117842</v>
      </c>
      <c r="Y888">
        <f t="shared" ca="1" si="435"/>
        <v>0.68213004480368089</v>
      </c>
      <c r="Z888">
        <f t="shared" ca="1" si="436"/>
        <v>10.772051182667566</v>
      </c>
      <c r="AA888">
        <f t="shared" ca="1" si="437"/>
        <v>633.12695820140357</v>
      </c>
      <c r="AB888">
        <f t="shared" ca="1" si="438"/>
        <v>639.04118280293312</v>
      </c>
      <c r="AC888">
        <f t="shared" ca="1" si="439"/>
        <v>4.3480022789411578E-2</v>
      </c>
      <c r="AD888">
        <f t="shared" ca="1" si="440"/>
        <v>3.5597251478121628</v>
      </c>
      <c r="AE888">
        <f t="shared" ca="1" si="441"/>
        <v>58.154136473522236</v>
      </c>
      <c r="AF888">
        <f t="shared" ca="1" si="442"/>
        <v>4.8184540438683143E-2</v>
      </c>
      <c r="AG888">
        <f t="shared" ca="1" si="443"/>
        <v>0</v>
      </c>
      <c r="AH888">
        <f ca="1">IFERROR(IF(V32="Supercritical",MAX($D$16,IFERROR(L888,MAX($D$16,POWER((ABS(K888)^2)/($I$5*MAX(F888,0.1)^2),1/3)))),IF(V32="Subcritical",MAX($D$16,IFERROR(W888,MAX($D$16,POWER((ABS(K888)^2)/($I$5*MAX(F888,0.1)^2),1/3)))),IF(AND(IFERROR(V888,0)=1,IFERROR(AG888,0)=1),IF(IFERROR(T888,-1E+99)&gt;=IFERROR(AE888,-1E+99),MAX($D$16,IFERROR(L888,MAX($D$16,POWER((ABS(K888)^2)/($I$5*MAX(F888,0.1)^2),1/3)))),MAX($D$16,IFERROR(W888,MAX($D$16,POWER((ABS(K888)^2)/($I$5*MAX(F888,0.1)^2),1/3))))),IF(IFERROR(V888,0)=1,MAX($D$16,IFERROR(L888,MAX($D$16,POWER((ABS(K888)^2)/($I$5*MAX(F888,0.1)^2),1/3)))),IF(IFERROR(AG888,0)=1,MAX($D$16,IFERROR(W888,MAX($D$16,POWER((ABS(K888)^2)/($I$5*MAX(F888,0.1)^2),1/3)))),MAX($D$16,POWER((ABS(K888)^2)/($I$5*MAX(F888,0.1)^2),1/3))))))),MAX($D$16,POWER((ABS(K888)^2)/($I$5*MAX(F888,0.1)^2),1/3)))</f>
        <v>2.1762353150568448</v>
      </c>
      <c r="AI888">
        <f t="shared" ca="1" si="444"/>
        <v>634.3697353150568</v>
      </c>
      <c r="AJ888">
        <f t="shared" ca="1" si="445"/>
        <v>635.45785297258521</v>
      </c>
      <c r="AM888">
        <v>0</v>
      </c>
      <c r="AN888">
        <v>0</v>
      </c>
      <c r="AO888">
        <f t="shared" si="446"/>
        <v>0</v>
      </c>
      <c r="AP888">
        <f t="shared" si="455"/>
        <v>0</v>
      </c>
      <c r="AQ888">
        <f t="shared" ca="1" si="447"/>
        <v>1</v>
      </c>
      <c r="AR888" t="str">
        <f t="shared" ca="1" si="448"/>
        <v>Supercritical</v>
      </c>
      <c r="AS888">
        <f t="shared" ca="1" si="449"/>
        <v>3.8932924749513747E-3</v>
      </c>
    </row>
    <row r="889" spans="1:45" x14ac:dyDescent="0.35">
      <c r="A889">
        <v>740</v>
      </c>
      <c r="B889">
        <v>738.99599999999998</v>
      </c>
      <c r="C889">
        <v>616094.72600000002</v>
      </c>
      <c r="D889">
        <v>3097267.5440000002</v>
      </c>
      <c r="E889">
        <v>632.19299999999998</v>
      </c>
      <c r="F889">
        <v>5.0670000000000002</v>
      </c>
      <c r="G889">
        <v>0</v>
      </c>
      <c r="H889" t="s">
        <v>194</v>
      </c>
      <c r="I889">
        <v>0.52800000000000002</v>
      </c>
      <c r="J889">
        <f t="shared" si="450"/>
        <v>1</v>
      </c>
      <c r="K889">
        <f t="shared" ca="1" si="451"/>
        <v>50.95</v>
      </c>
      <c r="L889">
        <f t="shared" ca="1" si="452"/>
        <v>1.0684959309922624</v>
      </c>
      <c r="M889">
        <f t="shared" ca="1" si="425"/>
        <v>5.4140688823377934</v>
      </c>
      <c r="N889">
        <f t="shared" ca="1" si="426"/>
        <v>0.75153734013885309</v>
      </c>
      <c r="O889">
        <f t="shared" ca="1" si="427"/>
        <v>9.4106671169650511</v>
      </c>
      <c r="P889">
        <f t="shared" ca="1" si="428"/>
        <v>633.26149593099228</v>
      </c>
      <c r="Q889">
        <f t="shared" ca="1" si="429"/>
        <v>637.77529081306807</v>
      </c>
      <c r="R889">
        <f t="shared" ca="1" si="430"/>
        <v>2.916235482106308E-2</v>
      </c>
      <c r="S889">
        <f t="shared" ca="1" si="431"/>
        <v>2.9066950524488626</v>
      </c>
      <c r="T889">
        <f t="shared" ca="1" si="432"/>
        <v>51.768448110049306</v>
      </c>
      <c r="U889">
        <f t="shared" ca="1" si="453"/>
        <v>-3.2634494317335339E-2</v>
      </c>
      <c r="V889">
        <f t="shared" ca="1" si="454"/>
        <v>0</v>
      </c>
      <c r="W889">
        <f t="shared" ca="1" si="433"/>
        <v>0.93326663660033549</v>
      </c>
      <c r="X889">
        <f t="shared" ca="1" si="434"/>
        <v>4.7288620476538998</v>
      </c>
      <c r="Y889">
        <f t="shared" ca="1" si="435"/>
        <v>0.68202774275733058</v>
      </c>
      <c r="Z889">
        <f t="shared" ca="1" si="436"/>
        <v>10.774262282672742</v>
      </c>
      <c r="AA889">
        <f t="shared" ca="1" si="437"/>
        <v>633.12626663660035</v>
      </c>
      <c r="AB889">
        <f t="shared" ca="1" si="438"/>
        <v>639.0429194263977</v>
      </c>
      <c r="AC889">
        <f t="shared" ca="1" si="439"/>
        <v>4.3506573885099972E-2</v>
      </c>
      <c r="AD889">
        <f t="shared" ca="1" si="440"/>
        <v>3.5608212220945408</v>
      </c>
      <c r="AE889">
        <f t="shared" ca="1" si="441"/>
        <v>58.164714242717181</v>
      </c>
      <c r="AF889">
        <f t="shared" ca="1" si="442"/>
        <v>4.8765449267193617E-2</v>
      </c>
      <c r="AG889">
        <f t="shared" ca="1" si="443"/>
        <v>0</v>
      </c>
      <c r="AH889">
        <f ca="1">IFERROR(IF(V32="Supercritical",MAX($D$16,IFERROR(L889,MAX($D$16,POWER((ABS(K889)^2)/($I$5*MAX(F889,0.1)^2),1/3)))),IF(V32="Subcritical",MAX($D$16,IFERROR(W889,MAX($D$16,POWER((ABS(K889)^2)/($I$5*MAX(F889,0.1)^2),1/3)))),IF(AND(IFERROR(V889,0)=1,IFERROR(AG889,0)=1),IF(IFERROR(T889,-1E+99)&gt;=IFERROR(AE889,-1E+99),MAX($D$16,IFERROR(L889,MAX($D$16,POWER((ABS(K889)^2)/($I$5*MAX(F889,0.1)^2),1/3)))),MAX($D$16,IFERROR(W889,MAX($D$16,POWER((ABS(K889)^2)/($I$5*MAX(F889,0.1)^2),1/3))))),IF(IFERROR(V889,0)=1,MAX($D$16,IFERROR(L889,MAX($D$16,POWER((ABS(K889)^2)/($I$5*MAX(F889,0.1)^2),1/3)))),IF(IFERROR(AG889,0)=1,MAX($D$16,IFERROR(W889,MAX($D$16,POWER((ABS(K889)^2)/($I$5*MAX(F889,0.1)^2),1/3)))),MAX($D$16,POWER((ABS(K889)^2)/($I$5*MAX(F889,0.1)^2),1/3))))))),MAX($D$16,POWER((ABS(K889)^2)/($I$5*MAX(F889,0.1)^2),1/3)))</f>
        <v>2.1762353150568448</v>
      </c>
      <c r="AI889">
        <f t="shared" ca="1" si="444"/>
        <v>634.36923531505681</v>
      </c>
      <c r="AJ889">
        <f t="shared" ca="1" si="445"/>
        <v>635.45735297258523</v>
      </c>
      <c r="AM889">
        <v>0</v>
      </c>
      <c r="AN889">
        <v>0</v>
      </c>
      <c r="AO889">
        <f t="shared" si="446"/>
        <v>0</v>
      </c>
      <c r="AP889">
        <f t="shared" si="455"/>
        <v>0</v>
      </c>
      <c r="AQ889">
        <f t="shared" ca="1" si="447"/>
        <v>1</v>
      </c>
      <c r="AR889" t="str">
        <f t="shared" ca="1" si="448"/>
        <v>Supercritical</v>
      </c>
      <c r="AS889">
        <f t="shared" ca="1" si="449"/>
        <v>3.8932924749513747E-3</v>
      </c>
    </row>
    <row r="890" spans="1:45" x14ac:dyDescent="0.35">
      <c r="A890">
        <v>741</v>
      </c>
      <c r="B890">
        <v>739.99599999999998</v>
      </c>
      <c r="C890">
        <v>616094.47100000002</v>
      </c>
      <c r="D890">
        <v>3097266.577</v>
      </c>
      <c r="E890">
        <v>632.1925</v>
      </c>
      <c r="F890">
        <v>5.0670000000000002</v>
      </c>
      <c r="G890">
        <v>0</v>
      </c>
      <c r="H890" t="s">
        <v>194</v>
      </c>
      <c r="I890">
        <v>0.58399999999999996</v>
      </c>
      <c r="J890">
        <f t="shared" si="450"/>
        <v>1</v>
      </c>
      <c r="K890">
        <f t="shared" ca="1" si="451"/>
        <v>50.95</v>
      </c>
      <c r="L890">
        <f t="shared" ca="1" si="452"/>
        <v>1.0684959309922624</v>
      </c>
      <c r="M890">
        <f t="shared" ca="1" si="425"/>
        <v>5.4140688823377934</v>
      </c>
      <c r="N890">
        <f t="shared" ca="1" si="426"/>
        <v>0.75153734013885309</v>
      </c>
      <c r="O890">
        <f t="shared" ca="1" si="427"/>
        <v>9.4106671169650511</v>
      </c>
      <c r="P890">
        <f t="shared" ca="1" si="428"/>
        <v>633.26099593099229</v>
      </c>
      <c r="Q890">
        <f t="shared" ca="1" si="429"/>
        <v>637.77479081306808</v>
      </c>
      <c r="R890">
        <f t="shared" ca="1" si="430"/>
        <v>2.916235482106308E-2</v>
      </c>
      <c r="S890">
        <f t="shared" ca="1" si="431"/>
        <v>2.9066950524488626</v>
      </c>
      <c r="T890">
        <f t="shared" ca="1" si="432"/>
        <v>51.768448110049306</v>
      </c>
      <c r="U890">
        <f t="shared" ca="1" si="453"/>
        <v>-3.3055781839607334E-2</v>
      </c>
      <c r="V890">
        <f t="shared" ca="1" si="454"/>
        <v>0</v>
      </c>
      <c r="W890">
        <f t="shared" ca="1" si="433"/>
        <v>0.93307351457846044</v>
      </c>
      <c r="X890">
        <f t="shared" ca="1" si="434"/>
        <v>4.7278834983690592</v>
      </c>
      <c r="Y890">
        <f t="shared" ca="1" si="435"/>
        <v>0.68192459765907709</v>
      </c>
      <c r="Z890">
        <f t="shared" ca="1" si="436"/>
        <v>10.776492275576549</v>
      </c>
      <c r="AA890">
        <f t="shared" ca="1" si="437"/>
        <v>633.12557351457849</v>
      </c>
      <c r="AB890">
        <f t="shared" ca="1" si="438"/>
        <v>639.04467574523915</v>
      </c>
      <c r="AC890">
        <f t="shared" ca="1" si="439"/>
        <v>4.353336323402808E-2</v>
      </c>
      <c r="AD890">
        <f t="shared" ca="1" si="440"/>
        <v>3.5619267757801722</v>
      </c>
      <c r="AE890">
        <f t="shared" ca="1" si="441"/>
        <v>58.175382959169873</v>
      </c>
      <c r="AF890">
        <f t="shared" ca="1" si="442"/>
        <v>4.8932735123912607E-2</v>
      </c>
      <c r="AG890">
        <f t="shared" ca="1" si="443"/>
        <v>0</v>
      </c>
      <c r="AH890">
        <f ca="1">IFERROR(IF(V32="Supercritical",MAX($D$16,IFERROR(L890,MAX($D$16,POWER((ABS(K890)^2)/($I$5*MAX(F890,0.1)^2),1/3)))),IF(V32="Subcritical",MAX($D$16,IFERROR(W890,MAX($D$16,POWER((ABS(K890)^2)/($I$5*MAX(F890,0.1)^2),1/3)))),IF(AND(IFERROR(V890,0)=1,IFERROR(AG890,0)=1),IF(IFERROR(T890,-1E+99)&gt;=IFERROR(AE890,-1E+99),MAX($D$16,IFERROR(L890,MAX($D$16,POWER((ABS(K890)^2)/($I$5*MAX(F890,0.1)^2),1/3)))),MAX($D$16,IFERROR(W890,MAX($D$16,POWER((ABS(K890)^2)/($I$5*MAX(F890,0.1)^2),1/3))))),IF(IFERROR(V890,0)=1,MAX($D$16,IFERROR(L890,MAX($D$16,POWER((ABS(K890)^2)/($I$5*MAX(F890,0.1)^2),1/3)))),IF(IFERROR(AG890,0)=1,MAX($D$16,IFERROR(W890,MAX($D$16,POWER((ABS(K890)^2)/($I$5*MAX(F890,0.1)^2),1/3)))),MAX($D$16,POWER((ABS(K890)^2)/($I$5*MAX(F890,0.1)^2),1/3))))))),MAX($D$16,POWER((ABS(K890)^2)/($I$5*MAX(F890,0.1)^2),1/3)))</f>
        <v>2.1762353150568448</v>
      </c>
      <c r="AI890">
        <f t="shared" ca="1" si="444"/>
        <v>634.36873531505682</v>
      </c>
      <c r="AJ890">
        <f t="shared" ca="1" si="445"/>
        <v>635.45685297258524</v>
      </c>
      <c r="AM890">
        <v>0</v>
      </c>
      <c r="AN890">
        <v>0</v>
      </c>
      <c r="AO890">
        <f t="shared" si="446"/>
        <v>0</v>
      </c>
      <c r="AP890">
        <f t="shared" si="455"/>
        <v>0</v>
      </c>
      <c r="AQ890">
        <f t="shared" ca="1" si="447"/>
        <v>1</v>
      </c>
      <c r="AR890" t="str">
        <f t="shared" ca="1" si="448"/>
        <v>Supercritical</v>
      </c>
      <c r="AS890">
        <f t="shared" ca="1" si="449"/>
        <v>3.8932924749513747E-3</v>
      </c>
    </row>
    <row r="891" spans="1:45" x14ac:dyDescent="0.35">
      <c r="A891">
        <v>742</v>
      </c>
      <c r="B891">
        <v>740.99599999999998</v>
      </c>
      <c r="C891">
        <v>616094.22600000002</v>
      </c>
      <c r="D891">
        <v>3097265.608</v>
      </c>
      <c r="E891">
        <v>632.19200000000001</v>
      </c>
      <c r="F891">
        <v>5.0670000000000002</v>
      </c>
      <c r="G891">
        <v>0</v>
      </c>
      <c r="H891" t="s">
        <v>194</v>
      </c>
      <c r="I891">
        <v>0.59799999999999998</v>
      </c>
      <c r="J891">
        <f t="shared" si="450"/>
        <v>1</v>
      </c>
      <c r="K891">
        <f t="shared" ca="1" si="451"/>
        <v>50.95</v>
      </c>
      <c r="L891">
        <f t="shared" ca="1" si="452"/>
        <v>1.0684959309922624</v>
      </c>
      <c r="M891">
        <f t="shared" ca="1" si="425"/>
        <v>5.4140688823377934</v>
      </c>
      <c r="N891">
        <f t="shared" ca="1" si="426"/>
        <v>0.75153734013885309</v>
      </c>
      <c r="O891">
        <f t="shared" ca="1" si="427"/>
        <v>9.4106671169650511</v>
      </c>
      <c r="P891">
        <f t="shared" ca="1" si="428"/>
        <v>633.26049593099231</v>
      </c>
      <c r="Q891">
        <f t="shared" ca="1" si="429"/>
        <v>637.77429081306809</v>
      </c>
      <c r="R891">
        <f t="shared" ca="1" si="430"/>
        <v>2.916235482106308E-2</v>
      </c>
      <c r="S891">
        <f t="shared" ca="1" si="431"/>
        <v>2.9066950524488626</v>
      </c>
      <c r="T891">
        <f t="shared" ca="1" si="432"/>
        <v>51.768448110049306</v>
      </c>
      <c r="U891">
        <f t="shared" ca="1" si="453"/>
        <v>-3.3161103720203755E-2</v>
      </c>
      <c r="V891">
        <f t="shared" ca="1" si="454"/>
        <v>0</v>
      </c>
      <c r="W891">
        <f t="shared" ca="1" si="433"/>
        <v>0.93287925684351081</v>
      </c>
      <c r="X891">
        <f t="shared" ca="1" si="434"/>
        <v>4.7268991944260694</v>
      </c>
      <c r="Y891">
        <f t="shared" ca="1" si="435"/>
        <v>0.68182083438994345</v>
      </c>
      <c r="Z891">
        <f t="shared" ca="1" si="436"/>
        <v>10.778736314089358</v>
      </c>
      <c r="AA891">
        <f t="shared" ca="1" si="437"/>
        <v>633.12487925684354</v>
      </c>
      <c r="AB891">
        <f t="shared" ca="1" si="438"/>
        <v>639.04644686788674</v>
      </c>
      <c r="AC891">
        <f t="shared" ca="1" si="439"/>
        <v>4.356033286067211E-2</v>
      </c>
      <c r="AD891">
        <f t="shared" ca="1" si="440"/>
        <v>3.5630394082707588</v>
      </c>
      <c r="AE891">
        <f t="shared" ca="1" si="441"/>
        <v>58.186119444594894</v>
      </c>
      <c r="AF891">
        <f t="shared" ca="1" si="442"/>
        <v>4.8823992002098748E-2</v>
      </c>
      <c r="AG891">
        <f t="shared" ca="1" si="443"/>
        <v>0</v>
      </c>
      <c r="AH891">
        <f ca="1">IFERROR(IF(V32="Supercritical",MAX($D$16,IFERROR(L891,MAX($D$16,POWER((ABS(K891)^2)/($I$5*MAX(F891,0.1)^2),1/3)))),IF(V32="Subcritical",MAX($D$16,IFERROR(W891,MAX($D$16,POWER((ABS(K891)^2)/($I$5*MAX(F891,0.1)^2),1/3)))),IF(AND(IFERROR(V891,0)=1,IFERROR(AG891,0)=1),IF(IFERROR(T891,-1E+99)&gt;=IFERROR(AE891,-1E+99),MAX($D$16,IFERROR(L891,MAX($D$16,POWER((ABS(K891)^2)/($I$5*MAX(F891,0.1)^2),1/3)))),MAX($D$16,IFERROR(W891,MAX($D$16,POWER((ABS(K891)^2)/($I$5*MAX(F891,0.1)^2),1/3))))),IF(IFERROR(V891,0)=1,MAX($D$16,IFERROR(L891,MAX($D$16,POWER((ABS(K891)^2)/($I$5*MAX(F891,0.1)^2),1/3)))),IF(IFERROR(AG891,0)=1,MAX($D$16,IFERROR(W891,MAX($D$16,POWER((ABS(K891)^2)/($I$5*MAX(F891,0.1)^2),1/3)))),MAX($D$16,POWER((ABS(K891)^2)/($I$5*MAX(F891,0.1)^2),1/3))))))),MAX($D$16,POWER((ABS(K891)^2)/($I$5*MAX(F891,0.1)^2),1/3)))</f>
        <v>2.1762353150568448</v>
      </c>
      <c r="AI891">
        <f t="shared" ca="1" si="444"/>
        <v>634.36823531505684</v>
      </c>
      <c r="AJ891">
        <f t="shared" ca="1" si="445"/>
        <v>635.45635297258525</v>
      </c>
      <c r="AM891">
        <v>0</v>
      </c>
      <c r="AN891">
        <v>0</v>
      </c>
      <c r="AO891">
        <f t="shared" si="446"/>
        <v>0</v>
      </c>
      <c r="AP891">
        <f t="shared" si="455"/>
        <v>0</v>
      </c>
      <c r="AQ891">
        <f t="shared" ca="1" si="447"/>
        <v>1</v>
      </c>
      <c r="AR891" t="str">
        <f t="shared" ca="1" si="448"/>
        <v>Supercritical</v>
      </c>
      <c r="AS891">
        <f t="shared" ca="1" si="449"/>
        <v>3.8932924749513747E-3</v>
      </c>
    </row>
    <row r="892" spans="1:45" x14ac:dyDescent="0.35">
      <c r="A892">
        <v>743</v>
      </c>
      <c r="B892">
        <v>741.99599999999998</v>
      </c>
      <c r="C892">
        <v>616093.99100000004</v>
      </c>
      <c r="D892">
        <v>3097264.6359999999</v>
      </c>
      <c r="E892">
        <v>632.19150000000002</v>
      </c>
      <c r="F892">
        <v>5.0670000000000002</v>
      </c>
      <c r="G892">
        <v>0</v>
      </c>
      <c r="H892" t="s">
        <v>194</v>
      </c>
      <c r="I892">
        <v>0.58399999999999996</v>
      </c>
      <c r="J892">
        <f t="shared" si="450"/>
        <v>1</v>
      </c>
      <c r="K892">
        <f t="shared" ca="1" si="451"/>
        <v>50.95</v>
      </c>
      <c r="L892">
        <f t="shared" ca="1" si="452"/>
        <v>1.0684959309922624</v>
      </c>
      <c r="M892">
        <f t="shared" ca="1" si="425"/>
        <v>5.4140688823377934</v>
      </c>
      <c r="N892">
        <f t="shared" ca="1" si="426"/>
        <v>0.75153734013885309</v>
      </c>
      <c r="O892">
        <f t="shared" ca="1" si="427"/>
        <v>9.4106671169650511</v>
      </c>
      <c r="P892">
        <f t="shared" ca="1" si="428"/>
        <v>633.25999593099232</v>
      </c>
      <c r="Q892">
        <f t="shared" ca="1" si="429"/>
        <v>637.7737908130681</v>
      </c>
      <c r="R892">
        <f t="shared" ca="1" si="430"/>
        <v>2.916235482106308E-2</v>
      </c>
      <c r="S892">
        <f t="shared" ca="1" si="431"/>
        <v>2.9066950524488626</v>
      </c>
      <c r="T892">
        <f t="shared" ca="1" si="432"/>
        <v>51.768448110049306</v>
      </c>
      <c r="U892">
        <f t="shared" ca="1" si="453"/>
        <v>-3.3055781839607334E-2</v>
      </c>
      <c r="V892">
        <f t="shared" ca="1" si="454"/>
        <v>0</v>
      </c>
      <c r="W892">
        <f t="shared" ca="1" si="433"/>
        <v>0.93268425587085513</v>
      </c>
      <c r="X892">
        <f t="shared" ca="1" si="434"/>
        <v>4.7259111244976229</v>
      </c>
      <c r="Y892">
        <f t="shared" ca="1" si="435"/>
        <v>0.68171666242109075</v>
      </c>
      <c r="Z892">
        <f t="shared" ca="1" si="436"/>
        <v>10.780989878521282</v>
      </c>
      <c r="AA892">
        <f t="shared" ca="1" si="437"/>
        <v>633.12418425587089</v>
      </c>
      <c r="AB892">
        <f t="shared" ca="1" si="438"/>
        <v>639.04822822940696</v>
      </c>
      <c r="AC892">
        <f t="shared" ca="1" si="439"/>
        <v>4.3587428631026374E-2</v>
      </c>
      <c r="AD892">
        <f t="shared" ca="1" si="440"/>
        <v>3.564156880438933</v>
      </c>
      <c r="AE892">
        <f t="shared" ca="1" si="441"/>
        <v>58.196902083326655</v>
      </c>
      <c r="AF892">
        <f t="shared" ca="1" si="442"/>
        <v>4.8385354185256801E-2</v>
      </c>
      <c r="AG892">
        <f t="shared" ca="1" si="443"/>
        <v>0</v>
      </c>
      <c r="AH892">
        <f ca="1">IFERROR(IF(V32="Supercritical",MAX($D$16,IFERROR(L892,MAX($D$16,POWER((ABS(K892)^2)/($I$5*MAX(F892,0.1)^2),1/3)))),IF(V32="Subcritical",MAX($D$16,IFERROR(W892,MAX($D$16,POWER((ABS(K892)^2)/($I$5*MAX(F892,0.1)^2),1/3)))),IF(AND(IFERROR(V892,0)=1,IFERROR(AG892,0)=1),IF(IFERROR(T892,-1E+99)&gt;=IFERROR(AE892,-1E+99),MAX($D$16,IFERROR(L892,MAX($D$16,POWER((ABS(K892)^2)/($I$5*MAX(F892,0.1)^2),1/3)))),MAX($D$16,IFERROR(W892,MAX($D$16,POWER((ABS(K892)^2)/($I$5*MAX(F892,0.1)^2),1/3))))),IF(IFERROR(V892,0)=1,MAX($D$16,IFERROR(L892,MAX($D$16,POWER((ABS(K892)^2)/($I$5*MAX(F892,0.1)^2),1/3)))),IF(IFERROR(AG892,0)=1,MAX($D$16,IFERROR(W892,MAX($D$16,POWER((ABS(K892)^2)/($I$5*MAX(F892,0.1)^2),1/3)))),MAX($D$16,POWER((ABS(K892)^2)/($I$5*MAX(F892,0.1)^2),1/3))))))),MAX($D$16,POWER((ABS(K892)^2)/($I$5*MAX(F892,0.1)^2),1/3)))</f>
        <v>2.1762353150568448</v>
      </c>
      <c r="AI892">
        <f t="shared" ca="1" si="444"/>
        <v>634.36773531505685</v>
      </c>
      <c r="AJ892">
        <f t="shared" ca="1" si="445"/>
        <v>635.45585297258526</v>
      </c>
      <c r="AM892">
        <v>0</v>
      </c>
      <c r="AN892">
        <v>0</v>
      </c>
      <c r="AO892">
        <f t="shared" si="446"/>
        <v>0</v>
      </c>
      <c r="AP892">
        <f t="shared" si="455"/>
        <v>0</v>
      </c>
      <c r="AQ892">
        <f t="shared" ca="1" si="447"/>
        <v>1</v>
      </c>
      <c r="AR892" t="str">
        <f t="shared" ca="1" si="448"/>
        <v>Supercritical</v>
      </c>
      <c r="AS892">
        <f t="shared" ca="1" si="449"/>
        <v>3.8932924749513747E-3</v>
      </c>
    </row>
    <row r="893" spans="1:45" x14ac:dyDescent="0.35">
      <c r="A893">
        <v>744</v>
      </c>
      <c r="B893">
        <v>742.995</v>
      </c>
      <c r="C893">
        <v>616093.76599999995</v>
      </c>
      <c r="D893">
        <v>3097263.662</v>
      </c>
      <c r="E893">
        <v>632.19100000000003</v>
      </c>
      <c r="F893">
        <v>5.0670000000000002</v>
      </c>
      <c r="G893">
        <v>0</v>
      </c>
      <c r="H893" t="s">
        <v>194</v>
      </c>
      <c r="I893">
        <v>0.54100000000000004</v>
      </c>
      <c r="J893">
        <f t="shared" si="450"/>
        <v>0.99900000000002365</v>
      </c>
      <c r="K893">
        <f t="shared" ca="1" si="451"/>
        <v>50.95</v>
      </c>
      <c r="L893">
        <f t="shared" ca="1" si="452"/>
        <v>1.0684959309922624</v>
      </c>
      <c r="M893">
        <f t="shared" ca="1" si="425"/>
        <v>5.4140688823377934</v>
      </c>
      <c r="N893">
        <f t="shared" ca="1" si="426"/>
        <v>0.75153734013885309</v>
      </c>
      <c r="O893">
        <f t="shared" ca="1" si="427"/>
        <v>9.4106671169650511</v>
      </c>
      <c r="P893">
        <f t="shared" ca="1" si="428"/>
        <v>633.25949593099233</v>
      </c>
      <c r="Q893">
        <f t="shared" ca="1" si="429"/>
        <v>637.77329081306812</v>
      </c>
      <c r="R893">
        <f t="shared" ca="1" si="430"/>
        <v>2.916235482106308E-2</v>
      </c>
      <c r="S893">
        <f t="shared" ca="1" si="431"/>
        <v>2.9066950524488626</v>
      </c>
      <c r="T893">
        <f t="shared" ca="1" si="432"/>
        <v>51.768448110049306</v>
      </c>
      <c r="U893">
        <f t="shared" ca="1" si="453"/>
        <v>-3.2703130851587048E-2</v>
      </c>
      <c r="V893">
        <f t="shared" ca="1" si="454"/>
        <v>0</v>
      </c>
      <c r="W893">
        <f t="shared" ca="1" si="433"/>
        <v>0.93248887469689967</v>
      </c>
      <c r="X893">
        <f t="shared" ca="1" si="434"/>
        <v>4.724921128089191</v>
      </c>
      <c r="Y893">
        <f t="shared" ca="1" si="435"/>
        <v>0.68161227558792792</v>
      </c>
      <c r="Z893">
        <f t="shared" ca="1" si="436"/>
        <v>10.783248782102895</v>
      </c>
      <c r="AA893">
        <f t="shared" ca="1" si="437"/>
        <v>633.12348887469693</v>
      </c>
      <c r="AB893">
        <f t="shared" ca="1" si="438"/>
        <v>639.05001559726179</v>
      </c>
      <c r="AC893">
        <f t="shared" ca="1" si="439"/>
        <v>4.3614600323775163E-2</v>
      </c>
      <c r="AD893">
        <f t="shared" ca="1" si="440"/>
        <v>3.5652771173394058</v>
      </c>
      <c r="AE893">
        <f t="shared" ca="1" si="441"/>
        <v>58.207710848146014</v>
      </c>
      <c r="AF893">
        <f t="shared" ca="1" si="442"/>
        <v>4.8808170399638584E-2</v>
      </c>
      <c r="AG893">
        <f t="shared" ca="1" si="443"/>
        <v>0</v>
      </c>
      <c r="AH893">
        <f ca="1">IFERROR(IF(V32="Supercritical",MAX($D$16,IFERROR(L893,MAX($D$16,POWER((ABS(K893)^2)/($I$5*MAX(F893,0.1)^2),1/3)))),IF(V32="Subcritical",MAX($D$16,IFERROR(W893,MAX($D$16,POWER((ABS(K893)^2)/($I$5*MAX(F893,0.1)^2),1/3)))),IF(AND(IFERROR(V893,0)=1,IFERROR(AG893,0)=1),IF(IFERROR(T893,-1E+99)&gt;=IFERROR(AE893,-1E+99),MAX($D$16,IFERROR(L893,MAX($D$16,POWER((ABS(K893)^2)/($I$5*MAX(F893,0.1)^2),1/3)))),MAX($D$16,IFERROR(W893,MAX($D$16,POWER((ABS(K893)^2)/($I$5*MAX(F893,0.1)^2),1/3))))),IF(IFERROR(V893,0)=1,MAX($D$16,IFERROR(L893,MAX($D$16,POWER((ABS(K893)^2)/($I$5*MAX(F893,0.1)^2),1/3)))),IF(IFERROR(AG893,0)=1,MAX($D$16,IFERROR(W893,MAX($D$16,POWER((ABS(K893)^2)/($I$5*MAX(F893,0.1)^2),1/3)))),MAX($D$16,POWER((ABS(K893)^2)/($I$5*MAX(F893,0.1)^2),1/3))))))),MAX($D$16,POWER((ABS(K893)^2)/($I$5*MAX(F893,0.1)^2),1/3)))</f>
        <v>2.1762353150568448</v>
      </c>
      <c r="AI893">
        <f t="shared" ca="1" si="444"/>
        <v>634.36723531505686</v>
      </c>
      <c r="AJ893">
        <f t="shared" ca="1" si="445"/>
        <v>635.45535297258527</v>
      </c>
      <c r="AM893">
        <v>0</v>
      </c>
      <c r="AN893">
        <v>0</v>
      </c>
      <c r="AO893">
        <f t="shared" si="446"/>
        <v>0</v>
      </c>
      <c r="AP893">
        <f t="shared" si="455"/>
        <v>0</v>
      </c>
      <c r="AQ893">
        <f t="shared" ca="1" si="447"/>
        <v>1</v>
      </c>
      <c r="AR893" t="str">
        <f t="shared" ca="1" si="448"/>
        <v>Supercritical</v>
      </c>
      <c r="AS893">
        <f t="shared" ca="1" si="449"/>
        <v>3.8932924749513747E-3</v>
      </c>
    </row>
    <row r="894" spans="1:45" x14ac:dyDescent="0.35">
      <c r="A894">
        <v>745</v>
      </c>
      <c r="B894">
        <v>743.99599999999998</v>
      </c>
      <c r="C894">
        <v>616093.55000000005</v>
      </c>
      <c r="D894">
        <v>3097262.6850000001</v>
      </c>
      <c r="E894">
        <v>632.19050000000004</v>
      </c>
      <c r="F894">
        <v>5.0670000000000002</v>
      </c>
      <c r="G894">
        <v>0</v>
      </c>
      <c r="H894" t="s">
        <v>194</v>
      </c>
      <c r="I894">
        <v>0.57199999999999995</v>
      </c>
      <c r="J894">
        <f t="shared" si="450"/>
        <v>1.0009999999999764</v>
      </c>
      <c r="K894">
        <f t="shared" ca="1" si="451"/>
        <v>50.95</v>
      </c>
      <c r="L894">
        <f t="shared" ca="1" si="452"/>
        <v>1.0684959309922624</v>
      </c>
      <c r="M894">
        <f t="shared" ca="1" si="425"/>
        <v>5.4140688823377934</v>
      </c>
      <c r="N894">
        <f t="shared" ca="1" si="426"/>
        <v>0.75153734013885309</v>
      </c>
      <c r="O894">
        <f t="shared" ca="1" si="427"/>
        <v>9.4106671169650511</v>
      </c>
      <c r="P894">
        <f t="shared" ca="1" si="428"/>
        <v>633.25899593099234</v>
      </c>
      <c r="Q894">
        <f t="shared" ca="1" si="429"/>
        <v>637.77279081306813</v>
      </c>
      <c r="R894">
        <f t="shared" ca="1" si="430"/>
        <v>2.916235482106308E-2</v>
      </c>
      <c r="S894">
        <f t="shared" ca="1" si="431"/>
        <v>2.9066950524488626</v>
      </c>
      <c r="T894">
        <f t="shared" ca="1" si="432"/>
        <v>51.768448110049306</v>
      </c>
      <c r="U894">
        <f t="shared" ca="1" si="453"/>
        <v>-3.2994668296737473E-2</v>
      </c>
      <c r="V894">
        <f t="shared" ca="1" si="454"/>
        <v>0</v>
      </c>
      <c r="W894">
        <f t="shared" ca="1" si="433"/>
        <v>0.93229344713774243</v>
      </c>
      <c r="X894">
        <f t="shared" ca="1" si="434"/>
        <v>4.7239308966469409</v>
      </c>
      <c r="Y894">
        <f t="shared" ca="1" si="435"/>
        <v>0.68150785219878618</v>
      </c>
      <c r="Z894">
        <f t="shared" ca="1" si="436"/>
        <v>10.785509169104158</v>
      </c>
      <c r="AA894">
        <f t="shared" ca="1" si="437"/>
        <v>633.12279344713784</v>
      </c>
      <c r="AB894">
        <f t="shared" ca="1" si="438"/>
        <v>639.05180506981014</v>
      </c>
      <c r="AC894">
        <f t="shared" ca="1" si="439"/>
        <v>4.364180161549764E-2</v>
      </c>
      <c r="AD894">
        <f t="shared" ca="1" si="440"/>
        <v>3.5663982073551495</v>
      </c>
      <c r="AE894">
        <f t="shared" ca="1" si="441"/>
        <v>58.218527291678377</v>
      </c>
      <c r="AF894">
        <f t="shared" ca="1" si="442"/>
        <v>4.8987644692374488E-2</v>
      </c>
      <c r="AG894">
        <f t="shared" ca="1" si="443"/>
        <v>0</v>
      </c>
      <c r="AH894">
        <f ca="1">IFERROR(IF(V32="Supercritical",MAX($D$16,IFERROR(L894,MAX($D$16,POWER((ABS(K894)^2)/($I$5*MAX(F894,0.1)^2),1/3)))),IF(V32="Subcritical",MAX($D$16,IFERROR(W894,MAX($D$16,POWER((ABS(K894)^2)/($I$5*MAX(F894,0.1)^2),1/3)))),IF(AND(IFERROR(V894,0)=1,IFERROR(AG894,0)=1),IF(IFERROR(T894,-1E+99)&gt;=IFERROR(AE894,-1E+99),MAX($D$16,IFERROR(L894,MAX($D$16,POWER((ABS(K894)^2)/($I$5*MAX(F894,0.1)^2),1/3)))),MAX($D$16,IFERROR(W894,MAX($D$16,POWER((ABS(K894)^2)/($I$5*MAX(F894,0.1)^2),1/3))))),IF(IFERROR(V894,0)=1,MAX($D$16,IFERROR(L894,MAX($D$16,POWER((ABS(K894)^2)/($I$5*MAX(F894,0.1)^2),1/3)))),IF(IFERROR(AG894,0)=1,MAX($D$16,IFERROR(W894,MAX($D$16,POWER((ABS(K894)^2)/($I$5*MAX(F894,0.1)^2),1/3)))),MAX($D$16,POWER((ABS(K894)^2)/($I$5*MAX(F894,0.1)^2),1/3))))))),MAX($D$16,POWER((ABS(K894)^2)/($I$5*MAX(F894,0.1)^2),1/3)))</f>
        <v>2.1762353150568448</v>
      </c>
      <c r="AI894">
        <f t="shared" ca="1" si="444"/>
        <v>634.36673531505687</v>
      </c>
      <c r="AJ894">
        <f t="shared" ca="1" si="445"/>
        <v>635.45485297258529</v>
      </c>
      <c r="AM894">
        <v>0</v>
      </c>
      <c r="AN894">
        <v>0</v>
      </c>
      <c r="AO894">
        <f t="shared" si="446"/>
        <v>0</v>
      </c>
      <c r="AP894">
        <f t="shared" si="455"/>
        <v>0</v>
      </c>
      <c r="AQ894">
        <f t="shared" ca="1" si="447"/>
        <v>1</v>
      </c>
      <c r="AR894" t="str">
        <f t="shared" ca="1" si="448"/>
        <v>Supercritical</v>
      </c>
      <c r="AS894">
        <f t="shared" ca="1" si="449"/>
        <v>3.8932924749513747E-3</v>
      </c>
    </row>
    <row r="895" spans="1:45" x14ac:dyDescent="0.35">
      <c r="A895">
        <v>746</v>
      </c>
      <c r="B895">
        <v>744.995</v>
      </c>
      <c r="C895">
        <v>616093.34400000004</v>
      </c>
      <c r="D895">
        <v>3097261.7069999999</v>
      </c>
      <c r="E895">
        <v>632.19000000000005</v>
      </c>
      <c r="F895">
        <v>5.0670000000000002</v>
      </c>
      <c r="G895">
        <v>0</v>
      </c>
      <c r="H895" t="s">
        <v>194</v>
      </c>
      <c r="I895">
        <v>0.59599999999999997</v>
      </c>
      <c r="J895">
        <f t="shared" si="450"/>
        <v>0.99900000000002365</v>
      </c>
      <c r="K895">
        <f t="shared" ca="1" si="451"/>
        <v>50.95</v>
      </c>
      <c r="L895">
        <f t="shared" ca="1" si="452"/>
        <v>1.0684959309922624</v>
      </c>
      <c r="M895">
        <f t="shared" ca="1" si="425"/>
        <v>5.4140688823377934</v>
      </c>
      <c r="N895">
        <f t="shared" ca="1" si="426"/>
        <v>0.75153734013885309</v>
      </c>
      <c r="O895">
        <f t="shared" ca="1" si="427"/>
        <v>9.4106671169650511</v>
      </c>
      <c r="P895">
        <f t="shared" ca="1" si="428"/>
        <v>633.25849593099235</v>
      </c>
      <c r="Q895">
        <f t="shared" ca="1" si="429"/>
        <v>637.77229081306814</v>
      </c>
      <c r="R895">
        <f t="shared" ca="1" si="430"/>
        <v>2.916235482106308E-2</v>
      </c>
      <c r="S895">
        <f t="shared" ca="1" si="431"/>
        <v>2.9066950524488626</v>
      </c>
      <c r="T895">
        <f t="shared" ca="1" si="432"/>
        <v>51.768448110049306</v>
      </c>
      <c r="U895">
        <f t="shared" ca="1" si="453"/>
        <v>-3.3116895382477196E-2</v>
      </c>
      <c r="V895">
        <f t="shared" ca="1" si="454"/>
        <v>0</v>
      </c>
      <c r="W895">
        <f t="shared" ca="1" si="433"/>
        <v>0.93209827847146465</v>
      </c>
      <c r="X895">
        <f t="shared" ca="1" si="434"/>
        <v>4.7229419770149113</v>
      </c>
      <c r="Y895">
        <f t="shared" ca="1" si="435"/>
        <v>0.68140355539102049</v>
      </c>
      <c r="Z895">
        <f t="shared" ca="1" si="436"/>
        <v>10.787767507616607</v>
      </c>
      <c r="AA895">
        <f t="shared" ca="1" si="437"/>
        <v>633.12209827847153</v>
      </c>
      <c r="AB895">
        <f t="shared" ca="1" si="438"/>
        <v>639.05359306941898</v>
      </c>
      <c r="AC895">
        <f t="shared" ca="1" si="439"/>
        <v>4.366899000199094E-2</v>
      </c>
      <c r="AD895">
        <f t="shared" ca="1" si="440"/>
        <v>3.5675183987000199</v>
      </c>
      <c r="AE895">
        <f t="shared" ca="1" si="441"/>
        <v>58.229334512269936</v>
      </c>
      <c r="AF895">
        <f t="shared" ca="1" si="442"/>
        <v>4.8877236517341771E-2</v>
      </c>
      <c r="AG895">
        <f t="shared" ca="1" si="443"/>
        <v>0</v>
      </c>
      <c r="AH895">
        <f ca="1">IFERROR(IF(V32="Supercritical",MAX($D$16,IFERROR(L895,MAX($D$16,POWER((ABS(K895)^2)/($I$5*MAX(F895,0.1)^2),1/3)))),IF(V32="Subcritical",MAX($D$16,IFERROR(W895,MAX($D$16,POWER((ABS(K895)^2)/($I$5*MAX(F895,0.1)^2),1/3)))),IF(AND(IFERROR(V895,0)=1,IFERROR(AG895,0)=1),IF(IFERROR(T895,-1E+99)&gt;=IFERROR(AE895,-1E+99),MAX($D$16,IFERROR(L895,MAX($D$16,POWER((ABS(K895)^2)/($I$5*MAX(F895,0.1)^2),1/3)))),MAX($D$16,IFERROR(W895,MAX($D$16,POWER((ABS(K895)^2)/($I$5*MAX(F895,0.1)^2),1/3))))),IF(IFERROR(V895,0)=1,MAX($D$16,IFERROR(L895,MAX($D$16,POWER((ABS(K895)^2)/($I$5*MAX(F895,0.1)^2),1/3)))),IF(IFERROR(AG895,0)=1,MAX($D$16,IFERROR(W895,MAX($D$16,POWER((ABS(K895)^2)/($I$5*MAX(F895,0.1)^2),1/3)))),MAX($D$16,POWER((ABS(K895)^2)/($I$5*MAX(F895,0.1)^2),1/3))))))),MAX($D$16,POWER((ABS(K895)^2)/($I$5*MAX(F895,0.1)^2),1/3)))</f>
        <v>2.1762353150568448</v>
      </c>
      <c r="AI895">
        <f t="shared" ca="1" si="444"/>
        <v>634.36623531505688</v>
      </c>
      <c r="AJ895">
        <f t="shared" ca="1" si="445"/>
        <v>635.4543529725853</v>
      </c>
      <c r="AM895">
        <v>0</v>
      </c>
      <c r="AN895">
        <v>0</v>
      </c>
      <c r="AO895">
        <f t="shared" si="446"/>
        <v>0</v>
      </c>
      <c r="AP895">
        <f t="shared" si="455"/>
        <v>0</v>
      </c>
      <c r="AQ895">
        <f t="shared" ca="1" si="447"/>
        <v>1</v>
      </c>
      <c r="AR895" t="str">
        <f t="shared" ca="1" si="448"/>
        <v>Supercritical</v>
      </c>
      <c r="AS895">
        <f t="shared" ca="1" si="449"/>
        <v>3.8932924749513747E-3</v>
      </c>
    </row>
    <row r="896" spans="1:45" x14ac:dyDescent="0.35">
      <c r="A896">
        <v>747</v>
      </c>
      <c r="B896">
        <v>745.99599999999998</v>
      </c>
      <c r="C896">
        <v>616093.14800000004</v>
      </c>
      <c r="D896">
        <v>3097260.7259999998</v>
      </c>
      <c r="E896">
        <v>632.18949999999995</v>
      </c>
      <c r="F896">
        <v>5.0670000000000002</v>
      </c>
      <c r="G896">
        <v>0</v>
      </c>
      <c r="H896" t="s">
        <v>194</v>
      </c>
      <c r="I896">
        <v>0.57299999999999995</v>
      </c>
      <c r="J896">
        <f t="shared" si="450"/>
        <v>1.0009999999999764</v>
      </c>
      <c r="K896">
        <f t="shared" ca="1" si="451"/>
        <v>50.95</v>
      </c>
      <c r="L896">
        <f t="shared" ca="1" si="452"/>
        <v>1.0684959309922624</v>
      </c>
      <c r="M896">
        <f t="shared" ca="1" si="425"/>
        <v>5.4140688823377934</v>
      </c>
      <c r="N896">
        <f t="shared" ca="1" si="426"/>
        <v>0.75153734013885309</v>
      </c>
      <c r="O896">
        <f t="shared" ca="1" si="427"/>
        <v>9.4106671169650511</v>
      </c>
      <c r="P896">
        <f t="shared" ca="1" si="428"/>
        <v>633.25799593099225</v>
      </c>
      <c r="Q896">
        <f t="shared" ca="1" si="429"/>
        <v>637.77179081306804</v>
      </c>
      <c r="R896">
        <f t="shared" ca="1" si="430"/>
        <v>2.916235482106308E-2</v>
      </c>
      <c r="S896">
        <f t="shared" ca="1" si="431"/>
        <v>2.9066950524488626</v>
      </c>
      <c r="T896">
        <f t="shared" ca="1" si="432"/>
        <v>51.768448110049306</v>
      </c>
      <c r="U896">
        <f t="shared" ca="1" si="453"/>
        <v>-3.300219128811932E-2</v>
      </c>
      <c r="V896">
        <f t="shared" ca="1" si="454"/>
        <v>0</v>
      </c>
      <c r="W896">
        <f t="shared" ca="1" si="433"/>
        <v>0.93190364645426937</v>
      </c>
      <c r="X896">
        <f t="shared" ca="1" si="434"/>
        <v>4.7219557765837834</v>
      </c>
      <c r="Y896">
        <f t="shared" ca="1" si="435"/>
        <v>0.68129953366546381</v>
      </c>
      <c r="Z896">
        <f t="shared" ca="1" si="436"/>
        <v>10.790020578477558</v>
      </c>
      <c r="AA896">
        <f t="shared" ca="1" si="437"/>
        <v>633.12140364645427</v>
      </c>
      <c r="AB896">
        <f t="shared" ca="1" si="438"/>
        <v>639.05537633167182</v>
      </c>
      <c r="AC896">
        <f t="shared" ca="1" si="439"/>
        <v>4.3696126673230279E-2</v>
      </c>
      <c r="AD896">
        <f t="shared" ca="1" si="440"/>
        <v>3.5686360940084705</v>
      </c>
      <c r="AE896">
        <f t="shared" ca="1" si="441"/>
        <v>58.240117101404309</v>
      </c>
      <c r="AF896">
        <f t="shared" ca="1" si="442"/>
        <v>4.8473226054284169E-2</v>
      </c>
      <c r="AG896">
        <f t="shared" ca="1" si="443"/>
        <v>0</v>
      </c>
      <c r="AH896">
        <f ca="1">IFERROR(IF(V32="Supercritical",MAX($D$16,IFERROR(L896,MAX($D$16,POWER((ABS(K896)^2)/($I$5*MAX(F896,0.1)^2),1/3)))),IF(V32="Subcritical",MAX($D$16,IFERROR(W896,MAX($D$16,POWER((ABS(K896)^2)/($I$5*MAX(F896,0.1)^2),1/3)))),IF(AND(IFERROR(V896,0)=1,IFERROR(AG896,0)=1),IF(IFERROR(T896,-1E+99)&gt;=IFERROR(AE896,-1E+99),MAX($D$16,IFERROR(L896,MAX($D$16,POWER((ABS(K896)^2)/($I$5*MAX(F896,0.1)^2),1/3)))),MAX($D$16,IFERROR(W896,MAX($D$16,POWER((ABS(K896)^2)/($I$5*MAX(F896,0.1)^2),1/3))))),IF(IFERROR(V896,0)=1,MAX($D$16,IFERROR(L896,MAX($D$16,POWER((ABS(K896)^2)/($I$5*MAX(F896,0.1)^2),1/3)))),IF(IFERROR(AG896,0)=1,MAX($D$16,IFERROR(W896,MAX($D$16,POWER((ABS(K896)^2)/($I$5*MAX(F896,0.1)^2),1/3)))),MAX($D$16,POWER((ABS(K896)^2)/($I$5*MAX(F896,0.1)^2),1/3))))))),MAX($D$16,POWER((ABS(K896)^2)/($I$5*MAX(F896,0.1)^2),1/3)))</f>
        <v>2.1762353150568448</v>
      </c>
      <c r="AI896">
        <f t="shared" ca="1" si="444"/>
        <v>634.36573531505678</v>
      </c>
      <c r="AJ896">
        <f t="shared" ca="1" si="445"/>
        <v>635.4538529725852</v>
      </c>
      <c r="AM896">
        <v>0</v>
      </c>
      <c r="AN896">
        <v>0</v>
      </c>
      <c r="AO896">
        <f t="shared" si="446"/>
        <v>0</v>
      </c>
      <c r="AP896">
        <f t="shared" si="455"/>
        <v>0</v>
      </c>
      <c r="AQ896">
        <f t="shared" ca="1" si="447"/>
        <v>1</v>
      </c>
      <c r="AR896" t="str">
        <f t="shared" ca="1" si="448"/>
        <v>Supercritical</v>
      </c>
      <c r="AS896">
        <f t="shared" ca="1" si="449"/>
        <v>3.8932924749513747E-3</v>
      </c>
    </row>
    <row r="897" spans="1:45" x14ac:dyDescent="0.35">
      <c r="A897">
        <v>748</v>
      </c>
      <c r="B897">
        <v>746.995</v>
      </c>
      <c r="C897">
        <v>616092.96200000006</v>
      </c>
      <c r="D897">
        <v>3097259.7439999999</v>
      </c>
      <c r="E897">
        <v>632.18899999999996</v>
      </c>
      <c r="F897">
        <v>5.0670000000000002</v>
      </c>
      <c r="G897">
        <v>0</v>
      </c>
      <c r="H897" t="s">
        <v>194</v>
      </c>
      <c r="I897">
        <v>0.53800000000000003</v>
      </c>
      <c r="J897">
        <f t="shared" si="450"/>
        <v>0.99900000000002365</v>
      </c>
      <c r="K897">
        <f t="shared" ca="1" si="451"/>
        <v>50.95</v>
      </c>
      <c r="L897">
        <f t="shared" ca="1" si="452"/>
        <v>1.0684959309922624</v>
      </c>
      <c r="M897">
        <f t="shared" ca="1" si="425"/>
        <v>5.4140688823377934</v>
      </c>
      <c r="N897">
        <f t="shared" ca="1" si="426"/>
        <v>0.75153734013885309</v>
      </c>
      <c r="O897">
        <f t="shared" ca="1" si="427"/>
        <v>9.4106671169650511</v>
      </c>
      <c r="P897">
        <f t="shared" ca="1" si="428"/>
        <v>633.25749593099226</v>
      </c>
      <c r="Q897">
        <f t="shared" ca="1" si="429"/>
        <v>637.77129081306805</v>
      </c>
      <c r="R897">
        <f t="shared" ca="1" si="430"/>
        <v>2.916235482106308E-2</v>
      </c>
      <c r="S897">
        <f t="shared" ca="1" si="431"/>
        <v>2.9066950524488626</v>
      </c>
      <c r="T897">
        <f t="shared" ca="1" si="432"/>
        <v>51.768448110049306</v>
      </c>
      <c r="U897">
        <f t="shared" ca="1" si="453"/>
        <v>-3.2680561877214132E-2</v>
      </c>
      <c r="V897">
        <f t="shared" ca="1" si="454"/>
        <v>0</v>
      </c>
      <c r="W897">
        <f t="shared" ca="1" si="433"/>
        <v>0.93170980256789337</v>
      </c>
      <c r="X897">
        <f t="shared" ca="1" si="434"/>
        <v>4.720973569611516</v>
      </c>
      <c r="Y897">
        <f t="shared" ca="1" si="435"/>
        <v>0.68119592154464048</v>
      </c>
      <c r="Z897">
        <f t="shared" ca="1" si="436"/>
        <v>10.792265461505776</v>
      </c>
      <c r="AA897">
        <f t="shared" ca="1" si="437"/>
        <v>633.12070980256783</v>
      </c>
      <c r="AB897">
        <f t="shared" ca="1" si="438"/>
        <v>639.05715189184457</v>
      </c>
      <c r="AC897">
        <f t="shared" ca="1" si="439"/>
        <v>4.3723176355829757E-2</v>
      </c>
      <c r="AD897">
        <f t="shared" ca="1" si="440"/>
        <v>3.5697498435902988</v>
      </c>
      <c r="AE897">
        <f t="shared" ca="1" si="441"/>
        <v>58.25086107824562</v>
      </c>
      <c r="AF897">
        <f t="shared" ca="1" si="442"/>
        <v>4.9510057796169349E-2</v>
      </c>
      <c r="AG897">
        <f t="shared" ca="1" si="443"/>
        <v>0</v>
      </c>
      <c r="AH897">
        <f ca="1">IFERROR(IF(V32="Supercritical",MAX($D$16,IFERROR(L897,MAX($D$16,POWER((ABS(K897)^2)/($I$5*MAX(F897,0.1)^2),1/3)))),IF(V32="Subcritical",MAX($D$16,IFERROR(W897,MAX($D$16,POWER((ABS(K897)^2)/($I$5*MAX(F897,0.1)^2),1/3)))),IF(AND(IFERROR(V897,0)=1,IFERROR(AG897,0)=1),IF(IFERROR(T897,-1E+99)&gt;=IFERROR(AE897,-1E+99),MAX($D$16,IFERROR(L897,MAX($D$16,POWER((ABS(K897)^2)/($I$5*MAX(F897,0.1)^2),1/3)))),MAX($D$16,IFERROR(W897,MAX($D$16,POWER((ABS(K897)^2)/($I$5*MAX(F897,0.1)^2),1/3))))),IF(IFERROR(V897,0)=1,MAX($D$16,IFERROR(L897,MAX($D$16,POWER((ABS(K897)^2)/($I$5*MAX(F897,0.1)^2),1/3)))),IF(IFERROR(AG897,0)=1,MAX($D$16,IFERROR(W897,MAX($D$16,POWER((ABS(K897)^2)/($I$5*MAX(F897,0.1)^2),1/3)))),MAX($D$16,POWER((ABS(K897)^2)/($I$5*MAX(F897,0.1)^2),1/3))))))),MAX($D$16,POWER((ABS(K897)^2)/($I$5*MAX(F897,0.1)^2),1/3)))</f>
        <v>2.1762353150568448</v>
      </c>
      <c r="AI897">
        <f t="shared" ca="1" si="444"/>
        <v>634.36523531505679</v>
      </c>
      <c r="AJ897">
        <f t="shared" ca="1" si="445"/>
        <v>635.45335297258521</v>
      </c>
      <c r="AM897">
        <v>0</v>
      </c>
      <c r="AN897">
        <v>0</v>
      </c>
      <c r="AO897">
        <f t="shared" si="446"/>
        <v>0</v>
      </c>
      <c r="AP897">
        <f t="shared" si="455"/>
        <v>0</v>
      </c>
      <c r="AQ897">
        <f t="shared" ca="1" si="447"/>
        <v>1</v>
      </c>
      <c r="AR897" t="str">
        <f t="shared" ca="1" si="448"/>
        <v>Supercritical</v>
      </c>
      <c r="AS897">
        <f t="shared" ca="1" si="449"/>
        <v>3.8932924749513747E-3</v>
      </c>
    </row>
    <row r="898" spans="1:45" x14ac:dyDescent="0.35">
      <c r="A898">
        <v>749</v>
      </c>
      <c r="B898">
        <v>747.99599999999998</v>
      </c>
      <c r="C898">
        <v>616092.78500000003</v>
      </c>
      <c r="D898">
        <v>3097258.7590000001</v>
      </c>
      <c r="E898">
        <v>632.18849999999998</v>
      </c>
      <c r="F898">
        <v>5.0670000000000002</v>
      </c>
      <c r="G898">
        <v>0</v>
      </c>
      <c r="H898" t="s">
        <v>194</v>
      </c>
      <c r="I898">
        <v>0.63100000000000001</v>
      </c>
      <c r="J898">
        <f t="shared" si="450"/>
        <v>1.0009999999999764</v>
      </c>
      <c r="K898">
        <f t="shared" ca="1" si="451"/>
        <v>50.95</v>
      </c>
      <c r="L898">
        <f t="shared" ca="1" si="452"/>
        <v>1.0684959309922624</v>
      </c>
      <c r="M898">
        <f t="shared" ca="1" si="425"/>
        <v>5.4140688823377934</v>
      </c>
      <c r="N898">
        <f t="shared" ca="1" si="426"/>
        <v>0.75153734013885309</v>
      </c>
      <c r="O898">
        <f t="shared" ca="1" si="427"/>
        <v>9.4106671169650511</v>
      </c>
      <c r="P898">
        <f t="shared" ca="1" si="428"/>
        <v>633.25699593099228</v>
      </c>
      <c r="Q898">
        <f t="shared" ca="1" si="429"/>
        <v>637.77079081306806</v>
      </c>
      <c r="R898">
        <f t="shared" ca="1" si="430"/>
        <v>2.916235482106308E-2</v>
      </c>
      <c r="S898">
        <f t="shared" ca="1" si="431"/>
        <v>2.9066950524488626</v>
      </c>
      <c r="T898">
        <f t="shared" ca="1" si="432"/>
        <v>51.768448110049306</v>
      </c>
      <c r="U898">
        <f t="shared" ca="1" si="453"/>
        <v>-3.3438524793496072E-2</v>
      </c>
      <c r="V898">
        <f t="shared" ca="1" si="454"/>
        <v>0</v>
      </c>
      <c r="W898">
        <f t="shared" ca="1" si="433"/>
        <v>0.93151697341759698</v>
      </c>
      <c r="X898">
        <f t="shared" ca="1" si="434"/>
        <v>4.7199965043069643</v>
      </c>
      <c r="Y898">
        <f t="shared" ca="1" si="435"/>
        <v>0.68109284031176942</v>
      </c>
      <c r="Z898">
        <f t="shared" ca="1" si="436"/>
        <v>10.79449951996966</v>
      </c>
      <c r="AA898">
        <f t="shared" ca="1" si="437"/>
        <v>633.12001697341759</v>
      </c>
      <c r="AB898">
        <f t="shared" ca="1" si="438"/>
        <v>639.05891706957584</v>
      </c>
      <c r="AC898">
        <f t="shared" ca="1" si="439"/>
        <v>4.37501071339342E-2</v>
      </c>
      <c r="AD898">
        <f t="shared" ca="1" si="440"/>
        <v>3.5708583378056731</v>
      </c>
      <c r="AE898">
        <f t="shared" ca="1" si="441"/>
        <v>58.261553815707465</v>
      </c>
      <c r="AF898">
        <f t="shared" ca="1" si="442"/>
        <v>4.8377357550293709E-2</v>
      </c>
      <c r="AG898">
        <f t="shared" ca="1" si="443"/>
        <v>0</v>
      </c>
      <c r="AH898">
        <f ca="1">IFERROR(IF(V32="Supercritical",MAX($D$16,IFERROR(L898,MAX($D$16,POWER((ABS(K898)^2)/($I$5*MAX(F898,0.1)^2),1/3)))),IF(V32="Subcritical",MAX($D$16,IFERROR(W898,MAX($D$16,POWER((ABS(K898)^2)/($I$5*MAX(F898,0.1)^2),1/3)))),IF(AND(IFERROR(V898,0)=1,IFERROR(AG898,0)=1),IF(IFERROR(T898,-1E+99)&gt;=IFERROR(AE898,-1E+99),MAX($D$16,IFERROR(L898,MAX($D$16,POWER((ABS(K898)^2)/($I$5*MAX(F898,0.1)^2),1/3)))),MAX($D$16,IFERROR(W898,MAX($D$16,POWER((ABS(K898)^2)/($I$5*MAX(F898,0.1)^2),1/3))))),IF(IFERROR(V898,0)=1,MAX($D$16,IFERROR(L898,MAX($D$16,POWER((ABS(K898)^2)/($I$5*MAX(F898,0.1)^2),1/3)))),IF(IFERROR(AG898,0)=1,MAX($D$16,IFERROR(W898,MAX($D$16,POWER((ABS(K898)^2)/($I$5*MAX(F898,0.1)^2),1/3)))),MAX($D$16,POWER((ABS(K898)^2)/($I$5*MAX(F898,0.1)^2),1/3))))))),MAX($D$16,POWER((ABS(K898)^2)/($I$5*MAX(F898,0.1)^2),1/3)))</f>
        <v>2.1762353150568448</v>
      </c>
      <c r="AI898">
        <f t="shared" ca="1" si="444"/>
        <v>634.36473531505681</v>
      </c>
      <c r="AJ898">
        <f t="shared" ca="1" si="445"/>
        <v>635.45285297258522</v>
      </c>
      <c r="AM898">
        <v>0</v>
      </c>
      <c r="AN898">
        <v>0</v>
      </c>
      <c r="AO898">
        <f t="shared" si="446"/>
        <v>0</v>
      </c>
      <c r="AP898">
        <f t="shared" si="455"/>
        <v>0</v>
      </c>
      <c r="AQ898">
        <f t="shared" ca="1" si="447"/>
        <v>1</v>
      </c>
      <c r="AR898" t="str">
        <f t="shared" ca="1" si="448"/>
        <v>Supercritical</v>
      </c>
      <c r="AS898">
        <f t="shared" ca="1" si="449"/>
        <v>3.8932924749513747E-3</v>
      </c>
    </row>
    <row r="899" spans="1:45" x14ac:dyDescent="0.35">
      <c r="A899">
        <v>750</v>
      </c>
      <c r="B899">
        <v>748.99599999999998</v>
      </c>
      <c r="C899">
        <v>616092.61899999995</v>
      </c>
      <c r="D899">
        <v>3097257.773</v>
      </c>
      <c r="E899">
        <v>632.18799999999999</v>
      </c>
      <c r="F899">
        <v>5.0670000000000002</v>
      </c>
      <c r="G899">
        <v>0</v>
      </c>
      <c r="H899" t="s">
        <v>194</v>
      </c>
      <c r="I899">
        <v>0.51800000000000002</v>
      </c>
      <c r="J899">
        <f t="shared" si="450"/>
        <v>1</v>
      </c>
      <c r="K899">
        <f t="shared" ca="1" si="451"/>
        <v>50.95</v>
      </c>
      <c r="L899">
        <f t="shared" ca="1" si="452"/>
        <v>1.0684959309922624</v>
      </c>
      <c r="M899">
        <f t="shared" ca="1" si="425"/>
        <v>5.4140688823377934</v>
      </c>
      <c r="N899">
        <f t="shared" ca="1" si="426"/>
        <v>0.75153734013885309</v>
      </c>
      <c r="O899">
        <f t="shared" ca="1" si="427"/>
        <v>9.4106671169650511</v>
      </c>
      <c r="P899">
        <f t="shared" ca="1" si="428"/>
        <v>633.25649593099229</v>
      </c>
      <c r="Q899">
        <f t="shared" ca="1" si="429"/>
        <v>637.77029081306807</v>
      </c>
      <c r="R899">
        <f t="shared" ca="1" si="430"/>
        <v>2.916235482106308E-2</v>
      </c>
      <c r="S899">
        <f t="shared" ca="1" si="431"/>
        <v>2.9066950524488626</v>
      </c>
      <c r="T899">
        <f t="shared" ca="1" si="432"/>
        <v>51.768448110049306</v>
      </c>
      <c r="U899">
        <f t="shared" ca="1" si="453"/>
        <v>-3.2559264402607369E-2</v>
      </c>
      <c r="V899">
        <f t="shared" ca="1" si="454"/>
        <v>0</v>
      </c>
      <c r="W899">
        <f t="shared" ca="1" si="433"/>
        <v>0.93132536221864259</v>
      </c>
      <c r="X899">
        <f t="shared" ca="1" si="434"/>
        <v>4.7190256103618617</v>
      </c>
      <c r="Y899">
        <f t="shared" ca="1" si="435"/>
        <v>0.6809903987974899</v>
      </c>
      <c r="Z899">
        <f t="shared" ca="1" si="436"/>
        <v>10.796720383997467</v>
      </c>
      <c r="AA899">
        <f t="shared" ca="1" si="437"/>
        <v>633.11932536221866</v>
      </c>
      <c r="AB899">
        <f t="shared" ca="1" si="438"/>
        <v>639.06066945244424</v>
      </c>
      <c r="AC899">
        <f t="shared" ca="1" si="439"/>
        <v>4.3776890256972956E-2</v>
      </c>
      <c r="AD899">
        <f t="shared" ca="1" si="440"/>
        <v>3.5719603989113087</v>
      </c>
      <c r="AE899">
        <f t="shared" ca="1" si="441"/>
        <v>58.272183961438131</v>
      </c>
      <c r="AF899">
        <f t="shared" ca="1" si="442"/>
        <v>4.909523953574535E-2</v>
      </c>
      <c r="AG899">
        <f t="shared" ca="1" si="443"/>
        <v>0</v>
      </c>
      <c r="AH899">
        <f ca="1">IFERROR(IF(V32="Supercritical",MAX($D$16,IFERROR(L899,MAX($D$16,POWER((ABS(K899)^2)/($I$5*MAX(F899,0.1)^2),1/3)))),IF(V32="Subcritical",MAX($D$16,IFERROR(W899,MAX($D$16,POWER((ABS(K899)^2)/($I$5*MAX(F899,0.1)^2),1/3)))),IF(AND(IFERROR(V899,0)=1,IFERROR(AG899,0)=1),IF(IFERROR(T899,-1E+99)&gt;=IFERROR(AE899,-1E+99),MAX($D$16,IFERROR(L899,MAX($D$16,POWER((ABS(K899)^2)/($I$5*MAX(F899,0.1)^2),1/3)))),MAX($D$16,IFERROR(W899,MAX($D$16,POWER((ABS(K899)^2)/($I$5*MAX(F899,0.1)^2),1/3))))),IF(IFERROR(V899,0)=1,MAX($D$16,IFERROR(L899,MAX($D$16,POWER((ABS(K899)^2)/($I$5*MAX(F899,0.1)^2),1/3)))),IF(IFERROR(AG899,0)=1,MAX($D$16,IFERROR(W899,MAX($D$16,POWER((ABS(K899)^2)/($I$5*MAX(F899,0.1)^2),1/3)))),MAX($D$16,POWER((ABS(K899)^2)/($I$5*MAX(F899,0.1)^2),1/3))))))),MAX($D$16,POWER((ABS(K899)^2)/($I$5*MAX(F899,0.1)^2),1/3)))</f>
        <v>2.1762353150568448</v>
      </c>
      <c r="AI899">
        <f t="shared" ca="1" si="444"/>
        <v>634.36423531505682</v>
      </c>
      <c r="AJ899">
        <f t="shared" ca="1" si="445"/>
        <v>635.45235297258523</v>
      </c>
      <c r="AM899">
        <v>0</v>
      </c>
      <c r="AN899">
        <v>0</v>
      </c>
      <c r="AO899">
        <f t="shared" si="446"/>
        <v>0</v>
      </c>
      <c r="AP899">
        <f t="shared" si="455"/>
        <v>0</v>
      </c>
      <c r="AQ899">
        <f t="shared" ca="1" si="447"/>
        <v>1</v>
      </c>
      <c r="AR899" t="str">
        <f t="shared" ca="1" si="448"/>
        <v>Supercritical</v>
      </c>
      <c r="AS899">
        <f t="shared" ca="1" si="449"/>
        <v>3.8932924749513747E-3</v>
      </c>
    </row>
    <row r="900" spans="1:45" x14ac:dyDescent="0.35">
      <c r="A900">
        <v>751</v>
      </c>
      <c r="B900">
        <v>749.995</v>
      </c>
      <c r="C900">
        <v>616092.46200000006</v>
      </c>
      <c r="D900">
        <v>3097256.7859999998</v>
      </c>
      <c r="E900">
        <v>632.1875</v>
      </c>
      <c r="F900">
        <v>5.0670000000000002</v>
      </c>
      <c r="G900">
        <v>0</v>
      </c>
      <c r="H900" t="s">
        <v>194</v>
      </c>
      <c r="I900">
        <v>0.59199999999999997</v>
      </c>
      <c r="J900">
        <f t="shared" si="450"/>
        <v>0.99900000000002365</v>
      </c>
      <c r="K900">
        <f t="shared" ca="1" si="451"/>
        <v>50.95</v>
      </c>
      <c r="L900">
        <f t="shared" ca="1" si="452"/>
        <v>1.0684959309922624</v>
      </c>
      <c r="M900">
        <f t="shared" ca="1" si="425"/>
        <v>5.4140688823377934</v>
      </c>
      <c r="N900">
        <f t="shared" ca="1" si="426"/>
        <v>0.75153734013885309</v>
      </c>
      <c r="O900">
        <f t="shared" ca="1" si="427"/>
        <v>9.4106671169650511</v>
      </c>
      <c r="P900">
        <f t="shared" ca="1" si="428"/>
        <v>633.2559959309923</v>
      </c>
      <c r="Q900">
        <f t="shared" ca="1" si="429"/>
        <v>637.76979081306808</v>
      </c>
      <c r="R900">
        <f t="shared" ca="1" si="430"/>
        <v>2.916235482106308E-2</v>
      </c>
      <c r="S900">
        <f t="shared" ca="1" si="431"/>
        <v>2.9066950524488626</v>
      </c>
      <c r="T900">
        <f t="shared" ca="1" si="432"/>
        <v>51.768448110049306</v>
      </c>
      <c r="U900">
        <f t="shared" ca="1" si="453"/>
        <v>-3.3086803416608745E-2</v>
      </c>
      <c r="V900">
        <f t="shared" ca="1" si="454"/>
        <v>0</v>
      </c>
      <c r="W900">
        <f t="shared" ca="1" si="433"/>
        <v>0.93113515032259109</v>
      </c>
      <c r="X900">
        <f t="shared" ca="1" si="434"/>
        <v>4.7180618066845694</v>
      </c>
      <c r="Y900">
        <f t="shared" ca="1" si="435"/>
        <v>0.6808886941883725</v>
      </c>
      <c r="Z900">
        <f t="shared" ca="1" si="436"/>
        <v>10.798925933486888</v>
      </c>
      <c r="AA900">
        <f t="shared" ca="1" si="437"/>
        <v>633.11863515032258</v>
      </c>
      <c r="AB900">
        <f t="shared" ca="1" si="438"/>
        <v>639.06240687901447</v>
      </c>
      <c r="AC900">
        <f t="shared" ca="1" si="439"/>
        <v>4.380349994091081E-2</v>
      </c>
      <c r="AD900">
        <f t="shared" ca="1" si="440"/>
        <v>3.5730549726534759</v>
      </c>
      <c r="AE900">
        <f t="shared" ca="1" si="441"/>
        <v>58.282741356385088</v>
      </c>
      <c r="AF900">
        <f t="shared" ca="1" si="442"/>
        <v>4.8964167724534491E-2</v>
      </c>
      <c r="AG900">
        <f t="shared" ca="1" si="443"/>
        <v>0</v>
      </c>
      <c r="AH900">
        <f ca="1">IFERROR(IF(V32="Supercritical",MAX($D$16,IFERROR(L900,MAX($D$16,POWER((ABS(K900)^2)/($I$5*MAX(F900,0.1)^2),1/3)))),IF(V32="Subcritical",MAX($D$16,IFERROR(W900,MAX($D$16,POWER((ABS(K900)^2)/($I$5*MAX(F900,0.1)^2),1/3)))),IF(AND(IFERROR(V900,0)=1,IFERROR(AG900,0)=1),IF(IFERROR(T900,-1E+99)&gt;=IFERROR(AE900,-1E+99),MAX($D$16,IFERROR(L900,MAX($D$16,POWER((ABS(K900)^2)/($I$5*MAX(F900,0.1)^2),1/3)))),MAX($D$16,IFERROR(W900,MAX($D$16,POWER((ABS(K900)^2)/($I$5*MAX(F900,0.1)^2),1/3))))),IF(IFERROR(V900,0)=1,MAX($D$16,IFERROR(L900,MAX($D$16,POWER((ABS(K900)^2)/($I$5*MAX(F900,0.1)^2),1/3)))),IF(IFERROR(AG900,0)=1,MAX($D$16,IFERROR(W900,MAX($D$16,POWER((ABS(K900)^2)/($I$5*MAX(F900,0.1)^2),1/3)))),MAX($D$16,POWER((ABS(K900)^2)/($I$5*MAX(F900,0.1)^2),1/3))))))),MAX($D$16,POWER((ABS(K900)^2)/($I$5*MAX(F900,0.1)^2),1/3)))</f>
        <v>2.1762353150568448</v>
      </c>
      <c r="AI900">
        <f t="shared" ca="1" si="444"/>
        <v>634.36373531505683</v>
      </c>
      <c r="AJ900">
        <f t="shared" ca="1" si="445"/>
        <v>635.45185297258524</v>
      </c>
      <c r="AM900">
        <v>0</v>
      </c>
      <c r="AN900">
        <v>0</v>
      </c>
      <c r="AO900">
        <f t="shared" si="446"/>
        <v>0</v>
      </c>
      <c r="AP900">
        <f t="shared" si="455"/>
        <v>0</v>
      </c>
      <c r="AQ900">
        <f t="shared" ca="1" si="447"/>
        <v>1</v>
      </c>
      <c r="AR900" t="str">
        <f t="shared" ca="1" si="448"/>
        <v>Supercritical</v>
      </c>
      <c r="AS900">
        <f t="shared" ca="1" si="449"/>
        <v>3.8932924749513747E-3</v>
      </c>
    </row>
    <row r="901" spans="1:45" x14ac:dyDescent="0.35">
      <c r="A901">
        <v>752</v>
      </c>
      <c r="B901">
        <v>750.99599999999998</v>
      </c>
      <c r="C901">
        <v>616092.31499999994</v>
      </c>
      <c r="D901">
        <v>3097255.7960000001</v>
      </c>
      <c r="E901">
        <v>632.18700000000001</v>
      </c>
      <c r="F901">
        <v>5.0670000000000002</v>
      </c>
      <c r="G901">
        <v>0</v>
      </c>
      <c r="H901" t="s">
        <v>194</v>
      </c>
      <c r="I901">
        <v>0.56699999999999995</v>
      </c>
      <c r="J901">
        <f t="shared" si="450"/>
        <v>1.0009999999999764</v>
      </c>
      <c r="K901">
        <f t="shared" ca="1" si="451"/>
        <v>50.95</v>
      </c>
      <c r="L901">
        <f t="shared" ca="1" si="452"/>
        <v>1.0684959309922624</v>
      </c>
      <c r="M901">
        <f t="shared" ca="1" si="425"/>
        <v>5.4140688823377934</v>
      </c>
      <c r="N901">
        <f t="shared" ca="1" si="426"/>
        <v>0.75153734013885309</v>
      </c>
      <c r="O901">
        <f t="shared" ca="1" si="427"/>
        <v>9.4106671169650511</v>
      </c>
      <c r="P901">
        <f t="shared" ca="1" si="428"/>
        <v>633.25549593099231</v>
      </c>
      <c r="Q901">
        <f t="shared" ca="1" si="429"/>
        <v>637.7692908130681</v>
      </c>
      <c r="R901">
        <f t="shared" ca="1" si="430"/>
        <v>2.916235482106308E-2</v>
      </c>
      <c r="S901">
        <f t="shared" ca="1" si="431"/>
        <v>2.9066950524488626</v>
      </c>
      <c r="T901">
        <f t="shared" ca="1" si="432"/>
        <v>51.768448110049306</v>
      </c>
      <c r="U901">
        <f t="shared" ca="1" si="453"/>
        <v>-3.2957053339373488E-2</v>
      </c>
      <c r="V901">
        <f t="shared" ca="1" si="454"/>
        <v>0</v>
      </c>
      <c r="W901">
        <f t="shared" ca="1" si="433"/>
        <v>0.93094649874724844</v>
      </c>
      <c r="X901">
        <f t="shared" ca="1" si="434"/>
        <v>4.7171059091523082</v>
      </c>
      <c r="Y901">
        <f t="shared" ca="1" si="435"/>
        <v>0.68078781283792722</v>
      </c>
      <c r="Z901">
        <f t="shared" ca="1" si="436"/>
        <v>10.801114280929092</v>
      </c>
      <c r="AA901">
        <f t="shared" ca="1" si="437"/>
        <v>633.1179464987473</v>
      </c>
      <c r="AB901">
        <f t="shared" ca="1" si="438"/>
        <v>639.06412742176929</v>
      </c>
      <c r="AC901">
        <f t="shared" ca="1" si="439"/>
        <v>4.3829913167949618E-2</v>
      </c>
      <c r="AD901">
        <f t="shared" ca="1" si="440"/>
        <v>3.5741411198133233</v>
      </c>
      <c r="AE901">
        <f t="shared" ca="1" si="441"/>
        <v>58.293216952923636</v>
      </c>
      <c r="AF901">
        <f t="shared" ca="1" si="442"/>
        <v>4.9107618964853827E-2</v>
      </c>
      <c r="AG901">
        <f t="shared" ca="1" si="443"/>
        <v>0</v>
      </c>
      <c r="AH901">
        <f ca="1">IFERROR(IF(V32="Supercritical",MAX($D$16,IFERROR(L901,MAX($D$16,POWER((ABS(K901)^2)/($I$5*MAX(F901,0.1)^2),1/3)))),IF(V32="Subcritical",MAX($D$16,IFERROR(W901,MAX($D$16,POWER((ABS(K901)^2)/($I$5*MAX(F901,0.1)^2),1/3)))),IF(AND(IFERROR(V901,0)=1,IFERROR(AG901,0)=1),IF(IFERROR(T901,-1E+99)&gt;=IFERROR(AE901,-1E+99),MAX($D$16,IFERROR(L901,MAX($D$16,POWER((ABS(K901)^2)/($I$5*MAX(F901,0.1)^2),1/3)))),MAX($D$16,IFERROR(W901,MAX($D$16,POWER((ABS(K901)^2)/($I$5*MAX(F901,0.1)^2),1/3))))),IF(IFERROR(V901,0)=1,MAX($D$16,IFERROR(L901,MAX($D$16,POWER((ABS(K901)^2)/($I$5*MAX(F901,0.1)^2),1/3)))),IF(IFERROR(AG901,0)=1,MAX($D$16,IFERROR(W901,MAX($D$16,POWER((ABS(K901)^2)/($I$5*MAX(F901,0.1)^2),1/3)))),MAX($D$16,POWER((ABS(K901)^2)/($I$5*MAX(F901,0.1)^2),1/3))))))),MAX($D$16,POWER((ABS(K901)^2)/($I$5*MAX(F901,0.1)^2),1/3)))</f>
        <v>2.1762353150568448</v>
      </c>
      <c r="AI901">
        <f t="shared" ca="1" si="444"/>
        <v>634.36323531505684</v>
      </c>
      <c r="AJ901">
        <f t="shared" ca="1" si="445"/>
        <v>635.45135297258525</v>
      </c>
      <c r="AM901">
        <v>0</v>
      </c>
      <c r="AN901">
        <v>0</v>
      </c>
      <c r="AO901">
        <f t="shared" si="446"/>
        <v>0</v>
      </c>
      <c r="AP901">
        <f t="shared" si="455"/>
        <v>0</v>
      </c>
      <c r="AQ901">
        <f t="shared" ca="1" si="447"/>
        <v>1</v>
      </c>
      <c r="AR901" t="str">
        <f t="shared" ca="1" si="448"/>
        <v>Supercritical</v>
      </c>
      <c r="AS901">
        <f t="shared" ca="1" si="449"/>
        <v>3.8932924749513747E-3</v>
      </c>
    </row>
    <row r="902" spans="1:45" x14ac:dyDescent="0.35">
      <c r="A902">
        <v>753</v>
      </c>
      <c r="B902">
        <v>751.99599999999998</v>
      </c>
      <c r="C902">
        <v>616092.17799999996</v>
      </c>
      <c r="D902">
        <v>3097254.8059999999</v>
      </c>
      <c r="E902">
        <v>632.18650000000002</v>
      </c>
      <c r="F902">
        <v>5.0670000000000002</v>
      </c>
      <c r="G902">
        <v>0</v>
      </c>
      <c r="H902" t="s">
        <v>194</v>
      </c>
      <c r="I902">
        <v>0.58299999999999996</v>
      </c>
      <c r="J902">
        <f t="shared" si="450"/>
        <v>1</v>
      </c>
      <c r="K902">
        <f t="shared" ca="1" si="451"/>
        <v>50.95</v>
      </c>
      <c r="L902">
        <f t="shared" ca="1" si="452"/>
        <v>1.0684959309922624</v>
      </c>
      <c r="M902">
        <f t="shared" ca="1" si="425"/>
        <v>5.4140688823377934</v>
      </c>
      <c r="N902">
        <f t="shared" ca="1" si="426"/>
        <v>0.75153734013885309</v>
      </c>
      <c r="O902">
        <f t="shared" ca="1" si="427"/>
        <v>9.4106671169650511</v>
      </c>
      <c r="P902">
        <f t="shared" ca="1" si="428"/>
        <v>633.25499593099232</v>
      </c>
      <c r="Q902">
        <f t="shared" ca="1" si="429"/>
        <v>637.76879081306811</v>
      </c>
      <c r="R902">
        <f t="shared" ca="1" si="430"/>
        <v>2.916235482106308E-2</v>
      </c>
      <c r="S902">
        <f t="shared" ca="1" si="431"/>
        <v>2.9066950524488626</v>
      </c>
      <c r="T902">
        <f t="shared" ca="1" si="432"/>
        <v>51.768448110049306</v>
      </c>
      <c r="U902">
        <f t="shared" ca="1" si="453"/>
        <v>-3.3048258848225487E-2</v>
      </c>
      <c r="V902">
        <f t="shared" ca="1" si="454"/>
        <v>0</v>
      </c>
      <c r="W902">
        <f t="shared" ca="1" si="433"/>
        <v>0.93075954968246499</v>
      </c>
      <c r="X902">
        <f t="shared" ca="1" si="434"/>
        <v>4.7161586382410503</v>
      </c>
      <c r="Y902">
        <f t="shared" ca="1" si="435"/>
        <v>0.68068783106527553</v>
      </c>
      <c r="Z902">
        <f t="shared" ca="1" si="436"/>
        <v>10.803283754467266</v>
      </c>
      <c r="AA902">
        <f t="shared" ca="1" si="437"/>
        <v>633.11725954968244</v>
      </c>
      <c r="AB902">
        <f t="shared" ca="1" si="438"/>
        <v>639.06582937025007</v>
      </c>
      <c r="AC902">
        <f t="shared" ca="1" si="439"/>
        <v>4.3856109488512783E-2</v>
      </c>
      <c r="AD902">
        <f t="shared" ca="1" si="440"/>
        <v>3.5752180078630493</v>
      </c>
      <c r="AE902">
        <f t="shared" ca="1" si="441"/>
        <v>58.303602734079966</v>
      </c>
      <c r="AF902">
        <f t="shared" ca="1" si="442"/>
        <v>4.9066736516238052E-2</v>
      </c>
      <c r="AG902">
        <f t="shared" ca="1" si="443"/>
        <v>0</v>
      </c>
      <c r="AH902">
        <f ca="1">IFERROR(IF(V32="Supercritical",MAX($D$16,IFERROR(L902,MAX($D$16,POWER((ABS(K902)^2)/($I$5*MAX(F902,0.1)^2),1/3)))),IF(V32="Subcritical",MAX($D$16,IFERROR(W902,MAX($D$16,POWER((ABS(K902)^2)/($I$5*MAX(F902,0.1)^2),1/3)))),IF(AND(IFERROR(V902,0)=1,IFERROR(AG902,0)=1),IF(IFERROR(T902,-1E+99)&gt;=IFERROR(AE902,-1E+99),MAX($D$16,IFERROR(L902,MAX($D$16,POWER((ABS(K902)^2)/($I$5*MAX(F902,0.1)^2),1/3)))),MAX($D$16,IFERROR(W902,MAX($D$16,POWER((ABS(K902)^2)/($I$5*MAX(F902,0.1)^2),1/3))))),IF(IFERROR(V902,0)=1,MAX($D$16,IFERROR(L902,MAX($D$16,POWER((ABS(K902)^2)/($I$5*MAX(F902,0.1)^2),1/3)))),IF(IFERROR(AG902,0)=1,MAX($D$16,IFERROR(W902,MAX($D$16,POWER((ABS(K902)^2)/($I$5*MAX(F902,0.1)^2),1/3)))),MAX($D$16,POWER((ABS(K902)^2)/($I$5*MAX(F902,0.1)^2),1/3))))))),MAX($D$16,POWER((ABS(K902)^2)/($I$5*MAX(F902,0.1)^2),1/3)))</f>
        <v>2.1762353150568448</v>
      </c>
      <c r="AI902">
        <f t="shared" ca="1" si="444"/>
        <v>634.36273531505685</v>
      </c>
      <c r="AJ902">
        <f t="shared" ca="1" si="445"/>
        <v>635.45085297258527</v>
      </c>
      <c r="AM902">
        <v>0</v>
      </c>
      <c r="AN902">
        <v>0</v>
      </c>
      <c r="AO902">
        <f t="shared" si="446"/>
        <v>0</v>
      </c>
      <c r="AP902">
        <f t="shared" si="455"/>
        <v>0</v>
      </c>
      <c r="AQ902">
        <f t="shared" ca="1" si="447"/>
        <v>1</v>
      </c>
      <c r="AR902" t="str">
        <f t="shared" ca="1" si="448"/>
        <v>Supercritical</v>
      </c>
      <c r="AS902">
        <f t="shared" ca="1" si="449"/>
        <v>3.8932924749513747E-3</v>
      </c>
    </row>
    <row r="903" spans="1:45" x14ac:dyDescent="0.35">
      <c r="A903">
        <v>754</v>
      </c>
      <c r="B903">
        <v>752.99599999999998</v>
      </c>
      <c r="C903">
        <v>616092.05099999998</v>
      </c>
      <c r="D903">
        <v>3097253.8139999998</v>
      </c>
      <c r="E903">
        <v>632.18600000000004</v>
      </c>
      <c r="F903">
        <v>5.0670000000000002</v>
      </c>
      <c r="G903">
        <v>0</v>
      </c>
      <c r="H903" t="s">
        <v>194</v>
      </c>
      <c r="I903">
        <v>0.57599999999999996</v>
      </c>
      <c r="J903">
        <f t="shared" si="450"/>
        <v>1</v>
      </c>
      <c r="K903">
        <f t="shared" ca="1" si="451"/>
        <v>50.95</v>
      </c>
      <c r="L903">
        <f t="shared" ca="1" si="452"/>
        <v>1.0684959309922624</v>
      </c>
      <c r="M903">
        <f t="shared" ca="1" si="425"/>
        <v>5.4140688823377934</v>
      </c>
      <c r="N903">
        <f t="shared" ca="1" si="426"/>
        <v>0.75153734013885309</v>
      </c>
      <c r="O903">
        <f t="shared" ca="1" si="427"/>
        <v>9.4106671169650511</v>
      </c>
      <c r="P903">
        <f t="shared" ca="1" si="428"/>
        <v>633.25449593099233</v>
      </c>
      <c r="Q903">
        <f t="shared" ca="1" si="429"/>
        <v>637.76829081306812</v>
      </c>
      <c r="R903">
        <f t="shared" ca="1" si="430"/>
        <v>2.916235482106308E-2</v>
      </c>
      <c r="S903">
        <f t="shared" ca="1" si="431"/>
        <v>2.9066950524488626</v>
      </c>
      <c r="T903">
        <f t="shared" ca="1" si="432"/>
        <v>51.768448110049306</v>
      </c>
      <c r="U903">
        <f t="shared" ca="1" si="453"/>
        <v>-3.2995597907870433E-2</v>
      </c>
      <c r="V903">
        <f t="shared" ca="1" si="454"/>
        <v>0</v>
      </c>
      <c r="W903">
        <f t="shared" ca="1" si="433"/>
        <v>0.93057442795217649</v>
      </c>
      <c r="X903">
        <f t="shared" ca="1" si="434"/>
        <v>4.7152206264336787</v>
      </c>
      <c r="Y903">
        <f t="shared" ca="1" si="435"/>
        <v>0.68058881593100329</v>
      </c>
      <c r="Z903">
        <f t="shared" ca="1" si="436"/>
        <v>10.805432881416548</v>
      </c>
      <c r="AA903">
        <f t="shared" ca="1" si="437"/>
        <v>633.11657442795217</v>
      </c>
      <c r="AB903">
        <f t="shared" ca="1" si="438"/>
        <v>639.06751121463913</v>
      </c>
      <c r="AC903">
        <f t="shared" ca="1" si="439"/>
        <v>4.3882070828240229E-2</v>
      </c>
      <c r="AD903">
        <f t="shared" ca="1" si="440"/>
        <v>3.576284902845448</v>
      </c>
      <c r="AE903">
        <f t="shared" ca="1" si="441"/>
        <v>58.313891634934407</v>
      </c>
      <c r="AF903">
        <f t="shared" ca="1" si="442"/>
        <v>4.9051088072587845E-2</v>
      </c>
      <c r="AG903">
        <f t="shared" ca="1" si="443"/>
        <v>0</v>
      </c>
      <c r="AH903">
        <f ca="1">IFERROR(IF(V32="Supercritical",MAX($D$16,IFERROR(L903,MAX($D$16,POWER((ABS(K903)^2)/($I$5*MAX(F903,0.1)^2),1/3)))),IF(V32="Subcritical",MAX($D$16,IFERROR(W903,MAX($D$16,POWER((ABS(K903)^2)/($I$5*MAX(F903,0.1)^2),1/3)))),IF(AND(IFERROR(V903,0)=1,IFERROR(AG903,0)=1),IF(IFERROR(T903,-1E+99)&gt;=IFERROR(AE903,-1E+99),MAX($D$16,IFERROR(L903,MAX($D$16,POWER((ABS(K903)^2)/($I$5*MAX(F903,0.1)^2),1/3)))),MAX($D$16,IFERROR(W903,MAX($D$16,POWER((ABS(K903)^2)/($I$5*MAX(F903,0.1)^2),1/3))))),IF(IFERROR(V903,0)=1,MAX($D$16,IFERROR(L903,MAX($D$16,POWER((ABS(K903)^2)/($I$5*MAX(F903,0.1)^2),1/3)))),IF(IFERROR(AG903,0)=1,MAX($D$16,IFERROR(W903,MAX($D$16,POWER((ABS(K903)^2)/($I$5*MAX(F903,0.1)^2),1/3)))),MAX($D$16,POWER((ABS(K903)^2)/($I$5*MAX(F903,0.1)^2),1/3))))))),MAX($D$16,POWER((ABS(K903)^2)/($I$5*MAX(F903,0.1)^2),1/3)))</f>
        <v>2.1762353150568448</v>
      </c>
      <c r="AI903">
        <f t="shared" ca="1" si="444"/>
        <v>634.36223531505686</v>
      </c>
      <c r="AJ903">
        <f t="shared" ca="1" si="445"/>
        <v>635.45035297258528</v>
      </c>
      <c r="AM903">
        <v>0</v>
      </c>
      <c r="AN903">
        <v>0</v>
      </c>
      <c r="AO903">
        <f t="shared" si="446"/>
        <v>0</v>
      </c>
      <c r="AP903">
        <f t="shared" si="455"/>
        <v>0</v>
      </c>
      <c r="AQ903">
        <f t="shared" ca="1" si="447"/>
        <v>1</v>
      </c>
      <c r="AR903" t="str">
        <f t="shared" ca="1" si="448"/>
        <v>Supercritical</v>
      </c>
      <c r="AS903">
        <f t="shared" ca="1" si="449"/>
        <v>3.8932924749513747E-3</v>
      </c>
    </row>
    <row r="904" spans="1:45" x14ac:dyDescent="0.35">
      <c r="A904">
        <v>755</v>
      </c>
      <c r="B904">
        <v>753.995</v>
      </c>
      <c r="C904">
        <v>616091.93400000001</v>
      </c>
      <c r="D904">
        <v>3097252.821</v>
      </c>
      <c r="E904">
        <v>632.18550000000005</v>
      </c>
      <c r="F904">
        <v>5.0670000000000002</v>
      </c>
      <c r="G904">
        <v>0</v>
      </c>
      <c r="H904" t="s">
        <v>194</v>
      </c>
      <c r="I904">
        <v>0.57599999999999996</v>
      </c>
      <c r="J904">
        <f t="shared" si="450"/>
        <v>0.99900000000002365</v>
      </c>
      <c r="K904">
        <f t="shared" ca="1" si="451"/>
        <v>50.95</v>
      </c>
      <c r="L904">
        <f t="shared" ca="1" si="452"/>
        <v>1.0684959309922624</v>
      </c>
      <c r="M904">
        <f t="shared" ca="1" si="425"/>
        <v>5.4140688823377934</v>
      </c>
      <c r="N904">
        <f t="shared" ca="1" si="426"/>
        <v>0.75153734013885309</v>
      </c>
      <c r="O904">
        <f t="shared" ca="1" si="427"/>
        <v>9.4106671169650511</v>
      </c>
      <c r="P904">
        <f t="shared" ca="1" si="428"/>
        <v>633.25399593099235</v>
      </c>
      <c r="Q904">
        <f t="shared" ca="1" si="429"/>
        <v>637.76779081306813</v>
      </c>
      <c r="R904">
        <f t="shared" ca="1" si="430"/>
        <v>2.916235482106308E-2</v>
      </c>
      <c r="S904">
        <f t="shared" ca="1" si="431"/>
        <v>2.9066950524488626</v>
      </c>
      <c r="T904">
        <f t="shared" ca="1" si="432"/>
        <v>51.768448110049306</v>
      </c>
      <c r="U904">
        <f t="shared" ca="1" si="453"/>
        <v>-3.2966435553021256E-2</v>
      </c>
      <c r="V904">
        <f t="shared" ca="1" si="454"/>
        <v>0</v>
      </c>
      <c r="W904">
        <f t="shared" ca="1" si="433"/>
        <v>0.93039124241841376</v>
      </c>
      <c r="X904">
        <f t="shared" ca="1" si="434"/>
        <v>4.7142924253341025</v>
      </c>
      <c r="Y904">
        <f t="shared" ca="1" si="435"/>
        <v>0.68049082598255684</v>
      </c>
      <c r="Z904">
        <f t="shared" ca="1" si="436"/>
        <v>10.807560372411384</v>
      </c>
      <c r="AA904">
        <f t="shared" ca="1" si="437"/>
        <v>633.11589124241846</v>
      </c>
      <c r="AB904">
        <f t="shared" ca="1" si="438"/>
        <v>639.06917162994739</v>
      </c>
      <c r="AC904">
        <f t="shared" ca="1" si="439"/>
        <v>4.3907781302003464E-2</v>
      </c>
      <c r="AD904">
        <f t="shared" ca="1" si="440"/>
        <v>3.5773411615592874</v>
      </c>
      <c r="AE904">
        <f t="shared" ca="1" si="441"/>
        <v>58.324077467000222</v>
      </c>
      <c r="AF904">
        <f t="shared" ca="1" si="442"/>
        <v>4.9182463277816169E-2</v>
      </c>
      <c r="AG904">
        <f t="shared" ca="1" si="443"/>
        <v>0</v>
      </c>
      <c r="AH904">
        <f ca="1">IFERROR(IF(V32="Supercritical",MAX($D$16,IFERROR(L904,MAX($D$16,POWER((ABS(K904)^2)/($I$5*MAX(F904,0.1)^2),1/3)))),IF(V32="Subcritical",MAX($D$16,IFERROR(W904,MAX($D$16,POWER((ABS(K904)^2)/($I$5*MAX(F904,0.1)^2),1/3)))),IF(AND(IFERROR(V904,0)=1,IFERROR(AG904,0)=1),IF(IFERROR(T904,-1E+99)&gt;=IFERROR(AE904,-1E+99),MAX($D$16,IFERROR(L904,MAX($D$16,POWER((ABS(K904)^2)/($I$5*MAX(F904,0.1)^2),1/3)))),MAX($D$16,IFERROR(W904,MAX($D$16,POWER((ABS(K904)^2)/($I$5*MAX(F904,0.1)^2),1/3))))),IF(IFERROR(V904,0)=1,MAX($D$16,IFERROR(L904,MAX($D$16,POWER((ABS(K904)^2)/($I$5*MAX(F904,0.1)^2),1/3)))),IF(IFERROR(AG904,0)=1,MAX($D$16,IFERROR(W904,MAX($D$16,POWER((ABS(K904)^2)/($I$5*MAX(F904,0.1)^2),1/3)))),MAX($D$16,POWER((ABS(K904)^2)/($I$5*MAX(F904,0.1)^2),1/3))))))),MAX($D$16,POWER((ABS(K904)^2)/($I$5*MAX(F904,0.1)^2),1/3)))</f>
        <v>2.1762353150568448</v>
      </c>
      <c r="AI904">
        <f t="shared" ca="1" si="444"/>
        <v>634.36173531505688</v>
      </c>
      <c r="AJ904">
        <f t="shared" ca="1" si="445"/>
        <v>635.44985297258529</v>
      </c>
      <c r="AM904">
        <v>0</v>
      </c>
      <c r="AN904">
        <v>0</v>
      </c>
      <c r="AO904">
        <f t="shared" si="446"/>
        <v>0</v>
      </c>
      <c r="AP904">
        <f t="shared" si="455"/>
        <v>0</v>
      </c>
      <c r="AQ904">
        <f t="shared" ca="1" si="447"/>
        <v>1</v>
      </c>
      <c r="AR904" t="str">
        <f t="shared" ca="1" si="448"/>
        <v>Supercritical</v>
      </c>
      <c r="AS904">
        <f t="shared" ca="1" si="449"/>
        <v>3.8932924749513747E-3</v>
      </c>
    </row>
    <row r="905" spans="1:45" x14ac:dyDescent="0.35">
      <c r="A905">
        <v>756</v>
      </c>
      <c r="B905">
        <v>754.995</v>
      </c>
      <c r="C905">
        <v>616091.82700000005</v>
      </c>
      <c r="D905">
        <v>3097251.827</v>
      </c>
      <c r="E905">
        <v>632.18499999999995</v>
      </c>
      <c r="F905">
        <v>5.0670000000000002</v>
      </c>
      <c r="G905">
        <v>0</v>
      </c>
      <c r="H905" t="s">
        <v>194</v>
      </c>
      <c r="I905">
        <v>0.58199999999999996</v>
      </c>
      <c r="J905">
        <f t="shared" si="450"/>
        <v>1</v>
      </c>
      <c r="K905">
        <f t="shared" ca="1" si="451"/>
        <v>50.95</v>
      </c>
      <c r="L905">
        <f t="shared" ca="1" si="452"/>
        <v>1.0684959309922624</v>
      </c>
      <c r="M905">
        <f t="shared" ca="1" si="425"/>
        <v>5.4140688823377934</v>
      </c>
      <c r="N905">
        <f t="shared" ca="1" si="426"/>
        <v>0.75153734013885309</v>
      </c>
      <c r="O905">
        <f t="shared" ca="1" si="427"/>
        <v>9.4106671169650511</v>
      </c>
      <c r="P905">
        <f t="shared" ca="1" si="428"/>
        <v>633.25349593099224</v>
      </c>
      <c r="Q905">
        <f t="shared" ca="1" si="429"/>
        <v>637.76729081306803</v>
      </c>
      <c r="R905">
        <f t="shared" ca="1" si="430"/>
        <v>2.916235482106308E-2</v>
      </c>
      <c r="S905">
        <f t="shared" ca="1" si="431"/>
        <v>2.9066950524488626</v>
      </c>
      <c r="T905">
        <f t="shared" ca="1" si="432"/>
        <v>51.768448110049306</v>
      </c>
      <c r="U905">
        <f t="shared" ca="1" si="453"/>
        <v>-3.3040735856616266E-2</v>
      </c>
      <c r="V905">
        <f t="shared" ca="1" si="454"/>
        <v>0</v>
      </c>
      <c r="W905">
        <f t="shared" ca="1" si="433"/>
        <v>0.93021008731750965</v>
      </c>
      <c r="X905">
        <f t="shared" ca="1" si="434"/>
        <v>4.7133745124378219</v>
      </c>
      <c r="Y905">
        <f t="shared" ca="1" si="435"/>
        <v>0.68039391196393728</v>
      </c>
      <c r="Z905">
        <f t="shared" ca="1" si="436"/>
        <v>10.809665106295142</v>
      </c>
      <c r="AA905">
        <f t="shared" ca="1" si="437"/>
        <v>633.11521008731745</v>
      </c>
      <c r="AB905">
        <f t="shared" ca="1" si="438"/>
        <v>639.07080946092879</v>
      </c>
      <c r="AC905">
        <f t="shared" ca="1" si="439"/>
        <v>4.3933227036342067E-2</v>
      </c>
      <c r="AD905">
        <f t="shared" ca="1" si="440"/>
        <v>3.5783862241076858</v>
      </c>
      <c r="AE905">
        <f t="shared" ca="1" si="441"/>
        <v>58.334154846128285</v>
      </c>
      <c r="AF905">
        <f t="shared" ca="1" si="442"/>
        <v>4.9134979668338019E-2</v>
      </c>
      <c r="AG905">
        <f t="shared" ca="1" si="443"/>
        <v>0</v>
      </c>
      <c r="AH905">
        <f ca="1">IFERROR(IF(V32="Supercritical",MAX($D$16,IFERROR(L905,MAX($D$16,POWER((ABS(K905)^2)/($I$5*MAX(F905,0.1)^2),1/3)))),IF(V32="Subcritical",MAX($D$16,IFERROR(W905,MAX($D$16,POWER((ABS(K905)^2)/($I$5*MAX(F905,0.1)^2),1/3)))),IF(AND(IFERROR(V905,0)=1,IFERROR(AG905,0)=1),IF(IFERROR(T905,-1E+99)&gt;=IFERROR(AE905,-1E+99),MAX($D$16,IFERROR(L905,MAX($D$16,POWER((ABS(K905)^2)/($I$5*MAX(F905,0.1)^2),1/3)))),MAX($D$16,IFERROR(W905,MAX($D$16,POWER((ABS(K905)^2)/($I$5*MAX(F905,0.1)^2),1/3))))),IF(IFERROR(V905,0)=1,MAX($D$16,IFERROR(L905,MAX($D$16,POWER((ABS(K905)^2)/($I$5*MAX(F905,0.1)^2),1/3)))),IF(IFERROR(AG905,0)=1,MAX($D$16,IFERROR(W905,MAX($D$16,POWER((ABS(K905)^2)/($I$5*MAX(F905,0.1)^2),1/3)))),MAX($D$16,POWER((ABS(K905)^2)/($I$5*MAX(F905,0.1)^2),1/3))))))),MAX($D$16,POWER((ABS(K905)^2)/($I$5*MAX(F905,0.1)^2),1/3)))</f>
        <v>2.1762353150568448</v>
      </c>
      <c r="AI905">
        <f t="shared" ca="1" si="444"/>
        <v>634.36123531505677</v>
      </c>
      <c r="AJ905">
        <f t="shared" ca="1" si="445"/>
        <v>635.44935297258519</v>
      </c>
      <c r="AM905">
        <v>0</v>
      </c>
      <c r="AN905">
        <v>0</v>
      </c>
      <c r="AO905">
        <f t="shared" si="446"/>
        <v>0</v>
      </c>
      <c r="AP905">
        <f t="shared" si="455"/>
        <v>0</v>
      </c>
      <c r="AQ905">
        <f t="shared" ca="1" si="447"/>
        <v>1</v>
      </c>
      <c r="AR905" t="str">
        <f t="shared" ca="1" si="448"/>
        <v>Supercritical</v>
      </c>
      <c r="AS905">
        <f t="shared" ca="1" si="449"/>
        <v>3.8932924749513747E-3</v>
      </c>
    </row>
    <row r="906" spans="1:45" x14ac:dyDescent="0.35">
      <c r="A906">
        <v>757</v>
      </c>
      <c r="B906">
        <v>755.99599999999998</v>
      </c>
      <c r="C906">
        <v>616091.73</v>
      </c>
      <c r="D906">
        <v>3097250.8309999998</v>
      </c>
      <c r="E906">
        <v>632.18449999999996</v>
      </c>
      <c r="F906">
        <v>5.0670000000000002</v>
      </c>
      <c r="G906">
        <v>0</v>
      </c>
      <c r="H906" t="s">
        <v>194</v>
      </c>
      <c r="I906">
        <v>0.56999999999999995</v>
      </c>
      <c r="J906">
        <f t="shared" si="450"/>
        <v>1.0009999999999764</v>
      </c>
      <c r="K906">
        <f t="shared" ca="1" si="451"/>
        <v>50.95</v>
      </c>
      <c r="L906">
        <f t="shared" ca="1" si="452"/>
        <v>1.0684959309922624</v>
      </c>
      <c r="M906">
        <f t="shared" ca="1" si="425"/>
        <v>5.4140688823377934</v>
      </c>
      <c r="N906">
        <f t="shared" ca="1" si="426"/>
        <v>0.75153734013885309</v>
      </c>
      <c r="O906">
        <f t="shared" ca="1" si="427"/>
        <v>9.4106671169650511</v>
      </c>
      <c r="P906">
        <f t="shared" ca="1" si="428"/>
        <v>633.25299593099226</v>
      </c>
      <c r="Q906">
        <f t="shared" ca="1" si="429"/>
        <v>637.76679081306804</v>
      </c>
      <c r="R906">
        <f t="shared" ca="1" si="430"/>
        <v>2.916235482106308E-2</v>
      </c>
      <c r="S906">
        <f t="shared" ca="1" si="431"/>
        <v>2.9066950524488626</v>
      </c>
      <c r="T906">
        <f t="shared" ca="1" si="432"/>
        <v>51.768448110049306</v>
      </c>
      <c r="U906">
        <f t="shared" ca="1" si="453"/>
        <v>-3.2979622313860091E-2</v>
      </c>
      <c r="V906">
        <f t="shared" ca="1" si="454"/>
        <v>0</v>
      </c>
      <c r="W906">
        <f t="shared" ca="1" si="433"/>
        <v>0.93003104352275623</v>
      </c>
      <c r="X906">
        <f t="shared" ca="1" si="434"/>
        <v>4.7124672975298063</v>
      </c>
      <c r="Y906">
        <f t="shared" ca="1" si="435"/>
        <v>0.68029811748659219</v>
      </c>
      <c r="Z906">
        <f t="shared" ca="1" si="436"/>
        <v>10.811746115820711</v>
      </c>
      <c r="AA906">
        <f t="shared" ca="1" si="437"/>
        <v>633.11453104352267</v>
      </c>
      <c r="AB906">
        <f t="shared" ca="1" si="438"/>
        <v>639.07242370779204</v>
      </c>
      <c r="AC906">
        <f t="shared" ca="1" si="439"/>
        <v>4.395839600117564E-2</v>
      </c>
      <c r="AD906">
        <f t="shared" ca="1" si="440"/>
        <v>3.5794196068438446</v>
      </c>
      <c r="AE906">
        <f t="shared" ca="1" si="441"/>
        <v>58.344119124268133</v>
      </c>
      <c r="AF906">
        <f t="shared" ca="1" si="442"/>
        <v>4.8611973155743726E-2</v>
      </c>
      <c r="AG906">
        <f t="shared" ca="1" si="443"/>
        <v>0</v>
      </c>
      <c r="AH906">
        <f ca="1">IFERROR(IF(V32="Supercritical",MAX($D$16,IFERROR(L906,MAX($D$16,POWER((ABS(K906)^2)/($I$5*MAX(F906,0.1)^2),1/3)))),IF(V32="Subcritical",MAX($D$16,IFERROR(W906,MAX($D$16,POWER((ABS(K906)^2)/($I$5*MAX(F906,0.1)^2),1/3)))),IF(AND(IFERROR(V906,0)=1,IFERROR(AG906,0)=1),IF(IFERROR(T906,-1E+99)&gt;=IFERROR(AE906,-1E+99),MAX($D$16,IFERROR(L906,MAX($D$16,POWER((ABS(K906)^2)/($I$5*MAX(F906,0.1)^2),1/3)))),MAX($D$16,IFERROR(W906,MAX($D$16,POWER((ABS(K906)^2)/($I$5*MAX(F906,0.1)^2),1/3))))),IF(IFERROR(V906,0)=1,MAX($D$16,IFERROR(L906,MAX($D$16,POWER((ABS(K906)^2)/($I$5*MAX(F906,0.1)^2),1/3)))),IF(IFERROR(AG906,0)=1,MAX($D$16,IFERROR(W906,MAX($D$16,POWER((ABS(K906)^2)/($I$5*MAX(F906,0.1)^2),1/3)))),MAX($D$16,POWER((ABS(K906)^2)/($I$5*MAX(F906,0.1)^2),1/3))))))),MAX($D$16,POWER((ABS(K906)^2)/($I$5*MAX(F906,0.1)^2),1/3)))</f>
        <v>2.1762353150568448</v>
      </c>
      <c r="AI906">
        <f t="shared" ca="1" si="444"/>
        <v>634.36073531505679</v>
      </c>
      <c r="AJ906">
        <f t="shared" ca="1" si="445"/>
        <v>635.4488529725852</v>
      </c>
      <c r="AM906">
        <v>0</v>
      </c>
      <c r="AN906">
        <v>0</v>
      </c>
      <c r="AO906">
        <f t="shared" si="446"/>
        <v>0</v>
      </c>
      <c r="AP906">
        <f t="shared" si="455"/>
        <v>0</v>
      </c>
      <c r="AQ906">
        <f t="shared" ca="1" si="447"/>
        <v>1</v>
      </c>
      <c r="AR906" t="str">
        <f t="shared" ca="1" si="448"/>
        <v>Supercritical</v>
      </c>
      <c r="AS906">
        <f t="shared" ca="1" si="449"/>
        <v>3.8932924749513747E-3</v>
      </c>
    </row>
    <row r="907" spans="1:45" x14ac:dyDescent="0.35">
      <c r="A907">
        <v>758</v>
      </c>
      <c r="B907">
        <v>756.99599999999998</v>
      </c>
      <c r="C907">
        <v>616091.64300000004</v>
      </c>
      <c r="D907">
        <v>3097249.835</v>
      </c>
      <c r="E907">
        <v>632.18399999999997</v>
      </c>
      <c r="F907">
        <v>5.0670000000000002</v>
      </c>
      <c r="G907">
        <v>0</v>
      </c>
      <c r="H907" t="s">
        <v>194</v>
      </c>
      <c r="I907">
        <v>0.51900000000000002</v>
      </c>
      <c r="J907">
        <f t="shared" si="450"/>
        <v>1</v>
      </c>
      <c r="K907">
        <f t="shared" ca="1" si="451"/>
        <v>50.95</v>
      </c>
      <c r="L907">
        <f t="shared" ca="1" si="452"/>
        <v>1.0684959309922624</v>
      </c>
      <c r="M907">
        <f t="shared" ca="1" si="425"/>
        <v>5.4140688823377934</v>
      </c>
      <c r="N907">
        <f t="shared" ca="1" si="426"/>
        <v>0.75153734013885309</v>
      </c>
      <c r="O907">
        <f t="shared" ca="1" si="427"/>
        <v>9.4106671169650511</v>
      </c>
      <c r="P907">
        <f t="shared" ca="1" si="428"/>
        <v>633.25249593099227</v>
      </c>
      <c r="Q907">
        <f t="shared" ca="1" si="429"/>
        <v>637.76629081306805</v>
      </c>
      <c r="R907">
        <f t="shared" ca="1" si="430"/>
        <v>2.916235482106308E-2</v>
      </c>
      <c r="S907">
        <f t="shared" ca="1" si="431"/>
        <v>2.9066950524488626</v>
      </c>
      <c r="T907">
        <f t="shared" ca="1" si="432"/>
        <v>51.768448110049306</v>
      </c>
      <c r="U907">
        <f t="shared" ca="1" si="453"/>
        <v>-3.2566787394102903E-2</v>
      </c>
      <c r="V907">
        <f t="shared" ca="1" si="454"/>
        <v>0</v>
      </c>
      <c r="W907">
        <f t="shared" ca="1" si="433"/>
        <v>0.92985417973040863</v>
      </c>
      <c r="X907">
        <f t="shared" ca="1" si="434"/>
        <v>4.711571128693981</v>
      </c>
      <c r="Y907">
        <f t="shared" ca="1" si="435"/>
        <v>0.68020347965981565</v>
      </c>
      <c r="Z907">
        <f t="shared" ca="1" si="436"/>
        <v>10.813802574200558</v>
      </c>
      <c r="AA907">
        <f t="shared" ca="1" si="437"/>
        <v>633.11385417973042</v>
      </c>
      <c r="AB907">
        <f t="shared" ca="1" si="438"/>
        <v>639.07401351274711</v>
      </c>
      <c r="AC907">
        <f t="shared" ca="1" si="439"/>
        <v>4.3983277851284801E-2</v>
      </c>
      <c r="AD907">
        <f t="shared" ca="1" si="440"/>
        <v>3.5804408957335263</v>
      </c>
      <c r="AE907">
        <f t="shared" ca="1" si="441"/>
        <v>58.353966325271024</v>
      </c>
      <c r="AF907">
        <f t="shared" ca="1" si="442"/>
        <v>4.9771245947681564E-2</v>
      </c>
      <c r="AG907">
        <f t="shared" ca="1" si="443"/>
        <v>0</v>
      </c>
      <c r="AH907">
        <f ca="1">IFERROR(IF(V32="Supercritical",MAX($D$16,IFERROR(L907,MAX($D$16,POWER((ABS(K907)^2)/($I$5*MAX(F907,0.1)^2),1/3)))),IF(V32="Subcritical",MAX($D$16,IFERROR(W907,MAX($D$16,POWER((ABS(K907)^2)/($I$5*MAX(F907,0.1)^2),1/3)))),IF(AND(IFERROR(V907,0)=1,IFERROR(AG907,0)=1),IF(IFERROR(T907,-1E+99)&gt;=IFERROR(AE907,-1E+99),MAX($D$16,IFERROR(L907,MAX($D$16,POWER((ABS(K907)^2)/($I$5*MAX(F907,0.1)^2),1/3)))),MAX($D$16,IFERROR(W907,MAX($D$16,POWER((ABS(K907)^2)/($I$5*MAX(F907,0.1)^2),1/3))))),IF(IFERROR(V907,0)=1,MAX($D$16,IFERROR(L907,MAX($D$16,POWER((ABS(K907)^2)/($I$5*MAX(F907,0.1)^2),1/3)))),IF(IFERROR(AG907,0)=1,MAX($D$16,IFERROR(W907,MAX($D$16,POWER((ABS(K907)^2)/($I$5*MAX(F907,0.1)^2),1/3)))),MAX($D$16,POWER((ABS(K907)^2)/($I$5*MAX(F907,0.1)^2),1/3))))))),MAX($D$16,POWER((ABS(K907)^2)/($I$5*MAX(F907,0.1)^2),1/3)))</f>
        <v>2.1762353150568448</v>
      </c>
      <c r="AI907">
        <f t="shared" ca="1" si="444"/>
        <v>634.3602353150568</v>
      </c>
      <c r="AJ907">
        <f t="shared" ca="1" si="445"/>
        <v>635.44835297258521</v>
      </c>
      <c r="AM907">
        <v>0</v>
      </c>
      <c r="AN907">
        <v>0</v>
      </c>
      <c r="AO907">
        <f t="shared" si="446"/>
        <v>0</v>
      </c>
      <c r="AP907">
        <f t="shared" si="455"/>
        <v>0</v>
      </c>
      <c r="AQ907">
        <f t="shared" ca="1" si="447"/>
        <v>1</v>
      </c>
      <c r="AR907" t="str">
        <f t="shared" ca="1" si="448"/>
        <v>Supercritical</v>
      </c>
      <c r="AS907">
        <f t="shared" ca="1" si="449"/>
        <v>3.8932924749513747E-3</v>
      </c>
    </row>
    <row r="908" spans="1:45" x14ac:dyDescent="0.35">
      <c r="A908">
        <v>759</v>
      </c>
      <c r="B908">
        <v>757.99599999999998</v>
      </c>
      <c r="C908">
        <v>616091.56499999994</v>
      </c>
      <c r="D908">
        <v>3097248.838</v>
      </c>
      <c r="E908">
        <v>632.18349999999998</v>
      </c>
      <c r="F908">
        <v>5.0670000000000002</v>
      </c>
      <c r="G908">
        <v>0</v>
      </c>
      <c r="H908" t="s">
        <v>194</v>
      </c>
      <c r="I908">
        <v>0.63300000000000001</v>
      </c>
      <c r="J908">
        <f t="shared" si="450"/>
        <v>1</v>
      </c>
      <c r="K908">
        <f t="shared" ca="1" si="451"/>
        <v>50.95</v>
      </c>
      <c r="L908">
        <f t="shared" ca="1" si="452"/>
        <v>1.0684959309922624</v>
      </c>
      <c r="M908">
        <f t="shared" ca="1" si="425"/>
        <v>5.4140688823377934</v>
      </c>
      <c r="N908">
        <f t="shared" ca="1" si="426"/>
        <v>0.75153734013885309</v>
      </c>
      <c r="O908">
        <f t="shared" ca="1" si="427"/>
        <v>9.4106671169650511</v>
      </c>
      <c r="P908">
        <f t="shared" ca="1" si="428"/>
        <v>633.25199593099228</v>
      </c>
      <c r="Q908">
        <f t="shared" ca="1" si="429"/>
        <v>637.76579081306807</v>
      </c>
      <c r="R908">
        <f t="shared" ca="1" si="430"/>
        <v>2.916235482106308E-2</v>
      </c>
      <c r="S908">
        <f t="shared" ca="1" si="431"/>
        <v>2.9066950524488626</v>
      </c>
      <c r="T908">
        <f t="shared" ca="1" si="432"/>
        <v>51.768448110049306</v>
      </c>
      <c r="U908">
        <f t="shared" ca="1" si="453"/>
        <v>-3.342440842175165E-2</v>
      </c>
      <c r="V908">
        <f t="shared" ca="1" si="454"/>
        <v>0</v>
      </c>
      <c r="W908">
        <f t="shared" ca="1" si="433"/>
        <v>0.92967955356765408</v>
      </c>
      <c r="X908">
        <f t="shared" ca="1" si="434"/>
        <v>4.7106862979273032</v>
      </c>
      <c r="Y908">
        <f t="shared" ca="1" si="435"/>
        <v>0.68011002967988021</v>
      </c>
      <c r="Z908">
        <f t="shared" ca="1" si="436"/>
        <v>10.815833782525052</v>
      </c>
      <c r="AA908">
        <f t="shared" ca="1" si="437"/>
        <v>633.11317955356765</v>
      </c>
      <c r="AB908">
        <f t="shared" ca="1" si="438"/>
        <v>639.07557814741119</v>
      </c>
      <c r="AC908">
        <f t="shared" ca="1" si="439"/>
        <v>4.4007863777820198E-2</v>
      </c>
      <c r="AD908">
        <f t="shared" ca="1" si="440"/>
        <v>3.5814497401439458</v>
      </c>
      <c r="AE908">
        <f t="shared" ca="1" si="441"/>
        <v>58.3636930848267</v>
      </c>
      <c r="AF908">
        <f t="shared" ca="1" si="442"/>
        <v>-0.13668064016815151</v>
      </c>
      <c r="AG908">
        <f t="shared" ca="1" si="443"/>
        <v>0</v>
      </c>
      <c r="AH908">
        <f ca="1">IFERROR(IF(V32="Supercritical",MAX($D$16,IFERROR(L908,MAX($D$16,POWER((ABS(K908)^2)/($I$5*MAX(F908,0.1)^2),1/3)))),IF(V32="Subcritical",MAX($D$16,IFERROR(W908,MAX($D$16,POWER((ABS(K908)^2)/($I$5*MAX(F908,0.1)^2),1/3)))),IF(AND(IFERROR(V908,0)=1,IFERROR(AG908,0)=1),IF(IFERROR(T908,-1E+99)&gt;=IFERROR(AE908,-1E+99),MAX($D$16,IFERROR(L908,MAX($D$16,POWER((ABS(K908)^2)/($I$5*MAX(F908,0.1)^2),1/3)))),MAX($D$16,IFERROR(W908,MAX($D$16,POWER((ABS(K908)^2)/($I$5*MAX(F908,0.1)^2),1/3))))),IF(IFERROR(V908,0)=1,MAX($D$16,IFERROR(L908,MAX($D$16,POWER((ABS(K908)^2)/($I$5*MAX(F908,0.1)^2),1/3)))),IF(IFERROR(AG908,0)=1,MAX($D$16,IFERROR(W908,MAX($D$16,POWER((ABS(K908)^2)/($I$5*MAX(F908,0.1)^2),1/3)))),MAX($D$16,POWER((ABS(K908)^2)/($I$5*MAX(F908,0.1)^2),1/3))))))),MAX($D$16,POWER((ABS(K908)^2)/($I$5*MAX(F908,0.1)^2),1/3)))</f>
        <v>2.1762353150568448</v>
      </c>
      <c r="AI908">
        <f t="shared" ca="1" si="444"/>
        <v>634.35973531505681</v>
      </c>
      <c r="AJ908">
        <f t="shared" ca="1" si="445"/>
        <v>635.44785297258522</v>
      </c>
      <c r="AM908">
        <v>0</v>
      </c>
      <c r="AN908">
        <v>0</v>
      </c>
      <c r="AO908">
        <f t="shared" si="446"/>
        <v>0</v>
      </c>
      <c r="AP908">
        <f t="shared" si="455"/>
        <v>0</v>
      </c>
      <c r="AQ908">
        <f t="shared" ca="1" si="447"/>
        <v>1</v>
      </c>
      <c r="AR908" t="str">
        <f t="shared" ca="1" si="448"/>
        <v>Supercritical</v>
      </c>
      <c r="AS908">
        <f t="shared" ca="1" si="449"/>
        <v>3.8932924749513747E-3</v>
      </c>
    </row>
    <row r="909" spans="1:45" x14ac:dyDescent="0.35">
      <c r="A909">
        <v>760</v>
      </c>
      <c r="B909">
        <v>758.99599999999998</v>
      </c>
      <c r="C909">
        <v>616091.49800000002</v>
      </c>
      <c r="D909">
        <v>3097247.84</v>
      </c>
      <c r="E909">
        <v>632.18299999999999</v>
      </c>
      <c r="F909">
        <v>5.1829999999999998</v>
      </c>
      <c r="G909">
        <v>0</v>
      </c>
      <c r="H909" t="s">
        <v>194</v>
      </c>
      <c r="I909">
        <v>0.57199999999999995</v>
      </c>
      <c r="J909">
        <f t="shared" si="450"/>
        <v>1</v>
      </c>
      <c r="K909">
        <f t="shared" ca="1" si="451"/>
        <v>50.95</v>
      </c>
      <c r="L909">
        <f t="shared" ca="1" si="452"/>
        <v>1.0684959309922624</v>
      </c>
      <c r="M909">
        <f t="shared" ca="1" si="425"/>
        <v>5.5380144103328961</v>
      </c>
      <c r="N909">
        <f t="shared" ca="1" si="426"/>
        <v>0.7565601867802465</v>
      </c>
      <c r="O909">
        <f t="shared" ca="1" si="427"/>
        <v>9.2000482889565731</v>
      </c>
      <c r="P909">
        <f t="shared" ca="1" si="428"/>
        <v>633.25149593099229</v>
      </c>
      <c r="Q909">
        <f t="shared" ca="1" si="429"/>
        <v>637.56550655887872</v>
      </c>
      <c r="R909">
        <f t="shared" ca="1" si="430"/>
        <v>2.7625156954406933E-2</v>
      </c>
      <c r="S909">
        <f t="shared" ca="1" si="431"/>
        <v>2.8416407159479817</v>
      </c>
      <c r="T909">
        <f t="shared" ca="1" si="432"/>
        <v>50.740778978737794</v>
      </c>
      <c r="U909">
        <f t="shared" ca="1" si="453"/>
        <v>0.10765207092390483</v>
      </c>
      <c r="V909">
        <f t="shared" ca="1" si="454"/>
        <v>0</v>
      </c>
      <c r="W909">
        <f t="shared" ca="1" si="433"/>
        <v>0.9295072126234164</v>
      </c>
      <c r="X909">
        <f t="shared" ca="1" si="434"/>
        <v>4.8176358830271671</v>
      </c>
      <c r="Y909">
        <f t="shared" ca="1" si="435"/>
        <v>0.68412752262408238</v>
      </c>
      <c r="Z909">
        <f t="shared" ca="1" si="436"/>
        <v>10.575726608874707</v>
      </c>
      <c r="AA909">
        <f t="shared" ca="1" si="437"/>
        <v>633.11250721262343</v>
      </c>
      <c r="AB909">
        <f t="shared" ca="1" si="438"/>
        <v>638.81311849221879</v>
      </c>
      <c r="AC909">
        <f t="shared" ca="1" si="439"/>
        <v>4.1746512353038778E-2</v>
      </c>
      <c r="AD909">
        <f t="shared" ca="1" si="440"/>
        <v>3.5022676262843495</v>
      </c>
      <c r="AE909">
        <f t="shared" ca="1" si="441"/>
        <v>57.165952562069371</v>
      </c>
      <c r="AF909">
        <f t="shared" ca="1" si="442"/>
        <v>1.9959314979246301E-2</v>
      </c>
      <c r="AG909">
        <f t="shared" ca="1" si="443"/>
        <v>0</v>
      </c>
      <c r="AH909">
        <f ca="1">IFERROR(IF(V32="Supercritical",MAX($D$16,IFERROR(L909,MAX($D$16,POWER((ABS(K909)^2)/($I$5*MAX(F909,0.1)^2),1/3)))),IF(V32="Subcritical",MAX($D$16,IFERROR(W909,MAX($D$16,POWER((ABS(K909)^2)/($I$5*MAX(F909,0.1)^2),1/3)))),IF(AND(IFERROR(V909,0)=1,IFERROR(AG909,0)=1),IF(IFERROR(T909,-1E+99)&gt;=IFERROR(AE909,-1E+99),MAX($D$16,IFERROR(L909,MAX($D$16,POWER((ABS(K909)^2)/($I$5*MAX(F909,0.1)^2),1/3)))),MAX($D$16,IFERROR(W909,MAX($D$16,POWER((ABS(K909)^2)/($I$5*MAX(F909,0.1)^2),1/3))))),IF(IFERROR(V909,0)=1,MAX($D$16,IFERROR(L909,MAX($D$16,POWER((ABS(K909)^2)/($I$5*MAX(F909,0.1)^2),1/3)))),IF(IFERROR(AG909,0)=1,MAX($D$16,IFERROR(W909,MAX($D$16,POWER((ABS(K909)^2)/($I$5*MAX(F909,0.1)^2),1/3)))),MAX($D$16,POWER((ABS(K909)^2)/($I$5*MAX(F909,0.1)^2),1/3))))))),MAX($D$16,POWER((ABS(K909)^2)/($I$5*MAX(F909,0.1)^2),1/3)))</f>
        <v>2.143642294666587</v>
      </c>
      <c r="AI909">
        <f t="shared" ca="1" si="444"/>
        <v>634.32664229466661</v>
      </c>
      <c r="AJ909">
        <f t="shared" ca="1" si="445"/>
        <v>635.39846344199987</v>
      </c>
      <c r="AM909">
        <v>0</v>
      </c>
      <c r="AN909">
        <v>0</v>
      </c>
      <c r="AO909">
        <f t="shared" si="446"/>
        <v>0</v>
      </c>
      <c r="AP909">
        <f t="shared" si="455"/>
        <v>0</v>
      </c>
      <c r="AQ909">
        <f t="shared" ca="1" si="447"/>
        <v>1.0000000000000002</v>
      </c>
      <c r="AR909" t="str">
        <f t="shared" ca="1" si="448"/>
        <v>Supercritical</v>
      </c>
      <c r="AS909">
        <f t="shared" ca="1" si="449"/>
        <v>3.8239292471702671E-3</v>
      </c>
    </row>
    <row r="910" spans="1:45" x14ac:dyDescent="0.35">
      <c r="A910">
        <v>761</v>
      </c>
      <c r="B910">
        <v>759.99599999999998</v>
      </c>
      <c r="C910">
        <v>616091.44099999999</v>
      </c>
      <c r="D910">
        <v>3097246.8420000002</v>
      </c>
      <c r="E910">
        <v>632.1825</v>
      </c>
      <c r="F910">
        <v>5.2</v>
      </c>
      <c r="G910">
        <v>0</v>
      </c>
      <c r="H910" t="s">
        <v>194</v>
      </c>
      <c r="I910">
        <v>0.51800000000000002</v>
      </c>
      <c r="J910">
        <f t="shared" si="450"/>
        <v>1</v>
      </c>
      <c r="K910">
        <f t="shared" ca="1" si="451"/>
        <v>50.95</v>
      </c>
      <c r="L910">
        <f t="shared" ca="1" si="452"/>
        <v>1.0684959309922624</v>
      </c>
      <c r="M910">
        <f t="shared" ca="1" si="425"/>
        <v>5.5561788411597641</v>
      </c>
      <c r="N910">
        <f t="shared" ca="1" si="426"/>
        <v>0.75728294997139567</v>
      </c>
      <c r="O910">
        <f t="shared" ca="1" si="427"/>
        <v>9.1699712080119067</v>
      </c>
      <c r="P910">
        <f t="shared" ca="1" si="428"/>
        <v>633.2509959309923</v>
      </c>
      <c r="Q910">
        <f t="shared" ca="1" si="429"/>
        <v>637.53684567389587</v>
      </c>
      <c r="R910">
        <f t="shared" ca="1" si="430"/>
        <v>2.7409906686322007E-2</v>
      </c>
      <c r="S910">
        <f t="shared" ca="1" si="431"/>
        <v>2.8323507366843055</v>
      </c>
      <c r="T910">
        <f t="shared" ca="1" si="432"/>
        <v>50.594272557643521</v>
      </c>
      <c r="U910">
        <f t="shared" ca="1" si="453"/>
        <v>-1.1029341507764912E-2</v>
      </c>
      <c r="V910">
        <f t="shared" ca="1" si="454"/>
        <v>0</v>
      </c>
      <c r="W910">
        <f t="shared" ca="1" si="433"/>
        <v>0.92933719540354687</v>
      </c>
      <c r="X910">
        <f t="shared" ca="1" si="434"/>
        <v>4.8325534160984436</v>
      </c>
      <c r="Y910">
        <f t="shared" ca="1" si="435"/>
        <v>0.68462619870837893</v>
      </c>
      <c r="Z910">
        <f t="shared" ca="1" si="436"/>
        <v>10.543080564877528</v>
      </c>
      <c r="AA910">
        <f t="shared" ca="1" si="437"/>
        <v>633.1118371954035</v>
      </c>
      <c r="AB910">
        <f t="shared" ca="1" si="438"/>
        <v>638.77730854084177</v>
      </c>
      <c r="AC910">
        <f t="shared" ca="1" si="439"/>
        <v>4.1448887905253438E-2</v>
      </c>
      <c r="AD910">
        <f t="shared" ca="1" si="440"/>
        <v>3.49177588842849</v>
      </c>
      <c r="AE910">
        <f t="shared" ca="1" si="441"/>
        <v>57.002921627588186</v>
      </c>
      <c r="AF910">
        <f t="shared" ca="1" si="442"/>
        <v>4.418764902447947E-2</v>
      </c>
      <c r="AG910">
        <f t="shared" ca="1" si="443"/>
        <v>0</v>
      </c>
      <c r="AH910">
        <f ca="1">IFERROR(IF(V32="Supercritical",MAX($D$16,IFERROR(L910,MAX($D$16,POWER((ABS(K910)^2)/($I$5*MAX(F910,0.1)^2),1/3)))),IF(V32="Subcritical",MAX($D$16,IFERROR(W910,MAX($D$16,POWER((ABS(K910)^2)/($I$5*MAX(F910,0.1)^2),1/3)))),IF(AND(IFERROR(V910,0)=1,IFERROR(AG910,0)=1),IF(IFERROR(T910,-1E+99)&gt;=IFERROR(AE910,-1E+99),MAX($D$16,IFERROR(L910,MAX($D$16,POWER((ABS(K910)^2)/($I$5*MAX(F910,0.1)^2),1/3)))),MAX($D$16,IFERROR(W910,MAX($D$16,POWER((ABS(K910)^2)/($I$5*MAX(F910,0.1)^2),1/3))))),IF(IFERROR(V910,0)=1,MAX($D$16,IFERROR(L910,MAX($D$16,POWER((ABS(K910)^2)/($I$5*MAX(F910,0.1)^2),1/3)))),IF(IFERROR(AG910,0)=1,MAX($D$16,IFERROR(W910,MAX($D$16,POWER((ABS(K910)^2)/($I$5*MAX(F910,0.1)^2),1/3)))),MAX($D$16,POWER((ABS(K910)^2)/($I$5*MAX(F910,0.1)^2),1/3))))))),MAX($D$16,POWER((ABS(K910)^2)/($I$5*MAX(F910,0.1)^2),1/3)))</f>
        <v>2.1389677043987478</v>
      </c>
      <c r="AI910">
        <f t="shared" ca="1" si="444"/>
        <v>634.32146770439874</v>
      </c>
      <c r="AJ910">
        <f t="shared" ca="1" si="445"/>
        <v>635.39095155659811</v>
      </c>
      <c r="AM910">
        <v>0</v>
      </c>
      <c r="AN910">
        <v>0</v>
      </c>
      <c r="AO910">
        <f t="shared" si="446"/>
        <v>0</v>
      </c>
      <c r="AP910">
        <f t="shared" si="455"/>
        <v>0</v>
      </c>
      <c r="AQ910">
        <f t="shared" ca="1" si="447"/>
        <v>1.0000000000000004</v>
      </c>
      <c r="AR910" t="str">
        <f t="shared" ca="1" si="448"/>
        <v>Supercritical</v>
      </c>
      <c r="AS910">
        <f t="shared" ca="1" si="449"/>
        <v>3.8141460404132466E-3</v>
      </c>
    </row>
    <row r="911" spans="1:45" x14ac:dyDescent="0.35">
      <c r="A911">
        <v>762</v>
      </c>
      <c r="B911">
        <v>760.99599999999998</v>
      </c>
      <c r="C911">
        <v>616091.39300000004</v>
      </c>
      <c r="D911">
        <v>3097245.8429999999</v>
      </c>
      <c r="E911">
        <v>632.18200000000002</v>
      </c>
      <c r="F911">
        <v>5.2</v>
      </c>
      <c r="G911">
        <v>0</v>
      </c>
      <c r="H911" t="s">
        <v>194</v>
      </c>
      <c r="I911">
        <v>0.34300000000000003</v>
      </c>
      <c r="J911">
        <f t="shared" si="450"/>
        <v>1</v>
      </c>
      <c r="K911">
        <f t="shared" ca="1" si="451"/>
        <v>50.95</v>
      </c>
      <c r="L911">
        <f t="shared" ca="1" si="452"/>
        <v>1.0684959309922624</v>
      </c>
      <c r="M911">
        <f t="shared" ca="1" si="425"/>
        <v>5.5561788411597641</v>
      </c>
      <c r="N911">
        <f t="shared" ca="1" si="426"/>
        <v>0.75728294997139567</v>
      </c>
      <c r="O911">
        <f t="shared" ca="1" si="427"/>
        <v>9.1699712080119067</v>
      </c>
      <c r="P911">
        <f t="shared" ca="1" si="428"/>
        <v>633.25049593099232</v>
      </c>
      <c r="Q911">
        <f t="shared" ca="1" si="429"/>
        <v>637.53634567389588</v>
      </c>
      <c r="R911">
        <f t="shared" ca="1" si="430"/>
        <v>2.7409906686322007E-2</v>
      </c>
      <c r="S911">
        <f t="shared" ca="1" si="431"/>
        <v>2.8323507366843055</v>
      </c>
      <c r="T911">
        <f t="shared" ca="1" si="432"/>
        <v>50.594272557643521</v>
      </c>
      <c r="U911">
        <f t="shared" ca="1" si="453"/>
        <v>-2.9359984122720562E-2</v>
      </c>
      <c r="V911">
        <f t="shared" ca="1" si="454"/>
        <v>0</v>
      </c>
      <c r="W911">
        <f t="shared" ca="1" si="433"/>
        <v>0.92916953221316489</v>
      </c>
      <c r="X911">
        <f t="shared" ca="1" si="434"/>
        <v>4.8316815675084577</v>
      </c>
      <c r="Y911">
        <f t="shared" ca="1" si="435"/>
        <v>0.68453520345315899</v>
      </c>
      <c r="Z911">
        <f t="shared" ca="1" si="436"/>
        <v>10.544983001906161</v>
      </c>
      <c r="AA911">
        <f t="shared" ca="1" si="437"/>
        <v>633.11116953221313</v>
      </c>
      <c r="AB911">
        <f t="shared" ca="1" si="438"/>
        <v>638.77868566424627</v>
      </c>
      <c r="AC911">
        <f t="shared" ca="1" si="439"/>
        <v>4.1471196886510235E-2</v>
      </c>
      <c r="AD911">
        <f t="shared" ca="1" si="440"/>
        <v>3.4927210367696166</v>
      </c>
      <c r="AE911">
        <f t="shared" ca="1" si="441"/>
        <v>57.011992108344941</v>
      </c>
      <c r="AF911">
        <f t="shared" ca="1" si="442"/>
        <v>4.0971196886516736E-2</v>
      </c>
      <c r="AG911">
        <f t="shared" ca="1" si="443"/>
        <v>0</v>
      </c>
      <c r="AH911">
        <f ca="1">IFERROR(IF(V32="Supercritical",MAX($D$16,IFERROR(L911,MAX($D$16,POWER((ABS(K911)^2)/($I$5*MAX(F911,0.1)^2),1/3)))),IF(V32="Subcritical",MAX($D$16,IFERROR(W911,MAX($D$16,POWER((ABS(K911)^2)/($I$5*MAX(F911,0.1)^2),1/3)))),IF(AND(IFERROR(V911,0)=1,IFERROR(AG911,0)=1),IF(IFERROR(T911,-1E+99)&gt;=IFERROR(AE911,-1E+99),MAX($D$16,IFERROR(L911,MAX($D$16,POWER((ABS(K911)^2)/($I$5*MAX(F911,0.1)^2),1/3)))),MAX($D$16,IFERROR(W911,MAX($D$16,POWER((ABS(K911)^2)/($I$5*MAX(F911,0.1)^2),1/3))))),IF(IFERROR(V911,0)=1,MAX($D$16,IFERROR(L911,MAX($D$16,POWER((ABS(K911)^2)/($I$5*MAX(F911,0.1)^2),1/3)))),IF(IFERROR(AG911,0)=1,MAX($D$16,IFERROR(W911,MAX($D$16,POWER((ABS(K911)^2)/($I$5*MAX(F911,0.1)^2),1/3)))),MAX($D$16,POWER((ABS(K911)^2)/($I$5*MAX(F911,0.1)^2),1/3))))))),MAX($D$16,POWER((ABS(K911)^2)/($I$5*MAX(F911,0.1)^2),1/3)))</f>
        <v>2.1389677043987478</v>
      </c>
      <c r="AI911">
        <f t="shared" ca="1" si="444"/>
        <v>634.32096770439875</v>
      </c>
      <c r="AJ911">
        <f t="shared" ca="1" si="445"/>
        <v>635.39045155659812</v>
      </c>
      <c r="AM911">
        <v>0</v>
      </c>
      <c r="AN911">
        <v>0</v>
      </c>
      <c r="AO911">
        <f t="shared" si="446"/>
        <v>0</v>
      </c>
      <c r="AP911">
        <f t="shared" si="455"/>
        <v>0</v>
      </c>
      <c r="AQ911">
        <f t="shared" ca="1" si="447"/>
        <v>1.0000000000000004</v>
      </c>
      <c r="AR911" t="str">
        <f t="shared" ca="1" si="448"/>
        <v>Supercritical</v>
      </c>
      <c r="AS911">
        <f t="shared" ca="1" si="449"/>
        <v>3.8141460404132466E-3</v>
      </c>
    </row>
    <row r="912" spans="1:45" x14ac:dyDescent="0.35">
      <c r="A912">
        <v>763</v>
      </c>
      <c r="B912">
        <v>761.99599999999998</v>
      </c>
      <c r="C912">
        <v>616091.35100000002</v>
      </c>
      <c r="D912">
        <v>3097244.844</v>
      </c>
      <c r="E912">
        <v>632.18150000000003</v>
      </c>
      <c r="F912">
        <v>5.2</v>
      </c>
      <c r="G912">
        <v>0</v>
      </c>
      <c r="H912" t="s">
        <v>194</v>
      </c>
      <c r="I912">
        <v>0</v>
      </c>
      <c r="J912">
        <f t="shared" si="450"/>
        <v>1</v>
      </c>
      <c r="K912">
        <f t="shared" ca="1" si="451"/>
        <v>50.95</v>
      </c>
      <c r="L912">
        <f t="shared" ca="1" si="452"/>
        <v>1.0684959309922624</v>
      </c>
      <c r="M912">
        <f t="shared" ca="1" si="425"/>
        <v>5.5561788411597641</v>
      </c>
      <c r="N912">
        <f t="shared" ca="1" si="426"/>
        <v>0.75728294997139567</v>
      </c>
      <c r="O912">
        <f t="shared" ca="1" si="427"/>
        <v>9.1699712080119067</v>
      </c>
      <c r="P912">
        <f t="shared" ca="1" si="428"/>
        <v>633.24999593099233</v>
      </c>
      <c r="Q912">
        <f t="shared" ca="1" si="429"/>
        <v>637.53584567389589</v>
      </c>
      <c r="R912">
        <f t="shared" ca="1" si="430"/>
        <v>2.7409906686322007E-2</v>
      </c>
      <c r="S912">
        <f t="shared" ca="1" si="431"/>
        <v>2.8323507366843055</v>
      </c>
      <c r="T912">
        <f t="shared" ca="1" si="432"/>
        <v>50.594272557643521</v>
      </c>
      <c r="U912">
        <f t="shared" ca="1" si="453"/>
        <v>-2.6909906686341856E-2</v>
      </c>
      <c r="V912">
        <f t="shared" ca="1" si="454"/>
        <v>0</v>
      </c>
      <c r="W912">
        <f t="shared" ca="1" si="433"/>
        <v>0.92900424596916664</v>
      </c>
      <c r="X912">
        <f t="shared" ca="1" si="434"/>
        <v>4.8308220790396668</v>
      </c>
      <c r="Y912">
        <f t="shared" ca="1" si="435"/>
        <v>0.68444548976633257</v>
      </c>
      <c r="Z912">
        <f t="shared" ca="1" si="436"/>
        <v>10.546859140407113</v>
      </c>
      <c r="AA912">
        <f t="shared" ca="1" si="437"/>
        <v>633.1105042459692</v>
      </c>
      <c r="AB912">
        <f t="shared" ca="1" si="438"/>
        <v>638.78003725960775</v>
      </c>
      <c r="AC912">
        <f t="shared" ca="1" si="439"/>
        <v>4.1493205634323911E-2</v>
      </c>
      <c r="AD912">
        <f t="shared" ca="1" si="440"/>
        <v>3.4936532032604899</v>
      </c>
      <c r="AE912">
        <f t="shared" ca="1" si="441"/>
        <v>57.020937631733887</v>
      </c>
      <c r="AF912">
        <f t="shared" ca="1" si="442"/>
        <v>4.1531811270601793E-2</v>
      </c>
      <c r="AG912">
        <f t="shared" ca="1" si="443"/>
        <v>0</v>
      </c>
      <c r="AH912">
        <f ca="1">IFERROR(IF(V32="Supercritical",MAX($D$16,IFERROR(L912,MAX($D$16,POWER((ABS(K912)^2)/($I$5*MAX(F912,0.1)^2),1/3)))),IF(V32="Subcritical",MAX($D$16,IFERROR(W912,MAX($D$16,POWER((ABS(K912)^2)/($I$5*MAX(F912,0.1)^2),1/3)))),IF(AND(IFERROR(V912,0)=1,IFERROR(AG912,0)=1),IF(IFERROR(T912,-1E+99)&gt;=IFERROR(AE912,-1E+99),MAX($D$16,IFERROR(L912,MAX($D$16,POWER((ABS(K912)^2)/($I$5*MAX(F912,0.1)^2),1/3)))),MAX($D$16,IFERROR(W912,MAX($D$16,POWER((ABS(K912)^2)/($I$5*MAX(F912,0.1)^2),1/3))))),IF(IFERROR(V912,0)=1,MAX($D$16,IFERROR(L912,MAX($D$16,POWER((ABS(K912)^2)/($I$5*MAX(F912,0.1)^2),1/3)))),IF(IFERROR(AG912,0)=1,MAX($D$16,IFERROR(W912,MAX($D$16,POWER((ABS(K912)^2)/($I$5*MAX(F912,0.1)^2),1/3)))),MAX($D$16,POWER((ABS(K912)^2)/($I$5*MAX(F912,0.1)^2),1/3))))))),MAX($D$16,POWER((ABS(K912)^2)/($I$5*MAX(F912,0.1)^2),1/3)))</f>
        <v>2.1389677043987478</v>
      </c>
      <c r="AI912">
        <f t="shared" ca="1" si="444"/>
        <v>634.32046770439877</v>
      </c>
      <c r="AJ912">
        <f t="shared" ca="1" si="445"/>
        <v>635.38995155659813</v>
      </c>
      <c r="AM912">
        <v>0</v>
      </c>
      <c r="AN912">
        <v>0</v>
      </c>
      <c r="AO912">
        <f t="shared" si="446"/>
        <v>0</v>
      </c>
      <c r="AP912">
        <f t="shared" si="455"/>
        <v>0</v>
      </c>
      <c r="AQ912">
        <f t="shared" ca="1" si="447"/>
        <v>1.0000000000000004</v>
      </c>
      <c r="AR912" t="str">
        <f t="shared" ca="1" si="448"/>
        <v>Supercritical</v>
      </c>
      <c r="AS912">
        <f t="shared" ca="1" si="449"/>
        <v>3.8141460404132466E-3</v>
      </c>
    </row>
    <row r="913" spans="1:45" x14ac:dyDescent="0.35">
      <c r="A913">
        <v>764</v>
      </c>
      <c r="B913">
        <v>762.99599999999998</v>
      </c>
      <c r="C913">
        <v>616091.30900000001</v>
      </c>
      <c r="D913">
        <v>3097243.8450000002</v>
      </c>
      <c r="E913">
        <v>632.18100000000004</v>
      </c>
      <c r="F913">
        <v>5.2</v>
      </c>
      <c r="G913">
        <v>0</v>
      </c>
      <c r="H913" t="s">
        <v>194</v>
      </c>
      <c r="I913">
        <v>5.7000000000000002E-2</v>
      </c>
      <c r="J913">
        <f t="shared" si="450"/>
        <v>1</v>
      </c>
      <c r="K913">
        <f t="shared" ca="1" si="451"/>
        <v>50.95</v>
      </c>
      <c r="L913">
        <f t="shared" ca="1" si="452"/>
        <v>1.0684959309922624</v>
      </c>
      <c r="M913">
        <f t="shared" ca="1" si="425"/>
        <v>5.5561788411597641</v>
      </c>
      <c r="N913">
        <f t="shared" ca="1" si="426"/>
        <v>0.75728294997139567</v>
      </c>
      <c r="O913">
        <f t="shared" ca="1" si="427"/>
        <v>9.1699712080119067</v>
      </c>
      <c r="P913">
        <f t="shared" ca="1" si="428"/>
        <v>633.24949593099234</v>
      </c>
      <c r="Q913">
        <f t="shared" ca="1" si="429"/>
        <v>637.5353456738959</v>
      </c>
      <c r="R913">
        <f t="shared" ca="1" si="430"/>
        <v>2.7409906686322007E-2</v>
      </c>
      <c r="S913">
        <f t="shared" ca="1" si="431"/>
        <v>2.8323507366843055</v>
      </c>
      <c r="T913">
        <f t="shared" ca="1" si="432"/>
        <v>50.594272557643521</v>
      </c>
      <c r="U913">
        <f t="shared" ca="1" si="453"/>
        <v>-2.7317062411952975E-2</v>
      </c>
      <c r="V913">
        <f t="shared" ca="1" si="454"/>
        <v>0</v>
      </c>
      <c r="W913">
        <f t="shared" ca="1" si="433"/>
        <v>0.92884135294658465</v>
      </c>
      <c r="X913">
        <f t="shared" ca="1" si="434"/>
        <v>4.8299750353222404</v>
      </c>
      <c r="Y913">
        <f t="shared" ca="1" si="435"/>
        <v>0.68435706684422182</v>
      </c>
      <c r="Z913">
        <f t="shared" ca="1" si="436"/>
        <v>10.548708767104587</v>
      </c>
      <c r="AA913">
        <f t="shared" ca="1" si="437"/>
        <v>633.10984135294666</v>
      </c>
      <c r="AB913">
        <f t="shared" ca="1" si="438"/>
        <v>638.78136309877686</v>
      </c>
      <c r="AC913">
        <f t="shared" ca="1" si="439"/>
        <v>4.1514911306434789E-2</v>
      </c>
      <c r="AD913">
        <f t="shared" ca="1" si="440"/>
        <v>3.4945722784260052</v>
      </c>
      <c r="AE913">
        <f t="shared" ca="1" si="441"/>
        <v>57.029757162547931</v>
      </c>
      <c r="AF913">
        <f t="shared" ca="1" si="442"/>
        <v>4.1553705872274804E-2</v>
      </c>
      <c r="AG913">
        <f t="shared" ca="1" si="443"/>
        <v>0</v>
      </c>
      <c r="AH913">
        <f ca="1">IFERROR(IF(V32="Supercritical",MAX($D$16,IFERROR(L913,MAX($D$16,POWER((ABS(K913)^2)/($I$5*MAX(F913,0.1)^2),1/3)))),IF(V32="Subcritical",MAX($D$16,IFERROR(W913,MAX($D$16,POWER((ABS(K913)^2)/($I$5*MAX(F913,0.1)^2),1/3)))),IF(AND(IFERROR(V913,0)=1,IFERROR(AG913,0)=1),IF(IFERROR(T913,-1E+99)&gt;=IFERROR(AE913,-1E+99),MAX($D$16,IFERROR(L913,MAX($D$16,POWER((ABS(K913)^2)/($I$5*MAX(F913,0.1)^2),1/3)))),MAX($D$16,IFERROR(W913,MAX($D$16,POWER((ABS(K913)^2)/($I$5*MAX(F913,0.1)^2),1/3))))),IF(IFERROR(V913,0)=1,MAX($D$16,IFERROR(L913,MAX($D$16,POWER((ABS(K913)^2)/($I$5*MAX(F913,0.1)^2),1/3)))),IF(IFERROR(AG913,0)=1,MAX($D$16,IFERROR(W913,MAX($D$16,POWER((ABS(K913)^2)/($I$5*MAX(F913,0.1)^2),1/3)))),MAX($D$16,POWER((ABS(K913)^2)/($I$5*MAX(F913,0.1)^2),1/3))))))),MAX($D$16,POWER((ABS(K913)^2)/($I$5*MAX(F913,0.1)^2),1/3)))</f>
        <v>2.1389677043987478</v>
      </c>
      <c r="AI913">
        <f t="shared" ca="1" si="444"/>
        <v>634.31996770439878</v>
      </c>
      <c r="AJ913">
        <f t="shared" ca="1" si="445"/>
        <v>635.38945155659815</v>
      </c>
      <c r="AM913">
        <v>0</v>
      </c>
      <c r="AN913">
        <v>0</v>
      </c>
      <c r="AO913">
        <f t="shared" si="446"/>
        <v>0</v>
      </c>
      <c r="AP913">
        <f t="shared" si="455"/>
        <v>0</v>
      </c>
      <c r="AQ913">
        <f t="shared" ca="1" si="447"/>
        <v>1.0000000000000004</v>
      </c>
      <c r="AR913" t="str">
        <f t="shared" ca="1" si="448"/>
        <v>Supercritical</v>
      </c>
      <c r="AS913">
        <f t="shared" ca="1" si="449"/>
        <v>3.8141460404132466E-3</v>
      </c>
    </row>
    <row r="914" spans="1:45" x14ac:dyDescent="0.35">
      <c r="A914">
        <v>765</v>
      </c>
      <c r="B914">
        <v>763.99599999999998</v>
      </c>
      <c r="C914">
        <v>616091.26599999995</v>
      </c>
      <c r="D914">
        <v>3097242.8459999999</v>
      </c>
      <c r="E914">
        <v>632.18050000000005</v>
      </c>
      <c r="F914">
        <v>5.2</v>
      </c>
      <c r="G914">
        <v>0</v>
      </c>
      <c r="H914" t="s">
        <v>194</v>
      </c>
      <c r="I914">
        <v>5.7000000000000002E-2</v>
      </c>
      <c r="J914">
        <f t="shared" si="450"/>
        <v>1</v>
      </c>
      <c r="K914">
        <f t="shared" ca="1" si="451"/>
        <v>50.95</v>
      </c>
      <c r="L914">
        <f t="shared" ca="1" si="452"/>
        <v>1.0684959309922624</v>
      </c>
      <c r="M914">
        <f t="shared" ca="1" si="425"/>
        <v>5.5561788411597641</v>
      </c>
      <c r="N914">
        <f t="shared" ca="1" si="426"/>
        <v>0.75728294997139567</v>
      </c>
      <c r="O914">
        <f t="shared" ca="1" si="427"/>
        <v>9.1699712080119067</v>
      </c>
      <c r="P914">
        <f t="shared" ca="1" si="428"/>
        <v>633.24899593099235</v>
      </c>
      <c r="Q914">
        <f t="shared" ca="1" si="429"/>
        <v>637.53484567389592</v>
      </c>
      <c r="R914">
        <f t="shared" ca="1" si="430"/>
        <v>2.7409906686322007E-2</v>
      </c>
      <c r="S914">
        <f t="shared" ca="1" si="431"/>
        <v>2.8323507366843055</v>
      </c>
      <c r="T914">
        <f t="shared" ca="1" si="432"/>
        <v>50.594272557643521</v>
      </c>
      <c r="U914">
        <f t="shared" ca="1" si="453"/>
        <v>-2.7317062411952975E-2</v>
      </c>
      <c r="V914">
        <f t="shared" ca="1" si="454"/>
        <v>0</v>
      </c>
      <c r="W914">
        <f t="shared" ca="1" si="433"/>
        <v>0.92868086346268697</v>
      </c>
      <c r="X914">
        <f t="shared" ca="1" si="434"/>
        <v>4.8291404900059725</v>
      </c>
      <c r="Y914">
        <f t="shared" ca="1" si="435"/>
        <v>0.68426994064676439</v>
      </c>
      <c r="Z914">
        <f t="shared" ca="1" si="436"/>
        <v>10.550531736536202</v>
      </c>
      <c r="AA914">
        <f t="shared" ca="1" si="437"/>
        <v>633.10918086346271</v>
      </c>
      <c r="AB914">
        <f t="shared" ca="1" si="438"/>
        <v>638.78266302063184</v>
      </c>
      <c r="AC914">
        <f t="shared" ca="1" si="439"/>
        <v>4.1536311857868428E-2</v>
      </c>
      <c r="AD914">
        <f t="shared" ca="1" si="440"/>
        <v>3.4954781865046289</v>
      </c>
      <c r="AE914">
        <f t="shared" ca="1" si="441"/>
        <v>57.038449989044082</v>
      </c>
      <c r="AF914">
        <f t="shared" ca="1" si="442"/>
        <v>4.0994775545868833E-2</v>
      </c>
      <c r="AG914">
        <f t="shared" ca="1" si="443"/>
        <v>0</v>
      </c>
      <c r="AH914">
        <f ca="1">IFERROR(IF(V32="Supercritical",MAX($D$16,IFERROR(L914,MAX($D$16,POWER((ABS(K914)^2)/($I$5*MAX(F914,0.1)^2),1/3)))),IF(V32="Subcritical",MAX($D$16,IFERROR(W914,MAX($D$16,POWER((ABS(K914)^2)/($I$5*MAX(F914,0.1)^2),1/3)))),IF(AND(IFERROR(V914,0)=1,IFERROR(AG914,0)=1),IF(IFERROR(T914,-1E+99)&gt;=IFERROR(AE914,-1E+99),MAX($D$16,IFERROR(L914,MAX($D$16,POWER((ABS(K914)^2)/($I$5*MAX(F914,0.1)^2),1/3)))),MAX($D$16,IFERROR(W914,MAX($D$16,POWER((ABS(K914)^2)/($I$5*MAX(F914,0.1)^2),1/3))))),IF(IFERROR(V914,0)=1,MAX($D$16,IFERROR(L914,MAX($D$16,POWER((ABS(K914)^2)/($I$5*MAX(F914,0.1)^2),1/3)))),IF(IFERROR(AG914,0)=1,MAX($D$16,IFERROR(W914,MAX($D$16,POWER((ABS(K914)^2)/($I$5*MAX(F914,0.1)^2),1/3)))),MAX($D$16,POWER((ABS(K914)^2)/($I$5*MAX(F914,0.1)^2),1/3))))))),MAX($D$16,POWER((ABS(K914)^2)/($I$5*MAX(F914,0.1)^2),1/3)))</f>
        <v>2.1389677043987478</v>
      </c>
      <c r="AI914">
        <f t="shared" ca="1" si="444"/>
        <v>634.31946770439879</v>
      </c>
      <c r="AJ914">
        <f t="shared" ca="1" si="445"/>
        <v>635.38895155659816</v>
      </c>
      <c r="AM914">
        <v>0</v>
      </c>
      <c r="AN914">
        <v>0</v>
      </c>
      <c r="AO914">
        <f t="shared" si="446"/>
        <v>0</v>
      </c>
      <c r="AP914">
        <f t="shared" si="455"/>
        <v>0</v>
      </c>
      <c r="AQ914">
        <f t="shared" ca="1" si="447"/>
        <v>1.0000000000000004</v>
      </c>
      <c r="AR914" t="str">
        <f t="shared" ca="1" si="448"/>
        <v>Supercritical</v>
      </c>
      <c r="AS914">
        <f t="shared" ca="1" si="449"/>
        <v>3.8141460404132466E-3</v>
      </c>
    </row>
    <row r="915" spans="1:45" x14ac:dyDescent="0.35">
      <c r="A915">
        <v>766</v>
      </c>
      <c r="B915">
        <v>764.995</v>
      </c>
      <c r="C915">
        <v>616091.22400000005</v>
      </c>
      <c r="D915">
        <v>3097241.8470000001</v>
      </c>
      <c r="E915">
        <v>632.17999999999995</v>
      </c>
      <c r="F915">
        <v>5.2</v>
      </c>
      <c r="G915">
        <v>0</v>
      </c>
      <c r="H915" t="s">
        <v>194</v>
      </c>
      <c r="I915">
        <v>0</v>
      </c>
      <c r="J915">
        <f t="shared" si="450"/>
        <v>0.99900000000002365</v>
      </c>
      <c r="K915">
        <f t="shared" ca="1" si="451"/>
        <v>50.95</v>
      </c>
      <c r="L915">
        <f t="shared" ca="1" si="452"/>
        <v>1.0684959309922624</v>
      </c>
      <c r="M915">
        <f t="shared" ca="1" si="425"/>
        <v>5.5561788411597641</v>
      </c>
      <c r="N915">
        <f t="shared" ca="1" si="426"/>
        <v>0.75728294997139567</v>
      </c>
      <c r="O915">
        <f t="shared" ca="1" si="427"/>
        <v>9.1699712080119067</v>
      </c>
      <c r="P915">
        <f t="shared" ca="1" si="428"/>
        <v>633.24849593099225</v>
      </c>
      <c r="Q915">
        <f t="shared" ca="1" si="429"/>
        <v>637.53434567389581</v>
      </c>
      <c r="R915">
        <f t="shared" ca="1" si="430"/>
        <v>2.7409906686322007E-2</v>
      </c>
      <c r="S915">
        <f t="shared" ca="1" si="431"/>
        <v>2.8323507366843055</v>
      </c>
      <c r="T915">
        <f t="shared" ca="1" si="432"/>
        <v>50.594272557643521</v>
      </c>
      <c r="U915">
        <f t="shared" ca="1" si="453"/>
        <v>-2.6882496779535359E-2</v>
      </c>
      <c r="V915">
        <f t="shared" ca="1" si="454"/>
        <v>0</v>
      </c>
      <c r="W915">
        <f t="shared" ca="1" si="433"/>
        <v>0.92852278250255049</v>
      </c>
      <c r="X915">
        <f t="shared" ca="1" si="434"/>
        <v>4.8283184690132623</v>
      </c>
      <c r="Y915">
        <f t="shared" ca="1" si="435"/>
        <v>0.68418411423559689</v>
      </c>
      <c r="Z915">
        <f t="shared" ca="1" si="436"/>
        <v>10.552327964069111</v>
      </c>
      <c r="AA915">
        <f t="shared" ca="1" si="437"/>
        <v>633.10852278250252</v>
      </c>
      <c r="AB915">
        <f t="shared" ca="1" si="438"/>
        <v>638.78393692425971</v>
      </c>
      <c r="AC915">
        <f t="shared" ca="1" si="439"/>
        <v>4.1557405960441753E-2</v>
      </c>
      <c r="AD915">
        <f t="shared" ca="1" si="440"/>
        <v>3.4963708819930392</v>
      </c>
      <c r="AE915">
        <f t="shared" ca="1" si="441"/>
        <v>57.047015689718357</v>
      </c>
      <c r="AF915">
        <f t="shared" ca="1" si="442"/>
        <v>4.1057405960486903E-2</v>
      </c>
      <c r="AG915">
        <f t="shared" ca="1" si="443"/>
        <v>0</v>
      </c>
      <c r="AH915">
        <f ca="1">IFERROR(IF(V32="Supercritical",MAX($D$16,IFERROR(L915,MAX($D$16,POWER((ABS(K915)^2)/($I$5*MAX(F915,0.1)^2),1/3)))),IF(V32="Subcritical",MAX($D$16,IFERROR(W915,MAX($D$16,POWER((ABS(K915)^2)/($I$5*MAX(F915,0.1)^2),1/3)))),IF(AND(IFERROR(V915,0)=1,IFERROR(AG915,0)=1),IF(IFERROR(T915,-1E+99)&gt;=IFERROR(AE915,-1E+99),MAX($D$16,IFERROR(L915,MAX($D$16,POWER((ABS(K915)^2)/($I$5*MAX(F915,0.1)^2),1/3)))),MAX($D$16,IFERROR(W915,MAX($D$16,POWER((ABS(K915)^2)/($I$5*MAX(F915,0.1)^2),1/3))))),IF(IFERROR(V915,0)=1,MAX($D$16,IFERROR(L915,MAX($D$16,POWER((ABS(K915)^2)/($I$5*MAX(F915,0.1)^2),1/3)))),IF(IFERROR(AG915,0)=1,MAX($D$16,IFERROR(W915,MAX($D$16,POWER((ABS(K915)^2)/($I$5*MAX(F915,0.1)^2),1/3)))),MAX($D$16,POWER((ABS(K915)^2)/($I$5*MAX(F915,0.1)^2),1/3))))))),MAX($D$16,POWER((ABS(K915)^2)/($I$5*MAX(F915,0.1)^2),1/3)))</f>
        <v>2.1389677043987478</v>
      </c>
      <c r="AI915">
        <f t="shared" ca="1" si="444"/>
        <v>634.31896770439869</v>
      </c>
      <c r="AJ915">
        <f t="shared" ca="1" si="445"/>
        <v>635.38845155659806</v>
      </c>
      <c r="AM915">
        <v>0</v>
      </c>
      <c r="AN915">
        <v>0</v>
      </c>
      <c r="AO915">
        <f t="shared" si="446"/>
        <v>0</v>
      </c>
      <c r="AP915">
        <f t="shared" si="455"/>
        <v>0</v>
      </c>
      <c r="AQ915">
        <f t="shared" ca="1" si="447"/>
        <v>1.0000000000000004</v>
      </c>
      <c r="AR915" t="str">
        <f t="shared" ca="1" si="448"/>
        <v>Supercritical</v>
      </c>
      <c r="AS915">
        <f t="shared" ca="1" si="449"/>
        <v>3.8141460404132466E-3</v>
      </c>
    </row>
    <row r="916" spans="1:45" x14ac:dyDescent="0.35">
      <c r="A916">
        <v>767</v>
      </c>
      <c r="B916">
        <v>765.995</v>
      </c>
      <c r="C916">
        <v>616091.18200000003</v>
      </c>
      <c r="D916">
        <v>3097240.8480000002</v>
      </c>
      <c r="E916">
        <v>632.17949999999996</v>
      </c>
      <c r="F916">
        <v>5.2</v>
      </c>
      <c r="G916">
        <v>0</v>
      </c>
      <c r="H916" t="s">
        <v>194</v>
      </c>
      <c r="I916">
        <v>0</v>
      </c>
      <c r="J916">
        <f t="shared" si="450"/>
        <v>1</v>
      </c>
      <c r="K916">
        <f t="shared" ca="1" si="451"/>
        <v>50.95</v>
      </c>
      <c r="L916">
        <f t="shared" ca="1" si="452"/>
        <v>1.0684959309922624</v>
      </c>
      <c r="M916">
        <f t="shared" ca="1" si="425"/>
        <v>5.5561788411597641</v>
      </c>
      <c r="N916">
        <f t="shared" ca="1" si="426"/>
        <v>0.75728294997139567</v>
      </c>
      <c r="O916">
        <f t="shared" ca="1" si="427"/>
        <v>9.1699712080119067</v>
      </c>
      <c r="P916">
        <f t="shared" ca="1" si="428"/>
        <v>633.24799593099226</v>
      </c>
      <c r="Q916">
        <f t="shared" ca="1" si="429"/>
        <v>637.53384567389583</v>
      </c>
      <c r="R916">
        <f t="shared" ca="1" si="430"/>
        <v>2.7409906686322007E-2</v>
      </c>
      <c r="S916">
        <f t="shared" ca="1" si="431"/>
        <v>2.8323507366843055</v>
      </c>
      <c r="T916">
        <f t="shared" ca="1" si="432"/>
        <v>50.594272557643521</v>
      </c>
      <c r="U916">
        <f t="shared" ca="1" si="453"/>
        <v>-2.6909906686341856E-2</v>
      </c>
      <c r="V916">
        <f t="shared" ca="1" si="454"/>
        <v>0</v>
      </c>
      <c r="W916">
        <f t="shared" ca="1" si="433"/>
        <v>0.92836711029013264</v>
      </c>
      <c r="X916">
        <f t="shared" ca="1" si="434"/>
        <v>4.8275089735086896</v>
      </c>
      <c r="Y916">
        <f t="shared" ca="1" si="435"/>
        <v>0.68409958808279026</v>
      </c>
      <c r="Z916">
        <f t="shared" ca="1" si="436"/>
        <v>10.554097419516333</v>
      </c>
      <c r="AA916">
        <f t="shared" ca="1" si="437"/>
        <v>633.10786711029004</v>
      </c>
      <c r="AB916">
        <f t="shared" ca="1" si="438"/>
        <v>638.78518476271825</v>
      </c>
      <c r="AC916">
        <f t="shared" ca="1" si="439"/>
        <v>4.1578192929089895E-2</v>
      </c>
      <c r="AD916">
        <f t="shared" ca="1" si="440"/>
        <v>3.4972503464867239</v>
      </c>
      <c r="AE916">
        <f t="shared" ca="1" si="441"/>
        <v>57.055454102930831</v>
      </c>
      <c r="AF916">
        <f t="shared" ca="1" si="442"/>
        <v>4.1598613713972554E-2</v>
      </c>
      <c r="AG916">
        <f t="shared" ca="1" si="443"/>
        <v>0</v>
      </c>
      <c r="AH916">
        <f ca="1">IFERROR(IF(V32="Supercritical",MAX($D$16,IFERROR(L916,MAX($D$16,POWER((ABS(K916)^2)/($I$5*MAX(F916,0.1)^2),1/3)))),IF(V32="Subcritical",MAX($D$16,IFERROR(W916,MAX($D$16,POWER((ABS(K916)^2)/($I$5*MAX(F916,0.1)^2),1/3)))),IF(AND(IFERROR(V916,0)=1,IFERROR(AG916,0)=1),IF(IFERROR(T916,-1E+99)&gt;=IFERROR(AE916,-1E+99),MAX($D$16,IFERROR(L916,MAX($D$16,POWER((ABS(K916)^2)/($I$5*MAX(F916,0.1)^2),1/3)))),MAX($D$16,IFERROR(W916,MAX($D$16,POWER((ABS(K916)^2)/($I$5*MAX(F916,0.1)^2),1/3))))),IF(IFERROR(V916,0)=1,MAX($D$16,IFERROR(L916,MAX($D$16,POWER((ABS(K916)^2)/($I$5*MAX(F916,0.1)^2),1/3)))),IF(IFERROR(AG916,0)=1,MAX($D$16,IFERROR(W916,MAX($D$16,POWER((ABS(K916)^2)/($I$5*MAX(F916,0.1)^2),1/3)))),MAX($D$16,POWER((ABS(K916)^2)/($I$5*MAX(F916,0.1)^2),1/3))))))),MAX($D$16,POWER((ABS(K916)^2)/($I$5*MAX(F916,0.1)^2),1/3)))</f>
        <v>2.1389677043987478</v>
      </c>
      <c r="AI916">
        <f t="shared" ca="1" si="444"/>
        <v>634.3184677043987</v>
      </c>
      <c r="AJ916">
        <f t="shared" ca="1" si="445"/>
        <v>635.38795155659807</v>
      </c>
      <c r="AM916">
        <v>0</v>
      </c>
      <c r="AN916">
        <v>0</v>
      </c>
      <c r="AO916">
        <f t="shared" si="446"/>
        <v>0</v>
      </c>
      <c r="AP916">
        <f t="shared" si="455"/>
        <v>0</v>
      </c>
      <c r="AQ916">
        <f t="shared" ca="1" si="447"/>
        <v>1.0000000000000004</v>
      </c>
      <c r="AR916" t="str">
        <f t="shared" ca="1" si="448"/>
        <v>Supercritical</v>
      </c>
      <c r="AS916">
        <f t="shared" ca="1" si="449"/>
        <v>3.8141460404132466E-3</v>
      </c>
    </row>
    <row r="917" spans="1:45" x14ac:dyDescent="0.35">
      <c r="A917">
        <v>768</v>
      </c>
      <c r="B917">
        <v>766.995</v>
      </c>
      <c r="C917">
        <v>616091.14</v>
      </c>
      <c r="D917">
        <v>3097239.8489999999</v>
      </c>
      <c r="E917">
        <v>632.17899999999997</v>
      </c>
      <c r="F917">
        <v>5.2</v>
      </c>
      <c r="G917">
        <v>0</v>
      </c>
      <c r="H917" t="s">
        <v>194</v>
      </c>
      <c r="I917">
        <v>5.5E-2</v>
      </c>
      <c r="J917">
        <f t="shared" si="450"/>
        <v>1</v>
      </c>
      <c r="K917">
        <f t="shared" ca="1" si="451"/>
        <v>50.95</v>
      </c>
      <c r="L917">
        <f t="shared" ca="1" si="452"/>
        <v>1.0684959309922624</v>
      </c>
      <c r="M917">
        <f t="shared" ca="1" si="425"/>
        <v>5.5561788411597641</v>
      </c>
      <c r="N917">
        <f t="shared" ca="1" si="426"/>
        <v>0.75728294997139567</v>
      </c>
      <c r="O917">
        <f t="shared" ca="1" si="427"/>
        <v>9.1699712080119067</v>
      </c>
      <c r="P917">
        <f t="shared" ca="1" si="428"/>
        <v>633.24749593099227</v>
      </c>
      <c r="Q917">
        <f t="shared" ca="1" si="429"/>
        <v>637.53334567389584</v>
      </c>
      <c r="R917">
        <f t="shared" ca="1" si="430"/>
        <v>2.7409906686322007E-2</v>
      </c>
      <c r="S917">
        <f t="shared" ca="1" si="431"/>
        <v>2.8323507366843055</v>
      </c>
      <c r="T917">
        <f t="shared" ca="1" si="432"/>
        <v>50.594272557643521</v>
      </c>
      <c r="U917">
        <f t="shared" ca="1" si="453"/>
        <v>-2.7302776246074245E-2</v>
      </c>
      <c r="V917">
        <f t="shared" ca="1" si="454"/>
        <v>0</v>
      </c>
      <c r="W917">
        <f t="shared" ca="1" si="433"/>
        <v>0.92821384280874675</v>
      </c>
      <c r="X917">
        <f t="shared" ca="1" si="434"/>
        <v>4.8267119826054836</v>
      </c>
      <c r="Y917">
        <f t="shared" ca="1" si="435"/>
        <v>0.6840163603523286</v>
      </c>
      <c r="Z917">
        <f t="shared" ca="1" si="436"/>
        <v>10.5558401213111</v>
      </c>
      <c r="AA917">
        <f t="shared" ca="1" si="437"/>
        <v>633.10721384280873</v>
      </c>
      <c r="AB917">
        <f t="shared" ca="1" si="438"/>
        <v>638.78640653733885</v>
      </c>
      <c r="AC917">
        <f t="shared" ca="1" si="439"/>
        <v>4.1598672654542194E-2</v>
      </c>
      <c r="AD917">
        <f t="shared" ca="1" si="440"/>
        <v>3.4981165857957985</v>
      </c>
      <c r="AE917">
        <f t="shared" ca="1" si="441"/>
        <v>57.063765299180815</v>
      </c>
      <c r="AF917">
        <f t="shared" ca="1" si="442"/>
        <v>4.166086399084179E-2</v>
      </c>
      <c r="AG917">
        <f t="shared" ca="1" si="443"/>
        <v>0</v>
      </c>
      <c r="AH917">
        <f ca="1">IFERROR(IF(V32="Supercritical",MAX($D$16,IFERROR(L917,MAX($D$16,POWER((ABS(K917)^2)/($I$5*MAX(F917,0.1)^2),1/3)))),IF(V32="Subcritical",MAX($D$16,IFERROR(W917,MAX($D$16,POWER((ABS(K917)^2)/($I$5*MAX(F917,0.1)^2),1/3)))),IF(AND(IFERROR(V917,0)=1,IFERROR(AG917,0)=1),IF(IFERROR(T917,-1E+99)&gt;=IFERROR(AE917,-1E+99),MAX($D$16,IFERROR(L917,MAX($D$16,POWER((ABS(K917)^2)/($I$5*MAX(F917,0.1)^2),1/3)))),MAX($D$16,IFERROR(W917,MAX($D$16,POWER((ABS(K917)^2)/($I$5*MAX(F917,0.1)^2),1/3))))),IF(IFERROR(V917,0)=1,MAX($D$16,IFERROR(L917,MAX($D$16,POWER((ABS(K917)^2)/($I$5*MAX(F917,0.1)^2),1/3)))),IF(IFERROR(AG917,0)=1,MAX($D$16,IFERROR(W917,MAX($D$16,POWER((ABS(K917)^2)/($I$5*MAX(F917,0.1)^2),1/3)))),MAX($D$16,POWER((ABS(K917)^2)/($I$5*MAX(F917,0.1)^2),1/3))))))),MAX($D$16,POWER((ABS(K917)^2)/($I$5*MAX(F917,0.1)^2),1/3)))</f>
        <v>2.1389677043987478</v>
      </c>
      <c r="AI917">
        <f t="shared" ca="1" si="444"/>
        <v>634.31796770439871</v>
      </c>
      <c r="AJ917">
        <f t="shared" ca="1" si="445"/>
        <v>635.38745155659808</v>
      </c>
      <c r="AM917">
        <v>0</v>
      </c>
      <c r="AN917">
        <v>0</v>
      </c>
      <c r="AO917">
        <f t="shared" si="446"/>
        <v>0</v>
      </c>
      <c r="AP917">
        <f t="shared" si="455"/>
        <v>0</v>
      </c>
      <c r="AQ917">
        <f t="shared" ca="1" si="447"/>
        <v>1.0000000000000004</v>
      </c>
      <c r="AR917" t="str">
        <f t="shared" ca="1" si="448"/>
        <v>Supercritical</v>
      </c>
      <c r="AS917">
        <f t="shared" ca="1" si="449"/>
        <v>3.8141460404132466E-3</v>
      </c>
    </row>
    <row r="918" spans="1:45" x14ac:dyDescent="0.35">
      <c r="A918">
        <v>769</v>
      </c>
      <c r="B918">
        <v>767.99599999999998</v>
      </c>
      <c r="C918">
        <v>616091.09699999995</v>
      </c>
      <c r="D918">
        <v>3097238.8489999999</v>
      </c>
      <c r="E918">
        <v>632.17849999999999</v>
      </c>
      <c r="F918">
        <v>5.2</v>
      </c>
      <c r="G918">
        <v>0</v>
      </c>
      <c r="H918" t="s">
        <v>194</v>
      </c>
      <c r="I918">
        <v>5.5E-2</v>
      </c>
      <c r="J918">
        <f t="shared" si="450"/>
        <v>1.0009999999999764</v>
      </c>
      <c r="K918">
        <f t="shared" ca="1" si="451"/>
        <v>50.95</v>
      </c>
      <c r="L918">
        <f t="shared" ca="1" si="452"/>
        <v>1.0684959309922624</v>
      </c>
      <c r="M918">
        <f t="shared" ref="M918:M981" ca="1" si="456">((F918)+(G918)*(L918))*(L918)</f>
        <v>5.5561788411597641</v>
      </c>
      <c r="N918">
        <f t="shared" ref="N918:N981" ca="1" si="457">(((F918)+(G918)*(L918))*(L918))/MAX((F918)+2*(L918)*SQRT(1+(G918)^2),0.000001)</f>
        <v>0.75728294997139567</v>
      </c>
      <c r="O918">
        <f t="shared" ref="O918:O981" ca="1" si="458">ABS(K918)/MAX(((F918)+(G918)*(L918))*(L918),0.000001)</f>
        <v>9.1699712080119067</v>
      </c>
      <c r="P918">
        <f t="shared" ref="P918:P981" ca="1" si="459">E918+L918</f>
        <v>633.24699593099228</v>
      </c>
      <c r="Q918">
        <f t="shared" ref="Q918:Q981" ca="1" si="460">P918+((ABS(K918)/MAX(((F918)+(G918)*(L918))*(L918),0.000001))^2)/(2*$I$5)</f>
        <v>637.53284567389585</v>
      </c>
      <c r="R918">
        <f t="shared" ref="R918:R981" ca="1" si="461">((ABS(K918)*$D$6)/(MAX(((F918)+(G918)*(L918))*(L918),0.000001)*MAX(((((F918)+(G918)*(L918))*(L918))/MAX((F918)+2*(L918)*SQRT(1+(G918)^2),0.000001))^(2/3),0.000001)))^2</f>
        <v>2.7409906686322007E-2</v>
      </c>
      <c r="S918">
        <f t="shared" ref="S918:S981" ca="1" si="462">ABS(ABS(K918)/MAX(((F918)+(G918)*(L918))*(L918),0.000001))/SQRT($I$5*MAX((((F918)+(G918)*(L918))*(L918))/MAX((F918)+2*(G918)*(L918),0.000001),0.000001))</f>
        <v>2.8323507366843055</v>
      </c>
      <c r="T918">
        <f t="shared" ref="T918:T981" ca="1" si="463">((F918)*(L918)^2)/2+(G918)*(L918)^3/3+(ABS(K918)^2)/($I$5*MAX(((F918)+(G918)*(L918))*(L918),0.000001))</f>
        <v>50.594272557643521</v>
      </c>
      <c r="U918">
        <f t="shared" ca="1" si="453"/>
        <v>-2.7330186152767055E-2</v>
      </c>
      <c r="V918">
        <f t="shared" ca="1" si="454"/>
        <v>0</v>
      </c>
      <c r="W918">
        <f t="shared" ref="W918:W981" ca="1" si="464">IF($D$20=0,IFERROR(W919,MAX($D$16,POWER((ABS(K918)^2)/($I$5*MAX(F918,0.1)^2),1/3))),IF(IFERROR(AG919,0)=0,IFERROR(W919,MAX($D$16,POWER((ABS(K918)^2)/($I$5*MAX(F918,0.1)^2),1/3))),IF(OR(IFERROR(W918,0)=0,IFERROR(AD919,0)&gt;1),MAX($D$16,POWER((ABS(K918)^2)/($I$5*MAX(F918,0.1)^2),1/3)),IF(IFERROR(AF918,0)&gt;0,MAX($D$16,IFERROR(W918,0)+((IFERROR(AF918,0))*$D$18*IF((IFERROR(AD918,0))&lt;1,1,-1))),IF(IFERROR(AF918,0)&lt;0,IF(ABS((MAX($D$16,POWER((ABS(K918)^2)/($I$5*MAX(F918,0.1)^2),1/3)))-IFERROR(W918,0))&gt;$D$19,MAX($D$16,IF((MAX($D$16,POWER((ABS(K918)^2)/($I$5*MAX(F918,0.1)^2),1/3)))&gt;IFERROR(W918,0),MIN((MAX($D$16,POWER((ABS(K918)^2)/($I$5*MAX(F918,0.1)^2),1/3))),IFERROR(W918,0)+(MIN(ABS(IFERROR(AF918,0))*$D$18,ABS((MAX($D$16,POWER((ABS(K918)^2)/($I$5*MAX(F918,0.1)^2),1/3)))-IFERROR(W918,0))))),MAX((MAX($D$16,POWER((ABS(K918)^2)/($I$5*MAX(F918,0.1)^2),1/3))),IFERROR(W918,0)-(MIN(ABS(IFERROR(AF918,0))*$D$18,ABS((MAX($D$16,POWER((ABS(K918)^2)/($I$5*MAX(F918,0.1)^2),1/3)))-IFERROR(W918,0))))))),MAX($D$16,POWER((ABS(K918)^2)/($I$5*MAX(F918,0.1)^2),1/3))),MAX($D$16,IFERROR(W918,0)))))))</f>
        <v>0.92806297227472678</v>
      </c>
      <c r="X918">
        <f t="shared" ref="X918:X981" ca="1" si="465">((F918)+(G918)*(W918))*(W918)</f>
        <v>4.8259274558285794</v>
      </c>
      <c r="Y918">
        <f t="shared" ref="Y918:Y981" ca="1" si="466">(((F918)+(G918)*(W918))*(W918))/MAX((F918)+2*(W918)*SQRT(1+(G918)^2),0.000001)</f>
        <v>0.68393442715636277</v>
      </c>
      <c r="Z918">
        <f t="shared" ref="Z918:Z981" ca="1" si="467">ABS(K918)/MAX(((F918)+(G918)*(W918))*(W918),0.000001)</f>
        <v>10.557556131198046</v>
      </c>
      <c r="AA918">
        <f t="shared" ref="AA918:AA981" ca="1" si="468">E918+W918</f>
        <v>633.10656297227467</v>
      </c>
      <c r="AB918">
        <f t="shared" ref="AB918:AB981" ca="1" si="469">AA918+((ABS(K918)/MAX(((F918)+(G918)*(W918))*(W918),0.000001))^2)/(2*$I$5)</f>
        <v>638.78760229252941</v>
      </c>
      <c r="AC918">
        <f t="shared" ref="AC918:AC981" ca="1" si="470">((ABS(K918)*$D$6)/(MAX(((F918)+(G918)*(W918))*(W918),0.000001)*MAX(((((F918)+(G918)*(W918))*(W918))/MAX((F918)+2*(W918)*SQRT(1+(G918)^2),0.000001))^(2/3),0.000001)))^2</f>
        <v>4.1618845541887585E-2</v>
      </c>
      <c r="AD918">
        <f t="shared" ref="AD918:AD981" ca="1" si="471">ABS(ABS(K918)/MAX(((F918)+(G918)*(W918))*(W918),0.000001))/SQRT($I$5*MAX((((F918)+(G918)*(W918))*(W918))/MAX((F918)+2*(G918)*(W918),0.000001),0.000001))</f>
        <v>3.4989696273158506</v>
      </c>
      <c r="AE918">
        <f t="shared" ref="AE918:AE981" ca="1" si="472">((F918)*(W918)^2)/2+(G918)*(W918)^3/3+(ABS(K918)^2)/($I$5*MAX(((F918)+(G918)*(W918))*(W918),0.000001))</f>
        <v>57.071949555837115</v>
      </c>
      <c r="AF918">
        <f t="shared" ref="AF918:AF981" ca="1" si="473">IF($D$20=0,0,IFERROR(AB919+(((AC918+AC919)/2)*J919)+(IF(Z918&gt;Z919,$D$8*((Z918^2-Z919^2)/(2*$I$5)),$D$9*((Z919^2-Z918^2)/(2*$I$5)))+($D$10*(ABS(I919)/90)*(MAX(Z918^2,Z919^2)/(2*$I$5))))-AB918,0))</f>
        <v>4.1118845541859628E-2</v>
      </c>
      <c r="AG918">
        <f t="shared" ref="AG918:AG981" ca="1" si="474">IF($D$20=0,1,IFERROR(IF(ROUND(AD918,3)=1,1,IF(AND(ABS(AF918)&lt;$D$19,AD918&lt;1),1,0)),0))</f>
        <v>0</v>
      </c>
      <c r="AH918">
        <f ca="1">IFERROR(IF(V32="Supercritical",MAX($D$16,IFERROR(L918,MAX($D$16,POWER((ABS(K918)^2)/($I$5*MAX(F918,0.1)^2),1/3)))),IF(V32="Subcritical",MAX($D$16,IFERROR(W918,MAX($D$16,POWER((ABS(K918)^2)/($I$5*MAX(F918,0.1)^2),1/3)))),IF(AND(IFERROR(V918,0)=1,IFERROR(AG918,0)=1),IF(IFERROR(T918,-1E+99)&gt;=IFERROR(AE918,-1E+99),MAX($D$16,IFERROR(L918,MAX($D$16,POWER((ABS(K918)^2)/($I$5*MAX(F918,0.1)^2),1/3)))),MAX($D$16,IFERROR(W918,MAX($D$16,POWER((ABS(K918)^2)/($I$5*MAX(F918,0.1)^2),1/3))))),IF(IFERROR(V918,0)=1,MAX($D$16,IFERROR(L918,MAX($D$16,POWER((ABS(K918)^2)/($I$5*MAX(F918,0.1)^2),1/3)))),IF(IFERROR(AG918,0)=1,MAX($D$16,IFERROR(W918,MAX($D$16,POWER((ABS(K918)^2)/($I$5*MAX(F918,0.1)^2),1/3)))),MAX($D$16,POWER((ABS(K918)^2)/($I$5*MAX(F918,0.1)^2),1/3))))))),MAX($D$16,POWER((ABS(K918)^2)/($I$5*MAX(F918,0.1)^2),1/3)))</f>
        <v>2.1389677043987478</v>
      </c>
      <c r="AI918">
        <f t="shared" ref="AI918:AI981" ca="1" si="475">E918+AH918</f>
        <v>634.31746770439872</v>
      </c>
      <c r="AJ918">
        <f t="shared" ref="AJ918:AJ981" ca="1" si="476">AI918+((ABS(K918)/MAX(((F918)+(G918)*(AH918))*(AH918),0.000001))^2)/(2*$I$5)</f>
        <v>635.38695155659809</v>
      </c>
      <c r="AM918">
        <v>0</v>
      </c>
      <c r="AN918">
        <v>0</v>
      </c>
      <c r="AO918">
        <f t="shared" ref="AO918:AO981" si="477">AM918+AN918</f>
        <v>0</v>
      </c>
      <c r="AP918">
        <f t="shared" si="455"/>
        <v>0</v>
      </c>
      <c r="AQ918">
        <f t="shared" ref="AQ918:AQ981" ca="1" si="478">ABS(ABS(K918)/MAX(((F918)+(G918)*(AH918))*(AH918),0.000001))/SQRT($I$5*MAX((((F918)+(G918)*(AH918))*(AH918))/MAX((F918)+2*(G918)*(AH918),0.000001),0.000001))</f>
        <v>1.0000000000000004</v>
      </c>
      <c r="AR918" t="str">
        <f t="shared" ref="AR918:AR981" ca="1" si="479">IF(AQ918&lt;1,"Subcritical","Supercritical")</f>
        <v>Supercritical</v>
      </c>
      <c r="AS918">
        <f t="shared" ref="AS918:AS981" ca="1" si="480">((ABS(K918)*$D$6)/(MAX(((F918)+(G918)*(AH918))*(AH918),0.000001)*MAX(((((F918)+(G918)*(AH918))*(AH918))/MAX((F918)+2*(AH918)*SQRT(1+(G918)^2),0.000001))^(2/3),0.000001)))^2</f>
        <v>3.8141460404132466E-3</v>
      </c>
    </row>
    <row r="919" spans="1:45" x14ac:dyDescent="0.35">
      <c r="A919">
        <v>770</v>
      </c>
      <c r="B919">
        <v>768.99599999999998</v>
      </c>
      <c r="C919">
        <v>616091.05500000005</v>
      </c>
      <c r="D919">
        <v>3097237.85</v>
      </c>
      <c r="E919">
        <v>632.178</v>
      </c>
      <c r="F919">
        <v>5.2</v>
      </c>
      <c r="G919">
        <v>0</v>
      </c>
      <c r="H919" t="s">
        <v>194</v>
      </c>
      <c r="I919">
        <v>0</v>
      </c>
      <c r="J919">
        <f t="shared" ref="J919:J982" si="481">B919-B918</f>
        <v>1</v>
      </c>
      <c r="K919">
        <f t="shared" ref="K919:K982" ca="1" si="482">MAX(0,K918-AO918)</f>
        <v>50.95</v>
      </c>
      <c r="L919">
        <f t="shared" ref="L919:L982" ca="1" si="483">IF($D$20=0,IFERROR(L918,MAX($D$16,POWER((ABS(K919)^2)/($I$5*MAX(F919,0.1)^2),1/3))),IF(IFERROR(V918,0)=0,IFERROR(L918,MAX($D$16,POWER((ABS(K919)^2)/($I$5*MAX(F919,0.1)^2),1/3))),IF(OR(IFERROR(L919,0)=0,IFERROR(S918,0)&lt;1,IFERROR(S919,0)&lt;1),MAX($D$16,POWER((ABS(K919)^2)/($I$5*MAX(F919,0.1)^2),1/3)),IF(IFERROR(U919,0)&gt;0,MAX($D$16,IFERROR(L919,0)+((IFERROR(U919,0))*$D$18*IF((IFERROR(S919,0))&lt;1,1,-1))),IF(IFERROR(U919,0)&lt;0,IF(ABS((MAX($D$16,POWER((ABS(K919)^2)/($I$5*MAX(F919,0.1)^2),1/3)))-IFERROR(L919,0))&gt;$D$19,MAX($D$16,IF((MAX($D$16,POWER((ABS(K919)^2)/($I$5*MAX(F919,0.1)^2),1/3)))&gt;IFERROR(L919,0),MIN((MAX($D$16,POWER((ABS(K919)^2)/($I$5*MAX(F919,0.1)^2),1/3))),IFERROR(L919,0)+(MIN(ABS(IFERROR(U919,0))*$D$18,ABS((MAX($D$16,POWER((ABS(K919)^2)/($I$5*MAX(F919,0.1)^2),1/3)))-IFERROR(L919,0))))),MAX((MAX($D$16,POWER((ABS(K919)^2)/($I$5*MAX(F919,0.1)^2),1/3))),IFERROR(L919,0)-(MIN(ABS(IFERROR(U919,0))*$D$18,ABS((MAX($D$16,POWER((ABS(K919)^2)/($I$5*MAX(F919,0.1)^2),1/3)))-IFERROR(L919,0))))))),MAX($D$16,POWER((ABS(K919)^2)/($I$5*MAX(F919,0.1)^2),1/3))),MAX($D$16,IFERROR(L919,0)))))))</f>
        <v>1.0684959309922624</v>
      </c>
      <c r="M919">
        <f t="shared" ca="1" si="456"/>
        <v>5.5561788411597641</v>
      </c>
      <c r="N919">
        <f t="shared" ca="1" si="457"/>
        <v>0.75728294997139567</v>
      </c>
      <c r="O919">
        <f t="shared" ca="1" si="458"/>
        <v>9.1699712080119067</v>
      </c>
      <c r="P919">
        <f t="shared" ca="1" si="459"/>
        <v>633.2464959309923</v>
      </c>
      <c r="Q919">
        <f t="shared" ca="1" si="460"/>
        <v>637.53234567389586</v>
      </c>
      <c r="R919">
        <f t="shared" ca="1" si="461"/>
        <v>2.7409906686322007E-2</v>
      </c>
      <c r="S919">
        <f t="shared" ca="1" si="462"/>
        <v>2.8323507366843055</v>
      </c>
      <c r="T919">
        <f t="shared" ca="1" si="463"/>
        <v>50.594272557643521</v>
      </c>
      <c r="U919">
        <f t="shared" ref="U919:U982" ca="1" si="484">IF($D$20=0,0,IFERROR(Q918-(((R918+R919)/2)*J919)-(IF(O918&gt;O919,$D$8*((O918^2-O919^2)/(2*$I$5)),$D$9*((O919^2-O918^2)/(2*$I$5)))+($D$10*(ABS(I919)/90)*(MAX(O918^2,O919^2)/(2*$I$5))))-Q919,0))</f>
        <v>-2.6909906686341856E-2</v>
      </c>
      <c r="V919">
        <f t="shared" ref="V919:V982" ca="1" si="485">IF($D$20=0,1,IFERROR(IF(ROUND(S919,3)=1,1,IF(AND(ABS(U919)&lt;$D$19,S919&gt;1),1,0)),0))</f>
        <v>0</v>
      </c>
      <c r="W919">
        <f t="shared" ca="1" si="464"/>
        <v>0.92791448756750483</v>
      </c>
      <c r="X919">
        <f t="shared" ca="1" si="465"/>
        <v>4.8251553353510257</v>
      </c>
      <c r="Y919">
        <f t="shared" ca="1" si="466"/>
        <v>0.68385378278796771</v>
      </c>
      <c r="Z919">
        <f t="shared" ca="1" si="467"/>
        <v>10.559245549406429</v>
      </c>
      <c r="AA919">
        <f t="shared" ca="1" si="468"/>
        <v>633.10591448756747</v>
      </c>
      <c r="AB919">
        <f t="shared" ca="1" si="469"/>
        <v>638.78877211104657</v>
      </c>
      <c r="AC919">
        <f t="shared" ca="1" si="470"/>
        <v>4.1638712454640729E-2</v>
      </c>
      <c r="AD919">
        <f t="shared" ca="1" si="471"/>
        <v>3.499809517636689</v>
      </c>
      <c r="AE919">
        <f t="shared" ca="1" si="472"/>
        <v>57.080007334158552</v>
      </c>
      <c r="AF919">
        <f t="shared" ca="1" si="473"/>
        <v>4.1138712454653614E-2</v>
      </c>
      <c r="AG919">
        <f t="shared" ca="1" si="474"/>
        <v>0</v>
      </c>
      <c r="AH919">
        <f ca="1">IFERROR(IF(V32="Supercritical",MAX($D$16,IFERROR(L919,MAX($D$16,POWER((ABS(K919)^2)/($I$5*MAX(F919,0.1)^2),1/3)))),IF(V32="Subcritical",MAX($D$16,IFERROR(W919,MAX($D$16,POWER((ABS(K919)^2)/($I$5*MAX(F919,0.1)^2),1/3)))),IF(AND(IFERROR(V919,0)=1,IFERROR(AG919,0)=1),IF(IFERROR(T919,-1E+99)&gt;=IFERROR(AE919,-1E+99),MAX($D$16,IFERROR(L919,MAX($D$16,POWER((ABS(K919)^2)/($I$5*MAX(F919,0.1)^2),1/3)))),MAX($D$16,IFERROR(W919,MAX($D$16,POWER((ABS(K919)^2)/($I$5*MAX(F919,0.1)^2),1/3))))),IF(IFERROR(V919,0)=1,MAX($D$16,IFERROR(L919,MAX($D$16,POWER((ABS(K919)^2)/($I$5*MAX(F919,0.1)^2),1/3)))),IF(IFERROR(AG919,0)=1,MAX($D$16,IFERROR(W919,MAX($D$16,POWER((ABS(K919)^2)/($I$5*MAX(F919,0.1)^2),1/3)))),MAX($D$16,POWER((ABS(K919)^2)/($I$5*MAX(F919,0.1)^2),1/3))))))),MAX($D$16,POWER((ABS(K919)^2)/($I$5*MAX(F919,0.1)^2),1/3)))</f>
        <v>2.1389677043987478</v>
      </c>
      <c r="AI919">
        <f t="shared" ca="1" si="475"/>
        <v>634.31696770439873</v>
      </c>
      <c r="AJ919">
        <f t="shared" ca="1" si="476"/>
        <v>635.3864515565981</v>
      </c>
      <c r="AM919">
        <v>0</v>
      </c>
      <c r="AN919">
        <v>0</v>
      </c>
      <c r="AO919">
        <f t="shared" si="477"/>
        <v>0</v>
      </c>
      <c r="AP919">
        <f t="shared" ref="AP919:AP982" si="486">AP918+AO919</f>
        <v>0</v>
      </c>
      <c r="AQ919">
        <f t="shared" ca="1" si="478"/>
        <v>1.0000000000000004</v>
      </c>
      <c r="AR919" t="str">
        <f t="shared" ca="1" si="479"/>
        <v>Supercritical</v>
      </c>
      <c r="AS919">
        <f t="shared" ca="1" si="480"/>
        <v>3.8141460404132466E-3</v>
      </c>
    </row>
    <row r="920" spans="1:45" x14ac:dyDescent="0.35">
      <c r="A920">
        <v>771</v>
      </c>
      <c r="B920">
        <v>769.99599999999998</v>
      </c>
      <c r="C920">
        <v>616091.01300000004</v>
      </c>
      <c r="D920">
        <v>3097236.8509999998</v>
      </c>
      <c r="E920">
        <v>632.17750000000001</v>
      </c>
      <c r="F920">
        <v>5.2</v>
      </c>
      <c r="G920">
        <v>0</v>
      </c>
      <c r="H920" t="s">
        <v>194</v>
      </c>
      <c r="I920">
        <v>0</v>
      </c>
      <c r="J920">
        <f t="shared" si="481"/>
        <v>1</v>
      </c>
      <c r="K920">
        <f t="shared" ca="1" si="482"/>
        <v>50.95</v>
      </c>
      <c r="L920">
        <f t="shared" ca="1" si="483"/>
        <v>1.0684959309922624</v>
      </c>
      <c r="M920">
        <f t="shared" ca="1" si="456"/>
        <v>5.5561788411597641</v>
      </c>
      <c r="N920">
        <f t="shared" ca="1" si="457"/>
        <v>0.75728294997139567</v>
      </c>
      <c r="O920">
        <f t="shared" ca="1" si="458"/>
        <v>9.1699712080119067</v>
      </c>
      <c r="P920">
        <f t="shared" ca="1" si="459"/>
        <v>633.24599593099231</v>
      </c>
      <c r="Q920">
        <f t="shared" ca="1" si="460"/>
        <v>637.53184567389587</v>
      </c>
      <c r="R920">
        <f t="shared" ca="1" si="461"/>
        <v>2.7409906686322007E-2</v>
      </c>
      <c r="S920">
        <f t="shared" ca="1" si="462"/>
        <v>2.8323507366843055</v>
      </c>
      <c r="T920">
        <f t="shared" ca="1" si="463"/>
        <v>50.594272557643521</v>
      </c>
      <c r="U920">
        <f t="shared" ca="1" si="484"/>
        <v>-2.6909906686341856E-2</v>
      </c>
      <c r="V920">
        <f t="shared" ca="1" si="485"/>
        <v>0</v>
      </c>
      <c r="W920">
        <f t="shared" ca="1" si="464"/>
        <v>0.92776837462021045</v>
      </c>
      <c r="X920">
        <f t="shared" ca="1" si="465"/>
        <v>4.8243955480250946</v>
      </c>
      <c r="Y920">
        <f t="shared" ca="1" si="466"/>
        <v>0.6837744199326119</v>
      </c>
      <c r="Z920">
        <f t="shared" ca="1" si="467"/>
        <v>10.560908510260274</v>
      </c>
      <c r="AA920">
        <f t="shared" ca="1" si="468"/>
        <v>633.10526837462021</v>
      </c>
      <c r="AB920">
        <f t="shared" ca="1" si="469"/>
        <v>638.78991610969092</v>
      </c>
      <c r="AC920">
        <f t="shared" ca="1" si="470"/>
        <v>4.1658274663798386E-2</v>
      </c>
      <c r="AD920">
        <f t="shared" ca="1" si="471"/>
        <v>3.5006363203668047</v>
      </c>
      <c r="AE920">
        <f t="shared" ca="1" si="472"/>
        <v>57.08793925839052</v>
      </c>
      <c r="AF920">
        <f t="shared" ca="1" si="473"/>
        <v>4.1698316198562679E-2</v>
      </c>
      <c r="AG920">
        <f t="shared" ca="1" si="474"/>
        <v>0</v>
      </c>
      <c r="AH920">
        <f ca="1">IFERROR(IF(V32="Supercritical",MAX($D$16,IFERROR(L920,MAX($D$16,POWER((ABS(K920)^2)/($I$5*MAX(F920,0.1)^2),1/3)))),IF(V32="Subcritical",MAX($D$16,IFERROR(W920,MAX($D$16,POWER((ABS(K920)^2)/($I$5*MAX(F920,0.1)^2),1/3)))),IF(AND(IFERROR(V920,0)=1,IFERROR(AG920,0)=1),IF(IFERROR(T920,-1E+99)&gt;=IFERROR(AE920,-1E+99),MAX($D$16,IFERROR(L920,MAX($D$16,POWER((ABS(K920)^2)/($I$5*MAX(F920,0.1)^2),1/3)))),MAX($D$16,IFERROR(W920,MAX($D$16,POWER((ABS(K920)^2)/($I$5*MAX(F920,0.1)^2),1/3))))),IF(IFERROR(V920,0)=1,MAX($D$16,IFERROR(L920,MAX($D$16,POWER((ABS(K920)^2)/($I$5*MAX(F920,0.1)^2),1/3)))),IF(IFERROR(AG920,0)=1,MAX($D$16,IFERROR(W920,MAX($D$16,POWER((ABS(K920)^2)/($I$5*MAX(F920,0.1)^2),1/3)))),MAX($D$16,POWER((ABS(K920)^2)/($I$5*MAX(F920,0.1)^2),1/3))))))),MAX($D$16,POWER((ABS(K920)^2)/($I$5*MAX(F920,0.1)^2),1/3)))</f>
        <v>2.1389677043987478</v>
      </c>
      <c r="AI920">
        <f t="shared" ca="1" si="475"/>
        <v>634.31646770439875</v>
      </c>
      <c r="AJ920">
        <f t="shared" ca="1" si="476"/>
        <v>635.38595155659812</v>
      </c>
      <c r="AM920">
        <v>0</v>
      </c>
      <c r="AN920">
        <v>0</v>
      </c>
      <c r="AO920">
        <f t="shared" si="477"/>
        <v>0</v>
      </c>
      <c r="AP920">
        <f t="shared" si="486"/>
        <v>0</v>
      </c>
      <c r="AQ920">
        <f t="shared" ca="1" si="478"/>
        <v>1.0000000000000004</v>
      </c>
      <c r="AR920" t="str">
        <f t="shared" ca="1" si="479"/>
        <v>Supercritical</v>
      </c>
      <c r="AS920">
        <f t="shared" ca="1" si="480"/>
        <v>3.8141460404132466E-3</v>
      </c>
    </row>
    <row r="921" spans="1:45" x14ac:dyDescent="0.35">
      <c r="A921">
        <v>772</v>
      </c>
      <c r="B921">
        <v>770.99599999999998</v>
      </c>
      <c r="C921">
        <v>616090.97100000002</v>
      </c>
      <c r="D921">
        <v>3097235.852</v>
      </c>
      <c r="E921">
        <v>632.17700000000002</v>
      </c>
      <c r="F921">
        <v>5.2</v>
      </c>
      <c r="G921">
        <v>0</v>
      </c>
      <c r="H921" t="s">
        <v>194</v>
      </c>
      <c r="I921">
        <v>5.7000000000000002E-2</v>
      </c>
      <c r="J921">
        <f t="shared" si="481"/>
        <v>1</v>
      </c>
      <c r="K921">
        <f t="shared" ca="1" si="482"/>
        <v>50.95</v>
      </c>
      <c r="L921">
        <f t="shared" ca="1" si="483"/>
        <v>1.0684959309922624</v>
      </c>
      <c r="M921">
        <f t="shared" ca="1" si="456"/>
        <v>5.5561788411597641</v>
      </c>
      <c r="N921">
        <f t="shared" ca="1" si="457"/>
        <v>0.75728294997139567</v>
      </c>
      <c r="O921">
        <f t="shared" ca="1" si="458"/>
        <v>9.1699712080119067</v>
      </c>
      <c r="P921">
        <f t="shared" ca="1" si="459"/>
        <v>633.24549593099232</v>
      </c>
      <c r="Q921">
        <f t="shared" ca="1" si="460"/>
        <v>637.53134567389588</v>
      </c>
      <c r="R921">
        <f t="shared" ca="1" si="461"/>
        <v>2.7409906686322007E-2</v>
      </c>
      <c r="S921">
        <f t="shared" ca="1" si="462"/>
        <v>2.8323507366843055</v>
      </c>
      <c r="T921">
        <f t="shared" ca="1" si="463"/>
        <v>50.594272557643521</v>
      </c>
      <c r="U921">
        <f t="shared" ca="1" si="484"/>
        <v>-2.7317062411952975E-2</v>
      </c>
      <c r="V921">
        <f t="shared" ca="1" si="485"/>
        <v>0</v>
      </c>
      <c r="W921">
        <f t="shared" ca="1" si="464"/>
        <v>0.92762461677338492</v>
      </c>
      <c r="X921">
        <f t="shared" ca="1" si="465"/>
        <v>4.8236480072216015</v>
      </c>
      <c r="Y921">
        <f t="shared" ca="1" si="466"/>
        <v>0.68369632985973028</v>
      </c>
      <c r="Z921">
        <f t="shared" ca="1" si="467"/>
        <v>10.562545178197396</v>
      </c>
      <c r="AA921">
        <f t="shared" ca="1" si="468"/>
        <v>633.10462461677344</v>
      </c>
      <c r="AB921">
        <f t="shared" ca="1" si="469"/>
        <v>638.79103443540043</v>
      </c>
      <c r="AC921">
        <f t="shared" ca="1" si="470"/>
        <v>4.1677533801573866E-2</v>
      </c>
      <c r="AD921">
        <f t="shared" ca="1" si="471"/>
        <v>3.5014501141597627</v>
      </c>
      <c r="AE921">
        <f t="shared" ca="1" si="472"/>
        <v>57.09574609680493</v>
      </c>
      <c r="AF921">
        <f t="shared" ca="1" si="473"/>
        <v>4.1717742734363128E-2</v>
      </c>
      <c r="AG921">
        <f t="shared" ca="1" si="474"/>
        <v>0</v>
      </c>
      <c r="AH921">
        <f ca="1">IFERROR(IF(V32="Supercritical",MAX($D$16,IFERROR(L921,MAX($D$16,POWER((ABS(K921)^2)/($I$5*MAX(F921,0.1)^2),1/3)))),IF(V32="Subcritical",MAX($D$16,IFERROR(W921,MAX($D$16,POWER((ABS(K921)^2)/($I$5*MAX(F921,0.1)^2),1/3)))),IF(AND(IFERROR(V921,0)=1,IFERROR(AG921,0)=1),IF(IFERROR(T921,-1E+99)&gt;=IFERROR(AE921,-1E+99),MAX($D$16,IFERROR(L921,MAX($D$16,POWER((ABS(K921)^2)/($I$5*MAX(F921,0.1)^2),1/3)))),MAX($D$16,IFERROR(W921,MAX($D$16,POWER((ABS(K921)^2)/($I$5*MAX(F921,0.1)^2),1/3))))),IF(IFERROR(V921,0)=1,MAX($D$16,IFERROR(L921,MAX($D$16,POWER((ABS(K921)^2)/($I$5*MAX(F921,0.1)^2),1/3)))),IF(IFERROR(AG921,0)=1,MAX($D$16,IFERROR(W921,MAX($D$16,POWER((ABS(K921)^2)/($I$5*MAX(F921,0.1)^2),1/3)))),MAX($D$16,POWER((ABS(K921)^2)/($I$5*MAX(F921,0.1)^2),1/3))))))),MAX($D$16,POWER((ABS(K921)^2)/($I$5*MAX(F921,0.1)^2),1/3)))</f>
        <v>2.1389677043987478</v>
      </c>
      <c r="AI921">
        <f t="shared" ca="1" si="475"/>
        <v>634.31596770439876</v>
      </c>
      <c r="AJ921">
        <f t="shared" ca="1" si="476"/>
        <v>635.38545155659813</v>
      </c>
      <c r="AM921">
        <v>0</v>
      </c>
      <c r="AN921">
        <v>0</v>
      </c>
      <c r="AO921">
        <f t="shared" si="477"/>
        <v>0</v>
      </c>
      <c r="AP921">
        <f t="shared" si="486"/>
        <v>0</v>
      </c>
      <c r="AQ921">
        <f t="shared" ca="1" si="478"/>
        <v>1.0000000000000004</v>
      </c>
      <c r="AR921" t="str">
        <f t="shared" ca="1" si="479"/>
        <v>Supercritical</v>
      </c>
      <c r="AS921">
        <f t="shared" ca="1" si="480"/>
        <v>3.8141460404132466E-3</v>
      </c>
    </row>
    <row r="922" spans="1:45" x14ac:dyDescent="0.35">
      <c r="A922">
        <v>773</v>
      </c>
      <c r="B922">
        <v>771.99599999999998</v>
      </c>
      <c r="C922">
        <v>616090.92799999996</v>
      </c>
      <c r="D922">
        <v>3097234.8530000001</v>
      </c>
      <c r="E922">
        <v>632.17650000000003</v>
      </c>
      <c r="F922">
        <v>5.2</v>
      </c>
      <c r="G922">
        <v>0</v>
      </c>
      <c r="H922" t="s">
        <v>194</v>
      </c>
      <c r="I922">
        <v>5.7000000000000002E-2</v>
      </c>
      <c r="J922">
        <f t="shared" si="481"/>
        <v>1</v>
      </c>
      <c r="K922">
        <f t="shared" ca="1" si="482"/>
        <v>50.95</v>
      </c>
      <c r="L922">
        <f t="shared" ca="1" si="483"/>
        <v>1.0684959309922624</v>
      </c>
      <c r="M922">
        <f t="shared" ca="1" si="456"/>
        <v>5.5561788411597641</v>
      </c>
      <c r="N922">
        <f t="shared" ca="1" si="457"/>
        <v>0.75728294997139567</v>
      </c>
      <c r="O922">
        <f t="shared" ca="1" si="458"/>
        <v>9.1699712080119067</v>
      </c>
      <c r="P922">
        <f t="shared" ca="1" si="459"/>
        <v>633.24499593099233</v>
      </c>
      <c r="Q922">
        <f t="shared" ca="1" si="460"/>
        <v>637.5308456738959</v>
      </c>
      <c r="R922">
        <f t="shared" ca="1" si="461"/>
        <v>2.7409906686322007E-2</v>
      </c>
      <c r="S922">
        <f t="shared" ca="1" si="462"/>
        <v>2.8323507366843055</v>
      </c>
      <c r="T922">
        <f t="shared" ca="1" si="463"/>
        <v>50.594272557643521</v>
      </c>
      <c r="U922">
        <f t="shared" ca="1" si="484"/>
        <v>-2.7317062411952975E-2</v>
      </c>
      <c r="V922">
        <f t="shared" ca="1" si="485"/>
        <v>0</v>
      </c>
      <c r="W922">
        <f t="shared" ca="1" si="464"/>
        <v>0.92748319509527066</v>
      </c>
      <c r="X922">
        <f t="shared" ca="1" si="465"/>
        <v>4.822912614495408</v>
      </c>
      <c r="Y922">
        <f t="shared" ca="1" si="466"/>
        <v>0.68361950259626258</v>
      </c>
      <c r="Z922">
        <f t="shared" ca="1" si="467"/>
        <v>10.564155744159297</v>
      </c>
      <c r="AA922">
        <f t="shared" ca="1" si="468"/>
        <v>633.10398319509534</v>
      </c>
      <c r="AB922">
        <f t="shared" ca="1" si="469"/>
        <v>638.79212726170363</v>
      </c>
      <c r="AC922">
        <f t="shared" ca="1" si="470"/>
        <v>4.1696491819378546E-2</v>
      </c>
      <c r="AD922">
        <f t="shared" ca="1" si="471"/>
        <v>3.5022509909238155</v>
      </c>
      <c r="AE922">
        <f t="shared" ca="1" si="472"/>
        <v>57.10342874450302</v>
      </c>
      <c r="AF922">
        <f t="shared" ca="1" si="473"/>
        <v>4.1196491819391667E-2</v>
      </c>
      <c r="AG922">
        <f t="shared" ca="1" si="474"/>
        <v>0</v>
      </c>
      <c r="AH922">
        <f ca="1">IFERROR(IF(V32="Supercritical",MAX($D$16,IFERROR(L922,MAX($D$16,POWER((ABS(K922)^2)/($I$5*MAX(F922,0.1)^2),1/3)))),IF(V32="Subcritical",MAX($D$16,IFERROR(W922,MAX($D$16,POWER((ABS(K922)^2)/($I$5*MAX(F922,0.1)^2),1/3)))),IF(AND(IFERROR(V922,0)=1,IFERROR(AG922,0)=1),IF(IFERROR(T922,-1E+99)&gt;=IFERROR(AE922,-1E+99),MAX($D$16,IFERROR(L922,MAX($D$16,POWER((ABS(K922)^2)/($I$5*MAX(F922,0.1)^2),1/3)))),MAX($D$16,IFERROR(W922,MAX($D$16,POWER((ABS(K922)^2)/($I$5*MAX(F922,0.1)^2),1/3))))),IF(IFERROR(V922,0)=1,MAX($D$16,IFERROR(L922,MAX($D$16,POWER((ABS(K922)^2)/($I$5*MAX(F922,0.1)^2),1/3)))),IF(IFERROR(AG922,0)=1,MAX($D$16,IFERROR(W922,MAX($D$16,POWER((ABS(K922)^2)/($I$5*MAX(F922,0.1)^2),1/3)))),MAX($D$16,POWER((ABS(K922)^2)/($I$5*MAX(F922,0.1)^2),1/3))))))),MAX($D$16,POWER((ABS(K922)^2)/($I$5*MAX(F922,0.1)^2),1/3)))</f>
        <v>2.1389677043987478</v>
      </c>
      <c r="AI922">
        <f t="shared" ca="1" si="475"/>
        <v>634.31546770439877</v>
      </c>
      <c r="AJ922">
        <f t="shared" ca="1" si="476"/>
        <v>635.38495155659814</v>
      </c>
      <c r="AM922">
        <v>0</v>
      </c>
      <c r="AN922">
        <v>0</v>
      </c>
      <c r="AO922">
        <f t="shared" si="477"/>
        <v>0</v>
      </c>
      <c r="AP922">
        <f t="shared" si="486"/>
        <v>0</v>
      </c>
      <c r="AQ922">
        <f t="shared" ca="1" si="478"/>
        <v>1.0000000000000004</v>
      </c>
      <c r="AR922" t="str">
        <f t="shared" ca="1" si="479"/>
        <v>Supercritical</v>
      </c>
      <c r="AS922">
        <f t="shared" ca="1" si="480"/>
        <v>3.8141460404132466E-3</v>
      </c>
    </row>
    <row r="923" spans="1:45" x14ac:dyDescent="0.35">
      <c r="A923">
        <v>774</v>
      </c>
      <c r="B923">
        <v>772.99599999999998</v>
      </c>
      <c r="C923">
        <v>616090.88600000006</v>
      </c>
      <c r="D923">
        <v>3097233.8539999998</v>
      </c>
      <c r="E923">
        <v>632.17600000000004</v>
      </c>
      <c r="F923">
        <v>5.2</v>
      </c>
      <c r="G923">
        <v>0</v>
      </c>
      <c r="H923" t="s">
        <v>194</v>
      </c>
      <c r="I923">
        <v>0</v>
      </c>
      <c r="J923">
        <f t="shared" si="481"/>
        <v>1</v>
      </c>
      <c r="K923">
        <f t="shared" ca="1" si="482"/>
        <v>50.95</v>
      </c>
      <c r="L923">
        <f t="shared" ca="1" si="483"/>
        <v>1.0684959309922624</v>
      </c>
      <c r="M923">
        <f t="shared" ca="1" si="456"/>
        <v>5.5561788411597641</v>
      </c>
      <c r="N923">
        <f t="shared" ca="1" si="457"/>
        <v>0.75728294997139567</v>
      </c>
      <c r="O923">
        <f t="shared" ca="1" si="458"/>
        <v>9.1699712080119067</v>
      </c>
      <c r="P923">
        <f t="shared" ca="1" si="459"/>
        <v>633.24449593099234</v>
      </c>
      <c r="Q923">
        <f t="shared" ca="1" si="460"/>
        <v>637.53034567389591</v>
      </c>
      <c r="R923">
        <f t="shared" ca="1" si="461"/>
        <v>2.7409906686322007E-2</v>
      </c>
      <c r="S923">
        <f t="shared" ca="1" si="462"/>
        <v>2.8323507366843055</v>
      </c>
      <c r="T923">
        <f t="shared" ca="1" si="463"/>
        <v>50.594272557643521</v>
      </c>
      <c r="U923">
        <f t="shared" ca="1" si="484"/>
        <v>-2.6909906686341856E-2</v>
      </c>
      <c r="V923">
        <f t="shared" ca="1" si="485"/>
        <v>0</v>
      </c>
      <c r="W923">
        <f t="shared" ca="1" si="464"/>
        <v>0.92734408867121843</v>
      </c>
      <c r="X923">
        <f t="shared" ca="1" si="465"/>
        <v>4.8221892610903359</v>
      </c>
      <c r="Y923">
        <f t="shared" ca="1" si="466"/>
        <v>0.68354392708352085</v>
      </c>
      <c r="Z923">
        <f t="shared" ca="1" si="467"/>
        <v>10.565740422324236</v>
      </c>
      <c r="AA923">
        <f t="shared" ca="1" si="468"/>
        <v>633.10334408867129</v>
      </c>
      <c r="AB923">
        <f t="shared" ca="1" si="469"/>
        <v>638.79319478550804</v>
      </c>
      <c r="AC923">
        <f t="shared" ca="1" si="470"/>
        <v>4.1715150949739058E-2</v>
      </c>
      <c r="AD923">
        <f t="shared" ca="1" si="471"/>
        <v>3.5030390542010852</v>
      </c>
      <c r="AE923">
        <f t="shared" ca="1" si="472"/>
        <v>57.110988207849708</v>
      </c>
      <c r="AF923">
        <f t="shared" ca="1" si="473"/>
        <v>4.1173435798782521E-2</v>
      </c>
      <c r="AG923">
        <f t="shared" ca="1" si="474"/>
        <v>0</v>
      </c>
      <c r="AH923">
        <f ca="1">IFERROR(IF(V32="Supercritical",MAX($D$16,IFERROR(L923,MAX($D$16,POWER((ABS(K923)^2)/($I$5*MAX(F923,0.1)^2),1/3)))),IF(V32="Subcritical",MAX($D$16,IFERROR(W923,MAX($D$16,POWER((ABS(K923)^2)/($I$5*MAX(F923,0.1)^2),1/3)))),IF(AND(IFERROR(V923,0)=1,IFERROR(AG923,0)=1),IF(IFERROR(T923,-1E+99)&gt;=IFERROR(AE923,-1E+99),MAX($D$16,IFERROR(L923,MAX($D$16,POWER((ABS(K923)^2)/($I$5*MAX(F923,0.1)^2),1/3)))),MAX($D$16,IFERROR(W923,MAX($D$16,POWER((ABS(K923)^2)/($I$5*MAX(F923,0.1)^2),1/3))))),IF(IFERROR(V923,0)=1,MAX($D$16,IFERROR(L923,MAX($D$16,POWER((ABS(K923)^2)/($I$5*MAX(F923,0.1)^2),1/3)))),IF(IFERROR(AG923,0)=1,MAX($D$16,IFERROR(W923,MAX($D$16,POWER((ABS(K923)^2)/($I$5*MAX(F923,0.1)^2),1/3)))),MAX($D$16,POWER((ABS(K923)^2)/($I$5*MAX(F923,0.1)^2),1/3))))))),MAX($D$16,POWER((ABS(K923)^2)/($I$5*MAX(F923,0.1)^2),1/3)))</f>
        <v>2.1389677043987478</v>
      </c>
      <c r="AI923">
        <f t="shared" ca="1" si="475"/>
        <v>634.31496770439878</v>
      </c>
      <c r="AJ923">
        <f t="shared" ca="1" si="476"/>
        <v>635.38445155659815</v>
      </c>
      <c r="AM923">
        <v>0</v>
      </c>
      <c r="AN923">
        <v>0</v>
      </c>
      <c r="AO923">
        <f t="shared" si="477"/>
        <v>0</v>
      </c>
      <c r="AP923">
        <f t="shared" si="486"/>
        <v>0</v>
      </c>
      <c r="AQ923">
        <f t="shared" ca="1" si="478"/>
        <v>1.0000000000000004</v>
      </c>
      <c r="AR923" t="str">
        <f t="shared" ca="1" si="479"/>
        <v>Supercritical</v>
      </c>
      <c r="AS923">
        <f t="shared" ca="1" si="480"/>
        <v>3.8141460404132466E-3</v>
      </c>
    </row>
    <row r="924" spans="1:45" x14ac:dyDescent="0.35">
      <c r="A924">
        <v>775</v>
      </c>
      <c r="B924">
        <v>773.995</v>
      </c>
      <c r="C924">
        <v>616090.84400000004</v>
      </c>
      <c r="D924">
        <v>3097232.855</v>
      </c>
      <c r="E924">
        <v>632.17550000000006</v>
      </c>
      <c r="F924">
        <v>5.2</v>
      </c>
      <c r="G924">
        <v>0</v>
      </c>
      <c r="H924" t="s">
        <v>194</v>
      </c>
      <c r="I924">
        <v>0</v>
      </c>
      <c r="J924">
        <f t="shared" si="481"/>
        <v>0.99900000000002365</v>
      </c>
      <c r="K924">
        <f t="shared" ca="1" si="482"/>
        <v>50.95</v>
      </c>
      <c r="L924">
        <f t="shared" ca="1" si="483"/>
        <v>1.0684959309922624</v>
      </c>
      <c r="M924">
        <f t="shared" ca="1" si="456"/>
        <v>5.5561788411597641</v>
      </c>
      <c r="N924">
        <f t="shared" ca="1" si="457"/>
        <v>0.75728294997139567</v>
      </c>
      <c r="O924">
        <f t="shared" ca="1" si="458"/>
        <v>9.1699712080119067</v>
      </c>
      <c r="P924">
        <f t="shared" ca="1" si="459"/>
        <v>633.24399593099236</v>
      </c>
      <c r="Q924">
        <f t="shared" ca="1" si="460"/>
        <v>637.52984567389592</v>
      </c>
      <c r="R924">
        <f t="shared" ca="1" si="461"/>
        <v>2.7409906686322007E-2</v>
      </c>
      <c r="S924">
        <f t="shared" ca="1" si="462"/>
        <v>2.8323507366843055</v>
      </c>
      <c r="T924">
        <f t="shared" ca="1" si="463"/>
        <v>50.594272557643521</v>
      </c>
      <c r="U924">
        <f t="shared" ca="1" si="484"/>
        <v>-2.6882496779649045E-2</v>
      </c>
      <c r="V924">
        <f t="shared" ca="1" si="485"/>
        <v>0</v>
      </c>
      <c r="W924">
        <f t="shared" ca="1" si="464"/>
        <v>0.92720727486534893</v>
      </c>
      <c r="X924">
        <f t="shared" ca="1" si="465"/>
        <v>4.8214778292998144</v>
      </c>
      <c r="Y924">
        <f t="shared" ca="1" si="466"/>
        <v>0.68346959131908036</v>
      </c>
      <c r="Z924">
        <f t="shared" ca="1" si="467"/>
        <v>10.567299447148775</v>
      </c>
      <c r="AA924">
        <f t="shared" ca="1" si="468"/>
        <v>633.10270727486545</v>
      </c>
      <c r="AB924">
        <f t="shared" ca="1" si="469"/>
        <v>638.79423722418812</v>
      </c>
      <c r="AC924">
        <f t="shared" ca="1" si="470"/>
        <v>4.1733513671755131E-2</v>
      </c>
      <c r="AD924">
        <f t="shared" ca="1" si="471"/>
        <v>3.5038144176992354</v>
      </c>
      <c r="AE924">
        <f t="shared" ca="1" si="472"/>
        <v>57.118425590374692</v>
      </c>
      <c r="AF924">
        <f t="shared" ca="1" si="473"/>
        <v>4.1774209016807617E-2</v>
      </c>
      <c r="AG924">
        <f t="shared" ca="1" si="474"/>
        <v>0</v>
      </c>
      <c r="AH924">
        <f ca="1">IFERROR(IF(V32="Supercritical",MAX($D$16,IFERROR(L924,MAX($D$16,POWER((ABS(K924)^2)/($I$5*MAX(F924,0.1)^2),1/3)))),IF(V32="Subcritical",MAX($D$16,IFERROR(W924,MAX($D$16,POWER((ABS(K924)^2)/($I$5*MAX(F924,0.1)^2),1/3)))),IF(AND(IFERROR(V924,0)=1,IFERROR(AG924,0)=1),IF(IFERROR(T924,-1E+99)&gt;=IFERROR(AE924,-1E+99),MAX($D$16,IFERROR(L924,MAX($D$16,POWER((ABS(K924)^2)/($I$5*MAX(F924,0.1)^2),1/3)))),MAX($D$16,IFERROR(W924,MAX($D$16,POWER((ABS(K924)^2)/($I$5*MAX(F924,0.1)^2),1/3))))),IF(IFERROR(V924,0)=1,MAX($D$16,IFERROR(L924,MAX($D$16,POWER((ABS(K924)^2)/($I$5*MAX(F924,0.1)^2),1/3)))),IF(IFERROR(AG924,0)=1,MAX($D$16,IFERROR(W924,MAX($D$16,POWER((ABS(K924)^2)/($I$5*MAX(F924,0.1)^2),1/3)))),MAX($D$16,POWER((ABS(K924)^2)/($I$5*MAX(F924,0.1)^2),1/3))))))),MAX($D$16,POWER((ABS(K924)^2)/($I$5*MAX(F924,0.1)^2),1/3)))</f>
        <v>2.1389677043987478</v>
      </c>
      <c r="AI924">
        <f t="shared" ca="1" si="475"/>
        <v>634.31446770439879</v>
      </c>
      <c r="AJ924">
        <f t="shared" ca="1" si="476"/>
        <v>635.38395155659816</v>
      </c>
      <c r="AM924">
        <v>0</v>
      </c>
      <c r="AN924">
        <v>0</v>
      </c>
      <c r="AO924">
        <f t="shared" si="477"/>
        <v>0</v>
      </c>
      <c r="AP924">
        <f t="shared" si="486"/>
        <v>0</v>
      </c>
      <c r="AQ924">
        <f t="shared" ca="1" si="478"/>
        <v>1.0000000000000004</v>
      </c>
      <c r="AR924" t="str">
        <f t="shared" ca="1" si="479"/>
        <v>Supercritical</v>
      </c>
      <c r="AS924">
        <f t="shared" ca="1" si="480"/>
        <v>3.8141460404132466E-3</v>
      </c>
    </row>
    <row r="925" spans="1:45" x14ac:dyDescent="0.35">
      <c r="A925">
        <v>776</v>
      </c>
      <c r="B925">
        <v>774.995</v>
      </c>
      <c r="C925">
        <v>616090.80200000003</v>
      </c>
      <c r="D925">
        <v>3097231.8560000001</v>
      </c>
      <c r="E925">
        <v>632.17499999999995</v>
      </c>
      <c r="F925">
        <v>5.2</v>
      </c>
      <c r="G925">
        <v>0</v>
      </c>
      <c r="H925" t="s">
        <v>194</v>
      </c>
      <c r="I925">
        <v>5.7000000000000002E-2</v>
      </c>
      <c r="J925">
        <f t="shared" si="481"/>
        <v>1</v>
      </c>
      <c r="K925">
        <f t="shared" ca="1" si="482"/>
        <v>50.95</v>
      </c>
      <c r="L925">
        <f t="shared" ca="1" si="483"/>
        <v>1.0684959309922624</v>
      </c>
      <c r="M925">
        <f t="shared" ca="1" si="456"/>
        <v>5.5561788411597641</v>
      </c>
      <c r="N925">
        <f t="shared" ca="1" si="457"/>
        <v>0.75728294997139567</v>
      </c>
      <c r="O925">
        <f t="shared" ca="1" si="458"/>
        <v>9.1699712080119067</v>
      </c>
      <c r="P925">
        <f t="shared" ca="1" si="459"/>
        <v>633.24349593099225</v>
      </c>
      <c r="Q925">
        <f t="shared" ca="1" si="460"/>
        <v>637.52934567389582</v>
      </c>
      <c r="R925">
        <f t="shared" ca="1" si="461"/>
        <v>2.7409906686322007E-2</v>
      </c>
      <c r="S925">
        <f t="shared" ca="1" si="462"/>
        <v>2.8323507366843055</v>
      </c>
      <c r="T925">
        <f t="shared" ca="1" si="463"/>
        <v>50.594272557643521</v>
      </c>
      <c r="U925">
        <f t="shared" ca="1" si="484"/>
        <v>-2.7317062411839288E-2</v>
      </c>
      <c r="V925">
        <f t="shared" ca="1" si="485"/>
        <v>0</v>
      </c>
      <c r="W925">
        <f t="shared" ca="1" si="464"/>
        <v>0.92707272955624276</v>
      </c>
      <c r="X925">
        <f t="shared" ca="1" si="465"/>
        <v>4.8207781936924627</v>
      </c>
      <c r="Y925">
        <f t="shared" ca="1" si="466"/>
        <v>0.68339648248463913</v>
      </c>
      <c r="Z925">
        <f t="shared" ca="1" si="467"/>
        <v>10.568833070698691</v>
      </c>
      <c r="AA925">
        <f t="shared" ca="1" si="468"/>
        <v>633.1020727295562</v>
      </c>
      <c r="AB925">
        <f t="shared" ca="1" si="469"/>
        <v>638.79525481295548</v>
      </c>
      <c r="AC925">
        <f t="shared" ca="1" si="470"/>
        <v>4.1751582679884706E-2</v>
      </c>
      <c r="AD925">
        <f t="shared" ca="1" si="471"/>
        <v>3.5045772039662149</v>
      </c>
      <c r="AE925">
        <f t="shared" ca="1" si="472"/>
        <v>57.125742080049811</v>
      </c>
      <c r="AF925">
        <f t="shared" ca="1" si="473"/>
        <v>4.1820900888296819E-2</v>
      </c>
      <c r="AG925">
        <f t="shared" ca="1" si="474"/>
        <v>0</v>
      </c>
      <c r="AH925">
        <f ca="1">IFERROR(IF(V32="Supercritical",MAX($D$16,IFERROR(L925,MAX($D$16,POWER((ABS(K925)^2)/($I$5*MAX(F925,0.1)^2),1/3)))),IF(V32="Subcritical",MAX($D$16,IFERROR(W925,MAX($D$16,POWER((ABS(K925)^2)/($I$5*MAX(F925,0.1)^2),1/3)))),IF(AND(IFERROR(V925,0)=1,IFERROR(AG925,0)=1),IF(IFERROR(T925,-1E+99)&gt;=IFERROR(AE925,-1E+99),MAX($D$16,IFERROR(L925,MAX($D$16,POWER((ABS(K925)^2)/($I$5*MAX(F925,0.1)^2),1/3)))),MAX($D$16,IFERROR(W925,MAX($D$16,POWER((ABS(K925)^2)/($I$5*MAX(F925,0.1)^2),1/3))))),IF(IFERROR(V925,0)=1,MAX($D$16,IFERROR(L925,MAX($D$16,POWER((ABS(K925)^2)/($I$5*MAX(F925,0.1)^2),1/3)))),IF(IFERROR(AG925,0)=1,MAX($D$16,IFERROR(W925,MAX($D$16,POWER((ABS(K925)^2)/($I$5*MAX(F925,0.1)^2),1/3)))),MAX($D$16,POWER((ABS(K925)^2)/($I$5*MAX(F925,0.1)^2),1/3))))))),MAX($D$16,POWER((ABS(K925)^2)/($I$5*MAX(F925,0.1)^2),1/3)))</f>
        <v>2.1389677043987478</v>
      </c>
      <c r="AI925">
        <f t="shared" ca="1" si="475"/>
        <v>634.31396770439869</v>
      </c>
      <c r="AJ925">
        <f t="shared" ca="1" si="476"/>
        <v>635.38345155659806</v>
      </c>
      <c r="AM925">
        <v>0</v>
      </c>
      <c r="AN925">
        <v>0</v>
      </c>
      <c r="AO925">
        <f t="shared" si="477"/>
        <v>0</v>
      </c>
      <c r="AP925">
        <f t="shared" si="486"/>
        <v>0</v>
      </c>
      <c r="AQ925">
        <f t="shared" ca="1" si="478"/>
        <v>1.0000000000000004</v>
      </c>
      <c r="AR925" t="str">
        <f t="shared" ca="1" si="479"/>
        <v>Supercritical</v>
      </c>
      <c r="AS925">
        <f t="shared" ca="1" si="480"/>
        <v>3.8141460404132466E-3</v>
      </c>
    </row>
    <row r="926" spans="1:45" x14ac:dyDescent="0.35">
      <c r="A926">
        <v>777</v>
      </c>
      <c r="B926">
        <v>775.995</v>
      </c>
      <c r="C926">
        <v>616090.75899999996</v>
      </c>
      <c r="D926">
        <v>3097230.8569999998</v>
      </c>
      <c r="E926">
        <v>632.17449999999997</v>
      </c>
      <c r="F926">
        <v>5.2</v>
      </c>
      <c r="G926">
        <v>0</v>
      </c>
      <c r="H926" t="s">
        <v>194</v>
      </c>
      <c r="I926">
        <v>0.06</v>
      </c>
      <c r="J926">
        <f t="shared" si="481"/>
        <v>1</v>
      </c>
      <c r="K926">
        <f t="shared" ca="1" si="482"/>
        <v>50.95</v>
      </c>
      <c r="L926">
        <f t="shared" ca="1" si="483"/>
        <v>1.0684959309922624</v>
      </c>
      <c r="M926">
        <f t="shared" ca="1" si="456"/>
        <v>5.5561788411597641</v>
      </c>
      <c r="N926">
        <f t="shared" ca="1" si="457"/>
        <v>0.75728294997139567</v>
      </c>
      <c r="O926">
        <f t="shared" ca="1" si="458"/>
        <v>9.1699712080119067</v>
      </c>
      <c r="P926">
        <f t="shared" ca="1" si="459"/>
        <v>633.24299593099227</v>
      </c>
      <c r="Q926">
        <f t="shared" ca="1" si="460"/>
        <v>637.52884567389583</v>
      </c>
      <c r="R926">
        <f t="shared" ca="1" si="461"/>
        <v>2.7409906686322007E-2</v>
      </c>
      <c r="S926">
        <f t="shared" ca="1" si="462"/>
        <v>2.8323507366843055</v>
      </c>
      <c r="T926">
        <f t="shared" ca="1" si="463"/>
        <v>50.594272557643521</v>
      </c>
      <c r="U926">
        <f t="shared" ca="1" si="484"/>
        <v>-2.7338491660657382E-2</v>
      </c>
      <c r="V926">
        <f t="shared" ca="1" si="485"/>
        <v>0</v>
      </c>
      <c r="W926">
        <f t="shared" ca="1" si="464"/>
        <v>0.92694042734945481</v>
      </c>
      <c r="X926">
        <f t="shared" ca="1" si="465"/>
        <v>4.8200902222171651</v>
      </c>
      <c r="Y926">
        <f t="shared" ca="1" si="466"/>
        <v>0.6833245870613599</v>
      </c>
      <c r="Z926">
        <f t="shared" ca="1" si="467"/>
        <v>10.570341560238225</v>
      </c>
      <c r="AA926">
        <f t="shared" ca="1" si="468"/>
        <v>633.10144042734942</v>
      </c>
      <c r="AB926">
        <f t="shared" ca="1" si="469"/>
        <v>638.79624780248196</v>
      </c>
      <c r="AC926">
        <f t="shared" ca="1" si="470"/>
        <v>4.1769360855701654E-2</v>
      </c>
      <c r="AD926">
        <f t="shared" ca="1" si="471"/>
        <v>3.5053275431927733</v>
      </c>
      <c r="AE926">
        <f t="shared" ca="1" si="472"/>
        <v>57.132938937795089</v>
      </c>
      <c r="AF926">
        <f t="shared" ca="1" si="473"/>
        <v>4.1330112907758121E-2</v>
      </c>
      <c r="AG926">
        <f t="shared" ca="1" si="474"/>
        <v>0</v>
      </c>
      <c r="AH926">
        <f ca="1">IFERROR(IF(V32="Supercritical",MAX($D$16,IFERROR(L926,MAX($D$16,POWER((ABS(K926)^2)/($I$5*MAX(F926,0.1)^2),1/3)))),IF(V32="Subcritical",MAX($D$16,IFERROR(W926,MAX($D$16,POWER((ABS(K926)^2)/($I$5*MAX(F926,0.1)^2),1/3)))),IF(AND(IFERROR(V926,0)=1,IFERROR(AG926,0)=1),IF(IFERROR(T926,-1E+99)&gt;=IFERROR(AE926,-1E+99),MAX($D$16,IFERROR(L926,MAX($D$16,POWER((ABS(K926)^2)/($I$5*MAX(F926,0.1)^2),1/3)))),MAX($D$16,IFERROR(W926,MAX($D$16,POWER((ABS(K926)^2)/($I$5*MAX(F926,0.1)^2),1/3))))),IF(IFERROR(V926,0)=1,MAX($D$16,IFERROR(L926,MAX($D$16,POWER((ABS(K926)^2)/($I$5*MAX(F926,0.1)^2),1/3)))),IF(IFERROR(AG926,0)=1,MAX($D$16,IFERROR(W926,MAX($D$16,POWER((ABS(K926)^2)/($I$5*MAX(F926,0.1)^2),1/3)))),MAX($D$16,POWER((ABS(K926)^2)/($I$5*MAX(F926,0.1)^2),1/3))))))),MAX($D$16,POWER((ABS(K926)^2)/($I$5*MAX(F926,0.1)^2),1/3)))</f>
        <v>2.1389677043987478</v>
      </c>
      <c r="AI926">
        <f t="shared" ca="1" si="475"/>
        <v>634.3134677043987</v>
      </c>
      <c r="AJ926">
        <f t="shared" ca="1" si="476"/>
        <v>635.38295155659807</v>
      </c>
      <c r="AM926">
        <v>0</v>
      </c>
      <c r="AN926">
        <v>0</v>
      </c>
      <c r="AO926">
        <f t="shared" si="477"/>
        <v>0</v>
      </c>
      <c r="AP926">
        <f t="shared" si="486"/>
        <v>0</v>
      </c>
      <c r="AQ926">
        <f t="shared" ca="1" si="478"/>
        <v>1.0000000000000004</v>
      </c>
      <c r="AR926" t="str">
        <f t="shared" ca="1" si="479"/>
        <v>Supercritical</v>
      </c>
      <c r="AS926">
        <f t="shared" ca="1" si="480"/>
        <v>3.8141460404132466E-3</v>
      </c>
    </row>
    <row r="927" spans="1:45" x14ac:dyDescent="0.35">
      <c r="A927">
        <v>778</v>
      </c>
      <c r="B927">
        <v>776.99599999999998</v>
      </c>
      <c r="C927">
        <v>616090.71699999995</v>
      </c>
      <c r="D927">
        <v>3097229.8569999998</v>
      </c>
      <c r="E927">
        <v>632.17399999999998</v>
      </c>
      <c r="F927">
        <v>5.2</v>
      </c>
      <c r="G927">
        <v>0</v>
      </c>
      <c r="H927" t="s">
        <v>194</v>
      </c>
      <c r="I927">
        <v>2E-3</v>
      </c>
      <c r="J927">
        <f t="shared" si="481"/>
        <v>1.0009999999999764</v>
      </c>
      <c r="K927">
        <f t="shared" ca="1" si="482"/>
        <v>50.95</v>
      </c>
      <c r="L927">
        <f t="shared" ca="1" si="483"/>
        <v>1.0684959309922624</v>
      </c>
      <c r="M927">
        <f t="shared" ca="1" si="456"/>
        <v>5.5561788411597641</v>
      </c>
      <c r="N927">
        <f t="shared" ca="1" si="457"/>
        <v>0.75728294997139567</v>
      </c>
      <c r="O927">
        <f t="shared" ca="1" si="458"/>
        <v>9.1699712080119067</v>
      </c>
      <c r="P927">
        <f t="shared" ca="1" si="459"/>
        <v>633.24249593099228</v>
      </c>
      <c r="Q927">
        <f t="shared" ca="1" si="460"/>
        <v>637.52834567389584</v>
      </c>
      <c r="R927">
        <f t="shared" ca="1" si="461"/>
        <v>2.7409906686322007E-2</v>
      </c>
      <c r="S927">
        <f t="shared" ca="1" si="462"/>
        <v>2.8323507366843055</v>
      </c>
      <c r="T927">
        <f t="shared" ca="1" si="463"/>
        <v>50.594272557643521</v>
      </c>
      <c r="U927">
        <f t="shared" ca="1" si="484"/>
        <v>-2.6951602758799709E-2</v>
      </c>
      <c r="V927">
        <f t="shared" ca="1" si="485"/>
        <v>0</v>
      </c>
      <c r="W927">
        <f t="shared" ca="1" si="464"/>
        <v>0.9268103417688498</v>
      </c>
      <c r="X927">
        <f t="shared" ca="1" si="465"/>
        <v>4.8194137771980188</v>
      </c>
      <c r="Y927">
        <f t="shared" ca="1" si="466"/>
        <v>0.68325389093376532</v>
      </c>
      <c r="Z927">
        <f t="shared" ca="1" si="467"/>
        <v>10.571825196055704</v>
      </c>
      <c r="AA927">
        <f t="shared" ca="1" si="468"/>
        <v>633.10081034176881</v>
      </c>
      <c r="AB927">
        <f t="shared" ca="1" si="469"/>
        <v>638.79721645675136</v>
      </c>
      <c r="AC927">
        <f t="shared" ca="1" si="470"/>
        <v>4.1786851242377195E-2</v>
      </c>
      <c r="AD927">
        <f t="shared" ca="1" si="471"/>
        <v>3.5060655721319227</v>
      </c>
      <c r="AE927">
        <f t="shared" ca="1" si="472"/>
        <v>57.140017487109361</v>
      </c>
      <c r="AF927">
        <f t="shared" ca="1" si="473"/>
        <v>4.1828009823348111E-2</v>
      </c>
      <c r="AG927">
        <f t="shared" ca="1" si="474"/>
        <v>0</v>
      </c>
      <c r="AH927">
        <f ca="1">IFERROR(IF(V32="Supercritical",MAX($D$16,IFERROR(L927,MAX($D$16,POWER((ABS(K927)^2)/($I$5*MAX(F927,0.1)^2),1/3)))),IF(V32="Subcritical",MAX($D$16,IFERROR(W927,MAX($D$16,POWER((ABS(K927)^2)/($I$5*MAX(F927,0.1)^2),1/3)))),IF(AND(IFERROR(V927,0)=1,IFERROR(AG927,0)=1),IF(IFERROR(T927,-1E+99)&gt;=IFERROR(AE927,-1E+99),MAX($D$16,IFERROR(L927,MAX($D$16,POWER((ABS(K927)^2)/($I$5*MAX(F927,0.1)^2),1/3)))),MAX($D$16,IFERROR(W927,MAX($D$16,POWER((ABS(K927)^2)/($I$5*MAX(F927,0.1)^2),1/3))))),IF(IFERROR(V927,0)=1,MAX($D$16,IFERROR(L927,MAX($D$16,POWER((ABS(K927)^2)/($I$5*MAX(F927,0.1)^2),1/3)))),IF(IFERROR(AG927,0)=1,MAX($D$16,IFERROR(W927,MAX($D$16,POWER((ABS(K927)^2)/($I$5*MAX(F927,0.1)^2),1/3)))),MAX($D$16,POWER((ABS(K927)^2)/($I$5*MAX(F927,0.1)^2),1/3))))))),MAX($D$16,POWER((ABS(K927)^2)/($I$5*MAX(F927,0.1)^2),1/3)))</f>
        <v>2.1389677043987478</v>
      </c>
      <c r="AI927">
        <f t="shared" ca="1" si="475"/>
        <v>634.31296770439872</v>
      </c>
      <c r="AJ927">
        <f t="shared" ca="1" si="476"/>
        <v>635.38245155659808</v>
      </c>
      <c r="AM927">
        <v>0</v>
      </c>
      <c r="AN927">
        <v>0</v>
      </c>
      <c r="AO927">
        <f t="shared" si="477"/>
        <v>0</v>
      </c>
      <c r="AP927">
        <f t="shared" si="486"/>
        <v>0</v>
      </c>
      <c r="AQ927">
        <f t="shared" ca="1" si="478"/>
        <v>1.0000000000000004</v>
      </c>
      <c r="AR927" t="str">
        <f t="shared" ca="1" si="479"/>
        <v>Supercritical</v>
      </c>
      <c r="AS927">
        <f t="shared" ca="1" si="480"/>
        <v>3.8141460404132466E-3</v>
      </c>
    </row>
    <row r="928" spans="1:45" x14ac:dyDescent="0.35">
      <c r="A928">
        <v>779</v>
      </c>
      <c r="B928">
        <v>777.99599999999998</v>
      </c>
      <c r="C928">
        <v>616090.67500000005</v>
      </c>
      <c r="D928">
        <v>3097228.858</v>
      </c>
      <c r="E928">
        <v>632.17349999999999</v>
      </c>
      <c r="F928">
        <v>5.2</v>
      </c>
      <c r="G928">
        <v>0</v>
      </c>
      <c r="H928" t="s">
        <v>194</v>
      </c>
      <c r="I928">
        <v>5.7000000000000002E-2</v>
      </c>
      <c r="J928">
        <f t="shared" si="481"/>
        <v>1</v>
      </c>
      <c r="K928">
        <f t="shared" ca="1" si="482"/>
        <v>50.95</v>
      </c>
      <c r="L928">
        <f t="shared" ca="1" si="483"/>
        <v>1.0684959309922624</v>
      </c>
      <c r="M928">
        <f t="shared" ca="1" si="456"/>
        <v>5.5561788411597641</v>
      </c>
      <c r="N928">
        <f t="shared" ca="1" si="457"/>
        <v>0.75728294997139567</v>
      </c>
      <c r="O928">
        <f t="shared" ca="1" si="458"/>
        <v>9.1699712080119067</v>
      </c>
      <c r="P928">
        <f t="shared" ca="1" si="459"/>
        <v>633.24199593099229</v>
      </c>
      <c r="Q928">
        <f t="shared" ca="1" si="460"/>
        <v>637.52784567389585</v>
      </c>
      <c r="R928">
        <f t="shared" ca="1" si="461"/>
        <v>2.7409906686322007E-2</v>
      </c>
      <c r="S928">
        <f t="shared" ca="1" si="462"/>
        <v>2.8323507366843055</v>
      </c>
      <c r="T928">
        <f t="shared" ca="1" si="463"/>
        <v>50.594272557643521</v>
      </c>
      <c r="U928">
        <f t="shared" ca="1" si="484"/>
        <v>-2.7317062411952975E-2</v>
      </c>
      <c r="V928">
        <f t="shared" ca="1" si="485"/>
        <v>0</v>
      </c>
      <c r="W928">
        <f t="shared" ca="1" si="464"/>
        <v>0.92668244542861555</v>
      </c>
      <c r="X928">
        <f t="shared" ca="1" si="465"/>
        <v>4.818748716228801</v>
      </c>
      <c r="Y928">
        <f t="shared" ca="1" si="466"/>
        <v>0.68318437948318789</v>
      </c>
      <c r="Z928">
        <f t="shared" ca="1" si="467"/>
        <v>10.573284269505127</v>
      </c>
      <c r="AA928">
        <f t="shared" ca="1" si="468"/>
        <v>633.10018244542857</v>
      </c>
      <c r="AB928">
        <f t="shared" ca="1" si="469"/>
        <v>638.79816105112502</v>
      </c>
      <c r="AC928">
        <f t="shared" ca="1" si="470"/>
        <v>4.1804057021652803E-2</v>
      </c>
      <c r="AD928">
        <f t="shared" ca="1" si="471"/>
        <v>3.5067914331252652</v>
      </c>
      <c r="AE928">
        <f t="shared" ca="1" si="472"/>
        <v>57.14697910472843</v>
      </c>
      <c r="AF928">
        <f t="shared" ca="1" si="473"/>
        <v>4.1845364989171685E-2</v>
      </c>
      <c r="AG928">
        <f t="shared" ca="1" si="474"/>
        <v>0</v>
      </c>
      <c r="AH928">
        <f ca="1">IFERROR(IF(V32="Supercritical",MAX($D$16,IFERROR(L928,MAX($D$16,POWER((ABS(K928)^2)/($I$5*MAX(F928,0.1)^2),1/3)))),IF(V32="Subcritical",MAX($D$16,IFERROR(W928,MAX($D$16,POWER((ABS(K928)^2)/($I$5*MAX(F928,0.1)^2),1/3)))),IF(AND(IFERROR(V928,0)=1,IFERROR(AG928,0)=1),IF(IFERROR(T928,-1E+99)&gt;=IFERROR(AE928,-1E+99),MAX($D$16,IFERROR(L928,MAX($D$16,POWER((ABS(K928)^2)/($I$5*MAX(F928,0.1)^2),1/3)))),MAX($D$16,IFERROR(W928,MAX($D$16,POWER((ABS(K928)^2)/($I$5*MAX(F928,0.1)^2),1/3))))),IF(IFERROR(V928,0)=1,MAX($D$16,IFERROR(L928,MAX($D$16,POWER((ABS(K928)^2)/($I$5*MAX(F928,0.1)^2),1/3)))),IF(IFERROR(AG928,0)=1,MAX($D$16,IFERROR(W928,MAX($D$16,POWER((ABS(K928)^2)/($I$5*MAX(F928,0.1)^2),1/3)))),MAX($D$16,POWER((ABS(K928)^2)/($I$5*MAX(F928,0.1)^2),1/3))))))),MAX($D$16,POWER((ABS(K928)^2)/($I$5*MAX(F928,0.1)^2),1/3)))</f>
        <v>2.1389677043987478</v>
      </c>
      <c r="AI928">
        <f t="shared" ca="1" si="475"/>
        <v>634.31246770439873</v>
      </c>
      <c r="AJ928">
        <f t="shared" ca="1" si="476"/>
        <v>635.3819515565981</v>
      </c>
      <c r="AM928">
        <v>0</v>
      </c>
      <c r="AN928">
        <v>0</v>
      </c>
      <c r="AO928">
        <f t="shared" si="477"/>
        <v>0</v>
      </c>
      <c r="AP928">
        <f t="shared" si="486"/>
        <v>0</v>
      </c>
      <c r="AQ928">
        <f t="shared" ca="1" si="478"/>
        <v>1.0000000000000004</v>
      </c>
      <c r="AR928" t="str">
        <f t="shared" ca="1" si="479"/>
        <v>Supercritical</v>
      </c>
      <c r="AS928">
        <f t="shared" ca="1" si="480"/>
        <v>3.8141460404132466E-3</v>
      </c>
    </row>
    <row r="929" spans="1:45" x14ac:dyDescent="0.35">
      <c r="A929">
        <v>780</v>
      </c>
      <c r="B929">
        <v>778.99599999999998</v>
      </c>
      <c r="C929">
        <v>616090.63199999998</v>
      </c>
      <c r="D929">
        <v>3097227.8590000002</v>
      </c>
      <c r="E929">
        <v>632.173</v>
      </c>
      <c r="F929">
        <v>5.2</v>
      </c>
      <c r="G929">
        <v>0</v>
      </c>
      <c r="H929" t="s">
        <v>194</v>
      </c>
      <c r="I929">
        <v>5.7000000000000002E-2</v>
      </c>
      <c r="J929">
        <f t="shared" si="481"/>
        <v>1</v>
      </c>
      <c r="K929">
        <f t="shared" ca="1" si="482"/>
        <v>50.95</v>
      </c>
      <c r="L929">
        <f t="shared" ca="1" si="483"/>
        <v>1.0684959309922624</v>
      </c>
      <c r="M929">
        <f t="shared" ca="1" si="456"/>
        <v>5.5561788411597641</v>
      </c>
      <c r="N929">
        <f t="shared" ca="1" si="457"/>
        <v>0.75728294997139567</v>
      </c>
      <c r="O929">
        <f t="shared" ca="1" si="458"/>
        <v>9.1699712080119067</v>
      </c>
      <c r="P929">
        <f t="shared" ca="1" si="459"/>
        <v>633.2414959309923</v>
      </c>
      <c r="Q929">
        <f t="shared" ca="1" si="460"/>
        <v>637.52734567389587</v>
      </c>
      <c r="R929">
        <f t="shared" ca="1" si="461"/>
        <v>2.7409906686322007E-2</v>
      </c>
      <c r="S929">
        <f t="shared" ca="1" si="462"/>
        <v>2.8323507366843055</v>
      </c>
      <c r="T929">
        <f t="shared" ca="1" si="463"/>
        <v>50.594272557643521</v>
      </c>
      <c r="U929">
        <f t="shared" ca="1" si="484"/>
        <v>-2.7317062411952975E-2</v>
      </c>
      <c r="V929">
        <f t="shared" ca="1" si="485"/>
        <v>0</v>
      </c>
      <c r="W929">
        <f t="shared" ca="1" si="464"/>
        <v>0.92655671018754227</v>
      </c>
      <c r="X929">
        <f t="shared" ca="1" si="465"/>
        <v>4.8180948929752203</v>
      </c>
      <c r="Y929">
        <f t="shared" ca="1" si="466"/>
        <v>0.68311603767162932</v>
      </c>
      <c r="Z929">
        <f t="shared" ca="1" si="467"/>
        <v>10.574719081246215</v>
      </c>
      <c r="AA929">
        <f t="shared" ca="1" si="468"/>
        <v>633.09955671018758</v>
      </c>
      <c r="AB929">
        <f t="shared" ca="1" si="469"/>
        <v>638.79908187059903</v>
      </c>
      <c r="AC929">
        <f t="shared" ca="1" si="470"/>
        <v>4.1820981493105917E-2</v>
      </c>
      <c r="AD929">
        <f t="shared" ca="1" si="471"/>
        <v>3.5075052732275807</v>
      </c>
      <c r="AE929">
        <f t="shared" ca="1" si="472"/>
        <v>57.15382521222768</v>
      </c>
      <c r="AF929">
        <f t="shared" ca="1" si="473"/>
        <v>4.1320981493072395E-2</v>
      </c>
      <c r="AG929">
        <f t="shared" ca="1" si="474"/>
        <v>0</v>
      </c>
      <c r="AH929">
        <f ca="1">IFERROR(IF(V32="Supercritical",MAX($D$16,IFERROR(L929,MAX($D$16,POWER((ABS(K929)^2)/($I$5*MAX(F929,0.1)^2),1/3)))),IF(V32="Subcritical",MAX($D$16,IFERROR(W929,MAX($D$16,POWER((ABS(K929)^2)/($I$5*MAX(F929,0.1)^2),1/3)))),IF(AND(IFERROR(V929,0)=1,IFERROR(AG929,0)=1),IF(IFERROR(T929,-1E+99)&gt;=IFERROR(AE929,-1E+99),MAX($D$16,IFERROR(L929,MAX($D$16,POWER((ABS(K929)^2)/($I$5*MAX(F929,0.1)^2),1/3)))),MAX($D$16,IFERROR(W929,MAX($D$16,POWER((ABS(K929)^2)/($I$5*MAX(F929,0.1)^2),1/3))))),IF(IFERROR(V929,0)=1,MAX($D$16,IFERROR(L929,MAX($D$16,POWER((ABS(K929)^2)/($I$5*MAX(F929,0.1)^2),1/3)))),IF(IFERROR(AG929,0)=1,MAX($D$16,IFERROR(W929,MAX($D$16,POWER((ABS(K929)^2)/($I$5*MAX(F929,0.1)^2),1/3)))),MAX($D$16,POWER((ABS(K929)^2)/($I$5*MAX(F929,0.1)^2),1/3))))))),MAX($D$16,POWER((ABS(K929)^2)/($I$5*MAX(F929,0.1)^2),1/3)))</f>
        <v>2.1389677043987478</v>
      </c>
      <c r="AI929">
        <f t="shared" ca="1" si="475"/>
        <v>634.31196770439874</v>
      </c>
      <c r="AJ929">
        <f t="shared" ca="1" si="476"/>
        <v>635.38145155659811</v>
      </c>
      <c r="AM929">
        <v>0</v>
      </c>
      <c r="AN929">
        <v>0</v>
      </c>
      <c r="AO929">
        <f t="shared" si="477"/>
        <v>0</v>
      </c>
      <c r="AP929">
        <f t="shared" si="486"/>
        <v>0</v>
      </c>
      <c r="AQ929">
        <f t="shared" ca="1" si="478"/>
        <v>1.0000000000000004</v>
      </c>
      <c r="AR929" t="str">
        <f t="shared" ca="1" si="479"/>
        <v>Supercritical</v>
      </c>
      <c r="AS929">
        <f t="shared" ca="1" si="480"/>
        <v>3.8141460404132466E-3</v>
      </c>
    </row>
    <row r="930" spans="1:45" x14ac:dyDescent="0.35">
      <c r="A930">
        <v>781</v>
      </c>
      <c r="B930">
        <v>779.99599999999998</v>
      </c>
      <c r="C930">
        <v>616090.59</v>
      </c>
      <c r="D930">
        <v>3097226.86</v>
      </c>
      <c r="E930">
        <v>632.17250000000001</v>
      </c>
      <c r="F930">
        <v>5.2</v>
      </c>
      <c r="G930">
        <v>0</v>
      </c>
      <c r="H930" t="s">
        <v>194</v>
      </c>
      <c r="I930">
        <v>0</v>
      </c>
      <c r="J930">
        <f t="shared" si="481"/>
        <v>1</v>
      </c>
      <c r="K930">
        <f t="shared" ca="1" si="482"/>
        <v>50.95</v>
      </c>
      <c r="L930">
        <f t="shared" ca="1" si="483"/>
        <v>1.0684959309922624</v>
      </c>
      <c r="M930">
        <f t="shared" ca="1" si="456"/>
        <v>5.5561788411597641</v>
      </c>
      <c r="N930">
        <f t="shared" ca="1" si="457"/>
        <v>0.75728294997139567</v>
      </c>
      <c r="O930">
        <f t="shared" ca="1" si="458"/>
        <v>9.1699712080119067</v>
      </c>
      <c r="P930">
        <f t="shared" ca="1" si="459"/>
        <v>633.24099593099231</v>
      </c>
      <c r="Q930">
        <f t="shared" ca="1" si="460"/>
        <v>637.52684567389588</v>
      </c>
      <c r="R930">
        <f t="shared" ca="1" si="461"/>
        <v>2.7409906686322007E-2</v>
      </c>
      <c r="S930">
        <f t="shared" ca="1" si="462"/>
        <v>2.8323507366843055</v>
      </c>
      <c r="T930">
        <f t="shared" ca="1" si="463"/>
        <v>50.594272557643521</v>
      </c>
      <c r="U930">
        <f t="shared" ca="1" si="484"/>
        <v>-2.6909906686341856E-2</v>
      </c>
      <c r="V930">
        <f t="shared" ca="1" si="485"/>
        <v>0</v>
      </c>
      <c r="W930">
        <f t="shared" ca="1" si="464"/>
        <v>0.92643310728769745</v>
      </c>
      <c r="X930">
        <f t="shared" ca="1" si="465"/>
        <v>4.8174521578960272</v>
      </c>
      <c r="Y930">
        <f t="shared" ca="1" si="466"/>
        <v>0.68304885011717931</v>
      </c>
      <c r="Z930">
        <f t="shared" ca="1" si="467"/>
        <v>10.576129939659202</v>
      </c>
      <c r="AA930">
        <f t="shared" ca="1" si="468"/>
        <v>633.09893310728773</v>
      </c>
      <c r="AB930">
        <f t="shared" ca="1" si="469"/>
        <v>638.79997920823348</v>
      </c>
      <c r="AC930">
        <f t="shared" ca="1" si="470"/>
        <v>4.1837628055436012E-2</v>
      </c>
      <c r="AD930">
        <f t="shared" ca="1" si="471"/>
        <v>3.5082072434179317</v>
      </c>
      <c r="AE930">
        <f t="shared" ca="1" si="472"/>
        <v>57.160557268456458</v>
      </c>
      <c r="AF930">
        <f t="shared" ca="1" si="473"/>
        <v>4.1337628055430287E-2</v>
      </c>
      <c r="AG930">
        <f t="shared" ca="1" si="474"/>
        <v>0</v>
      </c>
      <c r="AH930">
        <f ca="1">IFERROR(IF(V32="Supercritical",MAX($D$16,IFERROR(L930,MAX($D$16,POWER((ABS(K930)^2)/($I$5*MAX(F930,0.1)^2),1/3)))),IF(V32="Subcritical",MAX($D$16,IFERROR(W930,MAX($D$16,POWER((ABS(K930)^2)/($I$5*MAX(F930,0.1)^2),1/3)))),IF(AND(IFERROR(V930,0)=1,IFERROR(AG930,0)=1),IF(IFERROR(T930,-1E+99)&gt;=IFERROR(AE930,-1E+99),MAX($D$16,IFERROR(L930,MAX($D$16,POWER((ABS(K930)^2)/($I$5*MAX(F930,0.1)^2),1/3)))),MAX($D$16,IFERROR(W930,MAX($D$16,POWER((ABS(K930)^2)/($I$5*MAX(F930,0.1)^2),1/3))))),IF(IFERROR(V930,0)=1,MAX($D$16,IFERROR(L930,MAX($D$16,POWER((ABS(K930)^2)/($I$5*MAX(F930,0.1)^2),1/3)))),IF(IFERROR(AG930,0)=1,MAX($D$16,IFERROR(W930,MAX($D$16,POWER((ABS(K930)^2)/($I$5*MAX(F930,0.1)^2),1/3)))),MAX($D$16,POWER((ABS(K930)^2)/($I$5*MAX(F930,0.1)^2),1/3))))))),MAX($D$16,POWER((ABS(K930)^2)/($I$5*MAX(F930,0.1)^2),1/3)))</f>
        <v>2.1389677043987478</v>
      </c>
      <c r="AI930">
        <f t="shared" ca="1" si="475"/>
        <v>634.31146770439875</v>
      </c>
      <c r="AJ930">
        <f t="shared" ca="1" si="476"/>
        <v>635.38095155659812</v>
      </c>
      <c r="AM930">
        <v>0</v>
      </c>
      <c r="AN930">
        <v>0</v>
      </c>
      <c r="AO930">
        <f t="shared" si="477"/>
        <v>0</v>
      </c>
      <c r="AP930">
        <f t="shared" si="486"/>
        <v>0</v>
      </c>
      <c r="AQ930">
        <f t="shared" ca="1" si="478"/>
        <v>1.0000000000000004</v>
      </c>
      <c r="AR930" t="str">
        <f t="shared" ca="1" si="479"/>
        <v>Supercritical</v>
      </c>
      <c r="AS930">
        <f t="shared" ca="1" si="480"/>
        <v>3.8141460404132466E-3</v>
      </c>
    </row>
    <row r="931" spans="1:45" x14ac:dyDescent="0.35">
      <c r="A931">
        <v>782</v>
      </c>
      <c r="B931">
        <v>780.99599999999998</v>
      </c>
      <c r="C931">
        <v>616090.54799999995</v>
      </c>
      <c r="D931">
        <v>3097225.861</v>
      </c>
      <c r="E931">
        <v>632.17200000000003</v>
      </c>
      <c r="F931">
        <v>5.2</v>
      </c>
      <c r="G931">
        <v>0</v>
      </c>
      <c r="H931" t="s">
        <v>194</v>
      </c>
      <c r="I931">
        <v>0</v>
      </c>
      <c r="J931">
        <f t="shared" si="481"/>
        <v>1</v>
      </c>
      <c r="K931">
        <f t="shared" ca="1" si="482"/>
        <v>50.95</v>
      </c>
      <c r="L931">
        <f t="shared" ca="1" si="483"/>
        <v>1.0684959309922624</v>
      </c>
      <c r="M931">
        <f t="shared" ca="1" si="456"/>
        <v>5.5561788411597641</v>
      </c>
      <c r="N931">
        <f t="shared" ca="1" si="457"/>
        <v>0.75728294997139567</v>
      </c>
      <c r="O931">
        <f t="shared" ca="1" si="458"/>
        <v>9.1699712080119067</v>
      </c>
      <c r="P931">
        <f t="shared" ca="1" si="459"/>
        <v>633.24049593099232</v>
      </c>
      <c r="Q931">
        <f t="shared" ca="1" si="460"/>
        <v>637.52634567389589</v>
      </c>
      <c r="R931">
        <f t="shared" ca="1" si="461"/>
        <v>2.7409906686322007E-2</v>
      </c>
      <c r="S931">
        <f t="shared" ca="1" si="462"/>
        <v>2.8323507366843055</v>
      </c>
      <c r="T931">
        <f t="shared" ca="1" si="463"/>
        <v>50.594272557643521</v>
      </c>
      <c r="U931">
        <f t="shared" ca="1" si="484"/>
        <v>-2.6909906686341856E-2</v>
      </c>
      <c r="V931">
        <f t="shared" ca="1" si="485"/>
        <v>0</v>
      </c>
      <c r="W931">
        <f t="shared" ca="1" si="464"/>
        <v>0.92631160747833308</v>
      </c>
      <c r="X931">
        <f t="shared" ca="1" si="465"/>
        <v>4.8168203588873322</v>
      </c>
      <c r="Y931">
        <f t="shared" ca="1" si="466"/>
        <v>0.68298280116144394</v>
      </c>
      <c r="Z931">
        <f t="shared" ca="1" si="467"/>
        <v>10.577517159425323</v>
      </c>
      <c r="AA931">
        <f t="shared" ca="1" si="468"/>
        <v>633.09831160747831</v>
      </c>
      <c r="AB931">
        <f t="shared" ca="1" si="469"/>
        <v>638.80085336374418</v>
      </c>
      <c r="AC931">
        <f t="shared" ca="1" si="470"/>
        <v>4.1854000189670164E-2</v>
      </c>
      <c r="AD931">
        <f t="shared" ca="1" si="471"/>
        <v>3.5088974978928493</v>
      </c>
      <c r="AE931">
        <f t="shared" ca="1" si="472"/>
        <v>57.167176762761166</v>
      </c>
      <c r="AF931">
        <f t="shared" ca="1" si="473"/>
        <v>4.189574165650356E-2</v>
      </c>
      <c r="AG931">
        <f t="shared" ca="1" si="474"/>
        <v>0</v>
      </c>
      <c r="AH931">
        <f ca="1">IFERROR(IF(V32="Supercritical",MAX($D$16,IFERROR(L931,MAX($D$16,POWER((ABS(K931)^2)/($I$5*MAX(F931,0.1)^2),1/3)))),IF(V32="Subcritical",MAX($D$16,IFERROR(W931,MAX($D$16,POWER((ABS(K931)^2)/($I$5*MAX(F931,0.1)^2),1/3)))),IF(AND(IFERROR(V931,0)=1,IFERROR(AG931,0)=1),IF(IFERROR(T931,-1E+99)&gt;=IFERROR(AE931,-1E+99),MAX($D$16,IFERROR(L931,MAX($D$16,POWER((ABS(K931)^2)/($I$5*MAX(F931,0.1)^2),1/3)))),MAX($D$16,IFERROR(W931,MAX($D$16,POWER((ABS(K931)^2)/($I$5*MAX(F931,0.1)^2),1/3))))),IF(IFERROR(V931,0)=1,MAX($D$16,IFERROR(L931,MAX($D$16,POWER((ABS(K931)^2)/($I$5*MAX(F931,0.1)^2),1/3)))),IF(IFERROR(AG931,0)=1,MAX($D$16,IFERROR(W931,MAX($D$16,POWER((ABS(K931)^2)/($I$5*MAX(F931,0.1)^2),1/3)))),MAX($D$16,POWER((ABS(K931)^2)/($I$5*MAX(F931,0.1)^2),1/3))))))),MAX($D$16,POWER((ABS(K931)^2)/($I$5*MAX(F931,0.1)^2),1/3)))</f>
        <v>2.1389677043987478</v>
      </c>
      <c r="AI931">
        <f t="shared" ca="1" si="475"/>
        <v>634.31096770439876</v>
      </c>
      <c r="AJ931">
        <f t="shared" ca="1" si="476"/>
        <v>635.38045155659813</v>
      </c>
      <c r="AM931">
        <v>0</v>
      </c>
      <c r="AN931">
        <v>0</v>
      </c>
      <c r="AO931">
        <f t="shared" si="477"/>
        <v>0</v>
      </c>
      <c r="AP931">
        <f t="shared" si="486"/>
        <v>0</v>
      </c>
      <c r="AQ931">
        <f t="shared" ca="1" si="478"/>
        <v>1.0000000000000004</v>
      </c>
      <c r="AR931" t="str">
        <f t="shared" ca="1" si="479"/>
        <v>Supercritical</v>
      </c>
      <c r="AS931">
        <f t="shared" ca="1" si="480"/>
        <v>3.8141460404132466E-3</v>
      </c>
    </row>
    <row r="932" spans="1:45" x14ac:dyDescent="0.35">
      <c r="A932">
        <v>783</v>
      </c>
      <c r="B932">
        <v>781.99599999999998</v>
      </c>
      <c r="C932">
        <v>616090.50600000005</v>
      </c>
      <c r="D932">
        <v>3097224.8620000002</v>
      </c>
      <c r="E932">
        <v>632.17150000000004</v>
      </c>
      <c r="F932">
        <v>5.2</v>
      </c>
      <c r="G932">
        <v>0</v>
      </c>
      <c r="H932" t="s">
        <v>194</v>
      </c>
      <c r="I932">
        <v>5.7000000000000002E-2</v>
      </c>
      <c r="J932">
        <f t="shared" si="481"/>
        <v>1</v>
      </c>
      <c r="K932">
        <f t="shared" ca="1" si="482"/>
        <v>50.95</v>
      </c>
      <c r="L932">
        <f t="shared" ca="1" si="483"/>
        <v>1.0684959309922624</v>
      </c>
      <c r="M932">
        <f t="shared" ca="1" si="456"/>
        <v>5.5561788411597641</v>
      </c>
      <c r="N932">
        <f t="shared" ca="1" si="457"/>
        <v>0.75728294997139567</v>
      </c>
      <c r="O932">
        <f t="shared" ca="1" si="458"/>
        <v>9.1699712080119067</v>
      </c>
      <c r="P932">
        <f t="shared" ca="1" si="459"/>
        <v>633.23999593099234</v>
      </c>
      <c r="Q932">
        <f t="shared" ca="1" si="460"/>
        <v>637.5258456738959</v>
      </c>
      <c r="R932">
        <f t="shared" ca="1" si="461"/>
        <v>2.7409906686322007E-2</v>
      </c>
      <c r="S932">
        <f t="shared" ca="1" si="462"/>
        <v>2.8323507366843055</v>
      </c>
      <c r="T932">
        <f t="shared" ca="1" si="463"/>
        <v>50.594272557643521</v>
      </c>
      <c r="U932">
        <f t="shared" ca="1" si="484"/>
        <v>-2.7317062411952975E-2</v>
      </c>
      <c r="V932">
        <f t="shared" ca="1" si="485"/>
        <v>0</v>
      </c>
      <c r="W932">
        <f t="shared" ca="1" si="464"/>
        <v>0.9261921811270033</v>
      </c>
      <c r="X932">
        <f t="shared" ca="1" si="465"/>
        <v>4.8161993418604174</v>
      </c>
      <c r="Y932">
        <f t="shared" ca="1" si="466"/>
        <v>0.68291787493004941</v>
      </c>
      <c r="Z932">
        <f t="shared" ca="1" si="467"/>
        <v>10.578881060250897</v>
      </c>
      <c r="AA932">
        <f t="shared" ca="1" si="468"/>
        <v>633.09769218112706</v>
      </c>
      <c r="AB932">
        <f t="shared" ca="1" si="469"/>
        <v>638.80170464223488</v>
      </c>
      <c r="AC932">
        <f t="shared" ca="1" si="470"/>
        <v>4.1870101444032894E-2</v>
      </c>
      <c r="AD932">
        <f t="shared" ca="1" si="471"/>
        <v>3.509576193430664</v>
      </c>
      <c r="AE932">
        <f t="shared" ca="1" si="472"/>
        <v>57.173685208892117</v>
      </c>
      <c r="AF932">
        <f t="shared" ca="1" si="473"/>
        <v>4.187011252645334E-2</v>
      </c>
      <c r="AG932">
        <f t="shared" ca="1" si="474"/>
        <v>0</v>
      </c>
      <c r="AH932">
        <f ca="1">IFERROR(IF(V32="Supercritical",MAX($D$16,IFERROR(L932,MAX($D$16,POWER((ABS(K932)^2)/($I$5*MAX(F932,0.1)^2),1/3)))),IF(V32="Subcritical",MAX($D$16,IFERROR(W932,MAX($D$16,POWER((ABS(K932)^2)/($I$5*MAX(F932,0.1)^2),1/3)))),IF(AND(IFERROR(V932,0)=1,IFERROR(AG932,0)=1),IF(IFERROR(T932,-1E+99)&gt;=IFERROR(AE932,-1E+99),MAX($D$16,IFERROR(L932,MAX($D$16,POWER((ABS(K932)^2)/($I$5*MAX(F932,0.1)^2),1/3)))),MAX($D$16,IFERROR(W932,MAX($D$16,POWER((ABS(K932)^2)/($I$5*MAX(F932,0.1)^2),1/3))))),IF(IFERROR(V932,0)=1,MAX($D$16,IFERROR(L932,MAX($D$16,POWER((ABS(K932)^2)/($I$5*MAX(F932,0.1)^2),1/3)))),IF(IFERROR(AG932,0)=1,MAX($D$16,IFERROR(W932,MAX($D$16,POWER((ABS(K932)^2)/($I$5*MAX(F932,0.1)^2),1/3)))),MAX($D$16,POWER((ABS(K932)^2)/($I$5*MAX(F932,0.1)^2),1/3))))))),MAX($D$16,POWER((ABS(K932)^2)/($I$5*MAX(F932,0.1)^2),1/3)))</f>
        <v>2.1389677043987478</v>
      </c>
      <c r="AI932">
        <f t="shared" ca="1" si="475"/>
        <v>634.31046770439877</v>
      </c>
      <c r="AJ932">
        <f t="shared" ca="1" si="476"/>
        <v>635.37995155659814</v>
      </c>
      <c r="AM932">
        <v>0</v>
      </c>
      <c r="AN932">
        <v>0</v>
      </c>
      <c r="AO932">
        <f t="shared" si="477"/>
        <v>0</v>
      </c>
      <c r="AP932">
        <f t="shared" si="486"/>
        <v>0</v>
      </c>
      <c r="AQ932">
        <f t="shared" ca="1" si="478"/>
        <v>1.0000000000000004</v>
      </c>
      <c r="AR932" t="str">
        <f t="shared" ca="1" si="479"/>
        <v>Supercritical</v>
      </c>
      <c r="AS932">
        <f t="shared" ca="1" si="480"/>
        <v>3.8141460404132466E-3</v>
      </c>
    </row>
    <row r="933" spans="1:45" x14ac:dyDescent="0.35">
      <c r="A933">
        <v>784</v>
      </c>
      <c r="B933">
        <v>782.995</v>
      </c>
      <c r="C933">
        <v>616090.46299999999</v>
      </c>
      <c r="D933">
        <v>3097223.8629999999</v>
      </c>
      <c r="E933">
        <v>632.17100000000005</v>
      </c>
      <c r="F933">
        <v>5.2</v>
      </c>
      <c r="G933">
        <v>0</v>
      </c>
      <c r="H933" t="s">
        <v>194</v>
      </c>
      <c r="I933">
        <v>5.7000000000000002E-2</v>
      </c>
      <c r="J933">
        <f t="shared" si="481"/>
        <v>0.99900000000002365</v>
      </c>
      <c r="K933">
        <f t="shared" ca="1" si="482"/>
        <v>50.95</v>
      </c>
      <c r="L933">
        <f t="shared" ca="1" si="483"/>
        <v>1.0684959309922624</v>
      </c>
      <c r="M933">
        <f t="shared" ca="1" si="456"/>
        <v>5.5561788411597641</v>
      </c>
      <c r="N933">
        <f t="shared" ca="1" si="457"/>
        <v>0.75728294997139567</v>
      </c>
      <c r="O933">
        <f t="shared" ca="1" si="458"/>
        <v>9.1699712080119067</v>
      </c>
      <c r="P933">
        <f t="shared" ca="1" si="459"/>
        <v>633.23949593099235</v>
      </c>
      <c r="Q933">
        <f t="shared" ca="1" si="460"/>
        <v>637.52534567389591</v>
      </c>
      <c r="R933">
        <f t="shared" ca="1" si="461"/>
        <v>2.7409906686322007E-2</v>
      </c>
      <c r="S933">
        <f t="shared" ca="1" si="462"/>
        <v>2.8323507366843055</v>
      </c>
      <c r="T933">
        <f t="shared" ca="1" si="463"/>
        <v>50.594272557643521</v>
      </c>
      <c r="U933">
        <f t="shared" ca="1" si="484"/>
        <v>-2.7289652505260165E-2</v>
      </c>
      <c r="V933">
        <f t="shared" ca="1" si="485"/>
        <v>0</v>
      </c>
      <c r="W933">
        <f t="shared" ca="1" si="464"/>
        <v>0.92607479831867656</v>
      </c>
      <c r="X933">
        <f t="shared" ca="1" si="465"/>
        <v>4.8155889512571184</v>
      </c>
      <c r="Y933">
        <f t="shared" ca="1" si="466"/>
        <v>0.68285405538664634</v>
      </c>
      <c r="Z933">
        <f t="shared" ca="1" si="467"/>
        <v>10.580221965726416</v>
      </c>
      <c r="AA933">
        <f t="shared" ca="1" si="468"/>
        <v>633.09707479831877</v>
      </c>
      <c r="AB933">
        <f t="shared" ca="1" si="469"/>
        <v>638.80253335306088</v>
      </c>
      <c r="AC933">
        <f t="shared" ca="1" si="470"/>
        <v>4.188593542038372E-2</v>
      </c>
      <c r="AD933">
        <f t="shared" ca="1" si="471"/>
        <v>3.5102434888227552</v>
      </c>
      <c r="AE933">
        <f t="shared" ca="1" si="472"/>
        <v>57.180084139553344</v>
      </c>
      <c r="AF933">
        <f t="shared" ca="1" si="473"/>
        <v>4.1385935420294118E-2</v>
      </c>
      <c r="AG933">
        <f t="shared" ca="1" si="474"/>
        <v>0</v>
      </c>
      <c r="AH933">
        <f ca="1">IFERROR(IF(V32="Supercritical",MAX($D$16,IFERROR(L933,MAX($D$16,POWER((ABS(K933)^2)/($I$5*MAX(F933,0.1)^2),1/3)))),IF(V32="Subcritical",MAX($D$16,IFERROR(W933,MAX($D$16,POWER((ABS(K933)^2)/($I$5*MAX(F933,0.1)^2),1/3)))),IF(AND(IFERROR(V933,0)=1,IFERROR(AG933,0)=1),IF(IFERROR(T933,-1E+99)&gt;=IFERROR(AE933,-1E+99),MAX($D$16,IFERROR(L933,MAX($D$16,POWER((ABS(K933)^2)/($I$5*MAX(F933,0.1)^2),1/3)))),MAX($D$16,IFERROR(W933,MAX($D$16,POWER((ABS(K933)^2)/($I$5*MAX(F933,0.1)^2),1/3))))),IF(IFERROR(V933,0)=1,MAX($D$16,IFERROR(L933,MAX($D$16,POWER((ABS(K933)^2)/($I$5*MAX(F933,0.1)^2),1/3)))),IF(IFERROR(AG933,0)=1,MAX($D$16,IFERROR(W933,MAX($D$16,POWER((ABS(K933)^2)/($I$5*MAX(F933,0.1)^2),1/3)))),MAX($D$16,POWER((ABS(K933)^2)/($I$5*MAX(F933,0.1)^2),1/3))))))),MAX($D$16,POWER((ABS(K933)^2)/($I$5*MAX(F933,0.1)^2),1/3)))</f>
        <v>2.1389677043987478</v>
      </c>
      <c r="AI933">
        <f t="shared" ca="1" si="475"/>
        <v>634.30996770439879</v>
      </c>
      <c r="AJ933">
        <f t="shared" ca="1" si="476"/>
        <v>635.37945155659816</v>
      </c>
      <c r="AM933">
        <v>0</v>
      </c>
      <c r="AN933">
        <v>0</v>
      </c>
      <c r="AO933">
        <f t="shared" si="477"/>
        <v>0</v>
      </c>
      <c r="AP933">
        <f t="shared" si="486"/>
        <v>0</v>
      </c>
      <c r="AQ933">
        <f t="shared" ca="1" si="478"/>
        <v>1.0000000000000004</v>
      </c>
      <c r="AR933" t="str">
        <f t="shared" ca="1" si="479"/>
        <v>Supercritical</v>
      </c>
      <c r="AS933">
        <f t="shared" ca="1" si="480"/>
        <v>3.8141460404132466E-3</v>
      </c>
    </row>
    <row r="934" spans="1:45" x14ac:dyDescent="0.35">
      <c r="A934">
        <v>785</v>
      </c>
      <c r="B934">
        <v>783.995</v>
      </c>
      <c r="C934">
        <v>616090.42099999997</v>
      </c>
      <c r="D934">
        <v>3097222.8640000001</v>
      </c>
      <c r="E934">
        <v>632.17049999999995</v>
      </c>
      <c r="F934">
        <v>5.2</v>
      </c>
      <c r="G934">
        <v>0</v>
      </c>
      <c r="H934" t="s">
        <v>194</v>
      </c>
      <c r="I934">
        <v>0</v>
      </c>
      <c r="J934">
        <f t="shared" si="481"/>
        <v>1</v>
      </c>
      <c r="K934">
        <f t="shared" ca="1" si="482"/>
        <v>50.95</v>
      </c>
      <c r="L934">
        <f t="shared" ca="1" si="483"/>
        <v>1.0684959309922624</v>
      </c>
      <c r="M934">
        <f t="shared" ca="1" si="456"/>
        <v>5.5561788411597641</v>
      </c>
      <c r="N934">
        <f t="shared" ca="1" si="457"/>
        <v>0.75728294997139567</v>
      </c>
      <c r="O934">
        <f t="shared" ca="1" si="458"/>
        <v>9.1699712080119067</v>
      </c>
      <c r="P934">
        <f t="shared" ca="1" si="459"/>
        <v>633.23899593099225</v>
      </c>
      <c r="Q934">
        <f t="shared" ca="1" si="460"/>
        <v>637.52484567389581</v>
      </c>
      <c r="R934">
        <f t="shared" ca="1" si="461"/>
        <v>2.7409906686322007E-2</v>
      </c>
      <c r="S934">
        <f t="shared" ca="1" si="462"/>
        <v>2.8323507366843055</v>
      </c>
      <c r="T934">
        <f t="shared" ca="1" si="463"/>
        <v>50.594272557643521</v>
      </c>
      <c r="U934">
        <f t="shared" ca="1" si="484"/>
        <v>-2.6909906686228169E-2</v>
      </c>
      <c r="V934">
        <f t="shared" ca="1" si="485"/>
        <v>0</v>
      </c>
      <c r="W934">
        <f t="shared" ca="1" si="464"/>
        <v>0.92595942894415562</v>
      </c>
      <c r="X934">
        <f t="shared" ca="1" si="465"/>
        <v>4.8149890305096097</v>
      </c>
      <c r="Y934">
        <f t="shared" ca="1" si="466"/>
        <v>0.68279132638112239</v>
      </c>
      <c r="Z934">
        <f t="shared" ca="1" si="467"/>
        <v>10.581540202306037</v>
      </c>
      <c r="AA934">
        <f t="shared" ca="1" si="468"/>
        <v>633.09645942894406</v>
      </c>
      <c r="AB934">
        <f t="shared" ca="1" si="469"/>
        <v>638.80333980881255</v>
      </c>
      <c r="AC934">
        <f t="shared" ca="1" si="470"/>
        <v>4.1901505762054203E-2</v>
      </c>
      <c r="AD934">
        <f t="shared" ca="1" si="471"/>
        <v>3.5108995443644893</v>
      </c>
      <c r="AE934">
        <f t="shared" ca="1" si="472"/>
        <v>57.18637510152567</v>
      </c>
      <c r="AF934">
        <f t="shared" ca="1" si="473"/>
        <v>4.1401505762109991E-2</v>
      </c>
      <c r="AG934">
        <f t="shared" ca="1" si="474"/>
        <v>0</v>
      </c>
      <c r="AH934">
        <f ca="1">IFERROR(IF(V32="Supercritical",MAX($D$16,IFERROR(L934,MAX($D$16,POWER((ABS(K934)^2)/($I$5*MAX(F934,0.1)^2),1/3)))),IF(V32="Subcritical",MAX($D$16,IFERROR(W934,MAX($D$16,POWER((ABS(K934)^2)/($I$5*MAX(F934,0.1)^2),1/3)))),IF(AND(IFERROR(V934,0)=1,IFERROR(AG934,0)=1),IF(IFERROR(T934,-1E+99)&gt;=IFERROR(AE934,-1E+99),MAX($D$16,IFERROR(L934,MAX($D$16,POWER((ABS(K934)^2)/($I$5*MAX(F934,0.1)^2),1/3)))),MAX($D$16,IFERROR(W934,MAX($D$16,POWER((ABS(K934)^2)/($I$5*MAX(F934,0.1)^2),1/3))))),IF(IFERROR(V934,0)=1,MAX($D$16,IFERROR(L934,MAX($D$16,POWER((ABS(K934)^2)/($I$5*MAX(F934,0.1)^2),1/3)))),IF(IFERROR(AG934,0)=1,MAX($D$16,IFERROR(W934,MAX($D$16,POWER((ABS(K934)^2)/($I$5*MAX(F934,0.1)^2),1/3)))),MAX($D$16,POWER((ABS(K934)^2)/($I$5*MAX(F934,0.1)^2),1/3))))))),MAX($D$16,POWER((ABS(K934)^2)/($I$5*MAX(F934,0.1)^2),1/3)))</f>
        <v>2.1389677043987478</v>
      </c>
      <c r="AI934">
        <f t="shared" ca="1" si="475"/>
        <v>634.30946770439868</v>
      </c>
      <c r="AJ934">
        <f t="shared" ca="1" si="476"/>
        <v>635.37895155659805</v>
      </c>
      <c r="AM934">
        <v>0</v>
      </c>
      <c r="AN934">
        <v>0</v>
      </c>
      <c r="AO934">
        <f t="shared" si="477"/>
        <v>0</v>
      </c>
      <c r="AP934">
        <f t="shared" si="486"/>
        <v>0</v>
      </c>
      <c r="AQ934">
        <f t="shared" ca="1" si="478"/>
        <v>1.0000000000000004</v>
      </c>
      <c r="AR934" t="str">
        <f t="shared" ca="1" si="479"/>
        <v>Supercritical</v>
      </c>
      <c r="AS934">
        <f t="shared" ca="1" si="480"/>
        <v>3.8141460404132466E-3</v>
      </c>
    </row>
    <row r="935" spans="1:45" x14ac:dyDescent="0.35">
      <c r="A935">
        <v>786</v>
      </c>
      <c r="B935">
        <v>784.995</v>
      </c>
      <c r="C935">
        <v>616090.37899999996</v>
      </c>
      <c r="D935">
        <v>3097221.8650000002</v>
      </c>
      <c r="E935">
        <v>632.16999999999996</v>
      </c>
      <c r="F935">
        <v>5.2</v>
      </c>
      <c r="G935">
        <v>0</v>
      </c>
      <c r="H935" t="s">
        <v>194</v>
      </c>
      <c r="I935">
        <v>0</v>
      </c>
      <c r="J935">
        <f t="shared" si="481"/>
        <v>1</v>
      </c>
      <c r="K935">
        <f t="shared" ca="1" si="482"/>
        <v>50.95</v>
      </c>
      <c r="L935">
        <f t="shared" ca="1" si="483"/>
        <v>1.0684959309922624</v>
      </c>
      <c r="M935">
        <f t="shared" ca="1" si="456"/>
        <v>5.5561788411597641</v>
      </c>
      <c r="N935">
        <f t="shared" ca="1" si="457"/>
        <v>0.75728294997139567</v>
      </c>
      <c r="O935">
        <f t="shared" ca="1" si="458"/>
        <v>9.1699712080119067</v>
      </c>
      <c r="P935">
        <f t="shared" ca="1" si="459"/>
        <v>633.23849593099226</v>
      </c>
      <c r="Q935">
        <f t="shared" ca="1" si="460"/>
        <v>637.52434567389582</v>
      </c>
      <c r="R935">
        <f t="shared" ca="1" si="461"/>
        <v>2.7409906686322007E-2</v>
      </c>
      <c r="S935">
        <f t="shared" ca="1" si="462"/>
        <v>2.8323507366843055</v>
      </c>
      <c r="T935">
        <f t="shared" ca="1" si="463"/>
        <v>50.594272557643521</v>
      </c>
      <c r="U935">
        <f t="shared" ca="1" si="484"/>
        <v>-2.6909906686341856E-2</v>
      </c>
      <c r="V935">
        <f t="shared" ca="1" si="485"/>
        <v>0</v>
      </c>
      <c r="W935">
        <f t="shared" ca="1" si="464"/>
        <v>0.92584604277874305</v>
      </c>
      <c r="X935">
        <f t="shared" ca="1" si="465"/>
        <v>4.8143994224494637</v>
      </c>
      <c r="Y935">
        <f t="shared" ca="1" si="466"/>
        <v>0.68272967169252841</v>
      </c>
      <c r="Z935">
        <f t="shared" ca="1" si="467"/>
        <v>10.582836098397031</v>
      </c>
      <c r="AA935">
        <f t="shared" ca="1" si="468"/>
        <v>633.0958460427787</v>
      </c>
      <c r="AB935">
        <f t="shared" ca="1" si="469"/>
        <v>638.80412432440642</v>
      </c>
      <c r="AC935">
        <f t="shared" ca="1" si="470"/>
        <v>4.1916816142965406E-2</v>
      </c>
      <c r="AD935">
        <f t="shared" ca="1" si="471"/>
        <v>3.5115445214007037</v>
      </c>
      <c r="AE935">
        <f t="shared" ca="1" si="472"/>
        <v>57.192559651313893</v>
      </c>
      <c r="AF935">
        <f t="shared" ca="1" si="473"/>
        <v>4.1940074985404863E-2</v>
      </c>
      <c r="AG935">
        <f t="shared" ca="1" si="474"/>
        <v>0</v>
      </c>
      <c r="AH935">
        <f ca="1">IFERROR(IF(V32="Supercritical",MAX($D$16,IFERROR(L935,MAX($D$16,POWER((ABS(K935)^2)/($I$5*MAX(F935,0.1)^2),1/3)))),IF(V32="Subcritical",MAX($D$16,IFERROR(W935,MAX($D$16,POWER((ABS(K935)^2)/($I$5*MAX(F935,0.1)^2),1/3)))),IF(AND(IFERROR(V935,0)=1,IFERROR(AG935,0)=1),IF(IFERROR(T935,-1E+99)&gt;=IFERROR(AE935,-1E+99),MAX($D$16,IFERROR(L935,MAX($D$16,POWER((ABS(K935)^2)/($I$5*MAX(F935,0.1)^2),1/3)))),MAX($D$16,IFERROR(W935,MAX($D$16,POWER((ABS(K935)^2)/($I$5*MAX(F935,0.1)^2),1/3))))),IF(IFERROR(V935,0)=1,MAX($D$16,IFERROR(L935,MAX($D$16,POWER((ABS(K935)^2)/($I$5*MAX(F935,0.1)^2),1/3)))),IF(IFERROR(AG935,0)=1,MAX($D$16,IFERROR(W935,MAX($D$16,POWER((ABS(K935)^2)/($I$5*MAX(F935,0.1)^2),1/3)))),MAX($D$16,POWER((ABS(K935)^2)/($I$5*MAX(F935,0.1)^2),1/3))))))),MAX($D$16,POWER((ABS(K935)^2)/($I$5*MAX(F935,0.1)^2),1/3)))</f>
        <v>2.1389677043987478</v>
      </c>
      <c r="AI935">
        <f t="shared" ca="1" si="475"/>
        <v>634.3089677043987</v>
      </c>
      <c r="AJ935">
        <f t="shared" ca="1" si="476"/>
        <v>635.37845155659807</v>
      </c>
      <c r="AM935">
        <v>0</v>
      </c>
      <c r="AN935">
        <v>0</v>
      </c>
      <c r="AO935">
        <f t="shared" si="477"/>
        <v>0</v>
      </c>
      <c r="AP935">
        <f t="shared" si="486"/>
        <v>0</v>
      </c>
      <c r="AQ935">
        <f t="shared" ca="1" si="478"/>
        <v>1.0000000000000004</v>
      </c>
      <c r="AR935" t="str">
        <f t="shared" ca="1" si="479"/>
        <v>Supercritical</v>
      </c>
      <c r="AS935">
        <f t="shared" ca="1" si="480"/>
        <v>3.8141460404132466E-3</v>
      </c>
    </row>
    <row r="936" spans="1:45" x14ac:dyDescent="0.35">
      <c r="A936">
        <v>787</v>
      </c>
      <c r="B936">
        <v>785.995</v>
      </c>
      <c r="C936">
        <v>616090.33700000006</v>
      </c>
      <c r="D936">
        <v>3097220.8659999999</v>
      </c>
      <c r="E936">
        <v>632.16949999999997</v>
      </c>
      <c r="F936">
        <v>5.2</v>
      </c>
      <c r="G936">
        <v>0</v>
      </c>
      <c r="H936" t="s">
        <v>194</v>
      </c>
      <c r="I936">
        <v>5.5E-2</v>
      </c>
      <c r="J936">
        <f t="shared" si="481"/>
        <v>1</v>
      </c>
      <c r="K936">
        <f t="shared" ca="1" si="482"/>
        <v>50.95</v>
      </c>
      <c r="L936">
        <f t="shared" ca="1" si="483"/>
        <v>1.0684959309922624</v>
      </c>
      <c r="M936">
        <f t="shared" ca="1" si="456"/>
        <v>5.5561788411597641</v>
      </c>
      <c r="N936">
        <f t="shared" ca="1" si="457"/>
        <v>0.75728294997139567</v>
      </c>
      <c r="O936">
        <f t="shared" ca="1" si="458"/>
        <v>9.1699712080119067</v>
      </c>
      <c r="P936">
        <f t="shared" ca="1" si="459"/>
        <v>633.23799593099227</v>
      </c>
      <c r="Q936">
        <f t="shared" ca="1" si="460"/>
        <v>637.52384567389583</v>
      </c>
      <c r="R936">
        <f t="shared" ca="1" si="461"/>
        <v>2.7409906686322007E-2</v>
      </c>
      <c r="S936">
        <f t="shared" ca="1" si="462"/>
        <v>2.8323507366843055</v>
      </c>
      <c r="T936">
        <f t="shared" ca="1" si="463"/>
        <v>50.594272557643521</v>
      </c>
      <c r="U936">
        <f t="shared" ca="1" si="484"/>
        <v>-2.7302776246074245E-2</v>
      </c>
      <c r="V936">
        <f t="shared" ca="1" si="485"/>
        <v>0</v>
      </c>
      <c r="W936">
        <f t="shared" ca="1" si="464"/>
        <v>0.92573460955236342</v>
      </c>
      <c r="X936">
        <f t="shared" ca="1" si="465"/>
        <v>4.8138199696722896</v>
      </c>
      <c r="Y936">
        <f t="shared" ca="1" si="466"/>
        <v>0.68266907506737506</v>
      </c>
      <c r="Z936">
        <f t="shared" ca="1" si="467"/>
        <v>10.584109983545671</v>
      </c>
      <c r="AA936">
        <f t="shared" ca="1" si="468"/>
        <v>633.09523460955234</v>
      </c>
      <c r="AB936">
        <f t="shared" ca="1" si="469"/>
        <v>638.80488721626955</v>
      </c>
      <c r="AC936">
        <f t="shared" ca="1" si="470"/>
        <v>4.1931870257868792E-2</v>
      </c>
      <c r="AD936">
        <f t="shared" ca="1" si="471"/>
        <v>3.5121785819190237</v>
      </c>
      <c r="AE936">
        <f t="shared" ca="1" si="472"/>
        <v>57.198639351253213</v>
      </c>
      <c r="AF936">
        <f t="shared" ca="1" si="473"/>
        <v>4.1997186950425203E-2</v>
      </c>
      <c r="AG936">
        <f t="shared" ca="1" si="474"/>
        <v>0</v>
      </c>
      <c r="AH936">
        <f ca="1">IFERROR(IF(V32="Supercritical",MAX($D$16,IFERROR(L936,MAX($D$16,POWER((ABS(K936)^2)/($I$5*MAX(F936,0.1)^2),1/3)))),IF(V32="Subcritical",MAX($D$16,IFERROR(W936,MAX($D$16,POWER((ABS(K936)^2)/($I$5*MAX(F936,0.1)^2),1/3)))),IF(AND(IFERROR(V936,0)=1,IFERROR(AG936,0)=1),IF(IFERROR(T936,-1E+99)&gt;=IFERROR(AE936,-1E+99),MAX($D$16,IFERROR(L936,MAX($D$16,POWER((ABS(K936)^2)/($I$5*MAX(F936,0.1)^2),1/3)))),MAX($D$16,IFERROR(W936,MAX($D$16,POWER((ABS(K936)^2)/($I$5*MAX(F936,0.1)^2),1/3))))),IF(IFERROR(V936,0)=1,MAX($D$16,IFERROR(L936,MAX($D$16,POWER((ABS(K936)^2)/($I$5*MAX(F936,0.1)^2),1/3)))),IF(IFERROR(AG936,0)=1,MAX($D$16,IFERROR(W936,MAX($D$16,POWER((ABS(K936)^2)/($I$5*MAX(F936,0.1)^2),1/3)))),MAX($D$16,POWER((ABS(K936)^2)/($I$5*MAX(F936,0.1)^2),1/3))))))),MAX($D$16,POWER((ABS(K936)^2)/($I$5*MAX(F936,0.1)^2),1/3)))</f>
        <v>2.1389677043987478</v>
      </c>
      <c r="AI936">
        <f t="shared" ca="1" si="475"/>
        <v>634.30846770439871</v>
      </c>
      <c r="AJ936">
        <f t="shared" ca="1" si="476"/>
        <v>635.37795155659808</v>
      </c>
      <c r="AM936">
        <v>0</v>
      </c>
      <c r="AN936">
        <v>0</v>
      </c>
      <c r="AO936">
        <f t="shared" si="477"/>
        <v>0</v>
      </c>
      <c r="AP936">
        <f t="shared" si="486"/>
        <v>0</v>
      </c>
      <c r="AQ936">
        <f t="shared" ca="1" si="478"/>
        <v>1.0000000000000004</v>
      </c>
      <c r="AR936" t="str">
        <f t="shared" ca="1" si="479"/>
        <v>Supercritical</v>
      </c>
      <c r="AS936">
        <f t="shared" ca="1" si="480"/>
        <v>3.8141460404132466E-3</v>
      </c>
    </row>
    <row r="937" spans="1:45" x14ac:dyDescent="0.35">
      <c r="A937">
        <v>788</v>
      </c>
      <c r="B937">
        <v>786.99599999999998</v>
      </c>
      <c r="C937">
        <v>616090.29399999999</v>
      </c>
      <c r="D937">
        <v>3097219.8659999999</v>
      </c>
      <c r="E937">
        <v>632.16899999999998</v>
      </c>
      <c r="F937">
        <v>5.2</v>
      </c>
      <c r="G937">
        <v>0</v>
      </c>
      <c r="H937" t="s">
        <v>194</v>
      </c>
      <c r="I937">
        <v>5.5E-2</v>
      </c>
      <c r="J937">
        <f t="shared" si="481"/>
        <v>1.0009999999999764</v>
      </c>
      <c r="K937">
        <f t="shared" ca="1" si="482"/>
        <v>50.95</v>
      </c>
      <c r="L937">
        <f t="shared" ca="1" si="483"/>
        <v>1.0684959309922624</v>
      </c>
      <c r="M937">
        <f t="shared" ca="1" si="456"/>
        <v>5.5561788411597641</v>
      </c>
      <c r="N937">
        <f t="shared" ca="1" si="457"/>
        <v>0.75728294997139567</v>
      </c>
      <c r="O937">
        <f t="shared" ca="1" si="458"/>
        <v>9.1699712080119067</v>
      </c>
      <c r="P937">
        <f t="shared" ca="1" si="459"/>
        <v>633.23749593099228</v>
      </c>
      <c r="Q937">
        <f t="shared" ca="1" si="460"/>
        <v>637.52334567389585</v>
      </c>
      <c r="R937">
        <f t="shared" ca="1" si="461"/>
        <v>2.7409906686322007E-2</v>
      </c>
      <c r="S937">
        <f t="shared" ca="1" si="462"/>
        <v>2.8323507366843055</v>
      </c>
      <c r="T937">
        <f t="shared" ca="1" si="463"/>
        <v>50.594272557643521</v>
      </c>
      <c r="U937">
        <f t="shared" ca="1" si="484"/>
        <v>-2.7330186152767055E-2</v>
      </c>
      <c r="V937">
        <f t="shared" ca="1" si="485"/>
        <v>0</v>
      </c>
      <c r="W937">
        <f t="shared" ca="1" si="464"/>
        <v>0.9256250990114655</v>
      </c>
      <c r="X937">
        <f t="shared" ca="1" si="465"/>
        <v>4.8132505148596207</v>
      </c>
      <c r="Y937">
        <f t="shared" ca="1" si="466"/>
        <v>0.68260952025347033</v>
      </c>
      <c r="Z937">
        <f t="shared" ca="1" si="467"/>
        <v>10.585362187716084</v>
      </c>
      <c r="AA937">
        <f t="shared" ca="1" si="468"/>
        <v>633.09462509901141</v>
      </c>
      <c r="AB937">
        <f t="shared" ca="1" si="469"/>
        <v>638.80562880161744</v>
      </c>
      <c r="AC937">
        <f t="shared" ca="1" si="470"/>
        <v>4.1946671813673071E-2</v>
      </c>
      <c r="AD937">
        <f t="shared" ca="1" si="471"/>
        <v>3.5128018881893275</v>
      </c>
      <c r="AE937">
        <f t="shared" ca="1" si="472"/>
        <v>57.204615766058879</v>
      </c>
      <c r="AF937">
        <f t="shared" ca="1" si="473"/>
        <v>4.1446671813673674E-2</v>
      </c>
      <c r="AG937">
        <f t="shared" ca="1" si="474"/>
        <v>0</v>
      </c>
      <c r="AH937">
        <f ca="1">IFERROR(IF(V32="Supercritical",MAX($D$16,IFERROR(L937,MAX($D$16,POWER((ABS(K937)^2)/($I$5*MAX(F937,0.1)^2),1/3)))),IF(V32="Subcritical",MAX($D$16,IFERROR(W937,MAX($D$16,POWER((ABS(K937)^2)/($I$5*MAX(F937,0.1)^2),1/3)))),IF(AND(IFERROR(V937,0)=1,IFERROR(AG937,0)=1),IF(IFERROR(T937,-1E+99)&gt;=IFERROR(AE937,-1E+99),MAX($D$16,IFERROR(L937,MAX($D$16,POWER((ABS(K937)^2)/($I$5*MAX(F937,0.1)^2),1/3)))),MAX($D$16,IFERROR(W937,MAX($D$16,POWER((ABS(K937)^2)/($I$5*MAX(F937,0.1)^2),1/3))))),IF(IFERROR(V937,0)=1,MAX($D$16,IFERROR(L937,MAX($D$16,POWER((ABS(K937)^2)/($I$5*MAX(F937,0.1)^2),1/3)))),IF(IFERROR(AG937,0)=1,MAX($D$16,IFERROR(W937,MAX($D$16,POWER((ABS(K937)^2)/($I$5*MAX(F937,0.1)^2),1/3)))),MAX($D$16,POWER((ABS(K937)^2)/($I$5*MAX(F937,0.1)^2),1/3))))))),MAX($D$16,POWER((ABS(K937)^2)/($I$5*MAX(F937,0.1)^2),1/3)))</f>
        <v>2.1389677043987478</v>
      </c>
      <c r="AI937">
        <f t="shared" ca="1" si="475"/>
        <v>634.30796770439872</v>
      </c>
      <c r="AJ937">
        <f t="shared" ca="1" si="476"/>
        <v>635.37745155659809</v>
      </c>
      <c r="AM937">
        <v>0</v>
      </c>
      <c r="AN937">
        <v>0</v>
      </c>
      <c r="AO937">
        <f t="shared" si="477"/>
        <v>0</v>
      </c>
      <c r="AP937">
        <f t="shared" si="486"/>
        <v>0</v>
      </c>
      <c r="AQ937">
        <f t="shared" ca="1" si="478"/>
        <v>1.0000000000000004</v>
      </c>
      <c r="AR937" t="str">
        <f t="shared" ca="1" si="479"/>
        <v>Supercritical</v>
      </c>
      <c r="AS937">
        <f t="shared" ca="1" si="480"/>
        <v>3.8141460404132466E-3</v>
      </c>
    </row>
    <row r="938" spans="1:45" x14ac:dyDescent="0.35">
      <c r="A938">
        <v>789</v>
      </c>
      <c r="B938">
        <v>787.99599999999998</v>
      </c>
      <c r="C938">
        <v>616090.25199999998</v>
      </c>
      <c r="D938">
        <v>3097218.8670000001</v>
      </c>
      <c r="E938">
        <v>632.16849999999999</v>
      </c>
      <c r="F938">
        <v>5.2</v>
      </c>
      <c r="G938">
        <v>0</v>
      </c>
      <c r="H938" t="s">
        <v>194</v>
      </c>
      <c r="I938">
        <v>0</v>
      </c>
      <c r="J938">
        <f t="shared" si="481"/>
        <v>1</v>
      </c>
      <c r="K938">
        <f t="shared" ca="1" si="482"/>
        <v>50.95</v>
      </c>
      <c r="L938">
        <f t="shared" ca="1" si="483"/>
        <v>1.0684959309922624</v>
      </c>
      <c r="M938">
        <f t="shared" ca="1" si="456"/>
        <v>5.5561788411597641</v>
      </c>
      <c r="N938">
        <f t="shared" ca="1" si="457"/>
        <v>0.75728294997139567</v>
      </c>
      <c r="O938">
        <f t="shared" ca="1" si="458"/>
        <v>9.1699712080119067</v>
      </c>
      <c r="P938">
        <f t="shared" ca="1" si="459"/>
        <v>633.23699593099229</v>
      </c>
      <c r="Q938">
        <f t="shared" ca="1" si="460"/>
        <v>637.52284567389586</v>
      </c>
      <c r="R938">
        <f t="shared" ca="1" si="461"/>
        <v>2.7409906686322007E-2</v>
      </c>
      <c r="S938">
        <f t="shared" ca="1" si="462"/>
        <v>2.8323507366843055</v>
      </c>
      <c r="T938">
        <f t="shared" ca="1" si="463"/>
        <v>50.594272557643521</v>
      </c>
      <c r="U938">
        <f t="shared" ca="1" si="484"/>
        <v>-2.6909906686341856E-2</v>
      </c>
      <c r="V938">
        <f t="shared" ca="1" si="485"/>
        <v>0</v>
      </c>
      <c r="W938">
        <f t="shared" ca="1" si="464"/>
        <v>0.92551748097400155</v>
      </c>
      <c r="X938">
        <f t="shared" ca="1" si="465"/>
        <v>4.8126909010648085</v>
      </c>
      <c r="Y938">
        <f t="shared" ca="1" si="466"/>
        <v>0.68255099103000283</v>
      </c>
      <c r="Z938">
        <f t="shared" ca="1" si="467"/>
        <v>10.586593040647449</v>
      </c>
      <c r="AA938">
        <f t="shared" ca="1" si="468"/>
        <v>633.094017480974</v>
      </c>
      <c r="AB938">
        <f t="shared" ca="1" si="469"/>
        <v>638.80634939780805</v>
      </c>
      <c r="AC938">
        <f t="shared" ca="1" si="470"/>
        <v>4.196122452168654E-2</v>
      </c>
      <c r="AD938">
        <f t="shared" ca="1" si="471"/>
        <v>3.5134146024421038</v>
      </c>
      <c r="AE938">
        <f t="shared" ca="1" si="472"/>
        <v>57.210490459749117</v>
      </c>
      <c r="AF938">
        <f t="shared" ca="1" si="473"/>
        <v>4.1461224521754048E-2</v>
      </c>
      <c r="AG938">
        <f t="shared" ca="1" si="474"/>
        <v>0</v>
      </c>
      <c r="AH938">
        <f ca="1">IFERROR(IF(V32="Supercritical",MAX($D$16,IFERROR(L938,MAX($D$16,POWER((ABS(K938)^2)/($I$5*MAX(F938,0.1)^2),1/3)))),IF(V32="Subcritical",MAX($D$16,IFERROR(W938,MAX($D$16,POWER((ABS(K938)^2)/($I$5*MAX(F938,0.1)^2),1/3)))),IF(AND(IFERROR(V938,0)=1,IFERROR(AG938,0)=1),IF(IFERROR(T938,-1E+99)&gt;=IFERROR(AE938,-1E+99),MAX($D$16,IFERROR(L938,MAX($D$16,POWER((ABS(K938)^2)/($I$5*MAX(F938,0.1)^2),1/3)))),MAX($D$16,IFERROR(W938,MAX($D$16,POWER((ABS(K938)^2)/($I$5*MAX(F938,0.1)^2),1/3))))),IF(IFERROR(V938,0)=1,MAX($D$16,IFERROR(L938,MAX($D$16,POWER((ABS(K938)^2)/($I$5*MAX(F938,0.1)^2),1/3)))),IF(IFERROR(AG938,0)=1,MAX($D$16,IFERROR(W938,MAX($D$16,POWER((ABS(K938)^2)/($I$5*MAX(F938,0.1)^2),1/3)))),MAX($D$16,POWER((ABS(K938)^2)/($I$5*MAX(F938,0.1)^2),1/3))))))),MAX($D$16,POWER((ABS(K938)^2)/($I$5*MAX(F938,0.1)^2),1/3)))</f>
        <v>2.1389677043987478</v>
      </c>
      <c r="AI938">
        <f t="shared" ca="1" si="475"/>
        <v>634.30746770439873</v>
      </c>
      <c r="AJ938">
        <f t="shared" ca="1" si="476"/>
        <v>635.3769515565981</v>
      </c>
      <c r="AM938">
        <v>0</v>
      </c>
      <c r="AN938">
        <v>0</v>
      </c>
      <c r="AO938">
        <f t="shared" si="477"/>
        <v>0</v>
      </c>
      <c r="AP938">
        <f t="shared" si="486"/>
        <v>0</v>
      </c>
      <c r="AQ938">
        <f t="shared" ca="1" si="478"/>
        <v>1.0000000000000004</v>
      </c>
      <c r="AR938" t="str">
        <f t="shared" ca="1" si="479"/>
        <v>Supercritical</v>
      </c>
      <c r="AS938">
        <f t="shared" ca="1" si="480"/>
        <v>3.8141460404132466E-3</v>
      </c>
    </row>
    <row r="939" spans="1:45" x14ac:dyDescent="0.35">
      <c r="A939">
        <v>790</v>
      </c>
      <c r="B939">
        <v>788.99599999999998</v>
      </c>
      <c r="C939">
        <v>616090.21</v>
      </c>
      <c r="D939">
        <v>3097217.8679999998</v>
      </c>
      <c r="E939">
        <v>632.16800000000001</v>
      </c>
      <c r="F939">
        <v>5.2</v>
      </c>
      <c r="G939">
        <v>0</v>
      </c>
      <c r="H939" t="s">
        <v>194</v>
      </c>
      <c r="I939">
        <v>0</v>
      </c>
      <c r="J939">
        <f t="shared" si="481"/>
        <v>1</v>
      </c>
      <c r="K939">
        <f t="shared" ca="1" si="482"/>
        <v>50.95</v>
      </c>
      <c r="L939">
        <f t="shared" ca="1" si="483"/>
        <v>1.0684959309922624</v>
      </c>
      <c r="M939">
        <f t="shared" ca="1" si="456"/>
        <v>5.5561788411597641</v>
      </c>
      <c r="N939">
        <f t="shared" ca="1" si="457"/>
        <v>0.75728294997139567</v>
      </c>
      <c r="O939">
        <f t="shared" ca="1" si="458"/>
        <v>9.1699712080119067</v>
      </c>
      <c r="P939">
        <f t="shared" ca="1" si="459"/>
        <v>633.23649593099231</v>
      </c>
      <c r="Q939">
        <f t="shared" ca="1" si="460"/>
        <v>637.52234567389587</v>
      </c>
      <c r="R939">
        <f t="shared" ca="1" si="461"/>
        <v>2.7409906686322007E-2</v>
      </c>
      <c r="S939">
        <f t="shared" ca="1" si="462"/>
        <v>2.8323507366843055</v>
      </c>
      <c r="T939">
        <f t="shared" ca="1" si="463"/>
        <v>50.594272557643521</v>
      </c>
      <c r="U939">
        <f t="shared" ca="1" si="484"/>
        <v>-2.6909906686341856E-2</v>
      </c>
      <c r="V939">
        <f t="shared" ca="1" si="485"/>
        <v>0</v>
      </c>
      <c r="W939">
        <f t="shared" ca="1" si="464"/>
        <v>0.92541172537794303</v>
      </c>
      <c r="X939">
        <f t="shared" ca="1" si="465"/>
        <v>4.8121409719653041</v>
      </c>
      <c r="Y939">
        <f t="shared" ca="1" si="466"/>
        <v>0.68249347123411763</v>
      </c>
      <c r="Z939">
        <f t="shared" ca="1" si="467"/>
        <v>10.587802871284493</v>
      </c>
      <c r="AA939">
        <f t="shared" ca="1" si="468"/>
        <v>633.0934117253779</v>
      </c>
      <c r="AB939">
        <f t="shared" ca="1" si="469"/>
        <v>638.80704932176832</v>
      </c>
      <c r="AC939">
        <f t="shared" ca="1" si="470"/>
        <v>4.1975532090717443E-2</v>
      </c>
      <c r="AD939">
        <f t="shared" ca="1" si="471"/>
        <v>3.5140168865832164</v>
      </c>
      <c r="AE939">
        <f t="shared" ca="1" si="472"/>
        <v>57.216264992917615</v>
      </c>
      <c r="AF939">
        <f t="shared" ca="1" si="473"/>
        <v>4.201832766239022E-2</v>
      </c>
      <c r="AG939">
        <f t="shared" ca="1" si="474"/>
        <v>0</v>
      </c>
      <c r="AH939">
        <f ca="1">IFERROR(IF(V32="Supercritical",MAX($D$16,IFERROR(L939,MAX($D$16,POWER((ABS(K939)^2)/($I$5*MAX(F939,0.1)^2),1/3)))),IF(V32="Subcritical",MAX($D$16,IFERROR(W939,MAX($D$16,POWER((ABS(K939)^2)/($I$5*MAX(F939,0.1)^2),1/3)))),IF(AND(IFERROR(V939,0)=1,IFERROR(AG939,0)=1),IF(IFERROR(T939,-1E+99)&gt;=IFERROR(AE939,-1E+99),MAX($D$16,IFERROR(L939,MAX($D$16,POWER((ABS(K939)^2)/($I$5*MAX(F939,0.1)^2),1/3)))),MAX($D$16,IFERROR(W939,MAX($D$16,POWER((ABS(K939)^2)/($I$5*MAX(F939,0.1)^2),1/3))))),IF(IFERROR(V939,0)=1,MAX($D$16,IFERROR(L939,MAX($D$16,POWER((ABS(K939)^2)/($I$5*MAX(F939,0.1)^2),1/3)))),IF(IFERROR(AG939,0)=1,MAX($D$16,IFERROR(W939,MAX($D$16,POWER((ABS(K939)^2)/($I$5*MAX(F939,0.1)^2),1/3)))),MAX($D$16,POWER((ABS(K939)^2)/($I$5*MAX(F939,0.1)^2),1/3))))))),MAX($D$16,POWER((ABS(K939)^2)/($I$5*MAX(F939,0.1)^2),1/3)))</f>
        <v>2.1389677043987478</v>
      </c>
      <c r="AI939">
        <f t="shared" ca="1" si="475"/>
        <v>634.30696770439874</v>
      </c>
      <c r="AJ939">
        <f t="shared" ca="1" si="476"/>
        <v>635.37645155659811</v>
      </c>
      <c r="AM939">
        <v>0</v>
      </c>
      <c r="AN939">
        <v>0</v>
      </c>
      <c r="AO939">
        <f t="shared" si="477"/>
        <v>0</v>
      </c>
      <c r="AP939">
        <f t="shared" si="486"/>
        <v>0</v>
      </c>
      <c r="AQ939">
        <f t="shared" ca="1" si="478"/>
        <v>1.0000000000000004</v>
      </c>
      <c r="AR939" t="str">
        <f t="shared" ca="1" si="479"/>
        <v>Supercritical</v>
      </c>
      <c r="AS939">
        <f t="shared" ca="1" si="480"/>
        <v>3.8141460404132466E-3</v>
      </c>
    </row>
    <row r="940" spans="1:45" x14ac:dyDescent="0.35">
      <c r="A940">
        <v>791</v>
      </c>
      <c r="B940">
        <v>789.99599999999998</v>
      </c>
      <c r="C940">
        <v>616090.16799999995</v>
      </c>
      <c r="D940">
        <v>3097216.8689999999</v>
      </c>
      <c r="E940">
        <v>632.16750000000002</v>
      </c>
      <c r="F940">
        <v>5.2</v>
      </c>
      <c r="G940">
        <v>0</v>
      </c>
      <c r="H940" t="s">
        <v>194</v>
      </c>
      <c r="I940">
        <v>5.7000000000000002E-2</v>
      </c>
      <c r="J940">
        <f t="shared" si="481"/>
        <v>1</v>
      </c>
      <c r="K940">
        <f t="shared" ca="1" si="482"/>
        <v>50.95</v>
      </c>
      <c r="L940">
        <f t="shared" ca="1" si="483"/>
        <v>1.0684959309922624</v>
      </c>
      <c r="M940">
        <f t="shared" ca="1" si="456"/>
        <v>5.5561788411597641</v>
      </c>
      <c r="N940">
        <f t="shared" ca="1" si="457"/>
        <v>0.75728294997139567</v>
      </c>
      <c r="O940">
        <f t="shared" ca="1" si="458"/>
        <v>9.1699712080119067</v>
      </c>
      <c r="P940">
        <f t="shared" ca="1" si="459"/>
        <v>633.23599593099232</v>
      </c>
      <c r="Q940">
        <f t="shared" ca="1" si="460"/>
        <v>637.52184567389588</v>
      </c>
      <c r="R940">
        <f t="shared" ca="1" si="461"/>
        <v>2.7409906686322007E-2</v>
      </c>
      <c r="S940">
        <f t="shared" ca="1" si="462"/>
        <v>2.8323507366843055</v>
      </c>
      <c r="T940">
        <f t="shared" ca="1" si="463"/>
        <v>50.594272557643521</v>
      </c>
      <c r="U940">
        <f t="shared" ca="1" si="484"/>
        <v>-2.7317062411952975E-2</v>
      </c>
      <c r="V940">
        <f t="shared" ca="1" si="485"/>
        <v>0</v>
      </c>
      <c r="W940">
        <f t="shared" ca="1" si="464"/>
        <v>0.92534662756092878</v>
      </c>
      <c r="X940">
        <f t="shared" ca="1" si="465"/>
        <v>4.8118024633168295</v>
      </c>
      <c r="Y940">
        <f t="shared" ca="1" si="466"/>
        <v>0.68245806322965141</v>
      </c>
      <c r="Z940">
        <f t="shared" ca="1" si="467"/>
        <v>10.588547719575253</v>
      </c>
      <c r="AA940">
        <f t="shared" ca="1" si="468"/>
        <v>633.0928466275609</v>
      </c>
      <c r="AB940">
        <f t="shared" ca="1" si="469"/>
        <v>638.80728815710847</v>
      </c>
      <c r="AC940">
        <f t="shared" ca="1" si="470"/>
        <v>4.1984342418697668E-2</v>
      </c>
      <c r="AD940">
        <f t="shared" ca="1" si="471"/>
        <v>3.51438770792402</v>
      </c>
      <c r="AE940">
        <f t="shared" ca="1" si="472"/>
        <v>57.219820247673269</v>
      </c>
      <c r="AF940">
        <f t="shared" ca="1" si="473"/>
        <v>4.20272143639977E-2</v>
      </c>
      <c r="AG940">
        <f t="shared" ca="1" si="474"/>
        <v>0</v>
      </c>
      <c r="AH940">
        <f ca="1">IFERROR(IF(V32="Supercritical",MAX($D$16,IFERROR(L940,MAX($D$16,POWER((ABS(K940)^2)/($I$5*MAX(F940,0.1)^2),1/3)))),IF(V32="Subcritical",MAX($D$16,IFERROR(W940,MAX($D$16,POWER((ABS(K940)^2)/($I$5*MAX(F940,0.1)^2),1/3)))),IF(AND(IFERROR(V940,0)=1,IFERROR(AG940,0)=1),IF(IFERROR(T940,-1E+99)&gt;=IFERROR(AE940,-1E+99),MAX($D$16,IFERROR(L940,MAX($D$16,POWER((ABS(K940)^2)/($I$5*MAX(F940,0.1)^2),1/3)))),MAX($D$16,IFERROR(W940,MAX($D$16,POWER((ABS(K940)^2)/($I$5*MAX(F940,0.1)^2),1/3))))),IF(IFERROR(V940,0)=1,MAX($D$16,IFERROR(L940,MAX($D$16,POWER((ABS(K940)^2)/($I$5*MAX(F940,0.1)^2),1/3)))),IF(IFERROR(AG940,0)=1,MAX($D$16,IFERROR(W940,MAX($D$16,POWER((ABS(K940)^2)/($I$5*MAX(F940,0.1)^2),1/3)))),MAX($D$16,POWER((ABS(K940)^2)/($I$5*MAX(F940,0.1)^2),1/3))))))),MAX($D$16,POWER((ABS(K940)^2)/($I$5*MAX(F940,0.1)^2),1/3)))</f>
        <v>2.1389677043987478</v>
      </c>
      <c r="AI940">
        <f t="shared" ca="1" si="475"/>
        <v>634.30646770439876</v>
      </c>
      <c r="AJ940">
        <f t="shared" ca="1" si="476"/>
        <v>635.37595155659812</v>
      </c>
      <c r="AM940">
        <v>0</v>
      </c>
      <c r="AN940">
        <v>0</v>
      </c>
      <c r="AO940">
        <f t="shared" si="477"/>
        <v>0</v>
      </c>
      <c r="AP940">
        <f t="shared" si="486"/>
        <v>0</v>
      </c>
      <c r="AQ940">
        <f t="shared" ca="1" si="478"/>
        <v>1.0000000000000004</v>
      </c>
      <c r="AR940" t="str">
        <f t="shared" ca="1" si="479"/>
        <v>Supercritical</v>
      </c>
      <c r="AS940">
        <f t="shared" ca="1" si="480"/>
        <v>3.8141460404132466E-3</v>
      </c>
    </row>
    <row r="941" spans="1:45" x14ac:dyDescent="0.35">
      <c r="A941">
        <v>792</v>
      </c>
      <c r="B941">
        <v>790.99599999999998</v>
      </c>
      <c r="C941">
        <v>616090.125</v>
      </c>
      <c r="D941">
        <v>3097215.87</v>
      </c>
      <c r="E941">
        <v>632.16700000000003</v>
      </c>
      <c r="F941">
        <v>5.2</v>
      </c>
      <c r="G941">
        <v>0</v>
      </c>
      <c r="H941" t="s">
        <v>194</v>
      </c>
      <c r="I941">
        <v>5.7000000000000002E-2</v>
      </c>
      <c r="J941">
        <f t="shared" si="481"/>
        <v>1</v>
      </c>
      <c r="K941">
        <f t="shared" ca="1" si="482"/>
        <v>50.95</v>
      </c>
      <c r="L941">
        <f t="shared" ca="1" si="483"/>
        <v>1.0684959309922624</v>
      </c>
      <c r="M941">
        <f t="shared" ca="1" si="456"/>
        <v>5.5561788411597641</v>
      </c>
      <c r="N941">
        <f t="shared" ca="1" si="457"/>
        <v>0.75728294997139567</v>
      </c>
      <c r="O941">
        <f t="shared" ca="1" si="458"/>
        <v>9.1699712080119067</v>
      </c>
      <c r="P941">
        <f t="shared" ca="1" si="459"/>
        <v>633.23549593099233</v>
      </c>
      <c r="Q941">
        <f t="shared" ca="1" si="460"/>
        <v>637.52134567389589</v>
      </c>
      <c r="R941">
        <f t="shared" ca="1" si="461"/>
        <v>2.7409906686322007E-2</v>
      </c>
      <c r="S941">
        <f t="shared" ca="1" si="462"/>
        <v>2.8323507366843055</v>
      </c>
      <c r="T941">
        <f t="shared" ca="1" si="463"/>
        <v>50.594272557643521</v>
      </c>
      <c r="U941">
        <f t="shared" ca="1" si="484"/>
        <v>-2.7317062411952975E-2</v>
      </c>
      <c r="V941">
        <f t="shared" ca="1" si="485"/>
        <v>0</v>
      </c>
      <c r="W941">
        <f t="shared" ca="1" si="464"/>
        <v>0.9253466095012971</v>
      </c>
      <c r="X941">
        <f t="shared" ca="1" si="465"/>
        <v>4.8118023694067453</v>
      </c>
      <c r="Y941">
        <f t="shared" ca="1" si="466"/>
        <v>0.68245805340647525</v>
      </c>
      <c r="Z941">
        <f t="shared" ca="1" si="467"/>
        <v>10.588547926227841</v>
      </c>
      <c r="AA941">
        <f t="shared" ca="1" si="468"/>
        <v>633.09234660950131</v>
      </c>
      <c r="AB941">
        <f t="shared" ca="1" si="469"/>
        <v>638.80678836210188</v>
      </c>
      <c r="AC941">
        <f t="shared" ca="1" si="470"/>
        <v>4.1984344863235289E-2</v>
      </c>
      <c r="AD941">
        <f t="shared" ca="1" si="471"/>
        <v>3.5143878108074373</v>
      </c>
      <c r="AE941">
        <f t="shared" ca="1" si="472"/>
        <v>57.219821234061278</v>
      </c>
      <c r="AF941">
        <f t="shared" ca="1" si="473"/>
        <v>4.1484344863192746E-2</v>
      </c>
      <c r="AG941">
        <f t="shared" ca="1" si="474"/>
        <v>0</v>
      </c>
      <c r="AH941">
        <f ca="1">IFERROR(IF(V32="Supercritical",MAX($D$16,IFERROR(L941,MAX($D$16,POWER((ABS(K941)^2)/($I$5*MAX(F941,0.1)^2),1/3)))),IF(V32="Subcritical",MAX($D$16,IFERROR(W941,MAX($D$16,POWER((ABS(K941)^2)/($I$5*MAX(F941,0.1)^2),1/3)))),IF(AND(IFERROR(V941,0)=1,IFERROR(AG941,0)=1),IF(IFERROR(T941,-1E+99)&gt;=IFERROR(AE941,-1E+99),MAX($D$16,IFERROR(L941,MAX($D$16,POWER((ABS(K941)^2)/($I$5*MAX(F941,0.1)^2),1/3)))),MAX($D$16,IFERROR(W941,MAX($D$16,POWER((ABS(K941)^2)/($I$5*MAX(F941,0.1)^2),1/3))))),IF(IFERROR(V941,0)=1,MAX($D$16,IFERROR(L941,MAX($D$16,POWER((ABS(K941)^2)/($I$5*MAX(F941,0.1)^2),1/3)))),IF(IFERROR(AG941,0)=1,MAX($D$16,IFERROR(W941,MAX($D$16,POWER((ABS(K941)^2)/($I$5*MAX(F941,0.1)^2),1/3)))),MAX($D$16,POWER((ABS(K941)^2)/($I$5*MAX(F941,0.1)^2),1/3))))))),MAX($D$16,POWER((ABS(K941)^2)/($I$5*MAX(F941,0.1)^2),1/3)))</f>
        <v>2.1389677043987478</v>
      </c>
      <c r="AI941">
        <f t="shared" ca="1" si="475"/>
        <v>634.30596770439877</v>
      </c>
      <c r="AJ941">
        <f t="shared" ca="1" si="476"/>
        <v>635.37545155659814</v>
      </c>
      <c r="AM941">
        <v>0</v>
      </c>
      <c r="AN941">
        <v>0</v>
      </c>
      <c r="AO941">
        <f t="shared" si="477"/>
        <v>0</v>
      </c>
      <c r="AP941">
        <f t="shared" si="486"/>
        <v>0</v>
      </c>
      <c r="AQ941">
        <f t="shared" ca="1" si="478"/>
        <v>1.0000000000000004</v>
      </c>
      <c r="AR941" t="str">
        <f t="shared" ca="1" si="479"/>
        <v>Supercritical</v>
      </c>
      <c r="AS941">
        <f t="shared" ca="1" si="480"/>
        <v>3.8141460404132466E-3</v>
      </c>
    </row>
    <row r="942" spans="1:45" x14ac:dyDescent="0.35">
      <c r="A942">
        <v>793</v>
      </c>
      <c r="B942">
        <v>791.99599999999998</v>
      </c>
      <c r="C942">
        <v>616090.08299999998</v>
      </c>
      <c r="D942">
        <v>3097214.8709999998</v>
      </c>
      <c r="E942">
        <v>632.16650000000004</v>
      </c>
      <c r="F942">
        <v>5.2</v>
      </c>
      <c r="G942">
        <v>0</v>
      </c>
      <c r="H942" t="s">
        <v>194</v>
      </c>
      <c r="I942">
        <v>0</v>
      </c>
      <c r="J942">
        <f t="shared" si="481"/>
        <v>1</v>
      </c>
      <c r="K942">
        <f t="shared" ca="1" si="482"/>
        <v>50.95</v>
      </c>
      <c r="L942">
        <f t="shared" ca="1" si="483"/>
        <v>1.0684959309922624</v>
      </c>
      <c r="M942">
        <f t="shared" ca="1" si="456"/>
        <v>5.5561788411597641</v>
      </c>
      <c r="N942">
        <f t="shared" ca="1" si="457"/>
        <v>0.75728294997139567</v>
      </c>
      <c r="O942">
        <f t="shared" ca="1" si="458"/>
        <v>9.1699712080119067</v>
      </c>
      <c r="P942">
        <f t="shared" ca="1" si="459"/>
        <v>633.23499593099234</v>
      </c>
      <c r="Q942">
        <f t="shared" ca="1" si="460"/>
        <v>637.52084567389591</v>
      </c>
      <c r="R942">
        <f t="shared" ca="1" si="461"/>
        <v>2.7409906686322007E-2</v>
      </c>
      <c r="S942">
        <f t="shared" ca="1" si="462"/>
        <v>2.8323507366843055</v>
      </c>
      <c r="T942">
        <f t="shared" ca="1" si="463"/>
        <v>50.594272557643521</v>
      </c>
      <c r="U942">
        <f t="shared" ca="1" si="484"/>
        <v>-2.6909906686341856E-2</v>
      </c>
      <c r="V942">
        <f t="shared" ca="1" si="485"/>
        <v>0</v>
      </c>
      <c r="W942">
        <f t="shared" ca="1" si="464"/>
        <v>0.92542516535340724</v>
      </c>
      <c r="X942">
        <f t="shared" ca="1" si="465"/>
        <v>4.8122108598377178</v>
      </c>
      <c r="Y942">
        <f t="shared" ca="1" si="466"/>
        <v>0.68250078134268333</v>
      </c>
      <c r="Z942">
        <f t="shared" ca="1" si="467"/>
        <v>10.587649104328356</v>
      </c>
      <c r="AA942">
        <f t="shared" ca="1" si="468"/>
        <v>633.09192516535347</v>
      </c>
      <c r="AB942">
        <f t="shared" ca="1" si="469"/>
        <v>638.80539680431298</v>
      </c>
      <c r="AC942">
        <f t="shared" ca="1" si="470"/>
        <v>4.1973713440741883E-2</v>
      </c>
      <c r="AD942">
        <f t="shared" ca="1" si="471"/>
        <v>3.5139403356134093</v>
      </c>
      <c r="AE942">
        <f t="shared" ca="1" si="472"/>
        <v>57.215531052091634</v>
      </c>
      <c r="AF942">
        <f t="shared" ca="1" si="473"/>
        <v>4.1431739727272543E-2</v>
      </c>
      <c r="AG942">
        <f t="shared" ca="1" si="474"/>
        <v>0</v>
      </c>
      <c r="AH942">
        <f ca="1">IFERROR(IF(V32="Supercritical",MAX($D$16,IFERROR(L942,MAX($D$16,POWER((ABS(K942)^2)/($I$5*MAX(F942,0.1)^2),1/3)))),IF(V32="Subcritical",MAX($D$16,IFERROR(W942,MAX($D$16,POWER((ABS(K942)^2)/($I$5*MAX(F942,0.1)^2),1/3)))),IF(AND(IFERROR(V942,0)=1,IFERROR(AG942,0)=1),IF(IFERROR(T942,-1E+99)&gt;=IFERROR(AE942,-1E+99),MAX($D$16,IFERROR(L942,MAX($D$16,POWER((ABS(K942)^2)/($I$5*MAX(F942,0.1)^2),1/3)))),MAX($D$16,IFERROR(W942,MAX($D$16,POWER((ABS(K942)^2)/($I$5*MAX(F942,0.1)^2),1/3))))),IF(IFERROR(V942,0)=1,MAX($D$16,IFERROR(L942,MAX($D$16,POWER((ABS(K942)^2)/($I$5*MAX(F942,0.1)^2),1/3)))),IF(IFERROR(AG942,0)=1,MAX($D$16,IFERROR(W942,MAX($D$16,POWER((ABS(K942)^2)/($I$5*MAX(F942,0.1)^2),1/3)))),MAX($D$16,POWER((ABS(K942)^2)/($I$5*MAX(F942,0.1)^2),1/3))))))),MAX($D$16,POWER((ABS(K942)^2)/($I$5*MAX(F942,0.1)^2),1/3)))</f>
        <v>2.1389677043987478</v>
      </c>
      <c r="AI942">
        <f t="shared" ca="1" si="475"/>
        <v>634.30546770439878</v>
      </c>
      <c r="AJ942">
        <f t="shared" ca="1" si="476"/>
        <v>635.37495155659815</v>
      </c>
      <c r="AM942">
        <v>0</v>
      </c>
      <c r="AN942">
        <v>0</v>
      </c>
      <c r="AO942">
        <f t="shared" si="477"/>
        <v>0</v>
      </c>
      <c r="AP942">
        <f t="shared" si="486"/>
        <v>0</v>
      </c>
      <c r="AQ942">
        <f t="shared" ca="1" si="478"/>
        <v>1.0000000000000004</v>
      </c>
      <c r="AR942" t="str">
        <f t="shared" ca="1" si="479"/>
        <v>Supercritical</v>
      </c>
      <c r="AS942">
        <f t="shared" ca="1" si="480"/>
        <v>3.8141460404132466E-3</v>
      </c>
    </row>
    <row r="943" spans="1:45" x14ac:dyDescent="0.35">
      <c r="A943">
        <v>794</v>
      </c>
      <c r="B943">
        <v>792.995</v>
      </c>
      <c r="C943">
        <v>616090.04099999997</v>
      </c>
      <c r="D943">
        <v>3097213.872</v>
      </c>
      <c r="E943">
        <v>632.16600000000005</v>
      </c>
      <c r="F943">
        <v>5.2</v>
      </c>
      <c r="G943">
        <v>0</v>
      </c>
      <c r="H943" t="s">
        <v>194</v>
      </c>
      <c r="I943">
        <v>0</v>
      </c>
      <c r="J943">
        <f t="shared" si="481"/>
        <v>0.99900000000002365</v>
      </c>
      <c r="K943">
        <f t="shared" ca="1" si="482"/>
        <v>50.95</v>
      </c>
      <c r="L943">
        <f t="shared" ca="1" si="483"/>
        <v>1.0684959309922624</v>
      </c>
      <c r="M943">
        <f t="shared" ca="1" si="456"/>
        <v>5.5561788411597641</v>
      </c>
      <c r="N943">
        <f t="shared" ca="1" si="457"/>
        <v>0.75728294997139567</v>
      </c>
      <c r="O943">
        <f t="shared" ca="1" si="458"/>
        <v>9.1699712080119067</v>
      </c>
      <c r="P943">
        <f t="shared" ca="1" si="459"/>
        <v>633.23449593099235</v>
      </c>
      <c r="Q943">
        <f t="shared" ca="1" si="460"/>
        <v>637.52034567389592</v>
      </c>
      <c r="R943">
        <f t="shared" ca="1" si="461"/>
        <v>2.7409906686322007E-2</v>
      </c>
      <c r="S943">
        <f t="shared" ca="1" si="462"/>
        <v>2.8323507366843055</v>
      </c>
      <c r="T943">
        <f t="shared" ca="1" si="463"/>
        <v>50.594272557643521</v>
      </c>
      <c r="U943">
        <f t="shared" ca="1" si="484"/>
        <v>-2.6882496779649045E-2</v>
      </c>
      <c r="V943">
        <f t="shared" ca="1" si="485"/>
        <v>0</v>
      </c>
      <c r="W943">
        <f t="shared" ca="1" si="464"/>
        <v>0.92552328553147623</v>
      </c>
      <c r="X943">
        <f t="shared" ca="1" si="465"/>
        <v>4.8127210847636768</v>
      </c>
      <c r="Y943">
        <f t="shared" ca="1" si="466"/>
        <v>0.68255414799198444</v>
      </c>
      <c r="Z943">
        <f t="shared" ca="1" si="467"/>
        <v>10.586526645248515</v>
      </c>
      <c r="AA943">
        <f t="shared" ca="1" si="468"/>
        <v>633.09152328553148</v>
      </c>
      <c r="AB943">
        <f t="shared" ca="1" si="469"/>
        <v>638.8037835511052</v>
      </c>
      <c r="AC943">
        <f t="shared" ca="1" si="470"/>
        <v>4.196043942151096E-2</v>
      </c>
      <c r="AD943">
        <f t="shared" ca="1" si="471"/>
        <v>3.5133815501375292</v>
      </c>
      <c r="AE943">
        <f t="shared" ca="1" si="472"/>
        <v>57.210173558927544</v>
      </c>
      <c r="AF943">
        <f t="shared" ca="1" si="473"/>
        <v>4.20031041466018E-2</v>
      </c>
      <c r="AG943">
        <f t="shared" ca="1" si="474"/>
        <v>0</v>
      </c>
      <c r="AH943">
        <f ca="1">IFERROR(IF(V32="Supercritical",MAX($D$16,IFERROR(L943,MAX($D$16,POWER((ABS(K943)^2)/($I$5*MAX(F943,0.1)^2),1/3)))),IF(V32="Subcritical",MAX($D$16,IFERROR(W943,MAX($D$16,POWER((ABS(K943)^2)/($I$5*MAX(F943,0.1)^2),1/3)))),IF(AND(IFERROR(V943,0)=1,IFERROR(AG943,0)=1),IF(IFERROR(T943,-1E+99)&gt;=IFERROR(AE943,-1E+99),MAX($D$16,IFERROR(L943,MAX($D$16,POWER((ABS(K943)^2)/($I$5*MAX(F943,0.1)^2),1/3)))),MAX($D$16,IFERROR(W943,MAX($D$16,POWER((ABS(K943)^2)/($I$5*MAX(F943,0.1)^2),1/3))))),IF(IFERROR(V943,0)=1,MAX($D$16,IFERROR(L943,MAX($D$16,POWER((ABS(K943)^2)/($I$5*MAX(F943,0.1)^2),1/3)))),IF(IFERROR(AG943,0)=1,MAX($D$16,IFERROR(W943,MAX($D$16,POWER((ABS(K943)^2)/($I$5*MAX(F943,0.1)^2),1/3)))),MAX($D$16,POWER((ABS(K943)^2)/($I$5*MAX(F943,0.1)^2),1/3))))))),MAX($D$16,POWER((ABS(K943)^2)/($I$5*MAX(F943,0.1)^2),1/3)))</f>
        <v>2.1389677043987478</v>
      </c>
      <c r="AI943">
        <f t="shared" ca="1" si="475"/>
        <v>634.30496770439879</v>
      </c>
      <c r="AJ943">
        <f t="shared" ca="1" si="476"/>
        <v>635.37445155659816</v>
      </c>
      <c r="AM943">
        <v>0</v>
      </c>
      <c r="AN943">
        <v>0</v>
      </c>
      <c r="AO943">
        <f t="shared" si="477"/>
        <v>0</v>
      </c>
      <c r="AP943">
        <f t="shared" si="486"/>
        <v>0</v>
      </c>
      <c r="AQ943">
        <f t="shared" ca="1" si="478"/>
        <v>1.0000000000000004</v>
      </c>
      <c r="AR943" t="str">
        <f t="shared" ca="1" si="479"/>
        <v>Supercritical</v>
      </c>
      <c r="AS943">
        <f t="shared" ca="1" si="480"/>
        <v>3.8141460404132466E-3</v>
      </c>
    </row>
    <row r="944" spans="1:45" x14ac:dyDescent="0.35">
      <c r="A944">
        <v>795</v>
      </c>
      <c r="B944">
        <v>793.995</v>
      </c>
      <c r="C944">
        <v>616089.99899999995</v>
      </c>
      <c r="D944">
        <v>3097212.8730000001</v>
      </c>
      <c r="E944">
        <v>632.16549999999995</v>
      </c>
      <c r="F944">
        <v>5.2</v>
      </c>
      <c r="G944">
        <v>0</v>
      </c>
      <c r="H944" t="s">
        <v>194</v>
      </c>
      <c r="I944">
        <v>5.7000000000000002E-2</v>
      </c>
      <c r="J944">
        <f t="shared" si="481"/>
        <v>1</v>
      </c>
      <c r="K944">
        <f t="shared" ca="1" si="482"/>
        <v>50.95</v>
      </c>
      <c r="L944">
        <f t="shared" ca="1" si="483"/>
        <v>1.0684959309922624</v>
      </c>
      <c r="M944">
        <f t="shared" ca="1" si="456"/>
        <v>5.5561788411597641</v>
      </c>
      <c r="N944">
        <f t="shared" ca="1" si="457"/>
        <v>0.75728294997139567</v>
      </c>
      <c r="O944">
        <f t="shared" ca="1" si="458"/>
        <v>9.1699712080119067</v>
      </c>
      <c r="P944">
        <f t="shared" ca="1" si="459"/>
        <v>633.23399593099225</v>
      </c>
      <c r="Q944">
        <f t="shared" ca="1" si="460"/>
        <v>637.51984567389582</v>
      </c>
      <c r="R944">
        <f t="shared" ca="1" si="461"/>
        <v>2.7409906686322007E-2</v>
      </c>
      <c r="S944">
        <f t="shared" ca="1" si="462"/>
        <v>2.8323507366843055</v>
      </c>
      <c r="T944">
        <f t="shared" ca="1" si="463"/>
        <v>50.594272557643521</v>
      </c>
      <c r="U944">
        <f t="shared" ca="1" si="484"/>
        <v>-2.7317062411839288E-2</v>
      </c>
      <c r="V944">
        <f t="shared" ca="1" si="485"/>
        <v>0</v>
      </c>
      <c r="W944">
        <f t="shared" ca="1" si="464"/>
        <v>0.92566524802283434</v>
      </c>
      <c r="X944">
        <f t="shared" ca="1" si="465"/>
        <v>4.8134592897187387</v>
      </c>
      <c r="Y944">
        <f t="shared" ca="1" si="466"/>
        <v>0.68263135480858395</v>
      </c>
      <c r="Z944">
        <f t="shared" ca="1" si="467"/>
        <v>10.584903067285966</v>
      </c>
      <c r="AA944">
        <f t="shared" ca="1" si="468"/>
        <v>633.09116524802278</v>
      </c>
      <c r="AB944">
        <f t="shared" ca="1" si="469"/>
        <v>638.80167355300955</v>
      </c>
      <c r="AC944">
        <f t="shared" ca="1" si="470"/>
        <v>4.1941244405121869E-2</v>
      </c>
      <c r="AD944">
        <f t="shared" ca="1" si="471"/>
        <v>3.5125733487784321</v>
      </c>
      <c r="AE944">
        <f t="shared" ca="1" si="472"/>
        <v>57.202424492941518</v>
      </c>
      <c r="AF944">
        <f t="shared" ca="1" si="473"/>
        <v>4.2012295235622332E-2</v>
      </c>
      <c r="AG944">
        <f t="shared" ca="1" si="474"/>
        <v>0</v>
      </c>
      <c r="AH944">
        <f ca="1">IFERROR(IF(V32="Supercritical",MAX($D$16,IFERROR(L944,MAX($D$16,POWER((ABS(K944)^2)/($I$5*MAX(F944,0.1)^2),1/3)))),IF(V32="Subcritical",MAX($D$16,IFERROR(W944,MAX($D$16,POWER((ABS(K944)^2)/($I$5*MAX(F944,0.1)^2),1/3)))),IF(AND(IFERROR(V944,0)=1,IFERROR(AG944,0)=1),IF(IFERROR(T944,-1E+99)&gt;=IFERROR(AE944,-1E+99),MAX($D$16,IFERROR(L944,MAX($D$16,POWER((ABS(K944)^2)/($I$5*MAX(F944,0.1)^2),1/3)))),MAX($D$16,IFERROR(W944,MAX($D$16,POWER((ABS(K944)^2)/($I$5*MAX(F944,0.1)^2),1/3))))),IF(IFERROR(V944,0)=1,MAX($D$16,IFERROR(L944,MAX($D$16,POWER((ABS(K944)^2)/($I$5*MAX(F944,0.1)^2),1/3)))),IF(IFERROR(AG944,0)=1,MAX($D$16,IFERROR(W944,MAX($D$16,POWER((ABS(K944)^2)/($I$5*MAX(F944,0.1)^2),1/3)))),MAX($D$16,POWER((ABS(K944)^2)/($I$5*MAX(F944,0.1)^2),1/3))))))),MAX($D$16,POWER((ABS(K944)^2)/($I$5*MAX(F944,0.1)^2),1/3)))</f>
        <v>2.1389677043987478</v>
      </c>
      <c r="AI944">
        <f t="shared" ca="1" si="475"/>
        <v>634.30446770439869</v>
      </c>
      <c r="AJ944">
        <f t="shared" ca="1" si="476"/>
        <v>635.37395155659806</v>
      </c>
      <c r="AM944">
        <v>0</v>
      </c>
      <c r="AN944">
        <v>0</v>
      </c>
      <c r="AO944">
        <f t="shared" si="477"/>
        <v>0</v>
      </c>
      <c r="AP944">
        <f t="shared" si="486"/>
        <v>0</v>
      </c>
      <c r="AQ944">
        <f t="shared" ca="1" si="478"/>
        <v>1.0000000000000004</v>
      </c>
      <c r="AR944" t="str">
        <f t="shared" ca="1" si="479"/>
        <v>Supercritical</v>
      </c>
      <c r="AS944">
        <f t="shared" ca="1" si="480"/>
        <v>3.8141460404132466E-3</v>
      </c>
    </row>
    <row r="945" spans="1:45" x14ac:dyDescent="0.35">
      <c r="A945">
        <v>796</v>
      </c>
      <c r="B945">
        <v>794.995</v>
      </c>
      <c r="C945">
        <v>616089.95600000001</v>
      </c>
      <c r="D945">
        <v>3097211.8739999998</v>
      </c>
      <c r="E945">
        <v>632.16499999999996</v>
      </c>
      <c r="F945">
        <v>5.2</v>
      </c>
      <c r="G945">
        <v>0</v>
      </c>
      <c r="H945" t="s">
        <v>194</v>
      </c>
      <c r="I945">
        <v>0.06</v>
      </c>
      <c r="J945">
        <f t="shared" si="481"/>
        <v>1</v>
      </c>
      <c r="K945">
        <f t="shared" ca="1" si="482"/>
        <v>50.95</v>
      </c>
      <c r="L945">
        <f t="shared" ca="1" si="483"/>
        <v>1.0684959309922624</v>
      </c>
      <c r="M945">
        <f t="shared" ca="1" si="456"/>
        <v>5.5561788411597641</v>
      </c>
      <c r="N945">
        <f t="shared" ca="1" si="457"/>
        <v>0.75728294997139567</v>
      </c>
      <c r="O945">
        <f t="shared" ca="1" si="458"/>
        <v>9.1699712080119067</v>
      </c>
      <c r="P945">
        <f t="shared" ca="1" si="459"/>
        <v>633.23349593099226</v>
      </c>
      <c r="Q945">
        <f t="shared" ca="1" si="460"/>
        <v>637.51934567389583</v>
      </c>
      <c r="R945">
        <f t="shared" ca="1" si="461"/>
        <v>2.7409906686322007E-2</v>
      </c>
      <c r="S945">
        <f t="shared" ca="1" si="462"/>
        <v>2.8323507366843055</v>
      </c>
      <c r="T945">
        <f t="shared" ca="1" si="463"/>
        <v>50.594272557643521</v>
      </c>
      <c r="U945">
        <f t="shared" ca="1" si="484"/>
        <v>-2.7338491660657382E-2</v>
      </c>
      <c r="V945">
        <f t="shared" ca="1" si="485"/>
        <v>0</v>
      </c>
      <c r="W945">
        <f t="shared" ca="1" si="464"/>
        <v>0.92586485821997155</v>
      </c>
      <c r="X945">
        <f t="shared" ca="1" si="465"/>
        <v>4.8144972627438518</v>
      </c>
      <c r="Y945">
        <f t="shared" ca="1" si="466"/>
        <v>0.68273990302260823</v>
      </c>
      <c r="Z945">
        <f t="shared" ca="1" si="467"/>
        <v>10.582621033823759</v>
      </c>
      <c r="AA945">
        <f t="shared" ca="1" si="468"/>
        <v>633.0908648582199</v>
      </c>
      <c r="AB945">
        <f t="shared" ca="1" si="469"/>
        <v>638.79891113475048</v>
      </c>
      <c r="AC945">
        <f t="shared" ca="1" si="470"/>
        <v>4.1914274991246399E-2</v>
      </c>
      <c r="AD945">
        <f t="shared" ca="1" si="471"/>
        <v>3.5114374794442549</v>
      </c>
      <c r="AE945">
        <f t="shared" ca="1" si="472"/>
        <v>57.191533260728356</v>
      </c>
      <c r="AF945">
        <f t="shared" ca="1" si="473"/>
        <v>4.1475216087178524E-2</v>
      </c>
      <c r="AG945">
        <f t="shared" ca="1" si="474"/>
        <v>0</v>
      </c>
      <c r="AH945">
        <f ca="1">IFERROR(IF(V32="Supercritical",MAX($D$16,IFERROR(L945,MAX($D$16,POWER((ABS(K945)^2)/($I$5*MAX(F945,0.1)^2),1/3)))),IF(V32="Subcritical",MAX($D$16,IFERROR(W945,MAX($D$16,POWER((ABS(K945)^2)/($I$5*MAX(F945,0.1)^2),1/3)))),IF(AND(IFERROR(V945,0)=1,IFERROR(AG945,0)=1),IF(IFERROR(T945,-1E+99)&gt;=IFERROR(AE945,-1E+99),MAX($D$16,IFERROR(L945,MAX($D$16,POWER((ABS(K945)^2)/($I$5*MAX(F945,0.1)^2),1/3)))),MAX($D$16,IFERROR(W945,MAX($D$16,POWER((ABS(K945)^2)/($I$5*MAX(F945,0.1)^2),1/3))))),IF(IFERROR(V945,0)=1,MAX($D$16,IFERROR(L945,MAX($D$16,POWER((ABS(K945)^2)/($I$5*MAX(F945,0.1)^2),1/3)))),IF(IFERROR(AG945,0)=1,MAX($D$16,IFERROR(W945,MAX($D$16,POWER((ABS(K945)^2)/($I$5*MAX(F945,0.1)^2),1/3)))),MAX($D$16,POWER((ABS(K945)^2)/($I$5*MAX(F945,0.1)^2),1/3))))))),MAX($D$16,POWER((ABS(K945)^2)/($I$5*MAX(F945,0.1)^2),1/3)))</f>
        <v>2.1389677043987478</v>
      </c>
      <c r="AI945">
        <f t="shared" ca="1" si="475"/>
        <v>634.3039677043987</v>
      </c>
      <c r="AJ945">
        <f t="shared" ca="1" si="476"/>
        <v>635.37345155659807</v>
      </c>
      <c r="AM945">
        <v>0</v>
      </c>
      <c r="AN945">
        <v>0</v>
      </c>
      <c r="AO945">
        <f t="shared" si="477"/>
        <v>0</v>
      </c>
      <c r="AP945">
        <f t="shared" si="486"/>
        <v>0</v>
      </c>
      <c r="AQ945">
        <f t="shared" ca="1" si="478"/>
        <v>1.0000000000000004</v>
      </c>
      <c r="AR945" t="str">
        <f t="shared" ca="1" si="479"/>
        <v>Supercritical</v>
      </c>
      <c r="AS945">
        <f t="shared" ca="1" si="480"/>
        <v>3.8141460404132466E-3</v>
      </c>
    </row>
    <row r="946" spans="1:45" x14ac:dyDescent="0.35">
      <c r="A946">
        <v>797</v>
      </c>
      <c r="B946">
        <v>795.99599999999998</v>
      </c>
      <c r="C946">
        <v>616089.91399999999</v>
      </c>
      <c r="D946">
        <v>3097210.8739999998</v>
      </c>
      <c r="E946">
        <v>632.16449999999998</v>
      </c>
      <c r="F946">
        <v>5.2</v>
      </c>
      <c r="G946">
        <v>0</v>
      </c>
      <c r="H946" t="s">
        <v>194</v>
      </c>
      <c r="I946">
        <v>2E-3</v>
      </c>
      <c r="J946">
        <f t="shared" si="481"/>
        <v>1.0009999999999764</v>
      </c>
      <c r="K946">
        <f t="shared" ca="1" si="482"/>
        <v>50.95</v>
      </c>
      <c r="L946">
        <f t="shared" ca="1" si="483"/>
        <v>1.0684959309922624</v>
      </c>
      <c r="M946">
        <f t="shared" ca="1" si="456"/>
        <v>5.5561788411597641</v>
      </c>
      <c r="N946">
        <f t="shared" ca="1" si="457"/>
        <v>0.75728294997139567</v>
      </c>
      <c r="O946">
        <f t="shared" ca="1" si="458"/>
        <v>9.1699712080119067</v>
      </c>
      <c r="P946">
        <f t="shared" ca="1" si="459"/>
        <v>633.23299593099227</v>
      </c>
      <c r="Q946">
        <f t="shared" ca="1" si="460"/>
        <v>637.51884567389584</v>
      </c>
      <c r="R946">
        <f t="shared" ca="1" si="461"/>
        <v>2.7409906686322007E-2</v>
      </c>
      <c r="S946">
        <f t="shared" ca="1" si="462"/>
        <v>2.8323507366843055</v>
      </c>
      <c r="T946">
        <f t="shared" ca="1" si="463"/>
        <v>50.594272557643521</v>
      </c>
      <c r="U946">
        <f t="shared" ca="1" si="484"/>
        <v>-2.6951602758799709E-2</v>
      </c>
      <c r="V946">
        <f t="shared" ca="1" si="485"/>
        <v>0</v>
      </c>
      <c r="W946">
        <f t="shared" ca="1" si="464"/>
        <v>0.92612823758096752</v>
      </c>
      <c r="X946">
        <f t="shared" ca="1" si="465"/>
        <v>4.8158668354210317</v>
      </c>
      <c r="Y946">
        <f t="shared" ca="1" si="466"/>
        <v>0.68288311016233261</v>
      </c>
      <c r="Z946">
        <f t="shared" ca="1" si="467"/>
        <v>10.579611467920843</v>
      </c>
      <c r="AA946">
        <f t="shared" ca="1" si="468"/>
        <v>633.09062823758097</v>
      </c>
      <c r="AB946">
        <f t="shared" ca="1" si="469"/>
        <v>638.79542838091243</v>
      </c>
      <c r="AC946">
        <f t="shared" ca="1" si="470"/>
        <v>4.1878725890235176E-2</v>
      </c>
      <c r="AD946">
        <f t="shared" ca="1" si="471"/>
        <v>3.5099396721769534</v>
      </c>
      <c r="AE946">
        <f t="shared" ca="1" si="472"/>
        <v>57.177170758306289</v>
      </c>
      <c r="AF946">
        <f t="shared" ca="1" si="473"/>
        <v>4.1378725890240275E-2</v>
      </c>
      <c r="AG946">
        <f t="shared" ca="1" si="474"/>
        <v>0</v>
      </c>
      <c r="AH946">
        <f ca="1">IFERROR(IF(V32="Supercritical",MAX($D$16,IFERROR(L946,MAX($D$16,POWER((ABS(K946)^2)/($I$5*MAX(F946,0.1)^2),1/3)))),IF(V32="Subcritical",MAX($D$16,IFERROR(W946,MAX($D$16,POWER((ABS(K946)^2)/($I$5*MAX(F946,0.1)^2),1/3)))),IF(AND(IFERROR(V946,0)=1,IFERROR(AG946,0)=1),IF(IFERROR(T946,-1E+99)&gt;=IFERROR(AE946,-1E+99),MAX($D$16,IFERROR(L946,MAX($D$16,POWER((ABS(K946)^2)/($I$5*MAX(F946,0.1)^2),1/3)))),MAX($D$16,IFERROR(W946,MAX($D$16,POWER((ABS(K946)^2)/($I$5*MAX(F946,0.1)^2),1/3))))),IF(IFERROR(V946,0)=1,MAX($D$16,IFERROR(L946,MAX($D$16,POWER((ABS(K946)^2)/($I$5*MAX(F946,0.1)^2),1/3)))),IF(IFERROR(AG946,0)=1,MAX($D$16,IFERROR(W946,MAX($D$16,POWER((ABS(K946)^2)/($I$5*MAX(F946,0.1)^2),1/3)))),MAX($D$16,POWER((ABS(K946)^2)/($I$5*MAX(F946,0.1)^2),1/3))))))),MAX($D$16,POWER((ABS(K946)^2)/($I$5*MAX(F946,0.1)^2),1/3)))</f>
        <v>2.1389677043987478</v>
      </c>
      <c r="AI946">
        <f t="shared" ca="1" si="475"/>
        <v>634.30346770439871</v>
      </c>
      <c r="AJ946">
        <f t="shared" ca="1" si="476"/>
        <v>635.37295155659808</v>
      </c>
      <c r="AM946">
        <v>0</v>
      </c>
      <c r="AN946">
        <v>0</v>
      </c>
      <c r="AO946">
        <f t="shared" si="477"/>
        <v>0</v>
      </c>
      <c r="AP946">
        <f t="shared" si="486"/>
        <v>0</v>
      </c>
      <c r="AQ946">
        <f t="shared" ca="1" si="478"/>
        <v>1.0000000000000004</v>
      </c>
      <c r="AR946" t="str">
        <f t="shared" ca="1" si="479"/>
        <v>Supercritical</v>
      </c>
      <c r="AS946">
        <f t="shared" ca="1" si="480"/>
        <v>3.8141460404132466E-3</v>
      </c>
    </row>
    <row r="947" spans="1:45" x14ac:dyDescent="0.35">
      <c r="A947">
        <v>798</v>
      </c>
      <c r="B947">
        <v>796.99599999999998</v>
      </c>
      <c r="C947">
        <v>616089.87199999997</v>
      </c>
      <c r="D947">
        <v>3097209.875</v>
      </c>
      <c r="E947">
        <v>632.16399999999999</v>
      </c>
      <c r="F947">
        <v>5.2</v>
      </c>
      <c r="G947">
        <v>0</v>
      </c>
      <c r="H947" t="s">
        <v>194</v>
      </c>
      <c r="I947">
        <v>0</v>
      </c>
      <c r="J947">
        <f t="shared" si="481"/>
        <v>1</v>
      </c>
      <c r="K947">
        <f t="shared" ca="1" si="482"/>
        <v>50.95</v>
      </c>
      <c r="L947">
        <f t="shared" ca="1" si="483"/>
        <v>1.0684959309922624</v>
      </c>
      <c r="M947">
        <f t="shared" ca="1" si="456"/>
        <v>5.5561788411597641</v>
      </c>
      <c r="N947">
        <f t="shared" ca="1" si="457"/>
        <v>0.75728294997139567</v>
      </c>
      <c r="O947">
        <f t="shared" ca="1" si="458"/>
        <v>9.1699712080119067</v>
      </c>
      <c r="P947">
        <f t="shared" ca="1" si="459"/>
        <v>633.23249593099229</v>
      </c>
      <c r="Q947">
        <f t="shared" ca="1" si="460"/>
        <v>637.51834567389585</v>
      </c>
      <c r="R947">
        <f t="shared" ca="1" si="461"/>
        <v>2.7409906686322007E-2</v>
      </c>
      <c r="S947">
        <f t="shared" ca="1" si="462"/>
        <v>2.8323507366843055</v>
      </c>
      <c r="T947">
        <f t="shared" ca="1" si="463"/>
        <v>50.594272557643521</v>
      </c>
      <c r="U947">
        <f t="shared" ca="1" si="484"/>
        <v>-2.6909906686341856E-2</v>
      </c>
      <c r="V947">
        <f t="shared" ca="1" si="485"/>
        <v>0</v>
      </c>
      <c r="W947">
        <f t="shared" ca="1" si="464"/>
        <v>0.92645600674685413</v>
      </c>
      <c r="X947">
        <f t="shared" ca="1" si="465"/>
        <v>4.8175712350836415</v>
      </c>
      <c r="Y947">
        <f t="shared" ca="1" si="466"/>
        <v>0.68306129806619043</v>
      </c>
      <c r="Z947">
        <f t="shared" ca="1" si="467"/>
        <v>10.575868526646794</v>
      </c>
      <c r="AA947">
        <f t="shared" ca="1" si="468"/>
        <v>633.09045600674688</v>
      </c>
      <c r="AB947">
        <f t="shared" ca="1" si="469"/>
        <v>638.79122028263464</v>
      </c>
      <c r="AC947">
        <f t="shared" ca="1" si="470"/>
        <v>4.1834543325306318E-2</v>
      </c>
      <c r="AD947">
        <f t="shared" ca="1" si="471"/>
        <v>3.5080771742865191</v>
      </c>
      <c r="AE947">
        <f t="shared" ca="1" si="472"/>
        <v>57.159309891355811</v>
      </c>
      <c r="AF947">
        <f t="shared" ca="1" si="473"/>
        <v>4.1876115931472668E-2</v>
      </c>
      <c r="AG947">
        <f t="shared" ca="1" si="474"/>
        <v>0</v>
      </c>
      <c r="AH947">
        <f ca="1">IFERROR(IF(V32="Supercritical",MAX($D$16,IFERROR(L947,MAX($D$16,POWER((ABS(K947)^2)/($I$5*MAX(F947,0.1)^2),1/3)))),IF(V32="Subcritical",MAX($D$16,IFERROR(W947,MAX($D$16,POWER((ABS(K947)^2)/($I$5*MAX(F947,0.1)^2),1/3)))),IF(AND(IFERROR(V947,0)=1,IFERROR(AG947,0)=1),IF(IFERROR(T947,-1E+99)&gt;=IFERROR(AE947,-1E+99),MAX($D$16,IFERROR(L947,MAX($D$16,POWER((ABS(K947)^2)/($I$5*MAX(F947,0.1)^2),1/3)))),MAX($D$16,IFERROR(W947,MAX($D$16,POWER((ABS(K947)^2)/($I$5*MAX(F947,0.1)^2),1/3))))),IF(IFERROR(V947,0)=1,MAX($D$16,IFERROR(L947,MAX($D$16,POWER((ABS(K947)^2)/($I$5*MAX(F947,0.1)^2),1/3)))),IF(IFERROR(AG947,0)=1,MAX($D$16,IFERROR(W947,MAX($D$16,POWER((ABS(K947)^2)/($I$5*MAX(F947,0.1)^2),1/3)))),MAX($D$16,POWER((ABS(K947)^2)/($I$5*MAX(F947,0.1)^2),1/3))))))),MAX($D$16,POWER((ABS(K947)^2)/($I$5*MAX(F947,0.1)^2),1/3)))</f>
        <v>2.1389677043987478</v>
      </c>
      <c r="AI947">
        <f t="shared" ca="1" si="475"/>
        <v>634.30296770439872</v>
      </c>
      <c r="AJ947">
        <f t="shared" ca="1" si="476"/>
        <v>635.37245155659809</v>
      </c>
      <c r="AM947">
        <v>0</v>
      </c>
      <c r="AN947">
        <v>0</v>
      </c>
      <c r="AO947">
        <f t="shared" si="477"/>
        <v>0</v>
      </c>
      <c r="AP947">
        <f t="shared" si="486"/>
        <v>0</v>
      </c>
      <c r="AQ947">
        <f t="shared" ca="1" si="478"/>
        <v>1.0000000000000004</v>
      </c>
      <c r="AR947" t="str">
        <f t="shared" ca="1" si="479"/>
        <v>Supercritical</v>
      </c>
      <c r="AS947">
        <f t="shared" ca="1" si="480"/>
        <v>3.8141460404132466E-3</v>
      </c>
    </row>
    <row r="948" spans="1:45" x14ac:dyDescent="0.35">
      <c r="A948">
        <v>799</v>
      </c>
      <c r="B948">
        <v>797.99599999999998</v>
      </c>
      <c r="C948">
        <v>616089.82999999996</v>
      </c>
      <c r="D948">
        <v>3097208.8760000002</v>
      </c>
      <c r="E948">
        <v>632.1635</v>
      </c>
      <c r="F948">
        <v>5.2</v>
      </c>
      <c r="G948">
        <v>0</v>
      </c>
      <c r="H948" t="s">
        <v>194</v>
      </c>
      <c r="I948">
        <v>5.7000000000000002E-2</v>
      </c>
      <c r="J948">
        <f t="shared" si="481"/>
        <v>1</v>
      </c>
      <c r="K948">
        <f t="shared" ca="1" si="482"/>
        <v>50.95</v>
      </c>
      <c r="L948">
        <f t="shared" ca="1" si="483"/>
        <v>1.0684959309922624</v>
      </c>
      <c r="M948">
        <f t="shared" ca="1" si="456"/>
        <v>5.5561788411597641</v>
      </c>
      <c r="N948">
        <f t="shared" ca="1" si="457"/>
        <v>0.75728294997139567</v>
      </c>
      <c r="O948">
        <f t="shared" ca="1" si="458"/>
        <v>9.1699712080119067</v>
      </c>
      <c r="P948">
        <f t="shared" ca="1" si="459"/>
        <v>633.2319959309923</v>
      </c>
      <c r="Q948">
        <f t="shared" ca="1" si="460"/>
        <v>637.51784567389586</v>
      </c>
      <c r="R948">
        <f t="shared" ca="1" si="461"/>
        <v>2.7409906686322007E-2</v>
      </c>
      <c r="S948">
        <f t="shared" ca="1" si="462"/>
        <v>2.8323507366843055</v>
      </c>
      <c r="T948">
        <f t="shared" ca="1" si="463"/>
        <v>50.594272557643521</v>
      </c>
      <c r="U948">
        <f t="shared" ca="1" si="484"/>
        <v>-2.7317062411952975E-2</v>
      </c>
      <c r="V948">
        <f t="shared" ca="1" si="485"/>
        <v>0</v>
      </c>
      <c r="W948">
        <f t="shared" ca="1" si="464"/>
        <v>0.9268449824798769</v>
      </c>
      <c r="X948">
        <f t="shared" ca="1" si="465"/>
        <v>4.8195939088953601</v>
      </c>
      <c r="Y948">
        <f t="shared" ca="1" si="466"/>
        <v>0.68327271723557514</v>
      </c>
      <c r="Z948">
        <f t="shared" ca="1" si="467"/>
        <v>10.571430075459952</v>
      </c>
      <c r="AA948">
        <f t="shared" ca="1" si="468"/>
        <v>633.09034498247991</v>
      </c>
      <c r="AB948">
        <f t="shared" ca="1" si="469"/>
        <v>638.78632530054006</v>
      </c>
      <c r="AC948">
        <f t="shared" ca="1" si="470"/>
        <v>4.1782192721544306E-2</v>
      </c>
      <c r="AD948">
        <f t="shared" ca="1" si="471"/>
        <v>3.5058690158493784</v>
      </c>
      <c r="AE948">
        <f t="shared" ca="1" si="472"/>
        <v>57.138132308245766</v>
      </c>
      <c r="AF948">
        <f t="shared" ca="1" si="473"/>
        <v>4.182331085178248E-2</v>
      </c>
      <c r="AG948">
        <f t="shared" ca="1" si="474"/>
        <v>0</v>
      </c>
      <c r="AH948">
        <f ca="1">IFERROR(IF(V32="Supercritical",MAX($D$16,IFERROR(L948,MAX($D$16,POWER((ABS(K948)^2)/($I$5*MAX(F948,0.1)^2),1/3)))),IF(V32="Subcritical",MAX($D$16,IFERROR(W948,MAX($D$16,POWER((ABS(K948)^2)/($I$5*MAX(F948,0.1)^2),1/3)))),IF(AND(IFERROR(V948,0)=1,IFERROR(AG948,0)=1),IF(IFERROR(T948,-1E+99)&gt;=IFERROR(AE948,-1E+99),MAX($D$16,IFERROR(L948,MAX($D$16,POWER((ABS(K948)^2)/($I$5*MAX(F948,0.1)^2),1/3)))),MAX($D$16,IFERROR(W948,MAX($D$16,POWER((ABS(K948)^2)/($I$5*MAX(F948,0.1)^2),1/3))))),IF(IFERROR(V948,0)=1,MAX($D$16,IFERROR(L948,MAX($D$16,POWER((ABS(K948)^2)/($I$5*MAX(F948,0.1)^2),1/3)))),IF(IFERROR(AG948,0)=1,MAX($D$16,IFERROR(W948,MAX($D$16,POWER((ABS(K948)^2)/($I$5*MAX(F948,0.1)^2),1/3)))),MAX($D$16,POWER((ABS(K948)^2)/($I$5*MAX(F948,0.1)^2),1/3))))))),MAX($D$16,POWER((ABS(K948)^2)/($I$5*MAX(F948,0.1)^2),1/3)))</f>
        <v>2.1389677043987478</v>
      </c>
      <c r="AI948">
        <f t="shared" ca="1" si="475"/>
        <v>634.30246770439874</v>
      </c>
      <c r="AJ948">
        <f t="shared" ca="1" si="476"/>
        <v>635.37195155659811</v>
      </c>
      <c r="AM948">
        <v>0</v>
      </c>
      <c r="AN948">
        <v>0</v>
      </c>
      <c r="AO948">
        <f t="shared" si="477"/>
        <v>0</v>
      </c>
      <c r="AP948">
        <f t="shared" si="486"/>
        <v>0</v>
      </c>
      <c r="AQ948">
        <f t="shared" ca="1" si="478"/>
        <v>1.0000000000000004</v>
      </c>
      <c r="AR948" t="str">
        <f t="shared" ca="1" si="479"/>
        <v>Supercritical</v>
      </c>
      <c r="AS948">
        <f t="shared" ca="1" si="480"/>
        <v>3.8141460404132466E-3</v>
      </c>
    </row>
    <row r="949" spans="1:45" x14ac:dyDescent="0.35">
      <c r="A949">
        <v>800</v>
      </c>
      <c r="B949">
        <v>798.99599999999998</v>
      </c>
      <c r="C949">
        <v>616089.78700000001</v>
      </c>
      <c r="D949">
        <v>3097207.8769999999</v>
      </c>
      <c r="E949">
        <v>632.16300000000001</v>
      </c>
      <c r="F949">
        <v>5.2</v>
      </c>
      <c r="G949">
        <v>0</v>
      </c>
      <c r="H949" t="s">
        <v>194</v>
      </c>
      <c r="I949">
        <v>5.7000000000000002E-2</v>
      </c>
      <c r="J949">
        <f t="shared" si="481"/>
        <v>1</v>
      </c>
      <c r="K949">
        <f t="shared" ca="1" si="482"/>
        <v>50.95</v>
      </c>
      <c r="L949">
        <f t="shared" ca="1" si="483"/>
        <v>1.0684959309922624</v>
      </c>
      <c r="M949">
        <f t="shared" ca="1" si="456"/>
        <v>5.5561788411597641</v>
      </c>
      <c r="N949">
        <f t="shared" ca="1" si="457"/>
        <v>0.75728294997139567</v>
      </c>
      <c r="O949">
        <f t="shared" ca="1" si="458"/>
        <v>9.1699712080119067</v>
      </c>
      <c r="P949">
        <f t="shared" ca="1" si="459"/>
        <v>633.23149593099231</v>
      </c>
      <c r="Q949">
        <f t="shared" ca="1" si="460"/>
        <v>637.51734567389587</v>
      </c>
      <c r="R949">
        <f t="shared" ca="1" si="461"/>
        <v>2.7409906686322007E-2</v>
      </c>
      <c r="S949">
        <f t="shared" ca="1" si="462"/>
        <v>2.8323507366843055</v>
      </c>
      <c r="T949">
        <f t="shared" ca="1" si="463"/>
        <v>50.594272557643521</v>
      </c>
      <c r="U949">
        <f t="shared" ca="1" si="484"/>
        <v>-2.7317062411952975E-2</v>
      </c>
      <c r="V949">
        <f t="shared" ca="1" si="485"/>
        <v>0</v>
      </c>
      <c r="W949">
        <f t="shared" ca="1" si="464"/>
        <v>0.927289482828768</v>
      </c>
      <c r="X949">
        <f t="shared" ca="1" si="465"/>
        <v>4.8219053107095942</v>
      </c>
      <c r="Y949">
        <f t="shared" ca="1" si="466"/>
        <v>0.68351425849553282</v>
      </c>
      <c r="Z949">
        <f t="shared" ca="1" si="467"/>
        <v>10.566362613309421</v>
      </c>
      <c r="AA949">
        <f t="shared" ca="1" si="468"/>
        <v>633.09028948282878</v>
      </c>
      <c r="AB949">
        <f t="shared" ca="1" si="469"/>
        <v>638.78081032258126</v>
      </c>
      <c r="AC949">
        <f t="shared" ca="1" si="470"/>
        <v>4.1722478653443439E-2</v>
      </c>
      <c r="AD949">
        <f t="shared" ca="1" si="471"/>
        <v>3.5033484870453657</v>
      </c>
      <c r="AE949">
        <f t="shared" ca="1" si="472"/>
        <v>57.113956356720514</v>
      </c>
      <c r="AF949">
        <f t="shared" ca="1" si="473"/>
        <v>4.1222478653480721E-2</v>
      </c>
      <c r="AG949">
        <f t="shared" ca="1" si="474"/>
        <v>0</v>
      </c>
      <c r="AH949">
        <f ca="1">IFERROR(IF(V32="Supercritical",MAX($D$16,IFERROR(L949,MAX($D$16,POWER((ABS(K949)^2)/($I$5*MAX(F949,0.1)^2),1/3)))),IF(V32="Subcritical",MAX($D$16,IFERROR(W949,MAX($D$16,POWER((ABS(K949)^2)/($I$5*MAX(F949,0.1)^2),1/3)))),IF(AND(IFERROR(V949,0)=1,IFERROR(AG949,0)=1),IF(IFERROR(T949,-1E+99)&gt;=IFERROR(AE949,-1E+99),MAX($D$16,IFERROR(L949,MAX($D$16,POWER((ABS(K949)^2)/($I$5*MAX(F949,0.1)^2),1/3)))),MAX($D$16,IFERROR(W949,MAX($D$16,POWER((ABS(K949)^2)/($I$5*MAX(F949,0.1)^2),1/3))))),IF(IFERROR(V949,0)=1,MAX($D$16,IFERROR(L949,MAX($D$16,POWER((ABS(K949)^2)/($I$5*MAX(F949,0.1)^2),1/3)))),IF(IFERROR(AG949,0)=1,MAX($D$16,IFERROR(W949,MAX($D$16,POWER((ABS(K949)^2)/($I$5*MAX(F949,0.1)^2),1/3)))),MAX($D$16,POWER((ABS(K949)^2)/($I$5*MAX(F949,0.1)^2),1/3))))))),MAX($D$16,POWER((ABS(K949)^2)/($I$5*MAX(F949,0.1)^2),1/3)))</f>
        <v>2.1389677043987478</v>
      </c>
      <c r="AI949">
        <f t="shared" ca="1" si="475"/>
        <v>634.30196770439875</v>
      </c>
      <c r="AJ949">
        <f t="shared" ca="1" si="476"/>
        <v>635.37145155659812</v>
      </c>
      <c r="AM949">
        <v>0</v>
      </c>
      <c r="AN949">
        <v>0</v>
      </c>
      <c r="AO949">
        <f t="shared" si="477"/>
        <v>0</v>
      </c>
      <c r="AP949">
        <f t="shared" si="486"/>
        <v>0</v>
      </c>
      <c r="AQ949">
        <f t="shared" ca="1" si="478"/>
        <v>1.0000000000000004</v>
      </c>
      <c r="AR949" t="str">
        <f t="shared" ca="1" si="479"/>
        <v>Supercritical</v>
      </c>
      <c r="AS949">
        <f t="shared" ca="1" si="480"/>
        <v>3.8141460404132466E-3</v>
      </c>
    </row>
    <row r="950" spans="1:45" x14ac:dyDescent="0.35">
      <c r="A950">
        <v>801</v>
      </c>
      <c r="B950">
        <v>799.99599999999998</v>
      </c>
      <c r="C950">
        <v>616089.745</v>
      </c>
      <c r="D950">
        <v>3097206.878</v>
      </c>
      <c r="E950">
        <v>632.16250000000002</v>
      </c>
      <c r="F950">
        <v>5.2</v>
      </c>
      <c r="G950">
        <v>0</v>
      </c>
      <c r="H950" t="s">
        <v>194</v>
      </c>
      <c r="I950">
        <v>0</v>
      </c>
      <c r="J950">
        <f t="shared" si="481"/>
        <v>1</v>
      </c>
      <c r="K950">
        <f t="shared" ca="1" si="482"/>
        <v>50.95</v>
      </c>
      <c r="L950">
        <f t="shared" ca="1" si="483"/>
        <v>1.0684959309922624</v>
      </c>
      <c r="M950">
        <f t="shared" ca="1" si="456"/>
        <v>5.5561788411597641</v>
      </c>
      <c r="N950">
        <f t="shared" ca="1" si="457"/>
        <v>0.75728294997139567</v>
      </c>
      <c r="O950">
        <f t="shared" ca="1" si="458"/>
        <v>9.1699712080119067</v>
      </c>
      <c r="P950">
        <f t="shared" ca="1" si="459"/>
        <v>633.23099593099232</v>
      </c>
      <c r="Q950">
        <f t="shared" ca="1" si="460"/>
        <v>637.51684567389589</v>
      </c>
      <c r="R950">
        <f t="shared" ca="1" si="461"/>
        <v>2.7409906686322007E-2</v>
      </c>
      <c r="S950">
        <f t="shared" ca="1" si="462"/>
        <v>2.8323507366843055</v>
      </c>
      <c r="T950">
        <f t="shared" ca="1" si="463"/>
        <v>50.594272557643521</v>
      </c>
      <c r="U950">
        <f t="shared" ca="1" si="484"/>
        <v>-2.6909906686341856E-2</v>
      </c>
      <c r="V950">
        <f t="shared" ca="1" si="485"/>
        <v>0</v>
      </c>
      <c r="W950">
        <f t="shared" ca="1" si="464"/>
        <v>0.92778231725534865</v>
      </c>
      <c r="X950">
        <f t="shared" ca="1" si="465"/>
        <v>4.8244680497278134</v>
      </c>
      <c r="Y950">
        <f t="shared" ca="1" si="466"/>
        <v>0.6837819933120618</v>
      </c>
      <c r="Z950">
        <f t="shared" ca="1" si="467"/>
        <v>10.560749801809651</v>
      </c>
      <c r="AA950">
        <f t="shared" ca="1" si="468"/>
        <v>633.0902823172554</v>
      </c>
      <c r="AB950">
        <f t="shared" ca="1" si="469"/>
        <v>638.77475919678761</v>
      </c>
      <c r="AC950">
        <f t="shared" ca="1" si="470"/>
        <v>4.1656407424716872E-2</v>
      </c>
      <c r="AD950">
        <f t="shared" ca="1" si="471"/>
        <v>3.5005574097581076</v>
      </c>
      <c r="AE950">
        <f t="shared" ca="1" si="472"/>
        <v>57.08718224278995</v>
      </c>
      <c r="AF950">
        <f t="shared" ca="1" si="473"/>
        <v>4.1156407424750796E-2</v>
      </c>
      <c r="AG950">
        <f t="shared" ca="1" si="474"/>
        <v>0</v>
      </c>
      <c r="AH950">
        <f ca="1">IFERROR(IF(V32="Supercritical",MAX($D$16,IFERROR(L950,MAX($D$16,POWER((ABS(K950)^2)/($I$5*MAX(F950,0.1)^2),1/3)))),IF(V32="Subcritical",MAX($D$16,IFERROR(W950,MAX($D$16,POWER((ABS(K950)^2)/($I$5*MAX(F950,0.1)^2),1/3)))),IF(AND(IFERROR(V950,0)=1,IFERROR(AG950,0)=1),IF(IFERROR(T950,-1E+99)&gt;=IFERROR(AE950,-1E+99),MAX($D$16,IFERROR(L950,MAX($D$16,POWER((ABS(K950)^2)/($I$5*MAX(F950,0.1)^2),1/3)))),MAX($D$16,IFERROR(W950,MAX($D$16,POWER((ABS(K950)^2)/($I$5*MAX(F950,0.1)^2),1/3))))),IF(IFERROR(V950,0)=1,MAX($D$16,IFERROR(L950,MAX($D$16,POWER((ABS(K950)^2)/($I$5*MAX(F950,0.1)^2),1/3)))),IF(IFERROR(AG950,0)=1,MAX($D$16,IFERROR(W950,MAX($D$16,POWER((ABS(K950)^2)/($I$5*MAX(F950,0.1)^2),1/3)))),MAX($D$16,POWER((ABS(K950)^2)/($I$5*MAX(F950,0.1)^2),1/3))))))),MAX($D$16,POWER((ABS(K950)^2)/($I$5*MAX(F950,0.1)^2),1/3)))</f>
        <v>2.1389677043987478</v>
      </c>
      <c r="AI950">
        <f t="shared" ca="1" si="475"/>
        <v>634.30146770439876</v>
      </c>
      <c r="AJ950">
        <f t="shared" ca="1" si="476"/>
        <v>635.37095155659813</v>
      </c>
      <c r="AM950">
        <v>0</v>
      </c>
      <c r="AN950">
        <v>0</v>
      </c>
      <c r="AO950">
        <f t="shared" si="477"/>
        <v>0</v>
      </c>
      <c r="AP950">
        <f t="shared" si="486"/>
        <v>0</v>
      </c>
      <c r="AQ950">
        <f t="shared" ca="1" si="478"/>
        <v>1.0000000000000004</v>
      </c>
      <c r="AR950" t="str">
        <f t="shared" ca="1" si="479"/>
        <v>Supercritical</v>
      </c>
      <c r="AS950">
        <f t="shared" ca="1" si="480"/>
        <v>3.8141460404132466E-3</v>
      </c>
    </row>
    <row r="951" spans="1:45" x14ac:dyDescent="0.35">
      <c r="A951">
        <v>802</v>
      </c>
      <c r="B951">
        <v>800.99599999999998</v>
      </c>
      <c r="C951">
        <v>616089.70299999998</v>
      </c>
      <c r="D951">
        <v>3097205.8790000002</v>
      </c>
      <c r="E951">
        <v>632.16200000000003</v>
      </c>
      <c r="F951">
        <v>5.2</v>
      </c>
      <c r="G951">
        <v>0</v>
      </c>
      <c r="H951" t="s">
        <v>194</v>
      </c>
      <c r="I951">
        <v>0</v>
      </c>
      <c r="J951">
        <f t="shared" si="481"/>
        <v>1</v>
      </c>
      <c r="K951">
        <f t="shared" ca="1" si="482"/>
        <v>50.95</v>
      </c>
      <c r="L951">
        <f t="shared" ca="1" si="483"/>
        <v>1.0684959309922624</v>
      </c>
      <c r="M951">
        <f t="shared" ca="1" si="456"/>
        <v>5.5561788411597641</v>
      </c>
      <c r="N951">
        <f t="shared" ca="1" si="457"/>
        <v>0.75728294997139567</v>
      </c>
      <c r="O951">
        <f t="shared" ca="1" si="458"/>
        <v>9.1699712080119067</v>
      </c>
      <c r="P951">
        <f t="shared" ca="1" si="459"/>
        <v>633.23049593099233</v>
      </c>
      <c r="Q951">
        <f t="shared" ca="1" si="460"/>
        <v>637.5163456738959</v>
      </c>
      <c r="R951">
        <f t="shared" ca="1" si="461"/>
        <v>2.7409906686322007E-2</v>
      </c>
      <c r="S951">
        <f t="shared" ca="1" si="462"/>
        <v>2.8323507366843055</v>
      </c>
      <c r="T951">
        <f t="shared" ca="1" si="463"/>
        <v>50.594272557643521</v>
      </c>
      <c r="U951">
        <f t="shared" ca="1" si="484"/>
        <v>-2.6909906686341856E-2</v>
      </c>
      <c r="V951">
        <f t="shared" ca="1" si="485"/>
        <v>0</v>
      </c>
      <c r="W951">
        <f t="shared" ca="1" si="464"/>
        <v>0.92831552494947023</v>
      </c>
      <c r="X951">
        <f t="shared" ca="1" si="465"/>
        <v>4.8272407297372455</v>
      </c>
      <c r="Y951">
        <f t="shared" ca="1" si="466"/>
        <v>0.68407157687610398</v>
      </c>
      <c r="Z951">
        <f t="shared" ca="1" si="467"/>
        <v>10.554683897600709</v>
      </c>
      <c r="AA951">
        <f t="shared" ca="1" si="468"/>
        <v>633.09031552494946</v>
      </c>
      <c r="AB951">
        <f t="shared" ca="1" si="469"/>
        <v>638.76826415788889</v>
      </c>
      <c r="AC951">
        <f t="shared" ca="1" si="470"/>
        <v>4.1585084268137104E-2</v>
      </c>
      <c r="AD951">
        <f t="shared" ca="1" si="471"/>
        <v>3.4975418573230916</v>
      </c>
      <c r="AE951">
        <f t="shared" ca="1" si="472"/>
        <v>57.058251060604043</v>
      </c>
      <c r="AF951">
        <f t="shared" ca="1" si="473"/>
        <v>4.158290430393663E-2</v>
      </c>
      <c r="AG951">
        <f t="shared" ca="1" si="474"/>
        <v>0</v>
      </c>
      <c r="AH951">
        <f ca="1">IFERROR(IF(V32="Supercritical",MAX($D$16,IFERROR(L951,MAX($D$16,POWER((ABS(K951)^2)/($I$5*MAX(F951,0.1)^2),1/3)))),IF(V32="Subcritical",MAX($D$16,IFERROR(W951,MAX($D$16,POWER((ABS(K951)^2)/($I$5*MAX(F951,0.1)^2),1/3)))),IF(AND(IFERROR(V951,0)=1,IFERROR(AG951,0)=1),IF(IFERROR(T951,-1E+99)&gt;=IFERROR(AE951,-1E+99),MAX($D$16,IFERROR(L951,MAX($D$16,POWER((ABS(K951)^2)/($I$5*MAX(F951,0.1)^2),1/3)))),MAX($D$16,IFERROR(W951,MAX($D$16,POWER((ABS(K951)^2)/($I$5*MAX(F951,0.1)^2),1/3))))),IF(IFERROR(V951,0)=1,MAX($D$16,IFERROR(L951,MAX($D$16,POWER((ABS(K951)^2)/($I$5*MAX(F951,0.1)^2),1/3)))),IF(IFERROR(AG951,0)=1,MAX($D$16,IFERROR(W951,MAX($D$16,POWER((ABS(K951)^2)/($I$5*MAX(F951,0.1)^2),1/3)))),MAX($D$16,POWER((ABS(K951)^2)/($I$5*MAX(F951,0.1)^2),1/3))))))),MAX($D$16,POWER((ABS(K951)^2)/($I$5*MAX(F951,0.1)^2),1/3)))</f>
        <v>2.1389677043987478</v>
      </c>
      <c r="AI951">
        <f t="shared" ca="1" si="475"/>
        <v>634.30096770439877</v>
      </c>
      <c r="AJ951">
        <f t="shared" ca="1" si="476"/>
        <v>635.37045155659814</v>
      </c>
      <c r="AM951">
        <v>0</v>
      </c>
      <c r="AN951">
        <v>0</v>
      </c>
      <c r="AO951">
        <f t="shared" si="477"/>
        <v>0</v>
      </c>
      <c r="AP951">
        <f t="shared" si="486"/>
        <v>0</v>
      </c>
      <c r="AQ951">
        <f t="shared" ca="1" si="478"/>
        <v>1.0000000000000004</v>
      </c>
      <c r="AR951" t="str">
        <f t="shared" ca="1" si="479"/>
        <v>Supercritical</v>
      </c>
      <c r="AS951">
        <f t="shared" ca="1" si="480"/>
        <v>3.8141460404132466E-3</v>
      </c>
    </row>
    <row r="952" spans="1:45" x14ac:dyDescent="0.35">
      <c r="A952">
        <v>803</v>
      </c>
      <c r="B952">
        <v>801.995</v>
      </c>
      <c r="C952">
        <v>616089.66099999996</v>
      </c>
      <c r="D952">
        <v>3097204.88</v>
      </c>
      <c r="E952">
        <v>632.16150000000005</v>
      </c>
      <c r="F952">
        <v>5.2</v>
      </c>
      <c r="G952">
        <v>0</v>
      </c>
      <c r="H952" t="s">
        <v>194</v>
      </c>
      <c r="I952">
        <v>5.7000000000000002E-2</v>
      </c>
      <c r="J952">
        <f t="shared" si="481"/>
        <v>0.99900000000002365</v>
      </c>
      <c r="K952">
        <f t="shared" ca="1" si="482"/>
        <v>50.95</v>
      </c>
      <c r="L952">
        <f t="shared" ca="1" si="483"/>
        <v>1.0684959309922624</v>
      </c>
      <c r="M952">
        <f t="shared" ca="1" si="456"/>
        <v>5.5561788411597641</v>
      </c>
      <c r="N952">
        <f t="shared" ca="1" si="457"/>
        <v>0.75728294997139567</v>
      </c>
      <c r="O952">
        <f t="shared" ca="1" si="458"/>
        <v>9.1699712080119067</v>
      </c>
      <c r="P952">
        <f t="shared" ca="1" si="459"/>
        <v>633.22999593099235</v>
      </c>
      <c r="Q952">
        <f t="shared" ca="1" si="460"/>
        <v>637.51584567389591</v>
      </c>
      <c r="R952">
        <f t="shared" ca="1" si="461"/>
        <v>2.7409906686322007E-2</v>
      </c>
      <c r="S952">
        <f t="shared" ca="1" si="462"/>
        <v>2.8323507366843055</v>
      </c>
      <c r="T952">
        <f t="shared" ca="1" si="463"/>
        <v>50.594272557643521</v>
      </c>
      <c r="U952">
        <f t="shared" ca="1" si="484"/>
        <v>-2.7289652505260165E-2</v>
      </c>
      <c r="V952">
        <f t="shared" ca="1" si="485"/>
        <v>0</v>
      </c>
      <c r="W952">
        <f t="shared" ca="1" si="464"/>
        <v>0.92888091360131753</v>
      </c>
      <c r="X952">
        <f t="shared" ca="1" si="465"/>
        <v>4.8301807507268517</v>
      </c>
      <c r="Y952">
        <f t="shared" ca="1" si="466"/>
        <v>0.68437854223274464</v>
      </c>
      <c r="Z952">
        <f t="shared" ca="1" si="467"/>
        <v>10.548259501951968</v>
      </c>
      <c r="AA952">
        <f t="shared" ca="1" si="468"/>
        <v>633.09038091360139</v>
      </c>
      <c r="AB952">
        <f t="shared" ca="1" si="469"/>
        <v>638.76141957417838</v>
      </c>
      <c r="AC952">
        <f t="shared" ca="1" si="470"/>
        <v>4.1509638382176528E-2</v>
      </c>
      <c r="AD952">
        <f t="shared" ca="1" si="471"/>
        <v>3.4943490322165047</v>
      </c>
      <c r="AE952">
        <f t="shared" ca="1" si="472"/>
        <v>57.027614904190571</v>
      </c>
      <c r="AF952">
        <f t="shared" ca="1" si="473"/>
        <v>4.1548387054831437E-2</v>
      </c>
      <c r="AG952">
        <f t="shared" ca="1" si="474"/>
        <v>0</v>
      </c>
      <c r="AH952">
        <f ca="1">IFERROR(IF(V32="Supercritical",MAX($D$16,IFERROR(L952,MAX($D$16,POWER((ABS(K952)^2)/($I$5*MAX(F952,0.1)^2),1/3)))),IF(V32="Subcritical",MAX($D$16,IFERROR(W952,MAX($D$16,POWER((ABS(K952)^2)/($I$5*MAX(F952,0.1)^2),1/3)))),IF(AND(IFERROR(V952,0)=1,IFERROR(AG952,0)=1),IF(IFERROR(T952,-1E+99)&gt;=IFERROR(AE952,-1E+99),MAX($D$16,IFERROR(L952,MAX($D$16,POWER((ABS(K952)^2)/($I$5*MAX(F952,0.1)^2),1/3)))),MAX($D$16,IFERROR(W952,MAX($D$16,POWER((ABS(K952)^2)/($I$5*MAX(F952,0.1)^2),1/3))))),IF(IFERROR(V952,0)=1,MAX($D$16,IFERROR(L952,MAX($D$16,POWER((ABS(K952)^2)/($I$5*MAX(F952,0.1)^2),1/3)))),IF(IFERROR(AG952,0)=1,MAX($D$16,IFERROR(W952,MAX($D$16,POWER((ABS(K952)^2)/($I$5*MAX(F952,0.1)^2),1/3)))),MAX($D$16,POWER((ABS(K952)^2)/($I$5*MAX(F952,0.1)^2),1/3))))))),MAX($D$16,POWER((ABS(K952)^2)/($I$5*MAX(F952,0.1)^2),1/3)))</f>
        <v>2.1389677043987478</v>
      </c>
      <c r="AI952">
        <f t="shared" ca="1" si="475"/>
        <v>634.30046770439878</v>
      </c>
      <c r="AJ952">
        <f t="shared" ca="1" si="476"/>
        <v>635.36995155659815</v>
      </c>
      <c r="AM952">
        <v>0</v>
      </c>
      <c r="AN952">
        <v>0</v>
      </c>
      <c r="AO952">
        <f t="shared" si="477"/>
        <v>0</v>
      </c>
      <c r="AP952">
        <f t="shared" si="486"/>
        <v>0</v>
      </c>
      <c r="AQ952">
        <f t="shared" ca="1" si="478"/>
        <v>1.0000000000000004</v>
      </c>
      <c r="AR952" t="str">
        <f t="shared" ca="1" si="479"/>
        <v>Supercritical</v>
      </c>
      <c r="AS952">
        <f t="shared" ca="1" si="480"/>
        <v>3.8141460404132466E-3</v>
      </c>
    </row>
    <row r="953" spans="1:45" x14ac:dyDescent="0.35">
      <c r="A953">
        <v>804</v>
      </c>
      <c r="B953">
        <v>802.995</v>
      </c>
      <c r="C953">
        <v>616089.61800000002</v>
      </c>
      <c r="D953">
        <v>3097203.8810000001</v>
      </c>
      <c r="E953">
        <v>632.16099999999994</v>
      </c>
      <c r="F953">
        <v>5.2</v>
      </c>
      <c r="G953">
        <v>0</v>
      </c>
      <c r="H953" t="s">
        <v>194</v>
      </c>
      <c r="I953">
        <v>5.7000000000000002E-2</v>
      </c>
      <c r="J953">
        <f t="shared" si="481"/>
        <v>1</v>
      </c>
      <c r="K953">
        <f t="shared" ca="1" si="482"/>
        <v>50.95</v>
      </c>
      <c r="L953">
        <f t="shared" ca="1" si="483"/>
        <v>1.0684959309922624</v>
      </c>
      <c r="M953">
        <f t="shared" ca="1" si="456"/>
        <v>5.5561788411597641</v>
      </c>
      <c r="N953">
        <f t="shared" ca="1" si="457"/>
        <v>0.75728294997139567</v>
      </c>
      <c r="O953">
        <f t="shared" ca="1" si="458"/>
        <v>9.1699712080119067</v>
      </c>
      <c r="P953">
        <f t="shared" ca="1" si="459"/>
        <v>633.22949593099224</v>
      </c>
      <c r="Q953">
        <f t="shared" ca="1" si="460"/>
        <v>637.51534567389581</v>
      </c>
      <c r="R953">
        <f t="shared" ca="1" si="461"/>
        <v>2.7409906686322007E-2</v>
      </c>
      <c r="S953">
        <f t="shared" ca="1" si="462"/>
        <v>2.8323507366843055</v>
      </c>
      <c r="T953">
        <f t="shared" ca="1" si="463"/>
        <v>50.594272557643521</v>
      </c>
      <c r="U953">
        <f t="shared" ca="1" si="484"/>
        <v>-2.7317062411839288E-2</v>
      </c>
      <c r="V953">
        <f t="shared" ca="1" si="485"/>
        <v>0</v>
      </c>
      <c r="W953">
        <f t="shared" ca="1" si="464"/>
        <v>0.92947044169647952</v>
      </c>
      <c r="X953">
        <f t="shared" ca="1" si="465"/>
        <v>4.8332462968216934</v>
      </c>
      <c r="Y953">
        <f t="shared" ca="1" si="466"/>
        <v>0.6846985088361498</v>
      </c>
      <c r="Z953">
        <f t="shared" ca="1" si="467"/>
        <v>10.541569138221725</v>
      </c>
      <c r="AA953">
        <f t="shared" ca="1" si="468"/>
        <v>633.09047044169643</v>
      </c>
      <c r="AB953">
        <f t="shared" ca="1" si="469"/>
        <v>638.75431753119233</v>
      </c>
      <c r="AC953">
        <f t="shared" ca="1" si="470"/>
        <v>4.1431170053991176E-2</v>
      </c>
      <c r="AD953">
        <f t="shared" ca="1" si="471"/>
        <v>3.4910250584448796</v>
      </c>
      <c r="AE953">
        <f t="shared" ca="1" si="472"/>
        <v>56.995715727307712</v>
      </c>
      <c r="AF953">
        <f t="shared" ca="1" si="473"/>
        <v>4.0950049544335343E-2</v>
      </c>
      <c r="AG953">
        <f t="shared" ca="1" si="474"/>
        <v>0</v>
      </c>
      <c r="AH953">
        <f ca="1">IFERROR(IF(V32="Supercritical",MAX($D$16,IFERROR(L953,MAX($D$16,POWER((ABS(K953)^2)/($I$5*MAX(F953,0.1)^2),1/3)))),IF(V32="Subcritical",MAX($D$16,IFERROR(W953,MAX($D$16,POWER((ABS(K953)^2)/($I$5*MAX(F953,0.1)^2),1/3)))),IF(AND(IFERROR(V953,0)=1,IFERROR(AG953,0)=1),IF(IFERROR(T953,-1E+99)&gt;=IFERROR(AE953,-1E+99),MAX($D$16,IFERROR(L953,MAX($D$16,POWER((ABS(K953)^2)/($I$5*MAX(F953,0.1)^2),1/3)))),MAX($D$16,IFERROR(W953,MAX($D$16,POWER((ABS(K953)^2)/($I$5*MAX(F953,0.1)^2),1/3))))),IF(IFERROR(V953,0)=1,MAX($D$16,IFERROR(L953,MAX($D$16,POWER((ABS(K953)^2)/($I$5*MAX(F953,0.1)^2),1/3)))),IF(IFERROR(AG953,0)=1,MAX($D$16,IFERROR(W953,MAX($D$16,POWER((ABS(K953)^2)/($I$5*MAX(F953,0.1)^2),1/3)))),MAX($D$16,POWER((ABS(K953)^2)/($I$5*MAX(F953,0.1)^2),1/3))))))),MAX($D$16,POWER((ABS(K953)^2)/($I$5*MAX(F953,0.1)^2),1/3)))</f>
        <v>2.1389677043987478</v>
      </c>
      <c r="AI953">
        <f t="shared" ca="1" si="475"/>
        <v>634.29996770439868</v>
      </c>
      <c r="AJ953">
        <f t="shared" ca="1" si="476"/>
        <v>635.36945155659805</v>
      </c>
      <c r="AM953">
        <v>0</v>
      </c>
      <c r="AN953">
        <v>0</v>
      </c>
      <c r="AO953">
        <f t="shared" si="477"/>
        <v>0</v>
      </c>
      <c r="AP953">
        <f t="shared" si="486"/>
        <v>0</v>
      </c>
      <c r="AQ953">
        <f t="shared" ca="1" si="478"/>
        <v>1.0000000000000004</v>
      </c>
      <c r="AR953" t="str">
        <f t="shared" ca="1" si="479"/>
        <v>Supercritical</v>
      </c>
      <c r="AS953">
        <f t="shared" ca="1" si="480"/>
        <v>3.8141460404132466E-3</v>
      </c>
    </row>
    <row r="954" spans="1:45" x14ac:dyDescent="0.35">
      <c r="A954">
        <v>805</v>
      </c>
      <c r="B954">
        <v>803.995</v>
      </c>
      <c r="C954">
        <v>616089.576</v>
      </c>
      <c r="D954">
        <v>3097202.8820000002</v>
      </c>
      <c r="E954">
        <v>632.16049999999996</v>
      </c>
      <c r="F954">
        <v>5.2</v>
      </c>
      <c r="G954">
        <v>0</v>
      </c>
      <c r="H954" t="s">
        <v>194</v>
      </c>
      <c r="I954">
        <v>2E-3</v>
      </c>
      <c r="J954">
        <f t="shared" si="481"/>
        <v>1</v>
      </c>
      <c r="K954">
        <f t="shared" ca="1" si="482"/>
        <v>50.95</v>
      </c>
      <c r="L954">
        <f t="shared" ca="1" si="483"/>
        <v>1.0684959309922624</v>
      </c>
      <c r="M954">
        <f t="shared" ca="1" si="456"/>
        <v>5.5561788411597641</v>
      </c>
      <c r="N954">
        <f t="shared" ca="1" si="457"/>
        <v>0.75728294997139567</v>
      </c>
      <c r="O954">
        <f t="shared" ca="1" si="458"/>
        <v>9.1699712080119067</v>
      </c>
      <c r="P954">
        <f t="shared" ca="1" si="459"/>
        <v>633.22899593099226</v>
      </c>
      <c r="Q954">
        <f t="shared" ca="1" si="460"/>
        <v>637.51484567389582</v>
      </c>
      <c r="R954">
        <f t="shared" ca="1" si="461"/>
        <v>2.7409906686322007E-2</v>
      </c>
      <c r="S954">
        <f t="shared" ca="1" si="462"/>
        <v>2.8323507366843055</v>
      </c>
      <c r="T954">
        <f t="shared" ca="1" si="463"/>
        <v>50.594272557643521</v>
      </c>
      <c r="U954">
        <f t="shared" ca="1" si="484"/>
        <v>-2.6924192852106898E-2</v>
      </c>
      <c r="V954">
        <f t="shared" ca="1" si="485"/>
        <v>0</v>
      </c>
      <c r="W954">
        <f t="shared" ca="1" si="464"/>
        <v>0.93007647955464468</v>
      </c>
      <c r="X954">
        <f t="shared" ca="1" si="465"/>
        <v>4.8363976936841526</v>
      </c>
      <c r="Y954">
        <f t="shared" ca="1" si="466"/>
        <v>0.68502732471879957</v>
      </c>
      <c r="Z954">
        <f t="shared" ca="1" si="467"/>
        <v>10.534700251498251</v>
      </c>
      <c r="AA954">
        <f t="shared" ca="1" si="468"/>
        <v>633.09057647955456</v>
      </c>
      <c r="AB954">
        <f t="shared" ca="1" si="469"/>
        <v>638.74704484800088</v>
      </c>
      <c r="AC954">
        <f t="shared" ca="1" si="470"/>
        <v>4.1350715033424926E-2</v>
      </c>
      <c r="AD954">
        <f t="shared" ca="1" si="471"/>
        <v>3.4876134863131942</v>
      </c>
      <c r="AE954">
        <f t="shared" ca="1" si="472"/>
        <v>56.962971013436515</v>
      </c>
      <c r="AF954">
        <f t="shared" ca="1" si="473"/>
        <v>4.0910920643000281E-2</v>
      </c>
      <c r="AG954">
        <f t="shared" ca="1" si="474"/>
        <v>0</v>
      </c>
      <c r="AH954">
        <f ca="1">IFERROR(IF(V32="Supercritical",MAX($D$16,IFERROR(L954,MAX($D$16,POWER((ABS(K954)^2)/($I$5*MAX(F954,0.1)^2),1/3)))),IF(V32="Subcritical",MAX($D$16,IFERROR(W954,MAX($D$16,POWER((ABS(K954)^2)/($I$5*MAX(F954,0.1)^2),1/3)))),IF(AND(IFERROR(V954,0)=1,IFERROR(AG954,0)=1),IF(IFERROR(T954,-1E+99)&gt;=IFERROR(AE954,-1E+99),MAX($D$16,IFERROR(L954,MAX($D$16,POWER((ABS(K954)^2)/($I$5*MAX(F954,0.1)^2),1/3)))),MAX($D$16,IFERROR(W954,MAX($D$16,POWER((ABS(K954)^2)/($I$5*MAX(F954,0.1)^2),1/3))))),IF(IFERROR(V954,0)=1,MAX($D$16,IFERROR(L954,MAX($D$16,POWER((ABS(K954)^2)/($I$5*MAX(F954,0.1)^2),1/3)))),IF(IFERROR(AG954,0)=1,MAX($D$16,IFERROR(W954,MAX($D$16,POWER((ABS(K954)^2)/($I$5*MAX(F954,0.1)^2),1/3)))),MAX($D$16,POWER((ABS(K954)^2)/($I$5*MAX(F954,0.1)^2),1/3))))))),MAX($D$16,POWER((ABS(K954)^2)/($I$5*MAX(F954,0.1)^2),1/3)))</f>
        <v>2.1389677043987478</v>
      </c>
      <c r="AI954">
        <f t="shared" ca="1" si="475"/>
        <v>634.29946770439869</v>
      </c>
      <c r="AJ954">
        <f t="shared" ca="1" si="476"/>
        <v>635.36895155659806</v>
      </c>
      <c r="AM954">
        <v>0</v>
      </c>
      <c r="AN954">
        <v>0</v>
      </c>
      <c r="AO954">
        <f t="shared" si="477"/>
        <v>0</v>
      </c>
      <c r="AP954">
        <f t="shared" si="486"/>
        <v>0</v>
      </c>
      <c r="AQ954">
        <f t="shared" ca="1" si="478"/>
        <v>1.0000000000000004</v>
      </c>
      <c r="AR954" t="str">
        <f t="shared" ca="1" si="479"/>
        <v>Supercritical</v>
      </c>
      <c r="AS954">
        <f t="shared" ca="1" si="480"/>
        <v>3.8141460404132466E-3</v>
      </c>
    </row>
    <row r="955" spans="1:45" x14ac:dyDescent="0.35">
      <c r="A955">
        <v>806</v>
      </c>
      <c r="B955">
        <v>804.99599999999998</v>
      </c>
      <c r="C955">
        <v>616089.53399999999</v>
      </c>
      <c r="D955">
        <v>3097201.8820000002</v>
      </c>
      <c r="E955">
        <v>632.16</v>
      </c>
      <c r="F955">
        <v>5.2</v>
      </c>
      <c r="G955">
        <v>0</v>
      </c>
      <c r="H955" t="s">
        <v>194</v>
      </c>
      <c r="I955">
        <v>2E-3</v>
      </c>
      <c r="J955">
        <f t="shared" si="481"/>
        <v>1.0009999999999764</v>
      </c>
      <c r="K955">
        <f t="shared" ca="1" si="482"/>
        <v>50.95</v>
      </c>
      <c r="L955">
        <f t="shared" ca="1" si="483"/>
        <v>1.0684959309922624</v>
      </c>
      <c r="M955">
        <f t="shared" ca="1" si="456"/>
        <v>5.5561788411597641</v>
      </c>
      <c r="N955">
        <f t="shared" ca="1" si="457"/>
        <v>0.75728294997139567</v>
      </c>
      <c r="O955">
        <f t="shared" ca="1" si="458"/>
        <v>9.1699712080119067</v>
      </c>
      <c r="P955">
        <f t="shared" ca="1" si="459"/>
        <v>633.22849593099227</v>
      </c>
      <c r="Q955">
        <f t="shared" ca="1" si="460"/>
        <v>637.51434567389583</v>
      </c>
      <c r="R955">
        <f t="shared" ca="1" si="461"/>
        <v>2.7409906686322007E-2</v>
      </c>
      <c r="S955">
        <f t="shared" ca="1" si="462"/>
        <v>2.8323507366843055</v>
      </c>
      <c r="T955">
        <f t="shared" ca="1" si="463"/>
        <v>50.594272557643521</v>
      </c>
      <c r="U955">
        <f t="shared" ca="1" si="484"/>
        <v>-2.6951602758799709E-2</v>
      </c>
      <c r="V955">
        <f t="shared" ca="1" si="485"/>
        <v>0</v>
      </c>
      <c r="W955">
        <f t="shared" ca="1" si="464"/>
        <v>0.93069197764785849</v>
      </c>
      <c r="X955">
        <f t="shared" ca="1" si="465"/>
        <v>4.839598283768864</v>
      </c>
      <c r="Y955">
        <f t="shared" ca="1" si="466"/>
        <v>0.68536115787038954</v>
      </c>
      <c r="Z955">
        <f t="shared" ca="1" si="467"/>
        <v>10.527733297798099</v>
      </c>
      <c r="AA955">
        <f t="shared" ca="1" si="468"/>
        <v>633.09069197764779</v>
      </c>
      <c r="AB955">
        <f t="shared" ca="1" si="469"/>
        <v>638.73968119220262</v>
      </c>
      <c r="AC955">
        <f t="shared" ca="1" si="470"/>
        <v>4.1269222144672789E-2</v>
      </c>
      <c r="AD955">
        <f t="shared" ca="1" si="471"/>
        <v>3.4841543431888966</v>
      </c>
      <c r="AE955">
        <f t="shared" ca="1" si="472"/>
        <v>56.929764664448292</v>
      </c>
      <c r="AF955">
        <f t="shared" ca="1" si="473"/>
        <v>4.1605876120115681E-2</v>
      </c>
      <c r="AG955">
        <f t="shared" ca="1" si="474"/>
        <v>0</v>
      </c>
      <c r="AH955">
        <f ca="1">IFERROR(IF(V32="Supercritical",MAX($D$16,IFERROR(L955,MAX($D$16,POWER((ABS(K955)^2)/($I$5*MAX(F955,0.1)^2),1/3)))),IF(V32="Subcritical",MAX($D$16,IFERROR(W955,MAX($D$16,POWER((ABS(K955)^2)/($I$5*MAX(F955,0.1)^2),1/3)))),IF(AND(IFERROR(V955,0)=1,IFERROR(AG955,0)=1),IF(IFERROR(T955,-1E+99)&gt;=IFERROR(AE955,-1E+99),MAX($D$16,IFERROR(L955,MAX($D$16,POWER((ABS(K955)^2)/($I$5*MAX(F955,0.1)^2),1/3)))),MAX($D$16,IFERROR(W955,MAX($D$16,POWER((ABS(K955)^2)/($I$5*MAX(F955,0.1)^2),1/3))))),IF(IFERROR(V955,0)=1,MAX($D$16,IFERROR(L955,MAX($D$16,POWER((ABS(K955)^2)/($I$5*MAX(F955,0.1)^2),1/3)))),IF(IFERROR(AG955,0)=1,MAX($D$16,IFERROR(W955,MAX($D$16,POWER((ABS(K955)^2)/($I$5*MAX(F955,0.1)^2),1/3)))),MAX($D$16,POWER((ABS(K955)^2)/($I$5*MAX(F955,0.1)^2),1/3))))))),MAX($D$16,POWER((ABS(K955)^2)/($I$5*MAX(F955,0.1)^2),1/3)))</f>
        <v>2.1389677043987478</v>
      </c>
      <c r="AI955">
        <f t="shared" ca="1" si="475"/>
        <v>634.29896770439871</v>
      </c>
      <c r="AJ955">
        <f t="shared" ca="1" si="476"/>
        <v>635.36845155659807</v>
      </c>
      <c r="AM955">
        <v>0</v>
      </c>
      <c r="AN955">
        <v>0</v>
      </c>
      <c r="AO955">
        <f t="shared" si="477"/>
        <v>0</v>
      </c>
      <c r="AP955">
        <f t="shared" si="486"/>
        <v>0</v>
      </c>
      <c r="AQ955">
        <f t="shared" ca="1" si="478"/>
        <v>1.0000000000000004</v>
      </c>
      <c r="AR955" t="str">
        <f t="shared" ca="1" si="479"/>
        <v>Supercritical</v>
      </c>
      <c r="AS955">
        <f t="shared" ca="1" si="480"/>
        <v>3.8141460404132466E-3</v>
      </c>
    </row>
    <row r="956" spans="1:45" x14ac:dyDescent="0.35">
      <c r="A956">
        <v>807</v>
      </c>
      <c r="B956">
        <v>805.99599999999998</v>
      </c>
      <c r="C956">
        <v>616089.49199999997</v>
      </c>
      <c r="D956">
        <v>3097200.8829999999</v>
      </c>
      <c r="E956">
        <v>632.15980000000002</v>
      </c>
      <c r="F956">
        <v>5.2</v>
      </c>
      <c r="G956">
        <v>0</v>
      </c>
      <c r="H956" t="s">
        <v>194</v>
      </c>
      <c r="I956">
        <v>5.7000000000000002E-2</v>
      </c>
      <c r="J956">
        <f t="shared" si="481"/>
        <v>1</v>
      </c>
      <c r="K956">
        <f t="shared" ca="1" si="482"/>
        <v>50.95</v>
      </c>
      <c r="L956">
        <f t="shared" ca="1" si="483"/>
        <v>1.0684959309922624</v>
      </c>
      <c r="M956">
        <f t="shared" ca="1" si="456"/>
        <v>5.5561788411597641</v>
      </c>
      <c r="N956">
        <f t="shared" ca="1" si="457"/>
        <v>0.75728294997139567</v>
      </c>
      <c r="O956">
        <f t="shared" ca="1" si="458"/>
        <v>9.1699712080119067</v>
      </c>
      <c r="P956">
        <f t="shared" ca="1" si="459"/>
        <v>633.22829593099232</v>
      </c>
      <c r="Q956">
        <f t="shared" ca="1" si="460"/>
        <v>637.51414567389588</v>
      </c>
      <c r="R956">
        <f t="shared" ca="1" si="461"/>
        <v>2.7409906686322007E-2</v>
      </c>
      <c r="S956">
        <f t="shared" ca="1" si="462"/>
        <v>2.8323507366843055</v>
      </c>
      <c r="T956">
        <f t="shared" ca="1" si="463"/>
        <v>50.594272557643521</v>
      </c>
      <c r="U956">
        <f t="shared" ca="1" si="484"/>
        <v>-2.7617062411991355E-2</v>
      </c>
      <c r="V956">
        <f t="shared" ca="1" si="485"/>
        <v>0</v>
      </c>
      <c r="W956">
        <f t="shared" ca="1" si="464"/>
        <v>0.93131056507765397</v>
      </c>
      <c r="X956">
        <f t="shared" ca="1" si="465"/>
        <v>4.8428149384038006</v>
      </c>
      <c r="Y956">
        <f t="shared" ca="1" si="466"/>
        <v>0.68569654936273028</v>
      </c>
      <c r="Z956">
        <f t="shared" ca="1" si="467"/>
        <v>10.520740653532634</v>
      </c>
      <c r="AA956">
        <f t="shared" ca="1" si="468"/>
        <v>633.09111056507766</v>
      </c>
      <c r="AB956">
        <f t="shared" ca="1" si="469"/>
        <v>638.73259802169821</v>
      </c>
      <c r="AC956">
        <f t="shared" ca="1" si="470"/>
        <v>4.1187540855141397E-2</v>
      </c>
      <c r="AD956">
        <f t="shared" ca="1" si="471"/>
        <v>3.4806835952422985</v>
      </c>
      <c r="AE956">
        <f t="shared" ca="1" si="472"/>
        <v>56.896441817904538</v>
      </c>
      <c r="AF956">
        <f t="shared" ca="1" si="473"/>
        <v>4.1423482163509107E-2</v>
      </c>
      <c r="AG956">
        <f t="shared" ca="1" si="474"/>
        <v>0</v>
      </c>
      <c r="AH956">
        <f ca="1">IFERROR(IF(V32="Supercritical",MAX($D$16,IFERROR(L956,MAX($D$16,POWER((ABS(K956)^2)/($I$5*MAX(F956,0.1)^2),1/3)))),IF(V32="Subcritical",MAX($D$16,IFERROR(W956,MAX($D$16,POWER((ABS(K956)^2)/($I$5*MAX(F956,0.1)^2),1/3)))),IF(AND(IFERROR(V956,0)=1,IFERROR(AG956,0)=1),IF(IFERROR(T956,-1E+99)&gt;=IFERROR(AE956,-1E+99),MAX($D$16,IFERROR(L956,MAX($D$16,POWER((ABS(K956)^2)/($I$5*MAX(F956,0.1)^2),1/3)))),MAX($D$16,IFERROR(W956,MAX($D$16,POWER((ABS(K956)^2)/($I$5*MAX(F956,0.1)^2),1/3))))),IF(IFERROR(V956,0)=1,MAX($D$16,IFERROR(L956,MAX($D$16,POWER((ABS(K956)^2)/($I$5*MAX(F956,0.1)^2),1/3)))),IF(IFERROR(AG956,0)=1,MAX($D$16,IFERROR(W956,MAX($D$16,POWER((ABS(K956)^2)/($I$5*MAX(F956,0.1)^2),1/3)))),MAX($D$16,POWER((ABS(K956)^2)/($I$5*MAX(F956,0.1)^2),1/3))))))),MAX($D$16,POWER((ABS(K956)^2)/($I$5*MAX(F956,0.1)^2),1/3)))</f>
        <v>2.1389677043987478</v>
      </c>
      <c r="AI956">
        <f t="shared" ca="1" si="475"/>
        <v>634.29876770439876</v>
      </c>
      <c r="AJ956">
        <f t="shared" ca="1" si="476"/>
        <v>635.36825155659812</v>
      </c>
      <c r="AM956">
        <v>0</v>
      </c>
      <c r="AN956">
        <v>0</v>
      </c>
      <c r="AO956">
        <f t="shared" si="477"/>
        <v>0</v>
      </c>
      <c r="AP956">
        <f t="shared" si="486"/>
        <v>0</v>
      </c>
      <c r="AQ956">
        <f t="shared" ca="1" si="478"/>
        <v>1.0000000000000004</v>
      </c>
      <c r="AR956" t="str">
        <f t="shared" ca="1" si="479"/>
        <v>Supercritical</v>
      </c>
      <c r="AS956">
        <f t="shared" ca="1" si="480"/>
        <v>3.8141460404132466E-3</v>
      </c>
    </row>
    <row r="957" spans="1:45" x14ac:dyDescent="0.35">
      <c r="A957">
        <v>808</v>
      </c>
      <c r="B957">
        <v>806.99599999999998</v>
      </c>
      <c r="C957">
        <v>616089.44900000002</v>
      </c>
      <c r="D957">
        <v>3097199.8840000001</v>
      </c>
      <c r="E957">
        <v>632.15949999999998</v>
      </c>
      <c r="F957">
        <v>5.2</v>
      </c>
      <c r="G957">
        <v>0</v>
      </c>
      <c r="H957" t="s">
        <v>194</v>
      </c>
      <c r="I957">
        <v>5.7000000000000002E-2</v>
      </c>
      <c r="J957">
        <f t="shared" si="481"/>
        <v>1</v>
      </c>
      <c r="K957">
        <f t="shared" ca="1" si="482"/>
        <v>50.95</v>
      </c>
      <c r="L957">
        <f t="shared" ca="1" si="483"/>
        <v>1.0684959309922624</v>
      </c>
      <c r="M957">
        <f t="shared" ca="1" si="456"/>
        <v>5.5561788411597641</v>
      </c>
      <c r="N957">
        <f t="shared" ca="1" si="457"/>
        <v>0.75728294997139567</v>
      </c>
      <c r="O957">
        <f t="shared" ca="1" si="458"/>
        <v>9.1699712080119067</v>
      </c>
      <c r="P957">
        <f t="shared" ca="1" si="459"/>
        <v>633.22799593099228</v>
      </c>
      <c r="Q957">
        <f t="shared" ca="1" si="460"/>
        <v>637.51384567389584</v>
      </c>
      <c r="R957">
        <f t="shared" ca="1" si="461"/>
        <v>2.7409906686322007E-2</v>
      </c>
      <c r="S957">
        <f t="shared" ca="1" si="462"/>
        <v>2.8323507366843055</v>
      </c>
      <c r="T957">
        <f t="shared" ca="1" si="463"/>
        <v>50.594272557643521</v>
      </c>
      <c r="U957">
        <f t="shared" ca="1" si="484"/>
        <v>-2.7517062411902771E-2</v>
      </c>
      <c r="V957">
        <f t="shared" ca="1" si="485"/>
        <v>0</v>
      </c>
      <c r="W957">
        <f t="shared" ca="1" si="464"/>
        <v>0.93192659635973785</v>
      </c>
      <c r="X957">
        <f t="shared" ca="1" si="465"/>
        <v>4.8460183010706368</v>
      </c>
      <c r="Y957">
        <f t="shared" ca="1" si="466"/>
        <v>0.68603043818426157</v>
      </c>
      <c r="Z957">
        <f t="shared" ca="1" si="467"/>
        <v>10.513786130098509</v>
      </c>
      <c r="AA957">
        <f t="shared" ca="1" si="468"/>
        <v>633.09142659635972</v>
      </c>
      <c r="AB957">
        <f t="shared" ca="1" si="469"/>
        <v>638.72545813506781</v>
      </c>
      <c r="AC957">
        <f t="shared" ca="1" si="470"/>
        <v>4.1106416162816455E-2</v>
      </c>
      <c r="AD957">
        <f t="shared" ca="1" si="471"/>
        <v>3.4772329121085517</v>
      </c>
      <c r="AE957">
        <f t="shared" ca="1" si="472"/>
        <v>56.863306561383538</v>
      </c>
      <c r="AF957">
        <f t="shared" ca="1" si="473"/>
        <v>4.0606416162859205E-2</v>
      </c>
      <c r="AG957">
        <f t="shared" ca="1" si="474"/>
        <v>0</v>
      </c>
      <c r="AH957">
        <f ca="1">IFERROR(IF(V32="Supercritical",MAX($D$16,IFERROR(L957,MAX($D$16,POWER((ABS(K957)^2)/($I$5*MAX(F957,0.1)^2),1/3)))),IF(V32="Subcritical",MAX($D$16,IFERROR(W957,MAX($D$16,POWER((ABS(K957)^2)/($I$5*MAX(F957,0.1)^2),1/3)))),IF(AND(IFERROR(V957,0)=1,IFERROR(AG957,0)=1),IF(IFERROR(T957,-1E+99)&gt;=IFERROR(AE957,-1E+99),MAX($D$16,IFERROR(L957,MAX($D$16,POWER((ABS(K957)^2)/($I$5*MAX(F957,0.1)^2),1/3)))),MAX($D$16,IFERROR(W957,MAX($D$16,POWER((ABS(K957)^2)/($I$5*MAX(F957,0.1)^2),1/3))))),IF(IFERROR(V957,0)=1,MAX($D$16,IFERROR(L957,MAX($D$16,POWER((ABS(K957)^2)/($I$5*MAX(F957,0.1)^2),1/3)))),IF(IFERROR(AG957,0)=1,MAX($D$16,IFERROR(W957,MAX($D$16,POWER((ABS(K957)^2)/($I$5*MAX(F957,0.1)^2),1/3)))),MAX($D$16,POWER((ABS(K957)^2)/($I$5*MAX(F957,0.1)^2),1/3))))))),MAX($D$16,POWER((ABS(K957)^2)/($I$5*MAX(F957,0.1)^2),1/3)))</f>
        <v>2.1389677043987478</v>
      </c>
      <c r="AI957">
        <f t="shared" ca="1" si="475"/>
        <v>634.29846770439872</v>
      </c>
      <c r="AJ957">
        <f t="shared" ca="1" si="476"/>
        <v>635.36795155659809</v>
      </c>
      <c r="AM957">
        <v>0</v>
      </c>
      <c r="AN957">
        <v>0</v>
      </c>
      <c r="AO957">
        <f t="shared" si="477"/>
        <v>0</v>
      </c>
      <c r="AP957">
        <f t="shared" si="486"/>
        <v>0</v>
      </c>
      <c r="AQ957">
        <f t="shared" ca="1" si="478"/>
        <v>1.0000000000000004</v>
      </c>
      <c r="AR957" t="str">
        <f t="shared" ca="1" si="479"/>
        <v>Supercritical</v>
      </c>
      <c r="AS957">
        <f t="shared" ca="1" si="480"/>
        <v>3.8141460404132466E-3</v>
      </c>
    </row>
    <row r="958" spans="1:45" x14ac:dyDescent="0.35">
      <c r="A958">
        <v>809</v>
      </c>
      <c r="B958">
        <v>807.99599999999998</v>
      </c>
      <c r="C958">
        <v>616089.40700000001</v>
      </c>
      <c r="D958">
        <v>3097198.8849999998</v>
      </c>
      <c r="E958">
        <v>632.15899999999999</v>
      </c>
      <c r="F958">
        <v>5.2</v>
      </c>
      <c r="G958">
        <v>0</v>
      </c>
      <c r="H958" t="s">
        <v>194</v>
      </c>
      <c r="I958">
        <v>0</v>
      </c>
      <c r="J958">
        <f t="shared" si="481"/>
        <v>1</v>
      </c>
      <c r="K958">
        <f t="shared" ca="1" si="482"/>
        <v>50.95</v>
      </c>
      <c r="L958">
        <f t="shared" ca="1" si="483"/>
        <v>1.0684959309922624</v>
      </c>
      <c r="M958">
        <f t="shared" ca="1" si="456"/>
        <v>5.5561788411597641</v>
      </c>
      <c r="N958">
        <f t="shared" ca="1" si="457"/>
        <v>0.75728294997139567</v>
      </c>
      <c r="O958">
        <f t="shared" ca="1" si="458"/>
        <v>9.1699712080119067</v>
      </c>
      <c r="P958">
        <f t="shared" ca="1" si="459"/>
        <v>633.22749593099229</v>
      </c>
      <c r="Q958">
        <f t="shared" ca="1" si="460"/>
        <v>637.51334567389586</v>
      </c>
      <c r="R958">
        <f t="shared" ca="1" si="461"/>
        <v>2.7409906686322007E-2</v>
      </c>
      <c r="S958">
        <f t="shared" ca="1" si="462"/>
        <v>2.8323507366843055</v>
      </c>
      <c r="T958">
        <f t="shared" ca="1" si="463"/>
        <v>50.594272557643521</v>
      </c>
      <c r="U958">
        <f t="shared" ca="1" si="484"/>
        <v>-2.6909906686341856E-2</v>
      </c>
      <c r="V958">
        <f t="shared" ca="1" si="485"/>
        <v>0</v>
      </c>
      <c r="W958">
        <f t="shared" ca="1" si="464"/>
        <v>0.93253516075607101</v>
      </c>
      <c r="X958">
        <f t="shared" ca="1" si="465"/>
        <v>4.8491828359315692</v>
      </c>
      <c r="Y958">
        <f t="shared" ca="1" si="466"/>
        <v>0.68636016561172675</v>
      </c>
      <c r="Z958">
        <f t="shared" ca="1" si="467"/>
        <v>10.506924924024251</v>
      </c>
      <c r="AA958">
        <f t="shared" ca="1" si="468"/>
        <v>633.09153516075605</v>
      </c>
      <c r="AB958">
        <f t="shared" ca="1" si="469"/>
        <v>638.71821565816083</v>
      </c>
      <c r="AC958">
        <f t="shared" ca="1" si="470"/>
        <v>4.1026488714152591E-2</v>
      </c>
      <c r="AD958">
        <f t="shared" ca="1" si="471"/>
        <v>3.4738296492197449</v>
      </c>
      <c r="AE958">
        <f t="shared" ca="1" si="472"/>
        <v>56.830621730292947</v>
      </c>
      <c r="AF958">
        <f t="shared" ca="1" si="473"/>
        <v>4.1061023361407933E-2</v>
      </c>
      <c r="AG958">
        <f t="shared" ca="1" si="474"/>
        <v>0</v>
      </c>
      <c r="AH958">
        <f ca="1">IFERROR(IF(V32="Supercritical",MAX($D$16,IFERROR(L958,MAX($D$16,POWER((ABS(K958)^2)/($I$5*MAX(F958,0.1)^2),1/3)))),IF(V32="Subcritical",MAX($D$16,IFERROR(W958,MAX($D$16,POWER((ABS(K958)^2)/($I$5*MAX(F958,0.1)^2),1/3)))),IF(AND(IFERROR(V958,0)=1,IFERROR(AG958,0)=1),IF(IFERROR(T958,-1E+99)&gt;=IFERROR(AE958,-1E+99),MAX($D$16,IFERROR(L958,MAX($D$16,POWER((ABS(K958)^2)/($I$5*MAX(F958,0.1)^2),1/3)))),MAX($D$16,IFERROR(W958,MAX($D$16,POWER((ABS(K958)^2)/($I$5*MAX(F958,0.1)^2),1/3))))),IF(IFERROR(V958,0)=1,MAX($D$16,IFERROR(L958,MAX($D$16,POWER((ABS(K958)^2)/($I$5*MAX(F958,0.1)^2),1/3)))),IF(IFERROR(AG958,0)=1,MAX($D$16,IFERROR(W958,MAX($D$16,POWER((ABS(K958)^2)/($I$5*MAX(F958,0.1)^2),1/3)))),MAX($D$16,POWER((ABS(K958)^2)/($I$5*MAX(F958,0.1)^2),1/3))))))),MAX($D$16,POWER((ABS(K958)^2)/($I$5*MAX(F958,0.1)^2),1/3)))</f>
        <v>2.1389677043987478</v>
      </c>
      <c r="AI958">
        <f t="shared" ca="1" si="475"/>
        <v>634.29796770439873</v>
      </c>
      <c r="AJ958">
        <f t="shared" ca="1" si="476"/>
        <v>635.3674515565981</v>
      </c>
      <c r="AM958">
        <v>0</v>
      </c>
      <c r="AN958">
        <v>0</v>
      </c>
      <c r="AO958">
        <f t="shared" si="477"/>
        <v>0</v>
      </c>
      <c r="AP958">
        <f t="shared" si="486"/>
        <v>0</v>
      </c>
      <c r="AQ958">
        <f t="shared" ca="1" si="478"/>
        <v>1.0000000000000004</v>
      </c>
      <c r="AR958" t="str">
        <f t="shared" ca="1" si="479"/>
        <v>Supercritical</v>
      </c>
      <c r="AS958">
        <f t="shared" ca="1" si="480"/>
        <v>3.8141460404132466E-3</v>
      </c>
    </row>
    <row r="959" spans="1:45" x14ac:dyDescent="0.35">
      <c r="A959">
        <v>810</v>
      </c>
      <c r="B959">
        <v>808.99599999999998</v>
      </c>
      <c r="C959">
        <v>616089.36499999999</v>
      </c>
      <c r="D959">
        <v>3097197.8859999999</v>
      </c>
      <c r="E959">
        <v>632.1585</v>
      </c>
      <c r="F959">
        <v>5.2</v>
      </c>
      <c r="G959">
        <v>0</v>
      </c>
      <c r="H959" t="s">
        <v>194</v>
      </c>
      <c r="I959">
        <v>5.7000000000000002E-2</v>
      </c>
      <c r="J959">
        <f t="shared" si="481"/>
        <v>1</v>
      </c>
      <c r="K959">
        <f t="shared" ca="1" si="482"/>
        <v>50.95</v>
      </c>
      <c r="L959">
        <f t="shared" ca="1" si="483"/>
        <v>1.0684959309922624</v>
      </c>
      <c r="M959">
        <f t="shared" ca="1" si="456"/>
        <v>5.5561788411597641</v>
      </c>
      <c r="N959">
        <f t="shared" ca="1" si="457"/>
        <v>0.75728294997139567</v>
      </c>
      <c r="O959">
        <f t="shared" ca="1" si="458"/>
        <v>9.1699712080119067</v>
      </c>
      <c r="P959">
        <f t="shared" ca="1" si="459"/>
        <v>633.2269959309923</v>
      </c>
      <c r="Q959">
        <f t="shared" ca="1" si="460"/>
        <v>637.51284567389587</v>
      </c>
      <c r="R959">
        <f t="shared" ca="1" si="461"/>
        <v>2.7409906686322007E-2</v>
      </c>
      <c r="S959">
        <f t="shared" ca="1" si="462"/>
        <v>2.8323507366843055</v>
      </c>
      <c r="T959">
        <f t="shared" ca="1" si="463"/>
        <v>50.594272557643521</v>
      </c>
      <c r="U959">
        <f t="shared" ca="1" si="484"/>
        <v>-2.7317062411952975E-2</v>
      </c>
      <c r="V959">
        <f t="shared" ca="1" si="485"/>
        <v>0</v>
      </c>
      <c r="W959">
        <f t="shared" ca="1" si="464"/>
        <v>0.93313206520499437</v>
      </c>
      <c r="X959">
        <f t="shared" ca="1" si="465"/>
        <v>4.8522867390659705</v>
      </c>
      <c r="Y959">
        <f t="shared" ca="1" si="466"/>
        <v>0.68668346519682644</v>
      </c>
      <c r="Z959">
        <f t="shared" ca="1" si="467"/>
        <v>10.500203870846986</v>
      </c>
      <c r="AA959">
        <f t="shared" ca="1" si="468"/>
        <v>633.09163206520498</v>
      </c>
      <c r="AB959">
        <f t="shared" ca="1" si="469"/>
        <v>638.71111633275598</v>
      </c>
      <c r="AC959">
        <f t="shared" ca="1" si="470"/>
        <v>4.0948298527281247E-2</v>
      </c>
      <c r="AD959">
        <f t="shared" ca="1" si="471"/>
        <v>3.4704969815074773</v>
      </c>
      <c r="AE959">
        <f t="shared" ca="1" si="472"/>
        <v>56.798610156550552</v>
      </c>
      <c r="AF959">
        <f t="shared" ca="1" si="473"/>
        <v>4.0982149532737822E-2</v>
      </c>
      <c r="AG959">
        <f t="shared" ca="1" si="474"/>
        <v>0</v>
      </c>
      <c r="AH959">
        <f ca="1">IFERROR(IF(V32="Supercritical",MAX($D$16,IFERROR(L959,MAX($D$16,POWER((ABS(K959)^2)/($I$5*MAX(F959,0.1)^2),1/3)))),IF(V32="Subcritical",MAX($D$16,IFERROR(W959,MAX($D$16,POWER((ABS(K959)^2)/($I$5*MAX(F959,0.1)^2),1/3)))),IF(AND(IFERROR(V959,0)=1,IFERROR(AG959,0)=1),IF(IFERROR(T959,-1E+99)&gt;=IFERROR(AE959,-1E+99),MAX($D$16,IFERROR(L959,MAX($D$16,POWER((ABS(K959)^2)/($I$5*MAX(F959,0.1)^2),1/3)))),MAX($D$16,IFERROR(W959,MAX($D$16,POWER((ABS(K959)^2)/($I$5*MAX(F959,0.1)^2),1/3))))),IF(IFERROR(V959,0)=1,MAX($D$16,IFERROR(L959,MAX($D$16,POWER((ABS(K959)^2)/($I$5*MAX(F959,0.1)^2),1/3)))),IF(IFERROR(AG959,0)=1,MAX($D$16,IFERROR(W959,MAX($D$16,POWER((ABS(K959)^2)/($I$5*MAX(F959,0.1)^2),1/3)))),MAX($D$16,POWER((ABS(K959)^2)/($I$5*MAX(F959,0.1)^2),1/3))))))),MAX($D$16,POWER((ABS(K959)^2)/($I$5*MAX(F959,0.1)^2),1/3)))</f>
        <v>2.1389677043987478</v>
      </c>
      <c r="AI959">
        <f t="shared" ca="1" si="475"/>
        <v>634.29746770439874</v>
      </c>
      <c r="AJ959">
        <f t="shared" ca="1" si="476"/>
        <v>635.36695155659811</v>
      </c>
      <c r="AM959">
        <v>0</v>
      </c>
      <c r="AN959">
        <v>0</v>
      </c>
      <c r="AO959">
        <f t="shared" si="477"/>
        <v>0</v>
      </c>
      <c r="AP959">
        <f t="shared" si="486"/>
        <v>0</v>
      </c>
      <c r="AQ959">
        <f t="shared" ca="1" si="478"/>
        <v>1.0000000000000004</v>
      </c>
      <c r="AR959" t="str">
        <f t="shared" ca="1" si="479"/>
        <v>Supercritical</v>
      </c>
      <c r="AS959">
        <f t="shared" ca="1" si="480"/>
        <v>3.8141460404132466E-3</v>
      </c>
    </row>
    <row r="960" spans="1:45" x14ac:dyDescent="0.35">
      <c r="A960">
        <v>811</v>
      </c>
      <c r="B960">
        <v>809.99599999999998</v>
      </c>
      <c r="C960">
        <v>616089.32200000004</v>
      </c>
      <c r="D960">
        <v>3097196.8870000001</v>
      </c>
      <c r="E960">
        <v>632.15800000000002</v>
      </c>
      <c r="F960">
        <v>5.2</v>
      </c>
      <c r="G960">
        <v>0</v>
      </c>
      <c r="H960" t="s">
        <v>194</v>
      </c>
      <c r="I960">
        <v>5.7000000000000002E-2</v>
      </c>
      <c r="J960">
        <f t="shared" si="481"/>
        <v>1</v>
      </c>
      <c r="K960">
        <f t="shared" ca="1" si="482"/>
        <v>50.95</v>
      </c>
      <c r="L960">
        <f t="shared" ca="1" si="483"/>
        <v>1.0684959309922624</v>
      </c>
      <c r="M960">
        <f t="shared" ca="1" si="456"/>
        <v>5.5561788411597641</v>
      </c>
      <c r="N960">
        <f t="shared" ca="1" si="457"/>
        <v>0.75728294997139567</v>
      </c>
      <c r="O960">
        <f t="shared" ca="1" si="458"/>
        <v>9.1699712080119067</v>
      </c>
      <c r="P960">
        <f t="shared" ca="1" si="459"/>
        <v>633.22649593099231</v>
      </c>
      <c r="Q960">
        <f t="shared" ca="1" si="460"/>
        <v>637.51234567389588</v>
      </c>
      <c r="R960">
        <f t="shared" ca="1" si="461"/>
        <v>2.7409906686322007E-2</v>
      </c>
      <c r="S960">
        <f t="shared" ca="1" si="462"/>
        <v>2.8323507366843055</v>
      </c>
      <c r="T960">
        <f t="shared" ca="1" si="463"/>
        <v>50.594272557643521</v>
      </c>
      <c r="U960">
        <f t="shared" ca="1" si="484"/>
        <v>-2.7317062411952975E-2</v>
      </c>
      <c r="V960">
        <f t="shared" ca="1" si="485"/>
        <v>0</v>
      </c>
      <c r="W960">
        <f t="shared" ca="1" si="464"/>
        <v>0.93372845200113841</v>
      </c>
      <c r="X960">
        <f t="shared" ca="1" si="465"/>
        <v>4.8553879504059196</v>
      </c>
      <c r="Y960">
        <f t="shared" ca="1" si="466"/>
        <v>0.68700637532806597</v>
      </c>
      <c r="Z960">
        <f t="shared" ca="1" si="467"/>
        <v>10.493497228319415</v>
      </c>
      <c r="AA960">
        <f t="shared" ca="1" si="468"/>
        <v>633.09172845200112</v>
      </c>
      <c r="AB960">
        <f t="shared" ca="1" si="469"/>
        <v>638.70403650912385</v>
      </c>
      <c r="AC960">
        <f t="shared" ca="1" si="470"/>
        <v>4.0870379093743983E-2</v>
      </c>
      <c r="AD960">
        <f t="shared" ca="1" si="471"/>
        <v>3.4671725223895651</v>
      </c>
      <c r="AE960">
        <f t="shared" ca="1" si="472"/>
        <v>56.766672766437914</v>
      </c>
      <c r="AF960">
        <f t="shared" ca="1" si="473"/>
        <v>4.032950871464891E-2</v>
      </c>
      <c r="AG960">
        <f t="shared" ca="1" si="474"/>
        <v>0</v>
      </c>
      <c r="AH960">
        <f ca="1">IFERROR(IF(V32="Supercritical",MAX($D$16,IFERROR(L960,MAX($D$16,POWER((ABS(K960)^2)/($I$5*MAX(F960,0.1)^2),1/3)))),IF(V32="Subcritical",MAX($D$16,IFERROR(W960,MAX($D$16,POWER((ABS(K960)^2)/($I$5*MAX(F960,0.1)^2),1/3)))),IF(AND(IFERROR(V960,0)=1,IFERROR(AG960,0)=1),IF(IFERROR(T960,-1E+99)&gt;=IFERROR(AE960,-1E+99),MAX($D$16,IFERROR(L960,MAX($D$16,POWER((ABS(K960)^2)/($I$5*MAX(F960,0.1)^2),1/3)))),MAX($D$16,IFERROR(W960,MAX($D$16,POWER((ABS(K960)^2)/($I$5*MAX(F960,0.1)^2),1/3))))),IF(IFERROR(V960,0)=1,MAX($D$16,IFERROR(L960,MAX($D$16,POWER((ABS(K960)^2)/($I$5*MAX(F960,0.1)^2),1/3)))),IF(IFERROR(AG960,0)=1,MAX($D$16,IFERROR(W960,MAX($D$16,POWER((ABS(K960)^2)/($I$5*MAX(F960,0.1)^2),1/3)))),MAX($D$16,POWER((ABS(K960)^2)/($I$5*MAX(F960,0.1)^2),1/3))))))),MAX($D$16,POWER((ABS(K960)^2)/($I$5*MAX(F960,0.1)^2),1/3)))</f>
        <v>2.1389677043987478</v>
      </c>
      <c r="AI960">
        <f t="shared" ca="1" si="475"/>
        <v>634.29696770439875</v>
      </c>
      <c r="AJ960">
        <f t="shared" ca="1" si="476"/>
        <v>635.36645155659812</v>
      </c>
      <c r="AM960">
        <v>0</v>
      </c>
      <c r="AN960">
        <v>0</v>
      </c>
      <c r="AO960">
        <f t="shared" si="477"/>
        <v>0</v>
      </c>
      <c r="AP960">
        <f t="shared" si="486"/>
        <v>0</v>
      </c>
      <c r="AQ960">
        <f t="shared" ca="1" si="478"/>
        <v>1.0000000000000004</v>
      </c>
      <c r="AR960" t="str">
        <f t="shared" ca="1" si="479"/>
        <v>Supercritical</v>
      </c>
      <c r="AS960">
        <f t="shared" ca="1" si="480"/>
        <v>3.8141460404132466E-3</v>
      </c>
    </row>
    <row r="961" spans="1:45" x14ac:dyDescent="0.35">
      <c r="A961">
        <v>812</v>
      </c>
      <c r="B961">
        <v>810.995</v>
      </c>
      <c r="C961">
        <v>616089.28</v>
      </c>
      <c r="D961">
        <v>3097195.8879999998</v>
      </c>
      <c r="E961">
        <v>632.15750000000003</v>
      </c>
      <c r="F961">
        <v>5.2</v>
      </c>
      <c r="G961">
        <v>0</v>
      </c>
      <c r="H961" t="s">
        <v>194</v>
      </c>
      <c r="I961">
        <v>0</v>
      </c>
      <c r="J961">
        <f t="shared" si="481"/>
        <v>0.99900000000002365</v>
      </c>
      <c r="K961">
        <f t="shared" ca="1" si="482"/>
        <v>50.95</v>
      </c>
      <c r="L961">
        <f t="shared" ca="1" si="483"/>
        <v>1.0684959309922624</v>
      </c>
      <c r="M961">
        <f t="shared" ca="1" si="456"/>
        <v>5.5561788411597641</v>
      </c>
      <c r="N961">
        <f t="shared" ca="1" si="457"/>
        <v>0.75728294997139567</v>
      </c>
      <c r="O961">
        <f t="shared" ca="1" si="458"/>
        <v>9.1699712080119067</v>
      </c>
      <c r="P961">
        <f t="shared" ca="1" si="459"/>
        <v>633.22599593099233</v>
      </c>
      <c r="Q961">
        <f t="shared" ca="1" si="460"/>
        <v>637.51184567389589</v>
      </c>
      <c r="R961">
        <f t="shared" ca="1" si="461"/>
        <v>2.7409906686322007E-2</v>
      </c>
      <c r="S961">
        <f t="shared" ca="1" si="462"/>
        <v>2.8323507366843055</v>
      </c>
      <c r="T961">
        <f t="shared" ca="1" si="463"/>
        <v>50.594272557643521</v>
      </c>
      <c r="U961">
        <f t="shared" ca="1" si="484"/>
        <v>-2.6882496779649045E-2</v>
      </c>
      <c r="V961">
        <f t="shared" ca="1" si="485"/>
        <v>0</v>
      </c>
      <c r="W961">
        <f t="shared" ca="1" si="464"/>
        <v>0.93433993990581043</v>
      </c>
      <c r="X961">
        <f t="shared" ca="1" si="465"/>
        <v>4.8585676875102148</v>
      </c>
      <c r="Y961">
        <f t="shared" ca="1" si="466"/>
        <v>0.68733734871576824</v>
      </c>
      <c r="Z961">
        <f t="shared" ca="1" si="467"/>
        <v>10.4866296565088</v>
      </c>
      <c r="AA961">
        <f t="shared" ca="1" si="468"/>
        <v>633.09183993990587</v>
      </c>
      <c r="AB961">
        <f t="shared" ca="1" si="469"/>
        <v>638.69680434116833</v>
      </c>
      <c r="AC961">
        <f t="shared" ca="1" si="470"/>
        <v>4.0790696594910407E-2</v>
      </c>
      <c r="AD961">
        <f t="shared" ca="1" si="471"/>
        <v>3.4637693919332033</v>
      </c>
      <c r="AE961">
        <f t="shared" ca="1" si="472"/>
        <v>56.733974779826163</v>
      </c>
      <c r="AF961">
        <f t="shared" ca="1" si="473"/>
        <v>4.0290696594865949E-2</v>
      </c>
      <c r="AG961">
        <f t="shared" ca="1" si="474"/>
        <v>0</v>
      </c>
      <c r="AH961">
        <f ca="1">IFERROR(IF(V32="Supercritical",MAX($D$16,IFERROR(L961,MAX($D$16,POWER((ABS(K961)^2)/($I$5*MAX(F961,0.1)^2),1/3)))),IF(V32="Subcritical",MAX($D$16,IFERROR(W961,MAX($D$16,POWER((ABS(K961)^2)/($I$5*MAX(F961,0.1)^2),1/3)))),IF(AND(IFERROR(V961,0)=1,IFERROR(AG961,0)=1),IF(IFERROR(T961,-1E+99)&gt;=IFERROR(AE961,-1E+99),MAX($D$16,IFERROR(L961,MAX($D$16,POWER((ABS(K961)^2)/($I$5*MAX(F961,0.1)^2),1/3)))),MAX($D$16,IFERROR(W961,MAX($D$16,POWER((ABS(K961)^2)/($I$5*MAX(F961,0.1)^2),1/3))))),IF(IFERROR(V961,0)=1,MAX($D$16,IFERROR(L961,MAX($D$16,POWER((ABS(K961)^2)/($I$5*MAX(F961,0.1)^2),1/3)))),IF(IFERROR(AG961,0)=1,MAX($D$16,IFERROR(W961,MAX($D$16,POWER((ABS(K961)^2)/($I$5*MAX(F961,0.1)^2),1/3)))),MAX($D$16,POWER((ABS(K961)^2)/($I$5*MAX(F961,0.1)^2),1/3))))))),MAX($D$16,POWER((ABS(K961)^2)/($I$5*MAX(F961,0.1)^2),1/3)))</f>
        <v>2.1389677043987478</v>
      </c>
      <c r="AI961">
        <f t="shared" ca="1" si="475"/>
        <v>634.29646770439876</v>
      </c>
      <c r="AJ961">
        <f t="shared" ca="1" si="476"/>
        <v>635.36595155659813</v>
      </c>
      <c r="AM961">
        <v>0</v>
      </c>
      <c r="AN961">
        <v>0</v>
      </c>
      <c r="AO961">
        <f t="shared" si="477"/>
        <v>0</v>
      </c>
      <c r="AP961">
        <f t="shared" si="486"/>
        <v>0</v>
      </c>
      <c r="AQ961">
        <f t="shared" ca="1" si="478"/>
        <v>1.0000000000000004</v>
      </c>
      <c r="AR961" t="str">
        <f t="shared" ca="1" si="479"/>
        <v>Supercritical</v>
      </c>
      <c r="AS961">
        <f t="shared" ca="1" si="480"/>
        <v>3.8141460404132466E-3</v>
      </c>
    </row>
    <row r="962" spans="1:45" x14ac:dyDescent="0.35">
      <c r="A962">
        <v>813</v>
      </c>
      <c r="B962">
        <v>811.995</v>
      </c>
      <c r="C962">
        <v>616089.23800000001</v>
      </c>
      <c r="D962">
        <v>3097194.889</v>
      </c>
      <c r="E962">
        <v>632.15700000000004</v>
      </c>
      <c r="F962">
        <v>5.2</v>
      </c>
      <c r="G962">
        <v>0</v>
      </c>
      <c r="H962" t="s">
        <v>194</v>
      </c>
      <c r="I962">
        <v>0</v>
      </c>
      <c r="J962">
        <f t="shared" si="481"/>
        <v>1</v>
      </c>
      <c r="K962">
        <f t="shared" ca="1" si="482"/>
        <v>50.95</v>
      </c>
      <c r="L962">
        <f t="shared" ca="1" si="483"/>
        <v>1.0684959309922624</v>
      </c>
      <c r="M962">
        <f t="shared" ca="1" si="456"/>
        <v>5.5561788411597641</v>
      </c>
      <c r="N962">
        <f t="shared" ca="1" si="457"/>
        <v>0.75728294997139567</v>
      </c>
      <c r="O962">
        <f t="shared" ca="1" si="458"/>
        <v>9.1699712080119067</v>
      </c>
      <c r="P962">
        <f t="shared" ca="1" si="459"/>
        <v>633.22549593099234</v>
      </c>
      <c r="Q962">
        <f t="shared" ca="1" si="460"/>
        <v>637.5113456738959</v>
      </c>
      <c r="R962">
        <f t="shared" ca="1" si="461"/>
        <v>2.7409906686322007E-2</v>
      </c>
      <c r="S962">
        <f t="shared" ca="1" si="462"/>
        <v>2.8323507366843055</v>
      </c>
      <c r="T962">
        <f t="shared" ca="1" si="463"/>
        <v>50.594272557643521</v>
      </c>
      <c r="U962">
        <f t="shared" ca="1" si="484"/>
        <v>-2.6909906686341856E-2</v>
      </c>
      <c r="V962">
        <f t="shared" ca="1" si="485"/>
        <v>0</v>
      </c>
      <c r="W962">
        <f t="shared" ca="1" si="464"/>
        <v>0.93498097780174494</v>
      </c>
      <c r="X962">
        <f t="shared" ca="1" si="465"/>
        <v>4.861901084569074</v>
      </c>
      <c r="Y962">
        <f t="shared" ca="1" si="466"/>
        <v>0.68768419336622355</v>
      </c>
      <c r="Z962">
        <f t="shared" ca="1" si="467"/>
        <v>10.479439855678567</v>
      </c>
      <c r="AA962">
        <f t="shared" ca="1" si="468"/>
        <v>633.09198097780177</v>
      </c>
      <c r="AB962">
        <f t="shared" ca="1" si="469"/>
        <v>638.68926230750537</v>
      </c>
      <c r="AC962">
        <f t="shared" ca="1" si="470"/>
        <v>4.070739090372566E-2</v>
      </c>
      <c r="AD962">
        <f t="shared" ca="1" si="471"/>
        <v>3.4602077791322325</v>
      </c>
      <c r="AE962">
        <f t="shared" ca="1" si="472"/>
        <v>56.699748850061091</v>
      </c>
      <c r="AF962">
        <f t="shared" ca="1" si="473"/>
        <v>4.0739132630164931E-2</v>
      </c>
      <c r="AG962">
        <f t="shared" ca="1" si="474"/>
        <v>0</v>
      </c>
      <c r="AH962">
        <f ca="1">IFERROR(IF(V32="Supercritical",MAX($D$16,IFERROR(L962,MAX($D$16,POWER((ABS(K962)^2)/($I$5*MAX(F962,0.1)^2),1/3)))),IF(V32="Subcritical",MAX($D$16,IFERROR(W962,MAX($D$16,POWER((ABS(K962)^2)/($I$5*MAX(F962,0.1)^2),1/3)))),IF(AND(IFERROR(V962,0)=1,IFERROR(AG962,0)=1),IF(IFERROR(T962,-1E+99)&gt;=IFERROR(AE962,-1E+99),MAX($D$16,IFERROR(L962,MAX($D$16,POWER((ABS(K962)^2)/($I$5*MAX(F962,0.1)^2),1/3)))),MAX($D$16,IFERROR(W962,MAX($D$16,POWER((ABS(K962)^2)/($I$5*MAX(F962,0.1)^2),1/3))))),IF(IFERROR(V962,0)=1,MAX($D$16,IFERROR(L962,MAX($D$16,POWER((ABS(K962)^2)/($I$5*MAX(F962,0.1)^2),1/3)))),IF(IFERROR(AG962,0)=1,MAX($D$16,IFERROR(W962,MAX($D$16,POWER((ABS(K962)^2)/($I$5*MAX(F962,0.1)^2),1/3)))),MAX($D$16,POWER((ABS(K962)^2)/($I$5*MAX(F962,0.1)^2),1/3))))))),MAX($D$16,POWER((ABS(K962)^2)/($I$5*MAX(F962,0.1)^2),1/3)))</f>
        <v>2.1389677043987478</v>
      </c>
      <c r="AI962">
        <f t="shared" ca="1" si="475"/>
        <v>634.29596770439878</v>
      </c>
      <c r="AJ962">
        <f t="shared" ca="1" si="476"/>
        <v>635.36545155659815</v>
      </c>
      <c r="AM962">
        <v>0</v>
      </c>
      <c r="AN962">
        <v>0</v>
      </c>
      <c r="AO962">
        <f t="shared" si="477"/>
        <v>0</v>
      </c>
      <c r="AP962">
        <f t="shared" si="486"/>
        <v>0</v>
      </c>
      <c r="AQ962">
        <f t="shared" ca="1" si="478"/>
        <v>1.0000000000000004</v>
      </c>
      <c r="AR962" t="str">
        <f t="shared" ca="1" si="479"/>
        <v>Supercritical</v>
      </c>
      <c r="AS962">
        <f t="shared" ca="1" si="480"/>
        <v>3.8141460404132466E-3</v>
      </c>
    </row>
    <row r="963" spans="1:45" x14ac:dyDescent="0.35">
      <c r="A963">
        <v>814</v>
      </c>
      <c r="B963">
        <v>812.995</v>
      </c>
      <c r="C963">
        <v>616089.196</v>
      </c>
      <c r="D963">
        <v>3097193.89</v>
      </c>
      <c r="E963">
        <v>632.15650000000005</v>
      </c>
      <c r="F963">
        <v>5.2</v>
      </c>
      <c r="G963">
        <v>0</v>
      </c>
      <c r="H963" t="s">
        <v>194</v>
      </c>
      <c r="I963">
        <v>5.7000000000000002E-2</v>
      </c>
      <c r="J963">
        <f t="shared" si="481"/>
        <v>1</v>
      </c>
      <c r="K963">
        <f t="shared" ca="1" si="482"/>
        <v>50.95</v>
      </c>
      <c r="L963">
        <f t="shared" ca="1" si="483"/>
        <v>1.0684959309922624</v>
      </c>
      <c r="M963">
        <f t="shared" ca="1" si="456"/>
        <v>5.5561788411597641</v>
      </c>
      <c r="N963">
        <f t="shared" ca="1" si="457"/>
        <v>0.75728294997139567</v>
      </c>
      <c r="O963">
        <f t="shared" ca="1" si="458"/>
        <v>9.1699712080119067</v>
      </c>
      <c r="P963">
        <f t="shared" ca="1" si="459"/>
        <v>633.22499593099235</v>
      </c>
      <c r="Q963">
        <f t="shared" ca="1" si="460"/>
        <v>637.51084567389591</v>
      </c>
      <c r="R963">
        <f t="shared" ca="1" si="461"/>
        <v>2.7409906686322007E-2</v>
      </c>
      <c r="S963">
        <f t="shared" ca="1" si="462"/>
        <v>2.8323507366843055</v>
      </c>
      <c r="T963">
        <f t="shared" ca="1" si="463"/>
        <v>50.594272557643521</v>
      </c>
      <c r="U963">
        <f t="shared" ca="1" si="484"/>
        <v>-2.7317062411952975E-2</v>
      </c>
      <c r="V963">
        <f t="shared" ca="1" si="485"/>
        <v>0</v>
      </c>
      <c r="W963">
        <f t="shared" ca="1" si="464"/>
        <v>0.93566229429990144</v>
      </c>
      <c r="X963">
        <f t="shared" ca="1" si="465"/>
        <v>4.8654439303594881</v>
      </c>
      <c r="Y963">
        <f t="shared" ca="1" si="466"/>
        <v>0.68805269357927989</v>
      </c>
      <c r="Z963">
        <f t="shared" ca="1" si="467"/>
        <v>10.471809094763428</v>
      </c>
      <c r="AA963">
        <f t="shared" ca="1" si="468"/>
        <v>633.0921622942999</v>
      </c>
      <c r="AB963">
        <f t="shared" ca="1" si="469"/>
        <v>638.6812951035339</v>
      </c>
      <c r="AC963">
        <f t="shared" ca="1" si="470"/>
        <v>4.061910514284147E-2</v>
      </c>
      <c r="AD963">
        <f t="shared" ca="1" si="471"/>
        <v>3.456429064128506</v>
      </c>
      <c r="AE963">
        <f t="shared" ca="1" si="472"/>
        <v>56.663430820654597</v>
      </c>
      <c r="AF963">
        <f t="shared" ca="1" si="473"/>
        <v>4.0678018423591311E-2</v>
      </c>
      <c r="AG963">
        <f t="shared" ca="1" si="474"/>
        <v>0</v>
      </c>
      <c r="AH963">
        <f ca="1">IFERROR(IF(V32="Supercritical",MAX($D$16,IFERROR(L963,MAX($D$16,POWER((ABS(K963)^2)/($I$5*MAX(F963,0.1)^2),1/3)))),IF(V32="Subcritical",MAX($D$16,IFERROR(W963,MAX($D$16,POWER((ABS(K963)^2)/($I$5*MAX(F963,0.1)^2),1/3)))),IF(AND(IFERROR(V963,0)=1,IFERROR(AG963,0)=1),IF(IFERROR(T963,-1E+99)&gt;=IFERROR(AE963,-1E+99),MAX($D$16,IFERROR(L963,MAX($D$16,POWER((ABS(K963)^2)/($I$5*MAX(F963,0.1)^2),1/3)))),MAX($D$16,IFERROR(W963,MAX($D$16,POWER((ABS(K963)^2)/($I$5*MAX(F963,0.1)^2),1/3))))),IF(IFERROR(V963,0)=1,MAX($D$16,IFERROR(L963,MAX($D$16,POWER((ABS(K963)^2)/($I$5*MAX(F963,0.1)^2),1/3)))),IF(IFERROR(AG963,0)=1,MAX($D$16,IFERROR(W963,MAX($D$16,POWER((ABS(K963)^2)/($I$5*MAX(F963,0.1)^2),1/3)))),MAX($D$16,POWER((ABS(K963)^2)/($I$5*MAX(F963,0.1)^2),1/3))))))),MAX($D$16,POWER((ABS(K963)^2)/($I$5*MAX(F963,0.1)^2),1/3)))</f>
        <v>2.1389677043987478</v>
      </c>
      <c r="AI963">
        <f t="shared" ca="1" si="475"/>
        <v>634.29546770439879</v>
      </c>
      <c r="AJ963">
        <f t="shared" ca="1" si="476"/>
        <v>635.36495155659816</v>
      </c>
      <c r="AM963">
        <v>0</v>
      </c>
      <c r="AN963">
        <v>0</v>
      </c>
      <c r="AO963">
        <f t="shared" si="477"/>
        <v>0</v>
      </c>
      <c r="AP963">
        <f t="shared" si="486"/>
        <v>0</v>
      </c>
      <c r="AQ963">
        <f t="shared" ca="1" si="478"/>
        <v>1.0000000000000004</v>
      </c>
      <c r="AR963" t="str">
        <f t="shared" ca="1" si="479"/>
        <v>Supercritical</v>
      </c>
      <c r="AS963">
        <f t="shared" ca="1" si="480"/>
        <v>3.8141460404132466E-3</v>
      </c>
    </row>
    <row r="964" spans="1:45" x14ac:dyDescent="0.35">
      <c r="A964">
        <v>815</v>
      </c>
      <c r="B964">
        <v>813.995</v>
      </c>
      <c r="C964">
        <v>616089.15300000005</v>
      </c>
      <c r="D964">
        <v>3097192.8909999998</v>
      </c>
      <c r="E964">
        <v>632.15599999999995</v>
      </c>
      <c r="F964">
        <v>5.2</v>
      </c>
      <c r="G964">
        <v>0</v>
      </c>
      <c r="H964" t="s">
        <v>194</v>
      </c>
      <c r="I964">
        <v>0.06</v>
      </c>
      <c r="J964">
        <f t="shared" si="481"/>
        <v>1</v>
      </c>
      <c r="K964">
        <f t="shared" ca="1" si="482"/>
        <v>50.95</v>
      </c>
      <c r="L964">
        <f t="shared" ca="1" si="483"/>
        <v>1.0684959309922624</v>
      </c>
      <c r="M964">
        <f t="shared" ca="1" si="456"/>
        <v>5.5561788411597641</v>
      </c>
      <c r="N964">
        <f t="shared" ca="1" si="457"/>
        <v>0.75728294997139567</v>
      </c>
      <c r="O964">
        <f t="shared" ca="1" si="458"/>
        <v>9.1699712080119067</v>
      </c>
      <c r="P964">
        <f t="shared" ca="1" si="459"/>
        <v>633.22449593099225</v>
      </c>
      <c r="Q964">
        <f t="shared" ca="1" si="460"/>
        <v>637.51034567389581</v>
      </c>
      <c r="R964">
        <f t="shared" ca="1" si="461"/>
        <v>2.7409906686322007E-2</v>
      </c>
      <c r="S964">
        <f t="shared" ca="1" si="462"/>
        <v>2.8323507366843055</v>
      </c>
      <c r="T964">
        <f t="shared" ca="1" si="463"/>
        <v>50.594272557643521</v>
      </c>
      <c r="U964">
        <f t="shared" ca="1" si="484"/>
        <v>-2.7338491660543696E-2</v>
      </c>
      <c r="V964">
        <f t="shared" ca="1" si="485"/>
        <v>0</v>
      </c>
      <c r="W964">
        <f t="shared" ca="1" si="464"/>
        <v>0.93753477795395856</v>
      </c>
      <c r="X964">
        <f t="shared" ca="1" si="465"/>
        <v>4.8751808453605845</v>
      </c>
      <c r="Y964">
        <f t="shared" ca="1" si="466"/>
        <v>0.6890647232280066</v>
      </c>
      <c r="Z964">
        <f t="shared" ca="1" si="467"/>
        <v>10.450894359844321</v>
      </c>
      <c r="AA964">
        <f t="shared" ca="1" si="468"/>
        <v>633.09353477795389</v>
      </c>
      <c r="AB964">
        <f t="shared" ca="1" si="469"/>
        <v>638.66036418267493</v>
      </c>
      <c r="AC964">
        <f t="shared" ca="1" si="470"/>
        <v>4.0377808574738674E-2</v>
      </c>
      <c r="AD964">
        <f t="shared" ca="1" si="471"/>
        <v>3.4460792492593084</v>
      </c>
      <c r="AE964">
        <f t="shared" ca="1" si="472"/>
        <v>56.563925962241939</v>
      </c>
      <c r="AF964">
        <f t="shared" ca="1" si="473"/>
        <v>3.9936742481359033E-2</v>
      </c>
      <c r="AG964">
        <f t="shared" ca="1" si="474"/>
        <v>0</v>
      </c>
      <c r="AH964">
        <f ca="1">IFERROR(IF(V32="Supercritical",MAX($D$16,IFERROR(L964,MAX($D$16,POWER((ABS(K964)^2)/($I$5*MAX(F964,0.1)^2),1/3)))),IF(V32="Subcritical",MAX($D$16,IFERROR(W964,MAX($D$16,POWER((ABS(K964)^2)/($I$5*MAX(F964,0.1)^2),1/3)))),IF(AND(IFERROR(V964,0)=1,IFERROR(AG964,0)=1),IF(IFERROR(T964,-1E+99)&gt;=IFERROR(AE964,-1E+99),MAX($D$16,IFERROR(L964,MAX($D$16,POWER((ABS(K964)^2)/($I$5*MAX(F964,0.1)^2),1/3)))),MAX($D$16,IFERROR(W964,MAX($D$16,POWER((ABS(K964)^2)/($I$5*MAX(F964,0.1)^2),1/3))))),IF(IFERROR(V964,0)=1,MAX($D$16,IFERROR(L964,MAX($D$16,POWER((ABS(K964)^2)/($I$5*MAX(F964,0.1)^2),1/3)))),IF(IFERROR(AG964,0)=1,MAX($D$16,IFERROR(W964,MAX($D$16,POWER((ABS(K964)^2)/($I$5*MAX(F964,0.1)^2),1/3)))),MAX($D$16,POWER((ABS(K964)^2)/($I$5*MAX(F964,0.1)^2),1/3))))))),MAX($D$16,POWER((ABS(K964)^2)/($I$5*MAX(F964,0.1)^2),1/3)))</f>
        <v>2.1389677043987478</v>
      </c>
      <c r="AI964">
        <f t="shared" ca="1" si="475"/>
        <v>634.29496770439869</v>
      </c>
      <c r="AJ964">
        <f t="shared" ca="1" si="476"/>
        <v>635.36445155659806</v>
      </c>
      <c r="AM964">
        <v>0</v>
      </c>
      <c r="AN964">
        <v>0</v>
      </c>
      <c r="AO964">
        <f t="shared" si="477"/>
        <v>0</v>
      </c>
      <c r="AP964">
        <f t="shared" si="486"/>
        <v>0</v>
      </c>
      <c r="AQ964">
        <f t="shared" ca="1" si="478"/>
        <v>1.0000000000000004</v>
      </c>
      <c r="AR964" t="str">
        <f t="shared" ca="1" si="479"/>
        <v>Supercritical</v>
      </c>
      <c r="AS964">
        <f t="shared" ca="1" si="480"/>
        <v>3.8141460404132466E-3</v>
      </c>
    </row>
    <row r="965" spans="1:45" x14ac:dyDescent="0.35">
      <c r="A965">
        <v>816</v>
      </c>
      <c r="B965">
        <v>814.99599999999998</v>
      </c>
      <c r="C965">
        <v>616089.11100000003</v>
      </c>
      <c r="D965">
        <v>3097191.8909999998</v>
      </c>
      <c r="E965">
        <v>632.15549999999996</v>
      </c>
      <c r="F965">
        <v>5.2</v>
      </c>
      <c r="G965">
        <v>0</v>
      </c>
      <c r="H965" t="s">
        <v>194</v>
      </c>
      <c r="I965">
        <v>2E-3</v>
      </c>
      <c r="J965">
        <f t="shared" si="481"/>
        <v>1.0009999999999764</v>
      </c>
      <c r="K965">
        <f t="shared" ca="1" si="482"/>
        <v>50.95</v>
      </c>
      <c r="L965">
        <f t="shared" ca="1" si="483"/>
        <v>1.0684959309922624</v>
      </c>
      <c r="M965">
        <f t="shared" ca="1" si="456"/>
        <v>5.5561788411597641</v>
      </c>
      <c r="N965">
        <f t="shared" ca="1" si="457"/>
        <v>0.75728294997139567</v>
      </c>
      <c r="O965">
        <f t="shared" ca="1" si="458"/>
        <v>9.1699712080119067</v>
      </c>
      <c r="P965">
        <f t="shared" ca="1" si="459"/>
        <v>633.22399593099226</v>
      </c>
      <c r="Q965">
        <f t="shared" ca="1" si="460"/>
        <v>637.50984567389582</v>
      </c>
      <c r="R965">
        <f t="shared" ca="1" si="461"/>
        <v>2.7409906686322007E-2</v>
      </c>
      <c r="S965">
        <f t="shared" ca="1" si="462"/>
        <v>2.8323507366843055</v>
      </c>
      <c r="T965">
        <f t="shared" ca="1" si="463"/>
        <v>50.594272557643521</v>
      </c>
      <c r="U965">
        <f t="shared" ca="1" si="484"/>
        <v>-2.6951602758799709E-2</v>
      </c>
      <c r="V965">
        <f t="shared" ca="1" si="485"/>
        <v>0</v>
      </c>
      <c r="W965">
        <f t="shared" ca="1" si="464"/>
        <v>0.9399708706540072</v>
      </c>
      <c r="X965">
        <f t="shared" ca="1" si="465"/>
        <v>4.8878485274008376</v>
      </c>
      <c r="Y965">
        <f t="shared" ca="1" si="466"/>
        <v>0.69037976666991763</v>
      </c>
      <c r="Z965">
        <f t="shared" ca="1" si="467"/>
        <v>10.423809108318087</v>
      </c>
      <c r="AA965">
        <f t="shared" ca="1" si="468"/>
        <v>633.09547087065391</v>
      </c>
      <c r="AB965">
        <f t="shared" ca="1" si="469"/>
        <v>638.63348291584532</v>
      </c>
      <c r="AC965">
        <f t="shared" ca="1" si="470"/>
        <v>4.0066801775971564E-2</v>
      </c>
      <c r="AD965">
        <f t="shared" ca="1" si="471"/>
        <v>3.4326912914464529</v>
      </c>
      <c r="AE965">
        <f t="shared" ca="1" si="472"/>
        <v>56.435145657596628</v>
      </c>
      <c r="AF965">
        <f t="shared" ca="1" si="473"/>
        <v>3.9566801776004468E-2</v>
      </c>
      <c r="AG965">
        <f t="shared" ca="1" si="474"/>
        <v>0</v>
      </c>
      <c r="AH965">
        <f ca="1">IFERROR(IF(V32="Supercritical",MAX($D$16,IFERROR(L965,MAX($D$16,POWER((ABS(K965)^2)/($I$5*MAX(F965,0.1)^2),1/3)))),IF(V32="Subcritical",MAX($D$16,IFERROR(W965,MAX($D$16,POWER((ABS(K965)^2)/($I$5*MAX(F965,0.1)^2),1/3)))),IF(AND(IFERROR(V965,0)=1,IFERROR(AG965,0)=1),IF(IFERROR(T965,-1E+99)&gt;=IFERROR(AE965,-1E+99),MAX($D$16,IFERROR(L965,MAX($D$16,POWER((ABS(K965)^2)/($I$5*MAX(F965,0.1)^2),1/3)))),MAX($D$16,IFERROR(W965,MAX($D$16,POWER((ABS(K965)^2)/($I$5*MAX(F965,0.1)^2),1/3))))),IF(IFERROR(V965,0)=1,MAX($D$16,IFERROR(L965,MAX($D$16,POWER((ABS(K965)^2)/($I$5*MAX(F965,0.1)^2),1/3)))),IF(IFERROR(AG965,0)=1,MAX($D$16,IFERROR(W965,MAX($D$16,POWER((ABS(K965)^2)/($I$5*MAX(F965,0.1)^2),1/3)))),MAX($D$16,POWER((ABS(K965)^2)/($I$5*MAX(F965,0.1)^2),1/3))))))),MAX($D$16,POWER((ABS(K965)^2)/($I$5*MAX(F965,0.1)^2),1/3)))</f>
        <v>2.1389677043987478</v>
      </c>
      <c r="AI965">
        <f t="shared" ca="1" si="475"/>
        <v>634.2944677043987</v>
      </c>
      <c r="AJ965">
        <f t="shared" ca="1" si="476"/>
        <v>635.36395155659807</v>
      </c>
      <c r="AM965">
        <v>0</v>
      </c>
      <c r="AN965">
        <v>0</v>
      </c>
      <c r="AO965">
        <f t="shared" si="477"/>
        <v>0</v>
      </c>
      <c r="AP965">
        <f t="shared" si="486"/>
        <v>0</v>
      </c>
      <c r="AQ965">
        <f t="shared" ca="1" si="478"/>
        <v>1.0000000000000004</v>
      </c>
      <c r="AR965" t="str">
        <f t="shared" ca="1" si="479"/>
        <v>Supercritical</v>
      </c>
      <c r="AS965">
        <f t="shared" ca="1" si="480"/>
        <v>3.8141460404132466E-3</v>
      </c>
    </row>
    <row r="966" spans="1:45" x14ac:dyDescent="0.35">
      <c r="A966">
        <v>817</v>
      </c>
      <c r="B966">
        <v>815.99599999999998</v>
      </c>
      <c r="C966">
        <v>616089.06900000002</v>
      </c>
      <c r="D966">
        <v>3097190.892</v>
      </c>
      <c r="E966">
        <v>632.15499999999997</v>
      </c>
      <c r="F966">
        <v>5.2</v>
      </c>
      <c r="G966">
        <v>0</v>
      </c>
      <c r="H966" t="s">
        <v>194</v>
      </c>
      <c r="I966">
        <v>0</v>
      </c>
      <c r="J966">
        <f t="shared" si="481"/>
        <v>1</v>
      </c>
      <c r="K966">
        <f t="shared" ca="1" si="482"/>
        <v>50.95</v>
      </c>
      <c r="L966">
        <f t="shared" ca="1" si="483"/>
        <v>1.0684959309922624</v>
      </c>
      <c r="M966">
        <f t="shared" ca="1" si="456"/>
        <v>5.5561788411597641</v>
      </c>
      <c r="N966">
        <f t="shared" ca="1" si="457"/>
        <v>0.75728294997139567</v>
      </c>
      <c r="O966">
        <f t="shared" ca="1" si="458"/>
        <v>9.1699712080119067</v>
      </c>
      <c r="P966">
        <f t="shared" ca="1" si="459"/>
        <v>633.22349593099227</v>
      </c>
      <c r="Q966">
        <f t="shared" ca="1" si="460"/>
        <v>637.50934567389584</v>
      </c>
      <c r="R966">
        <f t="shared" ca="1" si="461"/>
        <v>2.7409906686322007E-2</v>
      </c>
      <c r="S966">
        <f t="shared" ca="1" si="462"/>
        <v>2.8323507366843055</v>
      </c>
      <c r="T966">
        <f t="shared" ca="1" si="463"/>
        <v>50.594272557643521</v>
      </c>
      <c r="U966">
        <f t="shared" ca="1" si="484"/>
        <v>-2.6909906686341856E-2</v>
      </c>
      <c r="V966">
        <f t="shared" ca="1" si="485"/>
        <v>0</v>
      </c>
      <c r="W966">
        <f t="shared" ca="1" si="464"/>
        <v>0.94260287036624291</v>
      </c>
      <c r="X966">
        <f t="shared" ca="1" si="465"/>
        <v>4.9015349259044632</v>
      </c>
      <c r="Y966">
        <f t="shared" ca="1" si="466"/>
        <v>0.69179853137161407</v>
      </c>
      <c r="Z966">
        <f t="shared" ca="1" si="467"/>
        <v>10.394703041027169</v>
      </c>
      <c r="AA966">
        <f t="shared" ca="1" si="468"/>
        <v>633.09760287036625</v>
      </c>
      <c r="AB966">
        <f t="shared" ca="1" si="469"/>
        <v>638.6047308678759</v>
      </c>
      <c r="AC966">
        <f t="shared" ca="1" si="470"/>
        <v>3.9734447390288426E-2</v>
      </c>
      <c r="AD966">
        <f t="shared" ca="1" si="471"/>
        <v>3.418323842154976</v>
      </c>
      <c r="AE966">
        <f t="shared" ca="1" si="472"/>
        <v>56.296860887618742</v>
      </c>
      <c r="AF966">
        <f t="shared" ca="1" si="473"/>
        <v>3.975762455002041E-2</v>
      </c>
      <c r="AG966">
        <f t="shared" ca="1" si="474"/>
        <v>0</v>
      </c>
      <c r="AH966">
        <f ca="1">IFERROR(IF(V32="Supercritical",MAX($D$16,IFERROR(L966,MAX($D$16,POWER((ABS(K966)^2)/($I$5*MAX(F966,0.1)^2),1/3)))),IF(V32="Subcritical",MAX($D$16,IFERROR(W966,MAX($D$16,POWER((ABS(K966)^2)/($I$5*MAX(F966,0.1)^2),1/3)))),IF(AND(IFERROR(V966,0)=1,IFERROR(AG966,0)=1),IF(IFERROR(T966,-1E+99)&gt;=IFERROR(AE966,-1E+99),MAX($D$16,IFERROR(L966,MAX($D$16,POWER((ABS(K966)^2)/($I$5*MAX(F966,0.1)^2),1/3)))),MAX($D$16,IFERROR(W966,MAX($D$16,POWER((ABS(K966)^2)/($I$5*MAX(F966,0.1)^2),1/3))))),IF(IFERROR(V966,0)=1,MAX($D$16,IFERROR(L966,MAX($D$16,POWER((ABS(K966)^2)/($I$5*MAX(F966,0.1)^2),1/3)))),IF(IFERROR(AG966,0)=1,MAX($D$16,IFERROR(W966,MAX($D$16,POWER((ABS(K966)^2)/($I$5*MAX(F966,0.1)^2),1/3)))),MAX($D$16,POWER((ABS(K966)^2)/($I$5*MAX(F966,0.1)^2),1/3))))))),MAX($D$16,POWER((ABS(K966)^2)/($I$5*MAX(F966,0.1)^2),1/3)))</f>
        <v>2.1389677043987478</v>
      </c>
      <c r="AI966">
        <f t="shared" ca="1" si="475"/>
        <v>634.29396770439871</v>
      </c>
      <c r="AJ966">
        <f t="shared" ca="1" si="476"/>
        <v>635.36345155659808</v>
      </c>
      <c r="AM966">
        <v>0</v>
      </c>
      <c r="AN966">
        <v>0</v>
      </c>
      <c r="AO966">
        <f t="shared" si="477"/>
        <v>0</v>
      </c>
      <c r="AP966">
        <f t="shared" si="486"/>
        <v>0</v>
      </c>
      <c r="AQ966">
        <f t="shared" ca="1" si="478"/>
        <v>1.0000000000000004</v>
      </c>
      <c r="AR966" t="str">
        <f t="shared" ca="1" si="479"/>
        <v>Supercritical</v>
      </c>
      <c r="AS966">
        <f t="shared" ca="1" si="480"/>
        <v>3.8141460404132466E-3</v>
      </c>
    </row>
    <row r="967" spans="1:45" x14ac:dyDescent="0.35">
      <c r="A967">
        <v>818</v>
      </c>
      <c r="B967">
        <v>816.99599999999998</v>
      </c>
      <c r="C967">
        <v>616089.027</v>
      </c>
      <c r="D967">
        <v>3097189.8930000002</v>
      </c>
      <c r="E967">
        <v>632.15449999999998</v>
      </c>
      <c r="F967">
        <v>5.2</v>
      </c>
      <c r="G967">
        <v>0</v>
      </c>
      <c r="H967" t="s">
        <v>194</v>
      </c>
      <c r="I967">
        <v>5.7000000000000002E-2</v>
      </c>
      <c r="J967">
        <f t="shared" si="481"/>
        <v>1</v>
      </c>
      <c r="K967">
        <f t="shared" ca="1" si="482"/>
        <v>50.95</v>
      </c>
      <c r="L967">
        <f t="shared" ca="1" si="483"/>
        <v>1.0684959309922624</v>
      </c>
      <c r="M967">
        <f t="shared" ca="1" si="456"/>
        <v>5.5561788411597641</v>
      </c>
      <c r="N967">
        <f t="shared" ca="1" si="457"/>
        <v>0.75728294997139567</v>
      </c>
      <c r="O967">
        <f t="shared" ca="1" si="458"/>
        <v>9.1699712080119067</v>
      </c>
      <c r="P967">
        <f t="shared" ca="1" si="459"/>
        <v>633.22299593099228</v>
      </c>
      <c r="Q967">
        <f t="shared" ca="1" si="460"/>
        <v>637.50884567389585</v>
      </c>
      <c r="R967">
        <f t="shared" ca="1" si="461"/>
        <v>2.7409906686322007E-2</v>
      </c>
      <c r="S967">
        <f t="shared" ca="1" si="462"/>
        <v>2.8323507366843055</v>
      </c>
      <c r="T967">
        <f t="shared" ca="1" si="463"/>
        <v>50.594272557643521</v>
      </c>
      <c r="U967">
        <f t="shared" ca="1" si="484"/>
        <v>-2.7317062411952975E-2</v>
      </c>
      <c r="V967">
        <f t="shared" ca="1" si="485"/>
        <v>0</v>
      </c>
      <c r="W967">
        <f t="shared" ca="1" si="464"/>
        <v>0.94522160016127732</v>
      </c>
      <c r="X967">
        <f t="shared" ca="1" si="465"/>
        <v>4.9151523208386418</v>
      </c>
      <c r="Y967">
        <f t="shared" ca="1" si="466"/>
        <v>0.69320805229989635</v>
      </c>
      <c r="Z967">
        <f t="shared" ca="1" si="467"/>
        <v>10.365904589363106</v>
      </c>
      <c r="AA967">
        <f t="shared" ca="1" si="468"/>
        <v>633.09972160016127</v>
      </c>
      <c r="AB967">
        <f t="shared" ca="1" si="469"/>
        <v>638.57637694958942</v>
      </c>
      <c r="AC967">
        <f t="shared" ca="1" si="470"/>
        <v>3.9407492415908678E-2</v>
      </c>
      <c r="AD967">
        <f t="shared" ca="1" si="471"/>
        <v>3.4041280226325692</v>
      </c>
      <c r="AE967">
        <f t="shared" ca="1" si="472"/>
        <v>56.160144573219426</v>
      </c>
      <c r="AF967">
        <f t="shared" ca="1" si="473"/>
        <v>3.9427774674095417E-2</v>
      </c>
      <c r="AG967">
        <f t="shared" ca="1" si="474"/>
        <v>0</v>
      </c>
      <c r="AH967">
        <f ca="1">IFERROR(IF(V32="Supercritical",MAX($D$16,IFERROR(L967,MAX($D$16,POWER((ABS(K967)^2)/($I$5*MAX(F967,0.1)^2),1/3)))),IF(V32="Subcritical",MAX($D$16,IFERROR(W967,MAX($D$16,POWER((ABS(K967)^2)/($I$5*MAX(F967,0.1)^2),1/3)))),IF(AND(IFERROR(V967,0)=1,IFERROR(AG967,0)=1),IF(IFERROR(T967,-1E+99)&gt;=IFERROR(AE967,-1E+99),MAX($D$16,IFERROR(L967,MAX($D$16,POWER((ABS(K967)^2)/($I$5*MAX(F967,0.1)^2),1/3)))),MAX($D$16,IFERROR(W967,MAX($D$16,POWER((ABS(K967)^2)/($I$5*MAX(F967,0.1)^2),1/3))))),IF(IFERROR(V967,0)=1,MAX($D$16,IFERROR(L967,MAX($D$16,POWER((ABS(K967)^2)/($I$5*MAX(F967,0.1)^2),1/3)))),IF(IFERROR(AG967,0)=1,MAX($D$16,IFERROR(W967,MAX($D$16,POWER((ABS(K967)^2)/($I$5*MAX(F967,0.1)^2),1/3)))),MAX($D$16,POWER((ABS(K967)^2)/($I$5*MAX(F967,0.1)^2),1/3))))))),MAX($D$16,POWER((ABS(K967)^2)/($I$5*MAX(F967,0.1)^2),1/3)))</f>
        <v>2.1389677043987478</v>
      </c>
      <c r="AI967">
        <f t="shared" ca="1" si="475"/>
        <v>634.29346770439872</v>
      </c>
      <c r="AJ967">
        <f t="shared" ca="1" si="476"/>
        <v>635.36295155659809</v>
      </c>
      <c r="AM967">
        <v>0</v>
      </c>
      <c r="AN967">
        <v>0</v>
      </c>
      <c r="AO967">
        <f t="shared" si="477"/>
        <v>0</v>
      </c>
      <c r="AP967">
        <f t="shared" si="486"/>
        <v>0</v>
      </c>
      <c r="AQ967">
        <f t="shared" ca="1" si="478"/>
        <v>1.0000000000000004</v>
      </c>
      <c r="AR967" t="str">
        <f t="shared" ca="1" si="479"/>
        <v>Supercritical</v>
      </c>
      <c r="AS967">
        <f t="shared" ca="1" si="480"/>
        <v>3.8141460404132466E-3</v>
      </c>
    </row>
    <row r="968" spans="1:45" x14ac:dyDescent="0.35">
      <c r="A968">
        <v>819</v>
      </c>
      <c r="B968">
        <v>817.99599999999998</v>
      </c>
      <c r="C968">
        <v>616088.98400000005</v>
      </c>
      <c r="D968">
        <v>3097188.8939999999</v>
      </c>
      <c r="E968">
        <v>632.154</v>
      </c>
      <c r="F968">
        <v>5.2</v>
      </c>
      <c r="G968">
        <v>0</v>
      </c>
      <c r="H968" t="s">
        <v>194</v>
      </c>
      <c r="I968">
        <v>5.7000000000000002E-2</v>
      </c>
      <c r="J968">
        <f t="shared" si="481"/>
        <v>1</v>
      </c>
      <c r="K968">
        <f t="shared" ca="1" si="482"/>
        <v>50.95</v>
      </c>
      <c r="L968">
        <f t="shared" ca="1" si="483"/>
        <v>1.0684959309922624</v>
      </c>
      <c r="M968">
        <f t="shared" ca="1" si="456"/>
        <v>5.5561788411597641</v>
      </c>
      <c r="N968">
        <f t="shared" ca="1" si="457"/>
        <v>0.75728294997139567</v>
      </c>
      <c r="O968">
        <f t="shared" ca="1" si="458"/>
        <v>9.1699712080119067</v>
      </c>
      <c r="P968">
        <f t="shared" ca="1" si="459"/>
        <v>633.2224959309923</v>
      </c>
      <c r="Q968">
        <f t="shared" ca="1" si="460"/>
        <v>637.50834567389586</v>
      </c>
      <c r="R968">
        <f t="shared" ca="1" si="461"/>
        <v>2.7409906686322007E-2</v>
      </c>
      <c r="S968">
        <f t="shared" ca="1" si="462"/>
        <v>2.8323507366843055</v>
      </c>
      <c r="T968">
        <f t="shared" ca="1" si="463"/>
        <v>50.594272557643521</v>
      </c>
      <c r="U968">
        <f t="shared" ca="1" si="484"/>
        <v>-2.7317062411952975E-2</v>
      </c>
      <c r="V968">
        <f t="shared" ca="1" si="485"/>
        <v>0</v>
      </c>
      <c r="W968">
        <f t="shared" ca="1" si="464"/>
        <v>0.94771351838961571</v>
      </c>
      <c r="X968">
        <f t="shared" ca="1" si="465"/>
        <v>4.9281102956260021</v>
      </c>
      <c r="Y968">
        <f t="shared" ca="1" si="466"/>
        <v>0.69454738524983528</v>
      </c>
      <c r="Z968">
        <f t="shared" ca="1" si="467"/>
        <v>10.338648476520753</v>
      </c>
      <c r="AA968">
        <f t="shared" ca="1" si="468"/>
        <v>633.1017135183896</v>
      </c>
      <c r="AB968">
        <f t="shared" ca="1" si="469"/>
        <v>638.5496060933674</v>
      </c>
      <c r="AC968">
        <f t="shared" ca="1" si="470"/>
        <v>3.909977115580375E-2</v>
      </c>
      <c r="AD968">
        <f t="shared" ca="1" si="471"/>
        <v>3.3907106292657998</v>
      </c>
      <c r="AE968">
        <f t="shared" ca="1" si="472"/>
        <v>56.030849350065218</v>
      </c>
      <c r="AF968">
        <f t="shared" ca="1" si="473"/>
        <v>3.8599771155759299E-2</v>
      </c>
      <c r="AG968">
        <f t="shared" ca="1" si="474"/>
        <v>0</v>
      </c>
      <c r="AH968">
        <f ca="1">IFERROR(IF(V32="Supercritical",MAX($D$16,IFERROR(L968,MAX($D$16,POWER((ABS(K968)^2)/($I$5*MAX(F968,0.1)^2),1/3)))),IF(V32="Subcritical",MAX($D$16,IFERROR(W968,MAX($D$16,POWER((ABS(K968)^2)/($I$5*MAX(F968,0.1)^2),1/3)))),IF(AND(IFERROR(V968,0)=1,IFERROR(AG968,0)=1),IF(IFERROR(T968,-1E+99)&gt;=IFERROR(AE968,-1E+99),MAX($D$16,IFERROR(L968,MAX($D$16,POWER((ABS(K968)^2)/($I$5*MAX(F968,0.1)^2),1/3)))),MAX($D$16,IFERROR(W968,MAX($D$16,POWER((ABS(K968)^2)/($I$5*MAX(F968,0.1)^2),1/3))))),IF(IFERROR(V968,0)=1,MAX($D$16,IFERROR(L968,MAX($D$16,POWER((ABS(K968)^2)/($I$5*MAX(F968,0.1)^2),1/3)))),IF(IFERROR(AG968,0)=1,MAX($D$16,IFERROR(W968,MAX($D$16,POWER((ABS(K968)^2)/($I$5*MAX(F968,0.1)^2),1/3)))),MAX($D$16,POWER((ABS(K968)^2)/($I$5*MAX(F968,0.1)^2),1/3))))))),MAX($D$16,POWER((ABS(K968)^2)/($I$5*MAX(F968,0.1)^2),1/3)))</f>
        <v>2.1389677043987478</v>
      </c>
      <c r="AI968">
        <f t="shared" ca="1" si="475"/>
        <v>634.29296770439873</v>
      </c>
      <c r="AJ968">
        <f t="shared" ca="1" si="476"/>
        <v>635.3624515565981</v>
      </c>
      <c r="AM968">
        <v>0</v>
      </c>
      <c r="AN968">
        <v>0</v>
      </c>
      <c r="AO968">
        <f t="shared" si="477"/>
        <v>0</v>
      </c>
      <c r="AP968">
        <f t="shared" si="486"/>
        <v>0</v>
      </c>
      <c r="AQ968">
        <f t="shared" ca="1" si="478"/>
        <v>1.0000000000000004</v>
      </c>
      <c r="AR968" t="str">
        <f t="shared" ca="1" si="479"/>
        <v>Supercritical</v>
      </c>
      <c r="AS968">
        <f t="shared" ca="1" si="480"/>
        <v>3.8141460404132466E-3</v>
      </c>
    </row>
    <row r="969" spans="1:45" x14ac:dyDescent="0.35">
      <c r="A969">
        <v>820</v>
      </c>
      <c r="B969">
        <v>818.99599999999998</v>
      </c>
      <c r="C969">
        <v>616088.94200000004</v>
      </c>
      <c r="D969">
        <v>3097187.895</v>
      </c>
      <c r="E969">
        <v>632.15350000000001</v>
      </c>
      <c r="F969">
        <v>5.2</v>
      </c>
      <c r="G969">
        <v>0</v>
      </c>
      <c r="H969" t="s">
        <v>194</v>
      </c>
      <c r="I969">
        <v>0</v>
      </c>
      <c r="J969">
        <f t="shared" si="481"/>
        <v>1</v>
      </c>
      <c r="K969">
        <f t="shared" ca="1" si="482"/>
        <v>50.95</v>
      </c>
      <c r="L969">
        <f t="shared" ca="1" si="483"/>
        <v>1.0684959309922624</v>
      </c>
      <c r="M969">
        <f t="shared" ca="1" si="456"/>
        <v>5.5561788411597641</v>
      </c>
      <c r="N969">
        <f t="shared" ca="1" si="457"/>
        <v>0.75728294997139567</v>
      </c>
      <c r="O969">
        <f t="shared" ca="1" si="458"/>
        <v>9.1699712080119067</v>
      </c>
      <c r="P969">
        <f t="shared" ca="1" si="459"/>
        <v>633.22199593099231</v>
      </c>
      <c r="Q969">
        <f t="shared" ca="1" si="460"/>
        <v>637.50784567389587</v>
      </c>
      <c r="R969">
        <f t="shared" ca="1" si="461"/>
        <v>2.7409906686322007E-2</v>
      </c>
      <c r="S969">
        <f t="shared" ca="1" si="462"/>
        <v>2.8323507366843055</v>
      </c>
      <c r="T969">
        <f t="shared" ca="1" si="463"/>
        <v>50.594272557643521</v>
      </c>
      <c r="U969">
        <f t="shared" ca="1" si="484"/>
        <v>-2.6909906686341856E-2</v>
      </c>
      <c r="V969">
        <f t="shared" ca="1" si="485"/>
        <v>0</v>
      </c>
      <c r="W969">
        <f t="shared" ca="1" si="464"/>
        <v>0.95002217979655845</v>
      </c>
      <c r="X969">
        <f t="shared" ca="1" si="465"/>
        <v>4.9401153349421039</v>
      </c>
      <c r="Y969">
        <f t="shared" ca="1" si="466"/>
        <v>0.69578654508930526</v>
      </c>
      <c r="Z969">
        <f t="shared" ca="1" si="467"/>
        <v>10.313524390741197</v>
      </c>
      <c r="AA969">
        <f t="shared" ca="1" si="468"/>
        <v>633.10352217979653</v>
      </c>
      <c r="AB969">
        <f t="shared" ca="1" si="469"/>
        <v>638.52496893608668</v>
      </c>
      <c r="AC969">
        <f t="shared" ca="1" si="470"/>
        <v>3.8817600235650125E-2</v>
      </c>
      <c r="AD969">
        <f t="shared" ca="1" si="471"/>
        <v>3.3783584253743557</v>
      </c>
      <c r="AE969">
        <f t="shared" ca="1" si="472"/>
        <v>55.911754086116659</v>
      </c>
      <c r="AF969">
        <f t="shared" ca="1" si="473"/>
        <v>3.8317600235700411E-2</v>
      </c>
      <c r="AG969">
        <f t="shared" ca="1" si="474"/>
        <v>0</v>
      </c>
      <c r="AH969">
        <f ca="1">IFERROR(IF(V32="Supercritical",MAX($D$16,IFERROR(L969,MAX($D$16,POWER((ABS(K969)^2)/($I$5*MAX(F969,0.1)^2),1/3)))),IF(V32="Subcritical",MAX($D$16,IFERROR(W969,MAX($D$16,POWER((ABS(K969)^2)/($I$5*MAX(F969,0.1)^2),1/3)))),IF(AND(IFERROR(V969,0)=1,IFERROR(AG969,0)=1),IF(IFERROR(T969,-1E+99)&gt;=IFERROR(AE969,-1E+99),MAX($D$16,IFERROR(L969,MAX($D$16,POWER((ABS(K969)^2)/($I$5*MAX(F969,0.1)^2),1/3)))),MAX($D$16,IFERROR(W969,MAX($D$16,POWER((ABS(K969)^2)/($I$5*MAX(F969,0.1)^2),1/3))))),IF(IFERROR(V969,0)=1,MAX($D$16,IFERROR(L969,MAX($D$16,POWER((ABS(K969)^2)/($I$5*MAX(F969,0.1)^2),1/3)))),IF(IFERROR(AG969,0)=1,MAX($D$16,IFERROR(W969,MAX($D$16,POWER((ABS(K969)^2)/($I$5*MAX(F969,0.1)^2),1/3)))),MAX($D$16,POWER((ABS(K969)^2)/($I$5*MAX(F969,0.1)^2),1/3))))))),MAX($D$16,POWER((ABS(K969)^2)/($I$5*MAX(F969,0.1)^2),1/3)))</f>
        <v>2.1389677043987478</v>
      </c>
      <c r="AI969">
        <f t="shared" ca="1" si="475"/>
        <v>634.29246770439875</v>
      </c>
      <c r="AJ969">
        <f t="shared" ca="1" si="476"/>
        <v>635.36195155659811</v>
      </c>
      <c r="AM969">
        <v>0</v>
      </c>
      <c r="AN969">
        <v>0</v>
      </c>
      <c r="AO969">
        <f t="shared" si="477"/>
        <v>0</v>
      </c>
      <c r="AP969">
        <f t="shared" si="486"/>
        <v>0</v>
      </c>
      <c r="AQ969">
        <f t="shared" ca="1" si="478"/>
        <v>1.0000000000000004</v>
      </c>
      <c r="AR969" t="str">
        <f t="shared" ca="1" si="479"/>
        <v>Supercritical</v>
      </c>
      <c r="AS969">
        <f t="shared" ca="1" si="480"/>
        <v>3.8141460404132466E-3</v>
      </c>
    </row>
    <row r="970" spans="1:45" x14ac:dyDescent="0.35">
      <c r="A970">
        <v>821</v>
      </c>
      <c r="B970">
        <v>819.99599999999998</v>
      </c>
      <c r="C970">
        <v>616088.9</v>
      </c>
      <c r="D970">
        <v>3097186.8960000002</v>
      </c>
      <c r="E970">
        <v>632.15300000000002</v>
      </c>
      <c r="F970">
        <v>5.2</v>
      </c>
      <c r="G970">
        <v>0</v>
      </c>
      <c r="H970" t="s">
        <v>194</v>
      </c>
      <c r="I970">
        <v>0</v>
      </c>
      <c r="J970">
        <f t="shared" si="481"/>
        <v>1</v>
      </c>
      <c r="K970">
        <f t="shared" ca="1" si="482"/>
        <v>50.95</v>
      </c>
      <c r="L970">
        <f t="shared" ca="1" si="483"/>
        <v>1.0684959309922624</v>
      </c>
      <c r="M970">
        <f t="shared" ca="1" si="456"/>
        <v>5.5561788411597641</v>
      </c>
      <c r="N970">
        <f t="shared" ca="1" si="457"/>
        <v>0.75728294997139567</v>
      </c>
      <c r="O970">
        <f t="shared" ca="1" si="458"/>
        <v>9.1699712080119067</v>
      </c>
      <c r="P970">
        <f t="shared" ca="1" si="459"/>
        <v>633.22149593099232</v>
      </c>
      <c r="Q970">
        <f t="shared" ca="1" si="460"/>
        <v>637.50734567389588</v>
      </c>
      <c r="R970">
        <f t="shared" ca="1" si="461"/>
        <v>2.7409906686322007E-2</v>
      </c>
      <c r="S970">
        <f t="shared" ca="1" si="462"/>
        <v>2.8323507366843055</v>
      </c>
      <c r="T970">
        <f t="shared" ca="1" si="463"/>
        <v>50.594272557643521</v>
      </c>
      <c r="U970">
        <f t="shared" ca="1" si="484"/>
        <v>-2.6909906686341856E-2</v>
      </c>
      <c r="V970">
        <f t="shared" ca="1" si="485"/>
        <v>0</v>
      </c>
      <c r="W970">
        <f t="shared" ca="1" si="464"/>
        <v>0.95212476491118903</v>
      </c>
      <c r="X970">
        <f t="shared" ca="1" si="465"/>
        <v>4.9510487775381833</v>
      </c>
      <c r="Y970">
        <f t="shared" ca="1" si="466"/>
        <v>0.69691369324156749</v>
      </c>
      <c r="Z970">
        <f t="shared" ca="1" si="467"/>
        <v>10.290748948212531</v>
      </c>
      <c r="AA970">
        <f t="shared" ca="1" si="468"/>
        <v>633.10512476491124</v>
      </c>
      <c r="AB970">
        <f t="shared" ca="1" si="469"/>
        <v>638.50265350676329</v>
      </c>
      <c r="AC970">
        <f t="shared" ca="1" si="470"/>
        <v>3.8563030368041207E-2</v>
      </c>
      <c r="AD970">
        <f t="shared" ca="1" si="471"/>
        <v>3.3671739198464472</v>
      </c>
      <c r="AE970">
        <f t="shared" ca="1" si="472"/>
        <v>55.80386423483634</v>
      </c>
      <c r="AF970">
        <f t="shared" ca="1" si="473"/>
        <v>3.8537232568160107E-2</v>
      </c>
      <c r="AG970">
        <f t="shared" ca="1" si="474"/>
        <v>0</v>
      </c>
      <c r="AH970">
        <f ca="1">IFERROR(IF(V32="Supercritical",MAX($D$16,IFERROR(L970,MAX($D$16,POWER((ABS(K970)^2)/($I$5*MAX(F970,0.1)^2),1/3)))),IF(V32="Subcritical",MAX($D$16,IFERROR(W970,MAX($D$16,POWER((ABS(K970)^2)/($I$5*MAX(F970,0.1)^2),1/3)))),IF(AND(IFERROR(V970,0)=1,IFERROR(AG970,0)=1),IF(IFERROR(T970,-1E+99)&gt;=IFERROR(AE970,-1E+99),MAX($D$16,IFERROR(L970,MAX($D$16,POWER((ABS(K970)^2)/($I$5*MAX(F970,0.1)^2),1/3)))),MAX($D$16,IFERROR(W970,MAX($D$16,POWER((ABS(K970)^2)/($I$5*MAX(F970,0.1)^2),1/3))))),IF(IFERROR(V970,0)=1,MAX($D$16,IFERROR(L970,MAX($D$16,POWER((ABS(K970)^2)/($I$5*MAX(F970,0.1)^2),1/3)))),IF(IFERROR(AG970,0)=1,MAX($D$16,IFERROR(W970,MAX($D$16,POWER((ABS(K970)^2)/($I$5*MAX(F970,0.1)^2),1/3)))),MAX($D$16,POWER((ABS(K970)^2)/($I$5*MAX(F970,0.1)^2),1/3))))))),MAX($D$16,POWER((ABS(K970)^2)/($I$5*MAX(F970,0.1)^2),1/3)))</f>
        <v>2.1389677043987478</v>
      </c>
      <c r="AI970">
        <f t="shared" ca="1" si="475"/>
        <v>634.29196770439876</v>
      </c>
      <c r="AJ970">
        <f t="shared" ca="1" si="476"/>
        <v>635.36145155659813</v>
      </c>
      <c r="AM970">
        <v>0</v>
      </c>
      <c r="AN970">
        <v>0</v>
      </c>
      <c r="AO970">
        <f t="shared" si="477"/>
        <v>0</v>
      </c>
      <c r="AP970">
        <f t="shared" si="486"/>
        <v>0</v>
      </c>
      <c r="AQ970">
        <f t="shared" ca="1" si="478"/>
        <v>1.0000000000000004</v>
      </c>
      <c r="AR970" t="str">
        <f t="shared" ca="1" si="479"/>
        <v>Supercritical</v>
      </c>
      <c r="AS970">
        <f t="shared" ca="1" si="480"/>
        <v>3.8141460404132466E-3</v>
      </c>
    </row>
    <row r="971" spans="1:45" x14ac:dyDescent="0.35">
      <c r="A971">
        <v>822</v>
      </c>
      <c r="B971">
        <v>820.995</v>
      </c>
      <c r="C971">
        <v>616088.85800000001</v>
      </c>
      <c r="D971">
        <v>3097185.8969999999</v>
      </c>
      <c r="E971">
        <v>632.15250000000003</v>
      </c>
      <c r="F971">
        <v>5.2</v>
      </c>
      <c r="G971">
        <v>0</v>
      </c>
      <c r="H971" t="s">
        <v>194</v>
      </c>
      <c r="I971">
        <v>5.7000000000000002E-2</v>
      </c>
      <c r="J971">
        <f t="shared" si="481"/>
        <v>0.99900000000002365</v>
      </c>
      <c r="K971">
        <f t="shared" ca="1" si="482"/>
        <v>50.95</v>
      </c>
      <c r="L971">
        <f t="shared" ca="1" si="483"/>
        <v>1.0684959309922624</v>
      </c>
      <c r="M971">
        <f t="shared" ca="1" si="456"/>
        <v>5.5561788411597641</v>
      </c>
      <c r="N971">
        <f t="shared" ca="1" si="457"/>
        <v>0.75728294997139567</v>
      </c>
      <c r="O971">
        <f t="shared" ca="1" si="458"/>
        <v>9.1699712080119067</v>
      </c>
      <c r="P971">
        <f t="shared" ca="1" si="459"/>
        <v>633.22099593099233</v>
      </c>
      <c r="Q971">
        <f t="shared" ca="1" si="460"/>
        <v>637.5068456738959</v>
      </c>
      <c r="R971">
        <f t="shared" ca="1" si="461"/>
        <v>2.7409906686322007E-2</v>
      </c>
      <c r="S971">
        <f t="shared" ca="1" si="462"/>
        <v>2.8323507366843055</v>
      </c>
      <c r="T971">
        <f t="shared" ca="1" si="463"/>
        <v>50.594272557643521</v>
      </c>
      <c r="U971">
        <f t="shared" ca="1" si="484"/>
        <v>-2.7289652505260165E-2</v>
      </c>
      <c r="V971">
        <f t="shared" ca="1" si="485"/>
        <v>0</v>
      </c>
      <c r="W971">
        <f t="shared" ca="1" si="464"/>
        <v>0.95401783894131909</v>
      </c>
      <c r="X971">
        <f t="shared" ca="1" si="465"/>
        <v>4.9608927624948596</v>
      </c>
      <c r="Y971">
        <f t="shared" ca="1" si="466"/>
        <v>0.69792738631450202</v>
      </c>
      <c r="Z971">
        <f t="shared" ca="1" si="467"/>
        <v>10.27032883782333</v>
      </c>
      <c r="AA971">
        <f t="shared" ca="1" si="468"/>
        <v>633.10651783894139</v>
      </c>
      <c r="AB971">
        <f t="shared" ca="1" si="469"/>
        <v>638.4826470151404</v>
      </c>
      <c r="AC971">
        <f t="shared" ca="1" si="470"/>
        <v>3.8335773423744307E-2</v>
      </c>
      <c r="AD971">
        <f t="shared" ca="1" si="471"/>
        <v>3.357156581543749</v>
      </c>
      <c r="AE971">
        <f t="shared" ca="1" si="472"/>
        <v>55.707190737134198</v>
      </c>
      <c r="AF971">
        <f t="shared" ca="1" si="473"/>
        <v>3.834650569558562E-2</v>
      </c>
      <c r="AG971">
        <f t="shared" ca="1" si="474"/>
        <v>0</v>
      </c>
      <c r="AH971">
        <f ca="1">IFERROR(IF(V32="Supercritical",MAX($D$16,IFERROR(L971,MAX($D$16,POWER((ABS(K971)^2)/($I$5*MAX(F971,0.1)^2),1/3)))),IF(V32="Subcritical",MAX($D$16,IFERROR(W971,MAX($D$16,POWER((ABS(K971)^2)/($I$5*MAX(F971,0.1)^2),1/3)))),IF(AND(IFERROR(V971,0)=1,IFERROR(AG971,0)=1),IF(IFERROR(T971,-1E+99)&gt;=IFERROR(AE971,-1E+99),MAX($D$16,IFERROR(L971,MAX($D$16,POWER((ABS(K971)^2)/($I$5*MAX(F971,0.1)^2),1/3)))),MAX($D$16,IFERROR(W971,MAX($D$16,POWER((ABS(K971)^2)/($I$5*MAX(F971,0.1)^2),1/3))))),IF(IFERROR(V971,0)=1,MAX($D$16,IFERROR(L971,MAX($D$16,POWER((ABS(K971)^2)/($I$5*MAX(F971,0.1)^2),1/3)))),IF(IFERROR(AG971,0)=1,MAX($D$16,IFERROR(W971,MAX($D$16,POWER((ABS(K971)^2)/($I$5*MAX(F971,0.1)^2),1/3)))),MAX($D$16,POWER((ABS(K971)^2)/($I$5*MAX(F971,0.1)^2),1/3))))))),MAX($D$16,POWER((ABS(K971)^2)/($I$5*MAX(F971,0.1)^2),1/3)))</f>
        <v>2.1389677043987478</v>
      </c>
      <c r="AI971">
        <f t="shared" ca="1" si="475"/>
        <v>634.29146770439877</v>
      </c>
      <c r="AJ971">
        <f t="shared" ca="1" si="476"/>
        <v>635.36095155659814</v>
      </c>
      <c r="AM971">
        <v>0</v>
      </c>
      <c r="AN971">
        <v>0</v>
      </c>
      <c r="AO971">
        <f t="shared" si="477"/>
        <v>0</v>
      </c>
      <c r="AP971">
        <f t="shared" si="486"/>
        <v>0</v>
      </c>
      <c r="AQ971">
        <f t="shared" ca="1" si="478"/>
        <v>1.0000000000000004</v>
      </c>
      <c r="AR971" t="str">
        <f t="shared" ca="1" si="479"/>
        <v>Supercritical</v>
      </c>
      <c r="AS971">
        <f t="shared" ca="1" si="480"/>
        <v>3.8141460404132466E-3</v>
      </c>
    </row>
    <row r="972" spans="1:45" x14ac:dyDescent="0.35">
      <c r="A972">
        <v>823</v>
      </c>
      <c r="B972">
        <v>821.995</v>
      </c>
      <c r="C972">
        <v>616088.81499999994</v>
      </c>
      <c r="D972">
        <v>3097184.898</v>
      </c>
      <c r="E972">
        <v>632.15200000000004</v>
      </c>
      <c r="F972">
        <v>5.2</v>
      </c>
      <c r="G972">
        <v>0</v>
      </c>
      <c r="H972" t="s">
        <v>194</v>
      </c>
      <c r="I972">
        <v>5.7000000000000002E-2</v>
      </c>
      <c r="J972">
        <f t="shared" si="481"/>
        <v>1</v>
      </c>
      <c r="K972">
        <f t="shared" ca="1" si="482"/>
        <v>50.95</v>
      </c>
      <c r="L972">
        <f t="shared" ca="1" si="483"/>
        <v>1.0684959309922624</v>
      </c>
      <c r="M972">
        <f t="shared" ca="1" si="456"/>
        <v>5.5561788411597641</v>
      </c>
      <c r="N972">
        <f t="shared" ca="1" si="457"/>
        <v>0.75728294997139567</v>
      </c>
      <c r="O972">
        <f t="shared" ca="1" si="458"/>
        <v>9.1699712080119067</v>
      </c>
      <c r="P972">
        <f t="shared" ca="1" si="459"/>
        <v>633.22049593099234</v>
      </c>
      <c r="Q972">
        <f t="shared" ca="1" si="460"/>
        <v>637.50634567389591</v>
      </c>
      <c r="R972">
        <f t="shared" ca="1" si="461"/>
        <v>2.7409906686322007E-2</v>
      </c>
      <c r="S972">
        <f t="shared" ca="1" si="462"/>
        <v>2.8323507366843055</v>
      </c>
      <c r="T972">
        <f t="shared" ca="1" si="463"/>
        <v>50.594272557643521</v>
      </c>
      <c r="U972">
        <f t="shared" ca="1" si="484"/>
        <v>-2.7317062411952975E-2</v>
      </c>
      <c r="V972">
        <f t="shared" ca="1" si="485"/>
        <v>0</v>
      </c>
      <c r="W972">
        <f t="shared" ca="1" si="464"/>
        <v>0.95570874364813585</v>
      </c>
      <c r="X972">
        <f t="shared" ca="1" si="465"/>
        <v>4.969685466970307</v>
      </c>
      <c r="Y972">
        <f t="shared" ca="1" si="466"/>
        <v>0.6988319102131294</v>
      </c>
      <c r="Z972">
        <f t="shared" ca="1" si="467"/>
        <v>10.252157875709766</v>
      </c>
      <c r="AA972">
        <f t="shared" ca="1" si="468"/>
        <v>633.10770874364823</v>
      </c>
      <c r="AB972">
        <f t="shared" ca="1" si="469"/>
        <v>638.46483112430462</v>
      </c>
      <c r="AC972">
        <f t="shared" ca="1" si="470"/>
        <v>3.8134329846774881E-2</v>
      </c>
      <c r="AD972">
        <f t="shared" ca="1" si="471"/>
        <v>3.3482509599960033</v>
      </c>
      <c r="AE972">
        <f t="shared" ca="1" si="472"/>
        <v>55.621212406840868</v>
      </c>
      <c r="AF972">
        <f t="shared" ca="1" si="473"/>
        <v>3.7652186921377506E-2</v>
      </c>
      <c r="AG972">
        <f t="shared" ca="1" si="474"/>
        <v>0</v>
      </c>
      <c r="AH972">
        <f ca="1">IFERROR(IF(V32="Supercritical",MAX($D$16,IFERROR(L972,MAX($D$16,POWER((ABS(K972)^2)/($I$5*MAX(F972,0.1)^2),1/3)))),IF(V32="Subcritical",MAX($D$16,IFERROR(W972,MAX($D$16,POWER((ABS(K972)^2)/($I$5*MAX(F972,0.1)^2),1/3)))),IF(AND(IFERROR(V972,0)=1,IFERROR(AG972,0)=1),IF(IFERROR(T972,-1E+99)&gt;=IFERROR(AE972,-1E+99),MAX($D$16,IFERROR(L972,MAX($D$16,POWER((ABS(K972)^2)/($I$5*MAX(F972,0.1)^2),1/3)))),MAX($D$16,IFERROR(W972,MAX($D$16,POWER((ABS(K972)^2)/($I$5*MAX(F972,0.1)^2),1/3))))),IF(IFERROR(V972,0)=1,MAX($D$16,IFERROR(L972,MAX($D$16,POWER((ABS(K972)^2)/($I$5*MAX(F972,0.1)^2),1/3)))),IF(IFERROR(AG972,0)=1,MAX($D$16,IFERROR(W972,MAX($D$16,POWER((ABS(K972)^2)/($I$5*MAX(F972,0.1)^2),1/3)))),MAX($D$16,POWER((ABS(K972)^2)/($I$5*MAX(F972,0.1)^2),1/3))))))),MAX($D$16,POWER((ABS(K972)^2)/($I$5*MAX(F972,0.1)^2),1/3)))</f>
        <v>2.1389677043987478</v>
      </c>
      <c r="AI972">
        <f t="shared" ca="1" si="475"/>
        <v>634.29096770439878</v>
      </c>
      <c r="AJ972">
        <f t="shared" ca="1" si="476"/>
        <v>635.36045155659815</v>
      </c>
      <c r="AM972">
        <v>0</v>
      </c>
      <c r="AN972">
        <v>0</v>
      </c>
      <c r="AO972">
        <f t="shared" si="477"/>
        <v>0</v>
      </c>
      <c r="AP972">
        <f t="shared" si="486"/>
        <v>0</v>
      </c>
      <c r="AQ972">
        <f t="shared" ca="1" si="478"/>
        <v>1.0000000000000004</v>
      </c>
      <c r="AR972" t="str">
        <f t="shared" ca="1" si="479"/>
        <v>Supercritical</v>
      </c>
      <c r="AS972">
        <f t="shared" ca="1" si="480"/>
        <v>3.8141460404132466E-3</v>
      </c>
    </row>
    <row r="973" spans="1:45" x14ac:dyDescent="0.35">
      <c r="A973">
        <v>824</v>
      </c>
      <c r="B973">
        <v>822.995</v>
      </c>
      <c r="C973">
        <v>616088.77300000004</v>
      </c>
      <c r="D973">
        <v>3097183.8990000002</v>
      </c>
      <c r="E973">
        <v>632.15150000000006</v>
      </c>
      <c r="F973">
        <v>5.2</v>
      </c>
      <c r="G973">
        <v>0</v>
      </c>
      <c r="H973" t="s">
        <v>194</v>
      </c>
      <c r="I973">
        <v>2E-3</v>
      </c>
      <c r="J973">
        <f t="shared" si="481"/>
        <v>1</v>
      </c>
      <c r="K973">
        <f t="shared" ca="1" si="482"/>
        <v>50.95</v>
      </c>
      <c r="L973">
        <f t="shared" ca="1" si="483"/>
        <v>1.0684959309922624</v>
      </c>
      <c r="M973">
        <f t="shared" ca="1" si="456"/>
        <v>5.5561788411597641</v>
      </c>
      <c r="N973">
        <f t="shared" ca="1" si="457"/>
        <v>0.75728294997139567</v>
      </c>
      <c r="O973">
        <f t="shared" ca="1" si="458"/>
        <v>9.1699712080119067</v>
      </c>
      <c r="P973">
        <f t="shared" ca="1" si="459"/>
        <v>633.21999593099235</v>
      </c>
      <c r="Q973">
        <f t="shared" ca="1" si="460"/>
        <v>637.50584567389592</v>
      </c>
      <c r="R973">
        <f t="shared" ca="1" si="461"/>
        <v>2.7409906686322007E-2</v>
      </c>
      <c r="S973">
        <f t="shared" ca="1" si="462"/>
        <v>2.8323507366843055</v>
      </c>
      <c r="T973">
        <f t="shared" ca="1" si="463"/>
        <v>50.594272557643521</v>
      </c>
      <c r="U973">
        <f t="shared" ca="1" si="484"/>
        <v>-2.6924192852106898E-2</v>
      </c>
      <c r="V973">
        <f t="shared" ca="1" si="485"/>
        <v>0</v>
      </c>
      <c r="W973">
        <f t="shared" ca="1" si="464"/>
        <v>0.957210424853155</v>
      </c>
      <c r="X973">
        <f t="shared" ca="1" si="465"/>
        <v>4.9774942092364061</v>
      </c>
      <c r="Y973">
        <f t="shared" ca="1" si="466"/>
        <v>0.6996344909005322</v>
      </c>
      <c r="Z973">
        <f t="shared" ca="1" si="467"/>
        <v>10.236074188786692</v>
      </c>
      <c r="AA973">
        <f t="shared" ca="1" si="468"/>
        <v>633.10871042485326</v>
      </c>
      <c r="AB973">
        <f t="shared" ca="1" si="469"/>
        <v>638.44903737685866</v>
      </c>
      <c r="AC973">
        <f t="shared" ca="1" si="470"/>
        <v>3.7956639293270276E-2</v>
      </c>
      <c r="AD973">
        <f t="shared" ca="1" si="471"/>
        <v>3.3403748970734779</v>
      </c>
      <c r="AE973">
        <f t="shared" ca="1" si="472"/>
        <v>55.545147631435199</v>
      </c>
      <c r="AF973">
        <f t="shared" ca="1" si="473"/>
        <v>3.7512397022283039E-2</v>
      </c>
      <c r="AG973">
        <f t="shared" ca="1" si="474"/>
        <v>0</v>
      </c>
      <c r="AH973">
        <f ca="1">IFERROR(IF(V32="Supercritical",MAX($D$16,IFERROR(L973,MAX($D$16,POWER((ABS(K973)^2)/($I$5*MAX(F973,0.1)^2),1/3)))),IF(V32="Subcritical",MAX($D$16,IFERROR(W973,MAX($D$16,POWER((ABS(K973)^2)/($I$5*MAX(F973,0.1)^2),1/3)))),IF(AND(IFERROR(V973,0)=1,IFERROR(AG973,0)=1),IF(IFERROR(T973,-1E+99)&gt;=IFERROR(AE973,-1E+99),MAX($D$16,IFERROR(L973,MAX($D$16,POWER((ABS(K973)^2)/($I$5*MAX(F973,0.1)^2),1/3)))),MAX($D$16,IFERROR(W973,MAX($D$16,POWER((ABS(K973)^2)/($I$5*MAX(F973,0.1)^2),1/3))))),IF(IFERROR(V973,0)=1,MAX($D$16,IFERROR(L973,MAX($D$16,POWER((ABS(K973)^2)/($I$5*MAX(F973,0.1)^2),1/3)))),IF(IFERROR(AG973,0)=1,MAX($D$16,IFERROR(W973,MAX($D$16,POWER((ABS(K973)^2)/($I$5*MAX(F973,0.1)^2),1/3)))),MAX($D$16,POWER((ABS(K973)^2)/($I$5*MAX(F973,0.1)^2),1/3))))))),MAX($D$16,POWER((ABS(K973)^2)/($I$5*MAX(F973,0.1)^2),1/3)))</f>
        <v>2.1389677043987478</v>
      </c>
      <c r="AI973">
        <f t="shared" ca="1" si="475"/>
        <v>634.29046770439879</v>
      </c>
      <c r="AJ973">
        <f t="shared" ca="1" si="476"/>
        <v>635.35995155659816</v>
      </c>
      <c r="AM973">
        <v>0</v>
      </c>
      <c r="AN973">
        <v>0</v>
      </c>
      <c r="AO973">
        <f t="shared" si="477"/>
        <v>0</v>
      </c>
      <c r="AP973">
        <f t="shared" si="486"/>
        <v>0</v>
      </c>
      <c r="AQ973">
        <f t="shared" ca="1" si="478"/>
        <v>1.0000000000000004</v>
      </c>
      <c r="AR973" t="str">
        <f t="shared" ca="1" si="479"/>
        <v>Supercritical</v>
      </c>
      <c r="AS973">
        <f t="shared" ca="1" si="480"/>
        <v>3.8141460404132466E-3</v>
      </c>
    </row>
    <row r="974" spans="1:45" x14ac:dyDescent="0.35">
      <c r="A974">
        <v>825</v>
      </c>
      <c r="B974">
        <v>823.99599999999998</v>
      </c>
      <c r="C974">
        <v>616088.73100000003</v>
      </c>
      <c r="D974">
        <v>3097182.8990000002</v>
      </c>
      <c r="E974">
        <v>632.15099999999995</v>
      </c>
      <c r="F974">
        <v>5.2</v>
      </c>
      <c r="G974">
        <v>0</v>
      </c>
      <c r="H974" t="s">
        <v>194</v>
      </c>
      <c r="I974">
        <v>2E-3</v>
      </c>
      <c r="J974">
        <f t="shared" si="481"/>
        <v>1.0009999999999764</v>
      </c>
      <c r="K974">
        <f t="shared" ca="1" si="482"/>
        <v>50.95</v>
      </c>
      <c r="L974">
        <f t="shared" ca="1" si="483"/>
        <v>1.0684959309922624</v>
      </c>
      <c r="M974">
        <f t="shared" ca="1" si="456"/>
        <v>5.5561788411597641</v>
      </c>
      <c r="N974">
        <f t="shared" ca="1" si="457"/>
        <v>0.75728294997139567</v>
      </c>
      <c r="O974">
        <f t="shared" ca="1" si="458"/>
        <v>9.1699712080119067</v>
      </c>
      <c r="P974">
        <f t="shared" ca="1" si="459"/>
        <v>633.21949593099225</v>
      </c>
      <c r="Q974">
        <f t="shared" ca="1" si="460"/>
        <v>637.50534567389582</v>
      </c>
      <c r="R974">
        <f t="shared" ca="1" si="461"/>
        <v>2.7409906686322007E-2</v>
      </c>
      <c r="S974">
        <f t="shared" ca="1" si="462"/>
        <v>2.8323507366843055</v>
      </c>
      <c r="T974">
        <f t="shared" ca="1" si="463"/>
        <v>50.594272557643521</v>
      </c>
      <c r="U974">
        <f t="shared" ca="1" si="484"/>
        <v>-2.6951602758686022E-2</v>
      </c>
      <c r="V974">
        <f t="shared" ca="1" si="485"/>
        <v>0</v>
      </c>
      <c r="W974">
        <f t="shared" ca="1" si="464"/>
        <v>0.95853835554272471</v>
      </c>
      <c r="X974">
        <f t="shared" ca="1" si="465"/>
        <v>4.9843994488221686</v>
      </c>
      <c r="Y974">
        <f t="shared" ca="1" si="466"/>
        <v>0.70034364545467731</v>
      </c>
      <c r="Z974">
        <f t="shared" ca="1" si="467"/>
        <v>10.221893434331326</v>
      </c>
      <c r="AA974">
        <f t="shared" ca="1" si="468"/>
        <v>633.10953835554267</v>
      </c>
      <c r="AB974">
        <f t="shared" ca="1" si="469"/>
        <v>638.43507889493242</v>
      </c>
      <c r="AC974">
        <f t="shared" ca="1" si="470"/>
        <v>3.7800449092629342E-2</v>
      </c>
      <c r="AD974">
        <f t="shared" ca="1" si="471"/>
        <v>3.3334358168716172</v>
      </c>
      <c r="AE974">
        <f t="shared" ca="1" si="472"/>
        <v>55.478111683949273</v>
      </c>
      <c r="AF974">
        <f t="shared" ca="1" si="473"/>
        <v>3.7806375443892648E-2</v>
      </c>
      <c r="AG974">
        <f t="shared" ca="1" si="474"/>
        <v>0</v>
      </c>
      <c r="AH974">
        <f ca="1">IFERROR(IF(V32="Supercritical",MAX($D$16,IFERROR(L974,MAX($D$16,POWER((ABS(K974)^2)/($I$5*MAX(F974,0.1)^2),1/3)))),IF(V32="Subcritical",MAX($D$16,IFERROR(W974,MAX($D$16,POWER((ABS(K974)^2)/($I$5*MAX(F974,0.1)^2),1/3)))),IF(AND(IFERROR(V974,0)=1,IFERROR(AG974,0)=1),IF(IFERROR(T974,-1E+99)&gt;=IFERROR(AE974,-1E+99),MAX($D$16,IFERROR(L974,MAX($D$16,POWER((ABS(K974)^2)/($I$5*MAX(F974,0.1)^2),1/3)))),MAX($D$16,IFERROR(W974,MAX($D$16,POWER((ABS(K974)^2)/($I$5*MAX(F974,0.1)^2),1/3))))),IF(IFERROR(V974,0)=1,MAX($D$16,IFERROR(L974,MAX($D$16,POWER((ABS(K974)^2)/($I$5*MAX(F974,0.1)^2),1/3)))),IF(IFERROR(AG974,0)=1,MAX($D$16,IFERROR(W974,MAX($D$16,POWER((ABS(K974)^2)/($I$5*MAX(F974,0.1)^2),1/3)))),MAX($D$16,POWER((ABS(K974)^2)/($I$5*MAX(F974,0.1)^2),1/3))))))),MAX($D$16,POWER((ABS(K974)^2)/($I$5*MAX(F974,0.1)^2),1/3)))</f>
        <v>2.1389677043987478</v>
      </c>
      <c r="AI974">
        <f t="shared" ca="1" si="475"/>
        <v>634.28996770439869</v>
      </c>
      <c r="AJ974">
        <f t="shared" ca="1" si="476"/>
        <v>635.35945155659806</v>
      </c>
      <c r="AM974">
        <v>0</v>
      </c>
      <c r="AN974">
        <v>0</v>
      </c>
      <c r="AO974">
        <f t="shared" si="477"/>
        <v>0</v>
      </c>
      <c r="AP974">
        <f t="shared" si="486"/>
        <v>0</v>
      </c>
      <c r="AQ974">
        <f t="shared" ca="1" si="478"/>
        <v>1.0000000000000004</v>
      </c>
      <c r="AR974" t="str">
        <f t="shared" ca="1" si="479"/>
        <v>Supercritical</v>
      </c>
      <c r="AS974">
        <f t="shared" ca="1" si="480"/>
        <v>3.8141460404132466E-3</v>
      </c>
    </row>
    <row r="975" spans="1:45" x14ac:dyDescent="0.35">
      <c r="A975">
        <v>826</v>
      </c>
      <c r="B975">
        <v>824.99599999999998</v>
      </c>
      <c r="C975">
        <v>616088.68900000001</v>
      </c>
      <c r="D975">
        <v>3097181.9</v>
      </c>
      <c r="E975">
        <v>632.15049999999997</v>
      </c>
      <c r="F975">
        <v>5.2</v>
      </c>
      <c r="G975">
        <v>0</v>
      </c>
      <c r="H975" t="s">
        <v>194</v>
      </c>
      <c r="I975">
        <v>5.7000000000000002E-2</v>
      </c>
      <c r="J975">
        <f t="shared" si="481"/>
        <v>1</v>
      </c>
      <c r="K975">
        <f t="shared" ca="1" si="482"/>
        <v>50.95</v>
      </c>
      <c r="L975">
        <f t="shared" ca="1" si="483"/>
        <v>1.0684959309922624</v>
      </c>
      <c r="M975">
        <f t="shared" ca="1" si="456"/>
        <v>5.5561788411597641</v>
      </c>
      <c r="N975">
        <f t="shared" ca="1" si="457"/>
        <v>0.75728294997139567</v>
      </c>
      <c r="O975">
        <f t="shared" ca="1" si="458"/>
        <v>9.1699712080119067</v>
      </c>
      <c r="P975">
        <f t="shared" ca="1" si="459"/>
        <v>633.21899593099226</v>
      </c>
      <c r="Q975">
        <f t="shared" ca="1" si="460"/>
        <v>637.50484567389583</v>
      </c>
      <c r="R975">
        <f t="shared" ca="1" si="461"/>
        <v>2.7409906686322007E-2</v>
      </c>
      <c r="S975">
        <f t="shared" ca="1" si="462"/>
        <v>2.8323507366843055</v>
      </c>
      <c r="T975">
        <f t="shared" ca="1" si="463"/>
        <v>50.594272557643521</v>
      </c>
      <c r="U975">
        <f t="shared" ca="1" si="484"/>
        <v>-2.7317062411952975E-2</v>
      </c>
      <c r="V975">
        <f t="shared" ca="1" si="485"/>
        <v>0</v>
      </c>
      <c r="W975">
        <f t="shared" ca="1" si="464"/>
        <v>0.95970873652377031</v>
      </c>
      <c r="X975">
        <f t="shared" ca="1" si="465"/>
        <v>4.9904854299236057</v>
      </c>
      <c r="Y975">
        <f t="shared" ca="1" si="466"/>
        <v>0.70096822511342016</v>
      </c>
      <c r="Z975">
        <f t="shared" ca="1" si="467"/>
        <v>10.209427662987876</v>
      </c>
      <c r="AA975">
        <f t="shared" ca="1" si="468"/>
        <v>633.11020873652376</v>
      </c>
      <c r="AB975">
        <f t="shared" ca="1" si="469"/>
        <v>638.42276802326091</v>
      </c>
      <c r="AC975">
        <f t="shared" ca="1" si="470"/>
        <v>3.7663516706714022E-2</v>
      </c>
      <c r="AD975">
        <f t="shared" ca="1" si="471"/>
        <v>3.3273399045828862</v>
      </c>
      <c r="AE975">
        <f t="shared" ca="1" si="472"/>
        <v>55.419205665429899</v>
      </c>
      <c r="AF975">
        <f t="shared" ca="1" si="473"/>
        <v>3.7668209839011979E-2</v>
      </c>
      <c r="AG975">
        <f t="shared" ca="1" si="474"/>
        <v>0</v>
      </c>
      <c r="AH975">
        <f ca="1">IFERROR(IF(V32="Supercritical",MAX($D$16,IFERROR(L975,MAX($D$16,POWER((ABS(K975)^2)/($I$5*MAX(F975,0.1)^2),1/3)))),IF(V32="Subcritical",MAX($D$16,IFERROR(W975,MAX($D$16,POWER((ABS(K975)^2)/($I$5*MAX(F975,0.1)^2),1/3)))),IF(AND(IFERROR(V975,0)=1,IFERROR(AG975,0)=1),IF(IFERROR(T975,-1E+99)&gt;=IFERROR(AE975,-1E+99),MAX($D$16,IFERROR(L975,MAX($D$16,POWER((ABS(K975)^2)/($I$5*MAX(F975,0.1)^2),1/3)))),MAX($D$16,IFERROR(W975,MAX($D$16,POWER((ABS(K975)^2)/($I$5*MAX(F975,0.1)^2),1/3))))),IF(IFERROR(V975,0)=1,MAX($D$16,IFERROR(L975,MAX($D$16,POWER((ABS(K975)^2)/($I$5*MAX(F975,0.1)^2),1/3)))),IF(IFERROR(AG975,0)=1,MAX($D$16,IFERROR(W975,MAX($D$16,POWER((ABS(K975)^2)/($I$5*MAX(F975,0.1)^2),1/3)))),MAX($D$16,POWER((ABS(K975)^2)/($I$5*MAX(F975,0.1)^2),1/3))))))),MAX($D$16,POWER((ABS(K975)^2)/($I$5*MAX(F975,0.1)^2),1/3)))</f>
        <v>2.1389677043987478</v>
      </c>
      <c r="AI975">
        <f t="shared" ca="1" si="475"/>
        <v>634.2894677043987</v>
      </c>
      <c r="AJ975">
        <f t="shared" ca="1" si="476"/>
        <v>635.35895155659807</v>
      </c>
      <c r="AM975">
        <v>0</v>
      </c>
      <c r="AN975">
        <v>0</v>
      </c>
      <c r="AO975">
        <f t="shared" si="477"/>
        <v>0</v>
      </c>
      <c r="AP975">
        <f t="shared" si="486"/>
        <v>0</v>
      </c>
      <c r="AQ975">
        <f t="shared" ca="1" si="478"/>
        <v>1.0000000000000004</v>
      </c>
      <c r="AR975" t="str">
        <f t="shared" ca="1" si="479"/>
        <v>Supercritical</v>
      </c>
      <c r="AS975">
        <f t="shared" ca="1" si="480"/>
        <v>3.8141460404132466E-3</v>
      </c>
    </row>
    <row r="976" spans="1:45" x14ac:dyDescent="0.35">
      <c r="A976">
        <v>827</v>
      </c>
      <c r="B976">
        <v>825.99599999999998</v>
      </c>
      <c r="C976">
        <v>616088.64599999995</v>
      </c>
      <c r="D976">
        <v>3097180.9010000001</v>
      </c>
      <c r="E976">
        <v>632.15</v>
      </c>
      <c r="F976">
        <v>5.2</v>
      </c>
      <c r="G976">
        <v>0</v>
      </c>
      <c r="H976" t="s">
        <v>194</v>
      </c>
      <c r="I976">
        <v>5.7000000000000002E-2</v>
      </c>
      <c r="J976">
        <f t="shared" si="481"/>
        <v>1</v>
      </c>
      <c r="K976">
        <f t="shared" ca="1" si="482"/>
        <v>50.95</v>
      </c>
      <c r="L976">
        <f t="shared" ca="1" si="483"/>
        <v>1.0684959309922624</v>
      </c>
      <c r="M976">
        <f t="shared" ca="1" si="456"/>
        <v>5.5561788411597641</v>
      </c>
      <c r="N976">
        <f t="shared" ca="1" si="457"/>
        <v>0.75728294997139567</v>
      </c>
      <c r="O976">
        <f t="shared" ca="1" si="458"/>
        <v>9.1699712080119067</v>
      </c>
      <c r="P976">
        <f t="shared" ca="1" si="459"/>
        <v>633.21849593099228</v>
      </c>
      <c r="Q976">
        <f t="shared" ca="1" si="460"/>
        <v>637.50434567389584</v>
      </c>
      <c r="R976">
        <f t="shared" ca="1" si="461"/>
        <v>2.7409906686322007E-2</v>
      </c>
      <c r="S976">
        <f t="shared" ca="1" si="462"/>
        <v>2.8323507366843055</v>
      </c>
      <c r="T976">
        <f t="shared" ca="1" si="463"/>
        <v>50.594272557643521</v>
      </c>
      <c r="U976">
        <f t="shared" ca="1" si="484"/>
        <v>-2.7317062411952975E-2</v>
      </c>
      <c r="V976">
        <f t="shared" ca="1" si="485"/>
        <v>0</v>
      </c>
      <c r="W976">
        <f t="shared" ca="1" si="464"/>
        <v>0.96073747426054201</v>
      </c>
      <c r="X976">
        <f t="shared" ca="1" si="465"/>
        <v>4.9958348661548184</v>
      </c>
      <c r="Y976">
        <f t="shared" ca="1" si="466"/>
        <v>0.70151687708910682</v>
      </c>
      <c r="Z976">
        <f t="shared" ca="1" si="467"/>
        <v>10.19849561985524</v>
      </c>
      <c r="AA976">
        <f t="shared" ca="1" si="468"/>
        <v>633.11073747426053</v>
      </c>
      <c r="AB976">
        <f t="shared" ca="1" si="469"/>
        <v>638.41192569588168</v>
      </c>
      <c r="AC976">
        <f t="shared" ca="1" si="470"/>
        <v>3.7543715239769321E-2</v>
      </c>
      <c r="AD976">
        <f t="shared" ca="1" si="471"/>
        <v>3.3219970657600899</v>
      </c>
      <c r="AE976">
        <f t="shared" ca="1" si="472"/>
        <v>55.367564784814327</v>
      </c>
      <c r="AF976">
        <f t="shared" ca="1" si="473"/>
        <v>3.7043715239747144E-2</v>
      </c>
      <c r="AG976">
        <f t="shared" ca="1" si="474"/>
        <v>0</v>
      </c>
      <c r="AH976">
        <f ca="1">IFERROR(IF(V32="Supercritical",MAX($D$16,IFERROR(L976,MAX($D$16,POWER((ABS(K976)^2)/($I$5*MAX(F976,0.1)^2),1/3)))),IF(V32="Subcritical",MAX($D$16,IFERROR(W976,MAX($D$16,POWER((ABS(K976)^2)/($I$5*MAX(F976,0.1)^2),1/3)))),IF(AND(IFERROR(V976,0)=1,IFERROR(AG976,0)=1),IF(IFERROR(T976,-1E+99)&gt;=IFERROR(AE976,-1E+99),MAX($D$16,IFERROR(L976,MAX($D$16,POWER((ABS(K976)^2)/($I$5*MAX(F976,0.1)^2),1/3)))),MAX($D$16,IFERROR(W976,MAX($D$16,POWER((ABS(K976)^2)/($I$5*MAX(F976,0.1)^2),1/3))))),IF(IFERROR(V976,0)=1,MAX($D$16,IFERROR(L976,MAX($D$16,POWER((ABS(K976)^2)/($I$5*MAX(F976,0.1)^2),1/3)))),IF(IFERROR(AG976,0)=1,MAX($D$16,IFERROR(W976,MAX($D$16,POWER((ABS(K976)^2)/($I$5*MAX(F976,0.1)^2),1/3)))),MAX($D$16,POWER((ABS(K976)^2)/($I$5*MAX(F976,0.1)^2),1/3))))))),MAX($D$16,POWER((ABS(K976)^2)/($I$5*MAX(F976,0.1)^2),1/3)))</f>
        <v>2.1389677043987478</v>
      </c>
      <c r="AI976">
        <f t="shared" ca="1" si="475"/>
        <v>634.28896770439871</v>
      </c>
      <c r="AJ976">
        <f t="shared" ca="1" si="476"/>
        <v>635.35845155659808</v>
      </c>
      <c r="AM976">
        <v>0</v>
      </c>
      <c r="AN976">
        <v>0</v>
      </c>
      <c r="AO976">
        <f t="shared" si="477"/>
        <v>0</v>
      </c>
      <c r="AP976">
        <f t="shared" si="486"/>
        <v>0</v>
      </c>
      <c r="AQ976">
        <f t="shared" ca="1" si="478"/>
        <v>1.0000000000000004</v>
      </c>
      <c r="AR976" t="str">
        <f t="shared" ca="1" si="479"/>
        <v>Supercritical</v>
      </c>
      <c r="AS976">
        <f t="shared" ca="1" si="480"/>
        <v>3.8141460404132466E-3</v>
      </c>
    </row>
    <row r="977" spans="1:45" x14ac:dyDescent="0.35">
      <c r="A977">
        <v>828</v>
      </c>
      <c r="B977">
        <v>826.99599999999998</v>
      </c>
      <c r="C977">
        <v>616088.60400000005</v>
      </c>
      <c r="D977">
        <v>3097179.9019999998</v>
      </c>
      <c r="E977">
        <v>632.14949999999999</v>
      </c>
      <c r="F977">
        <v>5.2</v>
      </c>
      <c r="G977">
        <v>0</v>
      </c>
      <c r="H977" t="s">
        <v>194</v>
      </c>
      <c r="I977">
        <v>0</v>
      </c>
      <c r="J977">
        <f t="shared" si="481"/>
        <v>1</v>
      </c>
      <c r="K977">
        <f t="shared" ca="1" si="482"/>
        <v>50.95</v>
      </c>
      <c r="L977">
        <f t="shared" ca="1" si="483"/>
        <v>1.0684959309922624</v>
      </c>
      <c r="M977">
        <f t="shared" ca="1" si="456"/>
        <v>5.5561788411597641</v>
      </c>
      <c r="N977">
        <f t="shared" ca="1" si="457"/>
        <v>0.75728294997139567</v>
      </c>
      <c r="O977">
        <f t="shared" ca="1" si="458"/>
        <v>9.1699712080119067</v>
      </c>
      <c r="P977">
        <f t="shared" ca="1" si="459"/>
        <v>633.21799593099229</v>
      </c>
      <c r="Q977">
        <f t="shared" ca="1" si="460"/>
        <v>637.50384567389585</v>
      </c>
      <c r="R977">
        <f t="shared" ca="1" si="461"/>
        <v>2.7409906686322007E-2</v>
      </c>
      <c r="S977">
        <f t="shared" ca="1" si="462"/>
        <v>2.8323507366843055</v>
      </c>
      <c r="T977">
        <f t="shared" ca="1" si="463"/>
        <v>50.594272557643521</v>
      </c>
      <c r="U977">
        <f t="shared" ca="1" si="484"/>
        <v>-2.6909906686341856E-2</v>
      </c>
      <c r="V977">
        <f t="shared" ca="1" si="485"/>
        <v>0</v>
      </c>
      <c r="W977">
        <f t="shared" ca="1" si="464"/>
        <v>0.96163962928341584</v>
      </c>
      <c r="X977">
        <f t="shared" ca="1" si="465"/>
        <v>5.0005260722737628</v>
      </c>
      <c r="Y977">
        <f t="shared" ca="1" si="466"/>
        <v>0.70199775844248502</v>
      </c>
      <c r="Z977">
        <f t="shared" ca="1" si="467"/>
        <v>10.188927977498334</v>
      </c>
      <c r="AA977">
        <f t="shared" ca="1" si="468"/>
        <v>633.11113962928346</v>
      </c>
      <c r="AB977">
        <f t="shared" ca="1" si="469"/>
        <v>638.40238597641132</v>
      </c>
      <c r="AC977">
        <f t="shared" ca="1" si="470"/>
        <v>3.7439082943130128E-2</v>
      </c>
      <c r="AD977">
        <f t="shared" ca="1" si="471"/>
        <v>3.3173234022930922</v>
      </c>
      <c r="AE977">
        <f t="shared" ca="1" si="472"/>
        <v>55.322382646453882</v>
      </c>
      <c r="AF977">
        <f t="shared" ca="1" si="473"/>
        <v>3.6939082943149515E-2</v>
      </c>
      <c r="AG977">
        <f t="shared" ca="1" si="474"/>
        <v>0</v>
      </c>
      <c r="AH977">
        <f ca="1">IFERROR(IF(V32="Supercritical",MAX($D$16,IFERROR(L977,MAX($D$16,POWER((ABS(K977)^2)/($I$5*MAX(F977,0.1)^2),1/3)))),IF(V32="Subcritical",MAX($D$16,IFERROR(W977,MAX($D$16,POWER((ABS(K977)^2)/($I$5*MAX(F977,0.1)^2),1/3)))),IF(AND(IFERROR(V977,0)=1,IFERROR(AG977,0)=1),IF(IFERROR(T977,-1E+99)&gt;=IFERROR(AE977,-1E+99),MAX($D$16,IFERROR(L977,MAX($D$16,POWER((ABS(K977)^2)/($I$5*MAX(F977,0.1)^2),1/3)))),MAX($D$16,IFERROR(W977,MAX($D$16,POWER((ABS(K977)^2)/($I$5*MAX(F977,0.1)^2),1/3))))),IF(IFERROR(V977,0)=1,MAX($D$16,IFERROR(L977,MAX($D$16,POWER((ABS(K977)^2)/($I$5*MAX(F977,0.1)^2),1/3)))),IF(IFERROR(AG977,0)=1,MAX($D$16,IFERROR(W977,MAX($D$16,POWER((ABS(K977)^2)/($I$5*MAX(F977,0.1)^2),1/3)))),MAX($D$16,POWER((ABS(K977)^2)/($I$5*MAX(F977,0.1)^2),1/3))))))),MAX($D$16,POWER((ABS(K977)^2)/($I$5*MAX(F977,0.1)^2),1/3)))</f>
        <v>2.1389677043987478</v>
      </c>
      <c r="AI977">
        <f t="shared" ca="1" si="475"/>
        <v>634.28846770439873</v>
      </c>
      <c r="AJ977">
        <f t="shared" ca="1" si="476"/>
        <v>635.3579515565981</v>
      </c>
      <c r="AM977">
        <v>0</v>
      </c>
      <c r="AN977">
        <v>0</v>
      </c>
      <c r="AO977">
        <f t="shared" si="477"/>
        <v>0</v>
      </c>
      <c r="AP977">
        <f t="shared" si="486"/>
        <v>0</v>
      </c>
      <c r="AQ977">
        <f t="shared" ca="1" si="478"/>
        <v>1.0000000000000004</v>
      </c>
      <c r="AR977" t="str">
        <f t="shared" ca="1" si="479"/>
        <v>Supercritical</v>
      </c>
      <c r="AS977">
        <f t="shared" ca="1" si="480"/>
        <v>3.8141460404132466E-3</v>
      </c>
    </row>
    <row r="978" spans="1:45" x14ac:dyDescent="0.35">
      <c r="A978">
        <v>829</v>
      </c>
      <c r="B978">
        <v>827.99599999999998</v>
      </c>
      <c r="C978">
        <v>616088.56200000003</v>
      </c>
      <c r="D978">
        <v>3097178.9029999999</v>
      </c>
      <c r="E978">
        <v>632.149</v>
      </c>
      <c r="F978">
        <v>5.2</v>
      </c>
      <c r="G978">
        <v>0</v>
      </c>
      <c r="H978" t="s">
        <v>194</v>
      </c>
      <c r="I978">
        <v>0</v>
      </c>
      <c r="J978">
        <f t="shared" si="481"/>
        <v>1</v>
      </c>
      <c r="K978">
        <f t="shared" ca="1" si="482"/>
        <v>50.95</v>
      </c>
      <c r="L978">
        <f t="shared" ca="1" si="483"/>
        <v>1.0684959309922624</v>
      </c>
      <c r="M978">
        <f t="shared" ca="1" si="456"/>
        <v>5.5561788411597641</v>
      </c>
      <c r="N978">
        <f t="shared" ca="1" si="457"/>
        <v>0.75728294997139567</v>
      </c>
      <c r="O978">
        <f t="shared" ca="1" si="458"/>
        <v>9.1699712080119067</v>
      </c>
      <c r="P978">
        <f t="shared" ca="1" si="459"/>
        <v>633.2174959309923</v>
      </c>
      <c r="Q978">
        <f t="shared" ca="1" si="460"/>
        <v>637.50334567389586</v>
      </c>
      <c r="R978">
        <f t="shared" ca="1" si="461"/>
        <v>2.7409906686322007E-2</v>
      </c>
      <c r="S978">
        <f t="shared" ca="1" si="462"/>
        <v>2.8323507366843055</v>
      </c>
      <c r="T978">
        <f t="shared" ca="1" si="463"/>
        <v>50.594272557643521</v>
      </c>
      <c r="U978">
        <f t="shared" ca="1" si="484"/>
        <v>-2.6909906686341856E-2</v>
      </c>
      <c r="V978">
        <f t="shared" ca="1" si="485"/>
        <v>0</v>
      </c>
      <c r="W978">
        <f t="shared" ca="1" si="464"/>
        <v>0.96256907072698161</v>
      </c>
      <c r="X978">
        <f t="shared" ca="1" si="465"/>
        <v>5.0053591677803047</v>
      </c>
      <c r="Y978">
        <f t="shared" ca="1" si="466"/>
        <v>0.70249292973832866</v>
      </c>
      <c r="Z978">
        <f t="shared" ca="1" si="467"/>
        <v>10.179089710078584</v>
      </c>
      <c r="AA978">
        <f t="shared" ca="1" si="468"/>
        <v>633.111569070727</v>
      </c>
      <c r="AB978">
        <f t="shared" ca="1" si="469"/>
        <v>638.39260206388849</v>
      </c>
      <c r="AC978">
        <f t="shared" ca="1" si="470"/>
        <v>3.7331702112557791E-2</v>
      </c>
      <c r="AD978">
        <f t="shared" ca="1" si="471"/>
        <v>3.312519829947755</v>
      </c>
      <c r="AE978">
        <f t="shared" ca="1" si="472"/>
        <v>55.275935776734414</v>
      </c>
      <c r="AF978">
        <f t="shared" ca="1" si="473"/>
        <v>3.7333400246893689E-2</v>
      </c>
      <c r="AG978">
        <f t="shared" ca="1" si="474"/>
        <v>0</v>
      </c>
      <c r="AH978">
        <f ca="1">IFERROR(IF(V32="Supercritical",MAX($D$16,IFERROR(L978,MAX($D$16,POWER((ABS(K978)^2)/($I$5*MAX(F978,0.1)^2),1/3)))),IF(V32="Subcritical",MAX($D$16,IFERROR(W978,MAX($D$16,POWER((ABS(K978)^2)/($I$5*MAX(F978,0.1)^2),1/3)))),IF(AND(IFERROR(V978,0)=1,IFERROR(AG978,0)=1),IF(IFERROR(T978,-1E+99)&gt;=IFERROR(AE978,-1E+99),MAX($D$16,IFERROR(L978,MAX($D$16,POWER((ABS(K978)^2)/($I$5*MAX(F978,0.1)^2),1/3)))),MAX($D$16,IFERROR(W978,MAX($D$16,POWER((ABS(K978)^2)/($I$5*MAX(F978,0.1)^2),1/3))))),IF(IFERROR(V978,0)=1,MAX($D$16,IFERROR(L978,MAX($D$16,POWER((ABS(K978)^2)/($I$5*MAX(F978,0.1)^2),1/3)))),IF(IFERROR(AG978,0)=1,MAX($D$16,IFERROR(W978,MAX($D$16,POWER((ABS(K978)^2)/($I$5*MAX(F978,0.1)^2),1/3)))),MAX($D$16,POWER((ABS(K978)^2)/($I$5*MAX(F978,0.1)^2),1/3))))))),MAX($D$16,POWER((ABS(K978)^2)/($I$5*MAX(F978,0.1)^2),1/3)))</f>
        <v>2.1389677043987478</v>
      </c>
      <c r="AI978">
        <f t="shared" ca="1" si="475"/>
        <v>634.28796770439874</v>
      </c>
      <c r="AJ978">
        <f t="shared" ca="1" si="476"/>
        <v>635.35745155659811</v>
      </c>
      <c r="AM978">
        <v>0</v>
      </c>
      <c r="AN978">
        <v>0</v>
      </c>
      <c r="AO978">
        <f t="shared" si="477"/>
        <v>0</v>
      </c>
      <c r="AP978">
        <f t="shared" si="486"/>
        <v>0</v>
      </c>
      <c r="AQ978">
        <f t="shared" ca="1" si="478"/>
        <v>1.0000000000000004</v>
      </c>
      <c r="AR978" t="str">
        <f t="shared" ca="1" si="479"/>
        <v>Supercritical</v>
      </c>
      <c r="AS978">
        <f t="shared" ca="1" si="480"/>
        <v>3.8141460404132466E-3</v>
      </c>
    </row>
    <row r="979" spans="1:45" x14ac:dyDescent="0.35">
      <c r="A979">
        <v>830</v>
      </c>
      <c r="B979">
        <v>828.99599999999998</v>
      </c>
      <c r="C979">
        <v>616088.52</v>
      </c>
      <c r="D979">
        <v>3097177.9040000001</v>
      </c>
      <c r="E979">
        <v>632.14850000000001</v>
      </c>
      <c r="F979">
        <v>5.2</v>
      </c>
      <c r="G979">
        <v>0</v>
      </c>
      <c r="H979" t="s">
        <v>194</v>
      </c>
      <c r="I979">
        <v>5.7000000000000002E-2</v>
      </c>
      <c r="J979">
        <f t="shared" si="481"/>
        <v>1</v>
      </c>
      <c r="K979">
        <f t="shared" ca="1" si="482"/>
        <v>50.95</v>
      </c>
      <c r="L979">
        <f t="shared" ca="1" si="483"/>
        <v>1.0684959309922624</v>
      </c>
      <c r="M979">
        <f t="shared" ca="1" si="456"/>
        <v>5.5561788411597641</v>
      </c>
      <c r="N979">
        <f t="shared" ca="1" si="457"/>
        <v>0.75728294997139567</v>
      </c>
      <c r="O979">
        <f t="shared" ca="1" si="458"/>
        <v>9.1699712080119067</v>
      </c>
      <c r="P979">
        <f t="shared" ca="1" si="459"/>
        <v>633.21699593099231</v>
      </c>
      <c r="Q979">
        <f t="shared" ca="1" si="460"/>
        <v>637.50284567389588</v>
      </c>
      <c r="R979">
        <f t="shared" ca="1" si="461"/>
        <v>2.7409906686322007E-2</v>
      </c>
      <c r="S979">
        <f t="shared" ca="1" si="462"/>
        <v>2.8323507366843055</v>
      </c>
      <c r="T979">
        <f t="shared" ca="1" si="463"/>
        <v>50.594272557643521</v>
      </c>
      <c r="U979">
        <f t="shared" ca="1" si="484"/>
        <v>-2.7317062411952975E-2</v>
      </c>
      <c r="V979">
        <f t="shared" ca="1" si="485"/>
        <v>0</v>
      </c>
      <c r="W979">
        <f t="shared" ca="1" si="464"/>
        <v>0.96358560381915392</v>
      </c>
      <c r="X979">
        <f t="shared" ca="1" si="465"/>
        <v>5.0106451398596006</v>
      </c>
      <c r="Y979">
        <f t="shared" ca="1" si="466"/>
        <v>0.70303420443858688</v>
      </c>
      <c r="Z979">
        <f t="shared" ca="1" si="467"/>
        <v>10.168351295663223</v>
      </c>
      <c r="AA979">
        <f t="shared" ca="1" si="468"/>
        <v>633.1120856038192</v>
      </c>
      <c r="AB979">
        <f t="shared" ca="1" si="469"/>
        <v>638.38198203970171</v>
      </c>
      <c r="AC979">
        <f t="shared" ca="1" si="470"/>
        <v>3.7214740493123857E-2</v>
      </c>
      <c r="AD979">
        <f t="shared" ca="1" si="471"/>
        <v>3.3072794064018614</v>
      </c>
      <c r="AE979">
        <f t="shared" ca="1" si="472"/>
        <v>55.225254689344382</v>
      </c>
      <c r="AF979">
        <f t="shared" ca="1" si="473"/>
        <v>3.7178165914042438E-2</v>
      </c>
      <c r="AG979">
        <f t="shared" ca="1" si="474"/>
        <v>0</v>
      </c>
      <c r="AH979">
        <f ca="1">IFERROR(IF(V32="Supercritical",MAX($D$16,IFERROR(L979,MAX($D$16,POWER((ABS(K979)^2)/($I$5*MAX(F979,0.1)^2),1/3)))),IF(V32="Subcritical",MAX($D$16,IFERROR(W979,MAX($D$16,POWER((ABS(K979)^2)/($I$5*MAX(F979,0.1)^2),1/3)))),IF(AND(IFERROR(V979,0)=1,IFERROR(AG979,0)=1),IF(IFERROR(T979,-1E+99)&gt;=IFERROR(AE979,-1E+99),MAX($D$16,IFERROR(L979,MAX($D$16,POWER((ABS(K979)^2)/($I$5*MAX(F979,0.1)^2),1/3)))),MAX($D$16,IFERROR(W979,MAX($D$16,POWER((ABS(K979)^2)/($I$5*MAX(F979,0.1)^2),1/3))))),IF(IFERROR(V979,0)=1,MAX($D$16,IFERROR(L979,MAX($D$16,POWER((ABS(K979)^2)/($I$5*MAX(F979,0.1)^2),1/3)))),IF(IFERROR(AG979,0)=1,MAX($D$16,IFERROR(W979,MAX($D$16,POWER((ABS(K979)^2)/($I$5*MAX(F979,0.1)^2),1/3)))),MAX($D$16,POWER((ABS(K979)^2)/($I$5*MAX(F979,0.1)^2),1/3))))))),MAX($D$16,POWER((ABS(K979)^2)/($I$5*MAX(F979,0.1)^2),1/3)))</f>
        <v>2.1389677043987478</v>
      </c>
      <c r="AI979">
        <f t="shared" ca="1" si="475"/>
        <v>634.28746770439875</v>
      </c>
      <c r="AJ979">
        <f t="shared" ca="1" si="476"/>
        <v>635.35695155659812</v>
      </c>
      <c r="AM979">
        <v>0</v>
      </c>
      <c r="AN979">
        <v>0</v>
      </c>
      <c r="AO979">
        <f t="shared" si="477"/>
        <v>0</v>
      </c>
      <c r="AP979">
        <f t="shared" si="486"/>
        <v>0</v>
      </c>
      <c r="AQ979">
        <f t="shared" ca="1" si="478"/>
        <v>1.0000000000000004</v>
      </c>
      <c r="AR979" t="str">
        <f t="shared" ca="1" si="479"/>
        <v>Supercritical</v>
      </c>
      <c r="AS979">
        <f t="shared" ca="1" si="480"/>
        <v>3.8141460404132466E-3</v>
      </c>
    </row>
    <row r="980" spans="1:45" x14ac:dyDescent="0.35">
      <c r="A980">
        <v>831</v>
      </c>
      <c r="B980">
        <v>829.995</v>
      </c>
      <c r="C980">
        <v>616088.47699999996</v>
      </c>
      <c r="D980">
        <v>3097176.9049999998</v>
      </c>
      <c r="E980">
        <v>632.14800000000002</v>
      </c>
      <c r="F980">
        <v>5.2</v>
      </c>
      <c r="G980">
        <v>0</v>
      </c>
      <c r="H980" t="s">
        <v>194</v>
      </c>
      <c r="I980">
        <v>5.7000000000000002E-2</v>
      </c>
      <c r="J980">
        <f t="shared" si="481"/>
        <v>0.99900000000002365</v>
      </c>
      <c r="K980">
        <f t="shared" ca="1" si="482"/>
        <v>50.95</v>
      </c>
      <c r="L980">
        <f t="shared" ca="1" si="483"/>
        <v>1.0684959309922624</v>
      </c>
      <c r="M980">
        <f t="shared" ca="1" si="456"/>
        <v>5.5561788411597641</v>
      </c>
      <c r="N980">
        <f t="shared" ca="1" si="457"/>
        <v>0.75728294997139567</v>
      </c>
      <c r="O980">
        <f t="shared" ca="1" si="458"/>
        <v>9.1699712080119067</v>
      </c>
      <c r="P980">
        <f t="shared" ca="1" si="459"/>
        <v>633.21649593099232</v>
      </c>
      <c r="Q980">
        <f t="shared" ca="1" si="460"/>
        <v>637.50234567389589</v>
      </c>
      <c r="R980">
        <f t="shared" ca="1" si="461"/>
        <v>2.7409906686322007E-2</v>
      </c>
      <c r="S980">
        <f t="shared" ca="1" si="462"/>
        <v>2.8323507366843055</v>
      </c>
      <c r="T980">
        <f t="shared" ca="1" si="463"/>
        <v>50.594272557643521</v>
      </c>
      <c r="U980">
        <f t="shared" ca="1" si="484"/>
        <v>-2.7289652505260165E-2</v>
      </c>
      <c r="V980">
        <f t="shared" ca="1" si="485"/>
        <v>0</v>
      </c>
      <c r="W980">
        <f t="shared" ca="1" si="464"/>
        <v>0.96469769311320219</v>
      </c>
      <c r="X980">
        <f t="shared" ca="1" si="465"/>
        <v>5.0164280041886515</v>
      </c>
      <c r="Y980">
        <f t="shared" ca="1" si="466"/>
        <v>0.70362600647456186</v>
      </c>
      <c r="Z980">
        <f t="shared" ca="1" si="467"/>
        <v>10.156629370033302</v>
      </c>
      <c r="AA980">
        <f t="shared" ca="1" si="468"/>
        <v>633.1126976931132</v>
      </c>
      <c r="AB980">
        <f t="shared" ca="1" si="469"/>
        <v>638.37045101422552</v>
      </c>
      <c r="AC980">
        <f t="shared" ca="1" si="470"/>
        <v>3.7087356905522714E-2</v>
      </c>
      <c r="AD980">
        <f t="shared" ca="1" si="471"/>
        <v>3.3015621803844133</v>
      </c>
      <c r="AE980">
        <f t="shared" ca="1" si="472"/>
        <v>55.169950259941757</v>
      </c>
      <c r="AF980">
        <f t="shared" ca="1" si="473"/>
        <v>3.6587356905556589E-2</v>
      </c>
      <c r="AG980">
        <f t="shared" ca="1" si="474"/>
        <v>0</v>
      </c>
      <c r="AH980">
        <f ca="1">IFERROR(IF(V32="Supercritical",MAX($D$16,IFERROR(L980,MAX($D$16,POWER((ABS(K980)^2)/($I$5*MAX(F980,0.1)^2),1/3)))),IF(V32="Subcritical",MAX($D$16,IFERROR(W980,MAX($D$16,POWER((ABS(K980)^2)/($I$5*MAX(F980,0.1)^2),1/3)))),IF(AND(IFERROR(V980,0)=1,IFERROR(AG980,0)=1),IF(IFERROR(T980,-1E+99)&gt;=IFERROR(AE980,-1E+99),MAX($D$16,IFERROR(L980,MAX($D$16,POWER((ABS(K980)^2)/($I$5*MAX(F980,0.1)^2),1/3)))),MAX($D$16,IFERROR(W980,MAX($D$16,POWER((ABS(K980)^2)/($I$5*MAX(F980,0.1)^2),1/3))))),IF(IFERROR(V980,0)=1,MAX($D$16,IFERROR(L980,MAX($D$16,POWER((ABS(K980)^2)/($I$5*MAX(F980,0.1)^2),1/3)))),IF(IFERROR(AG980,0)=1,MAX($D$16,IFERROR(W980,MAX($D$16,POWER((ABS(K980)^2)/($I$5*MAX(F980,0.1)^2),1/3)))),MAX($D$16,POWER((ABS(K980)^2)/($I$5*MAX(F980,0.1)^2),1/3))))))),MAX($D$16,POWER((ABS(K980)^2)/($I$5*MAX(F980,0.1)^2),1/3)))</f>
        <v>2.1389677043987478</v>
      </c>
      <c r="AI980">
        <f t="shared" ca="1" si="475"/>
        <v>634.28696770439876</v>
      </c>
      <c r="AJ980">
        <f t="shared" ca="1" si="476"/>
        <v>635.35645155659813</v>
      </c>
      <c r="AM980">
        <v>0</v>
      </c>
      <c r="AN980">
        <v>0</v>
      </c>
      <c r="AO980">
        <f t="shared" si="477"/>
        <v>0</v>
      </c>
      <c r="AP980">
        <f t="shared" si="486"/>
        <v>0</v>
      </c>
      <c r="AQ980">
        <f t="shared" ca="1" si="478"/>
        <v>1.0000000000000004</v>
      </c>
      <c r="AR980" t="str">
        <f t="shared" ca="1" si="479"/>
        <v>Supercritical</v>
      </c>
      <c r="AS980">
        <f t="shared" ca="1" si="480"/>
        <v>3.8141460404132466E-3</v>
      </c>
    </row>
    <row r="981" spans="1:45" x14ac:dyDescent="0.35">
      <c r="A981">
        <v>832</v>
      </c>
      <c r="B981">
        <v>830.995</v>
      </c>
      <c r="C981">
        <v>616088.43500000006</v>
      </c>
      <c r="D981">
        <v>3097175.906</v>
      </c>
      <c r="E981">
        <v>632.14750000000004</v>
      </c>
      <c r="F981">
        <v>5.2</v>
      </c>
      <c r="G981">
        <v>0</v>
      </c>
      <c r="H981" t="s">
        <v>194</v>
      </c>
      <c r="I981">
        <v>0</v>
      </c>
      <c r="J981">
        <f t="shared" si="481"/>
        <v>1</v>
      </c>
      <c r="K981">
        <f t="shared" ca="1" si="482"/>
        <v>50.95</v>
      </c>
      <c r="L981">
        <f t="shared" ca="1" si="483"/>
        <v>1.0684959309922624</v>
      </c>
      <c r="M981">
        <f t="shared" ca="1" si="456"/>
        <v>5.5561788411597641</v>
      </c>
      <c r="N981">
        <f t="shared" ca="1" si="457"/>
        <v>0.75728294997139567</v>
      </c>
      <c r="O981">
        <f t="shared" ca="1" si="458"/>
        <v>9.1699712080119067</v>
      </c>
      <c r="P981">
        <f t="shared" ca="1" si="459"/>
        <v>633.21599593099234</v>
      </c>
      <c r="Q981">
        <f t="shared" ca="1" si="460"/>
        <v>637.5018456738959</v>
      </c>
      <c r="R981">
        <f t="shared" ca="1" si="461"/>
        <v>2.7409906686322007E-2</v>
      </c>
      <c r="S981">
        <f t="shared" ca="1" si="462"/>
        <v>2.8323507366843055</v>
      </c>
      <c r="T981">
        <f t="shared" ca="1" si="463"/>
        <v>50.594272557643521</v>
      </c>
      <c r="U981">
        <f t="shared" ca="1" si="484"/>
        <v>-2.6909906686341856E-2</v>
      </c>
      <c r="V981">
        <f t="shared" ca="1" si="485"/>
        <v>0</v>
      </c>
      <c r="W981">
        <f t="shared" ca="1" si="464"/>
        <v>0.96588839807685556</v>
      </c>
      <c r="X981">
        <f t="shared" ca="1" si="465"/>
        <v>5.0226196699996493</v>
      </c>
      <c r="Y981">
        <f t="shared" ca="1" si="466"/>
        <v>0.70425923490881448</v>
      </c>
      <c r="Z981">
        <f t="shared" ca="1" si="467"/>
        <v>10.144108721655121</v>
      </c>
      <c r="AA981">
        <f t="shared" ca="1" si="468"/>
        <v>633.11338839807684</v>
      </c>
      <c r="AB981">
        <f t="shared" ca="1" si="469"/>
        <v>638.35818665275372</v>
      </c>
      <c r="AC981">
        <f t="shared" ca="1" si="470"/>
        <v>3.6951627770577262E-2</v>
      </c>
      <c r="AD981">
        <f t="shared" ca="1" si="471"/>
        <v>3.295459030135222</v>
      </c>
      <c r="AE981">
        <f t="shared" ca="1" si="472"/>
        <v>55.110898791842018</v>
      </c>
      <c r="AF981">
        <f t="shared" ca="1" si="473"/>
        <v>3.6451627770588857E-2</v>
      </c>
      <c r="AG981">
        <f t="shared" ca="1" si="474"/>
        <v>0</v>
      </c>
      <c r="AH981">
        <f ca="1">IFERROR(IF(V32="Supercritical",MAX($D$16,IFERROR(L981,MAX($D$16,POWER((ABS(K981)^2)/($I$5*MAX(F981,0.1)^2),1/3)))),IF(V32="Subcritical",MAX($D$16,IFERROR(W981,MAX($D$16,POWER((ABS(K981)^2)/($I$5*MAX(F981,0.1)^2),1/3)))),IF(AND(IFERROR(V981,0)=1,IFERROR(AG981,0)=1),IF(IFERROR(T981,-1E+99)&gt;=IFERROR(AE981,-1E+99),MAX($D$16,IFERROR(L981,MAX($D$16,POWER((ABS(K981)^2)/($I$5*MAX(F981,0.1)^2),1/3)))),MAX($D$16,IFERROR(W981,MAX($D$16,POWER((ABS(K981)^2)/($I$5*MAX(F981,0.1)^2),1/3))))),IF(IFERROR(V981,0)=1,MAX($D$16,IFERROR(L981,MAX($D$16,POWER((ABS(K981)^2)/($I$5*MAX(F981,0.1)^2),1/3)))),IF(IFERROR(AG981,0)=1,MAX($D$16,IFERROR(W981,MAX($D$16,POWER((ABS(K981)^2)/($I$5*MAX(F981,0.1)^2),1/3)))),MAX($D$16,POWER((ABS(K981)^2)/($I$5*MAX(F981,0.1)^2),1/3))))))),MAX($D$16,POWER((ABS(K981)^2)/($I$5*MAX(F981,0.1)^2),1/3)))</f>
        <v>2.1389677043987478</v>
      </c>
      <c r="AI981">
        <f t="shared" ca="1" si="475"/>
        <v>634.28646770439877</v>
      </c>
      <c r="AJ981">
        <f t="shared" ca="1" si="476"/>
        <v>635.35595155659814</v>
      </c>
      <c r="AM981">
        <v>0</v>
      </c>
      <c r="AN981">
        <v>0</v>
      </c>
      <c r="AO981">
        <f t="shared" si="477"/>
        <v>0</v>
      </c>
      <c r="AP981">
        <f t="shared" si="486"/>
        <v>0</v>
      </c>
      <c r="AQ981">
        <f t="shared" ca="1" si="478"/>
        <v>1.0000000000000004</v>
      </c>
      <c r="AR981" t="str">
        <f t="shared" ca="1" si="479"/>
        <v>Supercritical</v>
      </c>
      <c r="AS981">
        <f t="shared" ca="1" si="480"/>
        <v>3.8141460404132466E-3</v>
      </c>
    </row>
    <row r="982" spans="1:45" x14ac:dyDescent="0.35">
      <c r="A982">
        <v>833</v>
      </c>
      <c r="B982">
        <v>831.995</v>
      </c>
      <c r="C982">
        <v>616088.39300000004</v>
      </c>
      <c r="D982">
        <v>3097174.9070000001</v>
      </c>
      <c r="E982">
        <v>632.14700000000005</v>
      </c>
      <c r="F982">
        <v>5.2</v>
      </c>
      <c r="G982">
        <v>0</v>
      </c>
      <c r="H982" t="s">
        <v>194</v>
      </c>
      <c r="I982">
        <v>0</v>
      </c>
      <c r="J982">
        <f t="shared" si="481"/>
        <v>1</v>
      </c>
      <c r="K982">
        <f t="shared" ca="1" si="482"/>
        <v>50.95</v>
      </c>
      <c r="L982">
        <f t="shared" ca="1" si="483"/>
        <v>1.0684959309922624</v>
      </c>
      <c r="M982">
        <f t="shared" ref="M982:M1045" ca="1" si="487">((F982)+(G982)*(L982))*(L982)</f>
        <v>5.5561788411597641</v>
      </c>
      <c r="N982">
        <f t="shared" ref="N982:N1045" ca="1" si="488">(((F982)+(G982)*(L982))*(L982))/MAX((F982)+2*(L982)*SQRT(1+(G982)^2),0.000001)</f>
        <v>0.75728294997139567</v>
      </c>
      <c r="O982">
        <f t="shared" ref="O982:O1045" ca="1" si="489">ABS(K982)/MAX(((F982)+(G982)*(L982))*(L982),0.000001)</f>
        <v>9.1699712080119067</v>
      </c>
      <c r="P982">
        <f t="shared" ref="P982:P1045" ca="1" si="490">E982+L982</f>
        <v>633.21549593099235</v>
      </c>
      <c r="Q982">
        <f t="shared" ref="Q982:Q1045" ca="1" si="491">P982+((ABS(K982)/MAX(((F982)+(G982)*(L982))*(L982),0.000001))^2)/(2*$I$5)</f>
        <v>637.50134567389591</v>
      </c>
      <c r="R982">
        <f t="shared" ref="R982:R1045" ca="1" si="492">((ABS(K982)*$D$6)/(MAX(((F982)+(G982)*(L982))*(L982),0.000001)*MAX(((((F982)+(G982)*(L982))*(L982))/MAX((F982)+2*(L982)*SQRT(1+(G982)^2),0.000001))^(2/3),0.000001)))^2</f>
        <v>2.7409906686322007E-2</v>
      </c>
      <c r="S982">
        <f t="shared" ref="S982:S1045" ca="1" si="493">ABS(ABS(K982)/MAX(((F982)+(G982)*(L982))*(L982),0.000001))/SQRT($I$5*MAX((((F982)+(G982)*(L982))*(L982))/MAX((F982)+2*(G982)*(L982),0.000001),0.000001))</f>
        <v>2.8323507366843055</v>
      </c>
      <c r="T982">
        <f t="shared" ref="T982:T1045" ca="1" si="494">((F982)*(L982)^2)/2+(G982)*(L982)^3/3+(ABS(K982)^2)/($I$5*MAX(((F982)+(G982)*(L982))*(L982),0.000001))</f>
        <v>50.594272557643521</v>
      </c>
      <c r="U982">
        <f t="shared" ca="1" si="484"/>
        <v>-2.6909906686341856E-2</v>
      </c>
      <c r="V982">
        <f t="shared" ca="1" si="485"/>
        <v>0</v>
      </c>
      <c r="W982">
        <f t="shared" ref="W982:W1045" ca="1" si="495">IF($D$20=0,IFERROR(W983,MAX($D$16,POWER((ABS(K982)^2)/($I$5*MAX(F982,0.1)^2),1/3))),IF(IFERROR(AG983,0)=0,IFERROR(W983,MAX($D$16,POWER((ABS(K982)^2)/($I$5*MAX(F982,0.1)^2),1/3))),IF(OR(IFERROR(W982,0)=0,IFERROR(AD983,0)&gt;1),MAX($D$16,POWER((ABS(K982)^2)/($I$5*MAX(F982,0.1)^2),1/3)),IF(IFERROR(AF982,0)&gt;0,MAX($D$16,IFERROR(W982,0)+((IFERROR(AF982,0))*$D$18*IF((IFERROR(AD982,0))&lt;1,1,-1))),IF(IFERROR(AF982,0)&lt;0,IF(ABS((MAX($D$16,POWER((ABS(K982)^2)/($I$5*MAX(F982,0.1)^2),1/3)))-IFERROR(W982,0))&gt;$D$19,MAX($D$16,IF((MAX($D$16,POWER((ABS(K982)^2)/($I$5*MAX(F982,0.1)^2),1/3)))&gt;IFERROR(W982,0),MIN((MAX($D$16,POWER((ABS(K982)^2)/($I$5*MAX(F982,0.1)^2),1/3))),IFERROR(W982,0)+(MIN(ABS(IFERROR(AF982,0))*$D$18,ABS((MAX($D$16,POWER((ABS(K982)^2)/($I$5*MAX(F982,0.1)^2),1/3)))-IFERROR(W982,0))))),MAX((MAX($D$16,POWER((ABS(K982)^2)/($I$5*MAX(F982,0.1)^2),1/3))),IFERROR(W982,0)-(MIN(ABS(IFERROR(AF982,0))*$D$18,ABS((MAX($D$16,POWER((ABS(K982)^2)/($I$5*MAX(F982,0.1)^2),1/3)))-IFERROR(W982,0))))))),MAX($D$16,POWER((ABS(K982)^2)/($I$5*MAX(F982,0.1)^2),1/3))),MAX($D$16,IFERROR(W982,0)))))))</f>
        <v>0.96713052200020599</v>
      </c>
      <c r="X982">
        <f t="shared" ref="X982:X1045" ca="1" si="496">((F982)+(G982)*(W982))*(W982)</f>
        <v>5.0290787144010709</v>
      </c>
      <c r="Y982">
        <f t="shared" ref="Y982:Y1045" ca="1" si="497">(((F982)+(G982)*(W982))*(W982))/MAX((F982)+2*(W982)*SQRT(1+(G982)^2),0.000001)</f>
        <v>0.7049193579242935</v>
      </c>
      <c r="Z982">
        <f t="shared" ref="Z982:Z1045" ca="1" si="498">ABS(K982)/MAX(((F982)+(G982)*(W982))*(W982),0.000001)</f>
        <v>10.131080242212475</v>
      </c>
      <c r="AA982">
        <f t="shared" ref="AA982:AA1045" ca="1" si="499">E982+W982</f>
        <v>633.11413052200021</v>
      </c>
      <c r="AB982">
        <f t="shared" ref="AB982:AB1045" ca="1" si="500">AA982+((ABS(K982)/MAX(((F982)+(G982)*(W982))*(W982),0.000001))^2)/(2*$I$5)</f>
        <v>638.34546522506582</v>
      </c>
      <c r="AC982">
        <f t="shared" ref="AC982:AC1045" ca="1" si="501">((ABS(K982)*$D$6)/(MAX(((F982)+(G982)*(W982))*(W982),0.000001)*MAX(((((F982)+(G982)*(W982))*(W982))/MAX((F982)+2*(W982)*SQRT(1+(G982)^2),0.000001))^(2/3),0.000001)))^2</f>
        <v>3.6810759582872624E-2</v>
      </c>
      <c r="AD982">
        <f t="shared" ref="AD982:AD1045" ca="1" si="502">ABS(ABS(K982)/MAX(((F982)+(G982)*(W982))*(W982),0.000001))/SQRT($I$5*MAX((((F982)+(G982)*(W982))*(W982))/MAX((F982)+2*(G982)*(W982),0.000001),0.000001))</f>
        <v>3.2891123367885324</v>
      </c>
      <c r="AE982">
        <f t="shared" ref="AE982:AE1045" ca="1" si="503">((F982)*(W982)^2)/2+(G982)*(W982)^3/3+(ABS(K982)^2)/($I$5*MAX(((F982)+(G982)*(W982))*(W982),0.000001))</f>
        <v>55.049475767309595</v>
      </c>
      <c r="AF982">
        <f t="shared" ref="AF982:AF1045" ca="1" si="504">IF($D$20=0,0,IFERROR(AB983+(((AC982+AC983)/2)*J983)+(IF(Z982&gt;Z983,$D$8*((Z982^2-Z983^2)/(2*$I$5)),$D$9*((Z983^2-Z982^2)/(2*$I$5)))+($D$10*(ABS(I983)/90)*(MAX(Z982^2,Z983^2)/(2*$I$5))))-AB982,0))</f>
        <v>3.6790298597225046E-2</v>
      </c>
      <c r="AG982">
        <f t="shared" ref="AG982:AG1045" ca="1" si="505">IF($D$20=0,1,IFERROR(IF(ROUND(AD982,3)=1,1,IF(AND(ABS(AF982)&lt;$D$19,AD982&lt;1),1,0)),0))</f>
        <v>0</v>
      </c>
      <c r="AH982">
        <f ca="1">IFERROR(IF(V32="Supercritical",MAX($D$16,IFERROR(L982,MAX($D$16,POWER((ABS(K982)^2)/($I$5*MAX(F982,0.1)^2),1/3)))),IF(V32="Subcritical",MAX($D$16,IFERROR(W982,MAX($D$16,POWER((ABS(K982)^2)/($I$5*MAX(F982,0.1)^2),1/3)))),IF(AND(IFERROR(V982,0)=1,IFERROR(AG982,0)=1),IF(IFERROR(T982,-1E+99)&gt;=IFERROR(AE982,-1E+99),MAX($D$16,IFERROR(L982,MAX($D$16,POWER((ABS(K982)^2)/($I$5*MAX(F982,0.1)^2),1/3)))),MAX($D$16,IFERROR(W982,MAX($D$16,POWER((ABS(K982)^2)/($I$5*MAX(F982,0.1)^2),1/3))))),IF(IFERROR(V982,0)=1,MAX($D$16,IFERROR(L982,MAX($D$16,POWER((ABS(K982)^2)/($I$5*MAX(F982,0.1)^2),1/3)))),IF(IFERROR(AG982,0)=1,MAX($D$16,IFERROR(W982,MAX($D$16,POWER((ABS(K982)^2)/($I$5*MAX(F982,0.1)^2),1/3)))),MAX($D$16,POWER((ABS(K982)^2)/($I$5*MAX(F982,0.1)^2),1/3))))))),MAX($D$16,POWER((ABS(K982)^2)/($I$5*MAX(F982,0.1)^2),1/3)))</f>
        <v>2.1389677043987478</v>
      </c>
      <c r="AI982">
        <f t="shared" ref="AI982:AI1045" ca="1" si="506">E982+AH982</f>
        <v>634.28596770439879</v>
      </c>
      <c r="AJ982">
        <f t="shared" ref="AJ982:AJ1045" ca="1" si="507">AI982+((ABS(K982)/MAX(((F982)+(G982)*(AH982))*(AH982),0.000001))^2)/(2*$I$5)</f>
        <v>635.35545155659815</v>
      </c>
      <c r="AM982">
        <v>0</v>
      </c>
      <c r="AN982">
        <v>0</v>
      </c>
      <c r="AO982">
        <f t="shared" ref="AO982:AO1045" si="508">AM982+AN982</f>
        <v>0</v>
      </c>
      <c r="AP982">
        <f t="shared" si="486"/>
        <v>0</v>
      </c>
      <c r="AQ982">
        <f t="shared" ref="AQ982:AQ1045" ca="1" si="509">ABS(ABS(K982)/MAX(((F982)+(G982)*(AH982))*(AH982),0.000001))/SQRT($I$5*MAX((((F982)+(G982)*(AH982))*(AH982))/MAX((F982)+2*(G982)*(AH982),0.000001),0.000001))</f>
        <v>1.0000000000000004</v>
      </c>
      <c r="AR982" t="str">
        <f t="shared" ref="AR982:AR1045" ca="1" si="510">IF(AQ982&lt;1,"Subcritical","Supercritical")</f>
        <v>Supercritical</v>
      </c>
      <c r="AS982">
        <f t="shared" ref="AS982:AS1045" ca="1" si="511">((ABS(K982)*$D$6)/(MAX(((F982)+(G982)*(AH982))*(AH982),0.000001)*MAX(((((F982)+(G982)*(AH982))*(AH982))/MAX((F982)+2*(AH982)*SQRT(1+(G982)^2),0.000001))^(2/3),0.000001)))^2</f>
        <v>3.8141460404132466E-3</v>
      </c>
    </row>
    <row r="983" spans="1:45" x14ac:dyDescent="0.35">
      <c r="A983">
        <v>834</v>
      </c>
      <c r="B983">
        <v>832.995</v>
      </c>
      <c r="C983">
        <v>616088.35100000002</v>
      </c>
      <c r="D983">
        <v>3097173.9079999998</v>
      </c>
      <c r="E983">
        <v>632.14649999999995</v>
      </c>
      <c r="F983">
        <v>5.2</v>
      </c>
      <c r="G983">
        <v>0</v>
      </c>
      <c r="H983" t="s">
        <v>194</v>
      </c>
      <c r="I983">
        <v>5.5E-2</v>
      </c>
      <c r="J983">
        <f t="shared" ref="J983:J1046" si="512">B983-B982</f>
        <v>1</v>
      </c>
      <c r="K983">
        <f t="shared" ref="K983:K1046" ca="1" si="513">MAX(0,K982-AO982)</f>
        <v>50.95</v>
      </c>
      <c r="L983">
        <f t="shared" ref="L983:L1046" ca="1" si="514">IF($D$20=0,IFERROR(L982,MAX($D$16,POWER((ABS(K983)^2)/($I$5*MAX(F983,0.1)^2),1/3))),IF(IFERROR(V982,0)=0,IFERROR(L982,MAX($D$16,POWER((ABS(K983)^2)/($I$5*MAX(F983,0.1)^2),1/3))),IF(OR(IFERROR(L983,0)=0,IFERROR(S982,0)&lt;1,IFERROR(S983,0)&lt;1),MAX($D$16,POWER((ABS(K983)^2)/($I$5*MAX(F983,0.1)^2),1/3)),IF(IFERROR(U983,0)&gt;0,MAX($D$16,IFERROR(L983,0)+((IFERROR(U983,0))*$D$18*IF((IFERROR(S983,0))&lt;1,1,-1))),IF(IFERROR(U983,0)&lt;0,IF(ABS((MAX($D$16,POWER((ABS(K983)^2)/($I$5*MAX(F983,0.1)^2),1/3)))-IFERROR(L983,0))&gt;$D$19,MAX($D$16,IF((MAX($D$16,POWER((ABS(K983)^2)/($I$5*MAX(F983,0.1)^2),1/3)))&gt;IFERROR(L983,0),MIN((MAX($D$16,POWER((ABS(K983)^2)/($I$5*MAX(F983,0.1)^2),1/3))),IFERROR(L983,0)+(MIN(ABS(IFERROR(U983,0))*$D$18,ABS((MAX($D$16,POWER((ABS(K983)^2)/($I$5*MAX(F983,0.1)^2),1/3)))-IFERROR(L983,0))))),MAX((MAX($D$16,POWER((ABS(K983)^2)/($I$5*MAX(F983,0.1)^2),1/3))),IFERROR(L983,0)-(MIN(ABS(IFERROR(U983,0))*$D$18,ABS((MAX($D$16,POWER((ABS(K983)^2)/($I$5*MAX(F983,0.1)^2),1/3)))-IFERROR(L983,0))))))),MAX($D$16,POWER((ABS(K983)^2)/($I$5*MAX(F983,0.1)^2),1/3))),MAX($D$16,IFERROR(L983,0)))))))</f>
        <v>1.0684959309922624</v>
      </c>
      <c r="M983">
        <f t="shared" ca="1" si="487"/>
        <v>5.5561788411597641</v>
      </c>
      <c r="N983">
        <f t="shared" ca="1" si="488"/>
        <v>0.75728294997139567</v>
      </c>
      <c r="O983">
        <f t="shared" ca="1" si="489"/>
        <v>9.1699712080119067</v>
      </c>
      <c r="P983">
        <f t="shared" ca="1" si="490"/>
        <v>633.21499593099225</v>
      </c>
      <c r="Q983">
        <f t="shared" ca="1" si="491"/>
        <v>637.50084567389581</v>
      </c>
      <c r="R983">
        <f t="shared" ca="1" si="492"/>
        <v>2.7409906686322007E-2</v>
      </c>
      <c r="S983">
        <f t="shared" ca="1" si="493"/>
        <v>2.8323507366843055</v>
      </c>
      <c r="T983">
        <f t="shared" ca="1" si="494"/>
        <v>50.594272557643521</v>
      </c>
      <c r="U983">
        <f t="shared" ref="U983:U1046" ca="1" si="515">IF($D$20=0,0,IFERROR(Q982-(((R982+R983)/2)*J983)-(IF(O982&gt;O983,$D$8*((O982^2-O983^2)/(2*$I$5)),$D$9*((O983^2-O982^2)/(2*$I$5)))+($D$10*(ABS(I983)/90)*(MAX(O982^2,O983^2)/(2*$I$5))))-Q983,0))</f>
        <v>-2.7302776245960558E-2</v>
      </c>
      <c r="V983">
        <f t="shared" ref="V983:V1046" ca="1" si="516">IF($D$20=0,1,IFERROR(IF(ROUND(S983,3)=1,1,IF(AND(ABS(U983)&lt;$D$19,S983&gt;1),1,0)),0))</f>
        <v>0</v>
      </c>
      <c r="W983">
        <f t="shared" ca="1" si="495"/>
        <v>0.96839501047396004</v>
      </c>
      <c r="X983">
        <f t="shared" ca="1" si="496"/>
        <v>5.035654054464592</v>
      </c>
      <c r="Y983">
        <f t="shared" ca="1" si="497"/>
        <v>0.7055908944615058</v>
      </c>
      <c r="Z983">
        <f t="shared" ca="1" si="498"/>
        <v>10.117851514209544</v>
      </c>
      <c r="AA983">
        <f t="shared" ca="1" si="499"/>
        <v>633.1148950104739</v>
      </c>
      <c r="AB983">
        <f t="shared" ca="1" si="500"/>
        <v>638.33257693012695</v>
      </c>
      <c r="AC983">
        <f t="shared" ca="1" si="501"/>
        <v>3.666810765344039E-2</v>
      </c>
      <c r="AD983">
        <f t="shared" ca="1" si="502"/>
        <v>3.2826722684958582</v>
      </c>
      <c r="AE983">
        <f t="shared" ca="1" si="503"/>
        <v>54.987133357622945</v>
      </c>
      <c r="AF983">
        <f t="shared" ca="1" si="504"/>
        <v>3.6683063270402272E-2</v>
      </c>
      <c r="AG983">
        <f t="shared" ca="1" si="505"/>
        <v>0</v>
      </c>
      <c r="AH983">
        <f ca="1">IFERROR(IF(V32="Supercritical",MAX($D$16,IFERROR(L983,MAX($D$16,POWER((ABS(K983)^2)/($I$5*MAX(F983,0.1)^2),1/3)))),IF(V32="Subcritical",MAX($D$16,IFERROR(W983,MAX($D$16,POWER((ABS(K983)^2)/($I$5*MAX(F983,0.1)^2),1/3)))),IF(AND(IFERROR(V983,0)=1,IFERROR(AG983,0)=1),IF(IFERROR(T983,-1E+99)&gt;=IFERROR(AE983,-1E+99),MAX($D$16,IFERROR(L983,MAX($D$16,POWER((ABS(K983)^2)/($I$5*MAX(F983,0.1)^2),1/3)))),MAX($D$16,IFERROR(W983,MAX($D$16,POWER((ABS(K983)^2)/($I$5*MAX(F983,0.1)^2),1/3))))),IF(IFERROR(V983,0)=1,MAX($D$16,IFERROR(L983,MAX($D$16,POWER((ABS(K983)^2)/($I$5*MAX(F983,0.1)^2),1/3)))),IF(IFERROR(AG983,0)=1,MAX($D$16,IFERROR(W983,MAX($D$16,POWER((ABS(K983)^2)/($I$5*MAX(F983,0.1)^2),1/3)))),MAX($D$16,POWER((ABS(K983)^2)/($I$5*MAX(F983,0.1)^2),1/3))))))),MAX($D$16,POWER((ABS(K983)^2)/($I$5*MAX(F983,0.1)^2),1/3)))</f>
        <v>2.1389677043987478</v>
      </c>
      <c r="AI983">
        <f t="shared" ca="1" si="506"/>
        <v>634.28546770439868</v>
      </c>
      <c r="AJ983">
        <f t="shared" ca="1" si="507"/>
        <v>635.35495155659805</v>
      </c>
      <c r="AM983">
        <v>0</v>
      </c>
      <c r="AN983">
        <v>0</v>
      </c>
      <c r="AO983">
        <f t="shared" si="508"/>
        <v>0</v>
      </c>
      <c r="AP983">
        <f t="shared" ref="AP983:AP1046" si="517">AP982+AO983</f>
        <v>0</v>
      </c>
      <c r="AQ983">
        <f t="shared" ca="1" si="509"/>
        <v>1.0000000000000004</v>
      </c>
      <c r="AR983" t="str">
        <f t="shared" ca="1" si="510"/>
        <v>Supercritical</v>
      </c>
      <c r="AS983">
        <f t="shared" ca="1" si="511"/>
        <v>3.8141460404132466E-3</v>
      </c>
    </row>
    <row r="984" spans="1:45" x14ac:dyDescent="0.35">
      <c r="A984">
        <v>835</v>
      </c>
      <c r="B984">
        <v>833.99599999999998</v>
      </c>
      <c r="C984">
        <v>616088.30799999996</v>
      </c>
      <c r="D984">
        <v>3097172.9079999998</v>
      </c>
      <c r="E984">
        <v>632.14599999999996</v>
      </c>
      <c r="F984">
        <v>5.2</v>
      </c>
      <c r="G984">
        <v>0</v>
      </c>
      <c r="H984" t="s">
        <v>194</v>
      </c>
      <c r="I984">
        <v>5.5E-2</v>
      </c>
      <c r="J984">
        <f t="shared" si="512"/>
        <v>1.0009999999999764</v>
      </c>
      <c r="K984">
        <f t="shared" ca="1" si="513"/>
        <v>50.95</v>
      </c>
      <c r="L984">
        <f t="shared" ca="1" si="514"/>
        <v>1.0684959309922624</v>
      </c>
      <c r="M984">
        <f t="shared" ca="1" si="487"/>
        <v>5.5561788411597641</v>
      </c>
      <c r="N984">
        <f t="shared" ca="1" si="488"/>
        <v>0.75728294997139567</v>
      </c>
      <c r="O984">
        <f t="shared" ca="1" si="489"/>
        <v>9.1699712080119067</v>
      </c>
      <c r="P984">
        <f t="shared" ca="1" si="490"/>
        <v>633.21449593099226</v>
      </c>
      <c r="Q984">
        <f t="shared" ca="1" si="491"/>
        <v>637.50034567389582</v>
      </c>
      <c r="R984">
        <f t="shared" ca="1" si="492"/>
        <v>2.7409906686322007E-2</v>
      </c>
      <c r="S984">
        <f t="shared" ca="1" si="493"/>
        <v>2.8323507366843055</v>
      </c>
      <c r="T984">
        <f t="shared" ca="1" si="494"/>
        <v>50.594272557643521</v>
      </c>
      <c r="U984">
        <f t="shared" ca="1" si="515"/>
        <v>-2.7330186152767055E-2</v>
      </c>
      <c r="V984">
        <f t="shared" ca="1" si="516"/>
        <v>0</v>
      </c>
      <c r="W984">
        <f t="shared" ca="1" si="495"/>
        <v>0.9696552442514238</v>
      </c>
      <c r="X984">
        <f t="shared" ca="1" si="496"/>
        <v>5.0422072701074043</v>
      </c>
      <c r="Y984">
        <f t="shared" ca="1" si="497"/>
        <v>0.70625969807972067</v>
      </c>
      <c r="Z984">
        <f t="shared" ca="1" si="498"/>
        <v>10.104701625824818</v>
      </c>
      <c r="AA984">
        <f t="shared" ca="1" si="499"/>
        <v>633.11565524425134</v>
      </c>
      <c r="AB984">
        <f t="shared" ca="1" si="500"/>
        <v>638.31978342707225</v>
      </c>
      <c r="AC984">
        <f t="shared" ca="1" si="501"/>
        <v>3.6526686206782004E-2</v>
      </c>
      <c r="AD984">
        <f t="shared" ca="1" si="502"/>
        <v>3.276274752406763</v>
      </c>
      <c r="AE984">
        <f t="shared" ca="1" si="503"/>
        <v>54.925187277012228</v>
      </c>
      <c r="AF984">
        <f t="shared" ca="1" si="504"/>
        <v>3.6026686206810155E-2</v>
      </c>
      <c r="AG984">
        <f t="shared" ca="1" si="505"/>
        <v>0</v>
      </c>
      <c r="AH984">
        <f ca="1">IFERROR(IF(V32="Supercritical",MAX($D$16,IFERROR(L984,MAX($D$16,POWER((ABS(K984)^2)/($I$5*MAX(F984,0.1)^2),1/3)))),IF(V32="Subcritical",MAX($D$16,IFERROR(W984,MAX($D$16,POWER((ABS(K984)^2)/($I$5*MAX(F984,0.1)^2),1/3)))),IF(AND(IFERROR(V984,0)=1,IFERROR(AG984,0)=1),IF(IFERROR(T984,-1E+99)&gt;=IFERROR(AE984,-1E+99),MAX($D$16,IFERROR(L984,MAX($D$16,POWER((ABS(K984)^2)/($I$5*MAX(F984,0.1)^2),1/3)))),MAX($D$16,IFERROR(W984,MAX($D$16,POWER((ABS(K984)^2)/($I$5*MAX(F984,0.1)^2),1/3))))),IF(IFERROR(V984,0)=1,MAX($D$16,IFERROR(L984,MAX($D$16,POWER((ABS(K984)^2)/($I$5*MAX(F984,0.1)^2),1/3)))),IF(IFERROR(AG984,0)=1,MAX($D$16,IFERROR(W984,MAX($D$16,POWER((ABS(K984)^2)/($I$5*MAX(F984,0.1)^2),1/3)))),MAX($D$16,POWER((ABS(K984)^2)/($I$5*MAX(F984,0.1)^2),1/3))))))),MAX($D$16,POWER((ABS(K984)^2)/($I$5*MAX(F984,0.1)^2),1/3)))</f>
        <v>2.1389677043987478</v>
      </c>
      <c r="AI984">
        <f t="shared" ca="1" si="506"/>
        <v>634.2849677043987</v>
      </c>
      <c r="AJ984">
        <f t="shared" ca="1" si="507"/>
        <v>635.35445155659806</v>
      </c>
      <c r="AM984">
        <v>0</v>
      </c>
      <c r="AN984">
        <v>0</v>
      </c>
      <c r="AO984">
        <f t="shared" si="508"/>
        <v>0</v>
      </c>
      <c r="AP984">
        <f t="shared" si="517"/>
        <v>0</v>
      </c>
      <c r="AQ984">
        <f t="shared" ca="1" si="509"/>
        <v>1.0000000000000004</v>
      </c>
      <c r="AR984" t="str">
        <f t="shared" ca="1" si="510"/>
        <v>Supercritical</v>
      </c>
      <c r="AS984">
        <f t="shared" ca="1" si="511"/>
        <v>3.8141460404132466E-3</v>
      </c>
    </row>
    <row r="985" spans="1:45" x14ac:dyDescent="0.35">
      <c r="A985">
        <v>836</v>
      </c>
      <c r="B985">
        <v>834.99599999999998</v>
      </c>
      <c r="C985">
        <v>616088.26599999995</v>
      </c>
      <c r="D985">
        <v>3097171.909</v>
      </c>
      <c r="E985">
        <v>632.14549999999997</v>
      </c>
      <c r="F985">
        <v>5.2</v>
      </c>
      <c r="G985">
        <v>0</v>
      </c>
      <c r="H985" t="s">
        <v>194</v>
      </c>
      <c r="I985">
        <v>0</v>
      </c>
      <c r="J985">
        <f t="shared" si="512"/>
        <v>1</v>
      </c>
      <c r="K985">
        <f t="shared" ca="1" si="513"/>
        <v>50.95</v>
      </c>
      <c r="L985">
        <f t="shared" ca="1" si="514"/>
        <v>1.0684959309922624</v>
      </c>
      <c r="M985">
        <f t="shared" ca="1" si="487"/>
        <v>5.5561788411597641</v>
      </c>
      <c r="N985">
        <f t="shared" ca="1" si="488"/>
        <v>0.75728294997139567</v>
      </c>
      <c r="O985">
        <f t="shared" ca="1" si="489"/>
        <v>9.1699712080119067</v>
      </c>
      <c r="P985">
        <f t="shared" ca="1" si="490"/>
        <v>633.21399593099227</v>
      </c>
      <c r="Q985">
        <f t="shared" ca="1" si="491"/>
        <v>637.49984567389583</v>
      </c>
      <c r="R985">
        <f t="shared" ca="1" si="492"/>
        <v>2.7409906686322007E-2</v>
      </c>
      <c r="S985">
        <f t="shared" ca="1" si="493"/>
        <v>2.8323507366843055</v>
      </c>
      <c r="T985">
        <f t="shared" ca="1" si="494"/>
        <v>50.594272557643521</v>
      </c>
      <c r="U985">
        <f t="shared" ca="1" si="515"/>
        <v>-2.6909906686341856E-2</v>
      </c>
      <c r="V985">
        <f t="shared" ca="1" si="516"/>
        <v>0</v>
      </c>
      <c r="W985">
        <f t="shared" ca="1" si="495"/>
        <v>0.97088891732216132</v>
      </c>
      <c r="X985">
        <f t="shared" ca="1" si="496"/>
        <v>5.0486223700752388</v>
      </c>
      <c r="Y985">
        <f t="shared" ca="1" si="497"/>
        <v>0.70691394873482116</v>
      </c>
      <c r="Z985">
        <f t="shared" ca="1" si="498"/>
        <v>10.091861950696998</v>
      </c>
      <c r="AA985">
        <f t="shared" ca="1" si="499"/>
        <v>633.11638891732218</v>
      </c>
      <c r="AB985">
        <f t="shared" ca="1" si="500"/>
        <v>638.30730011160995</v>
      </c>
      <c r="AC985">
        <f t="shared" ca="1" si="501"/>
        <v>3.6388966288416945E-2</v>
      </c>
      <c r="AD985">
        <f t="shared" ca="1" si="502"/>
        <v>3.2700321725937829</v>
      </c>
      <c r="AE985">
        <f t="shared" ca="1" si="503"/>
        <v>54.864726506535696</v>
      </c>
      <c r="AF985">
        <f t="shared" ca="1" si="504"/>
        <v>3.6382102851916898E-2</v>
      </c>
      <c r="AG985">
        <f t="shared" ca="1" si="505"/>
        <v>0</v>
      </c>
      <c r="AH985">
        <f ca="1">IFERROR(IF(V32="Supercritical",MAX($D$16,IFERROR(L985,MAX($D$16,POWER((ABS(K985)^2)/($I$5*MAX(F985,0.1)^2),1/3)))),IF(V32="Subcritical",MAX($D$16,IFERROR(W985,MAX($D$16,POWER((ABS(K985)^2)/($I$5*MAX(F985,0.1)^2),1/3)))),IF(AND(IFERROR(V985,0)=1,IFERROR(AG985,0)=1),IF(IFERROR(T985,-1E+99)&gt;=IFERROR(AE985,-1E+99),MAX($D$16,IFERROR(L985,MAX($D$16,POWER((ABS(K985)^2)/($I$5*MAX(F985,0.1)^2),1/3)))),MAX($D$16,IFERROR(W985,MAX($D$16,POWER((ABS(K985)^2)/($I$5*MAX(F985,0.1)^2),1/3))))),IF(IFERROR(V985,0)=1,MAX($D$16,IFERROR(L985,MAX($D$16,POWER((ABS(K985)^2)/($I$5*MAX(F985,0.1)^2),1/3)))),IF(IFERROR(AG985,0)=1,MAX($D$16,IFERROR(W985,MAX($D$16,POWER((ABS(K985)^2)/($I$5*MAX(F985,0.1)^2),1/3)))),MAX($D$16,POWER((ABS(K985)^2)/($I$5*MAX(F985,0.1)^2),1/3))))))),MAX($D$16,POWER((ABS(K985)^2)/($I$5*MAX(F985,0.1)^2),1/3)))</f>
        <v>2.1389677043987478</v>
      </c>
      <c r="AI985">
        <f t="shared" ca="1" si="506"/>
        <v>634.28446770439871</v>
      </c>
      <c r="AJ985">
        <f t="shared" ca="1" si="507"/>
        <v>635.35395155659808</v>
      </c>
      <c r="AM985">
        <v>0</v>
      </c>
      <c r="AN985">
        <v>0</v>
      </c>
      <c r="AO985">
        <f t="shared" si="508"/>
        <v>0</v>
      </c>
      <c r="AP985">
        <f t="shared" si="517"/>
        <v>0</v>
      </c>
      <c r="AQ985">
        <f t="shared" ca="1" si="509"/>
        <v>1.0000000000000004</v>
      </c>
      <c r="AR985" t="str">
        <f t="shared" ca="1" si="510"/>
        <v>Supercritical</v>
      </c>
      <c r="AS985">
        <f t="shared" ca="1" si="511"/>
        <v>3.8141460404132466E-3</v>
      </c>
    </row>
    <row r="986" spans="1:45" x14ac:dyDescent="0.35">
      <c r="A986">
        <v>837</v>
      </c>
      <c r="B986">
        <v>835.99599999999998</v>
      </c>
      <c r="C986">
        <v>616088.22400000005</v>
      </c>
      <c r="D986">
        <v>3097170.91</v>
      </c>
      <c r="E986">
        <v>632.14499999999998</v>
      </c>
      <c r="F986">
        <v>5.2</v>
      </c>
      <c r="G986">
        <v>0</v>
      </c>
      <c r="H986" t="s">
        <v>194</v>
      </c>
      <c r="I986">
        <v>5.7000000000000002E-2</v>
      </c>
      <c r="J986">
        <f t="shared" si="512"/>
        <v>1</v>
      </c>
      <c r="K986">
        <f t="shared" ca="1" si="513"/>
        <v>50.95</v>
      </c>
      <c r="L986">
        <f t="shared" ca="1" si="514"/>
        <v>1.0684959309922624</v>
      </c>
      <c r="M986">
        <f t="shared" ca="1" si="487"/>
        <v>5.5561788411597641</v>
      </c>
      <c r="N986">
        <f t="shared" ca="1" si="488"/>
        <v>0.75728294997139567</v>
      </c>
      <c r="O986">
        <f t="shared" ca="1" si="489"/>
        <v>9.1699712080119067</v>
      </c>
      <c r="P986">
        <f t="shared" ca="1" si="490"/>
        <v>633.21349593099228</v>
      </c>
      <c r="Q986">
        <f t="shared" ca="1" si="491"/>
        <v>637.49934567389585</v>
      </c>
      <c r="R986">
        <f t="shared" ca="1" si="492"/>
        <v>2.7409906686322007E-2</v>
      </c>
      <c r="S986">
        <f t="shared" ca="1" si="493"/>
        <v>2.8323507366843055</v>
      </c>
      <c r="T986">
        <f t="shared" ca="1" si="494"/>
        <v>50.594272557643521</v>
      </c>
      <c r="U986">
        <f t="shared" ca="1" si="515"/>
        <v>-2.7317062411952975E-2</v>
      </c>
      <c r="V986">
        <f t="shared" ca="1" si="516"/>
        <v>0</v>
      </c>
      <c r="W986">
        <f t="shared" ca="1" si="495"/>
        <v>0.9720785552795852</v>
      </c>
      <c r="X986">
        <f t="shared" ca="1" si="496"/>
        <v>5.054808487453843</v>
      </c>
      <c r="Y986">
        <f t="shared" ca="1" si="497"/>
        <v>0.70754441835871174</v>
      </c>
      <c r="Z986">
        <f t="shared" ca="1" si="498"/>
        <v>10.079511444688585</v>
      </c>
      <c r="AA986">
        <f t="shared" ca="1" si="499"/>
        <v>633.11707855527959</v>
      </c>
      <c r="AB986">
        <f t="shared" ca="1" si="500"/>
        <v>638.2952921619875</v>
      </c>
      <c r="AC986">
        <f t="shared" ca="1" si="501"/>
        <v>3.6256833346737606E-2</v>
      </c>
      <c r="AD986">
        <f t="shared" ca="1" si="502"/>
        <v>3.2640311700057367</v>
      </c>
      <c r="AE986">
        <f t="shared" ca="1" si="503"/>
        <v>54.806591643921251</v>
      </c>
      <c r="AF986">
        <f t="shared" ca="1" si="504"/>
        <v>3.6248763639378012E-2</v>
      </c>
      <c r="AG986">
        <f t="shared" ca="1" si="505"/>
        <v>0</v>
      </c>
      <c r="AH986">
        <f ca="1">IFERROR(IF(V32="Supercritical",MAX($D$16,IFERROR(L986,MAX($D$16,POWER((ABS(K986)^2)/($I$5*MAX(F986,0.1)^2),1/3)))),IF(V32="Subcritical",MAX($D$16,IFERROR(W986,MAX($D$16,POWER((ABS(K986)^2)/($I$5*MAX(F986,0.1)^2),1/3)))),IF(AND(IFERROR(V986,0)=1,IFERROR(AG986,0)=1),IF(IFERROR(T986,-1E+99)&gt;=IFERROR(AE986,-1E+99),MAX($D$16,IFERROR(L986,MAX($D$16,POWER((ABS(K986)^2)/($I$5*MAX(F986,0.1)^2),1/3)))),MAX($D$16,IFERROR(W986,MAX($D$16,POWER((ABS(K986)^2)/($I$5*MAX(F986,0.1)^2),1/3))))),IF(IFERROR(V986,0)=1,MAX($D$16,IFERROR(L986,MAX($D$16,POWER((ABS(K986)^2)/($I$5*MAX(F986,0.1)^2),1/3)))),IF(IFERROR(AG986,0)=1,MAX($D$16,IFERROR(W986,MAX($D$16,POWER((ABS(K986)^2)/($I$5*MAX(F986,0.1)^2),1/3)))),MAX($D$16,POWER((ABS(K986)^2)/($I$5*MAX(F986,0.1)^2),1/3))))))),MAX($D$16,POWER((ABS(K986)^2)/($I$5*MAX(F986,0.1)^2),1/3)))</f>
        <v>2.1389677043987478</v>
      </c>
      <c r="AI986">
        <f t="shared" ca="1" si="506"/>
        <v>634.28396770439872</v>
      </c>
      <c r="AJ986">
        <f t="shared" ca="1" si="507"/>
        <v>635.35345155659809</v>
      </c>
      <c r="AM986">
        <v>0</v>
      </c>
      <c r="AN986">
        <v>0</v>
      </c>
      <c r="AO986">
        <f t="shared" si="508"/>
        <v>0</v>
      </c>
      <c r="AP986">
        <f t="shared" si="517"/>
        <v>0</v>
      </c>
      <c r="AQ986">
        <f t="shared" ca="1" si="509"/>
        <v>1.0000000000000004</v>
      </c>
      <c r="AR986" t="str">
        <f t="shared" ca="1" si="510"/>
        <v>Supercritical</v>
      </c>
      <c r="AS986">
        <f t="shared" ca="1" si="511"/>
        <v>3.8141460404132466E-3</v>
      </c>
    </row>
    <row r="987" spans="1:45" x14ac:dyDescent="0.35">
      <c r="A987">
        <v>838</v>
      </c>
      <c r="B987">
        <v>836.99599999999998</v>
      </c>
      <c r="C987">
        <v>616088.18099999998</v>
      </c>
      <c r="D987">
        <v>3097169.9109999998</v>
      </c>
      <c r="E987">
        <v>632.14449999999999</v>
      </c>
      <c r="F987">
        <v>5.2</v>
      </c>
      <c r="G987">
        <v>0</v>
      </c>
      <c r="H987" t="s">
        <v>194</v>
      </c>
      <c r="I987">
        <v>5.7000000000000002E-2</v>
      </c>
      <c r="J987">
        <f t="shared" si="512"/>
        <v>1</v>
      </c>
      <c r="K987">
        <f t="shared" ca="1" si="513"/>
        <v>50.95</v>
      </c>
      <c r="L987">
        <f t="shared" ca="1" si="514"/>
        <v>1.0684959309922624</v>
      </c>
      <c r="M987">
        <f t="shared" ca="1" si="487"/>
        <v>5.5561788411597641</v>
      </c>
      <c r="N987">
        <f t="shared" ca="1" si="488"/>
        <v>0.75728294997139567</v>
      </c>
      <c r="O987">
        <f t="shared" ca="1" si="489"/>
        <v>9.1699712080119067</v>
      </c>
      <c r="P987">
        <f t="shared" ca="1" si="490"/>
        <v>633.21299593099229</v>
      </c>
      <c r="Q987">
        <f t="shared" ca="1" si="491"/>
        <v>637.49884567389586</v>
      </c>
      <c r="R987">
        <f t="shared" ca="1" si="492"/>
        <v>2.7409906686322007E-2</v>
      </c>
      <c r="S987">
        <f t="shared" ca="1" si="493"/>
        <v>2.8323507366843055</v>
      </c>
      <c r="T987">
        <f t="shared" ca="1" si="494"/>
        <v>50.594272557643521</v>
      </c>
      <c r="U987">
        <f t="shared" ca="1" si="515"/>
        <v>-2.7317062411952975E-2</v>
      </c>
      <c r="V987">
        <f t="shared" ca="1" si="516"/>
        <v>0</v>
      </c>
      <c r="W987">
        <f t="shared" ca="1" si="495"/>
        <v>0.97321131598750898</v>
      </c>
      <c r="X987">
        <f t="shared" ca="1" si="496"/>
        <v>5.0606988431350466</v>
      </c>
      <c r="Y987">
        <f t="shared" ca="1" si="497"/>
        <v>0.70814435470022696</v>
      </c>
      <c r="Z987">
        <f t="shared" ca="1" si="498"/>
        <v>10.067779486446787</v>
      </c>
      <c r="AA987">
        <f t="shared" ca="1" si="499"/>
        <v>633.11771131598755</v>
      </c>
      <c r="AB987">
        <f t="shared" ca="1" si="500"/>
        <v>638.28387766602418</v>
      </c>
      <c r="AC987">
        <f t="shared" ca="1" si="501"/>
        <v>3.6131626403040351E-2</v>
      </c>
      <c r="AD987">
        <f t="shared" ca="1" si="502"/>
        <v>3.2583341182296648</v>
      </c>
      <c r="AE987">
        <f t="shared" ca="1" si="503"/>
        <v>54.751388832619128</v>
      </c>
      <c r="AF987">
        <f t="shared" ca="1" si="504"/>
        <v>3.5631626403073824E-2</v>
      </c>
      <c r="AG987">
        <f t="shared" ca="1" si="505"/>
        <v>0</v>
      </c>
      <c r="AH987">
        <f ca="1">IFERROR(IF(V32="Supercritical",MAX($D$16,IFERROR(L987,MAX($D$16,POWER((ABS(K987)^2)/($I$5*MAX(F987,0.1)^2),1/3)))),IF(V32="Subcritical",MAX($D$16,IFERROR(W987,MAX($D$16,POWER((ABS(K987)^2)/($I$5*MAX(F987,0.1)^2),1/3)))),IF(AND(IFERROR(V987,0)=1,IFERROR(AG987,0)=1),IF(IFERROR(T987,-1E+99)&gt;=IFERROR(AE987,-1E+99),MAX($D$16,IFERROR(L987,MAX($D$16,POWER((ABS(K987)^2)/($I$5*MAX(F987,0.1)^2),1/3)))),MAX($D$16,IFERROR(W987,MAX($D$16,POWER((ABS(K987)^2)/($I$5*MAX(F987,0.1)^2),1/3))))),IF(IFERROR(V987,0)=1,MAX($D$16,IFERROR(L987,MAX($D$16,POWER((ABS(K987)^2)/($I$5*MAX(F987,0.1)^2),1/3)))),IF(IFERROR(AG987,0)=1,MAX($D$16,IFERROR(W987,MAX($D$16,POWER((ABS(K987)^2)/($I$5*MAX(F987,0.1)^2),1/3)))),MAX($D$16,POWER((ABS(K987)^2)/($I$5*MAX(F987,0.1)^2),1/3))))))),MAX($D$16,POWER((ABS(K987)^2)/($I$5*MAX(F987,0.1)^2),1/3)))</f>
        <v>2.1389677043987478</v>
      </c>
      <c r="AI987">
        <f t="shared" ca="1" si="506"/>
        <v>634.28346770439873</v>
      </c>
      <c r="AJ987">
        <f t="shared" ca="1" si="507"/>
        <v>635.3529515565981</v>
      </c>
      <c r="AM987">
        <v>0</v>
      </c>
      <c r="AN987">
        <v>0</v>
      </c>
      <c r="AO987">
        <f t="shared" si="508"/>
        <v>0</v>
      </c>
      <c r="AP987">
        <f t="shared" si="517"/>
        <v>0</v>
      </c>
      <c r="AQ987">
        <f t="shared" ca="1" si="509"/>
        <v>1.0000000000000004</v>
      </c>
      <c r="AR987" t="str">
        <f t="shared" ca="1" si="510"/>
        <v>Supercritical</v>
      </c>
      <c r="AS987">
        <f t="shared" ca="1" si="511"/>
        <v>3.8141460404132466E-3</v>
      </c>
    </row>
    <row r="988" spans="1:45" x14ac:dyDescent="0.35">
      <c r="A988">
        <v>839</v>
      </c>
      <c r="B988">
        <v>837.99599999999998</v>
      </c>
      <c r="C988">
        <v>616088.13899999997</v>
      </c>
      <c r="D988">
        <v>3097168.912</v>
      </c>
      <c r="E988">
        <v>632.14400000000001</v>
      </c>
      <c r="F988">
        <v>5.2</v>
      </c>
      <c r="G988">
        <v>0</v>
      </c>
      <c r="H988" t="s">
        <v>194</v>
      </c>
      <c r="I988">
        <v>0</v>
      </c>
      <c r="J988">
        <f t="shared" si="512"/>
        <v>1</v>
      </c>
      <c r="K988">
        <f t="shared" ca="1" si="513"/>
        <v>50.95</v>
      </c>
      <c r="L988">
        <f t="shared" ca="1" si="514"/>
        <v>1.0684959309922624</v>
      </c>
      <c r="M988">
        <f t="shared" ca="1" si="487"/>
        <v>5.5561788411597641</v>
      </c>
      <c r="N988">
        <f t="shared" ca="1" si="488"/>
        <v>0.75728294997139567</v>
      </c>
      <c r="O988">
        <f t="shared" ca="1" si="489"/>
        <v>9.1699712080119067</v>
      </c>
      <c r="P988">
        <f t="shared" ca="1" si="490"/>
        <v>633.2124959309923</v>
      </c>
      <c r="Q988">
        <f t="shared" ca="1" si="491"/>
        <v>637.49834567389587</v>
      </c>
      <c r="R988">
        <f t="shared" ca="1" si="492"/>
        <v>2.7409906686322007E-2</v>
      </c>
      <c r="S988">
        <f t="shared" ca="1" si="493"/>
        <v>2.8323507366843055</v>
      </c>
      <c r="T988">
        <f t="shared" ca="1" si="494"/>
        <v>50.594272557643521</v>
      </c>
      <c r="U988">
        <f t="shared" ca="1" si="515"/>
        <v>-2.6909906686341856E-2</v>
      </c>
      <c r="V988">
        <f t="shared" ca="1" si="516"/>
        <v>0</v>
      </c>
      <c r="W988">
        <f t="shared" ca="1" si="495"/>
        <v>0.9742784522428386</v>
      </c>
      <c r="X988">
        <f t="shared" ca="1" si="496"/>
        <v>5.0662479516627608</v>
      </c>
      <c r="Y988">
        <f t="shared" ca="1" si="497"/>
        <v>0.70870918695264495</v>
      </c>
      <c r="Z988">
        <f t="shared" ca="1" si="498"/>
        <v>10.056752153885013</v>
      </c>
      <c r="AA988">
        <f t="shared" ca="1" si="499"/>
        <v>633.11827845224286</v>
      </c>
      <c r="AB988">
        <f t="shared" ca="1" si="500"/>
        <v>638.27313389998346</v>
      </c>
      <c r="AC988">
        <f t="shared" ca="1" si="501"/>
        <v>3.6014213024839474E-2</v>
      </c>
      <c r="AD988">
        <f t="shared" ca="1" si="502"/>
        <v>3.2529822588617954</v>
      </c>
      <c r="AE988">
        <f t="shared" ca="1" si="503"/>
        <v>54.699519812979233</v>
      </c>
      <c r="AF988">
        <f t="shared" ca="1" si="504"/>
        <v>3.5478198811802031E-2</v>
      </c>
      <c r="AG988">
        <f t="shared" ca="1" si="505"/>
        <v>0</v>
      </c>
      <c r="AH988">
        <f ca="1">IFERROR(IF(V32="Supercritical",MAX($D$16,IFERROR(L988,MAX($D$16,POWER((ABS(K988)^2)/($I$5*MAX(F988,0.1)^2),1/3)))),IF(V32="Subcritical",MAX($D$16,IFERROR(W988,MAX($D$16,POWER((ABS(K988)^2)/($I$5*MAX(F988,0.1)^2),1/3)))),IF(AND(IFERROR(V988,0)=1,IFERROR(AG988,0)=1),IF(IFERROR(T988,-1E+99)&gt;=IFERROR(AE988,-1E+99),MAX($D$16,IFERROR(L988,MAX($D$16,POWER((ABS(K988)^2)/($I$5*MAX(F988,0.1)^2),1/3)))),MAX($D$16,IFERROR(W988,MAX($D$16,POWER((ABS(K988)^2)/($I$5*MAX(F988,0.1)^2),1/3))))),IF(IFERROR(V988,0)=1,MAX($D$16,IFERROR(L988,MAX($D$16,POWER((ABS(K988)^2)/($I$5*MAX(F988,0.1)^2),1/3)))),IF(IFERROR(AG988,0)=1,MAX($D$16,IFERROR(W988,MAX($D$16,POWER((ABS(K988)^2)/($I$5*MAX(F988,0.1)^2),1/3)))),MAX($D$16,POWER((ABS(K988)^2)/($I$5*MAX(F988,0.1)^2),1/3))))))),MAX($D$16,POWER((ABS(K988)^2)/($I$5*MAX(F988,0.1)^2),1/3)))</f>
        <v>2.1389677043987478</v>
      </c>
      <c r="AI988">
        <f t="shared" ca="1" si="506"/>
        <v>634.28296770439874</v>
      </c>
      <c r="AJ988">
        <f t="shared" ca="1" si="507"/>
        <v>635.35245155659811</v>
      </c>
      <c r="AM988">
        <v>0</v>
      </c>
      <c r="AN988">
        <v>0</v>
      </c>
      <c r="AO988">
        <f t="shared" si="508"/>
        <v>0</v>
      </c>
      <c r="AP988">
        <f t="shared" si="517"/>
        <v>0</v>
      </c>
      <c r="AQ988">
        <f t="shared" ca="1" si="509"/>
        <v>1.0000000000000004</v>
      </c>
      <c r="AR988" t="str">
        <f t="shared" ca="1" si="510"/>
        <v>Supercritical</v>
      </c>
      <c r="AS988">
        <f t="shared" ca="1" si="511"/>
        <v>3.8141460404132466E-3</v>
      </c>
    </row>
    <row r="989" spans="1:45" x14ac:dyDescent="0.35">
      <c r="A989">
        <v>840</v>
      </c>
      <c r="B989">
        <v>838.995</v>
      </c>
      <c r="C989">
        <v>616088.09699999995</v>
      </c>
      <c r="D989">
        <v>3097167.9130000002</v>
      </c>
      <c r="E989">
        <v>632.14350000000002</v>
      </c>
      <c r="F989">
        <v>5.2</v>
      </c>
      <c r="G989">
        <v>0</v>
      </c>
      <c r="H989" t="s">
        <v>194</v>
      </c>
      <c r="I989">
        <v>0</v>
      </c>
      <c r="J989">
        <f t="shared" si="512"/>
        <v>0.99900000000002365</v>
      </c>
      <c r="K989">
        <f t="shared" ca="1" si="513"/>
        <v>50.95</v>
      </c>
      <c r="L989">
        <f t="shared" ca="1" si="514"/>
        <v>1.0684959309922624</v>
      </c>
      <c r="M989">
        <f t="shared" ca="1" si="487"/>
        <v>5.5561788411597641</v>
      </c>
      <c r="N989">
        <f t="shared" ca="1" si="488"/>
        <v>0.75728294997139567</v>
      </c>
      <c r="O989">
        <f t="shared" ca="1" si="489"/>
        <v>9.1699712080119067</v>
      </c>
      <c r="P989">
        <f t="shared" ca="1" si="490"/>
        <v>633.21199593099232</v>
      </c>
      <c r="Q989">
        <f t="shared" ca="1" si="491"/>
        <v>637.49784567389588</v>
      </c>
      <c r="R989">
        <f t="shared" ca="1" si="492"/>
        <v>2.7409906686322007E-2</v>
      </c>
      <c r="S989">
        <f t="shared" ca="1" si="493"/>
        <v>2.8323507366843055</v>
      </c>
      <c r="T989">
        <f t="shared" ca="1" si="494"/>
        <v>50.594272557643521</v>
      </c>
      <c r="U989">
        <f t="shared" ca="1" si="515"/>
        <v>-2.6882496779649045E-2</v>
      </c>
      <c r="V989">
        <f t="shared" ca="1" si="516"/>
        <v>0</v>
      </c>
      <c r="W989">
        <f t="shared" ca="1" si="495"/>
        <v>0.97527465310851003</v>
      </c>
      <c r="X989">
        <f t="shared" ca="1" si="496"/>
        <v>5.071428196164252</v>
      </c>
      <c r="Y989">
        <f t="shared" ca="1" si="497"/>
        <v>0.70923616899682329</v>
      </c>
      <c r="Z989">
        <f t="shared" ca="1" si="498"/>
        <v>10.046479616636546</v>
      </c>
      <c r="AA989">
        <f t="shared" ca="1" si="499"/>
        <v>633.11877465310852</v>
      </c>
      <c r="AB989">
        <f t="shared" ca="1" si="500"/>
        <v>638.26310455563112</v>
      </c>
      <c r="AC989">
        <f t="shared" ca="1" si="501"/>
        <v>3.5905074537502829E-2</v>
      </c>
      <c r="AD989">
        <f t="shared" ca="1" si="502"/>
        <v>3.2479993608876865</v>
      </c>
      <c r="AE989">
        <f t="shared" ca="1" si="503"/>
        <v>54.651217123437512</v>
      </c>
      <c r="AF989">
        <f t="shared" ca="1" si="504"/>
        <v>3.5893785878215567E-2</v>
      </c>
      <c r="AG989">
        <f t="shared" ca="1" si="505"/>
        <v>0</v>
      </c>
      <c r="AH989">
        <f ca="1">IFERROR(IF(V32="Supercritical",MAX($D$16,IFERROR(L989,MAX($D$16,POWER((ABS(K989)^2)/($I$5*MAX(F989,0.1)^2),1/3)))),IF(V32="Subcritical",MAX($D$16,IFERROR(W989,MAX($D$16,POWER((ABS(K989)^2)/($I$5*MAX(F989,0.1)^2),1/3)))),IF(AND(IFERROR(V989,0)=1,IFERROR(AG989,0)=1),IF(IFERROR(T989,-1E+99)&gt;=IFERROR(AE989,-1E+99),MAX($D$16,IFERROR(L989,MAX($D$16,POWER((ABS(K989)^2)/($I$5*MAX(F989,0.1)^2),1/3)))),MAX($D$16,IFERROR(W989,MAX($D$16,POWER((ABS(K989)^2)/($I$5*MAX(F989,0.1)^2),1/3))))),IF(IFERROR(V989,0)=1,MAX($D$16,IFERROR(L989,MAX($D$16,POWER((ABS(K989)^2)/($I$5*MAX(F989,0.1)^2),1/3)))),IF(IFERROR(AG989,0)=1,MAX($D$16,IFERROR(W989,MAX($D$16,POWER((ABS(K989)^2)/($I$5*MAX(F989,0.1)^2),1/3)))),MAX($D$16,POWER((ABS(K989)^2)/($I$5*MAX(F989,0.1)^2),1/3))))))),MAX($D$16,POWER((ABS(K989)^2)/($I$5*MAX(F989,0.1)^2),1/3)))</f>
        <v>2.1389677043987478</v>
      </c>
      <c r="AI989">
        <f t="shared" ca="1" si="506"/>
        <v>634.28246770439875</v>
      </c>
      <c r="AJ989">
        <f t="shared" ca="1" si="507"/>
        <v>635.35195155659812</v>
      </c>
      <c r="AM989">
        <v>0</v>
      </c>
      <c r="AN989">
        <v>0</v>
      </c>
      <c r="AO989">
        <f t="shared" si="508"/>
        <v>0</v>
      </c>
      <c r="AP989">
        <f t="shared" si="517"/>
        <v>0</v>
      </c>
      <c r="AQ989">
        <f t="shared" ca="1" si="509"/>
        <v>1.0000000000000004</v>
      </c>
      <c r="AR989" t="str">
        <f t="shared" ca="1" si="510"/>
        <v>Supercritical</v>
      </c>
      <c r="AS989">
        <f t="shared" ca="1" si="511"/>
        <v>3.8141460404132466E-3</v>
      </c>
    </row>
    <row r="990" spans="1:45" x14ac:dyDescent="0.35">
      <c r="A990">
        <v>841</v>
      </c>
      <c r="B990">
        <v>839.995</v>
      </c>
      <c r="C990">
        <v>616088.05500000005</v>
      </c>
      <c r="D990">
        <v>3097166.9139999999</v>
      </c>
      <c r="E990">
        <v>632.14300000000003</v>
      </c>
      <c r="F990">
        <v>5.2</v>
      </c>
      <c r="G990">
        <v>0</v>
      </c>
      <c r="H990" t="s">
        <v>194</v>
      </c>
      <c r="I990">
        <v>5.7000000000000002E-2</v>
      </c>
      <c r="J990">
        <f t="shared" si="512"/>
        <v>1</v>
      </c>
      <c r="K990">
        <f t="shared" ca="1" si="513"/>
        <v>50.95</v>
      </c>
      <c r="L990">
        <f t="shared" ca="1" si="514"/>
        <v>1.0684959309922624</v>
      </c>
      <c r="M990">
        <f t="shared" ca="1" si="487"/>
        <v>5.5561788411597641</v>
      </c>
      <c r="N990">
        <f t="shared" ca="1" si="488"/>
        <v>0.75728294997139567</v>
      </c>
      <c r="O990">
        <f t="shared" ca="1" si="489"/>
        <v>9.1699712080119067</v>
      </c>
      <c r="P990">
        <f t="shared" ca="1" si="490"/>
        <v>633.21149593099233</v>
      </c>
      <c r="Q990">
        <f t="shared" ca="1" si="491"/>
        <v>637.49734567389589</v>
      </c>
      <c r="R990">
        <f t="shared" ca="1" si="492"/>
        <v>2.7409906686322007E-2</v>
      </c>
      <c r="S990">
        <f t="shared" ca="1" si="493"/>
        <v>2.8323507366843055</v>
      </c>
      <c r="T990">
        <f t="shared" ca="1" si="494"/>
        <v>50.594272557643521</v>
      </c>
      <c r="U990">
        <f t="shared" ca="1" si="515"/>
        <v>-2.7317062411952975E-2</v>
      </c>
      <c r="V990">
        <f t="shared" ca="1" si="516"/>
        <v>0</v>
      </c>
      <c r="W990">
        <f t="shared" ca="1" si="495"/>
        <v>0.9761973814391004</v>
      </c>
      <c r="X990">
        <f t="shared" ca="1" si="496"/>
        <v>5.0762263834833226</v>
      </c>
      <c r="Y990">
        <f t="shared" ca="1" si="497"/>
        <v>0.70972402276081781</v>
      </c>
      <c r="Z990">
        <f t="shared" ca="1" si="498"/>
        <v>10.036983410703987</v>
      </c>
      <c r="AA990">
        <f t="shared" ca="1" si="499"/>
        <v>633.11919738143911</v>
      </c>
      <c r="AB990">
        <f t="shared" ca="1" si="500"/>
        <v>638.25380675894917</v>
      </c>
      <c r="AC990">
        <f t="shared" ca="1" si="501"/>
        <v>3.5804388166709687E-2</v>
      </c>
      <c r="AD990">
        <f t="shared" ca="1" si="502"/>
        <v>3.2433953032089855</v>
      </c>
      <c r="AE990">
        <f t="shared" ca="1" si="503"/>
        <v>54.606578633568958</v>
      </c>
      <c r="AF990">
        <f t="shared" ca="1" si="504"/>
        <v>3.5792176057611869E-2</v>
      </c>
      <c r="AG990">
        <f t="shared" ca="1" si="505"/>
        <v>0</v>
      </c>
      <c r="AH990">
        <f ca="1">IFERROR(IF(V32="Supercritical",MAX($D$16,IFERROR(L990,MAX($D$16,POWER((ABS(K990)^2)/($I$5*MAX(F990,0.1)^2),1/3)))),IF(V32="Subcritical",MAX($D$16,IFERROR(W990,MAX($D$16,POWER((ABS(K990)^2)/($I$5*MAX(F990,0.1)^2),1/3)))),IF(AND(IFERROR(V990,0)=1,IFERROR(AG990,0)=1),IF(IFERROR(T990,-1E+99)&gt;=IFERROR(AE990,-1E+99),MAX($D$16,IFERROR(L990,MAX($D$16,POWER((ABS(K990)^2)/($I$5*MAX(F990,0.1)^2),1/3)))),MAX($D$16,IFERROR(W990,MAX($D$16,POWER((ABS(K990)^2)/($I$5*MAX(F990,0.1)^2),1/3))))),IF(IFERROR(V990,0)=1,MAX($D$16,IFERROR(L990,MAX($D$16,POWER((ABS(K990)^2)/($I$5*MAX(F990,0.1)^2),1/3)))),IF(IFERROR(AG990,0)=1,MAX($D$16,IFERROR(W990,MAX($D$16,POWER((ABS(K990)^2)/($I$5*MAX(F990,0.1)^2),1/3)))),MAX($D$16,POWER((ABS(K990)^2)/($I$5*MAX(F990,0.1)^2),1/3))))))),MAX($D$16,POWER((ABS(K990)^2)/($I$5*MAX(F990,0.1)^2),1/3)))</f>
        <v>2.1389677043987478</v>
      </c>
      <c r="AI990">
        <f t="shared" ca="1" si="506"/>
        <v>634.28196770439877</v>
      </c>
      <c r="AJ990">
        <f t="shared" ca="1" si="507"/>
        <v>635.35145155659814</v>
      </c>
      <c r="AM990">
        <v>0</v>
      </c>
      <c r="AN990">
        <v>0</v>
      </c>
      <c r="AO990">
        <f t="shared" si="508"/>
        <v>0</v>
      </c>
      <c r="AP990">
        <f t="shared" si="517"/>
        <v>0</v>
      </c>
      <c r="AQ990">
        <f t="shared" ca="1" si="509"/>
        <v>1.0000000000000004</v>
      </c>
      <c r="AR990" t="str">
        <f t="shared" ca="1" si="510"/>
        <v>Supercritical</v>
      </c>
      <c r="AS990">
        <f t="shared" ca="1" si="511"/>
        <v>3.8141460404132466E-3</v>
      </c>
    </row>
    <row r="991" spans="1:45" x14ac:dyDescent="0.35">
      <c r="A991">
        <v>842</v>
      </c>
      <c r="B991">
        <v>840.995</v>
      </c>
      <c r="C991">
        <v>616088.01199999999</v>
      </c>
      <c r="D991">
        <v>3097165.915</v>
      </c>
      <c r="E991">
        <v>632.14250000000004</v>
      </c>
      <c r="F991">
        <v>5.2</v>
      </c>
      <c r="G991">
        <v>0</v>
      </c>
      <c r="H991" t="s">
        <v>194</v>
      </c>
      <c r="I991">
        <v>5.7000000000000002E-2</v>
      </c>
      <c r="J991">
        <f t="shared" si="512"/>
        <v>1</v>
      </c>
      <c r="K991">
        <f t="shared" ca="1" si="513"/>
        <v>50.95</v>
      </c>
      <c r="L991">
        <f t="shared" ca="1" si="514"/>
        <v>1.0684959309922624</v>
      </c>
      <c r="M991">
        <f t="shared" ca="1" si="487"/>
        <v>5.5561788411597641</v>
      </c>
      <c r="N991">
        <f t="shared" ca="1" si="488"/>
        <v>0.75728294997139567</v>
      </c>
      <c r="O991">
        <f t="shared" ca="1" si="489"/>
        <v>9.1699712080119067</v>
      </c>
      <c r="P991">
        <f t="shared" ca="1" si="490"/>
        <v>633.21099593099234</v>
      </c>
      <c r="Q991">
        <f t="shared" ca="1" si="491"/>
        <v>637.4968456738959</v>
      </c>
      <c r="R991">
        <f t="shared" ca="1" si="492"/>
        <v>2.7409906686322007E-2</v>
      </c>
      <c r="S991">
        <f t="shared" ca="1" si="493"/>
        <v>2.8323507366843055</v>
      </c>
      <c r="T991">
        <f t="shared" ca="1" si="494"/>
        <v>50.594272557643521</v>
      </c>
      <c r="U991">
        <f t="shared" ca="1" si="515"/>
        <v>-2.7317062411952975E-2</v>
      </c>
      <c r="V991">
        <f t="shared" ca="1" si="516"/>
        <v>0</v>
      </c>
      <c r="W991">
        <f t="shared" ca="1" si="495"/>
        <v>0.97704626622640856</v>
      </c>
      <c r="X991">
        <f t="shared" ca="1" si="496"/>
        <v>5.080640584377325</v>
      </c>
      <c r="Y991">
        <f t="shared" ca="1" si="497"/>
        <v>0.71017261257528097</v>
      </c>
      <c r="Z991">
        <f t="shared" ca="1" si="498"/>
        <v>10.028263002241941</v>
      </c>
      <c r="AA991">
        <f t="shared" ca="1" si="499"/>
        <v>633.11954626622639</v>
      </c>
      <c r="AB991">
        <f t="shared" ca="1" si="500"/>
        <v>638.24523733871035</v>
      </c>
      <c r="AC991">
        <f t="shared" ca="1" si="501"/>
        <v>3.5712099977126405E-2</v>
      </c>
      <c r="AD991">
        <f t="shared" ca="1" si="502"/>
        <v>3.2391692943008814</v>
      </c>
      <c r="AE991">
        <f t="shared" ca="1" si="503"/>
        <v>54.565598628186805</v>
      </c>
      <c r="AF991">
        <f t="shared" ca="1" si="504"/>
        <v>3.5229185614070957E-2</v>
      </c>
      <c r="AG991">
        <f t="shared" ca="1" si="505"/>
        <v>0</v>
      </c>
      <c r="AH991">
        <f ca="1">IFERROR(IF(V32="Supercritical",MAX($D$16,IFERROR(L991,MAX($D$16,POWER((ABS(K991)^2)/($I$5*MAX(F991,0.1)^2),1/3)))),IF(V32="Subcritical",MAX($D$16,IFERROR(W991,MAX($D$16,POWER((ABS(K991)^2)/($I$5*MAX(F991,0.1)^2),1/3)))),IF(AND(IFERROR(V991,0)=1,IFERROR(AG991,0)=1),IF(IFERROR(T991,-1E+99)&gt;=IFERROR(AE991,-1E+99),MAX($D$16,IFERROR(L991,MAX($D$16,POWER((ABS(K991)^2)/($I$5*MAX(F991,0.1)^2),1/3)))),MAX($D$16,IFERROR(W991,MAX($D$16,POWER((ABS(K991)^2)/($I$5*MAX(F991,0.1)^2),1/3))))),IF(IFERROR(V991,0)=1,MAX($D$16,IFERROR(L991,MAX($D$16,POWER((ABS(K991)^2)/($I$5*MAX(F991,0.1)^2),1/3)))),IF(IFERROR(AG991,0)=1,MAX($D$16,IFERROR(W991,MAX($D$16,POWER((ABS(K991)^2)/($I$5*MAX(F991,0.1)^2),1/3)))),MAX($D$16,POWER((ABS(K991)^2)/($I$5*MAX(F991,0.1)^2),1/3))))))),MAX($D$16,POWER((ABS(K991)^2)/($I$5*MAX(F991,0.1)^2),1/3)))</f>
        <v>2.1389677043987478</v>
      </c>
      <c r="AI991">
        <f t="shared" ca="1" si="506"/>
        <v>634.28146770439878</v>
      </c>
      <c r="AJ991">
        <f t="shared" ca="1" si="507"/>
        <v>635.35095155659815</v>
      </c>
      <c r="AM991">
        <v>0</v>
      </c>
      <c r="AN991">
        <v>0</v>
      </c>
      <c r="AO991">
        <f t="shared" si="508"/>
        <v>0</v>
      </c>
      <c r="AP991">
        <f t="shared" si="517"/>
        <v>0</v>
      </c>
      <c r="AQ991">
        <f t="shared" ca="1" si="509"/>
        <v>1.0000000000000004</v>
      </c>
      <c r="AR991" t="str">
        <f t="shared" ca="1" si="510"/>
        <v>Supercritical</v>
      </c>
      <c r="AS991">
        <f t="shared" ca="1" si="511"/>
        <v>3.8141460404132466E-3</v>
      </c>
    </row>
    <row r="992" spans="1:45" x14ac:dyDescent="0.35">
      <c r="A992">
        <v>843</v>
      </c>
      <c r="B992">
        <v>841.995</v>
      </c>
      <c r="C992">
        <v>616087.97</v>
      </c>
      <c r="D992">
        <v>3097164.9160000002</v>
      </c>
      <c r="E992">
        <v>632.14200000000005</v>
      </c>
      <c r="F992">
        <v>5.2</v>
      </c>
      <c r="G992">
        <v>0</v>
      </c>
      <c r="H992" t="s">
        <v>194</v>
      </c>
      <c r="I992">
        <v>2E-3</v>
      </c>
      <c r="J992">
        <f t="shared" si="512"/>
        <v>1</v>
      </c>
      <c r="K992">
        <f t="shared" ca="1" si="513"/>
        <v>50.95</v>
      </c>
      <c r="L992">
        <f t="shared" ca="1" si="514"/>
        <v>1.0684959309922624</v>
      </c>
      <c r="M992">
        <f t="shared" ca="1" si="487"/>
        <v>5.5561788411597641</v>
      </c>
      <c r="N992">
        <f t="shared" ca="1" si="488"/>
        <v>0.75728294997139567</v>
      </c>
      <c r="O992">
        <f t="shared" ca="1" si="489"/>
        <v>9.1699712080119067</v>
      </c>
      <c r="P992">
        <f t="shared" ca="1" si="490"/>
        <v>633.21049593099235</v>
      </c>
      <c r="Q992">
        <f t="shared" ca="1" si="491"/>
        <v>637.49634567389592</v>
      </c>
      <c r="R992">
        <f t="shared" ca="1" si="492"/>
        <v>2.7409906686322007E-2</v>
      </c>
      <c r="S992">
        <f t="shared" ca="1" si="493"/>
        <v>2.8323507366843055</v>
      </c>
      <c r="T992">
        <f t="shared" ca="1" si="494"/>
        <v>50.594272557643521</v>
      </c>
      <c r="U992">
        <f t="shared" ca="1" si="515"/>
        <v>-2.6924192852106898E-2</v>
      </c>
      <c r="V992">
        <f t="shared" ca="1" si="516"/>
        <v>0</v>
      </c>
      <c r="W992">
        <f t="shared" ca="1" si="495"/>
        <v>0.97782257441135045</v>
      </c>
      <c r="X992">
        <f t="shared" ca="1" si="496"/>
        <v>5.0846773869390223</v>
      </c>
      <c r="Y992">
        <f t="shared" ca="1" si="497"/>
        <v>0.71058266322437613</v>
      </c>
      <c r="Z992">
        <f t="shared" ca="1" si="498"/>
        <v>10.020301412017789</v>
      </c>
      <c r="AA992">
        <f t="shared" ca="1" si="499"/>
        <v>633.11982257441139</v>
      </c>
      <c r="AB992">
        <f t="shared" ca="1" si="500"/>
        <v>638.23737814972662</v>
      </c>
      <c r="AC992">
        <f t="shared" ca="1" si="501"/>
        <v>3.5627986493411166E-2</v>
      </c>
      <c r="AD992">
        <f t="shared" ca="1" si="502"/>
        <v>3.2353126215131049</v>
      </c>
      <c r="AE992">
        <f t="shared" ca="1" si="503"/>
        <v>54.528194386692526</v>
      </c>
      <c r="AF992">
        <f t="shared" ca="1" si="504"/>
        <v>3.5180672998308182E-2</v>
      </c>
      <c r="AG992">
        <f t="shared" ca="1" si="505"/>
        <v>0</v>
      </c>
      <c r="AH992">
        <f ca="1">IFERROR(IF(V32="Supercritical",MAX($D$16,IFERROR(L992,MAX($D$16,POWER((ABS(K992)^2)/($I$5*MAX(F992,0.1)^2),1/3)))),IF(V32="Subcritical",MAX($D$16,IFERROR(W992,MAX($D$16,POWER((ABS(K992)^2)/($I$5*MAX(F992,0.1)^2),1/3)))),IF(AND(IFERROR(V992,0)=1,IFERROR(AG992,0)=1),IF(IFERROR(T992,-1E+99)&gt;=IFERROR(AE992,-1E+99),MAX($D$16,IFERROR(L992,MAX($D$16,POWER((ABS(K992)^2)/($I$5*MAX(F992,0.1)^2),1/3)))),MAX($D$16,IFERROR(W992,MAX($D$16,POWER((ABS(K992)^2)/($I$5*MAX(F992,0.1)^2),1/3))))),IF(IFERROR(V992,0)=1,MAX($D$16,IFERROR(L992,MAX($D$16,POWER((ABS(K992)^2)/($I$5*MAX(F992,0.1)^2),1/3)))),IF(IFERROR(AG992,0)=1,MAX($D$16,IFERROR(W992,MAX($D$16,POWER((ABS(K992)^2)/($I$5*MAX(F992,0.1)^2),1/3)))),MAX($D$16,POWER((ABS(K992)^2)/($I$5*MAX(F992,0.1)^2),1/3))))))),MAX($D$16,POWER((ABS(K992)^2)/($I$5*MAX(F992,0.1)^2),1/3)))</f>
        <v>2.1389677043987478</v>
      </c>
      <c r="AI992">
        <f t="shared" ca="1" si="506"/>
        <v>634.28096770439879</v>
      </c>
      <c r="AJ992">
        <f t="shared" ca="1" si="507"/>
        <v>635.35045155659816</v>
      </c>
      <c r="AM992">
        <v>0</v>
      </c>
      <c r="AN992">
        <v>0</v>
      </c>
      <c r="AO992">
        <f t="shared" si="508"/>
        <v>0</v>
      </c>
      <c r="AP992">
        <f t="shared" si="517"/>
        <v>0</v>
      </c>
      <c r="AQ992">
        <f t="shared" ca="1" si="509"/>
        <v>1.0000000000000004</v>
      </c>
      <c r="AR992" t="str">
        <f t="shared" ca="1" si="510"/>
        <v>Supercritical</v>
      </c>
      <c r="AS992">
        <f t="shared" ca="1" si="511"/>
        <v>3.8141460404132466E-3</v>
      </c>
    </row>
    <row r="993" spans="1:45" x14ac:dyDescent="0.35">
      <c r="A993">
        <v>844</v>
      </c>
      <c r="B993">
        <v>842.99599999999998</v>
      </c>
      <c r="C993">
        <v>616087.92799999996</v>
      </c>
      <c r="D993">
        <v>3097163.9160000002</v>
      </c>
      <c r="E993">
        <v>632.14149999999995</v>
      </c>
      <c r="F993">
        <v>5.2</v>
      </c>
      <c r="G993">
        <v>0</v>
      </c>
      <c r="H993" t="s">
        <v>194</v>
      </c>
      <c r="I993">
        <v>2E-3</v>
      </c>
      <c r="J993">
        <f t="shared" si="512"/>
        <v>1.0009999999999764</v>
      </c>
      <c r="K993">
        <f t="shared" ca="1" si="513"/>
        <v>50.95</v>
      </c>
      <c r="L993">
        <f t="shared" ca="1" si="514"/>
        <v>1.0684959309922624</v>
      </c>
      <c r="M993">
        <f t="shared" ca="1" si="487"/>
        <v>5.5561788411597641</v>
      </c>
      <c r="N993">
        <f t="shared" ca="1" si="488"/>
        <v>0.75728294997139567</v>
      </c>
      <c r="O993">
        <f t="shared" ca="1" si="489"/>
        <v>9.1699712080119067</v>
      </c>
      <c r="P993">
        <f t="shared" ca="1" si="490"/>
        <v>633.20999593099225</v>
      </c>
      <c r="Q993">
        <f t="shared" ca="1" si="491"/>
        <v>637.49584567389581</v>
      </c>
      <c r="R993">
        <f t="shared" ca="1" si="492"/>
        <v>2.7409906686322007E-2</v>
      </c>
      <c r="S993">
        <f t="shared" ca="1" si="493"/>
        <v>2.8323507366843055</v>
      </c>
      <c r="T993">
        <f t="shared" ca="1" si="494"/>
        <v>50.594272557643521</v>
      </c>
      <c r="U993">
        <f t="shared" ca="1" si="515"/>
        <v>-2.6951602758686022E-2</v>
      </c>
      <c r="V993">
        <f t="shared" ca="1" si="516"/>
        <v>0</v>
      </c>
      <c r="W993">
        <f t="shared" ca="1" si="495"/>
        <v>0.97852876796834976</v>
      </c>
      <c r="X993">
        <f t="shared" ca="1" si="496"/>
        <v>5.088349593435419</v>
      </c>
      <c r="Y993">
        <f t="shared" ca="1" si="497"/>
        <v>0.71095552437381204</v>
      </c>
      <c r="Z993">
        <f t="shared" ca="1" si="498"/>
        <v>10.013069869596148</v>
      </c>
      <c r="AA993">
        <f t="shared" ca="1" si="499"/>
        <v>633.12002876796828</v>
      </c>
      <c r="AB993">
        <f t="shared" ca="1" si="500"/>
        <v>638.2302004404155</v>
      </c>
      <c r="AC993">
        <f t="shared" ca="1" si="501"/>
        <v>3.5551705012869785E-2</v>
      </c>
      <c r="AD993">
        <f t="shared" ca="1" si="502"/>
        <v>3.2318109186521524</v>
      </c>
      <c r="AE993">
        <f t="shared" ca="1" si="503"/>
        <v>54.494228133092193</v>
      </c>
      <c r="AF993">
        <f t="shared" ca="1" si="504"/>
        <v>3.5537171321720962E-2</v>
      </c>
      <c r="AG993">
        <f t="shared" ca="1" si="505"/>
        <v>0</v>
      </c>
      <c r="AH993">
        <f ca="1">IFERROR(IF(V32="Supercritical",MAX($D$16,IFERROR(L993,MAX($D$16,POWER((ABS(K993)^2)/($I$5*MAX(F993,0.1)^2),1/3)))),IF(V32="Subcritical",MAX($D$16,IFERROR(W993,MAX($D$16,POWER((ABS(K993)^2)/($I$5*MAX(F993,0.1)^2),1/3)))),IF(AND(IFERROR(V993,0)=1,IFERROR(AG993,0)=1),IF(IFERROR(T993,-1E+99)&gt;=IFERROR(AE993,-1E+99),MAX($D$16,IFERROR(L993,MAX($D$16,POWER((ABS(K993)^2)/($I$5*MAX(F993,0.1)^2),1/3)))),MAX($D$16,IFERROR(W993,MAX($D$16,POWER((ABS(K993)^2)/($I$5*MAX(F993,0.1)^2),1/3))))),IF(IFERROR(V993,0)=1,MAX($D$16,IFERROR(L993,MAX($D$16,POWER((ABS(K993)^2)/($I$5*MAX(F993,0.1)^2),1/3)))),IF(IFERROR(AG993,0)=1,MAX($D$16,IFERROR(W993,MAX($D$16,POWER((ABS(K993)^2)/($I$5*MAX(F993,0.1)^2),1/3)))),MAX($D$16,POWER((ABS(K993)^2)/($I$5*MAX(F993,0.1)^2),1/3))))))),MAX($D$16,POWER((ABS(K993)^2)/($I$5*MAX(F993,0.1)^2),1/3)))</f>
        <v>2.1389677043987478</v>
      </c>
      <c r="AI993">
        <f t="shared" ca="1" si="506"/>
        <v>634.28046770439869</v>
      </c>
      <c r="AJ993">
        <f t="shared" ca="1" si="507"/>
        <v>635.34995155659806</v>
      </c>
      <c r="AM993">
        <v>0</v>
      </c>
      <c r="AN993">
        <v>0</v>
      </c>
      <c r="AO993">
        <f t="shared" si="508"/>
        <v>0</v>
      </c>
      <c r="AP993">
        <f t="shared" si="517"/>
        <v>0</v>
      </c>
      <c r="AQ993">
        <f t="shared" ca="1" si="509"/>
        <v>1.0000000000000004</v>
      </c>
      <c r="AR993" t="str">
        <f t="shared" ca="1" si="510"/>
        <v>Supercritical</v>
      </c>
      <c r="AS993">
        <f t="shared" ca="1" si="511"/>
        <v>3.8141460404132466E-3</v>
      </c>
    </row>
    <row r="994" spans="1:45" x14ac:dyDescent="0.35">
      <c r="A994">
        <v>845</v>
      </c>
      <c r="B994">
        <v>843.99599999999998</v>
      </c>
      <c r="C994">
        <v>616087.88600000006</v>
      </c>
      <c r="D994">
        <v>3097162.9169999999</v>
      </c>
      <c r="E994">
        <v>632.14099999999996</v>
      </c>
      <c r="F994">
        <v>5.2</v>
      </c>
      <c r="G994">
        <v>0</v>
      </c>
      <c r="H994" t="s">
        <v>194</v>
      </c>
      <c r="I994">
        <v>5.7000000000000002E-2</v>
      </c>
      <c r="J994">
        <f t="shared" si="512"/>
        <v>1</v>
      </c>
      <c r="K994">
        <f t="shared" ca="1" si="513"/>
        <v>50.95</v>
      </c>
      <c r="L994">
        <f t="shared" ca="1" si="514"/>
        <v>1.0684959309922624</v>
      </c>
      <c r="M994">
        <f t="shared" ca="1" si="487"/>
        <v>5.5561788411597641</v>
      </c>
      <c r="N994">
        <f t="shared" ca="1" si="488"/>
        <v>0.75728294997139567</v>
      </c>
      <c r="O994">
        <f t="shared" ca="1" si="489"/>
        <v>9.1699712080119067</v>
      </c>
      <c r="P994">
        <f t="shared" ca="1" si="490"/>
        <v>633.20949593099226</v>
      </c>
      <c r="Q994">
        <f t="shared" ca="1" si="491"/>
        <v>637.49534567389583</v>
      </c>
      <c r="R994">
        <f t="shared" ca="1" si="492"/>
        <v>2.7409906686322007E-2</v>
      </c>
      <c r="S994">
        <f t="shared" ca="1" si="493"/>
        <v>2.8323507366843055</v>
      </c>
      <c r="T994">
        <f t="shared" ca="1" si="494"/>
        <v>50.594272557643521</v>
      </c>
      <c r="U994">
        <f t="shared" ca="1" si="515"/>
        <v>-2.7317062411952975E-2</v>
      </c>
      <c r="V994">
        <f t="shared" ca="1" si="516"/>
        <v>0</v>
      </c>
      <c r="W994">
        <f t="shared" ca="1" si="495"/>
        <v>0.97916814225346716</v>
      </c>
      <c r="X994">
        <f t="shared" ca="1" si="496"/>
        <v>5.0916743397180291</v>
      </c>
      <c r="Y994">
        <f t="shared" ca="1" si="497"/>
        <v>0.71129297889205589</v>
      </c>
      <c r="Z994">
        <f t="shared" ca="1" si="498"/>
        <v>10.006531565178921</v>
      </c>
      <c r="AA994">
        <f t="shared" ca="1" si="499"/>
        <v>633.12016814225342</v>
      </c>
      <c r="AB994">
        <f t="shared" ca="1" si="500"/>
        <v>638.2236683443391</v>
      </c>
      <c r="AC994">
        <f t="shared" ca="1" si="501"/>
        <v>3.5482833635134381E-2</v>
      </c>
      <c r="AD994">
        <f t="shared" ca="1" si="502"/>
        <v>3.2286459881071261</v>
      </c>
      <c r="AE994">
        <f t="shared" ca="1" si="503"/>
        <v>54.463524695502095</v>
      </c>
      <c r="AF994">
        <f t="shared" ca="1" si="504"/>
        <v>3.5467666154318067E-2</v>
      </c>
      <c r="AG994">
        <f t="shared" ca="1" si="505"/>
        <v>0</v>
      </c>
      <c r="AH994">
        <f ca="1">IFERROR(IF(V32="Supercritical",MAX($D$16,IFERROR(L994,MAX($D$16,POWER((ABS(K994)^2)/($I$5*MAX(F994,0.1)^2),1/3)))),IF(V32="Subcritical",MAX($D$16,IFERROR(W994,MAX($D$16,POWER((ABS(K994)^2)/($I$5*MAX(F994,0.1)^2),1/3)))),IF(AND(IFERROR(V994,0)=1,IFERROR(AG994,0)=1),IF(IFERROR(T994,-1E+99)&gt;=IFERROR(AE994,-1E+99),MAX($D$16,IFERROR(L994,MAX($D$16,POWER((ABS(K994)^2)/($I$5*MAX(F994,0.1)^2),1/3)))),MAX($D$16,IFERROR(W994,MAX($D$16,POWER((ABS(K994)^2)/($I$5*MAX(F994,0.1)^2),1/3))))),IF(IFERROR(V994,0)=1,MAX($D$16,IFERROR(L994,MAX($D$16,POWER((ABS(K994)^2)/($I$5*MAX(F994,0.1)^2),1/3)))),IF(IFERROR(AG994,0)=1,MAX($D$16,IFERROR(W994,MAX($D$16,POWER((ABS(K994)^2)/($I$5*MAX(F994,0.1)^2),1/3)))),MAX($D$16,POWER((ABS(K994)^2)/($I$5*MAX(F994,0.1)^2),1/3))))))),MAX($D$16,POWER((ABS(K994)^2)/($I$5*MAX(F994,0.1)^2),1/3)))</f>
        <v>2.1389677043987478</v>
      </c>
      <c r="AI994">
        <f t="shared" ca="1" si="506"/>
        <v>634.2799677043987</v>
      </c>
      <c r="AJ994">
        <f t="shared" ca="1" si="507"/>
        <v>635.34945155659807</v>
      </c>
      <c r="AM994">
        <v>0</v>
      </c>
      <c r="AN994">
        <v>0</v>
      </c>
      <c r="AO994">
        <f t="shared" si="508"/>
        <v>0</v>
      </c>
      <c r="AP994">
        <f t="shared" si="517"/>
        <v>0</v>
      </c>
      <c r="AQ994">
        <f t="shared" ca="1" si="509"/>
        <v>1.0000000000000004</v>
      </c>
      <c r="AR994" t="str">
        <f t="shared" ca="1" si="510"/>
        <v>Supercritical</v>
      </c>
      <c r="AS994">
        <f t="shared" ca="1" si="511"/>
        <v>3.8141460404132466E-3</v>
      </c>
    </row>
    <row r="995" spans="1:45" x14ac:dyDescent="0.35">
      <c r="A995">
        <v>846</v>
      </c>
      <c r="B995">
        <v>844.99599999999998</v>
      </c>
      <c r="C995">
        <v>616087.84299999999</v>
      </c>
      <c r="D995">
        <v>3097161.9180000001</v>
      </c>
      <c r="E995">
        <v>632.14049999999997</v>
      </c>
      <c r="F995">
        <v>5.2</v>
      </c>
      <c r="G995">
        <v>0</v>
      </c>
      <c r="H995" t="s">
        <v>194</v>
      </c>
      <c r="I995">
        <v>5.7000000000000002E-2</v>
      </c>
      <c r="J995">
        <f t="shared" si="512"/>
        <v>1</v>
      </c>
      <c r="K995">
        <f t="shared" ca="1" si="513"/>
        <v>50.95</v>
      </c>
      <c r="L995">
        <f t="shared" ca="1" si="514"/>
        <v>1.0684959309922624</v>
      </c>
      <c r="M995">
        <f t="shared" ca="1" si="487"/>
        <v>5.5561788411597641</v>
      </c>
      <c r="N995">
        <f t="shared" ca="1" si="488"/>
        <v>0.75728294997139567</v>
      </c>
      <c r="O995">
        <f t="shared" ca="1" si="489"/>
        <v>9.1699712080119067</v>
      </c>
      <c r="P995">
        <f t="shared" ca="1" si="490"/>
        <v>633.20899593099227</v>
      </c>
      <c r="Q995">
        <f t="shared" ca="1" si="491"/>
        <v>637.49484567389584</v>
      </c>
      <c r="R995">
        <f t="shared" ca="1" si="492"/>
        <v>2.7409906686322007E-2</v>
      </c>
      <c r="S995">
        <f t="shared" ca="1" si="493"/>
        <v>2.8323507366843055</v>
      </c>
      <c r="T995">
        <f t="shared" ca="1" si="494"/>
        <v>50.594272557643521</v>
      </c>
      <c r="U995">
        <f t="shared" ca="1" si="515"/>
        <v>-2.7317062411952975E-2</v>
      </c>
      <c r="V995">
        <f t="shared" ca="1" si="516"/>
        <v>0</v>
      </c>
      <c r="W995">
        <f t="shared" ca="1" si="495"/>
        <v>0.97979311830995275</v>
      </c>
      <c r="X995">
        <f t="shared" ca="1" si="496"/>
        <v>5.0949242152117549</v>
      </c>
      <c r="Y995">
        <f t="shared" ca="1" si="497"/>
        <v>0.71162271768614194</v>
      </c>
      <c r="Z995">
        <f t="shared" ca="1" si="498"/>
        <v>10.000148745663418</v>
      </c>
      <c r="AA995">
        <f t="shared" ca="1" si="499"/>
        <v>633.12029311830997</v>
      </c>
      <c r="AB995">
        <f t="shared" ca="1" si="500"/>
        <v>638.21728470523112</v>
      </c>
      <c r="AC995">
        <f t="shared" ca="1" si="501"/>
        <v>3.5415689328488625E-2</v>
      </c>
      <c r="AD995">
        <f t="shared" ca="1" si="502"/>
        <v>3.2255573187898934</v>
      </c>
      <c r="AE995">
        <f t="shared" ca="1" si="503"/>
        <v>54.433557564058262</v>
      </c>
      <c r="AF995">
        <f t="shared" ca="1" si="504"/>
        <v>3.4915689328499866E-2</v>
      </c>
      <c r="AG995">
        <f t="shared" ca="1" si="505"/>
        <v>0</v>
      </c>
      <c r="AH995">
        <f ca="1">IFERROR(IF(V32="Supercritical",MAX($D$16,IFERROR(L995,MAX($D$16,POWER((ABS(K995)^2)/($I$5*MAX(F995,0.1)^2),1/3)))),IF(V32="Subcritical",MAX($D$16,IFERROR(W995,MAX($D$16,POWER((ABS(K995)^2)/($I$5*MAX(F995,0.1)^2),1/3)))),IF(AND(IFERROR(V995,0)=1,IFERROR(AG995,0)=1),IF(IFERROR(T995,-1E+99)&gt;=IFERROR(AE995,-1E+99),MAX($D$16,IFERROR(L995,MAX($D$16,POWER((ABS(K995)^2)/($I$5*MAX(F995,0.1)^2),1/3)))),MAX($D$16,IFERROR(W995,MAX($D$16,POWER((ABS(K995)^2)/($I$5*MAX(F995,0.1)^2),1/3))))),IF(IFERROR(V995,0)=1,MAX($D$16,IFERROR(L995,MAX($D$16,POWER((ABS(K995)^2)/($I$5*MAX(F995,0.1)^2),1/3)))),IF(IFERROR(AG995,0)=1,MAX($D$16,IFERROR(W995,MAX($D$16,POWER((ABS(K995)^2)/($I$5*MAX(F995,0.1)^2),1/3)))),MAX($D$16,POWER((ABS(K995)^2)/($I$5*MAX(F995,0.1)^2),1/3))))))),MAX($D$16,POWER((ABS(K995)^2)/($I$5*MAX(F995,0.1)^2),1/3)))</f>
        <v>2.1389677043987478</v>
      </c>
      <c r="AI995">
        <f t="shared" ca="1" si="506"/>
        <v>634.27946770439871</v>
      </c>
      <c r="AJ995">
        <f t="shared" ca="1" si="507"/>
        <v>635.34895155659808</v>
      </c>
      <c r="AM995">
        <v>0</v>
      </c>
      <c r="AN995">
        <v>0</v>
      </c>
      <c r="AO995">
        <f t="shared" si="508"/>
        <v>0</v>
      </c>
      <c r="AP995">
        <f t="shared" si="517"/>
        <v>0</v>
      </c>
      <c r="AQ995">
        <f t="shared" ca="1" si="509"/>
        <v>1.0000000000000004</v>
      </c>
      <c r="AR995" t="str">
        <f t="shared" ca="1" si="510"/>
        <v>Supercritical</v>
      </c>
      <c r="AS995">
        <f t="shared" ca="1" si="511"/>
        <v>3.8141460404132466E-3</v>
      </c>
    </row>
    <row r="996" spans="1:45" x14ac:dyDescent="0.35">
      <c r="A996">
        <v>847</v>
      </c>
      <c r="B996">
        <v>845.99599999999998</v>
      </c>
      <c r="C996">
        <v>616087.80099999998</v>
      </c>
      <c r="D996">
        <v>3097160.9190000002</v>
      </c>
      <c r="E996">
        <v>632.14</v>
      </c>
      <c r="F996">
        <v>5.2</v>
      </c>
      <c r="G996">
        <v>0</v>
      </c>
      <c r="H996" t="s">
        <v>194</v>
      </c>
      <c r="I996">
        <v>0</v>
      </c>
      <c r="J996">
        <f t="shared" si="512"/>
        <v>1</v>
      </c>
      <c r="K996">
        <f t="shared" ca="1" si="513"/>
        <v>50.95</v>
      </c>
      <c r="L996">
        <f t="shared" ca="1" si="514"/>
        <v>1.0684959309922624</v>
      </c>
      <c r="M996">
        <f t="shared" ca="1" si="487"/>
        <v>5.5561788411597641</v>
      </c>
      <c r="N996">
        <f t="shared" ca="1" si="488"/>
        <v>0.75728294997139567</v>
      </c>
      <c r="O996">
        <f t="shared" ca="1" si="489"/>
        <v>9.1699712080119067</v>
      </c>
      <c r="P996">
        <f t="shared" ca="1" si="490"/>
        <v>633.20849593099229</v>
      </c>
      <c r="Q996">
        <f t="shared" ca="1" si="491"/>
        <v>637.49434567389585</v>
      </c>
      <c r="R996">
        <f t="shared" ca="1" si="492"/>
        <v>2.7409906686322007E-2</v>
      </c>
      <c r="S996">
        <f t="shared" ca="1" si="493"/>
        <v>2.8323507366843055</v>
      </c>
      <c r="T996">
        <f t="shared" ca="1" si="494"/>
        <v>50.594272557643521</v>
      </c>
      <c r="U996">
        <f t="shared" ca="1" si="515"/>
        <v>-2.6909906686341856E-2</v>
      </c>
      <c r="V996">
        <f t="shared" ca="1" si="516"/>
        <v>0</v>
      </c>
      <c r="W996">
        <f t="shared" ca="1" si="495"/>
        <v>0.98045419996686778</v>
      </c>
      <c r="X996">
        <f t="shared" ca="1" si="496"/>
        <v>5.0983618398277128</v>
      </c>
      <c r="Y996">
        <f t="shared" ca="1" si="497"/>
        <v>0.7119713805967538</v>
      </c>
      <c r="Z996">
        <f t="shared" ca="1" si="498"/>
        <v>9.9934060391684039</v>
      </c>
      <c r="AA996">
        <f t="shared" ca="1" si="499"/>
        <v>633.12045419996684</v>
      </c>
      <c r="AB996">
        <f t="shared" ca="1" si="500"/>
        <v>638.21057470270318</v>
      </c>
      <c r="AC996">
        <f t="shared" ca="1" si="501"/>
        <v>3.53448548967795E-2</v>
      </c>
      <c r="AD996">
        <f t="shared" ca="1" si="502"/>
        <v>3.2222955693444857</v>
      </c>
      <c r="AE996">
        <f t="shared" ca="1" si="503"/>
        <v>54.401907401956436</v>
      </c>
      <c r="AF996">
        <f t="shared" ca="1" si="504"/>
        <v>3.48448548968463E-2</v>
      </c>
      <c r="AG996">
        <f t="shared" ca="1" si="505"/>
        <v>0</v>
      </c>
      <c r="AH996">
        <f ca="1">IFERROR(IF(V32="Supercritical",MAX($D$16,IFERROR(L996,MAX($D$16,POWER((ABS(K996)^2)/($I$5*MAX(F996,0.1)^2),1/3)))),IF(V32="Subcritical",MAX($D$16,IFERROR(W996,MAX($D$16,POWER((ABS(K996)^2)/($I$5*MAX(F996,0.1)^2),1/3)))),IF(AND(IFERROR(V996,0)=1,IFERROR(AG996,0)=1),IF(IFERROR(T996,-1E+99)&gt;=IFERROR(AE996,-1E+99),MAX($D$16,IFERROR(L996,MAX($D$16,POWER((ABS(K996)^2)/($I$5*MAX(F996,0.1)^2),1/3)))),MAX($D$16,IFERROR(W996,MAX($D$16,POWER((ABS(K996)^2)/($I$5*MAX(F996,0.1)^2),1/3))))),IF(IFERROR(V996,0)=1,MAX($D$16,IFERROR(L996,MAX($D$16,POWER((ABS(K996)^2)/($I$5*MAX(F996,0.1)^2),1/3)))),IF(IFERROR(AG996,0)=1,MAX($D$16,IFERROR(W996,MAX($D$16,POWER((ABS(K996)^2)/($I$5*MAX(F996,0.1)^2),1/3)))),MAX($D$16,POWER((ABS(K996)^2)/($I$5*MAX(F996,0.1)^2),1/3))))))),MAX($D$16,POWER((ABS(K996)^2)/($I$5*MAX(F996,0.1)^2),1/3)))</f>
        <v>2.1389677043987478</v>
      </c>
      <c r="AI996">
        <f t="shared" ca="1" si="506"/>
        <v>634.27896770439872</v>
      </c>
      <c r="AJ996">
        <f t="shared" ca="1" si="507"/>
        <v>635.34845155659809</v>
      </c>
      <c r="AM996">
        <v>0</v>
      </c>
      <c r="AN996">
        <v>0</v>
      </c>
      <c r="AO996">
        <f t="shared" si="508"/>
        <v>0</v>
      </c>
      <c r="AP996">
        <f t="shared" si="517"/>
        <v>0</v>
      </c>
      <c r="AQ996">
        <f t="shared" ca="1" si="509"/>
        <v>1.0000000000000004</v>
      </c>
      <c r="AR996" t="str">
        <f t="shared" ca="1" si="510"/>
        <v>Supercritical</v>
      </c>
      <c r="AS996">
        <f t="shared" ca="1" si="511"/>
        <v>3.8141460404132466E-3</v>
      </c>
    </row>
    <row r="997" spans="1:45" x14ac:dyDescent="0.35">
      <c r="A997">
        <v>848</v>
      </c>
      <c r="B997">
        <v>846.99599999999998</v>
      </c>
      <c r="C997">
        <v>616087.75899999996</v>
      </c>
      <c r="D997">
        <v>3097159.92</v>
      </c>
      <c r="E997">
        <v>632.1395</v>
      </c>
      <c r="F997">
        <v>5.2</v>
      </c>
      <c r="G997">
        <v>0</v>
      </c>
      <c r="H997" t="s">
        <v>194</v>
      </c>
      <c r="I997">
        <v>0</v>
      </c>
      <c r="J997">
        <f t="shared" si="512"/>
        <v>1</v>
      </c>
      <c r="K997">
        <f t="shared" ca="1" si="513"/>
        <v>50.95</v>
      </c>
      <c r="L997">
        <f t="shared" ca="1" si="514"/>
        <v>1.0684959309922624</v>
      </c>
      <c r="M997">
        <f t="shared" ca="1" si="487"/>
        <v>5.5561788411597641</v>
      </c>
      <c r="N997">
        <f t="shared" ca="1" si="488"/>
        <v>0.75728294997139567</v>
      </c>
      <c r="O997">
        <f t="shared" ca="1" si="489"/>
        <v>9.1699712080119067</v>
      </c>
      <c r="P997">
        <f t="shared" ca="1" si="490"/>
        <v>633.2079959309923</v>
      </c>
      <c r="Q997">
        <f t="shared" ca="1" si="491"/>
        <v>637.49384567389586</v>
      </c>
      <c r="R997">
        <f t="shared" ca="1" si="492"/>
        <v>2.7409906686322007E-2</v>
      </c>
      <c r="S997">
        <f t="shared" ca="1" si="493"/>
        <v>2.8323507366843055</v>
      </c>
      <c r="T997">
        <f t="shared" ca="1" si="494"/>
        <v>50.594272557643521</v>
      </c>
      <c r="U997">
        <f t="shared" ca="1" si="515"/>
        <v>-2.6909906686341856E-2</v>
      </c>
      <c r="V997">
        <f t="shared" ca="1" si="516"/>
        <v>0</v>
      </c>
      <c r="W997">
        <f t="shared" ca="1" si="495"/>
        <v>0.98120470212840505</v>
      </c>
      <c r="X997">
        <f t="shared" ca="1" si="496"/>
        <v>5.1022644510677067</v>
      </c>
      <c r="Y997">
        <f t="shared" ca="1" si="497"/>
        <v>0.7123670490038303</v>
      </c>
      <c r="Z997">
        <f t="shared" ca="1" si="498"/>
        <v>9.9857622999799904</v>
      </c>
      <c r="AA997">
        <f t="shared" ca="1" si="499"/>
        <v>633.12070470212836</v>
      </c>
      <c r="AB997">
        <f t="shared" ca="1" si="500"/>
        <v>638.20304153758718</v>
      </c>
      <c r="AC997">
        <f t="shared" ca="1" si="501"/>
        <v>3.5264673648128436E-2</v>
      </c>
      <c r="AD997">
        <f t="shared" ca="1" si="502"/>
        <v>3.2185992805500074</v>
      </c>
      <c r="AE997">
        <f t="shared" ca="1" si="503"/>
        <v>54.366036063271878</v>
      </c>
      <c r="AF997">
        <f t="shared" ca="1" si="504"/>
        <v>3.5247495647581673E-2</v>
      </c>
      <c r="AG997">
        <f t="shared" ca="1" si="505"/>
        <v>0</v>
      </c>
      <c r="AH997">
        <f ca="1">IFERROR(IF(V32="Supercritical",MAX($D$16,IFERROR(L997,MAX($D$16,POWER((ABS(K997)^2)/($I$5*MAX(F997,0.1)^2),1/3)))),IF(V32="Subcritical",MAX($D$16,IFERROR(W997,MAX($D$16,POWER((ABS(K997)^2)/($I$5*MAX(F997,0.1)^2),1/3)))),IF(AND(IFERROR(V997,0)=1,IFERROR(AG997,0)=1),IF(IFERROR(T997,-1E+99)&gt;=IFERROR(AE997,-1E+99),MAX($D$16,IFERROR(L997,MAX($D$16,POWER((ABS(K997)^2)/($I$5*MAX(F997,0.1)^2),1/3)))),MAX($D$16,IFERROR(W997,MAX($D$16,POWER((ABS(K997)^2)/($I$5*MAX(F997,0.1)^2),1/3))))),IF(IFERROR(V997,0)=1,MAX($D$16,IFERROR(L997,MAX($D$16,POWER((ABS(K997)^2)/($I$5*MAX(F997,0.1)^2),1/3)))),IF(IFERROR(AG997,0)=1,MAX($D$16,IFERROR(W997,MAX($D$16,POWER((ABS(K997)^2)/($I$5*MAX(F997,0.1)^2),1/3)))),MAX($D$16,POWER((ABS(K997)^2)/($I$5*MAX(F997,0.1)^2),1/3))))))),MAX($D$16,POWER((ABS(K997)^2)/($I$5*MAX(F997,0.1)^2),1/3)))</f>
        <v>2.1389677043987478</v>
      </c>
      <c r="AI997">
        <f t="shared" ca="1" si="506"/>
        <v>634.27846770439874</v>
      </c>
      <c r="AJ997">
        <f t="shared" ca="1" si="507"/>
        <v>635.3479515565981</v>
      </c>
      <c r="AM997">
        <v>0</v>
      </c>
      <c r="AN997">
        <v>0</v>
      </c>
      <c r="AO997">
        <f t="shared" si="508"/>
        <v>0</v>
      </c>
      <c r="AP997">
        <f t="shared" si="517"/>
        <v>0</v>
      </c>
      <c r="AQ997">
        <f t="shared" ca="1" si="509"/>
        <v>1.0000000000000004</v>
      </c>
      <c r="AR997" t="str">
        <f t="shared" ca="1" si="510"/>
        <v>Supercritical</v>
      </c>
      <c r="AS997">
        <f t="shared" ca="1" si="511"/>
        <v>3.8141460404132466E-3</v>
      </c>
    </row>
    <row r="998" spans="1:45" x14ac:dyDescent="0.35">
      <c r="A998">
        <v>849</v>
      </c>
      <c r="B998">
        <v>847.99599999999998</v>
      </c>
      <c r="C998">
        <v>616087.71699999995</v>
      </c>
      <c r="D998">
        <v>3097158.9210000001</v>
      </c>
      <c r="E998">
        <v>632.13900000000001</v>
      </c>
      <c r="F998">
        <v>5.2</v>
      </c>
      <c r="G998">
        <v>0</v>
      </c>
      <c r="H998" t="s">
        <v>194</v>
      </c>
      <c r="I998">
        <v>5.7000000000000002E-2</v>
      </c>
      <c r="J998">
        <f t="shared" si="512"/>
        <v>1</v>
      </c>
      <c r="K998">
        <f t="shared" ca="1" si="513"/>
        <v>50.95</v>
      </c>
      <c r="L998">
        <f t="shared" ca="1" si="514"/>
        <v>1.0684959309922624</v>
      </c>
      <c r="M998">
        <f t="shared" ca="1" si="487"/>
        <v>5.5561788411597641</v>
      </c>
      <c r="N998">
        <f t="shared" ca="1" si="488"/>
        <v>0.75728294997139567</v>
      </c>
      <c r="O998">
        <f t="shared" ca="1" si="489"/>
        <v>9.1699712080119067</v>
      </c>
      <c r="P998">
        <f t="shared" ca="1" si="490"/>
        <v>633.20749593099231</v>
      </c>
      <c r="Q998">
        <f t="shared" ca="1" si="491"/>
        <v>637.49334567389587</v>
      </c>
      <c r="R998">
        <f t="shared" ca="1" si="492"/>
        <v>2.7409906686322007E-2</v>
      </c>
      <c r="S998">
        <f t="shared" ca="1" si="493"/>
        <v>2.8323507366843055</v>
      </c>
      <c r="T998">
        <f t="shared" ca="1" si="494"/>
        <v>50.594272557643521</v>
      </c>
      <c r="U998">
        <f t="shared" ca="1" si="515"/>
        <v>-2.7317062411952975E-2</v>
      </c>
      <c r="V998">
        <f t="shared" ca="1" si="516"/>
        <v>0</v>
      </c>
      <c r="W998">
        <f t="shared" ca="1" si="495"/>
        <v>0.98205193218355391</v>
      </c>
      <c r="X998">
        <f t="shared" ca="1" si="496"/>
        <v>5.1066700473544806</v>
      </c>
      <c r="Y998">
        <f t="shared" ca="1" si="497"/>
        <v>0.71281351359994749</v>
      </c>
      <c r="Z998">
        <f t="shared" ca="1" si="498"/>
        <v>9.9771474419802662</v>
      </c>
      <c r="AA998">
        <f t="shared" ca="1" si="499"/>
        <v>633.1210519321836</v>
      </c>
      <c r="AB998">
        <f t="shared" ca="1" si="500"/>
        <v>638.1946233429386</v>
      </c>
      <c r="AC998">
        <f t="shared" ca="1" si="501"/>
        <v>3.5174456794939558E-2</v>
      </c>
      <c r="AD998">
        <f t="shared" ca="1" si="502"/>
        <v>3.2144350824976424</v>
      </c>
      <c r="AE998">
        <f t="shared" ca="1" si="503"/>
        <v>54.325617906347468</v>
      </c>
      <c r="AF998">
        <f t="shared" ca="1" si="504"/>
        <v>3.5121271622188033E-2</v>
      </c>
      <c r="AG998">
        <f t="shared" ca="1" si="505"/>
        <v>0</v>
      </c>
      <c r="AH998">
        <f ca="1">IFERROR(IF(V32="Supercritical",MAX($D$16,IFERROR(L998,MAX($D$16,POWER((ABS(K998)^2)/($I$5*MAX(F998,0.1)^2),1/3)))),IF(V32="Subcritical",MAX($D$16,IFERROR(W998,MAX($D$16,POWER((ABS(K998)^2)/($I$5*MAX(F998,0.1)^2),1/3)))),IF(AND(IFERROR(V998,0)=1,IFERROR(AG998,0)=1),IF(IFERROR(T998,-1E+99)&gt;=IFERROR(AE998,-1E+99),MAX($D$16,IFERROR(L998,MAX($D$16,POWER((ABS(K998)^2)/($I$5*MAX(F998,0.1)^2),1/3)))),MAX($D$16,IFERROR(W998,MAX($D$16,POWER((ABS(K998)^2)/($I$5*MAX(F998,0.1)^2),1/3))))),IF(IFERROR(V998,0)=1,MAX($D$16,IFERROR(L998,MAX($D$16,POWER((ABS(K998)^2)/($I$5*MAX(F998,0.1)^2),1/3)))),IF(IFERROR(AG998,0)=1,MAX($D$16,IFERROR(W998,MAX($D$16,POWER((ABS(K998)^2)/($I$5*MAX(F998,0.1)^2),1/3)))),MAX($D$16,POWER((ABS(K998)^2)/($I$5*MAX(F998,0.1)^2),1/3))))))),MAX($D$16,POWER((ABS(K998)^2)/($I$5*MAX(F998,0.1)^2),1/3)))</f>
        <v>2.1389677043987478</v>
      </c>
      <c r="AI998">
        <f t="shared" ca="1" si="506"/>
        <v>634.27796770439875</v>
      </c>
      <c r="AJ998">
        <f t="shared" ca="1" si="507"/>
        <v>635.34745155659812</v>
      </c>
      <c r="AM998">
        <v>0</v>
      </c>
      <c r="AN998">
        <v>0</v>
      </c>
      <c r="AO998">
        <f t="shared" si="508"/>
        <v>0</v>
      </c>
      <c r="AP998">
        <f t="shared" si="517"/>
        <v>0</v>
      </c>
      <c r="AQ998">
        <f t="shared" ca="1" si="509"/>
        <v>1.0000000000000004</v>
      </c>
      <c r="AR998" t="str">
        <f t="shared" ca="1" si="510"/>
        <v>Supercritical</v>
      </c>
      <c r="AS998">
        <f t="shared" ca="1" si="511"/>
        <v>3.8141460404132466E-3</v>
      </c>
    </row>
    <row r="999" spans="1:45" x14ac:dyDescent="0.35">
      <c r="A999">
        <v>850</v>
      </c>
      <c r="B999">
        <v>848.995</v>
      </c>
      <c r="C999">
        <v>616087.674</v>
      </c>
      <c r="D999">
        <v>3097157.9219999998</v>
      </c>
      <c r="E999">
        <v>632.13850000000002</v>
      </c>
      <c r="F999">
        <v>5.2</v>
      </c>
      <c r="G999">
        <v>0</v>
      </c>
      <c r="H999" t="s">
        <v>194</v>
      </c>
      <c r="I999">
        <v>5.7000000000000002E-2</v>
      </c>
      <c r="J999">
        <f t="shared" si="512"/>
        <v>0.99900000000002365</v>
      </c>
      <c r="K999">
        <f t="shared" ca="1" si="513"/>
        <v>50.95</v>
      </c>
      <c r="L999">
        <f t="shared" ca="1" si="514"/>
        <v>1.0684959309922624</v>
      </c>
      <c r="M999">
        <f t="shared" ca="1" si="487"/>
        <v>5.5561788411597641</v>
      </c>
      <c r="N999">
        <f t="shared" ca="1" si="488"/>
        <v>0.75728294997139567</v>
      </c>
      <c r="O999">
        <f t="shared" ca="1" si="489"/>
        <v>9.1699712080119067</v>
      </c>
      <c r="P999">
        <f t="shared" ca="1" si="490"/>
        <v>633.20699593099232</v>
      </c>
      <c r="Q999">
        <f t="shared" ca="1" si="491"/>
        <v>637.49284567389589</v>
      </c>
      <c r="R999">
        <f t="shared" ca="1" si="492"/>
        <v>2.7409906686322007E-2</v>
      </c>
      <c r="S999">
        <f t="shared" ca="1" si="493"/>
        <v>2.8323507366843055</v>
      </c>
      <c r="T999">
        <f t="shared" ca="1" si="494"/>
        <v>50.594272557643521</v>
      </c>
      <c r="U999">
        <f t="shared" ca="1" si="515"/>
        <v>-2.7289652505260165E-2</v>
      </c>
      <c r="V999">
        <f t="shared" ca="1" si="516"/>
        <v>0</v>
      </c>
      <c r="W999">
        <f t="shared" ca="1" si="495"/>
        <v>0.98298039215769029</v>
      </c>
      <c r="X999">
        <f t="shared" ca="1" si="496"/>
        <v>5.11149803921999</v>
      </c>
      <c r="Y999">
        <f t="shared" ca="1" si="497"/>
        <v>0.71330254142722482</v>
      </c>
      <c r="Z999">
        <f t="shared" ca="1" si="498"/>
        <v>9.967723671038506</v>
      </c>
      <c r="AA999">
        <f t="shared" ca="1" si="499"/>
        <v>633.12148039215776</v>
      </c>
      <c r="AB999">
        <f t="shared" ca="1" si="500"/>
        <v>638.18547199165732</v>
      </c>
      <c r="AC999">
        <f t="shared" ca="1" si="501"/>
        <v>3.5075952172820418E-2</v>
      </c>
      <c r="AD999">
        <f t="shared" ca="1" si="502"/>
        <v>3.2098819355211248</v>
      </c>
      <c r="AE999">
        <f t="shared" ca="1" si="503"/>
        <v>54.281417436489846</v>
      </c>
      <c r="AF999">
        <f t="shared" ca="1" si="504"/>
        <v>3.4575952172872348E-2</v>
      </c>
      <c r="AG999">
        <f t="shared" ca="1" si="505"/>
        <v>0</v>
      </c>
      <c r="AH999">
        <f ca="1">IFERROR(IF(V32="Supercritical",MAX($D$16,IFERROR(L999,MAX($D$16,POWER((ABS(K999)^2)/($I$5*MAX(F999,0.1)^2),1/3)))),IF(V32="Subcritical",MAX($D$16,IFERROR(W999,MAX($D$16,POWER((ABS(K999)^2)/($I$5*MAX(F999,0.1)^2),1/3)))),IF(AND(IFERROR(V999,0)=1,IFERROR(AG999,0)=1),IF(IFERROR(T999,-1E+99)&gt;=IFERROR(AE999,-1E+99),MAX($D$16,IFERROR(L999,MAX($D$16,POWER((ABS(K999)^2)/($I$5*MAX(F999,0.1)^2),1/3)))),MAX($D$16,IFERROR(W999,MAX($D$16,POWER((ABS(K999)^2)/($I$5*MAX(F999,0.1)^2),1/3))))),IF(IFERROR(V999,0)=1,MAX($D$16,IFERROR(L999,MAX($D$16,POWER((ABS(K999)^2)/($I$5*MAX(F999,0.1)^2),1/3)))),IF(IFERROR(AG999,0)=1,MAX($D$16,IFERROR(W999,MAX($D$16,POWER((ABS(K999)^2)/($I$5*MAX(F999,0.1)^2),1/3)))),MAX($D$16,POWER((ABS(K999)^2)/($I$5*MAX(F999,0.1)^2),1/3))))))),MAX($D$16,POWER((ABS(K999)^2)/($I$5*MAX(F999,0.1)^2),1/3)))</f>
        <v>2.1389677043987478</v>
      </c>
      <c r="AI999">
        <f t="shared" ca="1" si="506"/>
        <v>634.27746770439876</v>
      </c>
      <c r="AJ999">
        <f t="shared" ca="1" si="507"/>
        <v>635.34695155659813</v>
      </c>
      <c r="AM999">
        <v>0</v>
      </c>
      <c r="AN999">
        <v>0</v>
      </c>
      <c r="AO999">
        <f t="shared" si="508"/>
        <v>0</v>
      </c>
      <c r="AP999">
        <f t="shared" si="517"/>
        <v>0</v>
      </c>
      <c r="AQ999">
        <f t="shared" ca="1" si="509"/>
        <v>1.0000000000000004</v>
      </c>
      <c r="AR999" t="str">
        <f t="shared" ca="1" si="510"/>
        <v>Supercritical</v>
      </c>
      <c r="AS999">
        <f t="shared" ca="1" si="511"/>
        <v>3.8141460404132466E-3</v>
      </c>
    </row>
    <row r="1000" spans="1:45" x14ac:dyDescent="0.35">
      <c r="A1000">
        <v>851</v>
      </c>
      <c r="B1000">
        <v>849.995</v>
      </c>
      <c r="C1000">
        <v>616087.63199999998</v>
      </c>
      <c r="D1000">
        <v>3097156.923</v>
      </c>
      <c r="E1000">
        <v>632.13800000000003</v>
      </c>
      <c r="F1000">
        <v>5.2</v>
      </c>
      <c r="G1000">
        <v>0</v>
      </c>
      <c r="H1000" t="s">
        <v>194</v>
      </c>
      <c r="I1000">
        <v>0</v>
      </c>
      <c r="J1000">
        <f t="shared" si="512"/>
        <v>1</v>
      </c>
      <c r="K1000">
        <f t="shared" ca="1" si="513"/>
        <v>50.95</v>
      </c>
      <c r="L1000">
        <f t="shared" ca="1" si="514"/>
        <v>1.0684959309922624</v>
      </c>
      <c r="M1000">
        <f t="shared" ca="1" si="487"/>
        <v>5.5561788411597641</v>
      </c>
      <c r="N1000">
        <f t="shared" ca="1" si="488"/>
        <v>0.75728294997139567</v>
      </c>
      <c r="O1000">
        <f t="shared" ca="1" si="489"/>
        <v>9.1699712080119067</v>
      </c>
      <c r="P1000">
        <f t="shared" ca="1" si="490"/>
        <v>633.20649593099233</v>
      </c>
      <c r="Q1000">
        <f t="shared" ca="1" si="491"/>
        <v>637.4923456738959</v>
      </c>
      <c r="R1000">
        <f t="shared" ca="1" si="492"/>
        <v>2.7409906686322007E-2</v>
      </c>
      <c r="S1000">
        <f t="shared" ca="1" si="493"/>
        <v>2.8323507366843055</v>
      </c>
      <c r="T1000">
        <f t="shared" ca="1" si="494"/>
        <v>50.594272557643521</v>
      </c>
      <c r="U1000">
        <f t="shared" ca="1" si="515"/>
        <v>-2.6909906686341856E-2</v>
      </c>
      <c r="V1000">
        <f t="shared" ca="1" si="516"/>
        <v>0</v>
      </c>
      <c r="W1000">
        <f t="shared" ca="1" si="495"/>
        <v>0.9839653549631342</v>
      </c>
      <c r="X1000">
        <f t="shared" ca="1" si="496"/>
        <v>5.1166198458082981</v>
      </c>
      <c r="Y1000">
        <f t="shared" ca="1" si="497"/>
        <v>0.71382105280715369</v>
      </c>
      <c r="Z1000">
        <f t="shared" ca="1" si="498"/>
        <v>9.9577458430373529</v>
      </c>
      <c r="AA1000">
        <f t="shared" ca="1" si="499"/>
        <v>633.12196535496321</v>
      </c>
      <c r="AB1000">
        <f t="shared" ca="1" si="500"/>
        <v>638.17582377874135</v>
      </c>
      <c r="AC1000">
        <f t="shared" ca="1" si="501"/>
        <v>3.4971864696187009E-2</v>
      </c>
      <c r="AD1000">
        <f t="shared" ca="1" si="502"/>
        <v>3.2050634381570475</v>
      </c>
      <c r="AE1000">
        <f t="shared" ca="1" si="503"/>
        <v>54.234632949413736</v>
      </c>
      <c r="AF1000">
        <f t="shared" ca="1" si="504"/>
        <v>3.4488710890968832E-2</v>
      </c>
      <c r="AG1000">
        <f t="shared" ca="1" si="505"/>
        <v>0</v>
      </c>
      <c r="AH1000">
        <f ca="1">IFERROR(IF(V32="Supercritical",MAX($D$16,IFERROR(L1000,MAX($D$16,POWER((ABS(K1000)^2)/($I$5*MAX(F1000,0.1)^2),1/3)))),IF(V32="Subcritical",MAX($D$16,IFERROR(W1000,MAX($D$16,POWER((ABS(K1000)^2)/($I$5*MAX(F1000,0.1)^2),1/3)))),IF(AND(IFERROR(V1000,0)=1,IFERROR(AG1000,0)=1),IF(IFERROR(T1000,-1E+99)&gt;=IFERROR(AE1000,-1E+99),MAX($D$16,IFERROR(L1000,MAX($D$16,POWER((ABS(K1000)^2)/($I$5*MAX(F1000,0.1)^2),1/3)))),MAX($D$16,IFERROR(W1000,MAX($D$16,POWER((ABS(K1000)^2)/($I$5*MAX(F1000,0.1)^2),1/3))))),IF(IFERROR(V1000,0)=1,MAX($D$16,IFERROR(L1000,MAX($D$16,POWER((ABS(K1000)^2)/($I$5*MAX(F1000,0.1)^2),1/3)))),IF(IFERROR(AG1000,0)=1,MAX($D$16,IFERROR(W1000,MAX($D$16,POWER((ABS(K1000)^2)/($I$5*MAX(F1000,0.1)^2),1/3)))),MAX($D$16,POWER((ABS(K1000)^2)/($I$5*MAX(F1000,0.1)^2),1/3))))))),MAX($D$16,POWER((ABS(K1000)^2)/($I$5*MAX(F1000,0.1)^2),1/3)))</f>
        <v>2.1389677043987478</v>
      </c>
      <c r="AI1000">
        <f t="shared" ca="1" si="506"/>
        <v>634.27696770439877</v>
      </c>
      <c r="AJ1000">
        <f t="shared" ca="1" si="507"/>
        <v>635.34645155659814</v>
      </c>
      <c r="AM1000">
        <v>0</v>
      </c>
      <c r="AN1000">
        <v>0</v>
      </c>
      <c r="AO1000">
        <f t="shared" si="508"/>
        <v>0</v>
      </c>
      <c r="AP1000">
        <f t="shared" si="517"/>
        <v>0</v>
      </c>
      <c r="AQ1000">
        <f t="shared" ca="1" si="509"/>
        <v>1.0000000000000004</v>
      </c>
      <c r="AR1000" t="str">
        <f t="shared" ca="1" si="510"/>
        <v>Supercritical</v>
      </c>
      <c r="AS1000">
        <f t="shared" ca="1" si="511"/>
        <v>3.8141460404132466E-3</v>
      </c>
    </row>
    <row r="1001" spans="1:45" x14ac:dyDescent="0.35">
      <c r="A1001">
        <v>852</v>
      </c>
      <c r="B1001">
        <v>850.995</v>
      </c>
      <c r="C1001">
        <v>616087.59</v>
      </c>
      <c r="D1001">
        <v>3097155.9240000001</v>
      </c>
      <c r="E1001">
        <v>632.13750000000005</v>
      </c>
      <c r="F1001">
        <v>5.2</v>
      </c>
      <c r="G1001">
        <v>0</v>
      </c>
      <c r="H1001" t="s">
        <v>194</v>
      </c>
      <c r="I1001">
        <v>2E-3</v>
      </c>
      <c r="J1001">
        <f t="shared" si="512"/>
        <v>1</v>
      </c>
      <c r="K1001">
        <f t="shared" ca="1" si="513"/>
        <v>50.95</v>
      </c>
      <c r="L1001">
        <f t="shared" ca="1" si="514"/>
        <v>1.0684959309922624</v>
      </c>
      <c r="M1001">
        <f t="shared" ca="1" si="487"/>
        <v>5.5561788411597641</v>
      </c>
      <c r="N1001">
        <f t="shared" ca="1" si="488"/>
        <v>0.75728294997139567</v>
      </c>
      <c r="O1001">
        <f t="shared" ca="1" si="489"/>
        <v>9.1699712080119067</v>
      </c>
      <c r="P1001">
        <f t="shared" ca="1" si="490"/>
        <v>633.20599593099234</v>
      </c>
      <c r="Q1001">
        <f t="shared" ca="1" si="491"/>
        <v>637.49184567389591</v>
      </c>
      <c r="R1001">
        <f t="shared" ca="1" si="492"/>
        <v>2.7409906686322007E-2</v>
      </c>
      <c r="S1001">
        <f t="shared" ca="1" si="493"/>
        <v>2.8323507366843055</v>
      </c>
      <c r="T1001">
        <f t="shared" ca="1" si="494"/>
        <v>50.594272557643521</v>
      </c>
      <c r="U1001">
        <f t="shared" ca="1" si="515"/>
        <v>-2.6924192852106898E-2</v>
      </c>
      <c r="V1001">
        <f t="shared" ca="1" si="516"/>
        <v>0</v>
      </c>
      <c r="W1001">
        <f t="shared" ca="1" si="495"/>
        <v>0.98498039997037867</v>
      </c>
      <c r="X1001">
        <f t="shared" ca="1" si="496"/>
        <v>5.1218980798459697</v>
      </c>
      <c r="Y1001">
        <f t="shared" ca="1" si="497"/>
        <v>0.71435510217688913</v>
      </c>
      <c r="Z1001">
        <f t="shared" ca="1" si="498"/>
        <v>9.9474841564071532</v>
      </c>
      <c r="AA1001">
        <f t="shared" ca="1" si="499"/>
        <v>633.12248039997041</v>
      </c>
      <c r="AB1001">
        <f t="shared" ca="1" si="500"/>
        <v>638.16592795562644</v>
      </c>
      <c r="AC1001">
        <f t="shared" ca="1" si="501"/>
        <v>3.4865039564756672E-2</v>
      </c>
      <c r="AD1001">
        <f t="shared" ca="1" si="502"/>
        <v>3.2001103771353083</v>
      </c>
      <c r="AE1001">
        <f t="shared" ca="1" si="503"/>
        <v>54.186533311884041</v>
      </c>
      <c r="AF1001">
        <f t="shared" ca="1" si="504"/>
        <v>3.4904249359783535E-2</v>
      </c>
      <c r="AG1001">
        <f t="shared" ca="1" si="505"/>
        <v>0</v>
      </c>
      <c r="AH1001">
        <f ca="1">IFERROR(IF(V32="Supercritical",MAX($D$16,IFERROR(L1001,MAX($D$16,POWER((ABS(K1001)^2)/($I$5*MAX(F1001,0.1)^2),1/3)))),IF(V32="Subcritical",MAX($D$16,IFERROR(W1001,MAX($D$16,POWER((ABS(K1001)^2)/($I$5*MAX(F1001,0.1)^2),1/3)))),IF(AND(IFERROR(V1001,0)=1,IFERROR(AG1001,0)=1),IF(IFERROR(T1001,-1E+99)&gt;=IFERROR(AE1001,-1E+99),MAX($D$16,IFERROR(L1001,MAX($D$16,POWER((ABS(K1001)^2)/($I$5*MAX(F1001,0.1)^2),1/3)))),MAX($D$16,IFERROR(W1001,MAX($D$16,POWER((ABS(K1001)^2)/($I$5*MAX(F1001,0.1)^2),1/3))))),IF(IFERROR(V1001,0)=1,MAX($D$16,IFERROR(L1001,MAX($D$16,POWER((ABS(K1001)^2)/($I$5*MAX(F1001,0.1)^2),1/3)))),IF(IFERROR(AG1001,0)=1,MAX($D$16,IFERROR(W1001,MAX($D$16,POWER((ABS(K1001)^2)/($I$5*MAX(F1001,0.1)^2),1/3)))),MAX($D$16,POWER((ABS(K1001)^2)/($I$5*MAX(F1001,0.1)^2),1/3))))))),MAX($D$16,POWER((ABS(K1001)^2)/($I$5*MAX(F1001,0.1)^2),1/3)))</f>
        <v>2.1389677043987478</v>
      </c>
      <c r="AI1001">
        <f t="shared" ca="1" si="506"/>
        <v>634.27646770439878</v>
      </c>
      <c r="AJ1001">
        <f t="shared" ca="1" si="507"/>
        <v>635.34595155659815</v>
      </c>
      <c r="AM1001">
        <v>0</v>
      </c>
      <c r="AN1001">
        <v>0</v>
      </c>
      <c r="AO1001">
        <f t="shared" si="508"/>
        <v>0</v>
      </c>
      <c r="AP1001">
        <f t="shared" si="517"/>
        <v>0</v>
      </c>
      <c r="AQ1001">
        <f t="shared" ca="1" si="509"/>
        <v>1.0000000000000004</v>
      </c>
      <c r="AR1001" t="str">
        <f t="shared" ca="1" si="510"/>
        <v>Supercritical</v>
      </c>
      <c r="AS1001">
        <f t="shared" ca="1" si="511"/>
        <v>3.8141460404132466E-3</v>
      </c>
    </row>
    <row r="1002" spans="1:45" x14ac:dyDescent="0.35">
      <c r="A1002">
        <v>853</v>
      </c>
      <c r="B1002">
        <v>851.99599999999998</v>
      </c>
      <c r="C1002">
        <v>616087.54799999995</v>
      </c>
      <c r="D1002">
        <v>3097154.9240000001</v>
      </c>
      <c r="E1002">
        <v>632.13699999999994</v>
      </c>
      <c r="F1002">
        <v>5.2</v>
      </c>
      <c r="G1002">
        <v>0</v>
      </c>
      <c r="H1002" t="s">
        <v>194</v>
      </c>
      <c r="I1002">
        <v>0.06</v>
      </c>
      <c r="J1002">
        <f t="shared" si="512"/>
        <v>1.0009999999999764</v>
      </c>
      <c r="K1002">
        <f t="shared" ca="1" si="513"/>
        <v>50.95</v>
      </c>
      <c r="L1002">
        <f t="shared" ca="1" si="514"/>
        <v>1.0684959309922624</v>
      </c>
      <c r="M1002">
        <f t="shared" ca="1" si="487"/>
        <v>5.5561788411597641</v>
      </c>
      <c r="N1002">
        <f t="shared" ca="1" si="488"/>
        <v>0.75728294997139567</v>
      </c>
      <c r="O1002">
        <f t="shared" ca="1" si="489"/>
        <v>9.1699712080119067</v>
      </c>
      <c r="P1002">
        <f t="shared" ca="1" si="490"/>
        <v>633.20549593099224</v>
      </c>
      <c r="Q1002">
        <f t="shared" ca="1" si="491"/>
        <v>637.49134567389581</v>
      </c>
      <c r="R1002">
        <f t="shared" ca="1" si="492"/>
        <v>2.7409906686322007E-2</v>
      </c>
      <c r="S1002">
        <f t="shared" ca="1" si="493"/>
        <v>2.8323507366843055</v>
      </c>
      <c r="T1002">
        <f t="shared" ca="1" si="494"/>
        <v>50.594272557643521</v>
      </c>
      <c r="U1002">
        <f t="shared" ca="1" si="515"/>
        <v>-2.7365901567236506E-2</v>
      </c>
      <c r="V1002">
        <f t="shared" ca="1" si="516"/>
        <v>0</v>
      </c>
      <c r="W1002">
        <f t="shared" ca="1" si="495"/>
        <v>0.98600126924895826</v>
      </c>
      <c r="X1002">
        <f t="shared" ca="1" si="496"/>
        <v>5.1272066000945831</v>
      </c>
      <c r="Y1002">
        <f t="shared" ca="1" si="497"/>
        <v>0.71489191095133253</v>
      </c>
      <c r="Z1002">
        <f t="shared" ca="1" si="498"/>
        <v>9.9371848988999414</v>
      </c>
      <c r="AA1002">
        <f t="shared" ca="1" si="499"/>
        <v>633.1230012692489</v>
      </c>
      <c r="AB1002">
        <f t="shared" ca="1" si="500"/>
        <v>638.15601063290467</v>
      </c>
      <c r="AC1002">
        <f t="shared" ca="1" si="501"/>
        <v>3.475805095094793E-2</v>
      </c>
      <c r="AD1002">
        <f t="shared" ca="1" si="502"/>
        <v>3.1951417497270005</v>
      </c>
      <c r="AE1002">
        <f t="shared" ca="1" si="503"/>
        <v>54.138273763044239</v>
      </c>
      <c r="AF1002">
        <f t="shared" ca="1" si="504"/>
        <v>3.4736186840518712E-2</v>
      </c>
      <c r="AG1002">
        <f t="shared" ca="1" si="505"/>
        <v>0</v>
      </c>
      <c r="AH1002">
        <f ca="1">IFERROR(IF(V32="Supercritical",MAX($D$16,IFERROR(L1002,MAX($D$16,POWER((ABS(K1002)^2)/($I$5*MAX(F1002,0.1)^2),1/3)))),IF(V32="Subcritical",MAX($D$16,IFERROR(W1002,MAX($D$16,POWER((ABS(K1002)^2)/($I$5*MAX(F1002,0.1)^2),1/3)))),IF(AND(IFERROR(V1002,0)=1,IFERROR(AG1002,0)=1),IF(IFERROR(T1002,-1E+99)&gt;=IFERROR(AE1002,-1E+99),MAX($D$16,IFERROR(L1002,MAX($D$16,POWER((ABS(K1002)^2)/($I$5*MAX(F1002,0.1)^2),1/3)))),MAX($D$16,IFERROR(W1002,MAX($D$16,POWER((ABS(K1002)^2)/($I$5*MAX(F1002,0.1)^2),1/3))))),IF(IFERROR(V1002,0)=1,MAX($D$16,IFERROR(L1002,MAX($D$16,POWER((ABS(K1002)^2)/($I$5*MAX(F1002,0.1)^2),1/3)))),IF(IFERROR(AG1002,0)=1,MAX($D$16,IFERROR(W1002,MAX($D$16,POWER((ABS(K1002)^2)/($I$5*MAX(F1002,0.1)^2),1/3)))),MAX($D$16,POWER((ABS(K1002)^2)/($I$5*MAX(F1002,0.1)^2),1/3))))))),MAX($D$16,POWER((ABS(K1002)^2)/($I$5*MAX(F1002,0.1)^2),1/3)))</f>
        <v>2.1389677043987478</v>
      </c>
      <c r="AI1002">
        <f t="shared" ca="1" si="506"/>
        <v>634.27596770439868</v>
      </c>
      <c r="AJ1002">
        <f t="shared" ca="1" si="507"/>
        <v>635.34545155659805</v>
      </c>
      <c r="AM1002">
        <v>0</v>
      </c>
      <c r="AN1002">
        <v>0</v>
      </c>
      <c r="AO1002">
        <f t="shared" si="508"/>
        <v>0</v>
      </c>
      <c r="AP1002">
        <f t="shared" si="517"/>
        <v>0</v>
      </c>
      <c r="AQ1002">
        <f t="shared" ca="1" si="509"/>
        <v>1.0000000000000004</v>
      </c>
      <c r="AR1002" t="str">
        <f t="shared" ca="1" si="510"/>
        <v>Supercritical</v>
      </c>
      <c r="AS1002">
        <f t="shared" ca="1" si="511"/>
        <v>3.8141460404132466E-3</v>
      </c>
    </row>
    <row r="1003" spans="1:45" x14ac:dyDescent="0.35">
      <c r="A1003">
        <v>854</v>
      </c>
      <c r="B1003">
        <v>852.99599999999998</v>
      </c>
      <c r="C1003">
        <v>616087.505</v>
      </c>
      <c r="D1003">
        <v>3097153.9249999998</v>
      </c>
      <c r="E1003">
        <v>632.13649999999996</v>
      </c>
      <c r="F1003">
        <v>5.2</v>
      </c>
      <c r="G1003">
        <v>0</v>
      </c>
      <c r="H1003" t="s">
        <v>194</v>
      </c>
      <c r="I1003">
        <v>5.7000000000000002E-2</v>
      </c>
      <c r="J1003">
        <f t="shared" si="512"/>
        <v>1</v>
      </c>
      <c r="K1003">
        <f t="shared" ca="1" si="513"/>
        <v>50.95</v>
      </c>
      <c r="L1003">
        <f t="shared" ca="1" si="514"/>
        <v>1.0684959309922624</v>
      </c>
      <c r="M1003">
        <f t="shared" ca="1" si="487"/>
        <v>5.5561788411597641</v>
      </c>
      <c r="N1003">
        <f t="shared" ca="1" si="488"/>
        <v>0.75728294997139567</v>
      </c>
      <c r="O1003">
        <f t="shared" ca="1" si="489"/>
        <v>9.1699712080119067</v>
      </c>
      <c r="P1003">
        <f t="shared" ca="1" si="490"/>
        <v>633.20499593099225</v>
      </c>
      <c r="Q1003">
        <f t="shared" ca="1" si="491"/>
        <v>637.49084567389582</v>
      </c>
      <c r="R1003">
        <f t="shared" ca="1" si="492"/>
        <v>2.7409906686322007E-2</v>
      </c>
      <c r="S1003">
        <f t="shared" ca="1" si="493"/>
        <v>2.8323507366843055</v>
      </c>
      <c r="T1003">
        <f t="shared" ca="1" si="494"/>
        <v>50.594272557643521</v>
      </c>
      <c r="U1003">
        <f t="shared" ca="1" si="515"/>
        <v>-2.7317062411952975E-2</v>
      </c>
      <c r="V1003">
        <f t="shared" ca="1" si="516"/>
        <v>0</v>
      </c>
      <c r="W1003">
        <f t="shared" ca="1" si="495"/>
        <v>0.98700755742473156</v>
      </c>
      <c r="X1003">
        <f t="shared" ca="1" si="496"/>
        <v>5.1324392986086043</v>
      </c>
      <c r="Y1003">
        <f t="shared" ca="1" si="497"/>
        <v>0.71542075343345601</v>
      </c>
      <c r="Z1003">
        <f t="shared" ca="1" si="498"/>
        <v>9.9270535968759468</v>
      </c>
      <c r="AA1003">
        <f t="shared" ca="1" si="499"/>
        <v>633.12350755742466</v>
      </c>
      <c r="AB1003">
        <f t="shared" ca="1" si="500"/>
        <v>638.14625950009781</v>
      </c>
      <c r="AC1003">
        <f t="shared" ca="1" si="501"/>
        <v>3.4653029293479437E-2</v>
      </c>
      <c r="AD1003">
        <f t="shared" ca="1" si="502"/>
        <v>3.1902566599084152</v>
      </c>
      <c r="AE1003">
        <f t="shared" ca="1" si="503"/>
        <v>54.090817103352201</v>
      </c>
      <c r="AF1003">
        <f t="shared" ca="1" si="504"/>
        <v>3.4153029293520376E-2</v>
      </c>
      <c r="AG1003">
        <f t="shared" ca="1" si="505"/>
        <v>0</v>
      </c>
      <c r="AH1003">
        <f ca="1">IFERROR(IF(V32="Supercritical",MAX($D$16,IFERROR(L1003,MAX($D$16,POWER((ABS(K1003)^2)/($I$5*MAX(F1003,0.1)^2),1/3)))),IF(V32="Subcritical",MAX($D$16,IFERROR(W1003,MAX($D$16,POWER((ABS(K1003)^2)/($I$5*MAX(F1003,0.1)^2),1/3)))),IF(AND(IFERROR(V1003,0)=1,IFERROR(AG1003,0)=1),IF(IFERROR(T1003,-1E+99)&gt;=IFERROR(AE1003,-1E+99),MAX($D$16,IFERROR(L1003,MAX($D$16,POWER((ABS(K1003)^2)/($I$5*MAX(F1003,0.1)^2),1/3)))),MAX($D$16,IFERROR(W1003,MAX($D$16,POWER((ABS(K1003)^2)/($I$5*MAX(F1003,0.1)^2),1/3))))),IF(IFERROR(V1003,0)=1,MAX($D$16,IFERROR(L1003,MAX($D$16,POWER((ABS(K1003)^2)/($I$5*MAX(F1003,0.1)^2),1/3)))),IF(IFERROR(AG1003,0)=1,MAX($D$16,IFERROR(W1003,MAX($D$16,POWER((ABS(K1003)^2)/($I$5*MAX(F1003,0.1)^2),1/3)))),MAX($D$16,POWER((ABS(K1003)^2)/($I$5*MAX(F1003,0.1)^2),1/3))))))),MAX($D$16,POWER((ABS(K1003)^2)/($I$5*MAX(F1003,0.1)^2),1/3)))</f>
        <v>2.1389677043987478</v>
      </c>
      <c r="AI1003">
        <f t="shared" ca="1" si="506"/>
        <v>634.27546770439869</v>
      </c>
      <c r="AJ1003">
        <f t="shared" ca="1" si="507"/>
        <v>635.34495155659806</v>
      </c>
      <c r="AM1003">
        <v>0</v>
      </c>
      <c r="AN1003">
        <v>0</v>
      </c>
      <c r="AO1003">
        <f t="shared" si="508"/>
        <v>0</v>
      </c>
      <c r="AP1003">
        <f t="shared" si="517"/>
        <v>0</v>
      </c>
      <c r="AQ1003">
        <f t="shared" ca="1" si="509"/>
        <v>1.0000000000000004</v>
      </c>
      <c r="AR1003" t="str">
        <f t="shared" ca="1" si="510"/>
        <v>Supercritical</v>
      </c>
      <c r="AS1003">
        <f t="shared" ca="1" si="511"/>
        <v>3.8141460404132466E-3</v>
      </c>
    </row>
    <row r="1004" spans="1:45" x14ac:dyDescent="0.35">
      <c r="A1004">
        <v>855</v>
      </c>
      <c r="B1004">
        <v>853.99599999999998</v>
      </c>
      <c r="C1004">
        <v>616087.46299999999</v>
      </c>
      <c r="D1004">
        <v>3097152.926</v>
      </c>
      <c r="E1004">
        <v>632.13599999999997</v>
      </c>
      <c r="F1004">
        <v>5.2</v>
      </c>
      <c r="G1004">
        <v>0</v>
      </c>
      <c r="H1004" t="s">
        <v>194</v>
      </c>
      <c r="I1004">
        <v>0</v>
      </c>
      <c r="J1004">
        <f t="shared" si="512"/>
        <v>1</v>
      </c>
      <c r="K1004">
        <f t="shared" ca="1" si="513"/>
        <v>50.95</v>
      </c>
      <c r="L1004">
        <f t="shared" ca="1" si="514"/>
        <v>1.0684959309922624</v>
      </c>
      <c r="M1004">
        <f t="shared" ca="1" si="487"/>
        <v>5.5561788411597641</v>
      </c>
      <c r="N1004">
        <f t="shared" ca="1" si="488"/>
        <v>0.75728294997139567</v>
      </c>
      <c r="O1004">
        <f t="shared" ca="1" si="489"/>
        <v>9.1699712080119067</v>
      </c>
      <c r="P1004">
        <f t="shared" ca="1" si="490"/>
        <v>633.20449593099227</v>
      </c>
      <c r="Q1004">
        <f t="shared" ca="1" si="491"/>
        <v>637.49034567389583</v>
      </c>
      <c r="R1004">
        <f t="shared" ca="1" si="492"/>
        <v>2.7409906686322007E-2</v>
      </c>
      <c r="S1004">
        <f t="shared" ca="1" si="493"/>
        <v>2.8323507366843055</v>
      </c>
      <c r="T1004">
        <f t="shared" ca="1" si="494"/>
        <v>50.594272557643521</v>
      </c>
      <c r="U1004">
        <f t="shared" ca="1" si="515"/>
        <v>-2.6909906686341856E-2</v>
      </c>
      <c r="V1004">
        <f t="shared" ca="1" si="516"/>
        <v>0</v>
      </c>
      <c r="W1004">
        <f t="shared" ca="1" si="495"/>
        <v>0.98798318046349809</v>
      </c>
      <c r="X1004">
        <f t="shared" ca="1" si="496"/>
        <v>5.1375125384101903</v>
      </c>
      <c r="Y1004">
        <f t="shared" ca="1" si="497"/>
        <v>0.7159331970093743</v>
      </c>
      <c r="Z1004">
        <f t="shared" ca="1" si="498"/>
        <v>9.9172507354632256</v>
      </c>
      <c r="AA1004">
        <f t="shared" ca="1" si="499"/>
        <v>633.12398318046348</v>
      </c>
      <c r="AB1004">
        <f t="shared" ca="1" si="500"/>
        <v>638.13682019116914</v>
      </c>
      <c r="AC1004">
        <f t="shared" ca="1" si="501"/>
        <v>3.4551621829864231E-2</v>
      </c>
      <c r="AD1004">
        <f t="shared" ca="1" si="502"/>
        <v>3.1855323091633152</v>
      </c>
      <c r="AE1004">
        <f t="shared" ca="1" si="503"/>
        <v>54.04491397969921</v>
      </c>
      <c r="AF1004">
        <f t="shared" ca="1" si="504"/>
        <v>3.4051621829917167E-2</v>
      </c>
      <c r="AG1004">
        <f t="shared" ca="1" si="505"/>
        <v>0</v>
      </c>
      <c r="AH1004">
        <f ca="1">IFERROR(IF(V32="Supercritical",MAX($D$16,IFERROR(L1004,MAX($D$16,POWER((ABS(K1004)^2)/($I$5*MAX(F1004,0.1)^2),1/3)))),IF(V32="Subcritical",MAX($D$16,IFERROR(W1004,MAX($D$16,POWER((ABS(K1004)^2)/($I$5*MAX(F1004,0.1)^2),1/3)))),IF(AND(IFERROR(V1004,0)=1,IFERROR(AG1004,0)=1),IF(IFERROR(T1004,-1E+99)&gt;=IFERROR(AE1004,-1E+99),MAX($D$16,IFERROR(L1004,MAX($D$16,POWER((ABS(K1004)^2)/($I$5*MAX(F1004,0.1)^2),1/3)))),MAX($D$16,IFERROR(W1004,MAX($D$16,POWER((ABS(K1004)^2)/($I$5*MAX(F1004,0.1)^2),1/3))))),IF(IFERROR(V1004,0)=1,MAX($D$16,IFERROR(L1004,MAX($D$16,POWER((ABS(K1004)^2)/($I$5*MAX(F1004,0.1)^2),1/3)))),IF(IFERROR(AG1004,0)=1,MAX($D$16,IFERROR(W1004,MAX($D$16,POWER((ABS(K1004)^2)/($I$5*MAX(F1004,0.1)^2),1/3)))),MAX($D$16,POWER((ABS(K1004)^2)/($I$5*MAX(F1004,0.1)^2),1/3))))))),MAX($D$16,POWER((ABS(K1004)^2)/($I$5*MAX(F1004,0.1)^2),1/3)))</f>
        <v>2.1389677043987478</v>
      </c>
      <c r="AI1004">
        <f t="shared" ca="1" si="506"/>
        <v>634.2749677043987</v>
      </c>
      <c r="AJ1004">
        <f t="shared" ca="1" si="507"/>
        <v>635.34445155659807</v>
      </c>
      <c r="AM1004">
        <v>0</v>
      </c>
      <c r="AN1004">
        <v>0</v>
      </c>
      <c r="AO1004">
        <f t="shared" si="508"/>
        <v>0</v>
      </c>
      <c r="AP1004">
        <f t="shared" si="517"/>
        <v>0</v>
      </c>
      <c r="AQ1004">
        <f t="shared" ca="1" si="509"/>
        <v>1.0000000000000004</v>
      </c>
      <c r="AR1004" t="str">
        <f t="shared" ca="1" si="510"/>
        <v>Supercritical</v>
      </c>
      <c r="AS1004">
        <f t="shared" ca="1" si="511"/>
        <v>3.8141460404132466E-3</v>
      </c>
    </row>
    <row r="1005" spans="1:45" x14ac:dyDescent="0.35">
      <c r="A1005">
        <v>856</v>
      </c>
      <c r="B1005">
        <v>854.99599999999998</v>
      </c>
      <c r="C1005">
        <v>616087.42099999997</v>
      </c>
      <c r="D1005">
        <v>3097151.9270000001</v>
      </c>
      <c r="E1005">
        <v>632.13549999999998</v>
      </c>
      <c r="F1005">
        <v>5.2</v>
      </c>
      <c r="G1005">
        <v>0</v>
      </c>
      <c r="H1005" t="s">
        <v>194</v>
      </c>
      <c r="I1005">
        <v>0</v>
      </c>
      <c r="J1005">
        <f t="shared" si="512"/>
        <v>1</v>
      </c>
      <c r="K1005">
        <f t="shared" ca="1" si="513"/>
        <v>50.95</v>
      </c>
      <c r="L1005">
        <f t="shared" ca="1" si="514"/>
        <v>1.0684959309922624</v>
      </c>
      <c r="M1005">
        <f t="shared" ca="1" si="487"/>
        <v>5.5561788411597641</v>
      </c>
      <c r="N1005">
        <f t="shared" ca="1" si="488"/>
        <v>0.75728294997139567</v>
      </c>
      <c r="O1005">
        <f t="shared" ca="1" si="489"/>
        <v>9.1699712080119067</v>
      </c>
      <c r="P1005">
        <f t="shared" ca="1" si="490"/>
        <v>633.20399593099228</v>
      </c>
      <c r="Q1005">
        <f t="shared" ca="1" si="491"/>
        <v>637.48984567389584</v>
      </c>
      <c r="R1005">
        <f t="shared" ca="1" si="492"/>
        <v>2.7409906686322007E-2</v>
      </c>
      <c r="S1005">
        <f t="shared" ca="1" si="493"/>
        <v>2.8323507366843055</v>
      </c>
      <c r="T1005">
        <f t="shared" ca="1" si="494"/>
        <v>50.594272557643521</v>
      </c>
      <c r="U1005">
        <f t="shared" ca="1" si="515"/>
        <v>-2.6909906686341856E-2</v>
      </c>
      <c r="V1005">
        <f t="shared" ca="1" si="516"/>
        <v>0</v>
      </c>
      <c r="W1005">
        <f t="shared" ca="1" si="495"/>
        <v>0.98891619929933006</v>
      </c>
      <c r="X1005">
        <f t="shared" ca="1" si="496"/>
        <v>5.1423642363565163</v>
      </c>
      <c r="Y1005">
        <f t="shared" ca="1" si="497"/>
        <v>0.71642300220892152</v>
      </c>
      <c r="Z1005">
        <f t="shared" ca="1" si="498"/>
        <v>9.9078940460466587</v>
      </c>
      <c r="AA1005">
        <f t="shared" ca="1" si="499"/>
        <v>633.12441619929928</v>
      </c>
      <c r="AB1005">
        <f t="shared" ca="1" si="500"/>
        <v>638.12779868796838</v>
      </c>
      <c r="AC1005">
        <f t="shared" ca="1" si="501"/>
        <v>3.4455021902176447E-2</v>
      </c>
      <c r="AD1005">
        <f t="shared" ca="1" si="502"/>
        <v>3.1810251621003993</v>
      </c>
      <c r="AE1005">
        <f t="shared" ca="1" si="503"/>
        <v>54.001113989103644</v>
      </c>
      <c r="AF1005">
        <f t="shared" ca="1" si="504"/>
        <v>3.4430343238682326E-2</v>
      </c>
      <c r="AG1005">
        <f t="shared" ca="1" si="505"/>
        <v>0</v>
      </c>
      <c r="AH1005">
        <f ca="1">IFERROR(IF(V32="Supercritical",MAX($D$16,IFERROR(L1005,MAX($D$16,POWER((ABS(K1005)^2)/($I$5*MAX(F1005,0.1)^2),1/3)))),IF(V32="Subcritical",MAX($D$16,IFERROR(W1005,MAX($D$16,POWER((ABS(K1005)^2)/($I$5*MAX(F1005,0.1)^2),1/3)))),IF(AND(IFERROR(V1005,0)=1,IFERROR(AG1005,0)=1),IF(IFERROR(T1005,-1E+99)&gt;=IFERROR(AE1005,-1E+99),MAX($D$16,IFERROR(L1005,MAX($D$16,POWER((ABS(K1005)^2)/($I$5*MAX(F1005,0.1)^2),1/3)))),MAX($D$16,IFERROR(W1005,MAX($D$16,POWER((ABS(K1005)^2)/($I$5*MAX(F1005,0.1)^2),1/3))))),IF(IFERROR(V1005,0)=1,MAX($D$16,IFERROR(L1005,MAX($D$16,POWER((ABS(K1005)^2)/($I$5*MAX(F1005,0.1)^2),1/3)))),IF(IFERROR(AG1005,0)=1,MAX($D$16,IFERROR(W1005,MAX($D$16,POWER((ABS(K1005)^2)/($I$5*MAX(F1005,0.1)^2),1/3)))),MAX($D$16,POWER((ABS(K1005)^2)/($I$5*MAX(F1005,0.1)^2),1/3))))))),MAX($D$16,POWER((ABS(K1005)^2)/($I$5*MAX(F1005,0.1)^2),1/3)))</f>
        <v>2.1389677043987478</v>
      </c>
      <c r="AI1005">
        <f t="shared" ca="1" si="506"/>
        <v>634.27446770439872</v>
      </c>
      <c r="AJ1005">
        <f t="shared" ca="1" si="507"/>
        <v>635.34395155659809</v>
      </c>
      <c r="AM1005">
        <v>0</v>
      </c>
      <c r="AN1005">
        <v>0</v>
      </c>
      <c r="AO1005">
        <f t="shared" si="508"/>
        <v>0</v>
      </c>
      <c r="AP1005">
        <f t="shared" si="517"/>
        <v>0</v>
      </c>
      <c r="AQ1005">
        <f t="shared" ca="1" si="509"/>
        <v>1.0000000000000004</v>
      </c>
      <c r="AR1005" t="str">
        <f t="shared" ca="1" si="510"/>
        <v>Supercritical</v>
      </c>
      <c r="AS1005">
        <f t="shared" ca="1" si="511"/>
        <v>3.8141460404132466E-3</v>
      </c>
    </row>
    <row r="1006" spans="1:45" x14ac:dyDescent="0.35">
      <c r="A1006">
        <v>857</v>
      </c>
      <c r="B1006">
        <v>855.99599999999998</v>
      </c>
      <c r="C1006">
        <v>616087.37899999996</v>
      </c>
      <c r="D1006">
        <v>3097150.9279999998</v>
      </c>
      <c r="E1006">
        <v>632.13499999999999</v>
      </c>
      <c r="F1006">
        <v>5.2</v>
      </c>
      <c r="G1006">
        <v>0</v>
      </c>
      <c r="H1006" t="s">
        <v>194</v>
      </c>
      <c r="I1006">
        <v>5.7000000000000002E-2</v>
      </c>
      <c r="J1006">
        <f t="shared" si="512"/>
        <v>1</v>
      </c>
      <c r="K1006">
        <f t="shared" ca="1" si="513"/>
        <v>50.95</v>
      </c>
      <c r="L1006">
        <f t="shared" ca="1" si="514"/>
        <v>1.0684959309922624</v>
      </c>
      <c r="M1006">
        <f t="shared" ca="1" si="487"/>
        <v>5.5561788411597641</v>
      </c>
      <c r="N1006">
        <f t="shared" ca="1" si="488"/>
        <v>0.75728294997139567</v>
      </c>
      <c r="O1006">
        <f t="shared" ca="1" si="489"/>
        <v>9.1699712080119067</v>
      </c>
      <c r="P1006">
        <f t="shared" ca="1" si="490"/>
        <v>633.20349593099229</v>
      </c>
      <c r="Q1006">
        <f t="shared" ca="1" si="491"/>
        <v>637.48934567389585</v>
      </c>
      <c r="R1006">
        <f t="shared" ca="1" si="492"/>
        <v>2.7409906686322007E-2</v>
      </c>
      <c r="S1006">
        <f t="shared" ca="1" si="493"/>
        <v>2.8323507366843055</v>
      </c>
      <c r="T1006">
        <f t="shared" ca="1" si="494"/>
        <v>50.594272557643521</v>
      </c>
      <c r="U1006">
        <f t="shared" ca="1" si="515"/>
        <v>-2.7317062411952975E-2</v>
      </c>
      <c r="V1006">
        <f t="shared" ca="1" si="516"/>
        <v>0</v>
      </c>
      <c r="W1006">
        <f t="shared" ca="1" si="495"/>
        <v>0.98979833939787265</v>
      </c>
      <c r="X1006">
        <f t="shared" ca="1" si="496"/>
        <v>5.1469513648689382</v>
      </c>
      <c r="Y1006">
        <f t="shared" ca="1" si="497"/>
        <v>0.71688586352907102</v>
      </c>
      <c r="Z1006">
        <f t="shared" ca="1" si="498"/>
        <v>9.8990638123695174</v>
      </c>
      <c r="AA1006">
        <f t="shared" ca="1" si="499"/>
        <v>633.1247983393979</v>
      </c>
      <c r="AB1006">
        <f t="shared" ca="1" si="500"/>
        <v>638.11926645159792</v>
      </c>
      <c r="AC1006">
        <f t="shared" ca="1" si="501"/>
        <v>3.436402902309748E-2</v>
      </c>
      <c r="AD1006">
        <f t="shared" ca="1" si="502"/>
        <v>3.1767735619184752</v>
      </c>
      <c r="AE1006">
        <f t="shared" ca="1" si="503"/>
        <v>53.959790890718658</v>
      </c>
      <c r="AF1006">
        <f t="shared" ca="1" si="504"/>
        <v>3.4338503493813732E-2</v>
      </c>
      <c r="AG1006">
        <f t="shared" ca="1" si="505"/>
        <v>0</v>
      </c>
      <c r="AH1006">
        <f ca="1">IFERROR(IF(V32="Supercritical",MAX($D$16,IFERROR(L1006,MAX($D$16,POWER((ABS(K1006)^2)/($I$5*MAX(F1006,0.1)^2),1/3)))),IF(V32="Subcritical",MAX($D$16,IFERROR(W1006,MAX($D$16,POWER((ABS(K1006)^2)/($I$5*MAX(F1006,0.1)^2),1/3)))),IF(AND(IFERROR(V1006,0)=1,IFERROR(AG1006,0)=1),IF(IFERROR(T1006,-1E+99)&gt;=IFERROR(AE1006,-1E+99),MAX($D$16,IFERROR(L1006,MAX($D$16,POWER((ABS(K1006)^2)/($I$5*MAX(F1006,0.1)^2),1/3)))),MAX($D$16,IFERROR(W1006,MAX($D$16,POWER((ABS(K1006)^2)/($I$5*MAX(F1006,0.1)^2),1/3))))),IF(IFERROR(V1006,0)=1,MAX($D$16,IFERROR(L1006,MAX($D$16,POWER((ABS(K1006)^2)/($I$5*MAX(F1006,0.1)^2),1/3)))),IF(IFERROR(AG1006,0)=1,MAX($D$16,IFERROR(W1006,MAX($D$16,POWER((ABS(K1006)^2)/($I$5*MAX(F1006,0.1)^2),1/3)))),MAX($D$16,POWER((ABS(K1006)^2)/($I$5*MAX(F1006,0.1)^2),1/3))))))),MAX($D$16,POWER((ABS(K1006)^2)/($I$5*MAX(F1006,0.1)^2),1/3)))</f>
        <v>2.1389677043987478</v>
      </c>
      <c r="AI1006">
        <f t="shared" ca="1" si="506"/>
        <v>634.27396770439873</v>
      </c>
      <c r="AJ1006">
        <f t="shared" ca="1" si="507"/>
        <v>635.3434515565981</v>
      </c>
      <c r="AM1006">
        <v>0</v>
      </c>
      <c r="AN1006">
        <v>0</v>
      </c>
      <c r="AO1006">
        <f t="shared" si="508"/>
        <v>0</v>
      </c>
      <c r="AP1006">
        <f t="shared" si="517"/>
        <v>0</v>
      </c>
      <c r="AQ1006">
        <f t="shared" ca="1" si="509"/>
        <v>1.0000000000000004</v>
      </c>
      <c r="AR1006" t="str">
        <f t="shared" ca="1" si="510"/>
        <v>Supercritical</v>
      </c>
      <c r="AS1006">
        <f t="shared" ca="1" si="511"/>
        <v>3.8141460404132466E-3</v>
      </c>
    </row>
    <row r="1007" spans="1:45" x14ac:dyDescent="0.35">
      <c r="A1007">
        <v>858</v>
      </c>
      <c r="B1007">
        <v>856.99599999999998</v>
      </c>
      <c r="C1007">
        <v>616087.33600000001</v>
      </c>
      <c r="D1007">
        <v>3097149.929</v>
      </c>
      <c r="E1007">
        <v>632.1345</v>
      </c>
      <c r="F1007">
        <v>5.2</v>
      </c>
      <c r="G1007">
        <v>0</v>
      </c>
      <c r="H1007" t="s">
        <v>194</v>
      </c>
      <c r="I1007">
        <v>5.7000000000000002E-2</v>
      </c>
      <c r="J1007">
        <f t="shared" si="512"/>
        <v>1</v>
      </c>
      <c r="K1007">
        <f t="shared" ca="1" si="513"/>
        <v>50.95</v>
      </c>
      <c r="L1007">
        <f t="shared" ca="1" si="514"/>
        <v>1.0684959309922624</v>
      </c>
      <c r="M1007">
        <f t="shared" ca="1" si="487"/>
        <v>5.5561788411597641</v>
      </c>
      <c r="N1007">
        <f t="shared" ca="1" si="488"/>
        <v>0.75728294997139567</v>
      </c>
      <c r="O1007">
        <f t="shared" ca="1" si="489"/>
        <v>9.1699712080119067</v>
      </c>
      <c r="P1007">
        <f t="shared" ca="1" si="490"/>
        <v>633.2029959309923</v>
      </c>
      <c r="Q1007">
        <f t="shared" ca="1" si="491"/>
        <v>637.48884567389587</v>
      </c>
      <c r="R1007">
        <f t="shared" ca="1" si="492"/>
        <v>2.7409906686322007E-2</v>
      </c>
      <c r="S1007">
        <f t="shared" ca="1" si="493"/>
        <v>2.8323507366843055</v>
      </c>
      <c r="T1007">
        <f t="shared" ca="1" si="494"/>
        <v>50.594272557643521</v>
      </c>
      <c r="U1007">
        <f t="shared" ca="1" si="515"/>
        <v>-2.7317062411952975E-2</v>
      </c>
      <c r="V1007">
        <f t="shared" ca="1" si="516"/>
        <v>0</v>
      </c>
      <c r="W1007">
        <f t="shared" ca="1" si="495"/>
        <v>0.99062440119769157</v>
      </c>
      <c r="X1007">
        <f t="shared" ca="1" si="496"/>
        <v>5.1512468862279963</v>
      </c>
      <c r="Y1007">
        <f t="shared" ca="1" si="497"/>
        <v>0.71731909420959516</v>
      </c>
      <c r="Z1007">
        <f t="shared" ca="1" si="498"/>
        <v>9.8908091817956283</v>
      </c>
      <c r="AA1007">
        <f t="shared" ca="1" si="499"/>
        <v>633.1251244011977</v>
      </c>
      <c r="AB1007">
        <f t="shared" ca="1" si="500"/>
        <v>638.11126641295573</v>
      </c>
      <c r="AC1007">
        <f t="shared" ca="1" si="501"/>
        <v>3.4279118305309948E-2</v>
      </c>
      <c r="AD1007">
        <f t="shared" ca="1" si="502"/>
        <v>3.1728008188621697</v>
      </c>
      <c r="AE1007">
        <f t="shared" ca="1" si="503"/>
        <v>53.921172455763909</v>
      </c>
      <c r="AF1007">
        <f t="shared" ca="1" si="504"/>
        <v>3.3744839186965692E-2</v>
      </c>
      <c r="AG1007">
        <f t="shared" ca="1" si="505"/>
        <v>0</v>
      </c>
      <c r="AH1007">
        <f ca="1">IFERROR(IF(V32="Supercritical",MAX($D$16,IFERROR(L1007,MAX($D$16,POWER((ABS(K1007)^2)/($I$5*MAX(F1007,0.1)^2),1/3)))),IF(V32="Subcritical",MAX($D$16,IFERROR(W1007,MAX($D$16,POWER((ABS(K1007)^2)/($I$5*MAX(F1007,0.1)^2),1/3)))),IF(AND(IFERROR(V1007,0)=1,IFERROR(AG1007,0)=1),IF(IFERROR(T1007,-1E+99)&gt;=IFERROR(AE1007,-1E+99),MAX($D$16,IFERROR(L1007,MAX($D$16,POWER((ABS(K1007)^2)/($I$5*MAX(F1007,0.1)^2),1/3)))),MAX($D$16,IFERROR(W1007,MAX($D$16,POWER((ABS(K1007)^2)/($I$5*MAX(F1007,0.1)^2),1/3))))),IF(IFERROR(V1007,0)=1,MAX($D$16,IFERROR(L1007,MAX($D$16,POWER((ABS(K1007)^2)/($I$5*MAX(F1007,0.1)^2),1/3)))),IF(IFERROR(AG1007,0)=1,MAX($D$16,IFERROR(W1007,MAX($D$16,POWER((ABS(K1007)^2)/($I$5*MAX(F1007,0.1)^2),1/3)))),MAX($D$16,POWER((ABS(K1007)^2)/($I$5*MAX(F1007,0.1)^2),1/3))))))),MAX($D$16,POWER((ABS(K1007)^2)/($I$5*MAX(F1007,0.1)^2),1/3)))</f>
        <v>2.1389677043987478</v>
      </c>
      <c r="AI1007">
        <f t="shared" ca="1" si="506"/>
        <v>634.27346770439874</v>
      </c>
      <c r="AJ1007">
        <f t="shared" ca="1" si="507"/>
        <v>635.34295155659811</v>
      </c>
      <c r="AM1007">
        <v>0</v>
      </c>
      <c r="AN1007">
        <v>0</v>
      </c>
      <c r="AO1007">
        <f t="shared" si="508"/>
        <v>0</v>
      </c>
      <c r="AP1007">
        <f t="shared" si="517"/>
        <v>0</v>
      </c>
      <c r="AQ1007">
        <f t="shared" ca="1" si="509"/>
        <v>1.0000000000000004</v>
      </c>
      <c r="AR1007" t="str">
        <f t="shared" ca="1" si="510"/>
        <v>Supercritical</v>
      </c>
      <c r="AS1007">
        <f t="shared" ca="1" si="511"/>
        <v>3.8141460404132466E-3</v>
      </c>
    </row>
    <row r="1008" spans="1:45" x14ac:dyDescent="0.35">
      <c r="A1008">
        <v>859</v>
      </c>
      <c r="B1008">
        <v>857.995</v>
      </c>
      <c r="C1008">
        <v>616087.29399999999</v>
      </c>
      <c r="D1008">
        <v>3097148.93</v>
      </c>
      <c r="E1008">
        <v>632.13400000000001</v>
      </c>
      <c r="F1008">
        <v>5.2</v>
      </c>
      <c r="G1008">
        <v>0</v>
      </c>
      <c r="H1008" t="s">
        <v>194</v>
      </c>
      <c r="I1008">
        <v>0</v>
      </c>
      <c r="J1008">
        <f t="shared" si="512"/>
        <v>0.99900000000002365</v>
      </c>
      <c r="K1008">
        <f t="shared" ca="1" si="513"/>
        <v>50.95</v>
      </c>
      <c r="L1008">
        <f t="shared" ca="1" si="514"/>
        <v>1.0684959309922624</v>
      </c>
      <c r="M1008">
        <f t="shared" ca="1" si="487"/>
        <v>5.5561788411597641</v>
      </c>
      <c r="N1008">
        <f t="shared" ca="1" si="488"/>
        <v>0.75728294997139567</v>
      </c>
      <c r="O1008">
        <f t="shared" ca="1" si="489"/>
        <v>9.1699712080119067</v>
      </c>
      <c r="P1008">
        <f t="shared" ca="1" si="490"/>
        <v>633.20249593099231</v>
      </c>
      <c r="Q1008">
        <f t="shared" ca="1" si="491"/>
        <v>637.48834567389588</v>
      </c>
      <c r="R1008">
        <f t="shared" ca="1" si="492"/>
        <v>2.7409906686322007E-2</v>
      </c>
      <c r="S1008">
        <f t="shared" ca="1" si="493"/>
        <v>2.8323507366843055</v>
      </c>
      <c r="T1008">
        <f t="shared" ca="1" si="494"/>
        <v>50.594272557643521</v>
      </c>
      <c r="U1008">
        <f t="shared" ca="1" si="515"/>
        <v>-2.6882496779649045E-2</v>
      </c>
      <c r="V1008">
        <f t="shared" ca="1" si="516"/>
        <v>0</v>
      </c>
      <c r="W1008">
        <f t="shared" ca="1" si="495"/>
        <v>0.99139166731263717</v>
      </c>
      <c r="X1008">
        <f t="shared" ca="1" si="496"/>
        <v>5.1552366700257135</v>
      </c>
      <c r="Y1008">
        <f t="shared" ca="1" si="497"/>
        <v>0.71772131078692236</v>
      </c>
      <c r="Z1008">
        <f t="shared" ca="1" si="498"/>
        <v>9.8831544041887547</v>
      </c>
      <c r="AA1008">
        <f t="shared" ca="1" si="499"/>
        <v>633.12539166731267</v>
      </c>
      <c r="AB1008">
        <f t="shared" ca="1" si="500"/>
        <v>638.10381883229923</v>
      </c>
      <c r="AC1008">
        <f t="shared" ca="1" si="501"/>
        <v>3.4200507983557095E-2</v>
      </c>
      <c r="AD1008">
        <f t="shared" ca="1" si="502"/>
        <v>3.1691182508602731</v>
      </c>
      <c r="AE1008">
        <f t="shared" ca="1" si="503"/>
        <v>53.885369898825374</v>
      </c>
      <c r="AF1008">
        <f t="shared" ca="1" si="504"/>
        <v>3.3700507983553507E-2</v>
      </c>
      <c r="AG1008">
        <f t="shared" ca="1" si="505"/>
        <v>0</v>
      </c>
      <c r="AH1008">
        <f ca="1">IFERROR(IF(V32="Supercritical",MAX($D$16,IFERROR(L1008,MAX($D$16,POWER((ABS(K1008)^2)/($I$5*MAX(F1008,0.1)^2),1/3)))),IF(V32="Subcritical",MAX($D$16,IFERROR(W1008,MAX($D$16,POWER((ABS(K1008)^2)/($I$5*MAX(F1008,0.1)^2),1/3)))),IF(AND(IFERROR(V1008,0)=1,IFERROR(AG1008,0)=1),IF(IFERROR(T1008,-1E+99)&gt;=IFERROR(AE1008,-1E+99),MAX($D$16,IFERROR(L1008,MAX($D$16,POWER((ABS(K1008)^2)/($I$5*MAX(F1008,0.1)^2),1/3)))),MAX($D$16,IFERROR(W1008,MAX($D$16,POWER((ABS(K1008)^2)/($I$5*MAX(F1008,0.1)^2),1/3))))),IF(IFERROR(V1008,0)=1,MAX($D$16,IFERROR(L1008,MAX($D$16,POWER((ABS(K1008)^2)/($I$5*MAX(F1008,0.1)^2),1/3)))),IF(IFERROR(AG1008,0)=1,MAX($D$16,IFERROR(W1008,MAX($D$16,POWER((ABS(K1008)^2)/($I$5*MAX(F1008,0.1)^2),1/3)))),MAX($D$16,POWER((ABS(K1008)^2)/($I$5*MAX(F1008,0.1)^2),1/3))))))),MAX($D$16,POWER((ABS(K1008)^2)/($I$5*MAX(F1008,0.1)^2),1/3)))</f>
        <v>2.1389677043987478</v>
      </c>
      <c r="AI1008">
        <f t="shared" ca="1" si="506"/>
        <v>634.27296770439875</v>
      </c>
      <c r="AJ1008">
        <f t="shared" ca="1" si="507"/>
        <v>635.34245155659812</v>
      </c>
      <c r="AM1008">
        <v>0</v>
      </c>
      <c r="AN1008">
        <v>0</v>
      </c>
      <c r="AO1008">
        <f t="shared" si="508"/>
        <v>0</v>
      </c>
      <c r="AP1008">
        <f t="shared" si="517"/>
        <v>0</v>
      </c>
      <c r="AQ1008">
        <f t="shared" ca="1" si="509"/>
        <v>1.0000000000000004</v>
      </c>
      <c r="AR1008" t="str">
        <f t="shared" ca="1" si="510"/>
        <v>Supercritical</v>
      </c>
      <c r="AS1008">
        <f t="shared" ca="1" si="511"/>
        <v>3.8141460404132466E-3</v>
      </c>
    </row>
    <row r="1009" spans="1:45" x14ac:dyDescent="0.35">
      <c r="A1009">
        <v>860</v>
      </c>
      <c r="B1009">
        <v>858.995</v>
      </c>
      <c r="C1009">
        <v>616087.25199999998</v>
      </c>
      <c r="D1009">
        <v>3097147.9309999999</v>
      </c>
      <c r="E1009">
        <v>632.13350000000003</v>
      </c>
      <c r="F1009">
        <v>5.2</v>
      </c>
      <c r="G1009">
        <v>0</v>
      </c>
      <c r="H1009" t="s">
        <v>194</v>
      </c>
      <c r="I1009">
        <v>0</v>
      </c>
      <c r="J1009">
        <f t="shared" si="512"/>
        <v>1</v>
      </c>
      <c r="K1009">
        <f t="shared" ca="1" si="513"/>
        <v>50.95</v>
      </c>
      <c r="L1009">
        <f t="shared" ca="1" si="514"/>
        <v>1.0684959309922624</v>
      </c>
      <c r="M1009">
        <f t="shared" ca="1" si="487"/>
        <v>5.5561788411597641</v>
      </c>
      <c r="N1009">
        <f t="shared" ca="1" si="488"/>
        <v>0.75728294997139567</v>
      </c>
      <c r="O1009">
        <f t="shared" ca="1" si="489"/>
        <v>9.1699712080119067</v>
      </c>
      <c r="P1009">
        <f t="shared" ca="1" si="490"/>
        <v>633.20199593099233</v>
      </c>
      <c r="Q1009">
        <f t="shared" ca="1" si="491"/>
        <v>637.48784567389589</v>
      </c>
      <c r="R1009">
        <f t="shared" ca="1" si="492"/>
        <v>2.7409906686322007E-2</v>
      </c>
      <c r="S1009">
        <f t="shared" ca="1" si="493"/>
        <v>2.8323507366843055</v>
      </c>
      <c r="T1009">
        <f t="shared" ca="1" si="494"/>
        <v>50.594272557643521</v>
      </c>
      <c r="U1009">
        <f t="shared" ca="1" si="515"/>
        <v>-2.6909906686341856E-2</v>
      </c>
      <c r="V1009">
        <f t="shared" ca="1" si="516"/>
        <v>0</v>
      </c>
      <c r="W1009">
        <f t="shared" ca="1" si="495"/>
        <v>0.99209935935542637</v>
      </c>
      <c r="X1009">
        <f t="shared" ca="1" si="496"/>
        <v>5.1589166686482173</v>
      </c>
      <c r="Y1009">
        <f t="shared" ca="1" si="497"/>
        <v>0.71809214508670272</v>
      </c>
      <c r="Z1009">
        <f t="shared" ca="1" si="498"/>
        <v>9.8761044755061622</v>
      </c>
      <c r="AA1009">
        <f t="shared" ca="1" si="499"/>
        <v>633.12559935935542</v>
      </c>
      <c r="AB1009">
        <f t="shared" ca="1" si="500"/>
        <v>638.09692655665981</v>
      </c>
      <c r="AC1009">
        <f t="shared" ca="1" si="501"/>
        <v>3.4128219727854743E-2</v>
      </c>
      <c r="AD1009">
        <f t="shared" ca="1" si="502"/>
        <v>3.1657279254694233</v>
      </c>
      <c r="AE1009">
        <f t="shared" ca="1" si="503"/>
        <v>53.852404447923028</v>
      </c>
      <c r="AF1009">
        <f t="shared" ca="1" si="504"/>
        <v>3.4100495811685505E-2</v>
      </c>
      <c r="AG1009">
        <f t="shared" ca="1" si="505"/>
        <v>0</v>
      </c>
      <c r="AH1009">
        <f ca="1">IFERROR(IF(V32="Supercritical",MAX($D$16,IFERROR(L1009,MAX($D$16,POWER((ABS(K1009)^2)/($I$5*MAX(F1009,0.1)^2),1/3)))),IF(V32="Subcritical",MAX($D$16,IFERROR(W1009,MAX($D$16,POWER((ABS(K1009)^2)/($I$5*MAX(F1009,0.1)^2),1/3)))),IF(AND(IFERROR(V1009,0)=1,IFERROR(AG1009,0)=1),IF(IFERROR(T1009,-1E+99)&gt;=IFERROR(AE1009,-1E+99),MAX($D$16,IFERROR(L1009,MAX($D$16,POWER((ABS(K1009)^2)/($I$5*MAX(F1009,0.1)^2),1/3)))),MAX($D$16,IFERROR(W1009,MAX($D$16,POWER((ABS(K1009)^2)/($I$5*MAX(F1009,0.1)^2),1/3))))),IF(IFERROR(V1009,0)=1,MAX($D$16,IFERROR(L1009,MAX($D$16,POWER((ABS(K1009)^2)/($I$5*MAX(F1009,0.1)^2),1/3)))),IF(IFERROR(AG1009,0)=1,MAX($D$16,IFERROR(W1009,MAX($D$16,POWER((ABS(K1009)^2)/($I$5*MAX(F1009,0.1)^2),1/3)))),MAX($D$16,POWER((ABS(K1009)^2)/($I$5*MAX(F1009,0.1)^2),1/3))))))),MAX($D$16,POWER((ABS(K1009)^2)/($I$5*MAX(F1009,0.1)^2),1/3)))</f>
        <v>2.1389677043987478</v>
      </c>
      <c r="AI1009">
        <f t="shared" ca="1" si="506"/>
        <v>634.27246770439876</v>
      </c>
      <c r="AJ1009">
        <f t="shared" ca="1" si="507"/>
        <v>635.34195155659813</v>
      </c>
      <c r="AM1009">
        <v>0</v>
      </c>
      <c r="AN1009">
        <v>0</v>
      </c>
      <c r="AO1009">
        <f t="shared" si="508"/>
        <v>0</v>
      </c>
      <c r="AP1009">
        <f t="shared" si="517"/>
        <v>0</v>
      </c>
      <c r="AQ1009">
        <f t="shared" ca="1" si="509"/>
        <v>1.0000000000000004</v>
      </c>
      <c r="AR1009" t="str">
        <f t="shared" ca="1" si="510"/>
        <v>Supercritical</v>
      </c>
      <c r="AS1009">
        <f t="shared" ca="1" si="511"/>
        <v>3.8141460404132466E-3</v>
      </c>
    </row>
    <row r="1010" spans="1:45" x14ac:dyDescent="0.35">
      <c r="A1010">
        <v>861</v>
      </c>
      <c r="B1010">
        <v>859.995</v>
      </c>
      <c r="C1010">
        <v>616087.21</v>
      </c>
      <c r="D1010">
        <v>3097146.932</v>
      </c>
      <c r="E1010">
        <v>632.13300000000004</v>
      </c>
      <c r="F1010">
        <v>5.2</v>
      </c>
      <c r="G1010">
        <v>0</v>
      </c>
      <c r="H1010" t="s">
        <v>194</v>
      </c>
      <c r="I1010">
        <v>5.7000000000000002E-2</v>
      </c>
      <c r="J1010">
        <f t="shared" si="512"/>
        <v>1</v>
      </c>
      <c r="K1010">
        <f t="shared" ca="1" si="513"/>
        <v>50.95</v>
      </c>
      <c r="L1010">
        <f t="shared" ca="1" si="514"/>
        <v>1.0684959309922624</v>
      </c>
      <c r="M1010">
        <f t="shared" ca="1" si="487"/>
        <v>5.5561788411597641</v>
      </c>
      <c r="N1010">
        <f t="shared" ca="1" si="488"/>
        <v>0.75728294997139567</v>
      </c>
      <c r="O1010">
        <f t="shared" ca="1" si="489"/>
        <v>9.1699712080119067</v>
      </c>
      <c r="P1010">
        <f t="shared" ca="1" si="490"/>
        <v>633.20149593099234</v>
      </c>
      <c r="Q1010">
        <f t="shared" ca="1" si="491"/>
        <v>637.4873456738959</v>
      </c>
      <c r="R1010">
        <f t="shared" ca="1" si="492"/>
        <v>2.7409906686322007E-2</v>
      </c>
      <c r="S1010">
        <f t="shared" ca="1" si="493"/>
        <v>2.8323507366843055</v>
      </c>
      <c r="T1010">
        <f t="shared" ca="1" si="494"/>
        <v>50.594272557643521</v>
      </c>
      <c r="U1010">
        <f t="shared" ca="1" si="515"/>
        <v>-2.7317062411952975E-2</v>
      </c>
      <c r="V1010">
        <f t="shared" ca="1" si="516"/>
        <v>0</v>
      </c>
      <c r="W1010">
        <f t="shared" ca="1" si="495"/>
        <v>0.9927481665720953</v>
      </c>
      <c r="X1010">
        <f t="shared" ca="1" si="496"/>
        <v>5.1622904661748956</v>
      </c>
      <c r="Y1010">
        <f t="shared" ca="1" si="497"/>
        <v>0.718431995068044</v>
      </c>
      <c r="Z1010">
        <f t="shared" ca="1" si="498"/>
        <v>9.8696499807288927</v>
      </c>
      <c r="AA1010">
        <f t="shared" ca="1" si="499"/>
        <v>633.12574816657218</v>
      </c>
      <c r="AB1010">
        <f t="shared" ca="1" si="500"/>
        <v>638.09057949899329</v>
      </c>
      <c r="AC1010">
        <f t="shared" ca="1" si="501"/>
        <v>3.4062129825616454E-2</v>
      </c>
      <c r="AD1010">
        <f t="shared" ca="1" si="502"/>
        <v>3.1626250063670462</v>
      </c>
      <c r="AE1010">
        <f t="shared" ca="1" si="503"/>
        <v>53.822230104851478</v>
      </c>
      <c r="AF1010">
        <f t="shared" ca="1" si="504"/>
        <v>3.4058612958915546E-2</v>
      </c>
      <c r="AG1010">
        <f t="shared" ca="1" si="505"/>
        <v>0</v>
      </c>
      <c r="AH1010">
        <f ca="1">IFERROR(IF(V32="Supercritical",MAX($D$16,IFERROR(L1010,MAX($D$16,POWER((ABS(K1010)^2)/($I$5*MAX(F1010,0.1)^2),1/3)))),IF(V32="Subcritical",MAX($D$16,IFERROR(W1010,MAX($D$16,POWER((ABS(K1010)^2)/($I$5*MAX(F1010,0.1)^2),1/3)))),IF(AND(IFERROR(V1010,0)=1,IFERROR(AG1010,0)=1),IF(IFERROR(T1010,-1E+99)&gt;=IFERROR(AE1010,-1E+99),MAX($D$16,IFERROR(L1010,MAX($D$16,POWER((ABS(K1010)^2)/($I$5*MAX(F1010,0.1)^2),1/3)))),MAX($D$16,IFERROR(W1010,MAX($D$16,POWER((ABS(K1010)^2)/($I$5*MAX(F1010,0.1)^2),1/3))))),IF(IFERROR(V1010,0)=1,MAX($D$16,IFERROR(L1010,MAX($D$16,POWER((ABS(K1010)^2)/($I$5*MAX(F1010,0.1)^2),1/3)))),IF(IFERROR(AG1010,0)=1,MAX($D$16,IFERROR(W1010,MAX($D$16,POWER((ABS(K1010)^2)/($I$5*MAX(F1010,0.1)^2),1/3)))),MAX($D$16,POWER((ABS(K1010)^2)/($I$5*MAX(F1010,0.1)^2),1/3))))))),MAX($D$16,POWER((ABS(K1010)^2)/($I$5*MAX(F1010,0.1)^2),1/3)))</f>
        <v>2.1389677043987478</v>
      </c>
      <c r="AI1010">
        <f t="shared" ca="1" si="506"/>
        <v>634.27196770439878</v>
      </c>
      <c r="AJ1010">
        <f t="shared" ca="1" si="507"/>
        <v>635.34145155659814</v>
      </c>
      <c r="AM1010">
        <v>0</v>
      </c>
      <c r="AN1010">
        <v>0</v>
      </c>
      <c r="AO1010">
        <f t="shared" si="508"/>
        <v>0</v>
      </c>
      <c r="AP1010">
        <f t="shared" si="517"/>
        <v>0</v>
      </c>
      <c r="AQ1010">
        <f t="shared" ca="1" si="509"/>
        <v>1.0000000000000004</v>
      </c>
      <c r="AR1010" t="str">
        <f t="shared" ca="1" si="510"/>
        <v>Supercritical</v>
      </c>
      <c r="AS1010">
        <f t="shared" ca="1" si="511"/>
        <v>3.8141460404132466E-3</v>
      </c>
    </row>
    <row r="1011" spans="1:45" x14ac:dyDescent="0.35">
      <c r="A1011">
        <v>862</v>
      </c>
      <c r="B1011">
        <v>860.995</v>
      </c>
      <c r="C1011">
        <v>616087.16700000002</v>
      </c>
      <c r="D1011">
        <v>3097145.9330000002</v>
      </c>
      <c r="E1011">
        <v>632.13250000000005</v>
      </c>
      <c r="F1011">
        <v>5.2</v>
      </c>
      <c r="G1011">
        <v>0</v>
      </c>
      <c r="H1011" t="s">
        <v>194</v>
      </c>
      <c r="I1011">
        <v>0.06</v>
      </c>
      <c r="J1011">
        <f t="shared" si="512"/>
        <v>1</v>
      </c>
      <c r="K1011">
        <f t="shared" ca="1" si="513"/>
        <v>50.95</v>
      </c>
      <c r="L1011">
        <f t="shared" ca="1" si="514"/>
        <v>1.0684959309922624</v>
      </c>
      <c r="M1011">
        <f t="shared" ca="1" si="487"/>
        <v>5.5561788411597641</v>
      </c>
      <c r="N1011">
        <f t="shared" ca="1" si="488"/>
        <v>0.75728294997139567</v>
      </c>
      <c r="O1011">
        <f t="shared" ca="1" si="489"/>
        <v>9.1699712080119067</v>
      </c>
      <c r="P1011">
        <f t="shared" ca="1" si="490"/>
        <v>633.20099593099235</v>
      </c>
      <c r="Q1011">
        <f t="shared" ca="1" si="491"/>
        <v>637.48684567389591</v>
      </c>
      <c r="R1011">
        <f t="shared" ca="1" si="492"/>
        <v>2.7409906686322007E-2</v>
      </c>
      <c r="S1011">
        <f t="shared" ca="1" si="493"/>
        <v>2.8323507366843055</v>
      </c>
      <c r="T1011">
        <f t="shared" ca="1" si="494"/>
        <v>50.594272557643521</v>
      </c>
      <c r="U1011">
        <f t="shared" ca="1" si="515"/>
        <v>-2.7338491660657382E-2</v>
      </c>
      <c r="V1011">
        <f t="shared" ca="1" si="516"/>
        <v>0</v>
      </c>
      <c r="W1011">
        <f t="shared" ca="1" si="495"/>
        <v>0.99338764843602034</v>
      </c>
      <c r="X1011">
        <f t="shared" ca="1" si="496"/>
        <v>5.1656157718673059</v>
      </c>
      <c r="Y1011">
        <f t="shared" ca="1" si="497"/>
        <v>0.71876684027057025</v>
      </c>
      <c r="Z1011">
        <f t="shared" ca="1" si="498"/>
        <v>9.8632965071620511</v>
      </c>
      <c r="AA1011">
        <f t="shared" ca="1" si="499"/>
        <v>633.12588764843611</v>
      </c>
      <c r="AB1011">
        <f t="shared" ca="1" si="500"/>
        <v>638.08432893223812</v>
      </c>
      <c r="AC1011">
        <f t="shared" ca="1" si="501"/>
        <v>3.399716099605149E-2</v>
      </c>
      <c r="AD1011">
        <f t="shared" ca="1" si="502"/>
        <v>3.1595716427258882</v>
      </c>
      <c r="AE1011">
        <f t="shared" ca="1" si="503"/>
        <v>53.792534451140739</v>
      </c>
      <c r="AF1011">
        <f t="shared" ca="1" si="504"/>
        <v>3.3547686294582491E-2</v>
      </c>
      <c r="AG1011">
        <f t="shared" ca="1" si="505"/>
        <v>0</v>
      </c>
      <c r="AH1011">
        <f ca="1">IFERROR(IF(V32="Supercritical",MAX($D$16,IFERROR(L1011,MAX($D$16,POWER((ABS(K1011)^2)/($I$5*MAX(F1011,0.1)^2),1/3)))),IF(V32="Subcritical",MAX($D$16,IFERROR(W1011,MAX($D$16,POWER((ABS(K1011)^2)/($I$5*MAX(F1011,0.1)^2),1/3)))),IF(AND(IFERROR(V1011,0)=1,IFERROR(AG1011,0)=1),IF(IFERROR(T1011,-1E+99)&gt;=IFERROR(AE1011,-1E+99),MAX($D$16,IFERROR(L1011,MAX($D$16,POWER((ABS(K1011)^2)/($I$5*MAX(F1011,0.1)^2),1/3)))),MAX($D$16,IFERROR(W1011,MAX($D$16,POWER((ABS(K1011)^2)/($I$5*MAX(F1011,0.1)^2),1/3))))),IF(IFERROR(V1011,0)=1,MAX($D$16,IFERROR(L1011,MAX($D$16,POWER((ABS(K1011)^2)/($I$5*MAX(F1011,0.1)^2),1/3)))),IF(IFERROR(AG1011,0)=1,MAX($D$16,IFERROR(W1011,MAX($D$16,POWER((ABS(K1011)^2)/($I$5*MAX(F1011,0.1)^2),1/3)))),MAX($D$16,POWER((ABS(K1011)^2)/($I$5*MAX(F1011,0.1)^2),1/3))))))),MAX($D$16,POWER((ABS(K1011)^2)/($I$5*MAX(F1011,0.1)^2),1/3)))</f>
        <v>2.1389677043987478</v>
      </c>
      <c r="AI1011">
        <f t="shared" ca="1" si="506"/>
        <v>634.27146770439879</v>
      </c>
      <c r="AJ1011">
        <f t="shared" ca="1" si="507"/>
        <v>635.34095155659816</v>
      </c>
      <c r="AM1011">
        <v>0</v>
      </c>
      <c r="AN1011">
        <v>0</v>
      </c>
      <c r="AO1011">
        <f t="shared" si="508"/>
        <v>0</v>
      </c>
      <c r="AP1011">
        <f t="shared" si="517"/>
        <v>0</v>
      </c>
      <c r="AQ1011">
        <f t="shared" ca="1" si="509"/>
        <v>1.0000000000000004</v>
      </c>
      <c r="AR1011" t="str">
        <f t="shared" ca="1" si="510"/>
        <v>Supercritical</v>
      </c>
      <c r="AS1011">
        <f t="shared" ca="1" si="511"/>
        <v>3.8141460404132466E-3</v>
      </c>
    </row>
    <row r="1012" spans="1:45" x14ac:dyDescent="0.35">
      <c r="A1012">
        <v>863</v>
      </c>
      <c r="B1012">
        <v>861.99599999999998</v>
      </c>
      <c r="C1012">
        <v>616087.125</v>
      </c>
      <c r="D1012">
        <v>3097144.9330000002</v>
      </c>
      <c r="E1012">
        <v>632.13199999999995</v>
      </c>
      <c r="F1012">
        <v>5.2</v>
      </c>
      <c r="G1012">
        <v>0</v>
      </c>
      <c r="H1012" t="s">
        <v>194</v>
      </c>
      <c r="I1012">
        <v>2E-3</v>
      </c>
      <c r="J1012">
        <f t="shared" si="512"/>
        <v>1.0009999999999764</v>
      </c>
      <c r="K1012">
        <f t="shared" ca="1" si="513"/>
        <v>50.95</v>
      </c>
      <c r="L1012">
        <f t="shared" ca="1" si="514"/>
        <v>1.0684959309922624</v>
      </c>
      <c r="M1012">
        <f t="shared" ca="1" si="487"/>
        <v>5.5561788411597641</v>
      </c>
      <c r="N1012">
        <f t="shared" ca="1" si="488"/>
        <v>0.75728294997139567</v>
      </c>
      <c r="O1012">
        <f t="shared" ca="1" si="489"/>
        <v>9.1699712080119067</v>
      </c>
      <c r="P1012">
        <f t="shared" ca="1" si="490"/>
        <v>633.20049593099225</v>
      </c>
      <c r="Q1012">
        <f t="shared" ca="1" si="491"/>
        <v>637.48634567389581</v>
      </c>
      <c r="R1012">
        <f t="shared" ca="1" si="492"/>
        <v>2.7409906686322007E-2</v>
      </c>
      <c r="S1012">
        <f t="shared" ca="1" si="493"/>
        <v>2.8323507366843055</v>
      </c>
      <c r="T1012">
        <f t="shared" ca="1" si="494"/>
        <v>50.594272557643521</v>
      </c>
      <c r="U1012">
        <f t="shared" ca="1" si="515"/>
        <v>-2.6951602758686022E-2</v>
      </c>
      <c r="V1012">
        <f t="shared" ca="1" si="516"/>
        <v>0</v>
      </c>
      <c r="W1012">
        <f t="shared" ca="1" si="495"/>
        <v>0.99401557004605845</v>
      </c>
      <c r="X1012">
        <f t="shared" ca="1" si="496"/>
        <v>5.1688809642395039</v>
      </c>
      <c r="Y1012">
        <f t="shared" ca="1" si="497"/>
        <v>0.71909551635209845</v>
      </c>
      <c r="Z1012">
        <f t="shared" ca="1" si="498"/>
        <v>9.8570658431667439</v>
      </c>
      <c r="AA1012">
        <f t="shared" ca="1" si="499"/>
        <v>633.12601557004598</v>
      </c>
      <c r="AB1012">
        <f t="shared" ca="1" si="500"/>
        <v>638.07819431808491</v>
      </c>
      <c r="AC1012">
        <f t="shared" ca="1" si="501"/>
        <v>3.3933531439211018E-2</v>
      </c>
      <c r="AD1012">
        <f t="shared" ca="1" si="502"/>
        <v>3.1565782540587675</v>
      </c>
      <c r="AE1012">
        <f t="shared" ca="1" si="503"/>
        <v>53.763419003584445</v>
      </c>
      <c r="AF1012">
        <f t="shared" ca="1" si="504"/>
        <v>3.3903988420206588E-2</v>
      </c>
      <c r="AG1012">
        <f t="shared" ca="1" si="505"/>
        <v>0</v>
      </c>
      <c r="AH1012">
        <f ca="1">IFERROR(IF(V32="Supercritical",MAX($D$16,IFERROR(L1012,MAX($D$16,POWER((ABS(K1012)^2)/($I$5*MAX(F1012,0.1)^2),1/3)))),IF(V32="Subcritical",MAX($D$16,IFERROR(W1012,MAX($D$16,POWER((ABS(K1012)^2)/($I$5*MAX(F1012,0.1)^2),1/3)))),IF(AND(IFERROR(V1012,0)=1,IFERROR(AG1012,0)=1),IF(IFERROR(T1012,-1E+99)&gt;=IFERROR(AE1012,-1E+99),MAX($D$16,IFERROR(L1012,MAX($D$16,POWER((ABS(K1012)^2)/($I$5*MAX(F1012,0.1)^2),1/3)))),MAX($D$16,IFERROR(W1012,MAX($D$16,POWER((ABS(K1012)^2)/($I$5*MAX(F1012,0.1)^2),1/3))))),IF(IFERROR(V1012,0)=1,MAX($D$16,IFERROR(L1012,MAX($D$16,POWER((ABS(K1012)^2)/($I$5*MAX(F1012,0.1)^2),1/3)))),IF(IFERROR(AG1012,0)=1,MAX($D$16,IFERROR(W1012,MAX($D$16,POWER((ABS(K1012)^2)/($I$5*MAX(F1012,0.1)^2),1/3)))),MAX($D$16,POWER((ABS(K1012)^2)/($I$5*MAX(F1012,0.1)^2),1/3))))))),MAX($D$16,POWER((ABS(K1012)^2)/($I$5*MAX(F1012,0.1)^2),1/3)))</f>
        <v>2.1389677043987478</v>
      </c>
      <c r="AI1012">
        <f t="shared" ca="1" si="506"/>
        <v>634.27096770439869</v>
      </c>
      <c r="AJ1012">
        <f t="shared" ca="1" si="507"/>
        <v>635.34045155659805</v>
      </c>
      <c r="AM1012">
        <v>0</v>
      </c>
      <c r="AN1012">
        <v>0</v>
      </c>
      <c r="AO1012">
        <f t="shared" si="508"/>
        <v>0</v>
      </c>
      <c r="AP1012">
        <f t="shared" si="517"/>
        <v>0</v>
      </c>
      <c r="AQ1012">
        <f t="shared" ca="1" si="509"/>
        <v>1.0000000000000004</v>
      </c>
      <c r="AR1012" t="str">
        <f t="shared" ca="1" si="510"/>
        <v>Supercritical</v>
      </c>
      <c r="AS1012">
        <f t="shared" ca="1" si="511"/>
        <v>3.8141460404132466E-3</v>
      </c>
    </row>
    <row r="1013" spans="1:45" x14ac:dyDescent="0.35">
      <c r="A1013">
        <v>864</v>
      </c>
      <c r="B1013">
        <v>862.99599999999998</v>
      </c>
      <c r="C1013">
        <v>616087.08299999998</v>
      </c>
      <c r="D1013">
        <v>3097143.9339999999</v>
      </c>
      <c r="E1013">
        <v>632.13149999999996</v>
      </c>
      <c r="F1013">
        <v>5.2</v>
      </c>
      <c r="G1013">
        <v>0</v>
      </c>
      <c r="H1013" t="s">
        <v>194</v>
      </c>
      <c r="I1013">
        <v>5.7000000000000002E-2</v>
      </c>
      <c r="J1013">
        <f t="shared" si="512"/>
        <v>1</v>
      </c>
      <c r="K1013">
        <f t="shared" ca="1" si="513"/>
        <v>50.95</v>
      </c>
      <c r="L1013">
        <f t="shared" ca="1" si="514"/>
        <v>1.0684959309922624</v>
      </c>
      <c r="M1013">
        <f t="shared" ca="1" si="487"/>
        <v>5.5561788411597641</v>
      </c>
      <c r="N1013">
        <f t="shared" ca="1" si="488"/>
        <v>0.75728294997139567</v>
      </c>
      <c r="O1013">
        <f t="shared" ca="1" si="489"/>
        <v>9.1699712080119067</v>
      </c>
      <c r="P1013">
        <f t="shared" ca="1" si="490"/>
        <v>633.19999593099226</v>
      </c>
      <c r="Q1013">
        <f t="shared" ca="1" si="491"/>
        <v>637.48584567389582</v>
      </c>
      <c r="R1013">
        <f t="shared" ca="1" si="492"/>
        <v>2.7409906686322007E-2</v>
      </c>
      <c r="S1013">
        <f t="shared" ca="1" si="493"/>
        <v>2.8323507366843055</v>
      </c>
      <c r="T1013">
        <f t="shared" ca="1" si="494"/>
        <v>50.594272557643521</v>
      </c>
      <c r="U1013">
        <f t="shared" ca="1" si="515"/>
        <v>-2.7317062411952975E-2</v>
      </c>
      <c r="V1013">
        <f t="shared" ca="1" si="516"/>
        <v>0</v>
      </c>
      <c r="W1013">
        <f t="shared" ca="1" si="495"/>
        <v>0.99466583347531157</v>
      </c>
      <c r="X1013">
        <f t="shared" ca="1" si="496"/>
        <v>5.1722623340716201</v>
      </c>
      <c r="Y1013">
        <f t="shared" ca="1" si="497"/>
        <v>0.71943576589302782</v>
      </c>
      <c r="Z1013">
        <f t="shared" ca="1" si="498"/>
        <v>9.8506217800232907</v>
      </c>
      <c r="AA1013">
        <f t="shared" ca="1" si="499"/>
        <v>633.12616583347528</v>
      </c>
      <c r="AB1013">
        <f t="shared" ca="1" si="500"/>
        <v>638.0718717179335</v>
      </c>
      <c r="AC1013">
        <f t="shared" ca="1" si="501"/>
        <v>3.3867809452719777E-2</v>
      </c>
      <c r="AD1013">
        <f t="shared" ca="1" si="502"/>
        <v>3.153483337422637</v>
      </c>
      <c r="AE1013">
        <f t="shared" ca="1" si="503"/>
        <v>53.733312835894829</v>
      </c>
      <c r="AF1013">
        <f t="shared" ca="1" si="504"/>
        <v>3.3837651511817057E-2</v>
      </c>
      <c r="AG1013">
        <f t="shared" ca="1" si="505"/>
        <v>0</v>
      </c>
      <c r="AH1013">
        <f ca="1">IFERROR(IF(V32="Supercritical",MAX($D$16,IFERROR(L1013,MAX($D$16,POWER((ABS(K1013)^2)/($I$5*MAX(F1013,0.1)^2),1/3)))),IF(V32="Subcritical",MAX($D$16,IFERROR(W1013,MAX($D$16,POWER((ABS(K1013)^2)/($I$5*MAX(F1013,0.1)^2),1/3)))),IF(AND(IFERROR(V1013,0)=1,IFERROR(AG1013,0)=1),IF(IFERROR(T1013,-1E+99)&gt;=IFERROR(AE1013,-1E+99),MAX($D$16,IFERROR(L1013,MAX($D$16,POWER((ABS(K1013)^2)/($I$5*MAX(F1013,0.1)^2),1/3)))),MAX($D$16,IFERROR(W1013,MAX($D$16,POWER((ABS(K1013)^2)/($I$5*MAX(F1013,0.1)^2),1/3))))),IF(IFERROR(V1013,0)=1,MAX($D$16,IFERROR(L1013,MAX($D$16,POWER((ABS(K1013)^2)/($I$5*MAX(F1013,0.1)^2),1/3)))),IF(IFERROR(AG1013,0)=1,MAX($D$16,IFERROR(W1013,MAX($D$16,POWER((ABS(K1013)^2)/($I$5*MAX(F1013,0.1)^2),1/3)))),MAX($D$16,POWER((ABS(K1013)^2)/($I$5*MAX(F1013,0.1)^2),1/3))))))),MAX($D$16,POWER((ABS(K1013)^2)/($I$5*MAX(F1013,0.1)^2),1/3)))</f>
        <v>2.1389677043987478</v>
      </c>
      <c r="AI1013">
        <f t="shared" ca="1" si="506"/>
        <v>634.2704677043987</v>
      </c>
      <c r="AJ1013">
        <f t="shared" ca="1" si="507"/>
        <v>635.33995155659807</v>
      </c>
      <c r="AM1013">
        <v>0</v>
      </c>
      <c r="AN1013">
        <v>0</v>
      </c>
      <c r="AO1013">
        <f t="shared" si="508"/>
        <v>0</v>
      </c>
      <c r="AP1013">
        <f t="shared" si="517"/>
        <v>0</v>
      </c>
      <c r="AQ1013">
        <f t="shared" ca="1" si="509"/>
        <v>1.0000000000000004</v>
      </c>
      <c r="AR1013" t="str">
        <f t="shared" ca="1" si="510"/>
        <v>Supercritical</v>
      </c>
      <c r="AS1013">
        <f t="shared" ca="1" si="511"/>
        <v>3.8141460404132466E-3</v>
      </c>
    </row>
    <row r="1014" spans="1:45" x14ac:dyDescent="0.35">
      <c r="A1014">
        <v>865</v>
      </c>
      <c r="B1014">
        <v>863.99599999999998</v>
      </c>
      <c r="C1014">
        <v>616087.04000000004</v>
      </c>
      <c r="D1014">
        <v>3097142.9350000001</v>
      </c>
      <c r="E1014">
        <v>632.13099999999997</v>
      </c>
      <c r="F1014">
        <v>5.2</v>
      </c>
      <c r="G1014">
        <v>0</v>
      </c>
      <c r="H1014" t="s">
        <v>194</v>
      </c>
      <c r="I1014">
        <v>5.7000000000000002E-2</v>
      </c>
      <c r="J1014">
        <f t="shared" si="512"/>
        <v>1</v>
      </c>
      <c r="K1014">
        <f t="shared" ca="1" si="513"/>
        <v>50.95</v>
      </c>
      <c r="L1014">
        <f t="shared" ca="1" si="514"/>
        <v>1.0684959309922624</v>
      </c>
      <c r="M1014">
        <f t="shared" ca="1" si="487"/>
        <v>5.5561788411597641</v>
      </c>
      <c r="N1014">
        <f t="shared" ca="1" si="488"/>
        <v>0.75728294997139567</v>
      </c>
      <c r="O1014">
        <f t="shared" ca="1" si="489"/>
        <v>9.1699712080119067</v>
      </c>
      <c r="P1014">
        <f t="shared" ca="1" si="490"/>
        <v>633.19949593099227</v>
      </c>
      <c r="Q1014">
        <f t="shared" ca="1" si="491"/>
        <v>637.48534567389584</v>
      </c>
      <c r="R1014">
        <f t="shared" ca="1" si="492"/>
        <v>2.7409906686322007E-2</v>
      </c>
      <c r="S1014">
        <f t="shared" ca="1" si="493"/>
        <v>2.8323507366843055</v>
      </c>
      <c r="T1014">
        <f t="shared" ca="1" si="494"/>
        <v>50.594272557643521</v>
      </c>
      <c r="U1014">
        <f t="shared" ca="1" si="515"/>
        <v>-2.7317062411952975E-2</v>
      </c>
      <c r="V1014">
        <f t="shared" ca="1" si="516"/>
        <v>0</v>
      </c>
      <c r="W1014">
        <f t="shared" ca="1" si="495"/>
        <v>0.99534590582583093</v>
      </c>
      <c r="X1014">
        <f t="shared" ca="1" si="496"/>
        <v>5.1757987102943206</v>
      </c>
      <c r="Y1014">
        <f t="shared" ca="1" si="497"/>
        <v>0.71979148124629022</v>
      </c>
      <c r="Z1014">
        <f t="shared" ca="1" si="498"/>
        <v>9.8438913203219887</v>
      </c>
      <c r="AA1014">
        <f t="shared" ca="1" si="499"/>
        <v>633.12634590582581</v>
      </c>
      <c r="AB1014">
        <f t="shared" ca="1" si="500"/>
        <v>638.06529576955211</v>
      </c>
      <c r="AC1014">
        <f t="shared" ca="1" si="501"/>
        <v>3.3799260791114352E-2</v>
      </c>
      <c r="AD1014">
        <f t="shared" ca="1" si="502"/>
        <v>3.1502519525651245</v>
      </c>
      <c r="AE1014">
        <f t="shared" ca="1" si="503"/>
        <v>53.70187569760111</v>
      </c>
      <c r="AF1014">
        <f t="shared" ca="1" si="504"/>
        <v>3.329926079118195E-2</v>
      </c>
      <c r="AG1014">
        <f t="shared" ca="1" si="505"/>
        <v>0</v>
      </c>
      <c r="AH1014">
        <f ca="1">IFERROR(IF(V32="Supercritical",MAX($D$16,IFERROR(L1014,MAX($D$16,POWER((ABS(K1014)^2)/($I$5*MAX(F1014,0.1)^2),1/3)))),IF(V32="Subcritical",MAX($D$16,IFERROR(W1014,MAX($D$16,POWER((ABS(K1014)^2)/($I$5*MAX(F1014,0.1)^2),1/3)))),IF(AND(IFERROR(V1014,0)=1,IFERROR(AG1014,0)=1),IF(IFERROR(T1014,-1E+99)&gt;=IFERROR(AE1014,-1E+99),MAX($D$16,IFERROR(L1014,MAX($D$16,POWER((ABS(K1014)^2)/($I$5*MAX(F1014,0.1)^2),1/3)))),MAX($D$16,IFERROR(W1014,MAX($D$16,POWER((ABS(K1014)^2)/($I$5*MAX(F1014,0.1)^2),1/3))))),IF(IFERROR(V1014,0)=1,MAX($D$16,IFERROR(L1014,MAX($D$16,POWER((ABS(K1014)^2)/($I$5*MAX(F1014,0.1)^2),1/3)))),IF(IFERROR(AG1014,0)=1,MAX($D$16,IFERROR(W1014,MAX($D$16,POWER((ABS(K1014)^2)/($I$5*MAX(F1014,0.1)^2),1/3)))),MAX($D$16,POWER((ABS(K1014)^2)/($I$5*MAX(F1014,0.1)^2),1/3))))))),MAX($D$16,POWER((ABS(K1014)^2)/($I$5*MAX(F1014,0.1)^2),1/3)))</f>
        <v>2.1389677043987478</v>
      </c>
      <c r="AI1014">
        <f t="shared" ca="1" si="506"/>
        <v>634.26996770439871</v>
      </c>
      <c r="AJ1014">
        <f t="shared" ca="1" si="507"/>
        <v>635.33945155659808</v>
      </c>
      <c r="AM1014">
        <v>0</v>
      </c>
      <c r="AN1014">
        <v>0</v>
      </c>
      <c r="AO1014">
        <f t="shared" si="508"/>
        <v>0</v>
      </c>
      <c r="AP1014">
        <f t="shared" si="517"/>
        <v>0</v>
      </c>
      <c r="AQ1014">
        <f t="shared" ca="1" si="509"/>
        <v>1.0000000000000004</v>
      </c>
      <c r="AR1014" t="str">
        <f t="shared" ca="1" si="510"/>
        <v>Supercritical</v>
      </c>
      <c r="AS1014">
        <f t="shared" ca="1" si="511"/>
        <v>3.8141460404132466E-3</v>
      </c>
    </row>
    <row r="1015" spans="1:45" x14ac:dyDescent="0.35">
      <c r="A1015">
        <v>866</v>
      </c>
      <c r="B1015">
        <v>864.99599999999998</v>
      </c>
      <c r="C1015">
        <v>616086.99800000002</v>
      </c>
      <c r="D1015">
        <v>3097141.9360000002</v>
      </c>
      <c r="E1015">
        <v>632.13049999999998</v>
      </c>
      <c r="F1015">
        <v>5.2</v>
      </c>
      <c r="G1015">
        <v>0</v>
      </c>
      <c r="H1015" t="s">
        <v>194</v>
      </c>
      <c r="I1015">
        <v>0</v>
      </c>
      <c r="J1015">
        <f t="shared" si="512"/>
        <v>1</v>
      </c>
      <c r="K1015">
        <f t="shared" ca="1" si="513"/>
        <v>50.95</v>
      </c>
      <c r="L1015">
        <f t="shared" ca="1" si="514"/>
        <v>1.0684959309922624</v>
      </c>
      <c r="M1015">
        <f t="shared" ca="1" si="487"/>
        <v>5.5561788411597641</v>
      </c>
      <c r="N1015">
        <f t="shared" ca="1" si="488"/>
        <v>0.75728294997139567</v>
      </c>
      <c r="O1015">
        <f t="shared" ca="1" si="489"/>
        <v>9.1699712080119067</v>
      </c>
      <c r="P1015">
        <f t="shared" ca="1" si="490"/>
        <v>633.19899593099228</v>
      </c>
      <c r="Q1015">
        <f t="shared" ca="1" si="491"/>
        <v>637.48484567389585</v>
      </c>
      <c r="R1015">
        <f t="shared" ca="1" si="492"/>
        <v>2.7409906686322007E-2</v>
      </c>
      <c r="S1015">
        <f t="shared" ca="1" si="493"/>
        <v>2.8323507366843055</v>
      </c>
      <c r="T1015">
        <f t="shared" ca="1" si="494"/>
        <v>50.594272557643521</v>
      </c>
      <c r="U1015">
        <f t="shared" ca="1" si="515"/>
        <v>-2.6909906686341856E-2</v>
      </c>
      <c r="V1015">
        <f t="shared" ca="1" si="516"/>
        <v>0</v>
      </c>
      <c r="W1015">
        <f t="shared" ca="1" si="495"/>
        <v>0.99604999235264047</v>
      </c>
      <c r="X1015">
        <f t="shared" ca="1" si="496"/>
        <v>5.1794599602337303</v>
      </c>
      <c r="Y1015">
        <f t="shared" ca="1" si="497"/>
        <v>0.72015961558492914</v>
      </c>
      <c r="Z1015">
        <f t="shared" ca="1" si="498"/>
        <v>9.8369328831920946</v>
      </c>
      <c r="AA1015">
        <f t="shared" ca="1" si="499"/>
        <v>633.12654999235258</v>
      </c>
      <c r="AB1015">
        <f t="shared" ca="1" si="500"/>
        <v>638.05851984701246</v>
      </c>
      <c r="AC1015">
        <f t="shared" ca="1" si="501"/>
        <v>3.3728491370013387E-2</v>
      </c>
      <c r="AD1015">
        <f t="shared" ca="1" si="502"/>
        <v>3.146912273903979</v>
      </c>
      <c r="AE1015">
        <f t="shared" ca="1" si="503"/>
        <v>53.66938130147156</v>
      </c>
      <c r="AF1015">
        <f t="shared" ca="1" si="504"/>
        <v>3.3228491369982294E-2</v>
      </c>
      <c r="AG1015">
        <f t="shared" ca="1" si="505"/>
        <v>0</v>
      </c>
      <c r="AH1015">
        <f ca="1">IFERROR(IF(V32="Supercritical",MAX($D$16,IFERROR(L1015,MAX($D$16,POWER((ABS(K1015)^2)/($I$5*MAX(F1015,0.1)^2),1/3)))),IF(V32="Subcritical",MAX($D$16,IFERROR(W1015,MAX($D$16,POWER((ABS(K1015)^2)/($I$5*MAX(F1015,0.1)^2),1/3)))),IF(AND(IFERROR(V1015,0)=1,IFERROR(AG1015,0)=1),IF(IFERROR(T1015,-1E+99)&gt;=IFERROR(AE1015,-1E+99),MAX($D$16,IFERROR(L1015,MAX($D$16,POWER((ABS(K1015)^2)/($I$5*MAX(F1015,0.1)^2),1/3)))),MAX($D$16,IFERROR(W1015,MAX($D$16,POWER((ABS(K1015)^2)/($I$5*MAX(F1015,0.1)^2),1/3))))),IF(IFERROR(V1015,0)=1,MAX($D$16,IFERROR(L1015,MAX($D$16,POWER((ABS(K1015)^2)/($I$5*MAX(F1015,0.1)^2),1/3)))),IF(IFERROR(AG1015,0)=1,MAX($D$16,IFERROR(W1015,MAX($D$16,POWER((ABS(K1015)^2)/($I$5*MAX(F1015,0.1)^2),1/3)))),MAX($D$16,POWER((ABS(K1015)^2)/($I$5*MAX(F1015,0.1)^2),1/3))))))),MAX($D$16,POWER((ABS(K1015)^2)/($I$5*MAX(F1015,0.1)^2),1/3)))</f>
        <v>2.1389677043987478</v>
      </c>
      <c r="AI1015">
        <f t="shared" ca="1" si="506"/>
        <v>634.26946770439872</v>
      </c>
      <c r="AJ1015">
        <f t="shared" ca="1" si="507"/>
        <v>635.33895155659809</v>
      </c>
      <c r="AM1015">
        <v>0</v>
      </c>
      <c r="AN1015">
        <v>0</v>
      </c>
      <c r="AO1015">
        <f t="shared" si="508"/>
        <v>0</v>
      </c>
      <c r="AP1015">
        <f t="shared" si="517"/>
        <v>0</v>
      </c>
      <c r="AQ1015">
        <f t="shared" ca="1" si="509"/>
        <v>1.0000000000000004</v>
      </c>
      <c r="AR1015" t="str">
        <f t="shared" ca="1" si="510"/>
        <v>Supercritical</v>
      </c>
      <c r="AS1015">
        <f t="shared" ca="1" si="511"/>
        <v>3.8141460404132466E-3</v>
      </c>
    </row>
    <row r="1016" spans="1:45" x14ac:dyDescent="0.35">
      <c r="A1016">
        <v>867</v>
      </c>
      <c r="B1016">
        <v>865.99599999999998</v>
      </c>
      <c r="C1016">
        <v>616086.95600000001</v>
      </c>
      <c r="D1016">
        <v>3097140.9369999999</v>
      </c>
      <c r="E1016">
        <v>632.13</v>
      </c>
      <c r="F1016">
        <v>5.2</v>
      </c>
      <c r="G1016">
        <v>0</v>
      </c>
      <c r="H1016" t="s">
        <v>194</v>
      </c>
      <c r="I1016">
        <v>0</v>
      </c>
      <c r="J1016">
        <f t="shared" si="512"/>
        <v>1</v>
      </c>
      <c r="K1016">
        <f t="shared" ca="1" si="513"/>
        <v>50.95</v>
      </c>
      <c r="L1016">
        <f t="shared" ca="1" si="514"/>
        <v>1.0684959309922624</v>
      </c>
      <c r="M1016">
        <f t="shared" ca="1" si="487"/>
        <v>5.5561788411597641</v>
      </c>
      <c r="N1016">
        <f t="shared" ca="1" si="488"/>
        <v>0.75728294997139567</v>
      </c>
      <c r="O1016">
        <f t="shared" ca="1" si="489"/>
        <v>9.1699712080119067</v>
      </c>
      <c r="P1016">
        <f t="shared" ca="1" si="490"/>
        <v>633.19849593099229</v>
      </c>
      <c r="Q1016">
        <f t="shared" ca="1" si="491"/>
        <v>637.48434567389586</v>
      </c>
      <c r="R1016">
        <f t="shared" ca="1" si="492"/>
        <v>2.7409906686322007E-2</v>
      </c>
      <c r="S1016">
        <f t="shared" ca="1" si="493"/>
        <v>2.8323507366843055</v>
      </c>
      <c r="T1016">
        <f t="shared" ca="1" si="494"/>
        <v>50.594272557643521</v>
      </c>
      <c r="U1016">
        <f t="shared" ca="1" si="515"/>
        <v>-2.6909906686341856E-2</v>
      </c>
      <c r="V1016">
        <f t="shared" ca="1" si="516"/>
        <v>0</v>
      </c>
      <c r="W1016">
        <f t="shared" ca="1" si="495"/>
        <v>0.99676672425438173</v>
      </c>
      <c r="X1016">
        <f t="shared" ca="1" si="496"/>
        <v>5.1831869661227854</v>
      </c>
      <c r="Y1016">
        <f t="shared" ca="1" si="497"/>
        <v>0.7205342135716728</v>
      </c>
      <c r="Z1016">
        <f t="shared" ca="1" si="498"/>
        <v>9.8298595696061639</v>
      </c>
      <c r="AA1016">
        <f t="shared" ca="1" si="499"/>
        <v>633.12676672425437</v>
      </c>
      <c r="AB1016">
        <f t="shared" ca="1" si="500"/>
        <v>638.05164639592499</v>
      </c>
      <c r="AC1016">
        <f t="shared" ca="1" si="501"/>
        <v>3.3656658934088104E-2</v>
      </c>
      <c r="AD1016">
        <f t="shared" ca="1" si="502"/>
        <v>3.1435186710803475</v>
      </c>
      <c r="AE1016">
        <f t="shared" ca="1" si="503"/>
        <v>53.636358394562713</v>
      </c>
      <c r="AF1016">
        <f t="shared" ca="1" si="504"/>
        <v>3.3590865843962092E-2</v>
      </c>
      <c r="AG1016">
        <f t="shared" ca="1" si="505"/>
        <v>0</v>
      </c>
      <c r="AH1016">
        <f ca="1">IFERROR(IF(V32="Supercritical",MAX($D$16,IFERROR(L1016,MAX($D$16,POWER((ABS(K1016)^2)/($I$5*MAX(F1016,0.1)^2),1/3)))),IF(V32="Subcritical",MAX($D$16,IFERROR(W1016,MAX($D$16,POWER((ABS(K1016)^2)/($I$5*MAX(F1016,0.1)^2),1/3)))),IF(AND(IFERROR(V1016,0)=1,IFERROR(AG1016,0)=1),IF(IFERROR(T1016,-1E+99)&gt;=IFERROR(AE1016,-1E+99),MAX($D$16,IFERROR(L1016,MAX($D$16,POWER((ABS(K1016)^2)/($I$5*MAX(F1016,0.1)^2),1/3)))),MAX($D$16,IFERROR(W1016,MAX($D$16,POWER((ABS(K1016)^2)/($I$5*MAX(F1016,0.1)^2),1/3))))),IF(IFERROR(V1016,0)=1,MAX($D$16,IFERROR(L1016,MAX($D$16,POWER((ABS(K1016)^2)/($I$5*MAX(F1016,0.1)^2),1/3)))),IF(IFERROR(AG1016,0)=1,MAX($D$16,IFERROR(W1016,MAX($D$16,POWER((ABS(K1016)^2)/($I$5*MAX(F1016,0.1)^2),1/3)))),MAX($D$16,POWER((ABS(K1016)^2)/($I$5*MAX(F1016,0.1)^2),1/3))))))),MAX($D$16,POWER((ABS(K1016)^2)/($I$5*MAX(F1016,0.1)^2),1/3)))</f>
        <v>2.1389677043987478</v>
      </c>
      <c r="AI1016">
        <f t="shared" ca="1" si="506"/>
        <v>634.26896770439873</v>
      </c>
      <c r="AJ1016">
        <f t="shared" ca="1" si="507"/>
        <v>635.3384515565981</v>
      </c>
      <c r="AM1016">
        <v>0</v>
      </c>
      <c r="AN1016">
        <v>0</v>
      </c>
      <c r="AO1016">
        <f t="shared" si="508"/>
        <v>0</v>
      </c>
      <c r="AP1016">
        <f t="shared" si="517"/>
        <v>0</v>
      </c>
      <c r="AQ1016">
        <f t="shared" ca="1" si="509"/>
        <v>1.0000000000000004</v>
      </c>
      <c r="AR1016" t="str">
        <f t="shared" ca="1" si="510"/>
        <v>Supercritical</v>
      </c>
      <c r="AS1016">
        <f t="shared" ca="1" si="511"/>
        <v>3.8141460404132466E-3</v>
      </c>
    </row>
    <row r="1017" spans="1:45" x14ac:dyDescent="0.35">
      <c r="A1017">
        <v>868</v>
      </c>
      <c r="B1017">
        <v>866.995</v>
      </c>
      <c r="C1017">
        <v>616086.91399999999</v>
      </c>
      <c r="D1017">
        <v>3097139.9380000001</v>
      </c>
      <c r="E1017">
        <v>632.12950000000001</v>
      </c>
      <c r="F1017">
        <v>5.2</v>
      </c>
      <c r="G1017">
        <v>0</v>
      </c>
      <c r="H1017" t="s">
        <v>194</v>
      </c>
      <c r="I1017">
        <v>5.7000000000000002E-2</v>
      </c>
      <c r="J1017">
        <f t="shared" si="512"/>
        <v>0.99900000000002365</v>
      </c>
      <c r="K1017">
        <f t="shared" ca="1" si="513"/>
        <v>50.95</v>
      </c>
      <c r="L1017">
        <f t="shared" ca="1" si="514"/>
        <v>1.0684959309922624</v>
      </c>
      <c r="M1017">
        <f t="shared" ca="1" si="487"/>
        <v>5.5561788411597641</v>
      </c>
      <c r="N1017">
        <f t="shared" ca="1" si="488"/>
        <v>0.75728294997139567</v>
      </c>
      <c r="O1017">
        <f t="shared" ca="1" si="489"/>
        <v>9.1699712080119067</v>
      </c>
      <c r="P1017">
        <f t="shared" ca="1" si="490"/>
        <v>633.19799593099231</v>
      </c>
      <c r="Q1017">
        <f t="shared" ca="1" si="491"/>
        <v>637.48384567389587</v>
      </c>
      <c r="R1017">
        <f t="shared" ca="1" si="492"/>
        <v>2.7409906686322007E-2</v>
      </c>
      <c r="S1017">
        <f t="shared" ca="1" si="493"/>
        <v>2.8323507366843055</v>
      </c>
      <c r="T1017">
        <f t="shared" ca="1" si="494"/>
        <v>50.594272557643521</v>
      </c>
      <c r="U1017">
        <f t="shared" ca="1" si="515"/>
        <v>-2.7289652505260165E-2</v>
      </c>
      <c r="V1017">
        <f t="shared" ca="1" si="516"/>
        <v>0</v>
      </c>
      <c r="W1017">
        <f t="shared" ca="1" si="495"/>
        <v>0.99748343729196365</v>
      </c>
      <c r="X1017">
        <f t="shared" ca="1" si="496"/>
        <v>5.1869138739182112</v>
      </c>
      <c r="Y1017">
        <f t="shared" ca="1" si="497"/>
        <v>0.72090865244159463</v>
      </c>
      <c r="Z1017">
        <f t="shared" ca="1" si="498"/>
        <v>9.8227966067059853</v>
      </c>
      <c r="AA1017">
        <f t="shared" ca="1" si="499"/>
        <v>633.12698343729198</v>
      </c>
      <c r="AB1017">
        <f t="shared" ca="1" si="500"/>
        <v>638.04478839023363</v>
      </c>
      <c r="AC1017">
        <f t="shared" ca="1" si="501"/>
        <v>3.3585037468697759E-2</v>
      </c>
      <c r="AD1017">
        <f t="shared" ca="1" si="502"/>
        <v>3.140131252339069</v>
      </c>
      <c r="AE1017">
        <f t="shared" ca="1" si="503"/>
        <v>53.603391819219837</v>
      </c>
      <c r="AF1017">
        <f t="shared" ca="1" si="504"/>
        <v>3.3552228939242923E-2</v>
      </c>
      <c r="AG1017">
        <f t="shared" ca="1" si="505"/>
        <v>0</v>
      </c>
      <c r="AH1017">
        <f ca="1">IFERROR(IF(V32="Supercritical",MAX($D$16,IFERROR(L1017,MAX($D$16,POWER((ABS(K1017)^2)/($I$5*MAX(F1017,0.1)^2),1/3)))),IF(V32="Subcritical",MAX($D$16,IFERROR(W1017,MAX($D$16,POWER((ABS(K1017)^2)/($I$5*MAX(F1017,0.1)^2),1/3)))),IF(AND(IFERROR(V1017,0)=1,IFERROR(AG1017,0)=1),IF(IFERROR(T1017,-1E+99)&gt;=IFERROR(AE1017,-1E+99),MAX($D$16,IFERROR(L1017,MAX($D$16,POWER((ABS(K1017)^2)/($I$5*MAX(F1017,0.1)^2),1/3)))),MAX($D$16,IFERROR(W1017,MAX($D$16,POWER((ABS(K1017)^2)/($I$5*MAX(F1017,0.1)^2),1/3))))),IF(IFERROR(V1017,0)=1,MAX($D$16,IFERROR(L1017,MAX($D$16,POWER((ABS(K1017)^2)/($I$5*MAX(F1017,0.1)^2),1/3)))),IF(IFERROR(AG1017,0)=1,MAX($D$16,IFERROR(W1017,MAX($D$16,POWER((ABS(K1017)^2)/($I$5*MAX(F1017,0.1)^2),1/3)))),MAX($D$16,POWER((ABS(K1017)^2)/($I$5*MAX(F1017,0.1)^2),1/3))))))),MAX($D$16,POWER((ABS(K1017)^2)/($I$5*MAX(F1017,0.1)^2),1/3)))</f>
        <v>2.1389677043987478</v>
      </c>
      <c r="AI1017">
        <f t="shared" ca="1" si="506"/>
        <v>634.26846770439874</v>
      </c>
      <c r="AJ1017">
        <f t="shared" ca="1" si="507"/>
        <v>635.33795155659811</v>
      </c>
      <c r="AM1017">
        <v>0</v>
      </c>
      <c r="AN1017">
        <v>0</v>
      </c>
      <c r="AO1017">
        <f t="shared" si="508"/>
        <v>0</v>
      </c>
      <c r="AP1017">
        <f t="shared" si="517"/>
        <v>0</v>
      </c>
      <c r="AQ1017">
        <f t="shared" ca="1" si="509"/>
        <v>1.0000000000000004</v>
      </c>
      <c r="AR1017" t="str">
        <f t="shared" ca="1" si="510"/>
        <v>Supercritical</v>
      </c>
      <c r="AS1017">
        <f t="shared" ca="1" si="511"/>
        <v>3.8141460404132466E-3</v>
      </c>
    </row>
    <row r="1018" spans="1:45" x14ac:dyDescent="0.35">
      <c r="A1018">
        <v>869</v>
      </c>
      <c r="B1018">
        <v>867.995</v>
      </c>
      <c r="C1018">
        <v>616086.87100000004</v>
      </c>
      <c r="D1018">
        <v>3097138.9389999998</v>
      </c>
      <c r="E1018">
        <v>632.12900000000002</v>
      </c>
      <c r="F1018">
        <v>5.2</v>
      </c>
      <c r="G1018">
        <v>0</v>
      </c>
      <c r="H1018" t="s">
        <v>194</v>
      </c>
      <c r="I1018">
        <v>5.7000000000000002E-2</v>
      </c>
      <c r="J1018">
        <f t="shared" si="512"/>
        <v>1</v>
      </c>
      <c r="K1018">
        <f t="shared" ca="1" si="513"/>
        <v>50.95</v>
      </c>
      <c r="L1018">
        <f t="shared" ca="1" si="514"/>
        <v>1.0684959309922624</v>
      </c>
      <c r="M1018">
        <f t="shared" ca="1" si="487"/>
        <v>5.5561788411597641</v>
      </c>
      <c r="N1018">
        <f t="shared" ca="1" si="488"/>
        <v>0.75728294997139567</v>
      </c>
      <c r="O1018">
        <f t="shared" ca="1" si="489"/>
        <v>9.1699712080119067</v>
      </c>
      <c r="P1018">
        <f t="shared" ca="1" si="490"/>
        <v>633.19749593099232</v>
      </c>
      <c r="Q1018">
        <f t="shared" ca="1" si="491"/>
        <v>637.48334567389588</v>
      </c>
      <c r="R1018">
        <f t="shared" ca="1" si="492"/>
        <v>2.7409906686322007E-2</v>
      </c>
      <c r="S1018">
        <f t="shared" ca="1" si="493"/>
        <v>2.8323507366843055</v>
      </c>
      <c r="T1018">
        <f t="shared" ca="1" si="494"/>
        <v>50.594272557643521</v>
      </c>
      <c r="U1018">
        <f t="shared" ca="1" si="515"/>
        <v>-2.7317062411952975E-2</v>
      </c>
      <c r="V1018">
        <f t="shared" ca="1" si="516"/>
        <v>0</v>
      </c>
      <c r="W1018">
        <f t="shared" ca="1" si="495"/>
        <v>0.99818838338277294</v>
      </c>
      <c r="X1018">
        <f t="shared" ca="1" si="496"/>
        <v>5.1905795935904191</v>
      </c>
      <c r="Y1018">
        <f t="shared" ca="1" si="497"/>
        <v>0.72127679828572344</v>
      </c>
      <c r="Z1018">
        <f t="shared" ca="1" si="498"/>
        <v>9.8158594972545163</v>
      </c>
      <c r="AA1018">
        <f t="shared" ca="1" si="499"/>
        <v>633.12718838338276</v>
      </c>
      <c r="AB1018">
        <f t="shared" ca="1" si="500"/>
        <v>638.03804963057144</v>
      </c>
      <c r="AC1018">
        <f t="shared" ca="1" si="501"/>
        <v>3.3514795092805902E-2</v>
      </c>
      <c r="AD1018">
        <f t="shared" ca="1" si="502"/>
        <v>3.136805378567399</v>
      </c>
      <c r="AE1018">
        <f t="shared" ca="1" si="503"/>
        <v>53.571020479895807</v>
      </c>
      <c r="AF1018">
        <f t="shared" ca="1" si="504"/>
        <v>3.3014795092867644E-2</v>
      </c>
      <c r="AG1018">
        <f t="shared" ca="1" si="505"/>
        <v>0</v>
      </c>
      <c r="AH1018">
        <f ca="1">IFERROR(IF(V32="Supercritical",MAX($D$16,IFERROR(L1018,MAX($D$16,POWER((ABS(K1018)^2)/($I$5*MAX(F1018,0.1)^2),1/3)))),IF(V32="Subcritical",MAX($D$16,IFERROR(W1018,MAX($D$16,POWER((ABS(K1018)^2)/($I$5*MAX(F1018,0.1)^2),1/3)))),IF(AND(IFERROR(V1018,0)=1,IFERROR(AG1018,0)=1),IF(IFERROR(T1018,-1E+99)&gt;=IFERROR(AE1018,-1E+99),MAX($D$16,IFERROR(L1018,MAX($D$16,POWER((ABS(K1018)^2)/($I$5*MAX(F1018,0.1)^2),1/3)))),MAX($D$16,IFERROR(W1018,MAX($D$16,POWER((ABS(K1018)^2)/($I$5*MAX(F1018,0.1)^2),1/3))))),IF(IFERROR(V1018,0)=1,MAX($D$16,IFERROR(L1018,MAX($D$16,POWER((ABS(K1018)^2)/($I$5*MAX(F1018,0.1)^2),1/3)))),IF(IFERROR(AG1018,0)=1,MAX($D$16,IFERROR(W1018,MAX($D$16,POWER((ABS(K1018)^2)/($I$5*MAX(F1018,0.1)^2),1/3)))),MAX($D$16,POWER((ABS(K1018)^2)/($I$5*MAX(F1018,0.1)^2),1/3))))))),MAX($D$16,POWER((ABS(K1018)^2)/($I$5*MAX(F1018,0.1)^2),1/3)))</f>
        <v>2.1389677043987478</v>
      </c>
      <c r="AI1018">
        <f t="shared" ca="1" si="506"/>
        <v>634.26796770439876</v>
      </c>
      <c r="AJ1018">
        <f t="shared" ca="1" si="507"/>
        <v>635.33745155659813</v>
      </c>
      <c r="AM1018">
        <v>0</v>
      </c>
      <c r="AN1018">
        <v>0</v>
      </c>
      <c r="AO1018">
        <f t="shared" si="508"/>
        <v>0</v>
      </c>
      <c r="AP1018">
        <f t="shared" si="517"/>
        <v>0</v>
      </c>
      <c r="AQ1018">
        <f t="shared" ca="1" si="509"/>
        <v>1.0000000000000004</v>
      </c>
      <c r="AR1018" t="str">
        <f t="shared" ca="1" si="510"/>
        <v>Supercritical</v>
      </c>
      <c r="AS1018">
        <f t="shared" ca="1" si="511"/>
        <v>3.8141460404132466E-3</v>
      </c>
    </row>
    <row r="1019" spans="1:45" x14ac:dyDescent="0.35">
      <c r="A1019">
        <v>870</v>
      </c>
      <c r="B1019">
        <v>868.995</v>
      </c>
      <c r="C1019">
        <v>616086.82900000003</v>
      </c>
      <c r="D1019">
        <v>3097137.94</v>
      </c>
      <c r="E1019">
        <v>632.12850000000003</v>
      </c>
      <c r="F1019">
        <v>5.2</v>
      </c>
      <c r="G1019">
        <v>0</v>
      </c>
      <c r="H1019" t="s">
        <v>194</v>
      </c>
      <c r="I1019">
        <v>0</v>
      </c>
      <c r="J1019">
        <f t="shared" si="512"/>
        <v>1</v>
      </c>
      <c r="K1019">
        <f t="shared" ca="1" si="513"/>
        <v>50.95</v>
      </c>
      <c r="L1019">
        <f t="shared" ca="1" si="514"/>
        <v>1.0684959309922624</v>
      </c>
      <c r="M1019">
        <f t="shared" ca="1" si="487"/>
        <v>5.5561788411597641</v>
      </c>
      <c r="N1019">
        <f t="shared" ca="1" si="488"/>
        <v>0.75728294997139567</v>
      </c>
      <c r="O1019">
        <f t="shared" ca="1" si="489"/>
        <v>9.1699712080119067</v>
      </c>
      <c r="P1019">
        <f t="shared" ca="1" si="490"/>
        <v>633.19699593099233</v>
      </c>
      <c r="Q1019">
        <f t="shared" ca="1" si="491"/>
        <v>637.48284567389589</v>
      </c>
      <c r="R1019">
        <f t="shared" ca="1" si="492"/>
        <v>2.7409906686322007E-2</v>
      </c>
      <c r="S1019">
        <f t="shared" ca="1" si="493"/>
        <v>2.8323507366843055</v>
      </c>
      <c r="T1019">
        <f t="shared" ca="1" si="494"/>
        <v>50.594272557643521</v>
      </c>
      <c r="U1019">
        <f t="shared" ca="1" si="515"/>
        <v>-2.6909906686341856E-2</v>
      </c>
      <c r="V1019">
        <f t="shared" ca="1" si="516"/>
        <v>0</v>
      </c>
      <c r="W1019">
        <f t="shared" ca="1" si="495"/>
        <v>0.99887172500408983</v>
      </c>
      <c r="X1019">
        <f t="shared" ca="1" si="496"/>
        <v>5.1941329700212675</v>
      </c>
      <c r="Y1019">
        <f t="shared" ca="1" si="497"/>
        <v>0.72163352390885294</v>
      </c>
      <c r="Z1019">
        <f t="shared" ca="1" si="498"/>
        <v>9.8091443353617862</v>
      </c>
      <c r="AA1019">
        <f t="shared" ca="1" si="499"/>
        <v>633.12737172500408</v>
      </c>
      <c r="AB1019">
        <f t="shared" ca="1" si="500"/>
        <v>638.03151609768304</v>
      </c>
      <c r="AC1019">
        <f t="shared" ca="1" si="501"/>
        <v>3.3446897105248882E-2</v>
      </c>
      <c r="AD1019">
        <f t="shared" ca="1" si="502"/>
        <v>3.1335870328428417</v>
      </c>
      <c r="AE1019">
        <f t="shared" ca="1" si="503"/>
        <v>53.539692231584461</v>
      </c>
      <c r="AF1019">
        <f t="shared" ca="1" si="504"/>
        <v>3.2963244253210178E-2</v>
      </c>
      <c r="AG1019">
        <f t="shared" ca="1" si="505"/>
        <v>0</v>
      </c>
      <c r="AH1019">
        <f ca="1">IFERROR(IF(V32="Supercritical",MAX($D$16,IFERROR(L1019,MAX($D$16,POWER((ABS(K1019)^2)/($I$5*MAX(F1019,0.1)^2),1/3)))),IF(V32="Subcritical",MAX($D$16,IFERROR(W1019,MAX($D$16,POWER((ABS(K1019)^2)/($I$5*MAX(F1019,0.1)^2),1/3)))),IF(AND(IFERROR(V1019,0)=1,IFERROR(AG1019,0)=1),IF(IFERROR(T1019,-1E+99)&gt;=IFERROR(AE1019,-1E+99),MAX($D$16,IFERROR(L1019,MAX($D$16,POWER((ABS(K1019)^2)/($I$5*MAX(F1019,0.1)^2),1/3)))),MAX($D$16,IFERROR(W1019,MAX($D$16,POWER((ABS(K1019)^2)/($I$5*MAX(F1019,0.1)^2),1/3))))),IF(IFERROR(V1019,0)=1,MAX($D$16,IFERROR(L1019,MAX($D$16,POWER((ABS(K1019)^2)/($I$5*MAX(F1019,0.1)^2),1/3)))),IF(IFERROR(AG1019,0)=1,MAX($D$16,IFERROR(W1019,MAX($D$16,POWER((ABS(K1019)^2)/($I$5*MAX(F1019,0.1)^2),1/3)))),MAX($D$16,POWER((ABS(K1019)^2)/($I$5*MAX(F1019,0.1)^2),1/3))))))),MAX($D$16,POWER((ABS(K1019)^2)/($I$5*MAX(F1019,0.1)^2),1/3)))</f>
        <v>2.1389677043987478</v>
      </c>
      <c r="AI1019">
        <f t="shared" ca="1" si="506"/>
        <v>634.26746770439877</v>
      </c>
      <c r="AJ1019">
        <f t="shared" ca="1" si="507"/>
        <v>635.33695155659814</v>
      </c>
      <c r="AM1019">
        <v>0</v>
      </c>
      <c r="AN1019">
        <v>0</v>
      </c>
      <c r="AO1019">
        <f t="shared" si="508"/>
        <v>0</v>
      </c>
      <c r="AP1019">
        <f t="shared" si="517"/>
        <v>0</v>
      </c>
      <c r="AQ1019">
        <f t="shared" ca="1" si="509"/>
        <v>1.0000000000000004</v>
      </c>
      <c r="AR1019" t="str">
        <f t="shared" ca="1" si="510"/>
        <v>Supercritical</v>
      </c>
      <c r="AS1019">
        <f t="shared" ca="1" si="511"/>
        <v>3.8141460404132466E-3</v>
      </c>
    </row>
    <row r="1020" spans="1:45" x14ac:dyDescent="0.35">
      <c r="A1020">
        <v>871</v>
      </c>
      <c r="B1020">
        <v>869.995</v>
      </c>
      <c r="C1020">
        <v>616086.78700000001</v>
      </c>
      <c r="D1020">
        <v>3097136.9410000001</v>
      </c>
      <c r="E1020">
        <v>632.12800000000004</v>
      </c>
      <c r="F1020">
        <v>5.2</v>
      </c>
      <c r="G1020">
        <v>0</v>
      </c>
      <c r="H1020" t="s">
        <v>194</v>
      </c>
      <c r="I1020">
        <v>2E-3</v>
      </c>
      <c r="J1020">
        <f t="shared" si="512"/>
        <v>1</v>
      </c>
      <c r="K1020">
        <f t="shared" ca="1" si="513"/>
        <v>50.95</v>
      </c>
      <c r="L1020">
        <f t="shared" ca="1" si="514"/>
        <v>1.0684959309922624</v>
      </c>
      <c r="M1020">
        <f t="shared" ca="1" si="487"/>
        <v>5.5561788411597641</v>
      </c>
      <c r="N1020">
        <f t="shared" ca="1" si="488"/>
        <v>0.75728294997139567</v>
      </c>
      <c r="O1020">
        <f t="shared" ca="1" si="489"/>
        <v>9.1699712080119067</v>
      </c>
      <c r="P1020">
        <f t="shared" ca="1" si="490"/>
        <v>633.19649593099234</v>
      </c>
      <c r="Q1020">
        <f t="shared" ca="1" si="491"/>
        <v>637.48234567389591</v>
      </c>
      <c r="R1020">
        <f t="shared" ca="1" si="492"/>
        <v>2.7409906686322007E-2</v>
      </c>
      <c r="S1020">
        <f t="shared" ca="1" si="493"/>
        <v>2.8323507366843055</v>
      </c>
      <c r="T1020">
        <f t="shared" ca="1" si="494"/>
        <v>50.594272557643521</v>
      </c>
      <c r="U1020">
        <f t="shared" ca="1" si="515"/>
        <v>-2.6924192852106898E-2</v>
      </c>
      <c r="V1020">
        <f t="shared" ca="1" si="516"/>
        <v>0</v>
      </c>
      <c r="W1020">
        <f t="shared" ca="1" si="495"/>
        <v>0.99952584022253665</v>
      </c>
      <c r="X1020">
        <f t="shared" ca="1" si="496"/>
        <v>5.1975343691571911</v>
      </c>
      <c r="Y1020">
        <f t="shared" ca="1" si="497"/>
        <v>0.7219748655611623</v>
      </c>
      <c r="Z1020">
        <f t="shared" ca="1" si="498"/>
        <v>9.8027249809724353</v>
      </c>
      <c r="AA1020">
        <f t="shared" ca="1" si="499"/>
        <v>633.12752584022257</v>
      </c>
      <c r="AB1020">
        <f t="shared" ca="1" si="500"/>
        <v>638.02525351874351</v>
      </c>
      <c r="AC1020">
        <f t="shared" ca="1" si="501"/>
        <v>3.3382079244472687E-2</v>
      </c>
      <c r="AD1020">
        <f t="shared" ca="1" si="502"/>
        <v>3.1305114871705171</v>
      </c>
      <c r="AE1020">
        <f t="shared" ca="1" si="503"/>
        <v>53.509750833478861</v>
      </c>
      <c r="AF1020">
        <f t="shared" ca="1" si="504"/>
        <v>3.3405234091560487E-2</v>
      </c>
      <c r="AG1020">
        <f t="shared" ca="1" si="505"/>
        <v>0</v>
      </c>
      <c r="AH1020">
        <f ca="1">IFERROR(IF(V32="Supercritical",MAX($D$16,IFERROR(L1020,MAX($D$16,POWER((ABS(K1020)^2)/($I$5*MAX(F1020,0.1)^2),1/3)))),IF(V32="Subcritical",MAX($D$16,IFERROR(W1020,MAX($D$16,POWER((ABS(K1020)^2)/($I$5*MAX(F1020,0.1)^2),1/3)))),IF(AND(IFERROR(V1020,0)=1,IFERROR(AG1020,0)=1),IF(IFERROR(T1020,-1E+99)&gt;=IFERROR(AE1020,-1E+99),MAX($D$16,IFERROR(L1020,MAX($D$16,POWER((ABS(K1020)^2)/($I$5*MAX(F1020,0.1)^2),1/3)))),MAX($D$16,IFERROR(W1020,MAX($D$16,POWER((ABS(K1020)^2)/($I$5*MAX(F1020,0.1)^2),1/3))))),IF(IFERROR(V1020,0)=1,MAX($D$16,IFERROR(L1020,MAX($D$16,POWER((ABS(K1020)^2)/($I$5*MAX(F1020,0.1)^2),1/3)))),IF(IFERROR(AG1020,0)=1,MAX($D$16,IFERROR(W1020,MAX($D$16,POWER((ABS(K1020)^2)/($I$5*MAX(F1020,0.1)^2),1/3)))),MAX($D$16,POWER((ABS(K1020)^2)/($I$5*MAX(F1020,0.1)^2),1/3))))))),MAX($D$16,POWER((ABS(K1020)^2)/($I$5*MAX(F1020,0.1)^2),1/3)))</f>
        <v>2.1389677043987478</v>
      </c>
      <c r="AI1020">
        <f t="shared" ca="1" si="506"/>
        <v>634.26696770439878</v>
      </c>
      <c r="AJ1020">
        <f t="shared" ca="1" si="507"/>
        <v>635.33645155659815</v>
      </c>
      <c r="AM1020">
        <v>0</v>
      </c>
      <c r="AN1020">
        <v>0</v>
      </c>
      <c r="AO1020">
        <f t="shared" si="508"/>
        <v>0</v>
      </c>
      <c r="AP1020">
        <f t="shared" si="517"/>
        <v>0</v>
      </c>
      <c r="AQ1020">
        <f t="shared" ca="1" si="509"/>
        <v>1.0000000000000004</v>
      </c>
      <c r="AR1020" t="str">
        <f t="shared" ca="1" si="510"/>
        <v>Supercritical</v>
      </c>
      <c r="AS1020">
        <f t="shared" ca="1" si="511"/>
        <v>3.8141460404132466E-3</v>
      </c>
    </row>
    <row r="1021" spans="1:45" x14ac:dyDescent="0.35">
      <c r="A1021">
        <v>872</v>
      </c>
      <c r="B1021">
        <v>870.99599999999998</v>
      </c>
      <c r="C1021">
        <v>616086.745</v>
      </c>
      <c r="D1021">
        <v>3097135.9410000001</v>
      </c>
      <c r="E1021">
        <v>632.12750000000005</v>
      </c>
      <c r="F1021">
        <v>5.2</v>
      </c>
      <c r="G1021">
        <v>0</v>
      </c>
      <c r="H1021" t="s">
        <v>194</v>
      </c>
      <c r="I1021">
        <v>0.06</v>
      </c>
      <c r="J1021">
        <f t="shared" si="512"/>
        <v>1.0009999999999764</v>
      </c>
      <c r="K1021">
        <f t="shared" ca="1" si="513"/>
        <v>50.95</v>
      </c>
      <c r="L1021">
        <f t="shared" ca="1" si="514"/>
        <v>1.0684959309922624</v>
      </c>
      <c r="M1021">
        <f t="shared" ca="1" si="487"/>
        <v>5.5561788411597641</v>
      </c>
      <c r="N1021">
        <f t="shared" ca="1" si="488"/>
        <v>0.75728294997139567</v>
      </c>
      <c r="O1021">
        <f t="shared" ca="1" si="489"/>
        <v>9.1699712080119067</v>
      </c>
      <c r="P1021">
        <f t="shared" ca="1" si="490"/>
        <v>633.19599593099235</v>
      </c>
      <c r="Q1021">
        <f t="shared" ca="1" si="491"/>
        <v>637.48184567389592</v>
      </c>
      <c r="R1021">
        <f t="shared" ca="1" si="492"/>
        <v>2.7409906686322007E-2</v>
      </c>
      <c r="S1021">
        <f t="shared" ca="1" si="493"/>
        <v>2.8323507366843055</v>
      </c>
      <c r="T1021">
        <f t="shared" ca="1" si="494"/>
        <v>50.594272557643521</v>
      </c>
      <c r="U1021">
        <f t="shared" ca="1" si="515"/>
        <v>-2.7365901567350193E-2</v>
      </c>
      <c r="V1021">
        <f t="shared" ca="1" si="516"/>
        <v>0</v>
      </c>
      <c r="W1021">
        <f t="shared" ca="1" si="495"/>
        <v>1.0001452595850244</v>
      </c>
      <c r="X1021">
        <f t="shared" ca="1" si="496"/>
        <v>5.2007553498421268</v>
      </c>
      <c r="Y1021">
        <f t="shared" ca="1" si="497"/>
        <v>0.72229798728199079</v>
      </c>
      <c r="Z1021">
        <f t="shared" ca="1" si="498"/>
        <v>9.7966538652018365</v>
      </c>
      <c r="AA1021">
        <f t="shared" ca="1" si="499"/>
        <v>633.12764525958505</v>
      </c>
      <c r="AB1021">
        <f t="shared" ca="1" si="500"/>
        <v>638.01930820324321</v>
      </c>
      <c r="AC1021">
        <f t="shared" ca="1" si="501"/>
        <v>3.332085777803688E-2</v>
      </c>
      <c r="AD1021">
        <f t="shared" ca="1" si="502"/>
        <v>3.1276037108079175</v>
      </c>
      <c r="AE1021">
        <f t="shared" ca="1" si="503"/>
        <v>53.481439852412869</v>
      </c>
      <c r="AF1021">
        <f t="shared" ca="1" si="504"/>
        <v>3.3285565757523727E-2</v>
      </c>
      <c r="AG1021">
        <f t="shared" ca="1" si="505"/>
        <v>0</v>
      </c>
      <c r="AH1021">
        <f ca="1">IFERROR(IF(V32="Supercritical",MAX($D$16,IFERROR(L1021,MAX($D$16,POWER((ABS(K1021)^2)/($I$5*MAX(F1021,0.1)^2),1/3)))),IF(V32="Subcritical",MAX($D$16,IFERROR(W1021,MAX($D$16,POWER((ABS(K1021)^2)/($I$5*MAX(F1021,0.1)^2),1/3)))),IF(AND(IFERROR(V1021,0)=1,IFERROR(AG1021,0)=1),IF(IFERROR(T1021,-1E+99)&gt;=IFERROR(AE1021,-1E+99),MAX($D$16,IFERROR(L1021,MAX($D$16,POWER((ABS(K1021)^2)/($I$5*MAX(F1021,0.1)^2),1/3)))),MAX($D$16,IFERROR(W1021,MAX($D$16,POWER((ABS(K1021)^2)/($I$5*MAX(F1021,0.1)^2),1/3))))),IF(IFERROR(V1021,0)=1,MAX($D$16,IFERROR(L1021,MAX($D$16,POWER((ABS(K1021)^2)/($I$5*MAX(F1021,0.1)^2),1/3)))),IF(IFERROR(AG1021,0)=1,MAX($D$16,IFERROR(W1021,MAX($D$16,POWER((ABS(K1021)^2)/($I$5*MAX(F1021,0.1)^2),1/3)))),MAX($D$16,POWER((ABS(K1021)^2)/($I$5*MAX(F1021,0.1)^2),1/3))))))),MAX($D$16,POWER((ABS(K1021)^2)/($I$5*MAX(F1021,0.1)^2),1/3)))</f>
        <v>2.1389677043987478</v>
      </c>
      <c r="AI1021">
        <f t="shared" ca="1" si="506"/>
        <v>634.26646770439879</v>
      </c>
      <c r="AJ1021">
        <f t="shared" ca="1" si="507"/>
        <v>635.33595155659816</v>
      </c>
      <c r="AM1021">
        <v>0</v>
      </c>
      <c r="AN1021">
        <v>0</v>
      </c>
      <c r="AO1021">
        <f t="shared" si="508"/>
        <v>0</v>
      </c>
      <c r="AP1021">
        <f t="shared" si="517"/>
        <v>0</v>
      </c>
      <c r="AQ1021">
        <f t="shared" ca="1" si="509"/>
        <v>1.0000000000000004</v>
      </c>
      <c r="AR1021" t="str">
        <f t="shared" ca="1" si="510"/>
        <v>Supercritical</v>
      </c>
      <c r="AS1021">
        <f t="shared" ca="1" si="511"/>
        <v>3.8141460404132466E-3</v>
      </c>
    </row>
    <row r="1022" spans="1:45" x14ac:dyDescent="0.35">
      <c r="A1022">
        <v>873</v>
      </c>
      <c r="B1022">
        <v>871.99599999999998</v>
      </c>
      <c r="C1022">
        <v>616086.70200000005</v>
      </c>
      <c r="D1022">
        <v>3097134.9419999998</v>
      </c>
      <c r="E1022">
        <v>632.12699999999995</v>
      </c>
      <c r="F1022">
        <v>5.2</v>
      </c>
      <c r="G1022">
        <v>0</v>
      </c>
      <c r="H1022" t="s">
        <v>194</v>
      </c>
      <c r="I1022">
        <v>5.7000000000000002E-2</v>
      </c>
      <c r="J1022">
        <f t="shared" si="512"/>
        <v>1</v>
      </c>
      <c r="K1022">
        <f t="shared" ca="1" si="513"/>
        <v>50.95</v>
      </c>
      <c r="L1022">
        <f t="shared" ca="1" si="514"/>
        <v>1.0684959309922624</v>
      </c>
      <c r="M1022">
        <f t="shared" ca="1" si="487"/>
        <v>5.5561788411597641</v>
      </c>
      <c r="N1022">
        <f t="shared" ca="1" si="488"/>
        <v>0.75728294997139567</v>
      </c>
      <c r="O1022">
        <f t="shared" ca="1" si="489"/>
        <v>9.1699712080119067</v>
      </c>
      <c r="P1022">
        <f t="shared" ca="1" si="490"/>
        <v>633.19549593099225</v>
      </c>
      <c r="Q1022">
        <f t="shared" ca="1" si="491"/>
        <v>637.48134567389582</v>
      </c>
      <c r="R1022">
        <f t="shared" ca="1" si="492"/>
        <v>2.7409906686322007E-2</v>
      </c>
      <c r="S1022">
        <f t="shared" ca="1" si="493"/>
        <v>2.8323507366843055</v>
      </c>
      <c r="T1022">
        <f t="shared" ca="1" si="494"/>
        <v>50.594272557643521</v>
      </c>
      <c r="U1022">
        <f t="shared" ca="1" si="515"/>
        <v>-2.7317062411839288E-2</v>
      </c>
      <c r="V1022">
        <f t="shared" ca="1" si="516"/>
        <v>0</v>
      </c>
      <c r="W1022">
        <f t="shared" ca="1" si="495"/>
        <v>1.0007264257555042</v>
      </c>
      <c r="X1022">
        <f t="shared" ca="1" si="496"/>
        <v>5.2037774139286217</v>
      </c>
      <c r="Y1022">
        <f t="shared" ca="1" si="497"/>
        <v>0.72260105304122968</v>
      </c>
      <c r="Z1022">
        <f t="shared" ca="1" si="498"/>
        <v>9.7909645142825212</v>
      </c>
      <c r="AA1022">
        <f t="shared" ca="1" si="499"/>
        <v>633.12772642575544</v>
      </c>
      <c r="AB1022">
        <f t="shared" ca="1" si="500"/>
        <v>638.0137094084231</v>
      </c>
      <c r="AC1022">
        <f t="shared" ca="1" si="501"/>
        <v>3.3263556710160763E-2</v>
      </c>
      <c r="AD1022">
        <f t="shared" ca="1" si="502"/>
        <v>3.1248795993517136</v>
      </c>
      <c r="AE1022">
        <f t="shared" ca="1" si="503"/>
        <v>53.454914566025181</v>
      </c>
      <c r="AF1022">
        <f t="shared" ca="1" si="504"/>
        <v>3.2763556710165176E-2</v>
      </c>
      <c r="AG1022">
        <f t="shared" ca="1" si="505"/>
        <v>0</v>
      </c>
      <c r="AH1022">
        <f ca="1">IFERROR(IF(V32="Supercritical",MAX($D$16,IFERROR(L1022,MAX($D$16,POWER((ABS(K1022)^2)/($I$5*MAX(F1022,0.1)^2),1/3)))),IF(V32="Subcritical",MAX($D$16,IFERROR(W1022,MAX($D$16,POWER((ABS(K1022)^2)/($I$5*MAX(F1022,0.1)^2),1/3)))),IF(AND(IFERROR(V1022,0)=1,IFERROR(AG1022,0)=1),IF(IFERROR(T1022,-1E+99)&gt;=IFERROR(AE1022,-1E+99),MAX($D$16,IFERROR(L1022,MAX($D$16,POWER((ABS(K1022)^2)/($I$5*MAX(F1022,0.1)^2),1/3)))),MAX($D$16,IFERROR(W1022,MAX($D$16,POWER((ABS(K1022)^2)/($I$5*MAX(F1022,0.1)^2),1/3))))),IF(IFERROR(V1022,0)=1,MAX($D$16,IFERROR(L1022,MAX($D$16,POWER((ABS(K1022)^2)/($I$5*MAX(F1022,0.1)^2),1/3)))),IF(IFERROR(AG1022,0)=1,MAX($D$16,IFERROR(W1022,MAX($D$16,POWER((ABS(K1022)^2)/($I$5*MAX(F1022,0.1)^2),1/3)))),MAX($D$16,POWER((ABS(K1022)^2)/($I$5*MAX(F1022,0.1)^2),1/3))))))),MAX($D$16,POWER((ABS(K1022)^2)/($I$5*MAX(F1022,0.1)^2),1/3)))</f>
        <v>2.1389677043987478</v>
      </c>
      <c r="AI1022">
        <f t="shared" ca="1" si="506"/>
        <v>634.26596770439869</v>
      </c>
      <c r="AJ1022">
        <f t="shared" ca="1" si="507"/>
        <v>635.33545155659806</v>
      </c>
      <c r="AM1022">
        <v>0</v>
      </c>
      <c r="AN1022">
        <v>0</v>
      </c>
      <c r="AO1022">
        <f t="shared" si="508"/>
        <v>0</v>
      </c>
      <c r="AP1022">
        <f t="shared" si="517"/>
        <v>0</v>
      </c>
      <c r="AQ1022">
        <f t="shared" ca="1" si="509"/>
        <v>1.0000000000000004</v>
      </c>
      <c r="AR1022" t="str">
        <f t="shared" ca="1" si="510"/>
        <v>Supercritical</v>
      </c>
      <c r="AS1022">
        <f t="shared" ca="1" si="511"/>
        <v>3.8141460404132466E-3</v>
      </c>
    </row>
    <row r="1023" spans="1:45" x14ac:dyDescent="0.35">
      <c r="A1023">
        <v>874</v>
      </c>
      <c r="B1023">
        <v>872.99599999999998</v>
      </c>
      <c r="C1023">
        <v>616086.66</v>
      </c>
      <c r="D1023">
        <v>3097133.943</v>
      </c>
      <c r="E1023">
        <v>632.12649999999996</v>
      </c>
      <c r="F1023">
        <v>5.2</v>
      </c>
      <c r="G1023">
        <v>0</v>
      </c>
      <c r="H1023" t="s">
        <v>194</v>
      </c>
      <c r="I1023">
        <v>0</v>
      </c>
      <c r="J1023">
        <f t="shared" si="512"/>
        <v>1</v>
      </c>
      <c r="K1023">
        <f t="shared" ca="1" si="513"/>
        <v>50.95</v>
      </c>
      <c r="L1023">
        <f t="shared" ca="1" si="514"/>
        <v>1.0684959309922624</v>
      </c>
      <c r="M1023">
        <f t="shared" ca="1" si="487"/>
        <v>5.5561788411597641</v>
      </c>
      <c r="N1023">
        <f t="shared" ca="1" si="488"/>
        <v>0.75728294997139567</v>
      </c>
      <c r="O1023">
        <f t="shared" ca="1" si="489"/>
        <v>9.1699712080119067</v>
      </c>
      <c r="P1023">
        <f t="shared" ca="1" si="490"/>
        <v>633.19499593099226</v>
      </c>
      <c r="Q1023">
        <f t="shared" ca="1" si="491"/>
        <v>637.48084567389583</v>
      </c>
      <c r="R1023">
        <f t="shared" ca="1" si="492"/>
        <v>2.7409906686322007E-2</v>
      </c>
      <c r="S1023">
        <f t="shared" ca="1" si="493"/>
        <v>2.8323507366843055</v>
      </c>
      <c r="T1023">
        <f t="shared" ca="1" si="494"/>
        <v>50.594272557643521</v>
      </c>
      <c r="U1023">
        <f t="shared" ca="1" si="515"/>
        <v>-2.6909906686341856E-2</v>
      </c>
      <c r="V1023">
        <f t="shared" ca="1" si="516"/>
        <v>0</v>
      </c>
      <c r="W1023">
        <f t="shared" ca="1" si="495"/>
        <v>1.0012673858056862</v>
      </c>
      <c r="X1023">
        <f t="shared" ca="1" si="496"/>
        <v>5.2065904061895685</v>
      </c>
      <c r="Y1023">
        <f t="shared" ca="1" si="497"/>
        <v>0.72288306426665605</v>
      </c>
      <c r="Z1023">
        <f t="shared" ca="1" si="498"/>
        <v>9.7856746978657849</v>
      </c>
      <c r="AA1023">
        <f t="shared" ca="1" si="499"/>
        <v>633.12776738580567</v>
      </c>
      <c r="AB1023">
        <f t="shared" ca="1" si="500"/>
        <v>638.00847224270933</v>
      </c>
      <c r="AC1023">
        <f t="shared" ca="1" si="501"/>
        <v>3.3210340900776528E-2</v>
      </c>
      <c r="AD1023">
        <f t="shared" ca="1" si="502"/>
        <v>3.1223474984815605</v>
      </c>
      <c r="AE1023">
        <f t="shared" ca="1" si="503"/>
        <v>53.430256749278485</v>
      </c>
      <c r="AF1023">
        <f t="shared" ca="1" si="504"/>
        <v>3.2710340900734991E-2</v>
      </c>
      <c r="AG1023">
        <f t="shared" ca="1" si="505"/>
        <v>0</v>
      </c>
      <c r="AH1023">
        <f ca="1">IFERROR(IF(V32="Supercritical",MAX($D$16,IFERROR(L1023,MAX($D$16,POWER((ABS(K1023)^2)/($I$5*MAX(F1023,0.1)^2),1/3)))),IF(V32="Subcritical",MAX($D$16,IFERROR(W1023,MAX($D$16,POWER((ABS(K1023)^2)/($I$5*MAX(F1023,0.1)^2),1/3)))),IF(AND(IFERROR(V1023,0)=1,IFERROR(AG1023,0)=1),IF(IFERROR(T1023,-1E+99)&gt;=IFERROR(AE1023,-1E+99),MAX($D$16,IFERROR(L1023,MAX($D$16,POWER((ABS(K1023)^2)/($I$5*MAX(F1023,0.1)^2),1/3)))),MAX($D$16,IFERROR(W1023,MAX($D$16,POWER((ABS(K1023)^2)/($I$5*MAX(F1023,0.1)^2),1/3))))),IF(IFERROR(V1023,0)=1,MAX($D$16,IFERROR(L1023,MAX($D$16,POWER((ABS(K1023)^2)/($I$5*MAX(F1023,0.1)^2),1/3)))),IF(IFERROR(AG1023,0)=1,MAX($D$16,IFERROR(W1023,MAX($D$16,POWER((ABS(K1023)^2)/($I$5*MAX(F1023,0.1)^2),1/3)))),MAX($D$16,POWER((ABS(K1023)^2)/($I$5*MAX(F1023,0.1)^2),1/3))))))),MAX($D$16,POWER((ABS(K1023)^2)/($I$5*MAX(F1023,0.1)^2),1/3)))</f>
        <v>2.1389677043987478</v>
      </c>
      <c r="AI1023">
        <f t="shared" ca="1" si="506"/>
        <v>634.2654677043987</v>
      </c>
      <c r="AJ1023">
        <f t="shared" ca="1" si="507"/>
        <v>635.33495155659807</v>
      </c>
      <c r="AM1023">
        <v>0</v>
      </c>
      <c r="AN1023">
        <v>0</v>
      </c>
      <c r="AO1023">
        <f t="shared" si="508"/>
        <v>0</v>
      </c>
      <c r="AP1023">
        <f t="shared" si="517"/>
        <v>0</v>
      </c>
      <c r="AQ1023">
        <f t="shared" ca="1" si="509"/>
        <v>1.0000000000000004</v>
      </c>
      <c r="AR1023" t="str">
        <f t="shared" ca="1" si="510"/>
        <v>Supercritical</v>
      </c>
      <c r="AS1023">
        <f t="shared" ca="1" si="511"/>
        <v>3.8141460404132466E-3</v>
      </c>
    </row>
    <row r="1024" spans="1:45" x14ac:dyDescent="0.35">
      <c r="A1024">
        <v>875</v>
      </c>
      <c r="B1024">
        <v>873.99599999999998</v>
      </c>
      <c r="C1024">
        <v>616086.61800000002</v>
      </c>
      <c r="D1024">
        <v>3097132.9440000001</v>
      </c>
      <c r="E1024">
        <v>632.12599999999998</v>
      </c>
      <c r="F1024">
        <v>5.2</v>
      </c>
      <c r="G1024">
        <v>0</v>
      </c>
      <c r="H1024" t="s">
        <v>194</v>
      </c>
      <c r="I1024">
        <v>0</v>
      </c>
      <c r="J1024">
        <f t="shared" si="512"/>
        <v>1</v>
      </c>
      <c r="K1024">
        <f t="shared" ca="1" si="513"/>
        <v>50.95</v>
      </c>
      <c r="L1024">
        <f t="shared" ca="1" si="514"/>
        <v>1.0684959309922624</v>
      </c>
      <c r="M1024">
        <f t="shared" ca="1" si="487"/>
        <v>5.5561788411597641</v>
      </c>
      <c r="N1024">
        <f t="shared" ca="1" si="488"/>
        <v>0.75728294997139567</v>
      </c>
      <c r="O1024">
        <f t="shared" ca="1" si="489"/>
        <v>9.1699712080119067</v>
      </c>
      <c r="P1024">
        <f t="shared" ca="1" si="490"/>
        <v>633.19449593099228</v>
      </c>
      <c r="Q1024">
        <f t="shared" ca="1" si="491"/>
        <v>637.48034567389584</v>
      </c>
      <c r="R1024">
        <f t="shared" ca="1" si="492"/>
        <v>2.7409906686322007E-2</v>
      </c>
      <c r="S1024">
        <f t="shared" ca="1" si="493"/>
        <v>2.8323507366843055</v>
      </c>
      <c r="T1024">
        <f t="shared" ca="1" si="494"/>
        <v>50.594272557643521</v>
      </c>
      <c r="U1024">
        <f t="shared" ca="1" si="515"/>
        <v>-2.6909906686341856E-2</v>
      </c>
      <c r="V1024">
        <f t="shared" ca="1" si="516"/>
        <v>0</v>
      </c>
      <c r="W1024">
        <f t="shared" ca="1" si="495"/>
        <v>1.0018120173999525</v>
      </c>
      <c r="X1024">
        <f t="shared" ca="1" si="496"/>
        <v>5.2094224904797537</v>
      </c>
      <c r="Y1024">
        <f t="shared" ca="1" si="497"/>
        <v>0.72316690395190175</v>
      </c>
      <c r="Z1024">
        <f t="shared" ca="1" si="498"/>
        <v>9.780354750092048</v>
      </c>
      <c r="AA1024">
        <f t="shared" ca="1" si="499"/>
        <v>633.12781201739995</v>
      </c>
      <c r="AB1024">
        <f t="shared" ca="1" si="500"/>
        <v>638.00321156060318</v>
      </c>
      <c r="AC1024">
        <f t="shared" ca="1" si="501"/>
        <v>3.3156881497954836E-2</v>
      </c>
      <c r="AD1024">
        <f t="shared" ca="1" si="502"/>
        <v>3.1198016646467654</v>
      </c>
      <c r="AE1024">
        <f t="shared" ca="1" si="503"/>
        <v>53.405463088213722</v>
      </c>
      <c r="AF1024">
        <f t="shared" ca="1" si="504"/>
        <v>3.3120044454562958E-2</v>
      </c>
      <c r="AG1024">
        <f t="shared" ca="1" si="505"/>
        <v>0</v>
      </c>
      <c r="AH1024">
        <f ca="1">IFERROR(IF(V32="Supercritical",MAX($D$16,IFERROR(L1024,MAX($D$16,POWER((ABS(K1024)^2)/($I$5*MAX(F1024,0.1)^2),1/3)))),IF(V32="Subcritical",MAX($D$16,IFERROR(W1024,MAX($D$16,POWER((ABS(K1024)^2)/($I$5*MAX(F1024,0.1)^2),1/3)))),IF(AND(IFERROR(V1024,0)=1,IFERROR(AG1024,0)=1),IF(IFERROR(T1024,-1E+99)&gt;=IFERROR(AE1024,-1E+99),MAX($D$16,IFERROR(L1024,MAX($D$16,POWER((ABS(K1024)^2)/($I$5*MAX(F1024,0.1)^2),1/3)))),MAX($D$16,IFERROR(W1024,MAX($D$16,POWER((ABS(K1024)^2)/($I$5*MAX(F1024,0.1)^2),1/3))))),IF(IFERROR(V1024,0)=1,MAX($D$16,IFERROR(L1024,MAX($D$16,POWER((ABS(K1024)^2)/($I$5*MAX(F1024,0.1)^2),1/3)))),IF(IFERROR(AG1024,0)=1,MAX($D$16,IFERROR(W1024,MAX($D$16,POWER((ABS(K1024)^2)/($I$5*MAX(F1024,0.1)^2),1/3)))),MAX($D$16,POWER((ABS(K1024)^2)/($I$5*MAX(F1024,0.1)^2),1/3))))))),MAX($D$16,POWER((ABS(K1024)^2)/($I$5*MAX(F1024,0.1)^2),1/3)))</f>
        <v>2.1389677043987478</v>
      </c>
      <c r="AI1024">
        <f t="shared" ca="1" si="506"/>
        <v>634.26496770439871</v>
      </c>
      <c r="AJ1024">
        <f t="shared" ca="1" si="507"/>
        <v>635.33445155659808</v>
      </c>
      <c r="AM1024">
        <v>0</v>
      </c>
      <c r="AN1024">
        <v>0</v>
      </c>
      <c r="AO1024">
        <f t="shared" si="508"/>
        <v>0</v>
      </c>
      <c r="AP1024">
        <f t="shared" si="517"/>
        <v>0</v>
      </c>
      <c r="AQ1024">
        <f t="shared" ca="1" si="509"/>
        <v>1.0000000000000004</v>
      </c>
      <c r="AR1024" t="str">
        <f t="shared" ca="1" si="510"/>
        <v>Supercritical</v>
      </c>
      <c r="AS1024">
        <f t="shared" ca="1" si="511"/>
        <v>3.8141460404132466E-3</v>
      </c>
    </row>
    <row r="1025" spans="1:45" x14ac:dyDescent="0.35">
      <c r="A1025">
        <v>876</v>
      </c>
      <c r="B1025">
        <v>874.99599999999998</v>
      </c>
      <c r="C1025">
        <v>616086.576</v>
      </c>
      <c r="D1025">
        <v>3097131.9449999998</v>
      </c>
      <c r="E1025">
        <v>632.12549999999999</v>
      </c>
      <c r="F1025">
        <v>5.2</v>
      </c>
      <c r="G1025">
        <v>0</v>
      </c>
      <c r="H1025" t="s">
        <v>194</v>
      </c>
      <c r="I1025">
        <v>5.7000000000000002E-2</v>
      </c>
      <c r="J1025">
        <f t="shared" si="512"/>
        <v>1</v>
      </c>
      <c r="K1025">
        <f t="shared" ca="1" si="513"/>
        <v>50.95</v>
      </c>
      <c r="L1025">
        <f t="shared" ca="1" si="514"/>
        <v>1.0684959309922624</v>
      </c>
      <c r="M1025">
        <f t="shared" ca="1" si="487"/>
        <v>5.5561788411597641</v>
      </c>
      <c r="N1025">
        <f t="shared" ca="1" si="488"/>
        <v>0.75728294997139567</v>
      </c>
      <c r="O1025">
        <f t="shared" ca="1" si="489"/>
        <v>9.1699712080119067</v>
      </c>
      <c r="P1025">
        <f t="shared" ca="1" si="490"/>
        <v>633.19399593099229</v>
      </c>
      <c r="Q1025">
        <f t="shared" ca="1" si="491"/>
        <v>637.47984567389585</v>
      </c>
      <c r="R1025">
        <f t="shared" ca="1" si="492"/>
        <v>2.7409906686322007E-2</v>
      </c>
      <c r="S1025">
        <f t="shared" ca="1" si="493"/>
        <v>2.8323507366843055</v>
      </c>
      <c r="T1025">
        <f t="shared" ca="1" si="494"/>
        <v>50.594272557643521</v>
      </c>
      <c r="U1025">
        <f t="shared" ca="1" si="515"/>
        <v>-2.7317062411952975E-2</v>
      </c>
      <c r="V1025">
        <f t="shared" ca="1" si="516"/>
        <v>0</v>
      </c>
      <c r="W1025">
        <f t="shared" ca="1" si="495"/>
        <v>1.0023870576395144</v>
      </c>
      <c r="X1025">
        <f t="shared" ca="1" si="496"/>
        <v>5.2124126997254754</v>
      </c>
      <c r="Y1025">
        <f t="shared" ca="1" si="497"/>
        <v>0.7234664982308896</v>
      </c>
      <c r="Z1025">
        <f t="shared" ca="1" si="498"/>
        <v>9.7747440456285073</v>
      </c>
      <c r="AA1025">
        <f t="shared" ca="1" si="499"/>
        <v>633.12788705763955</v>
      </c>
      <c r="AB1025">
        <f t="shared" ca="1" si="500"/>
        <v>637.99769445608752</v>
      </c>
      <c r="AC1025">
        <f t="shared" ca="1" si="501"/>
        <v>3.3100564962676875E-2</v>
      </c>
      <c r="AD1025">
        <f t="shared" ca="1" si="502"/>
        <v>3.1171174407753766</v>
      </c>
      <c r="AE1025">
        <f t="shared" ca="1" si="503"/>
        <v>53.379319372415296</v>
      </c>
      <c r="AF1025">
        <f t="shared" ca="1" si="504"/>
        <v>3.3063196665466421E-2</v>
      </c>
      <c r="AG1025">
        <f t="shared" ca="1" si="505"/>
        <v>0</v>
      </c>
      <c r="AH1025">
        <f ca="1">IFERROR(IF(V32="Supercritical",MAX($D$16,IFERROR(L1025,MAX($D$16,POWER((ABS(K1025)^2)/($I$5*MAX(F1025,0.1)^2),1/3)))),IF(V32="Subcritical",MAX($D$16,IFERROR(W1025,MAX($D$16,POWER((ABS(K1025)^2)/($I$5*MAX(F1025,0.1)^2),1/3)))),IF(AND(IFERROR(V1025,0)=1,IFERROR(AG1025,0)=1),IF(IFERROR(T1025,-1E+99)&gt;=IFERROR(AE1025,-1E+99),MAX($D$16,IFERROR(L1025,MAX($D$16,POWER((ABS(K1025)^2)/($I$5*MAX(F1025,0.1)^2),1/3)))),MAX($D$16,IFERROR(W1025,MAX($D$16,POWER((ABS(K1025)^2)/($I$5*MAX(F1025,0.1)^2),1/3))))),IF(IFERROR(V1025,0)=1,MAX($D$16,IFERROR(L1025,MAX($D$16,POWER((ABS(K1025)^2)/($I$5*MAX(F1025,0.1)^2),1/3)))),IF(IFERROR(AG1025,0)=1,MAX($D$16,IFERROR(W1025,MAX($D$16,POWER((ABS(K1025)^2)/($I$5*MAX(F1025,0.1)^2),1/3)))),MAX($D$16,POWER((ABS(K1025)^2)/($I$5*MAX(F1025,0.1)^2),1/3))))))),MAX($D$16,POWER((ABS(K1025)^2)/($I$5*MAX(F1025,0.1)^2),1/3)))</f>
        <v>2.1389677043987478</v>
      </c>
      <c r="AI1025">
        <f t="shared" ca="1" si="506"/>
        <v>634.26446770439873</v>
      </c>
      <c r="AJ1025">
        <f t="shared" ca="1" si="507"/>
        <v>635.33395155659809</v>
      </c>
      <c r="AM1025">
        <v>0</v>
      </c>
      <c r="AN1025">
        <v>0</v>
      </c>
      <c r="AO1025">
        <f t="shared" si="508"/>
        <v>0</v>
      </c>
      <c r="AP1025">
        <f t="shared" si="517"/>
        <v>0</v>
      </c>
      <c r="AQ1025">
        <f t="shared" ca="1" si="509"/>
        <v>1.0000000000000004</v>
      </c>
      <c r="AR1025" t="str">
        <f t="shared" ca="1" si="510"/>
        <v>Supercritical</v>
      </c>
      <c r="AS1025">
        <f t="shared" ca="1" si="511"/>
        <v>3.8141460404132466E-3</v>
      </c>
    </row>
    <row r="1026" spans="1:45" x14ac:dyDescent="0.35">
      <c r="A1026">
        <v>877</v>
      </c>
      <c r="B1026">
        <v>875.99599999999998</v>
      </c>
      <c r="C1026">
        <v>616086.53300000005</v>
      </c>
      <c r="D1026">
        <v>3097130.946</v>
      </c>
      <c r="E1026">
        <v>632.125</v>
      </c>
      <c r="F1026">
        <v>5.2</v>
      </c>
      <c r="G1026">
        <v>0</v>
      </c>
      <c r="H1026" t="s">
        <v>194</v>
      </c>
      <c r="I1026">
        <v>5.7000000000000002E-2</v>
      </c>
      <c r="J1026">
        <f t="shared" si="512"/>
        <v>1</v>
      </c>
      <c r="K1026">
        <f t="shared" ca="1" si="513"/>
        <v>50.95</v>
      </c>
      <c r="L1026">
        <f t="shared" ca="1" si="514"/>
        <v>1.0684959309922624</v>
      </c>
      <c r="M1026">
        <f t="shared" ca="1" si="487"/>
        <v>5.5561788411597641</v>
      </c>
      <c r="N1026">
        <f t="shared" ca="1" si="488"/>
        <v>0.75728294997139567</v>
      </c>
      <c r="O1026">
        <f t="shared" ca="1" si="489"/>
        <v>9.1699712080119067</v>
      </c>
      <c r="P1026">
        <f t="shared" ca="1" si="490"/>
        <v>633.1934959309923</v>
      </c>
      <c r="Q1026">
        <f t="shared" ca="1" si="491"/>
        <v>637.47934567389586</v>
      </c>
      <c r="R1026">
        <f t="shared" ca="1" si="492"/>
        <v>2.7409906686322007E-2</v>
      </c>
      <c r="S1026">
        <f t="shared" ca="1" si="493"/>
        <v>2.8323507366843055</v>
      </c>
      <c r="T1026">
        <f t="shared" ca="1" si="494"/>
        <v>50.594272557643521</v>
      </c>
      <c r="U1026">
        <f t="shared" ca="1" si="515"/>
        <v>-2.7317062411952975E-2</v>
      </c>
      <c r="V1026">
        <f t="shared" ca="1" si="516"/>
        <v>0</v>
      </c>
      <c r="W1026">
        <f t="shared" ca="1" si="495"/>
        <v>1.0030064032113946</v>
      </c>
      <c r="X1026">
        <f t="shared" ca="1" si="496"/>
        <v>5.2156332966992522</v>
      </c>
      <c r="Y1026">
        <f t="shared" ca="1" si="497"/>
        <v>0.72378906849159463</v>
      </c>
      <c r="Z1026">
        <f t="shared" ca="1" si="498"/>
        <v>9.7687082472312703</v>
      </c>
      <c r="AA1026">
        <f t="shared" ca="1" si="499"/>
        <v>633.12800640321143</v>
      </c>
      <c r="AB1026">
        <f t="shared" ca="1" si="500"/>
        <v>637.99180155201486</v>
      </c>
      <c r="AC1026">
        <f t="shared" ca="1" si="501"/>
        <v>3.3040055658276939E-2</v>
      </c>
      <c r="AD1026">
        <f t="shared" ca="1" si="502"/>
        <v>3.1142307072208895</v>
      </c>
      <c r="AE1026">
        <f t="shared" ca="1" si="503"/>
        <v>53.351200649543365</v>
      </c>
      <c r="AF1026">
        <f t="shared" ca="1" si="504"/>
        <v>3.2507015602618594E-2</v>
      </c>
      <c r="AG1026">
        <f t="shared" ca="1" si="505"/>
        <v>0</v>
      </c>
      <c r="AH1026">
        <f ca="1">IFERROR(IF(V32="Supercritical",MAX($D$16,IFERROR(L1026,MAX($D$16,POWER((ABS(K1026)^2)/($I$5*MAX(F1026,0.1)^2),1/3)))),IF(V32="Subcritical",MAX($D$16,IFERROR(W1026,MAX($D$16,POWER((ABS(K1026)^2)/($I$5*MAX(F1026,0.1)^2),1/3)))),IF(AND(IFERROR(V1026,0)=1,IFERROR(AG1026,0)=1),IF(IFERROR(T1026,-1E+99)&gt;=IFERROR(AE1026,-1E+99),MAX($D$16,IFERROR(L1026,MAX($D$16,POWER((ABS(K1026)^2)/($I$5*MAX(F1026,0.1)^2),1/3)))),MAX($D$16,IFERROR(W1026,MAX($D$16,POWER((ABS(K1026)^2)/($I$5*MAX(F1026,0.1)^2),1/3))))),IF(IFERROR(V1026,0)=1,MAX($D$16,IFERROR(L1026,MAX($D$16,POWER((ABS(K1026)^2)/($I$5*MAX(F1026,0.1)^2),1/3)))),IF(IFERROR(AG1026,0)=1,MAX($D$16,IFERROR(W1026,MAX($D$16,POWER((ABS(K1026)^2)/($I$5*MAX(F1026,0.1)^2),1/3)))),MAX($D$16,POWER((ABS(K1026)^2)/($I$5*MAX(F1026,0.1)^2),1/3))))))),MAX($D$16,POWER((ABS(K1026)^2)/($I$5*MAX(F1026,0.1)^2),1/3)))</f>
        <v>2.1389677043987478</v>
      </c>
      <c r="AI1026">
        <f t="shared" ca="1" si="506"/>
        <v>634.26396770439874</v>
      </c>
      <c r="AJ1026">
        <f t="shared" ca="1" si="507"/>
        <v>635.33345155659811</v>
      </c>
      <c r="AM1026">
        <v>0</v>
      </c>
      <c r="AN1026">
        <v>0</v>
      </c>
      <c r="AO1026">
        <f t="shared" si="508"/>
        <v>0</v>
      </c>
      <c r="AP1026">
        <f t="shared" si="517"/>
        <v>0</v>
      </c>
      <c r="AQ1026">
        <f t="shared" ca="1" si="509"/>
        <v>1.0000000000000004</v>
      </c>
      <c r="AR1026" t="str">
        <f t="shared" ca="1" si="510"/>
        <v>Supercritical</v>
      </c>
      <c r="AS1026">
        <f t="shared" ca="1" si="511"/>
        <v>3.8141460404132466E-3</v>
      </c>
    </row>
    <row r="1027" spans="1:45" x14ac:dyDescent="0.35">
      <c r="A1027">
        <v>878</v>
      </c>
      <c r="B1027">
        <v>876.995</v>
      </c>
      <c r="C1027">
        <v>616086.49100000004</v>
      </c>
      <c r="D1027">
        <v>3097129.9470000002</v>
      </c>
      <c r="E1027">
        <v>632.12450000000001</v>
      </c>
      <c r="F1027">
        <v>5.2</v>
      </c>
      <c r="G1027">
        <v>0</v>
      </c>
      <c r="H1027" t="s">
        <v>194</v>
      </c>
      <c r="I1027">
        <v>0</v>
      </c>
      <c r="J1027">
        <f t="shared" si="512"/>
        <v>0.99900000000002365</v>
      </c>
      <c r="K1027">
        <f t="shared" ca="1" si="513"/>
        <v>50.95</v>
      </c>
      <c r="L1027">
        <f t="shared" ca="1" si="514"/>
        <v>1.0684959309922624</v>
      </c>
      <c r="M1027">
        <f t="shared" ca="1" si="487"/>
        <v>5.5561788411597641</v>
      </c>
      <c r="N1027">
        <f t="shared" ca="1" si="488"/>
        <v>0.75728294997139567</v>
      </c>
      <c r="O1027">
        <f t="shared" ca="1" si="489"/>
        <v>9.1699712080119067</v>
      </c>
      <c r="P1027">
        <f t="shared" ca="1" si="490"/>
        <v>633.19299593099231</v>
      </c>
      <c r="Q1027">
        <f t="shared" ca="1" si="491"/>
        <v>637.47884567389588</v>
      </c>
      <c r="R1027">
        <f t="shared" ca="1" si="492"/>
        <v>2.7409906686322007E-2</v>
      </c>
      <c r="S1027">
        <f t="shared" ca="1" si="493"/>
        <v>2.8323507366843055</v>
      </c>
      <c r="T1027">
        <f t="shared" ca="1" si="494"/>
        <v>50.594272557643521</v>
      </c>
      <c r="U1027">
        <f t="shared" ca="1" si="515"/>
        <v>-2.6882496779649045E-2</v>
      </c>
      <c r="V1027">
        <f t="shared" ca="1" si="516"/>
        <v>0</v>
      </c>
      <c r="W1027">
        <f t="shared" ca="1" si="495"/>
        <v>1.0036746817070357</v>
      </c>
      <c r="X1027">
        <f t="shared" ca="1" si="496"/>
        <v>5.2191083448765854</v>
      </c>
      <c r="Y1027">
        <f t="shared" ca="1" si="497"/>
        <v>0.72413699984765689</v>
      </c>
      <c r="Z1027">
        <f t="shared" ca="1" si="498"/>
        <v>9.7622039308717969</v>
      </c>
      <c r="AA1027">
        <f t="shared" ca="1" si="499"/>
        <v>633.12817468170704</v>
      </c>
      <c r="AB1027">
        <f t="shared" ca="1" si="500"/>
        <v>637.98549504806431</v>
      </c>
      <c r="AC1027">
        <f t="shared" ca="1" si="501"/>
        <v>3.2974935278336961E-2</v>
      </c>
      <c r="AD1027">
        <f t="shared" ca="1" si="502"/>
        <v>3.1111208943745683</v>
      </c>
      <c r="AE1027">
        <f t="shared" ca="1" si="503"/>
        <v>53.320905969007242</v>
      </c>
      <c r="AF1027">
        <f t="shared" ca="1" si="504"/>
        <v>3.2474935278401063E-2</v>
      </c>
      <c r="AG1027">
        <f t="shared" ca="1" si="505"/>
        <v>0</v>
      </c>
      <c r="AH1027">
        <f ca="1">IFERROR(IF(V32="Supercritical",MAX($D$16,IFERROR(L1027,MAX($D$16,POWER((ABS(K1027)^2)/($I$5*MAX(F1027,0.1)^2),1/3)))),IF(V32="Subcritical",MAX($D$16,IFERROR(W1027,MAX($D$16,POWER((ABS(K1027)^2)/($I$5*MAX(F1027,0.1)^2),1/3)))),IF(AND(IFERROR(V1027,0)=1,IFERROR(AG1027,0)=1),IF(IFERROR(T1027,-1E+99)&gt;=IFERROR(AE1027,-1E+99),MAX($D$16,IFERROR(L1027,MAX($D$16,POWER((ABS(K1027)^2)/($I$5*MAX(F1027,0.1)^2),1/3)))),MAX($D$16,IFERROR(W1027,MAX($D$16,POWER((ABS(K1027)^2)/($I$5*MAX(F1027,0.1)^2),1/3))))),IF(IFERROR(V1027,0)=1,MAX($D$16,IFERROR(L1027,MAX($D$16,POWER((ABS(K1027)^2)/($I$5*MAX(F1027,0.1)^2),1/3)))),IF(IFERROR(AG1027,0)=1,MAX($D$16,IFERROR(W1027,MAX($D$16,POWER((ABS(K1027)^2)/($I$5*MAX(F1027,0.1)^2),1/3)))),MAX($D$16,POWER((ABS(K1027)^2)/($I$5*MAX(F1027,0.1)^2),1/3))))))),MAX($D$16,POWER((ABS(K1027)^2)/($I$5*MAX(F1027,0.1)^2),1/3)))</f>
        <v>2.1389677043987478</v>
      </c>
      <c r="AI1027">
        <f t="shared" ca="1" si="506"/>
        <v>634.26346770439875</v>
      </c>
      <c r="AJ1027">
        <f t="shared" ca="1" si="507"/>
        <v>635.33295155659812</v>
      </c>
      <c r="AM1027">
        <v>0</v>
      </c>
      <c r="AN1027">
        <v>0</v>
      </c>
      <c r="AO1027">
        <f t="shared" si="508"/>
        <v>0</v>
      </c>
      <c r="AP1027">
        <f t="shared" si="517"/>
        <v>0</v>
      </c>
      <c r="AQ1027">
        <f t="shared" ca="1" si="509"/>
        <v>1.0000000000000004</v>
      </c>
      <c r="AR1027" t="str">
        <f t="shared" ca="1" si="510"/>
        <v>Supercritical</v>
      </c>
      <c r="AS1027">
        <f t="shared" ca="1" si="511"/>
        <v>3.8141460404132466E-3</v>
      </c>
    </row>
    <row r="1028" spans="1:45" x14ac:dyDescent="0.35">
      <c r="A1028">
        <v>879</v>
      </c>
      <c r="B1028">
        <v>877.995</v>
      </c>
      <c r="C1028">
        <v>616086.44900000002</v>
      </c>
      <c r="D1028">
        <v>3097128.9479999999</v>
      </c>
      <c r="E1028">
        <v>632.12400000000002</v>
      </c>
      <c r="F1028">
        <v>5.2</v>
      </c>
      <c r="G1028">
        <v>0</v>
      </c>
      <c r="H1028" t="s">
        <v>194</v>
      </c>
      <c r="I1028">
        <v>0</v>
      </c>
      <c r="J1028">
        <f t="shared" si="512"/>
        <v>1</v>
      </c>
      <c r="K1028">
        <f t="shared" ca="1" si="513"/>
        <v>50.95</v>
      </c>
      <c r="L1028">
        <f t="shared" ca="1" si="514"/>
        <v>1.0684959309922624</v>
      </c>
      <c r="M1028">
        <f t="shared" ca="1" si="487"/>
        <v>5.5561788411597641</v>
      </c>
      <c r="N1028">
        <f t="shared" ca="1" si="488"/>
        <v>0.75728294997139567</v>
      </c>
      <c r="O1028">
        <f t="shared" ca="1" si="489"/>
        <v>9.1699712080119067</v>
      </c>
      <c r="P1028">
        <f t="shared" ca="1" si="490"/>
        <v>633.19249593099232</v>
      </c>
      <c r="Q1028">
        <f t="shared" ca="1" si="491"/>
        <v>637.47834567389589</v>
      </c>
      <c r="R1028">
        <f t="shared" ca="1" si="492"/>
        <v>2.7409906686322007E-2</v>
      </c>
      <c r="S1028">
        <f t="shared" ca="1" si="493"/>
        <v>2.8323507366843055</v>
      </c>
      <c r="T1028">
        <f t="shared" ca="1" si="494"/>
        <v>50.594272557643521</v>
      </c>
      <c r="U1028">
        <f t="shared" ca="1" si="515"/>
        <v>-2.6909906686341856E-2</v>
      </c>
      <c r="V1028">
        <f t="shared" ca="1" si="516"/>
        <v>0</v>
      </c>
      <c r="W1028">
        <f t="shared" ca="1" si="495"/>
        <v>1.0043901324558864</v>
      </c>
      <c r="X1028">
        <f t="shared" ca="1" si="496"/>
        <v>5.2228286887706092</v>
      </c>
      <c r="Y1028">
        <f t="shared" ca="1" si="497"/>
        <v>0.72450934788404597</v>
      </c>
      <c r="Z1028">
        <f t="shared" ca="1" si="498"/>
        <v>9.7552500830719406</v>
      </c>
      <c r="AA1028">
        <f t="shared" ca="1" si="499"/>
        <v>633.12839013245593</v>
      </c>
      <c r="AB1028">
        <f t="shared" ca="1" si="500"/>
        <v>637.97879299602755</v>
      </c>
      <c r="AC1028">
        <f t="shared" ca="1" si="501"/>
        <v>3.2905412674151001E-2</v>
      </c>
      <c r="AD1028">
        <f t="shared" ca="1" si="502"/>
        <v>3.1077972993799889</v>
      </c>
      <c r="AE1028">
        <f t="shared" ca="1" si="503"/>
        <v>53.28852525516826</v>
      </c>
      <c r="AF1028">
        <f t="shared" ca="1" si="504"/>
        <v>3.2850032936607931E-2</v>
      </c>
      <c r="AG1028">
        <f t="shared" ca="1" si="505"/>
        <v>0</v>
      </c>
      <c r="AH1028">
        <f ca="1">IFERROR(IF(V32="Supercritical",MAX($D$16,IFERROR(L1028,MAX($D$16,POWER((ABS(K1028)^2)/($I$5*MAX(F1028,0.1)^2),1/3)))),IF(V32="Subcritical",MAX($D$16,IFERROR(W1028,MAX($D$16,POWER((ABS(K1028)^2)/($I$5*MAX(F1028,0.1)^2),1/3)))),IF(AND(IFERROR(V1028,0)=1,IFERROR(AG1028,0)=1),IF(IFERROR(T1028,-1E+99)&gt;=IFERROR(AE1028,-1E+99),MAX($D$16,IFERROR(L1028,MAX($D$16,POWER((ABS(K1028)^2)/($I$5*MAX(F1028,0.1)^2),1/3)))),MAX($D$16,IFERROR(W1028,MAX($D$16,POWER((ABS(K1028)^2)/($I$5*MAX(F1028,0.1)^2),1/3))))),IF(IFERROR(V1028,0)=1,MAX($D$16,IFERROR(L1028,MAX($D$16,POWER((ABS(K1028)^2)/($I$5*MAX(F1028,0.1)^2),1/3)))),IF(IFERROR(AG1028,0)=1,MAX($D$16,IFERROR(W1028,MAX($D$16,POWER((ABS(K1028)^2)/($I$5*MAX(F1028,0.1)^2),1/3)))),MAX($D$16,POWER((ABS(K1028)^2)/($I$5*MAX(F1028,0.1)^2),1/3))))))),MAX($D$16,POWER((ABS(K1028)^2)/($I$5*MAX(F1028,0.1)^2),1/3)))</f>
        <v>2.1389677043987478</v>
      </c>
      <c r="AI1028">
        <f t="shared" ca="1" si="506"/>
        <v>634.26296770439876</v>
      </c>
      <c r="AJ1028">
        <f t="shared" ca="1" si="507"/>
        <v>635.33245155659813</v>
      </c>
      <c r="AM1028">
        <v>0</v>
      </c>
      <c r="AN1028">
        <v>0</v>
      </c>
      <c r="AO1028">
        <f t="shared" si="508"/>
        <v>0</v>
      </c>
      <c r="AP1028">
        <f t="shared" si="517"/>
        <v>0</v>
      </c>
      <c r="AQ1028">
        <f t="shared" ca="1" si="509"/>
        <v>1.0000000000000004</v>
      </c>
      <c r="AR1028" t="str">
        <f t="shared" ca="1" si="510"/>
        <v>Supercritical</v>
      </c>
      <c r="AS1028">
        <f t="shared" ca="1" si="511"/>
        <v>3.8141460404132466E-3</v>
      </c>
    </row>
    <row r="1029" spans="1:45" x14ac:dyDescent="0.35">
      <c r="A1029">
        <v>880</v>
      </c>
      <c r="B1029">
        <v>878.995</v>
      </c>
      <c r="C1029">
        <v>616086.40700000001</v>
      </c>
      <c r="D1029">
        <v>3097127.949</v>
      </c>
      <c r="E1029">
        <v>632.12350000000004</v>
      </c>
      <c r="F1029">
        <v>5.2</v>
      </c>
      <c r="G1029">
        <v>0</v>
      </c>
      <c r="H1029" t="s">
        <v>194</v>
      </c>
      <c r="I1029">
        <v>5.5E-2</v>
      </c>
      <c r="J1029">
        <f t="shared" si="512"/>
        <v>1</v>
      </c>
      <c r="K1029">
        <f t="shared" ca="1" si="513"/>
        <v>50.95</v>
      </c>
      <c r="L1029">
        <f t="shared" ca="1" si="514"/>
        <v>1.0684959309922624</v>
      </c>
      <c r="M1029">
        <f t="shared" ca="1" si="487"/>
        <v>5.5561788411597641</v>
      </c>
      <c r="N1029">
        <f t="shared" ca="1" si="488"/>
        <v>0.75728294997139567</v>
      </c>
      <c r="O1029">
        <f t="shared" ca="1" si="489"/>
        <v>9.1699712080119067</v>
      </c>
      <c r="P1029">
        <f t="shared" ca="1" si="490"/>
        <v>633.19199593099233</v>
      </c>
      <c r="Q1029">
        <f t="shared" ca="1" si="491"/>
        <v>637.4778456738959</v>
      </c>
      <c r="R1029">
        <f t="shared" ca="1" si="492"/>
        <v>2.7409906686322007E-2</v>
      </c>
      <c r="S1029">
        <f t="shared" ca="1" si="493"/>
        <v>2.8323507366843055</v>
      </c>
      <c r="T1029">
        <f t="shared" ca="1" si="494"/>
        <v>50.594272557643521</v>
      </c>
      <c r="U1029">
        <f t="shared" ca="1" si="515"/>
        <v>-2.7302776246074245E-2</v>
      </c>
      <c r="V1029">
        <f t="shared" ca="1" si="516"/>
        <v>0</v>
      </c>
      <c r="W1029">
        <f t="shared" ca="1" si="495"/>
        <v>1.0051468646653168</v>
      </c>
      <c r="X1029">
        <f t="shared" ca="1" si="496"/>
        <v>5.2267636962596473</v>
      </c>
      <c r="Y1029">
        <f t="shared" ca="1" si="497"/>
        <v>0.72490301955352843</v>
      </c>
      <c r="Z1029">
        <f t="shared" ca="1" si="498"/>
        <v>9.747905771301772</v>
      </c>
      <c r="AA1029">
        <f t="shared" ca="1" si="499"/>
        <v>633.12864686466537</v>
      </c>
      <c r="AB1029">
        <f t="shared" ca="1" si="500"/>
        <v>637.97174915448079</v>
      </c>
      <c r="AC1029">
        <f t="shared" ca="1" si="501"/>
        <v>3.2832096672467233E-2</v>
      </c>
      <c r="AD1029">
        <f t="shared" ca="1" si="502"/>
        <v>3.1042883679386808</v>
      </c>
      <c r="AE1029">
        <f t="shared" ca="1" si="503"/>
        <v>53.254335022179283</v>
      </c>
      <c r="AF1029">
        <f t="shared" ca="1" si="504"/>
        <v>3.2808879812478153E-2</v>
      </c>
      <c r="AG1029">
        <f t="shared" ca="1" si="505"/>
        <v>0</v>
      </c>
      <c r="AH1029">
        <f ca="1">IFERROR(IF(V32="Supercritical",MAX($D$16,IFERROR(L1029,MAX($D$16,POWER((ABS(K1029)^2)/($I$5*MAX(F1029,0.1)^2),1/3)))),IF(V32="Subcritical",MAX($D$16,IFERROR(W1029,MAX($D$16,POWER((ABS(K1029)^2)/($I$5*MAX(F1029,0.1)^2),1/3)))),IF(AND(IFERROR(V1029,0)=1,IFERROR(AG1029,0)=1),IF(IFERROR(T1029,-1E+99)&gt;=IFERROR(AE1029,-1E+99),MAX($D$16,IFERROR(L1029,MAX($D$16,POWER((ABS(K1029)^2)/($I$5*MAX(F1029,0.1)^2),1/3)))),MAX($D$16,IFERROR(W1029,MAX($D$16,POWER((ABS(K1029)^2)/($I$5*MAX(F1029,0.1)^2),1/3))))),IF(IFERROR(V1029,0)=1,MAX($D$16,IFERROR(L1029,MAX($D$16,POWER((ABS(K1029)^2)/($I$5*MAX(F1029,0.1)^2),1/3)))),IF(IFERROR(AG1029,0)=1,MAX($D$16,IFERROR(W1029,MAX($D$16,POWER((ABS(K1029)^2)/($I$5*MAX(F1029,0.1)^2),1/3)))),MAX($D$16,POWER((ABS(K1029)^2)/($I$5*MAX(F1029,0.1)^2),1/3))))))),MAX($D$16,POWER((ABS(K1029)^2)/($I$5*MAX(F1029,0.1)^2),1/3)))</f>
        <v>2.1389677043987478</v>
      </c>
      <c r="AI1029">
        <f t="shared" ca="1" si="506"/>
        <v>634.26246770439877</v>
      </c>
      <c r="AJ1029">
        <f t="shared" ca="1" si="507"/>
        <v>635.33195155659814</v>
      </c>
      <c r="AM1029">
        <v>0</v>
      </c>
      <c r="AN1029">
        <v>0</v>
      </c>
      <c r="AO1029">
        <f t="shared" si="508"/>
        <v>0</v>
      </c>
      <c r="AP1029">
        <f t="shared" si="517"/>
        <v>0</v>
      </c>
      <c r="AQ1029">
        <f t="shared" ca="1" si="509"/>
        <v>1.0000000000000004</v>
      </c>
      <c r="AR1029" t="str">
        <f t="shared" ca="1" si="510"/>
        <v>Supercritical</v>
      </c>
      <c r="AS1029">
        <f t="shared" ca="1" si="511"/>
        <v>3.8141460404132466E-3</v>
      </c>
    </row>
    <row r="1030" spans="1:45" x14ac:dyDescent="0.35">
      <c r="A1030">
        <v>881</v>
      </c>
      <c r="B1030">
        <v>879.99599999999998</v>
      </c>
      <c r="C1030">
        <v>616086.36399999994</v>
      </c>
      <c r="D1030">
        <v>3097126.949</v>
      </c>
      <c r="E1030">
        <v>632.12300000000005</v>
      </c>
      <c r="F1030">
        <v>5.2</v>
      </c>
      <c r="G1030">
        <v>0</v>
      </c>
      <c r="H1030" t="s">
        <v>194</v>
      </c>
      <c r="I1030">
        <v>5.5E-2</v>
      </c>
      <c r="J1030">
        <f t="shared" si="512"/>
        <v>1.0009999999999764</v>
      </c>
      <c r="K1030">
        <f t="shared" ca="1" si="513"/>
        <v>50.95</v>
      </c>
      <c r="L1030">
        <f t="shared" ca="1" si="514"/>
        <v>1.0684959309922624</v>
      </c>
      <c r="M1030">
        <f t="shared" ca="1" si="487"/>
        <v>5.5561788411597641</v>
      </c>
      <c r="N1030">
        <f t="shared" ca="1" si="488"/>
        <v>0.75728294997139567</v>
      </c>
      <c r="O1030">
        <f t="shared" ca="1" si="489"/>
        <v>9.1699712080119067</v>
      </c>
      <c r="P1030">
        <f t="shared" ca="1" si="490"/>
        <v>633.19149593099235</v>
      </c>
      <c r="Q1030">
        <f t="shared" ca="1" si="491"/>
        <v>637.47734567389591</v>
      </c>
      <c r="R1030">
        <f t="shared" ca="1" si="492"/>
        <v>2.7409906686322007E-2</v>
      </c>
      <c r="S1030">
        <f t="shared" ca="1" si="493"/>
        <v>2.8323507366843055</v>
      </c>
      <c r="T1030">
        <f t="shared" ca="1" si="494"/>
        <v>50.594272557643521</v>
      </c>
      <c r="U1030">
        <f t="shared" ca="1" si="515"/>
        <v>-2.7330186152767055E-2</v>
      </c>
      <c r="V1030">
        <f t="shared" ca="1" si="516"/>
        <v>0</v>
      </c>
      <c r="W1030">
        <f t="shared" ca="1" si="495"/>
        <v>1.0059365762824533</v>
      </c>
      <c r="X1030">
        <f t="shared" ca="1" si="496"/>
        <v>5.2308701966687572</v>
      </c>
      <c r="Y1030">
        <f t="shared" ca="1" si="497"/>
        <v>0.7253136717758818</v>
      </c>
      <c r="Z1030">
        <f t="shared" ca="1" si="498"/>
        <v>9.7402531671397909</v>
      </c>
      <c r="AA1030">
        <f t="shared" ca="1" si="499"/>
        <v>633.12893657628251</v>
      </c>
      <c r="AB1030">
        <f t="shared" ca="1" si="500"/>
        <v>637.96443768535369</v>
      </c>
      <c r="AC1030">
        <f t="shared" ca="1" si="501"/>
        <v>3.2755823580301428E-2</v>
      </c>
      <c r="AD1030">
        <f t="shared" ca="1" si="502"/>
        <v>3.100633547975105</v>
      </c>
      <c r="AE1030">
        <f t="shared" ca="1" si="503"/>
        <v>53.218719103105848</v>
      </c>
      <c r="AF1030">
        <f t="shared" ca="1" si="504"/>
        <v>3.2255823580157994E-2</v>
      </c>
      <c r="AG1030">
        <f t="shared" ca="1" si="505"/>
        <v>0</v>
      </c>
      <c r="AH1030">
        <f ca="1">IFERROR(IF(V32="Supercritical",MAX($D$16,IFERROR(L1030,MAX($D$16,POWER((ABS(K1030)^2)/($I$5*MAX(F1030,0.1)^2),1/3)))),IF(V32="Subcritical",MAX($D$16,IFERROR(W1030,MAX($D$16,POWER((ABS(K1030)^2)/($I$5*MAX(F1030,0.1)^2),1/3)))),IF(AND(IFERROR(V1030,0)=1,IFERROR(AG1030,0)=1),IF(IFERROR(T1030,-1E+99)&gt;=IFERROR(AE1030,-1E+99),MAX($D$16,IFERROR(L1030,MAX($D$16,POWER((ABS(K1030)^2)/($I$5*MAX(F1030,0.1)^2),1/3)))),MAX($D$16,IFERROR(W1030,MAX($D$16,POWER((ABS(K1030)^2)/($I$5*MAX(F1030,0.1)^2),1/3))))),IF(IFERROR(V1030,0)=1,MAX($D$16,IFERROR(L1030,MAX($D$16,POWER((ABS(K1030)^2)/($I$5*MAX(F1030,0.1)^2),1/3)))),IF(IFERROR(AG1030,0)=1,MAX($D$16,IFERROR(W1030,MAX($D$16,POWER((ABS(K1030)^2)/($I$5*MAX(F1030,0.1)^2),1/3)))),MAX($D$16,POWER((ABS(K1030)^2)/($I$5*MAX(F1030,0.1)^2),1/3))))))),MAX($D$16,POWER((ABS(K1030)^2)/($I$5*MAX(F1030,0.1)^2),1/3)))</f>
        <v>2.1389677043987478</v>
      </c>
      <c r="AI1030">
        <f t="shared" ca="1" si="506"/>
        <v>634.26196770439878</v>
      </c>
      <c r="AJ1030">
        <f t="shared" ca="1" si="507"/>
        <v>635.33145155659815</v>
      </c>
      <c r="AM1030">
        <v>0</v>
      </c>
      <c r="AN1030">
        <v>0</v>
      </c>
      <c r="AO1030">
        <f t="shared" si="508"/>
        <v>0</v>
      </c>
      <c r="AP1030">
        <f t="shared" si="517"/>
        <v>0</v>
      </c>
      <c r="AQ1030">
        <f t="shared" ca="1" si="509"/>
        <v>1.0000000000000004</v>
      </c>
      <c r="AR1030" t="str">
        <f t="shared" ca="1" si="510"/>
        <v>Supercritical</v>
      </c>
      <c r="AS1030">
        <f t="shared" ca="1" si="511"/>
        <v>3.8141460404132466E-3</v>
      </c>
    </row>
    <row r="1031" spans="1:45" x14ac:dyDescent="0.35">
      <c r="A1031">
        <v>882</v>
      </c>
      <c r="B1031">
        <v>880.99599999999998</v>
      </c>
      <c r="C1031">
        <v>616086.32200000004</v>
      </c>
      <c r="D1031">
        <v>3097125.95</v>
      </c>
      <c r="E1031">
        <v>632.12249999999995</v>
      </c>
      <c r="F1031">
        <v>5.2</v>
      </c>
      <c r="G1031">
        <v>0</v>
      </c>
      <c r="H1031" t="s">
        <v>194</v>
      </c>
      <c r="I1031">
        <v>0</v>
      </c>
      <c r="J1031">
        <f t="shared" si="512"/>
        <v>1</v>
      </c>
      <c r="K1031">
        <f t="shared" ca="1" si="513"/>
        <v>50.95</v>
      </c>
      <c r="L1031">
        <f t="shared" ca="1" si="514"/>
        <v>1.0684959309922624</v>
      </c>
      <c r="M1031">
        <f t="shared" ca="1" si="487"/>
        <v>5.5561788411597641</v>
      </c>
      <c r="N1031">
        <f t="shared" ca="1" si="488"/>
        <v>0.75728294997139567</v>
      </c>
      <c r="O1031">
        <f t="shared" ca="1" si="489"/>
        <v>9.1699712080119067</v>
      </c>
      <c r="P1031">
        <f t="shared" ca="1" si="490"/>
        <v>633.19099593099224</v>
      </c>
      <c r="Q1031">
        <f t="shared" ca="1" si="491"/>
        <v>637.47684567389581</v>
      </c>
      <c r="R1031">
        <f t="shared" ca="1" si="492"/>
        <v>2.7409906686322007E-2</v>
      </c>
      <c r="S1031">
        <f t="shared" ca="1" si="493"/>
        <v>2.8323507366843055</v>
      </c>
      <c r="T1031">
        <f t="shared" ca="1" si="494"/>
        <v>50.594272557643521</v>
      </c>
      <c r="U1031">
        <f t="shared" ca="1" si="515"/>
        <v>-2.6909906686228169E-2</v>
      </c>
      <c r="V1031">
        <f t="shared" ca="1" si="516"/>
        <v>0</v>
      </c>
      <c r="W1031">
        <f t="shared" ca="1" si="495"/>
        <v>1.0067498216685797</v>
      </c>
      <c r="X1031">
        <f t="shared" ca="1" si="496"/>
        <v>5.2350990726766149</v>
      </c>
      <c r="Y1031">
        <f t="shared" ca="1" si="497"/>
        <v>0.72573637367710697</v>
      </c>
      <c r="Z1031">
        <f t="shared" ca="1" si="498"/>
        <v>9.732385059515245</v>
      </c>
      <c r="AA1031">
        <f t="shared" ca="1" si="499"/>
        <v>633.12924982166851</v>
      </c>
      <c r="AB1031">
        <f t="shared" ca="1" si="500"/>
        <v>637.95694191884866</v>
      </c>
      <c r="AC1031">
        <f t="shared" ca="1" si="501"/>
        <v>3.2677530678476154E-2</v>
      </c>
      <c r="AD1031">
        <f t="shared" ca="1" si="502"/>
        <v>3.0968773020195774</v>
      </c>
      <c r="AE1031">
        <f t="shared" ca="1" si="503"/>
        <v>53.182110371149854</v>
      </c>
      <c r="AF1031">
        <f t="shared" ca="1" si="504"/>
        <v>3.2177530678495714E-2</v>
      </c>
      <c r="AG1031">
        <f t="shared" ca="1" si="505"/>
        <v>0</v>
      </c>
      <c r="AH1031">
        <f ca="1">IFERROR(IF(V32="Supercritical",MAX($D$16,IFERROR(L1031,MAX($D$16,POWER((ABS(K1031)^2)/($I$5*MAX(F1031,0.1)^2),1/3)))),IF(V32="Subcritical",MAX($D$16,IFERROR(W1031,MAX($D$16,POWER((ABS(K1031)^2)/($I$5*MAX(F1031,0.1)^2),1/3)))),IF(AND(IFERROR(V1031,0)=1,IFERROR(AG1031,0)=1),IF(IFERROR(T1031,-1E+99)&gt;=IFERROR(AE1031,-1E+99),MAX($D$16,IFERROR(L1031,MAX($D$16,POWER((ABS(K1031)^2)/($I$5*MAX(F1031,0.1)^2),1/3)))),MAX($D$16,IFERROR(W1031,MAX($D$16,POWER((ABS(K1031)^2)/($I$5*MAX(F1031,0.1)^2),1/3))))),IF(IFERROR(V1031,0)=1,MAX($D$16,IFERROR(L1031,MAX($D$16,POWER((ABS(K1031)^2)/($I$5*MAX(F1031,0.1)^2),1/3)))),IF(IFERROR(AG1031,0)=1,MAX($D$16,IFERROR(W1031,MAX($D$16,POWER((ABS(K1031)^2)/($I$5*MAX(F1031,0.1)^2),1/3)))),MAX($D$16,POWER((ABS(K1031)^2)/($I$5*MAX(F1031,0.1)^2),1/3))))))),MAX($D$16,POWER((ABS(K1031)^2)/($I$5*MAX(F1031,0.1)^2),1/3)))</f>
        <v>2.1389677043987478</v>
      </c>
      <c r="AI1031">
        <f t="shared" ca="1" si="506"/>
        <v>634.26146770439868</v>
      </c>
      <c r="AJ1031">
        <f t="shared" ca="1" si="507"/>
        <v>635.33095155659805</v>
      </c>
      <c r="AM1031">
        <v>0</v>
      </c>
      <c r="AN1031">
        <v>0</v>
      </c>
      <c r="AO1031">
        <f t="shared" si="508"/>
        <v>0</v>
      </c>
      <c r="AP1031">
        <f t="shared" si="517"/>
        <v>0</v>
      </c>
      <c r="AQ1031">
        <f t="shared" ca="1" si="509"/>
        <v>1.0000000000000004</v>
      </c>
      <c r="AR1031" t="str">
        <f t="shared" ca="1" si="510"/>
        <v>Supercritical</v>
      </c>
      <c r="AS1031">
        <f t="shared" ca="1" si="511"/>
        <v>3.8141460404132466E-3</v>
      </c>
    </row>
    <row r="1032" spans="1:45" x14ac:dyDescent="0.35">
      <c r="A1032">
        <v>883</v>
      </c>
      <c r="B1032">
        <v>881.99599999999998</v>
      </c>
      <c r="C1032">
        <v>616086.28</v>
      </c>
      <c r="D1032">
        <v>3097124.9509999999</v>
      </c>
      <c r="E1032">
        <v>632.12199999999996</v>
      </c>
      <c r="F1032">
        <v>5.2</v>
      </c>
      <c r="G1032">
        <v>0</v>
      </c>
      <c r="H1032" t="s">
        <v>194</v>
      </c>
      <c r="I1032">
        <v>0</v>
      </c>
      <c r="J1032">
        <f t="shared" si="512"/>
        <v>1</v>
      </c>
      <c r="K1032">
        <f t="shared" ca="1" si="513"/>
        <v>50.95</v>
      </c>
      <c r="L1032">
        <f t="shared" ca="1" si="514"/>
        <v>1.0684959309922624</v>
      </c>
      <c r="M1032">
        <f t="shared" ca="1" si="487"/>
        <v>5.5561788411597641</v>
      </c>
      <c r="N1032">
        <f t="shared" ca="1" si="488"/>
        <v>0.75728294997139567</v>
      </c>
      <c r="O1032">
        <f t="shared" ca="1" si="489"/>
        <v>9.1699712080119067</v>
      </c>
      <c r="P1032">
        <f t="shared" ca="1" si="490"/>
        <v>633.19049593099226</v>
      </c>
      <c r="Q1032">
        <f t="shared" ca="1" si="491"/>
        <v>637.47634567389582</v>
      </c>
      <c r="R1032">
        <f t="shared" ca="1" si="492"/>
        <v>2.7409906686322007E-2</v>
      </c>
      <c r="S1032">
        <f t="shared" ca="1" si="493"/>
        <v>2.8323507366843055</v>
      </c>
      <c r="T1032">
        <f t="shared" ca="1" si="494"/>
        <v>50.594272557643521</v>
      </c>
      <c r="U1032">
        <f t="shared" ca="1" si="515"/>
        <v>-2.6909906686341856E-2</v>
      </c>
      <c r="V1032">
        <f t="shared" ca="1" si="516"/>
        <v>0</v>
      </c>
      <c r="W1032">
        <f t="shared" ca="1" si="495"/>
        <v>1.0075769131259953</v>
      </c>
      <c r="X1032">
        <f t="shared" ca="1" si="496"/>
        <v>5.2393999482551754</v>
      </c>
      <c r="Y1032">
        <f t="shared" ca="1" si="497"/>
        <v>0.72616607690218193</v>
      </c>
      <c r="Z1032">
        <f t="shared" ca="1" si="498"/>
        <v>9.7243960192363961</v>
      </c>
      <c r="AA1032">
        <f t="shared" ca="1" si="499"/>
        <v>633.1295769131259</v>
      </c>
      <c r="AB1032">
        <f t="shared" ca="1" si="500"/>
        <v>637.94934643091085</v>
      </c>
      <c r="AC1032">
        <f t="shared" ca="1" si="501"/>
        <v>3.2598167182537816E-2</v>
      </c>
      <c r="AD1032">
        <f t="shared" ca="1" si="502"/>
        <v>3.093064875875533</v>
      </c>
      <c r="AE1032">
        <f t="shared" ca="1" si="503"/>
        <v>53.144949537416359</v>
      </c>
      <c r="AF1032">
        <f t="shared" ca="1" si="504"/>
        <v>3.2556045286696644E-2</v>
      </c>
      <c r="AG1032">
        <f t="shared" ca="1" si="505"/>
        <v>0</v>
      </c>
      <c r="AH1032">
        <f ca="1">IFERROR(IF(V32="Supercritical",MAX($D$16,IFERROR(L1032,MAX($D$16,POWER((ABS(K1032)^2)/($I$5*MAX(F1032,0.1)^2),1/3)))),IF(V32="Subcritical",MAX($D$16,IFERROR(W1032,MAX($D$16,POWER((ABS(K1032)^2)/($I$5*MAX(F1032,0.1)^2),1/3)))),IF(AND(IFERROR(V1032,0)=1,IFERROR(AG1032,0)=1),IF(IFERROR(T1032,-1E+99)&gt;=IFERROR(AE1032,-1E+99),MAX($D$16,IFERROR(L1032,MAX($D$16,POWER((ABS(K1032)^2)/($I$5*MAX(F1032,0.1)^2),1/3)))),MAX($D$16,IFERROR(W1032,MAX($D$16,POWER((ABS(K1032)^2)/($I$5*MAX(F1032,0.1)^2),1/3))))),IF(IFERROR(V1032,0)=1,MAX($D$16,IFERROR(L1032,MAX($D$16,POWER((ABS(K1032)^2)/($I$5*MAX(F1032,0.1)^2),1/3)))),IF(IFERROR(AG1032,0)=1,MAX($D$16,IFERROR(W1032,MAX($D$16,POWER((ABS(K1032)^2)/($I$5*MAX(F1032,0.1)^2),1/3)))),MAX($D$16,POWER((ABS(K1032)^2)/($I$5*MAX(F1032,0.1)^2),1/3))))))),MAX($D$16,POWER((ABS(K1032)^2)/($I$5*MAX(F1032,0.1)^2),1/3)))</f>
        <v>2.1389677043987478</v>
      </c>
      <c r="AI1032">
        <f t="shared" ca="1" si="506"/>
        <v>634.26096770439869</v>
      </c>
      <c r="AJ1032">
        <f t="shared" ca="1" si="507"/>
        <v>635.33045155659806</v>
      </c>
      <c r="AM1032">
        <v>0</v>
      </c>
      <c r="AN1032">
        <v>0</v>
      </c>
      <c r="AO1032">
        <f t="shared" si="508"/>
        <v>0</v>
      </c>
      <c r="AP1032">
        <f t="shared" si="517"/>
        <v>0</v>
      </c>
      <c r="AQ1032">
        <f t="shared" ca="1" si="509"/>
        <v>1.0000000000000004</v>
      </c>
      <c r="AR1032" t="str">
        <f t="shared" ca="1" si="510"/>
        <v>Supercritical</v>
      </c>
      <c r="AS1032">
        <f t="shared" ca="1" si="511"/>
        <v>3.8141460404132466E-3</v>
      </c>
    </row>
    <row r="1033" spans="1:45" x14ac:dyDescent="0.35">
      <c r="A1033">
        <v>884</v>
      </c>
      <c r="B1033">
        <v>882.99599999999998</v>
      </c>
      <c r="C1033">
        <v>616086.23800000001</v>
      </c>
      <c r="D1033">
        <v>3097123.952</v>
      </c>
      <c r="E1033">
        <v>632.12149999999997</v>
      </c>
      <c r="F1033">
        <v>5.2</v>
      </c>
      <c r="G1033">
        <v>0</v>
      </c>
      <c r="H1033" t="s">
        <v>194</v>
      </c>
      <c r="I1033">
        <v>5.7000000000000002E-2</v>
      </c>
      <c r="J1033">
        <f t="shared" si="512"/>
        <v>1</v>
      </c>
      <c r="K1033">
        <f t="shared" ca="1" si="513"/>
        <v>50.95</v>
      </c>
      <c r="L1033">
        <f t="shared" ca="1" si="514"/>
        <v>1.0684959309922624</v>
      </c>
      <c r="M1033">
        <f t="shared" ca="1" si="487"/>
        <v>5.5561788411597641</v>
      </c>
      <c r="N1033">
        <f t="shared" ca="1" si="488"/>
        <v>0.75728294997139567</v>
      </c>
      <c r="O1033">
        <f t="shared" ca="1" si="489"/>
        <v>9.1699712080119067</v>
      </c>
      <c r="P1033">
        <f t="shared" ca="1" si="490"/>
        <v>633.18999593099227</v>
      </c>
      <c r="Q1033">
        <f t="shared" ca="1" si="491"/>
        <v>637.47584567389583</v>
      </c>
      <c r="R1033">
        <f t="shared" ca="1" si="492"/>
        <v>2.7409906686322007E-2</v>
      </c>
      <c r="S1033">
        <f t="shared" ca="1" si="493"/>
        <v>2.8323507366843055</v>
      </c>
      <c r="T1033">
        <f t="shared" ca="1" si="494"/>
        <v>50.594272557643521</v>
      </c>
      <c r="U1033">
        <f t="shared" ca="1" si="515"/>
        <v>-2.7317062411952975E-2</v>
      </c>
      <c r="V1033">
        <f t="shared" ca="1" si="516"/>
        <v>0</v>
      </c>
      <c r="W1033">
        <f t="shared" ca="1" si="495"/>
        <v>1.0084085334811668</v>
      </c>
      <c r="X1033">
        <f t="shared" ca="1" si="496"/>
        <v>5.2437243741020678</v>
      </c>
      <c r="Y1033">
        <f t="shared" ca="1" si="497"/>
        <v>0.72659793444220278</v>
      </c>
      <c r="Z1033">
        <f t="shared" ca="1" si="498"/>
        <v>9.7163764464116493</v>
      </c>
      <c r="AA1033">
        <f t="shared" ca="1" si="499"/>
        <v>633.12990853348117</v>
      </c>
      <c r="AB1033">
        <f t="shared" ca="1" si="500"/>
        <v>637.94173173676268</v>
      </c>
      <c r="AC1033">
        <f t="shared" ca="1" si="501"/>
        <v>3.2518634793978193E-2</v>
      </c>
      <c r="AD1033">
        <f t="shared" ca="1" si="502"/>
        <v>3.0892394540947459</v>
      </c>
      <c r="AE1033">
        <f t="shared" ca="1" si="503"/>
        <v>53.107657432868059</v>
      </c>
      <c r="AF1033">
        <f t="shared" ca="1" si="504"/>
        <v>3.2475757998327026E-2</v>
      </c>
      <c r="AG1033">
        <f t="shared" ca="1" si="505"/>
        <v>0</v>
      </c>
      <c r="AH1033">
        <f ca="1">IFERROR(IF(V32="Supercritical",MAX($D$16,IFERROR(L1033,MAX($D$16,POWER((ABS(K1033)^2)/($I$5*MAX(F1033,0.1)^2),1/3)))),IF(V32="Subcritical",MAX($D$16,IFERROR(W1033,MAX($D$16,POWER((ABS(K1033)^2)/($I$5*MAX(F1033,0.1)^2),1/3)))),IF(AND(IFERROR(V1033,0)=1,IFERROR(AG1033,0)=1),IF(IFERROR(T1033,-1E+99)&gt;=IFERROR(AE1033,-1E+99),MAX($D$16,IFERROR(L1033,MAX($D$16,POWER((ABS(K1033)^2)/($I$5*MAX(F1033,0.1)^2),1/3)))),MAX($D$16,IFERROR(W1033,MAX($D$16,POWER((ABS(K1033)^2)/($I$5*MAX(F1033,0.1)^2),1/3))))),IF(IFERROR(V1033,0)=1,MAX($D$16,IFERROR(L1033,MAX($D$16,POWER((ABS(K1033)^2)/($I$5*MAX(F1033,0.1)^2),1/3)))),IF(IFERROR(AG1033,0)=1,MAX($D$16,IFERROR(W1033,MAX($D$16,POWER((ABS(K1033)^2)/($I$5*MAX(F1033,0.1)^2),1/3)))),MAX($D$16,POWER((ABS(K1033)^2)/($I$5*MAX(F1033,0.1)^2),1/3))))))),MAX($D$16,POWER((ABS(K1033)^2)/($I$5*MAX(F1033,0.1)^2),1/3)))</f>
        <v>2.1389677043987478</v>
      </c>
      <c r="AI1033">
        <f t="shared" ca="1" si="506"/>
        <v>634.26046770439871</v>
      </c>
      <c r="AJ1033">
        <f t="shared" ca="1" si="507"/>
        <v>635.32995155659808</v>
      </c>
      <c r="AM1033">
        <v>0</v>
      </c>
      <c r="AN1033">
        <v>0</v>
      </c>
      <c r="AO1033">
        <f t="shared" si="508"/>
        <v>0</v>
      </c>
      <c r="AP1033">
        <f t="shared" si="517"/>
        <v>0</v>
      </c>
      <c r="AQ1033">
        <f t="shared" ca="1" si="509"/>
        <v>1.0000000000000004</v>
      </c>
      <c r="AR1033" t="str">
        <f t="shared" ca="1" si="510"/>
        <v>Supercritical</v>
      </c>
      <c r="AS1033">
        <f t="shared" ca="1" si="511"/>
        <v>3.8141460404132466E-3</v>
      </c>
    </row>
    <row r="1034" spans="1:45" x14ac:dyDescent="0.35">
      <c r="A1034">
        <v>885</v>
      </c>
      <c r="B1034">
        <v>883.99599999999998</v>
      </c>
      <c r="C1034">
        <v>616086.19499999995</v>
      </c>
      <c r="D1034">
        <v>3097122.9530000002</v>
      </c>
      <c r="E1034">
        <v>632.12099999999998</v>
      </c>
      <c r="F1034">
        <v>5.2</v>
      </c>
      <c r="G1034">
        <v>0</v>
      </c>
      <c r="H1034" t="s">
        <v>194</v>
      </c>
      <c r="I1034">
        <v>5.7000000000000002E-2</v>
      </c>
      <c r="J1034">
        <f t="shared" si="512"/>
        <v>1</v>
      </c>
      <c r="K1034">
        <f t="shared" ca="1" si="513"/>
        <v>50.95</v>
      </c>
      <c r="L1034">
        <f t="shared" ca="1" si="514"/>
        <v>1.0684959309922624</v>
      </c>
      <c r="M1034">
        <f t="shared" ca="1" si="487"/>
        <v>5.5561788411597641</v>
      </c>
      <c r="N1034">
        <f t="shared" ca="1" si="488"/>
        <v>0.75728294997139567</v>
      </c>
      <c r="O1034">
        <f t="shared" ca="1" si="489"/>
        <v>9.1699712080119067</v>
      </c>
      <c r="P1034">
        <f t="shared" ca="1" si="490"/>
        <v>633.18949593099228</v>
      </c>
      <c r="Q1034">
        <f t="shared" ca="1" si="491"/>
        <v>637.47534567389584</v>
      </c>
      <c r="R1034">
        <f t="shared" ca="1" si="492"/>
        <v>2.7409906686322007E-2</v>
      </c>
      <c r="S1034">
        <f t="shared" ca="1" si="493"/>
        <v>2.8323507366843055</v>
      </c>
      <c r="T1034">
        <f t="shared" ca="1" si="494"/>
        <v>50.594272557643521</v>
      </c>
      <c r="U1034">
        <f t="shared" ca="1" si="515"/>
        <v>-2.7317062411952975E-2</v>
      </c>
      <c r="V1034">
        <f t="shared" ca="1" si="516"/>
        <v>0</v>
      </c>
      <c r="W1034">
        <f t="shared" ca="1" si="495"/>
        <v>1.009236126670384</v>
      </c>
      <c r="X1034">
        <f t="shared" ca="1" si="496"/>
        <v>5.2480278586859965</v>
      </c>
      <c r="Y1034">
        <f t="shared" ca="1" si="497"/>
        <v>0.72702750311981401</v>
      </c>
      <c r="Z1034">
        <f t="shared" ca="1" si="498"/>
        <v>9.7084088293610709</v>
      </c>
      <c r="AA1034">
        <f t="shared" ca="1" si="499"/>
        <v>633.13023612667041</v>
      </c>
      <c r="AB1034">
        <f t="shared" ca="1" si="500"/>
        <v>637.93417098895463</v>
      </c>
      <c r="AC1034">
        <f t="shared" ca="1" si="501"/>
        <v>3.2439750908155186E-2</v>
      </c>
      <c r="AD1034">
        <f t="shared" ca="1" si="502"/>
        <v>3.0854403788279146</v>
      </c>
      <c r="AE1034">
        <f t="shared" ca="1" si="503"/>
        <v>53.070617631539974</v>
      </c>
      <c r="AF1034">
        <f t="shared" ca="1" si="504"/>
        <v>3.1939750908122733E-2</v>
      </c>
      <c r="AG1034">
        <f t="shared" ca="1" si="505"/>
        <v>0</v>
      </c>
      <c r="AH1034">
        <f ca="1">IFERROR(IF(V32="Supercritical",MAX($D$16,IFERROR(L1034,MAX($D$16,POWER((ABS(K1034)^2)/($I$5*MAX(F1034,0.1)^2),1/3)))),IF(V32="Subcritical",MAX($D$16,IFERROR(W1034,MAX($D$16,POWER((ABS(K1034)^2)/($I$5*MAX(F1034,0.1)^2),1/3)))),IF(AND(IFERROR(V1034,0)=1,IFERROR(AG1034,0)=1),IF(IFERROR(T1034,-1E+99)&gt;=IFERROR(AE1034,-1E+99),MAX($D$16,IFERROR(L1034,MAX($D$16,POWER((ABS(K1034)^2)/($I$5*MAX(F1034,0.1)^2),1/3)))),MAX($D$16,IFERROR(W1034,MAX($D$16,POWER((ABS(K1034)^2)/($I$5*MAX(F1034,0.1)^2),1/3))))),IF(IFERROR(V1034,0)=1,MAX($D$16,IFERROR(L1034,MAX($D$16,POWER((ABS(K1034)^2)/($I$5*MAX(F1034,0.1)^2),1/3)))),IF(IFERROR(AG1034,0)=1,MAX($D$16,IFERROR(W1034,MAX($D$16,POWER((ABS(K1034)^2)/($I$5*MAX(F1034,0.1)^2),1/3)))),MAX($D$16,POWER((ABS(K1034)^2)/($I$5*MAX(F1034,0.1)^2),1/3))))))),MAX($D$16,POWER((ABS(K1034)^2)/($I$5*MAX(F1034,0.1)^2),1/3)))</f>
        <v>2.1389677043987478</v>
      </c>
      <c r="AI1034">
        <f t="shared" ca="1" si="506"/>
        <v>634.25996770439872</v>
      </c>
      <c r="AJ1034">
        <f t="shared" ca="1" si="507"/>
        <v>635.32945155659809</v>
      </c>
      <c r="AM1034">
        <v>0</v>
      </c>
      <c r="AN1034">
        <v>0</v>
      </c>
      <c r="AO1034">
        <f t="shared" si="508"/>
        <v>0</v>
      </c>
      <c r="AP1034">
        <f t="shared" si="517"/>
        <v>0</v>
      </c>
      <c r="AQ1034">
        <f t="shared" ca="1" si="509"/>
        <v>1.0000000000000004</v>
      </c>
      <c r="AR1034" t="str">
        <f t="shared" ca="1" si="510"/>
        <v>Supercritical</v>
      </c>
      <c r="AS1034">
        <f t="shared" ca="1" si="511"/>
        <v>3.8141460404132466E-3</v>
      </c>
    </row>
    <row r="1035" spans="1:45" x14ac:dyDescent="0.35">
      <c r="A1035">
        <v>886</v>
      </c>
      <c r="B1035">
        <v>884.99599999999998</v>
      </c>
      <c r="C1035">
        <v>616086.15300000005</v>
      </c>
      <c r="D1035">
        <v>3097121.9539999999</v>
      </c>
      <c r="E1035">
        <v>632.12049999999999</v>
      </c>
      <c r="F1035">
        <v>5.2</v>
      </c>
      <c r="G1035">
        <v>0</v>
      </c>
      <c r="H1035" t="s">
        <v>194</v>
      </c>
      <c r="I1035">
        <v>0</v>
      </c>
      <c r="J1035">
        <f t="shared" si="512"/>
        <v>1</v>
      </c>
      <c r="K1035">
        <f t="shared" ca="1" si="513"/>
        <v>50.95</v>
      </c>
      <c r="L1035">
        <f t="shared" ca="1" si="514"/>
        <v>1.0684959309922624</v>
      </c>
      <c r="M1035">
        <f t="shared" ca="1" si="487"/>
        <v>5.5561788411597641</v>
      </c>
      <c r="N1035">
        <f t="shared" ca="1" si="488"/>
        <v>0.75728294997139567</v>
      </c>
      <c r="O1035">
        <f t="shared" ca="1" si="489"/>
        <v>9.1699712080119067</v>
      </c>
      <c r="P1035">
        <f t="shared" ca="1" si="490"/>
        <v>633.18899593099229</v>
      </c>
      <c r="Q1035">
        <f t="shared" ca="1" si="491"/>
        <v>637.47484567389586</v>
      </c>
      <c r="R1035">
        <f t="shared" ca="1" si="492"/>
        <v>2.7409906686322007E-2</v>
      </c>
      <c r="S1035">
        <f t="shared" ca="1" si="493"/>
        <v>2.8323507366843055</v>
      </c>
      <c r="T1035">
        <f t="shared" ca="1" si="494"/>
        <v>50.594272557643521</v>
      </c>
      <c r="U1035">
        <f t="shared" ca="1" si="515"/>
        <v>-2.6909906686341856E-2</v>
      </c>
      <c r="V1035">
        <f t="shared" ca="1" si="516"/>
        <v>0</v>
      </c>
      <c r="W1035">
        <f t="shared" ca="1" si="495"/>
        <v>1.0100521223031413</v>
      </c>
      <c r="X1035">
        <f t="shared" ca="1" si="496"/>
        <v>5.2522710359763352</v>
      </c>
      <c r="Y1035">
        <f t="shared" ca="1" si="497"/>
        <v>0.72745085916176344</v>
      </c>
      <c r="Z1035">
        <f t="shared" ca="1" si="498"/>
        <v>9.7005656507459737</v>
      </c>
      <c r="AA1035">
        <f t="shared" ca="1" si="499"/>
        <v>633.13055212230313</v>
      </c>
      <c r="AB1035">
        <f t="shared" ca="1" si="500"/>
        <v>637.92672816432309</v>
      </c>
      <c r="AC1035">
        <f t="shared" ca="1" si="501"/>
        <v>3.2362228624266763E-2</v>
      </c>
      <c r="AD1035">
        <f t="shared" ca="1" si="502"/>
        <v>3.0817021598997743</v>
      </c>
      <c r="AE1035">
        <f t="shared" ca="1" si="503"/>
        <v>53.034166771290259</v>
      </c>
      <c r="AF1035">
        <f t="shared" ca="1" si="504"/>
        <v>3.1829866395696627E-2</v>
      </c>
      <c r="AG1035">
        <f t="shared" ca="1" si="505"/>
        <v>0</v>
      </c>
      <c r="AH1035">
        <f ca="1">IFERROR(IF(V32="Supercritical",MAX($D$16,IFERROR(L1035,MAX($D$16,POWER((ABS(K1035)^2)/($I$5*MAX(F1035,0.1)^2),1/3)))),IF(V32="Subcritical",MAX($D$16,IFERROR(W1035,MAX($D$16,POWER((ABS(K1035)^2)/($I$5*MAX(F1035,0.1)^2),1/3)))),IF(AND(IFERROR(V1035,0)=1,IFERROR(AG1035,0)=1),IF(IFERROR(T1035,-1E+99)&gt;=IFERROR(AE1035,-1E+99),MAX($D$16,IFERROR(L1035,MAX($D$16,POWER((ABS(K1035)^2)/($I$5*MAX(F1035,0.1)^2),1/3)))),MAX($D$16,IFERROR(W1035,MAX($D$16,POWER((ABS(K1035)^2)/($I$5*MAX(F1035,0.1)^2),1/3))))),IF(IFERROR(V1035,0)=1,MAX($D$16,IFERROR(L1035,MAX($D$16,POWER((ABS(K1035)^2)/($I$5*MAX(F1035,0.1)^2),1/3)))),IF(IFERROR(AG1035,0)=1,MAX($D$16,IFERROR(W1035,MAX($D$16,POWER((ABS(K1035)^2)/($I$5*MAX(F1035,0.1)^2),1/3)))),MAX($D$16,POWER((ABS(K1035)^2)/($I$5*MAX(F1035,0.1)^2),1/3))))))),MAX($D$16,POWER((ABS(K1035)^2)/($I$5*MAX(F1035,0.1)^2),1/3)))</f>
        <v>2.1389677043987478</v>
      </c>
      <c r="AI1035">
        <f t="shared" ca="1" si="506"/>
        <v>634.25946770439873</v>
      </c>
      <c r="AJ1035">
        <f t="shared" ca="1" si="507"/>
        <v>635.3289515565981</v>
      </c>
      <c r="AM1035">
        <v>0</v>
      </c>
      <c r="AN1035">
        <v>0</v>
      </c>
      <c r="AO1035">
        <f t="shared" si="508"/>
        <v>0</v>
      </c>
      <c r="AP1035">
        <f t="shared" si="517"/>
        <v>0</v>
      </c>
      <c r="AQ1035">
        <f t="shared" ca="1" si="509"/>
        <v>1.0000000000000004</v>
      </c>
      <c r="AR1035" t="str">
        <f t="shared" ca="1" si="510"/>
        <v>Supercritical</v>
      </c>
      <c r="AS1035">
        <f t="shared" ca="1" si="511"/>
        <v>3.8141460404132466E-3</v>
      </c>
    </row>
    <row r="1036" spans="1:45" x14ac:dyDescent="0.35">
      <c r="A1036">
        <v>887</v>
      </c>
      <c r="B1036">
        <v>885.995</v>
      </c>
      <c r="C1036">
        <v>616086.11100000003</v>
      </c>
      <c r="D1036">
        <v>3097120.9550000001</v>
      </c>
      <c r="E1036">
        <v>632.12</v>
      </c>
      <c r="F1036">
        <v>5.2</v>
      </c>
      <c r="G1036">
        <v>0</v>
      </c>
      <c r="H1036" t="s">
        <v>194</v>
      </c>
      <c r="I1036">
        <v>0</v>
      </c>
      <c r="J1036">
        <f t="shared" si="512"/>
        <v>0.99900000000002365</v>
      </c>
      <c r="K1036">
        <f t="shared" ca="1" si="513"/>
        <v>50.95</v>
      </c>
      <c r="L1036">
        <f t="shared" ca="1" si="514"/>
        <v>1.0684959309922624</v>
      </c>
      <c r="M1036">
        <f t="shared" ca="1" si="487"/>
        <v>5.5561788411597641</v>
      </c>
      <c r="N1036">
        <f t="shared" ca="1" si="488"/>
        <v>0.75728294997139567</v>
      </c>
      <c r="O1036">
        <f t="shared" ca="1" si="489"/>
        <v>9.1699712080119067</v>
      </c>
      <c r="P1036">
        <f t="shared" ca="1" si="490"/>
        <v>633.1884959309923</v>
      </c>
      <c r="Q1036">
        <f t="shared" ca="1" si="491"/>
        <v>637.47434567389587</v>
      </c>
      <c r="R1036">
        <f t="shared" ca="1" si="492"/>
        <v>2.7409906686322007E-2</v>
      </c>
      <c r="S1036">
        <f t="shared" ca="1" si="493"/>
        <v>2.8323507366843055</v>
      </c>
      <c r="T1036">
        <f t="shared" ca="1" si="494"/>
        <v>50.594272557643521</v>
      </c>
      <c r="U1036">
        <f t="shared" ca="1" si="515"/>
        <v>-2.6882496779649045E-2</v>
      </c>
      <c r="V1036">
        <f t="shared" ca="1" si="516"/>
        <v>0</v>
      </c>
      <c r="W1036">
        <f t="shared" ca="1" si="495"/>
        <v>1.0108500396096067</v>
      </c>
      <c r="X1036">
        <f t="shared" ca="1" si="496"/>
        <v>5.2564202059699552</v>
      </c>
      <c r="Y1036">
        <f t="shared" ca="1" si="497"/>
        <v>0.72786465074831275</v>
      </c>
      <c r="Z1036">
        <f t="shared" ca="1" si="498"/>
        <v>9.6929084821136975</v>
      </c>
      <c r="AA1036">
        <f t="shared" ca="1" si="499"/>
        <v>633.13085003960964</v>
      </c>
      <c r="AB1036">
        <f t="shared" ca="1" si="500"/>
        <v>637.91945732007002</v>
      </c>
      <c r="AC1036">
        <f t="shared" ca="1" si="501"/>
        <v>3.2286668788412402E-2</v>
      </c>
      <c r="AD1036">
        <f t="shared" ca="1" si="502"/>
        <v>3.0780540547163859</v>
      </c>
      <c r="AE1036">
        <f t="shared" ca="1" si="503"/>
        <v>52.998590421637736</v>
      </c>
      <c r="AF1036">
        <f t="shared" ca="1" si="504"/>
        <v>3.2241586480040496E-2</v>
      </c>
      <c r="AG1036">
        <f t="shared" ca="1" si="505"/>
        <v>0</v>
      </c>
      <c r="AH1036">
        <f ca="1">IFERROR(IF(V32="Supercritical",MAX($D$16,IFERROR(L1036,MAX($D$16,POWER((ABS(K1036)^2)/($I$5*MAX(F1036,0.1)^2),1/3)))),IF(V32="Subcritical",MAX($D$16,IFERROR(W1036,MAX($D$16,POWER((ABS(K1036)^2)/($I$5*MAX(F1036,0.1)^2),1/3)))),IF(AND(IFERROR(V1036,0)=1,IFERROR(AG1036,0)=1),IF(IFERROR(T1036,-1E+99)&gt;=IFERROR(AE1036,-1E+99),MAX($D$16,IFERROR(L1036,MAX($D$16,POWER((ABS(K1036)^2)/($I$5*MAX(F1036,0.1)^2),1/3)))),MAX($D$16,IFERROR(W1036,MAX($D$16,POWER((ABS(K1036)^2)/($I$5*MAX(F1036,0.1)^2),1/3))))),IF(IFERROR(V1036,0)=1,MAX($D$16,IFERROR(L1036,MAX($D$16,POWER((ABS(K1036)^2)/($I$5*MAX(F1036,0.1)^2),1/3)))),IF(IFERROR(AG1036,0)=1,MAX($D$16,IFERROR(W1036,MAX($D$16,POWER((ABS(K1036)^2)/($I$5*MAX(F1036,0.1)^2),1/3)))),MAX($D$16,POWER((ABS(K1036)^2)/($I$5*MAX(F1036,0.1)^2),1/3))))))),MAX($D$16,POWER((ABS(K1036)^2)/($I$5*MAX(F1036,0.1)^2),1/3)))</f>
        <v>2.1389677043987478</v>
      </c>
      <c r="AI1036">
        <f t="shared" ca="1" si="506"/>
        <v>634.25896770439874</v>
      </c>
      <c r="AJ1036">
        <f t="shared" ca="1" si="507"/>
        <v>635.32845155659811</v>
      </c>
      <c r="AM1036">
        <v>0</v>
      </c>
      <c r="AN1036">
        <v>0</v>
      </c>
      <c r="AO1036">
        <f t="shared" si="508"/>
        <v>0</v>
      </c>
      <c r="AP1036">
        <f t="shared" si="517"/>
        <v>0</v>
      </c>
      <c r="AQ1036">
        <f t="shared" ca="1" si="509"/>
        <v>1.0000000000000004</v>
      </c>
      <c r="AR1036" t="str">
        <f t="shared" ca="1" si="510"/>
        <v>Supercritical</v>
      </c>
      <c r="AS1036">
        <f t="shared" ca="1" si="511"/>
        <v>3.8141460404132466E-3</v>
      </c>
    </row>
    <row r="1037" spans="1:45" x14ac:dyDescent="0.35">
      <c r="A1037">
        <v>888</v>
      </c>
      <c r="B1037">
        <v>886.995</v>
      </c>
      <c r="C1037">
        <v>616086.06900000002</v>
      </c>
      <c r="D1037">
        <v>3097119.9559999998</v>
      </c>
      <c r="E1037">
        <v>632.11950000000002</v>
      </c>
      <c r="F1037">
        <v>5.2</v>
      </c>
      <c r="G1037">
        <v>0</v>
      </c>
      <c r="H1037" t="s">
        <v>194</v>
      </c>
      <c r="I1037">
        <v>5.7000000000000002E-2</v>
      </c>
      <c r="J1037">
        <f t="shared" si="512"/>
        <v>1</v>
      </c>
      <c r="K1037">
        <f t="shared" ca="1" si="513"/>
        <v>50.95</v>
      </c>
      <c r="L1037">
        <f t="shared" ca="1" si="514"/>
        <v>1.0684959309922624</v>
      </c>
      <c r="M1037">
        <f t="shared" ca="1" si="487"/>
        <v>5.5561788411597641</v>
      </c>
      <c r="N1037">
        <f t="shared" ca="1" si="488"/>
        <v>0.75728294997139567</v>
      </c>
      <c r="O1037">
        <f t="shared" ca="1" si="489"/>
        <v>9.1699712080119067</v>
      </c>
      <c r="P1037">
        <f t="shared" ca="1" si="490"/>
        <v>633.18799593099232</v>
      </c>
      <c r="Q1037">
        <f t="shared" ca="1" si="491"/>
        <v>637.47384567389588</v>
      </c>
      <c r="R1037">
        <f t="shared" ca="1" si="492"/>
        <v>2.7409906686322007E-2</v>
      </c>
      <c r="S1037">
        <f t="shared" ca="1" si="493"/>
        <v>2.8323507366843055</v>
      </c>
      <c r="T1037">
        <f t="shared" ca="1" si="494"/>
        <v>50.594272557643521</v>
      </c>
      <c r="U1037">
        <f t="shared" ca="1" si="515"/>
        <v>-2.7317062411952975E-2</v>
      </c>
      <c r="V1037">
        <f t="shared" ca="1" si="516"/>
        <v>0</v>
      </c>
      <c r="W1037">
        <f t="shared" ca="1" si="495"/>
        <v>1.0116325025166693</v>
      </c>
      <c r="X1037">
        <f t="shared" ca="1" si="496"/>
        <v>5.2604890130866799</v>
      </c>
      <c r="Y1037">
        <f t="shared" ca="1" si="497"/>
        <v>0.72827025028446957</v>
      </c>
      <c r="Z1037">
        <f t="shared" ca="1" si="498"/>
        <v>9.6854113511595834</v>
      </c>
      <c r="AA1037">
        <f t="shared" ca="1" si="499"/>
        <v>633.13113250251672</v>
      </c>
      <c r="AB1037">
        <f t="shared" ca="1" si="500"/>
        <v>637.9123350020667</v>
      </c>
      <c r="AC1037">
        <f t="shared" ca="1" si="501"/>
        <v>3.221280669219298E-2</v>
      </c>
      <c r="AD1037">
        <f t="shared" ca="1" si="502"/>
        <v>3.0744835921098344</v>
      </c>
      <c r="AE1037">
        <f t="shared" ca="1" si="503"/>
        <v>52.963767268835795</v>
      </c>
      <c r="AF1037">
        <f t="shared" ca="1" si="504"/>
        <v>3.2167020929705359E-2</v>
      </c>
      <c r="AG1037">
        <f t="shared" ca="1" si="505"/>
        <v>0</v>
      </c>
      <c r="AH1037">
        <f ca="1">IFERROR(IF(V32="Supercritical",MAX($D$16,IFERROR(L1037,MAX($D$16,POWER((ABS(K1037)^2)/($I$5*MAX(F1037,0.1)^2),1/3)))),IF(V32="Subcritical",MAX($D$16,IFERROR(W1037,MAX($D$16,POWER((ABS(K1037)^2)/($I$5*MAX(F1037,0.1)^2),1/3)))),IF(AND(IFERROR(V1037,0)=1,IFERROR(AG1037,0)=1),IF(IFERROR(T1037,-1E+99)&gt;=IFERROR(AE1037,-1E+99),MAX($D$16,IFERROR(L1037,MAX($D$16,POWER((ABS(K1037)^2)/($I$5*MAX(F1037,0.1)^2),1/3)))),MAX($D$16,IFERROR(W1037,MAX($D$16,POWER((ABS(K1037)^2)/($I$5*MAX(F1037,0.1)^2),1/3))))),IF(IFERROR(V1037,0)=1,MAX($D$16,IFERROR(L1037,MAX($D$16,POWER((ABS(K1037)^2)/($I$5*MAX(F1037,0.1)^2),1/3)))),IF(IFERROR(AG1037,0)=1,MAX($D$16,IFERROR(W1037,MAX($D$16,POWER((ABS(K1037)^2)/($I$5*MAX(F1037,0.1)^2),1/3)))),MAX($D$16,POWER((ABS(K1037)^2)/($I$5*MAX(F1037,0.1)^2),1/3))))))),MAX($D$16,POWER((ABS(K1037)^2)/($I$5*MAX(F1037,0.1)^2),1/3)))</f>
        <v>2.1389677043987478</v>
      </c>
      <c r="AI1037">
        <f t="shared" ca="1" si="506"/>
        <v>634.25846770439875</v>
      </c>
      <c r="AJ1037">
        <f t="shared" ca="1" si="507"/>
        <v>635.32795155659812</v>
      </c>
      <c r="AM1037">
        <v>0</v>
      </c>
      <c r="AN1037">
        <v>0</v>
      </c>
      <c r="AO1037">
        <f t="shared" si="508"/>
        <v>0</v>
      </c>
      <c r="AP1037">
        <f t="shared" si="517"/>
        <v>0</v>
      </c>
      <c r="AQ1037">
        <f t="shared" ca="1" si="509"/>
        <v>1.0000000000000004</v>
      </c>
      <c r="AR1037" t="str">
        <f t="shared" ca="1" si="510"/>
        <v>Supercritical</v>
      </c>
      <c r="AS1037">
        <f t="shared" ca="1" si="511"/>
        <v>3.8141460404132466E-3</v>
      </c>
    </row>
    <row r="1038" spans="1:45" x14ac:dyDescent="0.35">
      <c r="A1038">
        <v>889</v>
      </c>
      <c r="B1038">
        <v>887.995</v>
      </c>
      <c r="C1038">
        <v>616086.02599999995</v>
      </c>
      <c r="D1038">
        <v>3097118.9569999999</v>
      </c>
      <c r="E1038">
        <v>632.11900000000003</v>
      </c>
      <c r="F1038">
        <v>5.2</v>
      </c>
      <c r="G1038">
        <v>0</v>
      </c>
      <c r="H1038" t="s">
        <v>194</v>
      </c>
      <c r="I1038">
        <v>5.7000000000000002E-2</v>
      </c>
      <c r="J1038">
        <f t="shared" si="512"/>
        <v>1</v>
      </c>
      <c r="K1038">
        <f t="shared" ca="1" si="513"/>
        <v>50.95</v>
      </c>
      <c r="L1038">
        <f t="shared" ca="1" si="514"/>
        <v>1.0684959309922624</v>
      </c>
      <c r="M1038">
        <f t="shared" ca="1" si="487"/>
        <v>5.5561788411597641</v>
      </c>
      <c r="N1038">
        <f t="shared" ca="1" si="488"/>
        <v>0.75728294997139567</v>
      </c>
      <c r="O1038">
        <f t="shared" ca="1" si="489"/>
        <v>9.1699712080119067</v>
      </c>
      <c r="P1038">
        <f t="shared" ca="1" si="490"/>
        <v>633.18749593099233</v>
      </c>
      <c r="Q1038">
        <f t="shared" ca="1" si="491"/>
        <v>637.47334567389589</v>
      </c>
      <c r="R1038">
        <f t="shared" ca="1" si="492"/>
        <v>2.7409906686322007E-2</v>
      </c>
      <c r="S1038">
        <f t="shared" ca="1" si="493"/>
        <v>2.8323507366843055</v>
      </c>
      <c r="T1038">
        <f t="shared" ca="1" si="494"/>
        <v>50.594272557643521</v>
      </c>
      <c r="U1038">
        <f t="shared" ca="1" si="515"/>
        <v>-2.7317062411952975E-2</v>
      </c>
      <c r="V1038">
        <f t="shared" ca="1" si="516"/>
        <v>0</v>
      </c>
      <c r="W1038">
        <f t="shared" ca="1" si="495"/>
        <v>1.0124046855503186</v>
      </c>
      <c r="X1038">
        <f t="shared" ca="1" si="496"/>
        <v>5.264504364861657</v>
      </c>
      <c r="Y1038">
        <f t="shared" ca="1" si="497"/>
        <v>0.72867034885650628</v>
      </c>
      <c r="Z1038">
        <f t="shared" ca="1" si="498"/>
        <v>9.6780240776453201</v>
      </c>
      <c r="AA1038">
        <f t="shared" ca="1" si="499"/>
        <v>633.13140468555036</v>
      </c>
      <c r="AB1038">
        <f t="shared" ca="1" si="500"/>
        <v>637.90531651263916</v>
      </c>
      <c r="AC1038">
        <f t="shared" ca="1" si="501"/>
        <v>3.2140141508398765E-2</v>
      </c>
      <c r="AD1038">
        <f t="shared" ca="1" si="502"/>
        <v>3.0709667998293</v>
      </c>
      <c r="AE1038">
        <f t="shared" ca="1" si="503"/>
        <v>52.929463745390528</v>
      </c>
      <c r="AF1038">
        <f t="shared" ca="1" si="504"/>
        <v>3.1656054547852364E-2</v>
      </c>
      <c r="AG1038">
        <f t="shared" ca="1" si="505"/>
        <v>0</v>
      </c>
      <c r="AH1038">
        <f ca="1">IFERROR(IF(V32="Supercritical",MAX($D$16,IFERROR(L1038,MAX($D$16,POWER((ABS(K1038)^2)/($I$5*MAX(F1038,0.1)^2),1/3)))),IF(V32="Subcritical",MAX($D$16,IFERROR(W1038,MAX($D$16,POWER((ABS(K1038)^2)/($I$5*MAX(F1038,0.1)^2),1/3)))),IF(AND(IFERROR(V1038,0)=1,IFERROR(AG1038,0)=1),IF(IFERROR(T1038,-1E+99)&gt;=IFERROR(AE1038,-1E+99),MAX($D$16,IFERROR(L1038,MAX($D$16,POWER((ABS(K1038)^2)/($I$5*MAX(F1038,0.1)^2),1/3)))),MAX($D$16,IFERROR(W1038,MAX($D$16,POWER((ABS(K1038)^2)/($I$5*MAX(F1038,0.1)^2),1/3))))),IF(IFERROR(V1038,0)=1,MAX($D$16,IFERROR(L1038,MAX($D$16,POWER((ABS(K1038)^2)/($I$5*MAX(F1038,0.1)^2),1/3)))),IF(IFERROR(AG1038,0)=1,MAX($D$16,IFERROR(W1038,MAX($D$16,POWER((ABS(K1038)^2)/($I$5*MAX(F1038,0.1)^2),1/3)))),MAX($D$16,POWER((ABS(K1038)^2)/($I$5*MAX(F1038,0.1)^2),1/3))))))),MAX($D$16,POWER((ABS(K1038)^2)/($I$5*MAX(F1038,0.1)^2),1/3)))</f>
        <v>2.1389677043987478</v>
      </c>
      <c r="AI1038">
        <f t="shared" ca="1" si="506"/>
        <v>634.25796770439877</v>
      </c>
      <c r="AJ1038">
        <f t="shared" ca="1" si="507"/>
        <v>635.32745155659813</v>
      </c>
      <c r="AM1038">
        <v>0</v>
      </c>
      <c r="AN1038">
        <v>0</v>
      </c>
      <c r="AO1038">
        <f t="shared" si="508"/>
        <v>0</v>
      </c>
      <c r="AP1038">
        <f t="shared" si="517"/>
        <v>0</v>
      </c>
      <c r="AQ1038">
        <f t="shared" ca="1" si="509"/>
        <v>1.0000000000000004</v>
      </c>
      <c r="AR1038" t="str">
        <f t="shared" ca="1" si="510"/>
        <v>Supercritical</v>
      </c>
      <c r="AS1038">
        <f t="shared" ca="1" si="511"/>
        <v>3.8141460404132466E-3</v>
      </c>
    </row>
    <row r="1039" spans="1:45" x14ac:dyDescent="0.35">
      <c r="A1039">
        <v>890</v>
      </c>
      <c r="B1039">
        <v>888.995</v>
      </c>
      <c r="C1039">
        <v>616085.98400000005</v>
      </c>
      <c r="D1039">
        <v>3097117.9580000001</v>
      </c>
      <c r="E1039">
        <v>632.11850000000004</v>
      </c>
      <c r="F1039">
        <v>5.2</v>
      </c>
      <c r="G1039">
        <v>0</v>
      </c>
      <c r="H1039" t="s">
        <v>194</v>
      </c>
      <c r="I1039">
        <v>2E-3</v>
      </c>
      <c r="J1039">
        <f t="shared" si="512"/>
        <v>1</v>
      </c>
      <c r="K1039">
        <f t="shared" ca="1" si="513"/>
        <v>50.95</v>
      </c>
      <c r="L1039">
        <f t="shared" ca="1" si="514"/>
        <v>1.0684959309922624</v>
      </c>
      <c r="M1039">
        <f t="shared" ca="1" si="487"/>
        <v>5.5561788411597641</v>
      </c>
      <c r="N1039">
        <f t="shared" ca="1" si="488"/>
        <v>0.75728294997139567</v>
      </c>
      <c r="O1039">
        <f t="shared" ca="1" si="489"/>
        <v>9.1699712080119067</v>
      </c>
      <c r="P1039">
        <f t="shared" ca="1" si="490"/>
        <v>633.18699593099234</v>
      </c>
      <c r="Q1039">
        <f t="shared" ca="1" si="491"/>
        <v>637.4728456738959</v>
      </c>
      <c r="R1039">
        <f t="shared" ca="1" si="492"/>
        <v>2.7409906686322007E-2</v>
      </c>
      <c r="S1039">
        <f t="shared" ca="1" si="493"/>
        <v>2.8323507366843055</v>
      </c>
      <c r="T1039">
        <f t="shared" ca="1" si="494"/>
        <v>50.594272557643521</v>
      </c>
      <c r="U1039">
        <f t="shared" ca="1" si="515"/>
        <v>-2.6924192852106898E-2</v>
      </c>
      <c r="V1039">
        <f t="shared" ca="1" si="516"/>
        <v>0</v>
      </c>
      <c r="W1039">
        <f t="shared" ca="1" si="495"/>
        <v>1.0131711616553549</v>
      </c>
      <c r="X1039">
        <f t="shared" ca="1" si="496"/>
        <v>5.2684900406078459</v>
      </c>
      <c r="Y1039">
        <f t="shared" ca="1" si="497"/>
        <v>0.7290673213214337</v>
      </c>
      <c r="Z1039">
        <f t="shared" ca="1" si="498"/>
        <v>9.6707025366459085</v>
      </c>
      <c r="AA1039">
        <f t="shared" ca="1" si="499"/>
        <v>633.13167116165539</v>
      </c>
      <c r="AB1039">
        <f t="shared" ca="1" si="500"/>
        <v>637.89836267808198</v>
      </c>
      <c r="AC1039">
        <f t="shared" ca="1" si="501"/>
        <v>3.2068235037710849E-2</v>
      </c>
      <c r="AD1039">
        <f t="shared" ca="1" si="502"/>
        <v>3.0674826243060567</v>
      </c>
      <c r="AE1039">
        <f t="shared" ca="1" si="503"/>
        <v>52.895474649192913</v>
      </c>
      <c r="AF1039">
        <f t="shared" ca="1" si="504"/>
        <v>3.2076972424420092E-2</v>
      </c>
      <c r="AG1039">
        <f t="shared" ca="1" si="505"/>
        <v>0</v>
      </c>
      <c r="AH1039">
        <f ca="1">IFERROR(IF(V32="Supercritical",MAX($D$16,IFERROR(L1039,MAX($D$16,POWER((ABS(K1039)^2)/($I$5*MAX(F1039,0.1)^2),1/3)))),IF(V32="Subcritical",MAX($D$16,IFERROR(W1039,MAX($D$16,POWER((ABS(K1039)^2)/($I$5*MAX(F1039,0.1)^2),1/3)))),IF(AND(IFERROR(V1039,0)=1,IFERROR(AG1039,0)=1),IF(IFERROR(T1039,-1E+99)&gt;=IFERROR(AE1039,-1E+99),MAX($D$16,IFERROR(L1039,MAX($D$16,POWER((ABS(K1039)^2)/($I$5*MAX(F1039,0.1)^2),1/3)))),MAX($D$16,IFERROR(W1039,MAX($D$16,POWER((ABS(K1039)^2)/($I$5*MAX(F1039,0.1)^2),1/3))))),IF(IFERROR(V1039,0)=1,MAX($D$16,IFERROR(L1039,MAX($D$16,POWER((ABS(K1039)^2)/($I$5*MAX(F1039,0.1)^2),1/3)))),IF(IFERROR(AG1039,0)=1,MAX($D$16,IFERROR(W1039,MAX($D$16,POWER((ABS(K1039)^2)/($I$5*MAX(F1039,0.1)^2),1/3)))),MAX($D$16,POWER((ABS(K1039)^2)/($I$5*MAX(F1039,0.1)^2),1/3))))))),MAX($D$16,POWER((ABS(K1039)^2)/($I$5*MAX(F1039,0.1)^2),1/3)))</f>
        <v>2.1389677043987478</v>
      </c>
      <c r="AI1039">
        <f t="shared" ca="1" si="506"/>
        <v>634.25746770439878</v>
      </c>
      <c r="AJ1039">
        <f t="shared" ca="1" si="507"/>
        <v>635.32695155659815</v>
      </c>
      <c r="AM1039">
        <v>0</v>
      </c>
      <c r="AN1039">
        <v>0</v>
      </c>
      <c r="AO1039">
        <f t="shared" si="508"/>
        <v>0</v>
      </c>
      <c r="AP1039">
        <f t="shared" si="517"/>
        <v>0</v>
      </c>
      <c r="AQ1039">
        <f t="shared" ca="1" si="509"/>
        <v>1.0000000000000004</v>
      </c>
      <c r="AR1039" t="str">
        <f t="shared" ca="1" si="510"/>
        <v>Supercritical</v>
      </c>
      <c r="AS1039">
        <f t="shared" ca="1" si="511"/>
        <v>3.8141460404132466E-3</v>
      </c>
    </row>
    <row r="1040" spans="1:45" x14ac:dyDescent="0.35">
      <c r="A1040">
        <v>891</v>
      </c>
      <c r="B1040">
        <v>889.99599999999998</v>
      </c>
      <c r="C1040">
        <v>616085.94200000004</v>
      </c>
      <c r="D1040">
        <v>3097116.9580000001</v>
      </c>
      <c r="E1040">
        <v>632.11800000000005</v>
      </c>
      <c r="F1040">
        <v>5.2</v>
      </c>
      <c r="G1040">
        <v>0</v>
      </c>
      <c r="H1040" t="s">
        <v>194</v>
      </c>
      <c r="I1040">
        <v>0.06</v>
      </c>
      <c r="J1040">
        <f t="shared" si="512"/>
        <v>1.0009999999999764</v>
      </c>
      <c r="K1040">
        <f t="shared" ca="1" si="513"/>
        <v>50.95</v>
      </c>
      <c r="L1040">
        <f t="shared" ca="1" si="514"/>
        <v>1.0684959309922624</v>
      </c>
      <c r="M1040">
        <f t="shared" ca="1" si="487"/>
        <v>5.5561788411597641</v>
      </c>
      <c r="N1040">
        <f t="shared" ca="1" si="488"/>
        <v>0.75728294997139567</v>
      </c>
      <c r="O1040">
        <f t="shared" ca="1" si="489"/>
        <v>9.1699712080119067</v>
      </c>
      <c r="P1040">
        <f t="shared" ca="1" si="490"/>
        <v>633.18649593099235</v>
      </c>
      <c r="Q1040">
        <f t="shared" ca="1" si="491"/>
        <v>637.47234567389592</v>
      </c>
      <c r="R1040">
        <f t="shared" ca="1" si="492"/>
        <v>2.7409906686322007E-2</v>
      </c>
      <c r="S1040">
        <f t="shared" ca="1" si="493"/>
        <v>2.8323507366843055</v>
      </c>
      <c r="T1040">
        <f t="shared" ca="1" si="494"/>
        <v>50.594272557643521</v>
      </c>
      <c r="U1040">
        <f t="shared" ca="1" si="515"/>
        <v>-2.7365901567350193E-2</v>
      </c>
      <c r="V1040">
        <f t="shared" ca="1" si="516"/>
        <v>0</v>
      </c>
      <c r="W1040">
        <f t="shared" ca="1" si="495"/>
        <v>1.013934667746661</v>
      </c>
      <c r="X1040">
        <f t="shared" ca="1" si="496"/>
        <v>5.272460272282637</v>
      </c>
      <c r="Y1040">
        <f t="shared" ca="1" si="497"/>
        <v>0.72946258815050602</v>
      </c>
      <c r="Z1040">
        <f t="shared" ca="1" si="498"/>
        <v>9.6634203709119504</v>
      </c>
      <c r="AA1040">
        <f t="shared" ca="1" si="499"/>
        <v>633.13193466774669</v>
      </c>
      <c r="AB1040">
        <f t="shared" ca="1" si="500"/>
        <v>637.89145012467611</v>
      </c>
      <c r="AC1040">
        <f t="shared" ca="1" si="501"/>
        <v>3.1996825915879309E-2</v>
      </c>
      <c r="AD1040">
        <f t="shared" ca="1" si="502"/>
        <v>3.0640184947263798</v>
      </c>
      <c r="AE1040">
        <f t="shared" ca="1" si="503"/>
        <v>52.861677451143649</v>
      </c>
      <c r="AF1040">
        <f t="shared" ca="1" si="504"/>
        <v>3.1948979884077744E-2</v>
      </c>
      <c r="AG1040">
        <f t="shared" ca="1" si="505"/>
        <v>0</v>
      </c>
      <c r="AH1040">
        <f ca="1">IFERROR(IF(V32="Supercritical",MAX($D$16,IFERROR(L1040,MAX($D$16,POWER((ABS(K1040)^2)/($I$5*MAX(F1040,0.1)^2),1/3)))),IF(V32="Subcritical",MAX($D$16,IFERROR(W1040,MAX($D$16,POWER((ABS(K1040)^2)/($I$5*MAX(F1040,0.1)^2),1/3)))),IF(AND(IFERROR(V1040,0)=1,IFERROR(AG1040,0)=1),IF(IFERROR(T1040,-1E+99)&gt;=IFERROR(AE1040,-1E+99),MAX($D$16,IFERROR(L1040,MAX($D$16,POWER((ABS(K1040)^2)/($I$5*MAX(F1040,0.1)^2),1/3)))),MAX($D$16,IFERROR(W1040,MAX($D$16,POWER((ABS(K1040)^2)/($I$5*MAX(F1040,0.1)^2),1/3))))),IF(IFERROR(V1040,0)=1,MAX($D$16,IFERROR(L1040,MAX($D$16,POWER((ABS(K1040)^2)/($I$5*MAX(F1040,0.1)^2),1/3)))),IF(IFERROR(AG1040,0)=1,MAX($D$16,IFERROR(W1040,MAX($D$16,POWER((ABS(K1040)^2)/($I$5*MAX(F1040,0.1)^2),1/3)))),MAX($D$16,POWER((ABS(K1040)^2)/($I$5*MAX(F1040,0.1)^2),1/3))))))),MAX($D$16,POWER((ABS(K1040)^2)/($I$5*MAX(F1040,0.1)^2),1/3)))</f>
        <v>2.1389677043987478</v>
      </c>
      <c r="AI1040">
        <f t="shared" ca="1" si="506"/>
        <v>634.25696770439879</v>
      </c>
      <c r="AJ1040">
        <f t="shared" ca="1" si="507"/>
        <v>635.32645155659816</v>
      </c>
      <c r="AM1040">
        <v>0</v>
      </c>
      <c r="AN1040">
        <v>0</v>
      </c>
      <c r="AO1040">
        <f t="shared" si="508"/>
        <v>0</v>
      </c>
      <c r="AP1040">
        <f t="shared" si="517"/>
        <v>0</v>
      </c>
      <c r="AQ1040">
        <f t="shared" ca="1" si="509"/>
        <v>1.0000000000000004</v>
      </c>
      <c r="AR1040" t="str">
        <f t="shared" ca="1" si="510"/>
        <v>Supercritical</v>
      </c>
      <c r="AS1040">
        <f t="shared" ca="1" si="511"/>
        <v>3.8141460404132466E-3</v>
      </c>
    </row>
    <row r="1041" spans="1:45" x14ac:dyDescent="0.35">
      <c r="A1041">
        <v>892</v>
      </c>
      <c r="B1041">
        <v>890.99599999999998</v>
      </c>
      <c r="C1041">
        <v>616085.89899999998</v>
      </c>
      <c r="D1041">
        <v>3097115.9589999998</v>
      </c>
      <c r="E1041">
        <v>632.11749999999995</v>
      </c>
      <c r="F1041">
        <v>5.2</v>
      </c>
      <c r="G1041">
        <v>0</v>
      </c>
      <c r="H1041" t="s">
        <v>194</v>
      </c>
      <c r="I1041">
        <v>5.7000000000000002E-2</v>
      </c>
      <c r="J1041">
        <f t="shared" si="512"/>
        <v>1</v>
      </c>
      <c r="K1041">
        <f t="shared" ca="1" si="513"/>
        <v>50.95</v>
      </c>
      <c r="L1041">
        <f t="shared" ca="1" si="514"/>
        <v>1.0684959309922624</v>
      </c>
      <c r="M1041">
        <f t="shared" ca="1" si="487"/>
        <v>5.5561788411597641</v>
      </c>
      <c r="N1041">
        <f t="shared" ca="1" si="488"/>
        <v>0.75728294997139567</v>
      </c>
      <c r="O1041">
        <f t="shared" ca="1" si="489"/>
        <v>9.1699712080119067</v>
      </c>
      <c r="P1041">
        <f t="shared" ca="1" si="490"/>
        <v>633.18599593099225</v>
      </c>
      <c r="Q1041">
        <f t="shared" ca="1" si="491"/>
        <v>637.47184567389581</v>
      </c>
      <c r="R1041">
        <f t="shared" ca="1" si="492"/>
        <v>2.7409906686322007E-2</v>
      </c>
      <c r="S1041">
        <f t="shared" ca="1" si="493"/>
        <v>2.8323507366843055</v>
      </c>
      <c r="T1041">
        <f t="shared" ca="1" si="494"/>
        <v>50.594272557643521</v>
      </c>
      <c r="U1041">
        <f t="shared" ca="1" si="515"/>
        <v>-2.7317062411839288E-2</v>
      </c>
      <c r="V1041">
        <f t="shared" ca="1" si="516"/>
        <v>0</v>
      </c>
      <c r="W1041">
        <f t="shared" ca="1" si="495"/>
        <v>1.0146958912383344</v>
      </c>
      <c r="X1041">
        <f t="shared" ca="1" si="496"/>
        <v>5.2764186344393389</v>
      </c>
      <c r="Y1041">
        <f t="shared" ca="1" si="497"/>
        <v>0.72985650704791738</v>
      </c>
      <c r="Z1041">
        <f t="shared" ca="1" si="498"/>
        <v>9.6561708859581117</v>
      </c>
      <c r="AA1041">
        <f t="shared" ca="1" si="499"/>
        <v>633.13219589123833</v>
      </c>
      <c r="AB1041">
        <f t="shared" ca="1" si="500"/>
        <v>637.88457286263611</v>
      </c>
      <c r="AC1041">
        <f t="shared" ca="1" si="501"/>
        <v>3.1925846762839515E-2</v>
      </c>
      <c r="AD1041">
        <f t="shared" ca="1" si="502"/>
        <v>3.0605712076409151</v>
      </c>
      <c r="AE1041">
        <f t="shared" ca="1" si="503"/>
        <v>52.828040973937092</v>
      </c>
      <c r="AF1041">
        <f t="shared" ca="1" si="504"/>
        <v>3.1425846762886067E-2</v>
      </c>
      <c r="AG1041">
        <f t="shared" ca="1" si="505"/>
        <v>0</v>
      </c>
      <c r="AH1041">
        <f ca="1">IFERROR(IF(V32="Supercritical",MAX($D$16,IFERROR(L1041,MAX($D$16,POWER((ABS(K1041)^2)/($I$5*MAX(F1041,0.1)^2),1/3)))),IF(V32="Subcritical",MAX($D$16,IFERROR(W1041,MAX($D$16,POWER((ABS(K1041)^2)/($I$5*MAX(F1041,0.1)^2),1/3)))),IF(AND(IFERROR(V1041,0)=1,IFERROR(AG1041,0)=1),IF(IFERROR(T1041,-1E+99)&gt;=IFERROR(AE1041,-1E+99),MAX($D$16,IFERROR(L1041,MAX($D$16,POWER((ABS(K1041)^2)/($I$5*MAX(F1041,0.1)^2),1/3)))),MAX($D$16,IFERROR(W1041,MAX($D$16,POWER((ABS(K1041)^2)/($I$5*MAX(F1041,0.1)^2),1/3))))),IF(IFERROR(V1041,0)=1,MAX($D$16,IFERROR(L1041,MAX($D$16,POWER((ABS(K1041)^2)/($I$5*MAX(F1041,0.1)^2),1/3)))),IF(IFERROR(AG1041,0)=1,MAX($D$16,IFERROR(W1041,MAX($D$16,POWER((ABS(K1041)^2)/($I$5*MAX(F1041,0.1)^2),1/3)))),MAX($D$16,POWER((ABS(K1041)^2)/($I$5*MAX(F1041,0.1)^2),1/3))))))),MAX($D$16,POWER((ABS(K1041)^2)/($I$5*MAX(F1041,0.1)^2),1/3)))</f>
        <v>2.1389677043987478</v>
      </c>
      <c r="AI1041">
        <f t="shared" ca="1" si="506"/>
        <v>634.25646770439869</v>
      </c>
      <c r="AJ1041">
        <f t="shared" ca="1" si="507"/>
        <v>635.32595155659806</v>
      </c>
      <c r="AM1041">
        <v>0</v>
      </c>
      <c r="AN1041">
        <v>0</v>
      </c>
      <c r="AO1041">
        <f t="shared" si="508"/>
        <v>0</v>
      </c>
      <c r="AP1041">
        <f t="shared" si="517"/>
        <v>0</v>
      </c>
      <c r="AQ1041">
        <f t="shared" ca="1" si="509"/>
        <v>1.0000000000000004</v>
      </c>
      <c r="AR1041" t="str">
        <f t="shared" ca="1" si="510"/>
        <v>Supercritical</v>
      </c>
      <c r="AS1041">
        <f t="shared" ca="1" si="511"/>
        <v>3.8141460404132466E-3</v>
      </c>
    </row>
    <row r="1042" spans="1:45" x14ac:dyDescent="0.35">
      <c r="A1042">
        <v>893</v>
      </c>
      <c r="B1042">
        <v>891.99599999999998</v>
      </c>
      <c r="C1042">
        <v>616085.85699999996</v>
      </c>
      <c r="D1042">
        <v>3097114.96</v>
      </c>
      <c r="E1042">
        <v>632.11699999999996</v>
      </c>
      <c r="F1042">
        <v>5.2</v>
      </c>
      <c r="G1042">
        <v>0</v>
      </c>
      <c r="H1042" t="s">
        <v>194</v>
      </c>
      <c r="I1042">
        <v>0</v>
      </c>
      <c r="J1042">
        <f t="shared" si="512"/>
        <v>1</v>
      </c>
      <c r="K1042">
        <f t="shared" ca="1" si="513"/>
        <v>50.95</v>
      </c>
      <c r="L1042">
        <f t="shared" ca="1" si="514"/>
        <v>1.0684959309922624</v>
      </c>
      <c r="M1042">
        <f t="shared" ca="1" si="487"/>
        <v>5.5561788411597641</v>
      </c>
      <c r="N1042">
        <f t="shared" ca="1" si="488"/>
        <v>0.75728294997139567</v>
      </c>
      <c r="O1042">
        <f t="shared" ca="1" si="489"/>
        <v>9.1699712080119067</v>
      </c>
      <c r="P1042">
        <f t="shared" ca="1" si="490"/>
        <v>633.18549593099226</v>
      </c>
      <c r="Q1042">
        <f t="shared" ca="1" si="491"/>
        <v>637.47134567389583</v>
      </c>
      <c r="R1042">
        <f t="shared" ca="1" si="492"/>
        <v>2.7409906686322007E-2</v>
      </c>
      <c r="S1042">
        <f t="shared" ca="1" si="493"/>
        <v>2.8323507366843055</v>
      </c>
      <c r="T1042">
        <f t="shared" ca="1" si="494"/>
        <v>50.594272557643521</v>
      </c>
      <c r="U1042">
        <f t="shared" ca="1" si="515"/>
        <v>-2.6909906686341856E-2</v>
      </c>
      <c r="V1042">
        <f t="shared" ca="1" si="516"/>
        <v>0</v>
      </c>
      <c r="W1042">
        <f t="shared" ca="1" si="495"/>
        <v>1.0154537466771376</v>
      </c>
      <c r="X1042">
        <f t="shared" ca="1" si="496"/>
        <v>5.2803594827211162</v>
      </c>
      <c r="Y1042">
        <f t="shared" ca="1" si="497"/>
        <v>0.73024851826332271</v>
      </c>
      <c r="Z1042">
        <f t="shared" ca="1" si="498"/>
        <v>9.6489642734975405</v>
      </c>
      <c r="AA1042">
        <f t="shared" ca="1" si="499"/>
        <v>633.13245374667713</v>
      </c>
      <c r="AB1042">
        <f t="shared" ca="1" si="500"/>
        <v>637.87773975846267</v>
      </c>
      <c r="AC1042">
        <f t="shared" ca="1" si="501"/>
        <v>3.1855395563715069E-2</v>
      </c>
      <c r="AD1042">
        <f t="shared" ca="1" si="502"/>
        <v>3.0571455897021202</v>
      </c>
      <c r="AE1042">
        <f t="shared" ca="1" si="503"/>
        <v>52.794612391376731</v>
      </c>
      <c r="AF1042">
        <f t="shared" ca="1" si="504"/>
        <v>3.1355395563764432E-2</v>
      </c>
      <c r="AG1042">
        <f t="shared" ca="1" si="505"/>
        <v>0</v>
      </c>
      <c r="AH1042">
        <f ca="1">IFERROR(IF(V32="Supercritical",MAX($D$16,IFERROR(L1042,MAX($D$16,POWER((ABS(K1042)^2)/($I$5*MAX(F1042,0.1)^2),1/3)))),IF(V32="Subcritical",MAX($D$16,IFERROR(W1042,MAX($D$16,POWER((ABS(K1042)^2)/($I$5*MAX(F1042,0.1)^2),1/3)))),IF(AND(IFERROR(V1042,0)=1,IFERROR(AG1042,0)=1),IF(IFERROR(T1042,-1E+99)&gt;=IFERROR(AE1042,-1E+99),MAX($D$16,IFERROR(L1042,MAX($D$16,POWER((ABS(K1042)^2)/($I$5*MAX(F1042,0.1)^2),1/3)))),MAX($D$16,IFERROR(W1042,MAX($D$16,POWER((ABS(K1042)^2)/($I$5*MAX(F1042,0.1)^2),1/3))))),IF(IFERROR(V1042,0)=1,MAX($D$16,IFERROR(L1042,MAX($D$16,POWER((ABS(K1042)^2)/($I$5*MAX(F1042,0.1)^2),1/3)))),IF(IFERROR(AG1042,0)=1,MAX($D$16,IFERROR(W1042,MAX($D$16,POWER((ABS(K1042)^2)/($I$5*MAX(F1042,0.1)^2),1/3)))),MAX($D$16,POWER((ABS(K1042)^2)/($I$5*MAX(F1042,0.1)^2),1/3))))))),MAX($D$16,POWER((ABS(K1042)^2)/($I$5*MAX(F1042,0.1)^2),1/3)))</f>
        <v>2.1389677043987478</v>
      </c>
      <c r="AI1042">
        <f t="shared" ca="1" si="506"/>
        <v>634.2559677043987</v>
      </c>
      <c r="AJ1042">
        <f t="shared" ca="1" si="507"/>
        <v>635.32545155659807</v>
      </c>
      <c r="AM1042">
        <v>0</v>
      </c>
      <c r="AN1042">
        <v>0</v>
      </c>
      <c r="AO1042">
        <f t="shared" si="508"/>
        <v>0</v>
      </c>
      <c r="AP1042">
        <f t="shared" si="517"/>
        <v>0</v>
      </c>
      <c r="AQ1042">
        <f t="shared" ca="1" si="509"/>
        <v>1.0000000000000004</v>
      </c>
      <c r="AR1042" t="str">
        <f t="shared" ca="1" si="510"/>
        <v>Supercritical</v>
      </c>
      <c r="AS1042">
        <f t="shared" ca="1" si="511"/>
        <v>3.8141460404132466E-3</v>
      </c>
    </row>
    <row r="1043" spans="1:45" x14ac:dyDescent="0.35">
      <c r="A1043">
        <v>894</v>
      </c>
      <c r="B1043">
        <v>892.99599999999998</v>
      </c>
      <c r="C1043">
        <v>616085.81499999994</v>
      </c>
      <c r="D1043">
        <v>3097113.9610000001</v>
      </c>
      <c r="E1043">
        <v>632.11649999999997</v>
      </c>
      <c r="F1043">
        <v>5.2</v>
      </c>
      <c r="G1043">
        <v>0</v>
      </c>
      <c r="H1043" t="s">
        <v>194</v>
      </c>
      <c r="I1043">
        <v>0</v>
      </c>
      <c r="J1043">
        <f t="shared" si="512"/>
        <v>1</v>
      </c>
      <c r="K1043">
        <f t="shared" ca="1" si="513"/>
        <v>50.95</v>
      </c>
      <c r="L1043">
        <f t="shared" ca="1" si="514"/>
        <v>1.0684959309922624</v>
      </c>
      <c r="M1043">
        <f t="shared" ca="1" si="487"/>
        <v>5.5561788411597641</v>
      </c>
      <c r="N1043">
        <f t="shared" ca="1" si="488"/>
        <v>0.75728294997139567</v>
      </c>
      <c r="O1043">
        <f t="shared" ca="1" si="489"/>
        <v>9.1699712080119067</v>
      </c>
      <c r="P1043">
        <f t="shared" ca="1" si="490"/>
        <v>633.18499593099227</v>
      </c>
      <c r="Q1043">
        <f t="shared" ca="1" si="491"/>
        <v>637.47084567389584</v>
      </c>
      <c r="R1043">
        <f t="shared" ca="1" si="492"/>
        <v>2.7409906686322007E-2</v>
      </c>
      <c r="S1043">
        <f t="shared" ca="1" si="493"/>
        <v>2.8323507366843055</v>
      </c>
      <c r="T1043">
        <f t="shared" ca="1" si="494"/>
        <v>50.594272557643521</v>
      </c>
      <c r="U1043">
        <f t="shared" ca="1" si="515"/>
        <v>-2.6909906686341856E-2</v>
      </c>
      <c r="V1043">
        <f t="shared" ca="1" si="516"/>
        <v>0</v>
      </c>
      <c r="W1043">
        <f t="shared" ca="1" si="495"/>
        <v>1.0162058392294615</v>
      </c>
      <c r="X1043">
        <f t="shared" ca="1" si="496"/>
        <v>5.2842703639932003</v>
      </c>
      <c r="Y1043">
        <f t="shared" ca="1" si="497"/>
        <v>0.73063738610620244</v>
      </c>
      <c r="Z1043">
        <f t="shared" ca="1" si="498"/>
        <v>9.6418230882301543</v>
      </c>
      <c r="AA1043">
        <f t="shared" ca="1" si="499"/>
        <v>633.1327058392294</v>
      </c>
      <c r="AB1043">
        <f t="shared" ca="1" si="500"/>
        <v>637.8709704908465</v>
      </c>
      <c r="AC1043">
        <f t="shared" ca="1" si="501"/>
        <v>3.1785690290312897E-2</v>
      </c>
      <c r="AD1043">
        <f t="shared" ca="1" si="502"/>
        <v>3.0537523338246944</v>
      </c>
      <c r="AE1043">
        <f t="shared" ca="1" si="503"/>
        <v>52.761496150572462</v>
      </c>
      <c r="AF1043">
        <f t="shared" ca="1" si="504"/>
        <v>3.1735825432292586E-2</v>
      </c>
      <c r="AG1043">
        <f t="shared" ca="1" si="505"/>
        <v>0</v>
      </c>
      <c r="AH1043">
        <f ca="1">IFERROR(IF(V32="Supercritical",MAX($D$16,IFERROR(L1043,MAX($D$16,POWER((ABS(K1043)^2)/($I$5*MAX(F1043,0.1)^2),1/3)))),IF(V32="Subcritical",MAX($D$16,IFERROR(W1043,MAX($D$16,POWER((ABS(K1043)^2)/($I$5*MAX(F1043,0.1)^2),1/3)))),IF(AND(IFERROR(V1043,0)=1,IFERROR(AG1043,0)=1),IF(IFERROR(T1043,-1E+99)&gt;=IFERROR(AE1043,-1E+99),MAX($D$16,IFERROR(L1043,MAX($D$16,POWER((ABS(K1043)^2)/($I$5*MAX(F1043,0.1)^2),1/3)))),MAX($D$16,IFERROR(W1043,MAX($D$16,POWER((ABS(K1043)^2)/($I$5*MAX(F1043,0.1)^2),1/3))))),IF(IFERROR(V1043,0)=1,MAX($D$16,IFERROR(L1043,MAX($D$16,POWER((ABS(K1043)^2)/($I$5*MAX(F1043,0.1)^2),1/3)))),IF(IFERROR(AG1043,0)=1,MAX($D$16,IFERROR(W1043,MAX($D$16,POWER((ABS(K1043)^2)/($I$5*MAX(F1043,0.1)^2),1/3)))),MAX($D$16,POWER((ABS(K1043)^2)/($I$5*MAX(F1043,0.1)^2),1/3))))))),MAX($D$16,POWER((ABS(K1043)^2)/($I$5*MAX(F1043,0.1)^2),1/3)))</f>
        <v>2.1389677043987478</v>
      </c>
      <c r="AI1043">
        <f t="shared" ca="1" si="506"/>
        <v>634.25546770439871</v>
      </c>
      <c r="AJ1043">
        <f t="shared" ca="1" si="507"/>
        <v>635.32495155659808</v>
      </c>
      <c r="AM1043">
        <v>0</v>
      </c>
      <c r="AN1043">
        <v>0</v>
      </c>
      <c r="AO1043">
        <f t="shared" si="508"/>
        <v>0</v>
      </c>
      <c r="AP1043">
        <f t="shared" si="517"/>
        <v>0</v>
      </c>
      <c r="AQ1043">
        <f t="shared" ca="1" si="509"/>
        <v>1.0000000000000004</v>
      </c>
      <c r="AR1043" t="str">
        <f t="shared" ca="1" si="510"/>
        <v>Supercritical</v>
      </c>
      <c r="AS1043">
        <f t="shared" ca="1" si="511"/>
        <v>3.8141460404132466E-3</v>
      </c>
    </row>
    <row r="1044" spans="1:45" x14ac:dyDescent="0.35">
      <c r="A1044">
        <v>895</v>
      </c>
      <c r="B1044">
        <v>893.99599999999998</v>
      </c>
      <c r="C1044">
        <v>616085.77300000004</v>
      </c>
      <c r="D1044">
        <v>3097112.9619999998</v>
      </c>
      <c r="E1044">
        <v>632.11599999999999</v>
      </c>
      <c r="F1044">
        <v>5.2</v>
      </c>
      <c r="G1044">
        <v>0</v>
      </c>
      <c r="H1044" t="s">
        <v>194</v>
      </c>
      <c r="I1044">
        <v>5.7000000000000002E-2</v>
      </c>
      <c r="J1044">
        <f t="shared" si="512"/>
        <v>1</v>
      </c>
      <c r="K1044">
        <f t="shared" ca="1" si="513"/>
        <v>50.95</v>
      </c>
      <c r="L1044">
        <f t="shared" ca="1" si="514"/>
        <v>1.0684959309922624</v>
      </c>
      <c r="M1044">
        <f t="shared" ca="1" si="487"/>
        <v>5.5561788411597641</v>
      </c>
      <c r="N1044">
        <f t="shared" ca="1" si="488"/>
        <v>0.75728294997139567</v>
      </c>
      <c r="O1044">
        <f t="shared" ca="1" si="489"/>
        <v>9.1699712080119067</v>
      </c>
      <c r="P1044">
        <f t="shared" ca="1" si="490"/>
        <v>633.18449593099228</v>
      </c>
      <c r="Q1044">
        <f t="shared" ca="1" si="491"/>
        <v>637.47034567389585</v>
      </c>
      <c r="R1044">
        <f t="shared" ca="1" si="492"/>
        <v>2.7409906686322007E-2</v>
      </c>
      <c r="S1044">
        <f t="shared" ca="1" si="493"/>
        <v>2.8323507366843055</v>
      </c>
      <c r="T1044">
        <f t="shared" ca="1" si="494"/>
        <v>50.594272557643521</v>
      </c>
      <c r="U1044">
        <f t="shared" ca="1" si="515"/>
        <v>-2.7317062411952975E-2</v>
      </c>
      <c r="V1044">
        <f t="shared" ca="1" si="516"/>
        <v>0</v>
      </c>
      <c r="W1044">
        <f t="shared" ca="1" si="495"/>
        <v>1.0169489515849752</v>
      </c>
      <c r="X1044">
        <f t="shared" ca="1" si="496"/>
        <v>5.2881345482418718</v>
      </c>
      <c r="Y1044">
        <f t="shared" ca="1" si="497"/>
        <v>0.73102145192352941</v>
      </c>
      <c r="Z1044">
        <f t="shared" ca="1" si="498"/>
        <v>9.6347775449357993</v>
      </c>
      <c r="AA1044">
        <f t="shared" ca="1" si="499"/>
        <v>633.13294895158492</v>
      </c>
      <c r="AB1044">
        <f t="shared" ca="1" si="500"/>
        <v>637.86429137464302</v>
      </c>
      <c r="AC1044">
        <f t="shared" ca="1" si="501"/>
        <v>3.1717022205605856E-2</v>
      </c>
      <c r="AD1044">
        <f t="shared" ca="1" si="502"/>
        <v>3.0504057551009072</v>
      </c>
      <c r="AE1044">
        <f t="shared" ca="1" si="503"/>
        <v>52.728832096208876</v>
      </c>
      <c r="AF1044">
        <f t="shared" ca="1" si="504"/>
        <v>3.1666499735820253E-2</v>
      </c>
      <c r="AG1044">
        <f t="shared" ca="1" si="505"/>
        <v>0</v>
      </c>
      <c r="AH1044">
        <f ca="1">IFERROR(IF(V32="Supercritical",MAX($D$16,IFERROR(L1044,MAX($D$16,POWER((ABS(K1044)^2)/($I$5*MAX(F1044,0.1)^2),1/3)))),IF(V32="Subcritical",MAX($D$16,IFERROR(W1044,MAX($D$16,POWER((ABS(K1044)^2)/($I$5*MAX(F1044,0.1)^2),1/3)))),IF(AND(IFERROR(V1044,0)=1,IFERROR(AG1044,0)=1),IF(IFERROR(T1044,-1E+99)&gt;=IFERROR(AE1044,-1E+99),MAX($D$16,IFERROR(L1044,MAX($D$16,POWER((ABS(K1044)^2)/($I$5*MAX(F1044,0.1)^2),1/3)))),MAX($D$16,IFERROR(W1044,MAX($D$16,POWER((ABS(K1044)^2)/($I$5*MAX(F1044,0.1)^2),1/3))))),IF(IFERROR(V1044,0)=1,MAX($D$16,IFERROR(L1044,MAX($D$16,POWER((ABS(K1044)^2)/($I$5*MAX(F1044,0.1)^2),1/3)))),IF(IFERROR(AG1044,0)=1,MAX($D$16,IFERROR(W1044,MAX($D$16,POWER((ABS(K1044)^2)/($I$5*MAX(F1044,0.1)^2),1/3)))),MAX($D$16,POWER((ABS(K1044)^2)/($I$5*MAX(F1044,0.1)^2),1/3))))))),MAX($D$16,POWER((ABS(K1044)^2)/($I$5*MAX(F1044,0.1)^2),1/3)))</f>
        <v>2.1389677043987478</v>
      </c>
      <c r="AI1044">
        <f t="shared" ca="1" si="506"/>
        <v>634.25496770439872</v>
      </c>
      <c r="AJ1044">
        <f t="shared" ca="1" si="507"/>
        <v>635.32445155659809</v>
      </c>
      <c r="AM1044">
        <v>0</v>
      </c>
      <c r="AN1044">
        <v>0</v>
      </c>
      <c r="AO1044">
        <f t="shared" si="508"/>
        <v>0</v>
      </c>
      <c r="AP1044">
        <f t="shared" si="517"/>
        <v>0</v>
      </c>
      <c r="AQ1044">
        <f t="shared" ca="1" si="509"/>
        <v>1.0000000000000004</v>
      </c>
      <c r="AR1044" t="str">
        <f t="shared" ca="1" si="510"/>
        <v>Supercritical</v>
      </c>
      <c r="AS1044">
        <f t="shared" ca="1" si="511"/>
        <v>3.8141460404132466E-3</v>
      </c>
    </row>
    <row r="1045" spans="1:45" x14ac:dyDescent="0.35">
      <c r="A1045">
        <v>896</v>
      </c>
      <c r="B1045">
        <v>894.99599999999998</v>
      </c>
      <c r="C1045">
        <v>616085.73</v>
      </c>
      <c r="D1045">
        <v>3097111.963</v>
      </c>
      <c r="E1045">
        <v>632.1155</v>
      </c>
      <c r="F1045">
        <v>5.2</v>
      </c>
      <c r="G1045">
        <v>0</v>
      </c>
      <c r="H1045" t="s">
        <v>194</v>
      </c>
      <c r="I1045">
        <v>5.7000000000000002E-2</v>
      </c>
      <c r="J1045">
        <f t="shared" si="512"/>
        <v>1</v>
      </c>
      <c r="K1045">
        <f t="shared" ca="1" si="513"/>
        <v>50.95</v>
      </c>
      <c r="L1045">
        <f t="shared" ca="1" si="514"/>
        <v>1.0684959309922624</v>
      </c>
      <c r="M1045">
        <f t="shared" ca="1" si="487"/>
        <v>5.5561788411597641</v>
      </c>
      <c r="N1045">
        <f t="shared" ca="1" si="488"/>
        <v>0.75728294997139567</v>
      </c>
      <c r="O1045">
        <f t="shared" ca="1" si="489"/>
        <v>9.1699712080119067</v>
      </c>
      <c r="P1045">
        <f t="shared" ca="1" si="490"/>
        <v>633.1839959309923</v>
      </c>
      <c r="Q1045">
        <f t="shared" ca="1" si="491"/>
        <v>637.46984567389586</v>
      </c>
      <c r="R1045">
        <f t="shared" ca="1" si="492"/>
        <v>2.7409906686322007E-2</v>
      </c>
      <c r="S1045">
        <f t="shared" ca="1" si="493"/>
        <v>2.8323507366843055</v>
      </c>
      <c r="T1045">
        <f t="shared" ca="1" si="494"/>
        <v>50.594272557643521</v>
      </c>
      <c r="U1045">
        <f t="shared" ca="1" si="515"/>
        <v>-2.7317062411952975E-2</v>
      </c>
      <c r="V1045">
        <f t="shared" ca="1" si="516"/>
        <v>0</v>
      </c>
      <c r="W1045">
        <f t="shared" ca="1" si="495"/>
        <v>1.0176794747114333</v>
      </c>
      <c r="X1045">
        <f t="shared" ca="1" si="496"/>
        <v>5.2919332684994531</v>
      </c>
      <c r="Y1045">
        <f t="shared" ca="1" si="497"/>
        <v>0.73139885740175581</v>
      </c>
      <c r="Z1045">
        <f t="shared" ca="1" si="498"/>
        <v>9.6278613910879987</v>
      </c>
      <c r="AA1045">
        <f t="shared" ca="1" si="499"/>
        <v>633.13317947471148</v>
      </c>
      <c r="AB1045">
        <f t="shared" ca="1" si="500"/>
        <v>637.85773171558833</v>
      </c>
      <c r="AC1045">
        <f t="shared" ca="1" si="501"/>
        <v>3.1649715215295408E-2</v>
      </c>
      <c r="AD1045">
        <f t="shared" ca="1" si="502"/>
        <v>3.0471218252578698</v>
      </c>
      <c r="AE1045">
        <f t="shared" ca="1" si="503"/>
        <v>52.696776298966455</v>
      </c>
      <c r="AF1045">
        <f t="shared" ca="1" si="504"/>
        <v>3.1118065500095327E-2</v>
      </c>
      <c r="AG1045">
        <f t="shared" ca="1" si="505"/>
        <v>0</v>
      </c>
      <c r="AH1045">
        <f ca="1">IFERROR(IF(V32="Supercritical",MAX($D$16,IFERROR(L1045,MAX($D$16,POWER((ABS(K1045)^2)/($I$5*MAX(F1045,0.1)^2),1/3)))),IF(V32="Subcritical",MAX($D$16,IFERROR(W1045,MAX($D$16,POWER((ABS(K1045)^2)/($I$5*MAX(F1045,0.1)^2),1/3)))),IF(AND(IFERROR(V1045,0)=1,IFERROR(AG1045,0)=1),IF(IFERROR(T1045,-1E+99)&gt;=IFERROR(AE1045,-1E+99),MAX($D$16,IFERROR(L1045,MAX($D$16,POWER((ABS(K1045)^2)/($I$5*MAX(F1045,0.1)^2),1/3)))),MAX($D$16,IFERROR(W1045,MAX($D$16,POWER((ABS(K1045)^2)/($I$5*MAX(F1045,0.1)^2),1/3))))),IF(IFERROR(V1045,0)=1,MAX($D$16,IFERROR(L1045,MAX($D$16,POWER((ABS(K1045)^2)/($I$5*MAX(F1045,0.1)^2),1/3)))),IF(IFERROR(AG1045,0)=1,MAX($D$16,IFERROR(W1045,MAX($D$16,POWER((ABS(K1045)^2)/($I$5*MAX(F1045,0.1)^2),1/3)))),MAX($D$16,POWER((ABS(K1045)^2)/($I$5*MAX(F1045,0.1)^2),1/3))))))),MAX($D$16,POWER((ABS(K1045)^2)/($I$5*MAX(F1045,0.1)^2),1/3)))</f>
        <v>2.1389677043987478</v>
      </c>
      <c r="AI1045">
        <f t="shared" ca="1" si="506"/>
        <v>634.25446770439873</v>
      </c>
      <c r="AJ1045">
        <f t="shared" ca="1" si="507"/>
        <v>635.3239515565981</v>
      </c>
      <c r="AM1045">
        <v>0</v>
      </c>
      <c r="AN1045">
        <v>0</v>
      </c>
      <c r="AO1045">
        <f t="shared" si="508"/>
        <v>0</v>
      </c>
      <c r="AP1045">
        <f t="shared" si="517"/>
        <v>0</v>
      </c>
      <c r="AQ1045">
        <f t="shared" ca="1" si="509"/>
        <v>1.0000000000000004</v>
      </c>
      <c r="AR1045" t="str">
        <f t="shared" ca="1" si="510"/>
        <v>Supercritical</v>
      </c>
      <c r="AS1045">
        <f t="shared" ca="1" si="511"/>
        <v>3.8141460404132466E-3</v>
      </c>
    </row>
    <row r="1046" spans="1:45" x14ac:dyDescent="0.35">
      <c r="A1046">
        <v>897</v>
      </c>
      <c r="B1046">
        <v>895.995</v>
      </c>
      <c r="C1046">
        <v>616085.68799999997</v>
      </c>
      <c r="D1046">
        <v>3097110.9640000002</v>
      </c>
      <c r="E1046">
        <v>632.11500000000001</v>
      </c>
      <c r="F1046">
        <v>5.2</v>
      </c>
      <c r="G1046">
        <v>0</v>
      </c>
      <c r="H1046" t="s">
        <v>194</v>
      </c>
      <c r="I1046">
        <v>0</v>
      </c>
      <c r="J1046">
        <f t="shared" si="512"/>
        <v>0.99900000000002365</v>
      </c>
      <c r="K1046">
        <f t="shared" ca="1" si="513"/>
        <v>50.95</v>
      </c>
      <c r="L1046">
        <f t="shared" ca="1" si="514"/>
        <v>1.0684959309922624</v>
      </c>
      <c r="M1046">
        <f t="shared" ref="M1046:M1109" ca="1" si="518">((F1046)+(G1046)*(L1046))*(L1046)</f>
        <v>5.5561788411597641</v>
      </c>
      <c r="N1046">
        <f t="shared" ref="N1046:N1109" ca="1" si="519">(((F1046)+(G1046)*(L1046))*(L1046))/MAX((F1046)+2*(L1046)*SQRT(1+(G1046)^2),0.000001)</f>
        <v>0.75728294997139567</v>
      </c>
      <c r="O1046">
        <f t="shared" ref="O1046:O1109" ca="1" si="520">ABS(K1046)/MAX(((F1046)+(G1046)*(L1046))*(L1046),0.000001)</f>
        <v>9.1699712080119067</v>
      </c>
      <c r="P1046">
        <f t="shared" ref="P1046:P1109" ca="1" si="521">E1046+L1046</f>
        <v>633.18349593099231</v>
      </c>
      <c r="Q1046">
        <f t="shared" ref="Q1046:Q1109" ca="1" si="522">P1046+((ABS(K1046)/MAX(((F1046)+(G1046)*(L1046))*(L1046),0.000001))^2)/(2*$I$5)</f>
        <v>637.46934567389587</v>
      </c>
      <c r="R1046">
        <f t="shared" ref="R1046:R1109" ca="1" si="523">((ABS(K1046)*$D$6)/(MAX(((F1046)+(G1046)*(L1046))*(L1046),0.000001)*MAX(((((F1046)+(G1046)*(L1046))*(L1046))/MAX((F1046)+2*(L1046)*SQRT(1+(G1046)^2),0.000001))^(2/3),0.000001)))^2</f>
        <v>2.7409906686322007E-2</v>
      </c>
      <c r="S1046">
        <f t="shared" ref="S1046:S1109" ca="1" si="524">ABS(ABS(K1046)/MAX(((F1046)+(G1046)*(L1046))*(L1046),0.000001))/SQRT($I$5*MAX((((F1046)+(G1046)*(L1046))*(L1046))/MAX((F1046)+2*(G1046)*(L1046),0.000001),0.000001))</f>
        <v>2.8323507366843055</v>
      </c>
      <c r="T1046">
        <f t="shared" ref="T1046:T1109" ca="1" si="525">((F1046)*(L1046)^2)/2+(G1046)*(L1046)^3/3+(ABS(K1046)^2)/($I$5*MAX(((F1046)+(G1046)*(L1046))*(L1046),0.000001))</f>
        <v>50.594272557643521</v>
      </c>
      <c r="U1046">
        <f t="shared" ca="1" si="515"/>
        <v>-2.6882496779649045E-2</v>
      </c>
      <c r="V1046">
        <f t="shared" ca="1" si="516"/>
        <v>0</v>
      </c>
      <c r="W1046">
        <f t="shared" ref="W1046:W1109" ca="1" si="526">IF($D$20=0,IFERROR(W1047,MAX($D$16,POWER((ABS(K1046)^2)/($I$5*MAX(F1046,0.1)^2),1/3))),IF(IFERROR(AG1047,0)=0,IFERROR(W1047,MAX($D$16,POWER((ABS(K1046)^2)/($I$5*MAX(F1046,0.1)^2),1/3))),IF(OR(IFERROR(W1046,0)=0,IFERROR(AD1047,0)&gt;1),MAX($D$16,POWER((ABS(K1046)^2)/($I$5*MAX(F1046,0.1)^2),1/3)),IF(IFERROR(AF1046,0)&gt;0,MAX($D$16,IFERROR(W1046,0)+((IFERROR(AF1046,0))*$D$18*IF((IFERROR(AD1046,0))&lt;1,1,-1))),IF(IFERROR(AF1046,0)&lt;0,IF(ABS((MAX($D$16,POWER((ABS(K1046)^2)/($I$5*MAX(F1046,0.1)^2),1/3)))-IFERROR(W1046,0))&gt;$D$19,MAX($D$16,IF((MAX($D$16,POWER((ABS(K1046)^2)/($I$5*MAX(F1046,0.1)^2),1/3)))&gt;IFERROR(W1046,0),MIN((MAX($D$16,POWER((ABS(K1046)^2)/($I$5*MAX(F1046,0.1)^2),1/3))),IFERROR(W1046,0)+(MIN(ABS(IFERROR(AF1046,0))*$D$18,ABS((MAX($D$16,POWER((ABS(K1046)^2)/($I$5*MAX(F1046,0.1)^2),1/3)))-IFERROR(W1046,0))))),MAX((MAX($D$16,POWER((ABS(K1046)^2)/($I$5*MAX(F1046,0.1)^2),1/3))),IFERROR(W1046,0)-(MIN(ABS(IFERROR(AF1046,0))*$D$18,ABS((MAX($D$16,POWER((ABS(K1046)^2)/($I$5*MAX(F1046,0.1)^2),1/3)))-IFERROR(W1046,0))))))),MAX($D$16,POWER((ABS(K1046)^2)/($I$5*MAX(F1046,0.1)^2),1/3))),MAX($D$16,IFERROR(W1046,0)))))))</f>
        <v>1.0183937514039247</v>
      </c>
      <c r="X1046">
        <f t="shared" ref="X1046:X1109" ca="1" si="527">((F1046)+(G1046)*(W1046))*(W1046)</f>
        <v>5.2956475073004086</v>
      </c>
      <c r="Y1046">
        <f t="shared" ref="Y1046:Y1109" ca="1" si="528">(((F1046)+(G1046)*(W1046))*(W1046))/MAX((F1046)+2*(W1046)*SQRT(1+(G1046)^2),0.000001)</f>
        <v>0.73176772224494835</v>
      </c>
      <c r="Z1046">
        <f t="shared" ref="Z1046:Z1109" ca="1" si="529">ABS(K1046)/MAX(((F1046)+(G1046)*(W1046))*(W1046),0.000001)</f>
        <v>9.6211086424770489</v>
      </c>
      <c r="AA1046">
        <f t="shared" ref="AA1046:AA1109" ca="1" si="530">E1046+W1046</f>
        <v>633.1333937514039</v>
      </c>
      <c r="AB1046">
        <f t="shared" ref="AB1046:AB1109" ca="1" si="531">AA1046+((ABS(K1046)/MAX(((F1046)+(G1046)*(W1046))*(W1046),0.000001))^2)/(2*$I$5)</f>
        <v>637.85132094357243</v>
      </c>
      <c r="AC1046">
        <f t="shared" ref="AC1046:AC1109" ca="1" si="532">((ABS(K1046)*$D$6)/(MAX(((F1046)+(G1046)*(W1046))*(W1046),0.000001)*MAX(((((F1046)+(G1046)*(W1046))*(W1046))/MAX((F1046)+2*(W1046)*SQRT(1+(G1046)^2),0.000001))^(2/3),0.000001)))^2</f>
        <v>3.1584093994151623E-2</v>
      </c>
      <c r="AD1046">
        <f t="shared" ref="AD1046:AD1109" ca="1" si="533">ABS(ABS(K1046)/MAX(((F1046)+(G1046)*(W1046))*(W1046),0.000001))/SQRT($I$5*MAX((((F1046)+(G1046)*(W1046))*(W1046))/MAX((F1046)+2*(G1046)*(W1046),0.000001),0.000001))</f>
        <v>3.0439166213512152</v>
      </c>
      <c r="AE1046">
        <f t="shared" ref="AE1046:AE1109" ca="1" si="534">((F1046)*(W1046)^2)/2+(G1046)*(W1046)^3/3+(ABS(K1046)^2)/($I$5*MAX(((F1046)+(G1046)*(W1046))*(W1046),0.000001))</f>
        <v>52.665485915200435</v>
      </c>
      <c r="AF1046">
        <f t="shared" ref="AF1046:AF1109" ca="1" si="535">IF($D$20=0,0,IFERROR(AB1047+(((AC1046+AC1047)/2)*J1047)+(IF(Z1046&gt;Z1047,$D$8*((Z1046^2-Z1047^2)/(2*$I$5)),$D$9*((Z1047^2-Z1046^2)/(2*$I$5)))+($D$10*(ABS(I1047)/90)*(MAX(Z1046^2,Z1047^2)/(2*$I$5))))-AB1046,0))</f>
        <v>3.1084093994195428E-2</v>
      </c>
      <c r="AG1046">
        <f t="shared" ref="AG1046:AG1109" ca="1" si="536">IF($D$20=0,1,IFERROR(IF(ROUND(AD1046,3)=1,1,IF(AND(ABS(AF1046)&lt;$D$19,AD1046&lt;1),1,0)),0))</f>
        <v>0</v>
      </c>
      <c r="AH1046">
        <f ca="1">IFERROR(IF(V32="Supercritical",MAX($D$16,IFERROR(L1046,MAX($D$16,POWER((ABS(K1046)^2)/($I$5*MAX(F1046,0.1)^2),1/3)))),IF(V32="Subcritical",MAX($D$16,IFERROR(W1046,MAX($D$16,POWER((ABS(K1046)^2)/($I$5*MAX(F1046,0.1)^2),1/3)))),IF(AND(IFERROR(V1046,0)=1,IFERROR(AG1046,0)=1),IF(IFERROR(T1046,-1E+99)&gt;=IFERROR(AE1046,-1E+99),MAX($D$16,IFERROR(L1046,MAX($D$16,POWER((ABS(K1046)^2)/($I$5*MAX(F1046,0.1)^2),1/3)))),MAX($D$16,IFERROR(W1046,MAX($D$16,POWER((ABS(K1046)^2)/($I$5*MAX(F1046,0.1)^2),1/3))))),IF(IFERROR(V1046,0)=1,MAX($D$16,IFERROR(L1046,MAX($D$16,POWER((ABS(K1046)^2)/($I$5*MAX(F1046,0.1)^2),1/3)))),IF(IFERROR(AG1046,0)=1,MAX($D$16,IFERROR(W1046,MAX($D$16,POWER((ABS(K1046)^2)/($I$5*MAX(F1046,0.1)^2),1/3)))),MAX($D$16,POWER((ABS(K1046)^2)/($I$5*MAX(F1046,0.1)^2),1/3))))))),MAX($D$16,POWER((ABS(K1046)^2)/($I$5*MAX(F1046,0.1)^2),1/3)))</f>
        <v>2.1389677043987478</v>
      </c>
      <c r="AI1046">
        <f t="shared" ref="AI1046:AI1109" ca="1" si="537">E1046+AH1046</f>
        <v>634.25396770439875</v>
      </c>
      <c r="AJ1046">
        <f t="shared" ref="AJ1046:AJ1109" ca="1" si="538">AI1046+((ABS(K1046)/MAX(((F1046)+(G1046)*(AH1046))*(AH1046),0.000001))^2)/(2*$I$5)</f>
        <v>635.32345155659812</v>
      </c>
      <c r="AM1046">
        <v>0</v>
      </c>
      <c r="AN1046">
        <v>0</v>
      </c>
      <c r="AO1046">
        <f t="shared" ref="AO1046:AO1109" si="539">AM1046+AN1046</f>
        <v>0</v>
      </c>
      <c r="AP1046">
        <f t="shared" si="517"/>
        <v>0</v>
      </c>
      <c r="AQ1046">
        <f t="shared" ref="AQ1046:AQ1109" ca="1" si="540">ABS(ABS(K1046)/MAX(((F1046)+(G1046)*(AH1046))*(AH1046),0.000001))/SQRT($I$5*MAX((((F1046)+(G1046)*(AH1046))*(AH1046))/MAX((F1046)+2*(G1046)*(AH1046),0.000001),0.000001))</f>
        <v>1.0000000000000004</v>
      </c>
      <c r="AR1046" t="str">
        <f t="shared" ref="AR1046:AR1109" ca="1" si="541">IF(AQ1046&lt;1,"Subcritical","Supercritical")</f>
        <v>Supercritical</v>
      </c>
      <c r="AS1046">
        <f t="shared" ref="AS1046:AS1109" ca="1" si="542">((ABS(K1046)*$D$6)/(MAX(((F1046)+(G1046)*(AH1046))*(AH1046),0.000001)*MAX(((((F1046)+(G1046)*(AH1046))*(AH1046))/MAX((F1046)+2*(AH1046)*SQRT(1+(G1046)^2),0.000001))^(2/3),0.000001)))^2</f>
        <v>3.8141460404132466E-3</v>
      </c>
    </row>
    <row r="1047" spans="1:45" x14ac:dyDescent="0.35">
      <c r="A1047">
        <v>898</v>
      </c>
      <c r="B1047">
        <v>896.995</v>
      </c>
      <c r="C1047">
        <v>616085.64599999995</v>
      </c>
      <c r="D1047">
        <v>3097109.9649999999</v>
      </c>
      <c r="E1047">
        <v>632.11450000000002</v>
      </c>
      <c r="F1047">
        <v>5.2</v>
      </c>
      <c r="G1047">
        <v>0</v>
      </c>
      <c r="H1047" t="s">
        <v>194</v>
      </c>
      <c r="I1047">
        <v>0</v>
      </c>
      <c r="J1047">
        <f t="shared" ref="J1047:J1110" si="543">B1047-B1046</f>
        <v>1</v>
      </c>
      <c r="K1047">
        <f t="shared" ref="K1047:K1110" ca="1" si="544">MAX(0,K1046-AO1046)</f>
        <v>50.95</v>
      </c>
      <c r="L1047">
        <f t="shared" ref="L1047:L1110" ca="1" si="545">IF($D$20=0,IFERROR(L1046,MAX($D$16,POWER((ABS(K1047)^2)/($I$5*MAX(F1047,0.1)^2),1/3))),IF(IFERROR(V1046,0)=0,IFERROR(L1046,MAX($D$16,POWER((ABS(K1047)^2)/($I$5*MAX(F1047,0.1)^2),1/3))),IF(OR(IFERROR(L1047,0)=0,IFERROR(S1046,0)&lt;1,IFERROR(S1047,0)&lt;1),MAX($D$16,POWER((ABS(K1047)^2)/($I$5*MAX(F1047,0.1)^2),1/3)),IF(IFERROR(U1047,0)&gt;0,MAX($D$16,IFERROR(L1047,0)+((IFERROR(U1047,0))*$D$18*IF((IFERROR(S1047,0))&lt;1,1,-1))),IF(IFERROR(U1047,0)&lt;0,IF(ABS((MAX($D$16,POWER((ABS(K1047)^2)/($I$5*MAX(F1047,0.1)^2),1/3)))-IFERROR(L1047,0))&gt;$D$19,MAX($D$16,IF((MAX($D$16,POWER((ABS(K1047)^2)/($I$5*MAX(F1047,0.1)^2),1/3)))&gt;IFERROR(L1047,0),MIN((MAX($D$16,POWER((ABS(K1047)^2)/($I$5*MAX(F1047,0.1)^2),1/3))),IFERROR(L1047,0)+(MIN(ABS(IFERROR(U1047,0))*$D$18,ABS((MAX($D$16,POWER((ABS(K1047)^2)/($I$5*MAX(F1047,0.1)^2),1/3)))-IFERROR(L1047,0))))),MAX((MAX($D$16,POWER((ABS(K1047)^2)/($I$5*MAX(F1047,0.1)^2),1/3))),IFERROR(L1047,0)-(MIN(ABS(IFERROR(U1047,0))*$D$18,ABS((MAX($D$16,POWER((ABS(K1047)^2)/($I$5*MAX(F1047,0.1)^2),1/3)))-IFERROR(L1047,0))))))),MAX($D$16,POWER((ABS(K1047)^2)/($I$5*MAX(F1047,0.1)^2),1/3))),MAX($D$16,IFERROR(L1047,0)))))))</f>
        <v>1.0684959309922624</v>
      </c>
      <c r="M1047">
        <f t="shared" ca="1" si="518"/>
        <v>5.5561788411597641</v>
      </c>
      <c r="N1047">
        <f t="shared" ca="1" si="519"/>
        <v>0.75728294997139567</v>
      </c>
      <c r="O1047">
        <f t="shared" ca="1" si="520"/>
        <v>9.1699712080119067</v>
      </c>
      <c r="P1047">
        <f t="shared" ca="1" si="521"/>
        <v>633.18299593099232</v>
      </c>
      <c r="Q1047">
        <f t="shared" ca="1" si="522"/>
        <v>637.46884567389588</v>
      </c>
      <c r="R1047">
        <f t="shared" ca="1" si="523"/>
        <v>2.7409906686322007E-2</v>
      </c>
      <c r="S1047">
        <f t="shared" ca="1" si="524"/>
        <v>2.8323507366843055</v>
      </c>
      <c r="T1047">
        <f t="shared" ca="1" si="525"/>
        <v>50.594272557643521</v>
      </c>
      <c r="U1047">
        <f t="shared" ref="U1047:U1110" ca="1" si="546">IF($D$20=0,0,IFERROR(Q1046-(((R1046+R1047)/2)*J1047)-(IF(O1046&gt;O1047,$D$8*((O1046^2-O1047^2)/(2*$I$5)),$D$9*((O1047^2-O1046^2)/(2*$I$5)))+($D$10*(ABS(I1047)/90)*(MAX(O1046^2,O1047^2)/(2*$I$5))))-Q1047,0))</f>
        <v>-2.6909906686341856E-2</v>
      </c>
      <c r="V1047">
        <f t="shared" ref="V1047:V1110" ca="1" si="547">IF($D$20=0,1,IFERROR(IF(ROUND(S1047,3)=1,1,IF(AND(ABS(U1047)&lt;$D$19,S1047&gt;1),1,0)),0))</f>
        <v>0</v>
      </c>
      <c r="W1047">
        <f t="shared" ca="1" si="526"/>
        <v>1.0190883280991432</v>
      </c>
      <c r="X1047">
        <f t="shared" ca="1" si="527"/>
        <v>5.2992593061155446</v>
      </c>
      <c r="Y1047">
        <f t="shared" ca="1" si="528"/>
        <v>0.73212627403582597</v>
      </c>
      <c r="Z1047">
        <f t="shared" ca="1" si="529"/>
        <v>9.6145512149597554</v>
      </c>
      <c r="AA1047">
        <f t="shared" ca="1" si="530"/>
        <v>633.13358832809911</v>
      </c>
      <c r="AB1047">
        <f t="shared" ca="1" si="531"/>
        <v>637.84508654752233</v>
      </c>
      <c r="AC1047">
        <f t="shared" ca="1" si="532"/>
        <v>3.1520461108171915E-2</v>
      </c>
      <c r="AD1047">
        <f t="shared" ca="1" si="533"/>
        <v>3.040805203233151</v>
      </c>
      <c r="AE1047">
        <f t="shared" ca="1" si="534"/>
        <v>52.63510822326748</v>
      </c>
      <c r="AF1047">
        <f t="shared" ca="1" si="535"/>
        <v>3.1452348444872769E-2</v>
      </c>
      <c r="AG1047">
        <f t="shared" ca="1" si="536"/>
        <v>0</v>
      </c>
      <c r="AH1047">
        <f ca="1">IFERROR(IF(V32="Supercritical",MAX($D$16,IFERROR(L1047,MAX($D$16,POWER((ABS(K1047)^2)/($I$5*MAX(F1047,0.1)^2),1/3)))),IF(V32="Subcritical",MAX($D$16,IFERROR(W1047,MAX($D$16,POWER((ABS(K1047)^2)/($I$5*MAX(F1047,0.1)^2),1/3)))),IF(AND(IFERROR(V1047,0)=1,IFERROR(AG1047,0)=1),IF(IFERROR(T1047,-1E+99)&gt;=IFERROR(AE1047,-1E+99),MAX($D$16,IFERROR(L1047,MAX($D$16,POWER((ABS(K1047)^2)/($I$5*MAX(F1047,0.1)^2),1/3)))),MAX($D$16,IFERROR(W1047,MAX($D$16,POWER((ABS(K1047)^2)/($I$5*MAX(F1047,0.1)^2),1/3))))),IF(IFERROR(V1047,0)=1,MAX($D$16,IFERROR(L1047,MAX($D$16,POWER((ABS(K1047)^2)/($I$5*MAX(F1047,0.1)^2),1/3)))),IF(IFERROR(AG1047,0)=1,MAX($D$16,IFERROR(W1047,MAX($D$16,POWER((ABS(K1047)^2)/($I$5*MAX(F1047,0.1)^2),1/3)))),MAX($D$16,POWER((ABS(K1047)^2)/($I$5*MAX(F1047,0.1)^2),1/3))))))),MAX($D$16,POWER((ABS(K1047)^2)/($I$5*MAX(F1047,0.1)^2),1/3)))</f>
        <v>2.1389677043987478</v>
      </c>
      <c r="AI1047">
        <f t="shared" ca="1" si="537"/>
        <v>634.25346770439876</v>
      </c>
      <c r="AJ1047">
        <f t="shared" ca="1" si="538"/>
        <v>635.32295155659813</v>
      </c>
      <c r="AM1047">
        <v>0</v>
      </c>
      <c r="AN1047">
        <v>0</v>
      </c>
      <c r="AO1047">
        <f t="shared" si="539"/>
        <v>0</v>
      </c>
      <c r="AP1047">
        <f t="shared" ref="AP1047:AP1110" si="548">AP1046+AO1047</f>
        <v>0</v>
      </c>
      <c r="AQ1047">
        <f t="shared" ca="1" si="540"/>
        <v>1.0000000000000004</v>
      </c>
      <c r="AR1047" t="str">
        <f t="shared" ca="1" si="541"/>
        <v>Supercritical</v>
      </c>
      <c r="AS1047">
        <f t="shared" ca="1" si="542"/>
        <v>3.8141460404132466E-3</v>
      </c>
    </row>
    <row r="1048" spans="1:45" x14ac:dyDescent="0.35">
      <c r="A1048">
        <v>899</v>
      </c>
      <c r="B1048">
        <v>897.995</v>
      </c>
      <c r="C1048">
        <v>616085.60400000005</v>
      </c>
      <c r="D1048">
        <v>3097108.966</v>
      </c>
      <c r="E1048">
        <v>632.11400000000003</v>
      </c>
      <c r="F1048">
        <v>5.2</v>
      </c>
      <c r="G1048">
        <v>0</v>
      </c>
      <c r="H1048" t="s">
        <v>194</v>
      </c>
      <c r="I1048">
        <v>5.5E-2</v>
      </c>
      <c r="J1048">
        <f t="shared" si="543"/>
        <v>1</v>
      </c>
      <c r="K1048">
        <f t="shared" ca="1" si="544"/>
        <v>50.95</v>
      </c>
      <c r="L1048">
        <f t="shared" ca="1" si="545"/>
        <v>1.0684959309922624</v>
      </c>
      <c r="M1048">
        <f t="shared" ca="1" si="518"/>
        <v>5.5561788411597641</v>
      </c>
      <c r="N1048">
        <f t="shared" ca="1" si="519"/>
        <v>0.75728294997139567</v>
      </c>
      <c r="O1048">
        <f t="shared" ca="1" si="520"/>
        <v>9.1699712080119067</v>
      </c>
      <c r="P1048">
        <f t="shared" ca="1" si="521"/>
        <v>633.18249593099233</v>
      </c>
      <c r="Q1048">
        <f t="shared" ca="1" si="522"/>
        <v>637.4683456738959</v>
      </c>
      <c r="R1048">
        <f t="shared" ca="1" si="523"/>
        <v>2.7409906686322007E-2</v>
      </c>
      <c r="S1048">
        <f t="shared" ca="1" si="524"/>
        <v>2.8323507366843055</v>
      </c>
      <c r="T1048">
        <f t="shared" ca="1" si="525"/>
        <v>50.594272557643521</v>
      </c>
      <c r="U1048">
        <f t="shared" ca="1" si="546"/>
        <v>-2.7302776246074245E-2</v>
      </c>
      <c r="V1048">
        <f t="shared" ca="1" si="547"/>
        <v>0</v>
      </c>
      <c r="W1048">
        <f t="shared" ca="1" si="526"/>
        <v>1.0197677979690116</v>
      </c>
      <c r="X1048">
        <f t="shared" ca="1" si="527"/>
        <v>5.3027925494388608</v>
      </c>
      <c r="Y1048">
        <f t="shared" ca="1" si="528"/>
        <v>0.73247689429335283</v>
      </c>
      <c r="Z1048">
        <f t="shared" ca="1" si="529"/>
        <v>9.6081450528158996</v>
      </c>
      <c r="AA1048">
        <f t="shared" ca="1" si="530"/>
        <v>633.13376779796909</v>
      </c>
      <c r="AB1048">
        <f t="shared" ca="1" si="531"/>
        <v>637.83898957961799</v>
      </c>
      <c r="AC1048">
        <f t="shared" ca="1" si="532"/>
        <v>3.1458381908512981E-2</v>
      </c>
      <c r="AD1048">
        <f t="shared" ca="1" si="533"/>
        <v>3.037766583094605</v>
      </c>
      <c r="AE1048">
        <f t="shared" ca="1" si="534"/>
        <v>52.60543855498392</v>
      </c>
      <c r="AF1048">
        <f t="shared" ca="1" si="535"/>
        <v>3.1421152287066434E-2</v>
      </c>
      <c r="AG1048">
        <f t="shared" ca="1" si="536"/>
        <v>0</v>
      </c>
      <c r="AH1048">
        <f ca="1">IFERROR(IF(V32="Supercritical",MAX($D$16,IFERROR(L1048,MAX($D$16,POWER((ABS(K1048)^2)/($I$5*MAX(F1048,0.1)^2),1/3)))),IF(V32="Subcritical",MAX($D$16,IFERROR(W1048,MAX($D$16,POWER((ABS(K1048)^2)/($I$5*MAX(F1048,0.1)^2),1/3)))),IF(AND(IFERROR(V1048,0)=1,IFERROR(AG1048,0)=1),IF(IFERROR(T1048,-1E+99)&gt;=IFERROR(AE1048,-1E+99),MAX($D$16,IFERROR(L1048,MAX($D$16,POWER((ABS(K1048)^2)/($I$5*MAX(F1048,0.1)^2),1/3)))),MAX($D$16,IFERROR(W1048,MAX($D$16,POWER((ABS(K1048)^2)/($I$5*MAX(F1048,0.1)^2),1/3))))),IF(IFERROR(V1048,0)=1,MAX($D$16,IFERROR(L1048,MAX($D$16,POWER((ABS(K1048)^2)/($I$5*MAX(F1048,0.1)^2),1/3)))),IF(IFERROR(AG1048,0)=1,MAX($D$16,IFERROR(W1048,MAX($D$16,POWER((ABS(K1048)^2)/($I$5*MAX(F1048,0.1)^2),1/3)))),MAX($D$16,POWER((ABS(K1048)^2)/($I$5*MAX(F1048,0.1)^2),1/3))))))),MAX($D$16,POWER((ABS(K1048)^2)/($I$5*MAX(F1048,0.1)^2),1/3)))</f>
        <v>2.1389677043987478</v>
      </c>
      <c r="AI1048">
        <f t="shared" ca="1" si="537"/>
        <v>634.25296770439877</v>
      </c>
      <c r="AJ1048">
        <f t="shared" ca="1" si="538"/>
        <v>635.32245155659814</v>
      </c>
      <c r="AM1048">
        <v>0</v>
      </c>
      <c r="AN1048">
        <v>0</v>
      </c>
      <c r="AO1048">
        <f t="shared" si="539"/>
        <v>0</v>
      </c>
      <c r="AP1048">
        <f t="shared" si="548"/>
        <v>0</v>
      </c>
      <c r="AQ1048">
        <f t="shared" ca="1" si="540"/>
        <v>1.0000000000000004</v>
      </c>
      <c r="AR1048" t="str">
        <f t="shared" ca="1" si="541"/>
        <v>Supercritical</v>
      </c>
      <c r="AS1048">
        <f t="shared" ca="1" si="542"/>
        <v>3.8141460404132466E-3</v>
      </c>
    </row>
    <row r="1049" spans="1:45" x14ac:dyDescent="0.35">
      <c r="A1049">
        <v>900</v>
      </c>
      <c r="B1049">
        <v>898.99599999999998</v>
      </c>
      <c r="C1049">
        <v>616085.56099999999</v>
      </c>
      <c r="D1049">
        <v>3097107.966</v>
      </c>
      <c r="E1049">
        <v>632.11350000000004</v>
      </c>
      <c r="F1049">
        <v>5.2</v>
      </c>
      <c r="G1049">
        <v>0</v>
      </c>
      <c r="H1049" t="s">
        <v>194</v>
      </c>
      <c r="I1049">
        <v>5.5E-2</v>
      </c>
      <c r="J1049">
        <f t="shared" si="543"/>
        <v>1.0009999999999764</v>
      </c>
      <c r="K1049">
        <f t="shared" ca="1" si="544"/>
        <v>50.95</v>
      </c>
      <c r="L1049">
        <f t="shared" ca="1" si="545"/>
        <v>1.0684959309922624</v>
      </c>
      <c r="M1049">
        <f t="shared" ca="1" si="518"/>
        <v>5.5561788411597641</v>
      </c>
      <c r="N1049">
        <f t="shared" ca="1" si="519"/>
        <v>0.75728294997139567</v>
      </c>
      <c r="O1049">
        <f t="shared" ca="1" si="520"/>
        <v>9.1699712080119067</v>
      </c>
      <c r="P1049">
        <f t="shared" ca="1" si="521"/>
        <v>633.18199593099234</v>
      </c>
      <c r="Q1049">
        <f t="shared" ca="1" si="522"/>
        <v>637.46784567389591</v>
      </c>
      <c r="R1049">
        <f t="shared" ca="1" si="523"/>
        <v>2.7409906686322007E-2</v>
      </c>
      <c r="S1049">
        <f t="shared" ca="1" si="524"/>
        <v>2.8323507366843055</v>
      </c>
      <c r="T1049">
        <f t="shared" ca="1" si="525"/>
        <v>50.594272557643521</v>
      </c>
      <c r="U1049">
        <f t="shared" ca="1" si="546"/>
        <v>-2.7330186152767055E-2</v>
      </c>
      <c r="V1049">
        <f t="shared" ca="1" si="547"/>
        <v>0</v>
      </c>
      <c r="W1049">
        <f t="shared" ca="1" si="526"/>
        <v>1.0204385761007688</v>
      </c>
      <c r="X1049">
        <f t="shared" ca="1" si="527"/>
        <v>5.3062805957239982</v>
      </c>
      <c r="Y1049">
        <f t="shared" ca="1" si="528"/>
        <v>0.73282290034580422</v>
      </c>
      <c r="Z1049">
        <f t="shared" ca="1" si="529"/>
        <v>9.6018292061406321</v>
      </c>
      <c r="AA1049">
        <f t="shared" ca="1" si="530"/>
        <v>633.13393857610083</v>
      </c>
      <c r="AB1049">
        <f t="shared" ca="1" si="531"/>
        <v>637.83297650188547</v>
      </c>
      <c r="AC1049">
        <f t="shared" ca="1" si="532"/>
        <v>3.139726088033664E-2</v>
      </c>
      <c r="AD1049">
        <f t="shared" ca="1" si="533"/>
        <v>3.0347717935853367</v>
      </c>
      <c r="AE1049">
        <f t="shared" ca="1" si="534"/>
        <v>52.576194236070563</v>
      </c>
      <c r="AF1049">
        <f t="shared" ca="1" si="535"/>
        <v>3.0897260880351496E-2</v>
      </c>
      <c r="AG1049">
        <f t="shared" ca="1" si="536"/>
        <v>0</v>
      </c>
      <c r="AH1049">
        <f ca="1">IFERROR(IF(V32="Supercritical",MAX($D$16,IFERROR(L1049,MAX($D$16,POWER((ABS(K1049)^2)/($I$5*MAX(F1049,0.1)^2),1/3)))),IF(V32="Subcritical",MAX($D$16,IFERROR(W1049,MAX($D$16,POWER((ABS(K1049)^2)/($I$5*MAX(F1049,0.1)^2),1/3)))),IF(AND(IFERROR(V1049,0)=1,IFERROR(AG1049,0)=1),IF(IFERROR(T1049,-1E+99)&gt;=IFERROR(AE1049,-1E+99),MAX($D$16,IFERROR(L1049,MAX($D$16,POWER((ABS(K1049)^2)/($I$5*MAX(F1049,0.1)^2),1/3)))),MAX($D$16,IFERROR(W1049,MAX($D$16,POWER((ABS(K1049)^2)/($I$5*MAX(F1049,0.1)^2),1/3))))),IF(IFERROR(V1049,0)=1,MAX($D$16,IFERROR(L1049,MAX($D$16,POWER((ABS(K1049)^2)/($I$5*MAX(F1049,0.1)^2),1/3)))),IF(IFERROR(AG1049,0)=1,MAX($D$16,IFERROR(W1049,MAX($D$16,POWER((ABS(K1049)^2)/($I$5*MAX(F1049,0.1)^2),1/3)))),MAX($D$16,POWER((ABS(K1049)^2)/($I$5*MAX(F1049,0.1)^2),1/3))))))),MAX($D$16,POWER((ABS(K1049)^2)/($I$5*MAX(F1049,0.1)^2),1/3)))</f>
        <v>2.1389677043987478</v>
      </c>
      <c r="AI1049">
        <f t="shared" ca="1" si="537"/>
        <v>634.25246770439878</v>
      </c>
      <c r="AJ1049">
        <f t="shared" ca="1" si="538"/>
        <v>635.32195155659815</v>
      </c>
      <c r="AM1049">
        <v>0</v>
      </c>
      <c r="AN1049">
        <v>0</v>
      </c>
      <c r="AO1049">
        <f t="shared" si="539"/>
        <v>0</v>
      </c>
      <c r="AP1049">
        <f t="shared" si="548"/>
        <v>0</v>
      </c>
      <c r="AQ1049">
        <f t="shared" ca="1" si="540"/>
        <v>1.0000000000000004</v>
      </c>
      <c r="AR1049" t="str">
        <f t="shared" ca="1" si="541"/>
        <v>Supercritical</v>
      </c>
      <c r="AS1049">
        <f t="shared" ca="1" si="542"/>
        <v>3.8141460404132466E-3</v>
      </c>
    </row>
    <row r="1050" spans="1:45" x14ac:dyDescent="0.35">
      <c r="A1050">
        <v>901</v>
      </c>
      <c r="B1050">
        <v>899.99599999999998</v>
      </c>
      <c r="C1050">
        <v>616085.51899999997</v>
      </c>
      <c r="D1050">
        <v>3097106.9670000002</v>
      </c>
      <c r="E1050">
        <v>632.11300000000006</v>
      </c>
      <c r="F1050">
        <v>5.2</v>
      </c>
      <c r="G1050">
        <v>0</v>
      </c>
      <c r="H1050" t="s">
        <v>194</v>
      </c>
      <c r="I1050">
        <v>0</v>
      </c>
      <c r="J1050">
        <f t="shared" si="543"/>
        <v>1</v>
      </c>
      <c r="K1050">
        <f t="shared" ca="1" si="544"/>
        <v>50.95</v>
      </c>
      <c r="L1050">
        <f t="shared" ca="1" si="545"/>
        <v>1.0684959309922624</v>
      </c>
      <c r="M1050">
        <f t="shared" ca="1" si="518"/>
        <v>5.5561788411597641</v>
      </c>
      <c r="N1050">
        <f t="shared" ca="1" si="519"/>
        <v>0.75728294997139567</v>
      </c>
      <c r="O1050">
        <f t="shared" ca="1" si="520"/>
        <v>9.1699712080119067</v>
      </c>
      <c r="P1050">
        <f t="shared" ca="1" si="521"/>
        <v>633.18149593099236</v>
      </c>
      <c r="Q1050">
        <f t="shared" ca="1" si="522"/>
        <v>637.46734567389592</v>
      </c>
      <c r="R1050">
        <f t="shared" ca="1" si="523"/>
        <v>2.7409906686322007E-2</v>
      </c>
      <c r="S1050">
        <f t="shared" ca="1" si="524"/>
        <v>2.8323507366843055</v>
      </c>
      <c r="T1050">
        <f t="shared" ca="1" si="525"/>
        <v>50.594272557643521</v>
      </c>
      <c r="U1050">
        <f t="shared" ca="1" si="546"/>
        <v>-2.6909906686341856E-2</v>
      </c>
      <c r="V1050">
        <f t="shared" ca="1" si="547"/>
        <v>0</v>
      </c>
      <c r="W1050">
        <f t="shared" ca="1" si="526"/>
        <v>1.0211059914675262</v>
      </c>
      <c r="X1050">
        <f t="shared" ca="1" si="527"/>
        <v>5.3097511556311368</v>
      </c>
      <c r="Y1050">
        <f t="shared" ca="1" si="528"/>
        <v>0.73316704456353854</v>
      </c>
      <c r="Z1050">
        <f t="shared" ca="1" si="529"/>
        <v>9.5955532578897085</v>
      </c>
      <c r="AA1050">
        <f t="shared" ca="1" si="530"/>
        <v>633.13410599146755</v>
      </c>
      <c r="AB1050">
        <f t="shared" ca="1" si="531"/>
        <v>637.8270031538018</v>
      </c>
      <c r="AC1050">
        <f t="shared" ca="1" si="532"/>
        <v>3.1336607500775236E-2</v>
      </c>
      <c r="AD1050">
        <f t="shared" ca="1" si="533"/>
        <v>3.0317968982151244</v>
      </c>
      <c r="AE1050">
        <f t="shared" ca="1" si="534"/>
        <v>52.547141621032921</v>
      </c>
      <c r="AF1050">
        <f t="shared" ca="1" si="535"/>
        <v>3.0836607500646096E-2</v>
      </c>
      <c r="AG1050">
        <f t="shared" ca="1" si="536"/>
        <v>0</v>
      </c>
      <c r="AH1050">
        <f ca="1">IFERROR(IF(V32="Supercritical",MAX($D$16,IFERROR(L1050,MAX($D$16,POWER((ABS(K1050)^2)/($I$5*MAX(F1050,0.1)^2),1/3)))),IF(V32="Subcritical",MAX($D$16,IFERROR(W1050,MAX($D$16,POWER((ABS(K1050)^2)/($I$5*MAX(F1050,0.1)^2),1/3)))),IF(AND(IFERROR(V1050,0)=1,IFERROR(AG1050,0)=1),IF(IFERROR(T1050,-1E+99)&gt;=IFERROR(AE1050,-1E+99),MAX($D$16,IFERROR(L1050,MAX($D$16,POWER((ABS(K1050)^2)/($I$5*MAX(F1050,0.1)^2),1/3)))),MAX($D$16,IFERROR(W1050,MAX($D$16,POWER((ABS(K1050)^2)/($I$5*MAX(F1050,0.1)^2),1/3))))),IF(IFERROR(V1050,0)=1,MAX($D$16,IFERROR(L1050,MAX($D$16,POWER((ABS(K1050)^2)/($I$5*MAX(F1050,0.1)^2),1/3)))),IF(IFERROR(AG1050,0)=1,MAX($D$16,IFERROR(W1050,MAX($D$16,POWER((ABS(K1050)^2)/($I$5*MAX(F1050,0.1)^2),1/3)))),MAX($D$16,POWER((ABS(K1050)^2)/($I$5*MAX(F1050,0.1)^2),1/3))))))),MAX($D$16,POWER((ABS(K1050)^2)/($I$5*MAX(F1050,0.1)^2),1/3)))</f>
        <v>2.1389677043987478</v>
      </c>
      <c r="AI1050">
        <f t="shared" ca="1" si="537"/>
        <v>634.25196770439879</v>
      </c>
      <c r="AJ1050">
        <f t="shared" ca="1" si="538"/>
        <v>635.32145155659816</v>
      </c>
      <c r="AM1050">
        <v>0</v>
      </c>
      <c r="AN1050">
        <v>0</v>
      </c>
      <c r="AO1050">
        <f t="shared" si="539"/>
        <v>0</v>
      </c>
      <c r="AP1050">
        <f t="shared" si="548"/>
        <v>0</v>
      </c>
      <c r="AQ1050">
        <f t="shared" ca="1" si="540"/>
        <v>1.0000000000000004</v>
      </c>
      <c r="AR1050" t="str">
        <f t="shared" ca="1" si="541"/>
        <v>Supercritical</v>
      </c>
      <c r="AS1050">
        <f t="shared" ca="1" si="542"/>
        <v>3.8141460404132466E-3</v>
      </c>
    </row>
    <row r="1051" spans="1:45" x14ac:dyDescent="0.35">
      <c r="A1051">
        <v>902</v>
      </c>
      <c r="B1051">
        <v>900.99599999999998</v>
      </c>
      <c r="C1051">
        <v>616085.47699999996</v>
      </c>
      <c r="D1051">
        <v>3097105.9679999999</v>
      </c>
      <c r="E1051">
        <v>632.11249999999995</v>
      </c>
      <c r="F1051">
        <v>5.2</v>
      </c>
      <c r="G1051">
        <v>0</v>
      </c>
      <c r="H1051" t="s">
        <v>194</v>
      </c>
      <c r="I1051">
        <v>0</v>
      </c>
      <c r="J1051">
        <f t="shared" si="543"/>
        <v>1</v>
      </c>
      <c r="K1051">
        <f t="shared" ca="1" si="544"/>
        <v>50.95</v>
      </c>
      <c r="L1051">
        <f t="shared" ca="1" si="545"/>
        <v>1.0684959309922624</v>
      </c>
      <c r="M1051">
        <f t="shared" ca="1" si="518"/>
        <v>5.5561788411597641</v>
      </c>
      <c r="N1051">
        <f t="shared" ca="1" si="519"/>
        <v>0.75728294997139567</v>
      </c>
      <c r="O1051">
        <f t="shared" ca="1" si="520"/>
        <v>9.1699712080119067</v>
      </c>
      <c r="P1051">
        <f t="shared" ca="1" si="521"/>
        <v>633.18099593099225</v>
      </c>
      <c r="Q1051">
        <f t="shared" ca="1" si="522"/>
        <v>637.46684567389582</v>
      </c>
      <c r="R1051">
        <f t="shared" ca="1" si="523"/>
        <v>2.7409906686322007E-2</v>
      </c>
      <c r="S1051">
        <f t="shared" ca="1" si="524"/>
        <v>2.8323507366843055</v>
      </c>
      <c r="T1051">
        <f t="shared" ca="1" si="525"/>
        <v>50.594272557643521</v>
      </c>
      <c r="U1051">
        <f t="shared" ca="1" si="546"/>
        <v>-2.6909906686228169E-2</v>
      </c>
      <c r="V1051">
        <f t="shared" ca="1" si="547"/>
        <v>0</v>
      </c>
      <c r="W1051">
        <f t="shared" ca="1" si="526"/>
        <v>1.0217732282462679</v>
      </c>
      <c r="X1051">
        <f t="shared" ca="1" si="527"/>
        <v>5.3132207868805938</v>
      </c>
      <c r="Y1051">
        <f t="shared" ca="1" si="528"/>
        <v>0.73351096990870368</v>
      </c>
      <c r="Z1051">
        <f t="shared" ca="1" si="529"/>
        <v>9.5892871844900096</v>
      </c>
      <c r="AA1051">
        <f t="shared" ca="1" si="530"/>
        <v>633.13427322824623</v>
      </c>
      <c r="AB1051">
        <f t="shared" ca="1" si="531"/>
        <v>637.82104329484275</v>
      </c>
      <c r="AC1051">
        <f t="shared" ca="1" si="532"/>
        <v>3.127613057966476E-2</v>
      </c>
      <c r="AD1051">
        <f t="shared" ca="1" si="533"/>
        <v>3.0288276540831158</v>
      </c>
      <c r="AE1051">
        <f t="shared" ca="1" si="534"/>
        <v>52.518141660239159</v>
      </c>
      <c r="AF1051">
        <f t="shared" ca="1" si="535"/>
        <v>3.1221373736002533E-2</v>
      </c>
      <c r="AG1051">
        <f t="shared" ca="1" si="536"/>
        <v>0</v>
      </c>
      <c r="AH1051">
        <f ca="1">IFERROR(IF(V32="Supercritical",MAX($D$16,IFERROR(L1051,MAX($D$16,POWER((ABS(K1051)^2)/($I$5*MAX(F1051,0.1)^2),1/3)))),IF(V32="Subcritical",MAX($D$16,IFERROR(W1051,MAX($D$16,POWER((ABS(K1051)^2)/($I$5*MAX(F1051,0.1)^2),1/3)))),IF(AND(IFERROR(V1051,0)=1,IFERROR(AG1051,0)=1),IF(IFERROR(T1051,-1E+99)&gt;=IFERROR(AE1051,-1E+99),MAX($D$16,IFERROR(L1051,MAX($D$16,POWER((ABS(K1051)^2)/($I$5*MAX(F1051,0.1)^2),1/3)))),MAX($D$16,IFERROR(W1051,MAX($D$16,POWER((ABS(K1051)^2)/($I$5*MAX(F1051,0.1)^2),1/3))))),IF(IFERROR(V1051,0)=1,MAX($D$16,IFERROR(L1051,MAX($D$16,POWER((ABS(K1051)^2)/($I$5*MAX(F1051,0.1)^2),1/3)))),IF(IFERROR(AG1051,0)=1,MAX($D$16,IFERROR(W1051,MAX($D$16,POWER((ABS(K1051)^2)/($I$5*MAX(F1051,0.1)^2),1/3)))),MAX($D$16,POWER((ABS(K1051)^2)/($I$5*MAX(F1051,0.1)^2),1/3))))))),MAX($D$16,POWER((ABS(K1051)^2)/($I$5*MAX(F1051,0.1)^2),1/3)))</f>
        <v>2.1389677043987478</v>
      </c>
      <c r="AI1051">
        <f t="shared" ca="1" si="537"/>
        <v>634.25146770439869</v>
      </c>
      <c r="AJ1051">
        <f t="shared" ca="1" si="538"/>
        <v>635.32095155659806</v>
      </c>
      <c r="AM1051">
        <v>0</v>
      </c>
      <c r="AN1051">
        <v>0</v>
      </c>
      <c r="AO1051">
        <f t="shared" si="539"/>
        <v>0</v>
      </c>
      <c r="AP1051">
        <f t="shared" si="548"/>
        <v>0</v>
      </c>
      <c r="AQ1051">
        <f t="shared" ca="1" si="540"/>
        <v>1.0000000000000004</v>
      </c>
      <c r="AR1051" t="str">
        <f t="shared" ca="1" si="541"/>
        <v>Supercritical</v>
      </c>
      <c r="AS1051">
        <f t="shared" ca="1" si="542"/>
        <v>3.8141460404132466E-3</v>
      </c>
    </row>
    <row r="1052" spans="1:45" x14ac:dyDescent="0.35">
      <c r="A1052">
        <v>903</v>
      </c>
      <c r="B1052">
        <v>901.99599999999998</v>
      </c>
      <c r="C1052">
        <v>616085.43500000006</v>
      </c>
      <c r="D1052">
        <v>3097104.969</v>
      </c>
      <c r="E1052">
        <v>632.11199999999997</v>
      </c>
      <c r="F1052">
        <v>5.2</v>
      </c>
      <c r="G1052">
        <v>0</v>
      </c>
      <c r="H1052" t="s">
        <v>194</v>
      </c>
      <c r="I1052">
        <v>5.7000000000000002E-2</v>
      </c>
      <c r="J1052">
        <f t="shared" si="543"/>
        <v>1</v>
      </c>
      <c r="K1052">
        <f t="shared" ca="1" si="544"/>
        <v>50.95</v>
      </c>
      <c r="L1052">
        <f t="shared" ca="1" si="545"/>
        <v>1.0684959309922624</v>
      </c>
      <c r="M1052">
        <f t="shared" ca="1" si="518"/>
        <v>5.5561788411597641</v>
      </c>
      <c r="N1052">
        <f t="shared" ca="1" si="519"/>
        <v>0.75728294997139567</v>
      </c>
      <c r="O1052">
        <f t="shared" ca="1" si="520"/>
        <v>9.1699712080119067</v>
      </c>
      <c r="P1052">
        <f t="shared" ca="1" si="521"/>
        <v>633.18049593099227</v>
      </c>
      <c r="Q1052">
        <f t="shared" ca="1" si="522"/>
        <v>637.46634567389583</v>
      </c>
      <c r="R1052">
        <f t="shared" ca="1" si="523"/>
        <v>2.7409906686322007E-2</v>
      </c>
      <c r="S1052">
        <f t="shared" ca="1" si="524"/>
        <v>2.8323507366843055</v>
      </c>
      <c r="T1052">
        <f t="shared" ca="1" si="525"/>
        <v>50.594272557643521</v>
      </c>
      <c r="U1052">
        <f t="shared" ca="1" si="546"/>
        <v>-2.7317062411952975E-2</v>
      </c>
      <c r="V1052">
        <f t="shared" ca="1" si="547"/>
        <v>0</v>
      </c>
      <c r="W1052">
        <f t="shared" ca="1" si="526"/>
        <v>1.022441234250606</v>
      </c>
      <c r="X1052">
        <f t="shared" ca="1" si="527"/>
        <v>5.3166944181031512</v>
      </c>
      <c r="Y1052">
        <f t="shared" ca="1" si="528"/>
        <v>0.73385516483099622</v>
      </c>
      <c r="Z1052">
        <f t="shared" ca="1" si="529"/>
        <v>9.5830220797563808</v>
      </c>
      <c r="AA1052">
        <f t="shared" ca="1" si="530"/>
        <v>633.13444123425052</v>
      </c>
      <c r="AB1052">
        <f t="shared" ca="1" si="531"/>
        <v>637.8150891537764</v>
      </c>
      <c r="AC1052">
        <f t="shared" ca="1" si="532"/>
        <v>3.1215743887655731E-2</v>
      </c>
      <c r="AD1052">
        <f t="shared" ca="1" si="533"/>
        <v>3.0258598386993971</v>
      </c>
      <c r="AE1052">
        <f t="shared" ca="1" si="534"/>
        <v>52.489153135188388</v>
      </c>
      <c r="AF1052">
        <f t="shared" ca="1" si="535"/>
        <v>3.1160405440004979E-2</v>
      </c>
      <c r="AG1052">
        <f t="shared" ca="1" si="536"/>
        <v>0</v>
      </c>
      <c r="AH1052">
        <f ca="1">IFERROR(IF(V32="Supercritical",MAX($D$16,IFERROR(L1052,MAX($D$16,POWER((ABS(K1052)^2)/($I$5*MAX(F1052,0.1)^2),1/3)))),IF(V32="Subcritical",MAX($D$16,IFERROR(W1052,MAX($D$16,POWER((ABS(K1052)^2)/($I$5*MAX(F1052,0.1)^2),1/3)))),IF(AND(IFERROR(V1052,0)=1,IFERROR(AG1052,0)=1),IF(IFERROR(T1052,-1E+99)&gt;=IFERROR(AE1052,-1E+99),MAX($D$16,IFERROR(L1052,MAX($D$16,POWER((ABS(K1052)^2)/($I$5*MAX(F1052,0.1)^2),1/3)))),MAX($D$16,IFERROR(W1052,MAX($D$16,POWER((ABS(K1052)^2)/($I$5*MAX(F1052,0.1)^2),1/3))))),IF(IFERROR(V1052,0)=1,MAX($D$16,IFERROR(L1052,MAX($D$16,POWER((ABS(K1052)^2)/($I$5*MAX(F1052,0.1)^2),1/3)))),IF(IFERROR(AG1052,0)=1,MAX($D$16,IFERROR(W1052,MAX($D$16,POWER((ABS(K1052)^2)/($I$5*MAX(F1052,0.1)^2),1/3)))),MAX($D$16,POWER((ABS(K1052)^2)/($I$5*MAX(F1052,0.1)^2),1/3))))))),MAX($D$16,POWER((ABS(K1052)^2)/($I$5*MAX(F1052,0.1)^2),1/3)))</f>
        <v>2.1389677043987478</v>
      </c>
      <c r="AI1052">
        <f t="shared" ca="1" si="537"/>
        <v>634.2509677043987</v>
      </c>
      <c r="AJ1052">
        <f t="shared" ca="1" si="538"/>
        <v>635.32045155659807</v>
      </c>
      <c r="AM1052">
        <v>0</v>
      </c>
      <c r="AN1052">
        <v>0</v>
      </c>
      <c r="AO1052">
        <f t="shared" si="539"/>
        <v>0</v>
      </c>
      <c r="AP1052">
        <f t="shared" si="548"/>
        <v>0</v>
      </c>
      <c r="AQ1052">
        <f t="shared" ca="1" si="540"/>
        <v>1.0000000000000004</v>
      </c>
      <c r="AR1052" t="str">
        <f t="shared" ca="1" si="541"/>
        <v>Supercritical</v>
      </c>
      <c r="AS1052">
        <f t="shared" ca="1" si="542"/>
        <v>3.8141460404132466E-3</v>
      </c>
    </row>
    <row r="1053" spans="1:45" x14ac:dyDescent="0.35">
      <c r="A1053">
        <v>904</v>
      </c>
      <c r="B1053">
        <v>902.99599999999998</v>
      </c>
      <c r="C1053">
        <v>616085.39199999999</v>
      </c>
      <c r="D1053">
        <v>3097103.97</v>
      </c>
      <c r="E1053">
        <v>632.11149999999998</v>
      </c>
      <c r="F1053">
        <v>5.2</v>
      </c>
      <c r="G1053">
        <v>0</v>
      </c>
      <c r="H1053" t="s">
        <v>194</v>
      </c>
      <c r="I1053">
        <v>5.7000000000000002E-2</v>
      </c>
      <c r="J1053">
        <f t="shared" si="543"/>
        <v>1</v>
      </c>
      <c r="K1053">
        <f t="shared" ca="1" si="544"/>
        <v>50.95</v>
      </c>
      <c r="L1053">
        <f t="shared" ca="1" si="545"/>
        <v>1.0684959309922624</v>
      </c>
      <c r="M1053">
        <f t="shared" ca="1" si="518"/>
        <v>5.5561788411597641</v>
      </c>
      <c r="N1053">
        <f t="shared" ca="1" si="519"/>
        <v>0.75728294997139567</v>
      </c>
      <c r="O1053">
        <f t="shared" ca="1" si="520"/>
        <v>9.1699712080119067</v>
      </c>
      <c r="P1053">
        <f t="shared" ca="1" si="521"/>
        <v>633.17999593099228</v>
      </c>
      <c r="Q1053">
        <f t="shared" ca="1" si="522"/>
        <v>637.46584567389584</v>
      </c>
      <c r="R1053">
        <f t="shared" ca="1" si="523"/>
        <v>2.7409906686322007E-2</v>
      </c>
      <c r="S1053">
        <f t="shared" ca="1" si="524"/>
        <v>2.8323507366843055</v>
      </c>
      <c r="T1053">
        <f t="shared" ca="1" si="525"/>
        <v>50.594272557643521</v>
      </c>
      <c r="U1053">
        <f t="shared" ca="1" si="546"/>
        <v>-2.7317062411952975E-2</v>
      </c>
      <c r="V1053">
        <f t="shared" ca="1" si="547"/>
        <v>0</v>
      </c>
      <c r="W1053">
        <f t="shared" ca="1" si="526"/>
        <v>1.0231090782508421</v>
      </c>
      <c r="X1053">
        <f t="shared" ca="1" si="527"/>
        <v>5.3201672069043786</v>
      </c>
      <c r="Y1053">
        <f t="shared" ca="1" si="528"/>
        <v>0.73419914940469289</v>
      </c>
      <c r="Z1053">
        <f t="shared" ca="1" si="529"/>
        <v>9.5767666726486311</v>
      </c>
      <c r="AA1053">
        <f t="shared" ca="1" si="530"/>
        <v>633.13460907825083</v>
      </c>
      <c r="AB1053">
        <f t="shared" ca="1" si="531"/>
        <v>637.80914831894165</v>
      </c>
      <c r="AC1053">
        <f t="shared" ca="1" si="532"/>
        <v>3.1155531292112973E-2</v>
      </c>
      <c r="AD1053">
        <f t="shared" ca="1" si="533"/>
        <v>3.0228975848622968</v>
      </c>
      <c r="AE1053">
        <f t="shared" ca="1" si="534"/>
        <v>52.46021643501993</v>
      </c>
      <c r="AF1053">
        <f t="shared" ca="1" si="535"/>
        <v>3.0655531292154592E-2</v>
      </c>
      <c r="AG1053">
        <f t="shared" ca="1" si="536"/>
        <v>0</v>
      </c>
      <c r="AH1053">
        <f ca="1">IFERROR(IF(V32="Supercritical",MAX($D$16,IFERROR(L1053,MAX($D$16,POWER((ABS(K1053)^2)/($I$5*MAX(F1053,0.1)^2),1/3)))),IF(V32="Subcritical",MAX($D$16,IFERROR(W1053,MAX($D$16,POWER((ABS(K1053)^2)/($I$5*MAX(F1053,0.1)^2),1/3)))),IF(AND(IFERROR(V1053,0)=1,IFERROR(AG1053,0)=1),IF(IFERROR(T1053,-1E+99)&gt;=IFERROR(AE1053,-1E+99),MAX($D$16,IFERROR(L1053,MAX($D$16,POWER((ABS(K1053)^2)/($I$5*MAX(F1053,0.1)^2),1/3)))),MAX($D$16,IFERROR(W1053,MAX($D$16,POWER((ABS(K1053)^2)/($I$5*MAX(F1053,0.1)^2),1/3))))),IF(IFERROR(V1053,0)=1,MAX($D$16,IFERROR(L1053,MAX($D$16,POWER((ABS(K1053)^2)/($I$5*MAX(F1053,0.1)^2),1/3)))),IF(IFERROR(AG1053,0)=1,MAX($D$16,IFERROR(W1053,MAX($D$16,POWER((ABS(K1053)^2)/($I$5*MAX(F1053,0.1)^2),1/3)))),MAX($D$16,POWER((ABS(K1053)^2)/($I$5*MAX(F1053,0.1)^2),1/3))))))),MAX($D$16,POWER((ABS(K1053)^2)/($I$5*MAX(F1053,0.1)^2),1/3)))</f>
        <v>2.1389677043987478</v>
      </c>
      <c r="AI1053">
        <f t="shared" ca="1" si="537"/>
        <v>634.25046770439872</v>
      </c>
      <c r="AJ1053">
        <f t="shared" ca="1" si="538"/>
        <v>635.31995155659808</v>
      </c>
      <c r="AM1053">
        <v>0</v>
      </c>
      <c r="AN1053">
        <v>0</v>
      </c>
      <c r="AO1053">
        <f t="shared" si="539"/>
        <v>0</v>
      </c>
      <c r="AP1053">
        <f t="shared" si="548"/>
        <v>0</v>
      </c>
      <c r="AQ1053">
        <f t="shared" ca="1" si="540"/>
        <v>1.0000000000000004</v>
      </c>
      <c r="AR1053" t="str">
        <f t="shared" ca="1" si="541"/>
        <v>Supercritical</v>
      </c>
      <c r="AS1053">
        <f t="shared" ca="1" si="542"/>
        <v>3.8141460404132466E-3</v>
      </c>
    </row>
    <row r="1054" spans="1:45" x14ac:dyDescent="0.35">
      <c r="A1054">
        <v>905</v>
      </c>
      <c r="B1054">
        <v>903.99599999999998</v>
      </c>
      <c r="C1054">
        <v>616085.35</v>
      </c>
      <c r="D1054">
        <v>3097102.9709999999</v>
      </c>
      <c r="E1054">
        <v>632.11099999999999</v>
      </c>
      <c r="F1054">
        <v>5.2</v>
      </c>
      <c r="G1054">
        <v>0</v>
      </c>
      <c r="H1054" t="s">
        <v>194</v>
      </c>
      <c r="I1054">
        <v>0</v>
      </c>
      <c r="J1054">
        <f t="shared" si="543"/>
        <v>1</v>
      </c>
      <c r="K1054">
        <f t="shared" ca="1" si="544"/>
        <v>50.95</v>
      </c>
      <c r="L1054">
        <f t="shared" ca="1" si="545"/>
        <v>1.0684959309922624</v>
      </c>
      <c r="M1054">
        <f t="shared" ca="1" si="518"/>
        <v>5.5561788411597641</v>
      </c>
      <c r="N1054">
        <f t="shared" ca="1" si="519"/>
        <v>0.75728294997139567</v>
      </c>
      <c r="O1054">
        <f t="shared" ca="1" si="520"/>
        <v>9.1699712080119067</v>
      </c>
      <c r="P1054">
        <f t="shared" ca="1" si="521"/>
        <v>633.17949593099229</v>
      </c>
      <c r="Q1054">
        <f t="shared" ca="1" si="522"/>
        <v>637.46534567389585</v>
      </c>
      <c r="R1054">
        <f t="shared" ca="1" si="523"/>
        <v>2.7409906686322007E-2</v>
      </c>
      <c r="S1054">
        <f t="shared" ca="1" si="524"/>
        <v>2.8323507366843055</v>
      </c>
      <c r="T1054">
        <f t="shared" ca="1" si="525"/>
        <v>50.594272557643521</v>
      </c>
      <c r="U1054">
        <f t="shared" ca="1" si="546"/>
        <v>-2.6909906686341856E-2</v>
      </c>
      <c r="V1054">
        <f t="shared" ca="1" si="547"/>
        <v>0</v>
      </c>
      <c r="W1054">
        <f t="shared" ca="1" si="526"/>
        <v>1.023774463758149</v>
      </c>
      <c r="X1054">
        <f t="shared" ca="1" si="527"/>
        <v>5.3236272115423748</v>
      </c>
      <c r="Y1054">
        <f t="shared" ca="1" si="528"/>
        <v>0.73454174159908114</v>
      </c>
      <c r="Z1054">
        <f t="shared" ca="1" si="529"/>
        <v>9.570542409418378</v>
      </c>
      <c r="AA1054">
        <f t="shared" ca="1" si="530"/>
        <v>633.13477446375816</v>
      </c>
      <c r="AB1054">
        <f t="shared" ca="1" si="531"/>
        <v>637.80323939803316</v>
      </c>
      <c r="AC1054">
        <f t="shared" ca="1" si="532"/>
        <v>3.1095698379568191E-2</v>
      </c>
      <c r="AD1054">
        <f t="shared" ca="1" si="533"/>
        <v>3.0199510393179447</v>
      </c>
      <c r="AE1054">
        <f t="shared" ca="1" si="534"/>
        <v>52.431430717348213</v>
      </c>
      <c r="AF1054">
        <f t="shared" ca="1" si="535"/>
        <v>3.0564602681238284E-2</v>
      </c>
      <c r="AG1054">
        <f t="shared" ca="1" si="536"/>
        <v>0</v>
      </c>
      <c r="AH1054">
        <f ca="1">IFERROR(IF(V32="Supercritical",MAX($D$16,IFERROR(L1054,MAX($D$16,POWER((ABS(K1054)^2)/($I$5*MAX(F1054,0.1)^2),1/3)))),IF(V32="Subcritical",MAX($D$16,IFERROR(W1054,MAX($D$16,POWER((ABS(K1054)^2)/($I$5*MAX(F1054,0.1)^2),1/3)))),IF(AND(IFERROR(V1054,0)=1,IFERROR(AG1054,0)=1),IF(IFERROR(T1054,-1E+99)&gt;=IFERROR(AE1054,-1E+99),MAX($D$16,IFERROR(L1054,MAX($D$16,POWER((ABS(K1054)^2)/($I$5*MAX(F1054,0.1)^2),1/3)))),MAX($D$16,IFERROR(W1054,MAX($D$16,POWER((ABS(K1054)^2)/($I$5*MAX(F1054,0.1)^2),1/3))))),IF(IFERROR(V1054,0)=1,MAX($D$16,IFERROR(L1054,MAX($D$16,POWER((ABS(K1054)^2)/($I$5*MAX(F1054,0.1)^2),1/3)))),IF(IFERROR(AG1054,0)=1,MAX($D$16,IFERROR(W1054,MAX($D$16,POWER((ABS(K1054)^2)/($I$5*MAX(F1054,0.1)^2),1/3)))),MAX($D$16,POWER((ABS(K1054)^2)/($I$5*MAX(F1054,0.1)^2),1/3))))))),MAX($D$16,POWER((ABS(K1054)^2)/($I$5*MAX(F1054,0.1)^2),1/3)))</f>
        <v>2.1389677043987478</v>
      </c>
      <c r="AI1054">
        <f t="shared" ca="1" si="537"/>
        <v>634.24996770439873</v>
      </c>
      <c r="AJ1054">
        <f t="shared" ca="1" si="538"/>
        <v>635.3194515565981</v>
      </c>
      <c r="AM1054">
        <v>0</v>
      </c>
      <c r="AN1054">
        <v>0</v>
      </c>
      <c r="AO1054">
        <f t="shared" si="539"/>
        <v>0</v>
      </c>
      <c r="AP1054">
        <f t="shared" si="548"/>
        <v>0</v>
      </c>
      <c r="AQ1054">
        <f t="shared" ca="1" si="540"/>
        <v>1.0000000000000004</v>
      </c>
      <c r="AR1054" t="str">
        <f t="shared" ca="1" si="541"/>
        <v>Supercritical</v>
      </c>
      <c r="AS1054">
        <f t="shared" ca="1" si="542"/>
        <v>3.8141460404132466E-3</v>
      </c>
    </row>
    <row r="1055" spans="1:45" x14ac:dyDescent="0.35">
      <c r="A1055">
        <v>906</v>
      </c>
      <c r="B1055">
        <v>904.995</v>
      </c>
      <c r="C1055">
        <v>616085.30799999996</v>
      </c>
      <c r="D1055">
        <v>3097101.9720000001</v>
      </c>
      <c r="E1055">
        <v>632.1105</v>
      </c>
      <c r="F1055">
        <v>5.2</v>
      </c>
      <c r="G1055">
        <v>0</v>
      </c>
      <c r="H1055" t="s">
        <v>194</v>
      </c>
      <c r="I1055">
        <v>0</v>
      </c>
      <c r="J1055">
        <f t="shared" si="543"/>
        <v>0.99900000000002365</v>
      </c>
      <c r="K1055">
        <f t="shared" ca="1" si="544"/>
        <v>50.95</v>
      </c>
      <c r="L1055">
        <f t="shared" ca="1" si="545"/>
        <v>1.0684959309922624</v>
      </c>
      <c r="M1055">
        <f t="shared" ca="1" si="518"/>
        <v>5.5561788411597641</v>
      </c>
      <c r="N1055">
        <f t="shared" ca="1" si="519"/>
        <v>0.75728294997139567</v>
      </c>
      <c r="O1055">
        <f t="shared" ca="1" si="520"/>
        <v>9.1699712080119067</v>
      </c>
      <c r="P1055">
        <f t="shared" ca="1" si="521"/>
        <v>633.1789959309923</v>
      </c>
      <c r="Q1055">
        <f t="shared" ca="1" si="522"/>
        <v>637.46484567389587</v>
      </c>
      <c r="R1055">
        <f t="shared" ca="1" si="523"/>
        <v>2.7409906686322007E-2</v>
      </c>
      <c r="S1055">
        <f t="shared" ca="1" si="524"/>
        <v>2.8323507366843055</v>
      </c>
      <c r="T1055">
        <f t="shared" ca="1" si="525"/>
        <v>50.594272557643521</v>
      </c>
      <c r="U1055">
        <f t="shared" ca="1" si="546"/>
        <v>-2.6882496779649045E-2</v>
      </c>
      <c r="V1055">
        <f t="shared" ca="1" si="547"/>
        <v>0</v>
      </c>
      <c r="W1055">
        <f t="shared" ca="1" si="526"/>
        <v>1.0244342447830481</v>
      </c>
      <c r="X1055">
        <f t="shared" ca="1" si="527"/>
        <v>5.3270580728718508</v>
      </c>
      <c r="Y1055">
        <f t="shared" ca="1" si="528"/>
        <v>0.73488132396656558</v>
      </c>
      <c r="Z1055">
        <f t="shared" ca="1" si="529"/>
        <v>9.5643785562361128</v>
      </c>
      <c r="AA1055">
        <f t="shared" ca="1" si="530"/>
        <v>633.13493424478304</v>
      </c>
      <c r="AB1055">
        <f t="shared" ca="1" si="531"/>
        <v>637.79738771914538</v>
      </c>
      <c r="AC1055">
        <f t="shared" ca="1" si="532"/>
        <v>3.103652466661842E-2</v>
      </c>
      <c r="AD1055">
        <f t="shared" ca="1" si="533"/>
        <v>3.0170340357835901</v>
      </c>
      <c r="AE1055">
        <f t="shared" ca="1" si="534"/>
        <v>52.402931196881617</v>
      </c>
      <c r="AF1055">
        <f t="shared" ca="1" si="535"/>
        <v>3.0979457746752814E-2</v>
      </c>
      <c r="AG1055">
        <f t="shared" ca="1" si="536"/>
        <v>0</v>
      </c>
      <c r="AH1055">
        <f ca="1">IFERROR(IF(V32="Supercritical",MAX($D$16,IFERROR(L1055,MAX($D$16,POWER((ABS(K1055)^2)/($I$5*MAX(F1055,0.1)^2),1/3)))),IF(V32="Subcritical",MAX($D$16,IFERROR(W1055,MAX($D$16,POWER((ABS(K1055)^2)/($I$5*MAX(F1055,0.1)^2),1/3)))),IF(AND(IFERROR(V1055,0)=1,IFERROR(AG1055,0)=1),IF(IFERROR(T1055,-1E+99)&gt;=IFERROR(AE1055,-1E+99),MAX($D$16,IFERROR(L1055,MAX($D$16,POWER((ABS(K1055)^2)/($I$5*MAX(F1055,0.1)^2),1/3)))),MAX($D$16,IFERROR(W1055,MAX($D$16,POWER((ABS(K1055)^2)/($I$5*MAX(F1055,0.1)^2),1/3))))),IF(IFERROR(V1055,0)=1,MAX($D$16,IFERROR(L1055,MAX($D$16,POWER((ABS(K1055)^2)/($I$5*MAX(F1055,0.1)^2),1/3)))),IF(IFERROR(AG1055,0)=1,MAX($D$16,IFERROR(W1055,MAX($D$16,POWER((ABS(K1055)^2)/($I$5*MAX(F1055,0.1)^2),1/3)))),MAX($D$16,POWER((ABS(K1055)^2)/($I$5*MAX(F1055,0.1)^2),1/3))))))),MAX($D$16,POWER((ABS(K1055)^2)/($I$5*MAX(F1055,0.1)^2),1/3)))</f>
        <v>2.1389677043987478</v>
      </c>
      <c r="AI1055">
        <f t="shared" ca="1" si="537"/>
        <v>634.24946770439874</v>
      </c>
      <c r="AJ1055">
        <f t="shared" ca="1" si="538"/>
        <v>635.31895155659811</v>
      </c>
      <c r="AM1055">
        <v>0</v>
      </c>
      <c r="AN1055">
        <v>0</v>
      </c>
      <c r="AO1055">
        <f t="shared" si="539"/>
        <v>0</v>
      </c>
      <c r="AP1055">
        <f t="shared" si="548"/>
        <v>0</v>
      </c>
      <c r="AQ1055">
        <f t="shared" ca="1" si="540"/>
        <v>1.0000000000000004</v>
      </c>
      <c r="AR1055" t="str">
        <f t="shared" ca="1" si="541"/>
        <v>Supercritical</v>
      </c>
      <c r="AS1055">
        <f t="shared" ca="1" si="542"/>
        <v>3.8141460404132466E-3</v>
      </c>
    </row>
    <row r="1056" spans="1:45" x14ac:dyDescent="0.35">
      <c r="A1056">
        <v>907</v>
      </c>
      <c r="B1056">
        <v>905.995</v>
      </c>
      <c r="C1056">
        <v>616085.26599999995</v>
      </c>
      <c r="D1056">
        <v>3097100.9730000002</v>
      </c>
      <c r="E1056">
        <v>632.11</v>
      </c>
      <c r="F1056">
        <v>5.2</v>
      </c>
      <c r="G1056">
        <v>0</v>
      </c>
      <c r="H1056" t="s">
        <v>194</v>
      </c>
      <c r="I1056">
        <v>5.7000000000000002E-2</v>
      </c>
      <c r="J1056">
        <f t="shared" si="543"/>
        <v>1</v>
      </c>
      <c r="K1056">
        <f t="shared" ca="1" si="544"/>
        <v>50.95</v>
      </c>
      <c r="L1056">
        <f t="shared" ca="1" si="545"/>
        <v>1.0684959309922624</v>
      </c>
      <c r="M1056">
        <f t="shared" ca="1" si="518"/>
        <v>5.5561788411597641</v>
      </c>
      <c r="N1056">
        <f t="shared" ca="1" si="519"/>
        <v>0.75728294997139567</v>
      </c>
      <c r="O1056">
        <f t="shared" ca="1" si="520"/>
        <v>9.1699712080119067</v>
      </c>
      <c r="P1056">
        <f t="shared" ca="1" si="521"/>
        <v>633.17849593099231</v>
      </c>
      <c r="Q1056">
        <f t="shared" ca="1" si="522"/>
        <v>637.46434567389588</v>
      </c>
      <c r="R1056">
        <f t="shared" ca="1" si="523"/>
        <v>2.7409906686322007E-2</v>
      </c>
      <c r="S1056">
        <f t="shared" ca="1" si="524"/>
        <v>2.8323507366843055</v>
      </c>
      <c r="T1056">
        <f t="shared" ca="1" si="525"/>
        <v>50.594272557643521</v>
      </c>
      <c r="U1056">
        <f t="shared" ca="1" si="546"/>
        <v>-2.7317062411952975E-2</v>
      </c>
      <c r="V1056">
        <f t="shared" ca="1" si="547"/>
        <v>0</v>
      </c>
      <c r="W1056">
        <f t="shared" ca="1" si="526"/>
        <v>1.0250848710791491</v>
      </c>
      <c r="X1056">
        <f t="shared" ca="1" si="527"/>
        <v>5.3304413296115758</v>
      </c>
      <c r="Y1056">
        <f t="shared" ca="1" si="528"/>
        <v>0.73521607344116602</v>
      </c>
      <c r="Z1056">
        <f t="shared" ca="1" si="529"/>
        <v>9.5583079991826274</v>
      </c>
      <c r="AA1056">
        <f t="shared" ca="1" si="530"/>
        <v>633.13508487107913</v>
      </c>
      <c r="AB1056">
        <f t="shared" ca="1" si="531"/>
        <v>637.79162166043886</v>
      </c>
      <c r="AC1056">
        <f t="shared" ca="1" si="532"/>
        <v>3.0978322890445924E-2</v>
      </c>
      <c r="AD1056">
        <f t="shared" ca="1" si="533"/>
        <v>3.0141621025997765</v>
      </c>
      <c r="AE1056">
        <f t="shared" ca="1" si="534"/>
        <v>52.374869691300091</v>
      </c>
      <c r="AF1056">
        <f t="shared" ca="1" si="535"/>
        <v>3.0920693885377659E-2</v>
      </c>
      <c r="AG1056">
        <f t="shared" ca="1" si="536"/>
        <v>0</v>
      </c>
      <c r="AH1056">
        <f ca="1">IFERROR(IF(V32="Supercritical",MAX($D$16,IFERROR(L1056,MAX($D$16,POWER((ABS(K1056)^2)/($I$5*MAX(F1056,0.1)^2),1/3)))),IF(V32="Subcritical",MAX($D$16,IFERROR(W1056,MAX($D$16,POWER((ABS(K1056)^2)/($I$5*MAX(F1056,0.1)^2),1/3)))),IF(AND(IFERROR(V1056,0)=1,IFERROR(AG1056,0)=1),IF(IFERROR(T1056,-1E+99)&gt;=IFERROR(AE1056,-1E+99),MAX($D$16,IFERROR(L1056,MAX($D$16,POWER((ABS(K1056)^2)/($I$5*MAX(F1056,0.1)^2),1/3)))),MAX($D$16,IFERROR(W1056,MAX($D$16,POWER((ABS(K1056)^2)/($I$5*MAX(F1056,0.1)^2),1/3))))),IF(IFERROR(V1056,0)=1,MAX($D$16,IFERROR(L1056,MAX($D$16,POWER((ABS(K1056)^2)/($I$5*MAX(F1056,0.1)^2),1/3)))),IF(IFERROR(AG1056,0)=1,MAX($D$16,IFERROR(W1056,MAX($D$16,POWER((ABS(K1056)^2)/($I$5*MAX(F1056,0.1)^2),1/3)))),MAX($D$16,POWER((ABS(K1056)^2)/($I$5*MAX(F1056,0.1)^2),1/3))))))),MAX($D$16,POWER((ABS(K1056)^2)/($I$5*MAX(F1056,0.1)^2),1/3)))</f>
        <v>2.1389677043987478</v>
      </c>
      <c r="AI1056">
        <f t="shared" ca="1" si="537"/>
        <v>634.24896770439875</v>
      </c>
      <c r="AJ1056">
        <f t="shared" ca="1" si="538"/>
        <v>635.31845155659812</v>
      </c>
      <c r="AM1056">
        <v>0</v>
      </c>
      <c r="AN1056">
        <v>0</v>
      </c>
      <c r="AO1056">
        <f t="shared" si="539"/>
        <v>0</v>
      </c>
      <c r="AP1056">
        <f t="shared" si="548"/>
        <v>0</v>
      </c>
      <c r="AQ1056">
        <f t="shared" ca="1" si="540"/>
        <v>1.0000000000000004</v>
      </c>
      <c r="AR1056" t="str">
        <f t="shared" ca="1" si="541"/>
        <v>Supercritical</v>
      </c>
      <c r="AS1056">
        <f t="shared" ca="1" si="542"/>
        <v>3.8141460404132466E-3</v>
      </c>
    </row>
    <row r="1057" spans="1:45" x14ac:dyDescent="0.35">
      <c r="A1057">
        <v>908</v>
      </c>
      <c r="B1057">
        <v>906.995</v>
      </c>
      <c r="C1057">
        <v>616085.223</v>
      </c>
      <c r="D1057">
        <v>3097099.9739999999</v>
      </c>
      <c r="E1057">
        <v>632.10950000000003</v>
      </c>
      <c r="F1057">
        <v>5.2</v>
      </c>
      <c r="G1057">
        <v>0</v>
      </c>
      <c r="H1057" t="s">
        <v>194</v>
      </c>
      <c r="I1057">
        <v>5.7000000000000002E-2</v>
      </c>
      <c r="J1057">
        <f t="shared" si="543"/>
        <v>1</v>
      </c>
      <c r="K1057">
        <f t="shared" ca="1" si="544"/>
        <v>50.95</v>
      </c>
      <c r="L1057">
        <f t="shared" ca="1" si="545"/>
        <v>1.0684959309922624</v>
      </c>
      <c r="M1057">
        <f t="shared" ca="1" si="518"/>
        <v>5.5561788411597641</v>
      </c>
      <c r="N1057">
        <f t="shared" ca="1" si="519"/>
        <v>0.75728294997139567</v>
      </c>
      <c r="O1057">
        <f t="shared" ca="1" si="520"/>
        <v>9.1699712080119067</v>
      </c>
      <c r="P1057">
        <f t="shared" ca="1" si="521"/>
        <v>633.17799593099232</v>
      </c>
      <c r="Q1057">
        <f t="shared" ca="1" si="522"/>
        <v>637.46384567389589</v>
      </c>
      <c r="R1057">
        <f t="shared" ca="1" si="523"/>
        <v>2.7409906686322007E-2</v>
      </c>
      <c r="S1057">
        <f t="shared" ca="1" si="524"/>
        <v>2.8323507366843055</v>
      </c>
      <c r="T1057">
        <f t="shared" ca="1" si="525"/>
        <v>50.594272557643521</v>
      </c>
      <c r="U1057">
        <f t="shared" ca="1" si="546"/>
        <v>-2.7317062411952975E-2</v>
      </c>
      <c r="V1057">
        <f t="shared" ca="1" si="547"/>
        <v>0</v>
      </c>
      <c r="W1057">
        <f t="shared" ca="1" si="526"/>
        <v>1.0257227371577062</v>
      </c>
      <c r="X1057">
        <f t="shared" ca="1" si="527"/>
        <v>5.333758233220073</v>
      </c>
      <c r="Y1057">
        <f t="shared" ca="1" si="528"/>
        <v>0.73554414111120614</v>
      </c>
      <c r="Z1057">
        <f t="shared" ca="1" si="529"/>
        <v>9.5523639753054006</v>
      </c>
      <c r="AA1057">
        <f t="shared" ca="1" si="530"/>
        <v>633.13522273715773</v>
      </c>
      <c r="AB1057">
        <f t="shared" ca="1" si="531"/>
        <v>637.78596980732652</v>
      </c>
      <c r="AC1057">
        <f t="shared" ca="1" si="532"/>
        <v>3.0921407554726107E-2</v>
      </c>
      <c r="AD1057">
        <f t="shared" ca="1" si="533"/>
        <v>3.0113509148101358</v>
      </c>
      <c r="AE1057">
        <f t="shared" ca="1" si="534"/>
        <v>52.347399499432193</v>
      </c>
      <c r="AF1057">
        <f t="shared" ca="1" si="535"/>
        <v>3.0436910044954857E-2</v>
      </c>
      <c r="AG1057">
        <f t="shared" ca="1" si="536"/>
        <v>0</v>
      </c>
      <c r="AH1057">
        <f ca="1">IFERROR(IF(V32="Supercritical",MAX($D$16,IFERROR(L1057,MAX($D$16,POWER((ABS(K1057)^2)/($I$5*MAX(F1057,0.1)^2),1/3)))),IF(V32="Subcritical",MAX($D$16,IFERROR(W1057,MAX($D$16,POWER((ABS(K1057)^2)/($I$5*MAX(F1057,0.1)^2),1/3)))),IF(AND(IFERROR(V1057,0)=1,IFERROR(AG1057,0)=1),IF(IFERROR(T1057,-1E+99)&gt;=IFERROR(AE1057,-1E+99),MAX($D$16,IFERROR(L1057,MAX($D$16,POWER((ABS(K1057)^2)/($I$5*MAX(F1057,0.1)^2),1/3)))),MAX($D$16,IFERROR(W1057,MAX($D$16,POWER((ABS(K1057)^2)/($I$5*MAX(F1057,0.1)^2),1/3))))),IF(IFERROR(V1057,0)=1,MAX($D$16,IFERROR(L1057,MAX($D$16,POWER((ABS(K1057)^2)/($I$5*MAX(F1057,0.1)^2),1/3)))),IF(IFERROR(AG1057,0)=1,MAX($D$16,IFERROR(W1057,MAX($D$16,POWER((ABS(K1057)^2)/($I$5*MAX(F1057,0.1)^2),1/3)))),MAX($D$16,POWER((ABS(K1057)^2)/($I$5*MAX(F1057,0.1)^2),1/3))))))),MAX($D$16,POWER((ABS(K1057)^2)/($I$5*MAX(F1057,0.1)^2),1/3)))</f>
        <v>2.1389677043987478</v>
      </c>
      <c r="AI1057">
        <f t="shared" ca="1" si="537"/>
        <v>634.24846770439876</v>
      </c>
      <c r="AJ1057">
        <f t="shared" ca="1" si="538"/>
        <v>635.31795155659813</v>
      </c>
      <c r="AM1057">
        <v>0</v>
      </c>
      <c r="AN1057">
        <v>0</v>
      </c>
      <c r="AO1057">
        <f t="shared" si="539"/>
        <v>0</v>
      </c>
      <c r="AP1057">
        <f t="shared" si="548"/>
        <v>0</v>
      </c>
      <c r="AQ1057">
        <f t="shared" ca="1" si="540"/>
        <v>1.0000000000000004</v>
      </c>
      <c r="AR1057" t="str">
        <f t="shared" ca="1" si="541"/>
        <v>Supercritical</v>
      </c>
      <c r="AS1057">
        <f t="shared" ca="1" si="542"/>
        <v>3.8141460404132466E-3</v>
      </c>
    </row>
    <row r="1058" spans="1:45" x14ac:dyDescent="0.35">
      <c r="A1058">
        <v>909</v>
      </c>
      <c r="B1058">
        <v>907.995</v>
      </c>
      <c r="C1058">
        <v>616085.18099999998</v>
      </c>
      <c r="D1058">
        <v>3097098.9750000001</v>
      </c>
      <c r="E1058">
        <v>632.10900000000004</v>
      </c>
      <c r="F1058">
        <v>5.2</v>
      </c>
      <c r="G1058">
        <v>0</v>
      </c>
      <c r="H1058" t="s">
        <v>194</v>
      </c>
      <c r="I1058">
        <v>2E-3</v>
      </c>
      <c r="J1058">
        <f t="shared" si="543"/>
        <v>1</v>
      </c>
      <c r="K1058">
        <f t="shared" ca="1" si="544"/>
        <v>50.95</v>
      </c>
      <c r="L1058">
        <f t="shared" ca="1" si="545"/>
        <v>1.0684959309922624</v>
      </c>
      <c r="M1058">
        <f t="shared" ca="1" si="518"/>
        <v>5.5561788411597641</v>
      </c>
      <c r="N1058">
        <f t="shared" ca="1" si="519"/>
        <v>0.75728294997139567</v>
      </c>
      <c r="O1058">
        <f t="shared" ca="1" si="520"/>
        <v>9.1699712080119067</v>
      </c>
      <c r="P1058">
        <f t="shared" ca="1" si="521"/>
        <v>633.17749593099234</v>
      </c>
      <c r="Q1058">
        <f t="shared" ca="1" si="522"/>
        <v>637.4633456738959</v>
      </c>
      <c r="R1058">
        <f t="shared" ca="1" si="523"/>
        <v>2.7409906686322007E-2</v>
      </c>
      <c r="S1058">
        <f t="shared" ca="1" si="524"/>
        <v>2.8323507366843055</v>
      </c>
      <c r="T1058">
        <f t="shared" ca="1" si="525"/>
        <v>50.594272557643521</v>
      </c>
      <c r="U1058">
        <f t="shared" ca="1" si="546"/>
        <v>-2.6924192852106898E-2</v>
      </c>
      <c r="V1058">
        <f t="shared" ca="1" si="547"/>
        <v>0</v>
      </c>
      <c r="W1058">
        <f t="shared" ca="1" si="526"/>
        <v>1.0263514381099799</v>
      </c>
      <c r="X1058">
        <f t="shared" ca="1" si="527"/>
        <v>5.3370274781718958</v>
      </c>
      <c r="Y1058">
        <f t="shared" ca="1" si="528"/>
        <v>0.73586738203089108</v>
      </c>
      <c r="Z1058">
        <f t="shared" ca="1" si="529"/>
        <v>9.5465125874622672</v>
      </c>
      <c r="AA1058">
        <f t="shared" ca="1" si="530"/>
        <v>633.13535143810998</v>
      </c>
      <c r="AB1058">
        <f t="shared" ca="1" si="531"/>
        <v>637.78040253813936</v>
      </c>
      <c r="AC1058">
        <f t="shared" ca="1" si="532"/>
        <v>3.0865450016966438E-2</v>
      </c>
      <c r="AD1058">
        <f t="shared" ca="1" si="533"/>
        <v>3.0085843928017351</v>
      </c>
      <c r="AE1058">
        <f t="shared" ca="1" si="534"/>
        <v>52.32036363046538</v>
      </c>
      <c r="AF1058">
        <f t="shared" ca="1" si="535"/>
        <v>3.0411798970703785E-2</v>
      </c>
      <c r="AG1058">
        <f t="shared" ca="1" si="536"/>
        <v>0</v>
      </c>
      <c r="AH1058">
        <f ca="1">IFERROR(IF(V32="Supercritical",MAX($D$16,IFERROR(L1058,MAX($D$16,POWER((ABS(K1058)^2)/($I$5*MAX(F1058,0.1)^2),1/3)))),IF(V32="Subcritical",MAX($D$16,IFERROR(W1058,MAX($D$16,POWER((ABS(K1058)^2)/($I$5*MAX(F1058,0.1)^2),1/3)))),IF(AND(IFERROR(V1058,0)=1,IFERROR(AG1058,0)=1),IF(IFERROR(T1058,-1E+99)&gt;=IFERROR(AE1058,-1E+99),MAX($D$16,IFERROR(L1058,MAX($D$16,POWER((ABS(K1058)^2)/($I$5*MAX(F1058,0.1)^2),1/3)))),MAX($D$16,IFERROR(W1058,MAX($D$16,POWER((ABS(K1058)^2)/($I$5*MAX(F1058,0.1)^2),1/3))))),IF(IFERROR(V1058,0)=1,MAX($D$16,IFERROR(L1058,MAX($D$16,POWER((ABS(K1058)^2)/($I$5*MAX(F1058,0.1)^2),1/3)))),IF(IFERROR(AG1058,0)=1,MAX($D$16,IFERROR(W1058,MAX($D$16,POWER((ABS(K1058)^2)/($I$5*MAX(F1058,0.1)^2),1/3)))),MAX($D$16,POWER((ABS(K1058)^2)/($I$5*MAX(F1058,0.1)^2),1/3))))))),MAX($D$16,POWER((ABS(K1058)^2)/($I$5*MAX(F1058,0.1)^2),1/3)))</f>
        <v>2.1389677043987478</v>
      </c>
      <c r="AI1058">
        <f t="shared" ca="1" si="537"/>
        <v>634.24796770439877</v>
      </c>
      <c r="AJ1058">
        <f t="shared" ca="1" si="538"/>
        <v>635.31745155659814</v>
      </c>
      <c r="AM1058">
        <v>0</v>
      </c>
      <c r="AN1058">
        <v>0</v>
      </c>
      <c r="AO1058">
        <f t="shared" si="539"/>
        <v>0</v>
      </c>
      <c r="AP1058">
        <f t="shared" si="548"/>
        <v>0</v>
      </c>
      <c r="AQ1058">
        <f t="shared" ca="1" si="540"/>
        <v>1.0000000000000004</v>
      </c>
      <c r="AR1058" t="str">
        <f t="shared" ca="1" si="541"/>
        <v>Supercritical</v>
      </c>
      <c r="AS1058">
        <f t="shared" ca="1" si="542"/>
        <v>3.8141460404132466E-3</v>
      </c>
    </row>
    <row r="1059" spans="1:45" x14ac:dyDescent="0.35">
      <c r="A1059">
        <v>910</v>
      </c>
      <c r="B1059">
        <v>908.99599999999998</v>
      </c>
      <c r="C1059">
        <v>616085.13899999997</v>
      </c>
      <c r="D1059">
        <v>3097097.9750000001</v>
      </c>
      <c r="E1059">
        <v>632.10850000000005</v>
      </c>
      <c r="F1059">
        <v>5.2</v>
      </c>
      <c r="G1059">
        <v>0</v>
      </c>
      <c r="H1059" t="s">
        <v>194</v>
      </c>
      <c r="I1059">
        <v>2E-3</v>
      </c>
      <c r="J1059">
        <f t="shared" si="543"/>
        <v>1.0009999999999764</v>
      </c>
      <c r="K1059">
        <f t="shared" ca="1" si="544"/>
        <v>50.95</v>
      </c>
      <c r="L1059">
        <f t="shared" ca="1" si="545"/>
        <v>1.0684959309922624</v>
      </c>
      <c r="M1059">
        <f t="shared" ca="1" si="518"/>
        <v>5.5561788411597641</v>
      </c>
      <c r="N1059">
        <f t="shared" ca="1" si="519"/>
        <v>0.75728294997139567</v>
      </c>
      <c r="O1059">
        <f t="shared" ca="1" si="520"/>
        <v>9.1699712080119067</v>
      </c>
      <c r="P1059">
        <f t="shared" ca="1" si="521"/>
        <v>633.17699593099235</v>
      </c>
      <c r="Q1059">
        <f t="shared" ca="1" si="522"/>
        <v>637.46284567389591</v>
      </c>
      <c r="R1059">
        <f t="shared" ca="1" si="523"/>
        <v>2.7409906686322007E-2</v>
      </c>
      <c r="S1059">
        <f t="shared" ca="1" si="524"/>
        <v>2.8323507366843055</v>
      </c>
      <c r="T1059">
        <f t="shared" ca="1" si="525"/>
        <v>50.594272557643521</v>
      </c>
      <c r="U1059">
        <f t="shared" ca="1" si="546"/>
        <v>-2.6951602758799709E-2</v>
      </c>
      <c r="V1059">
        <f t="shared" ca="1" si="547"/>
        <v>0</v>
      </c>
      <c r="W1059">
        <f t="shared" ca="1" si="526"/>
        <v>1.0269761037568901</v>
      </c>
      <c r="X1059">
        <f t="shared" ca="1" si="527"/>
        <v>5.3402757395358282</v>
      </c>
      <c r="Y1059">
        <f t="shared" ca="1" si="528"/>
        <v>0.73618843725000971</v>
      </c>
      <c r="Z1059">
        <f t="shared" ca="1" si="529"/>
        <v>9.5407058520967922</v>
      </c>
      <c r="AA1059">
        <f t="shared" ca="1" si="530"/>
        <v>633.1354761037569</v>
      </c>
      <c r="AB1059">
        <f t="shared" ca="1" si="531"/>
        <v>637.77487815045583</v>
      </c>
      <c r="AC1059">
        <f t="shared" ca="1" si="532"/>
        <v>3.0809988876765504E-2</v>
      </c>
      <c r="AD1059">
        <f t="shared" ca="1" si="533"/>
        <v>3.0058398204158463</v>
      </c>
      <c r="AE1059">
        <f t="shared" ca="1" si="534"/>
        <v>52.293540177866824</v>
      </c>
      <c r="AF1059">
        <f t="shared" ca="1" si="535"/>
        <v>3.0750732071055609E-2</v>
      </c>
      <c r="AG1059">
        <f t="shared" ca="1" si="536"/>
        <v>0</v>
      </c>
      <c r="AH1059">
        <f ca="1">IFERROR(IF(V32="Supercritical",MAX($D$16,IFERROR(L1059,MAX($D$16,POWER((ABS(K1059)^2)/($I$5*MAX(F1059,0.1)^2),1/3)))),IF(V32="Subcritical",MAX($D$16,IFERROR(W1059,MAX($D$16,POWER((ABS(K1059)^2)/($I$5*MAX(F1059,0.1)^2),1/3)))),IF(AND(IFERROR(V1059,0)=1,IFERROR(AG1059,0)=1),IF(IFERROR(T1059,-1E+99)&gt;=IFERROR(AE1059,-1E+99),MAX($D$16,IFERROR(L1059,MAX($D$16,POWER((ABS(K1059)^2)/($I$5*MAX(F1059,0.1)^2),1/3)))),MAX($D$16,IFERROR(W1059,MAX($D$16,POWER((ABS(K1059)^2)/($I$5*MAX(F1059,0.1)^2),1/3))))),IF(IFERROR(V1059,0)=1,MAX($D$16,IFERROR(L1059,MAX($D$16,POWER((ABS(K1059)^2)/($I$5*MAX(F1059,0.1)^2),1/3)))),IF(IFERROR(AG1059,0)=1,MAX($D$16,IFERROR(W1059,MAX($D$16,POWER((ABS(K1059)^2)/($I$5*MAX(F1059,0.1)^2),1/3)))),MAX($D$16,POWER((ABS(K1059)^2)/($I$5*MAX(F1059,0.1)^2),1/3))))))),MAX($D$16,POWER((ABS(K1059)^2)/($I$5*MAX(F1059,0.1)^2),1/3)))</f>
        <v>2.1389677043987478</v>
      </c>
      <c r="AI1059">
        <f t="shared" ca="1" si="537"/>
        <v>634.24746770439879</v>
      </c>
      <c r="AJ1059">
        <f t="shared" ca="1" si="538"/>
        <v>635.31695155659816</v>
      </c>
      <c r="AM1059">
        <v>0</v>
      </c>
      <c r="AN1059">
        <v>0</v>
      </c>
      <c r="AO1059">
        <f t="shared" si="539"/>
        <v>0</v>
      </c>
      <c r="AP1059">
        <f t="shared" si="548"/>
        <v>0</v>
      </c>
      <c r="AQ1059">
        <f t="shared" ca="1" si="540"/>
        <v>1.0000000000000004</v>
      </c>
      <c r="AR1059" t="str">
        <f t="shared" ca="1" si="541"/>
        <v>Supercritical</v>
      </c>
      <c r="AS1059">
        <f t="shared" ca="1" si="542"/>
        <v>3.8141460404132466E-3</v>
      </c>
    </row>
    <row r="1060" spans="1:45" x14ac:dyDescent="0.35">
      <c r="A1060">
        <v>911</v>
      </c>
      <c r="B1060">
        <v>909.99599999999998</v>
      </c>
      <c r="C1060">
        <v>616085.09699999995</v>
      </c>
      <c r="D1060">
        <v>3097096.9759999998</v>
      </c>
      <c r="E1060">
        <v>632.10799999999995</v>
      </c>
      <c r="F1060">
        <v>5.2</v>
      </c>
      <c r="G1060">
        <v>0</v>
      </c>
      <c r="H1060" t="s">
        <v>194</v>
      </c>
      <c r="I1060">
        <v>5.7000000000000002E-2</v>
      </c>
      <c r="J1060">
        <f t="shared" si="543"/>
        <v>1</v>
      </c>
      <c r="K1060">
        <f t="shared" ca="1" si="544"/>
        <v>50.95</v>
      </c>
      <c r="L1060">
        <f t="shared" ca="1" si="545"/>
        <v>1.0684959309922624</v>
      </c>
      <c r="M1060">
        <f t="shared" ca="1" si="518"/>
        <v>5.5561788411597641</v>
      </c>
      <c r="N1060">
        <f t="shared" ca="1" si="519"/>
        <v>0.75728294997139567</v>
      </c>
      <c r="O1060">
        <f t="shared" ca="1" si="520"/>
        <v>9.1699712080119067</v>
      </c>
      <c r="P1060">
        <f t="shared" ca="1" si="521"/>
        <v>633.17649593099225</v>
      </c>
      <c r="Q1060">
        <f t="shared" ca="1" si="522"/>
        <v>637.46234567389581</v>
      </c>
      <c r="R1060">
        <f t="shared" ca="1" si="523"/>
        <v>2.7409906686322007E-2</v>
      </c>
      <c r="S1060">
        <f t="shared" ca="1" si="524"/>
        <v>2.8323507366843055</v>
      </c>
      <c r="T1060">
        <f t="shared" ca="1" si="525"/>
        <v>50.594272557643521</v>
      </c>
      <c r="U1060">
        <f t="shared" ca="1" si="546"/>
        <v>-2.7317062411839288E-2</v>
      </c>
      <c r="V1060">
        <f t="shared" ca="1" si="547"/>
        <v>0</v>
      </c>
      <c r="W1060">
        <f t="shared" ca="1" si="526"/>
        <v>1.0276008035608231</v>
      </c>
      <c r="X1060">
        <f t="shared" ca="1" si="527"/>
        <v>5.3435241785162804</v>
      </c>
      <c r="Y1060">
        <f t="shared" ca="1" si="528"/>
        <v>0.73650939944537452</v>
      </c>
      <c r="Z1060">
        <f t="shared" ca="1" si="529"/>
        <v>9.5349058594785152</v>
      </c>
      <c r="AA1060">
        <f t="shared" ca="1" si="530"/>
        <v>633.13560080356081</v>
      </c>
      <c r="AB1060">
        <f t="shared" ca="1" si="531"/>
        <v>637.76936378771563</v>
      </c>
      <c r="AC1060">
        <f t="shared" ca="1" si="532"/>
        <v>3.0754661083473495E-2</v>
      </c>
      <c r="AD1060">
        <f t="shared" ca="1" si="533"/>
        <v>3.0030992686413076</v>
      </c>
      <c r="AE1060">
        <f t="shared" ca="1" si="534"/>
        <v>52.266753956535155</v>
      </c>
      <c r="AF1060">
        <f t="shared" ca="1" si="535"/>
        <v>3.0694868567024969E-2</v>
      </c>
      <c r="AG1060">
        <f t="shared" ca="1" si="536"/>
        <v>0</v>
      </c>
      <c r="AH1060">
        <f ca="1">IFERROR(IF(V32="Supercritical",MAX($D$16,IFERROR(L1060,MAX($D$16,POWER((ABS(K1060)^2)/($I$5*MAX(F1060,0.1)^2),1/3)))),IF(V32="Subcritical",MAX($D$16,IFERROR(W1060,MAX($D$16,POWER((ABS(K1060)^2)/($I$5*MAX(F1060,0.1)^2),1/3)))),IF(AND(IFERROR(V1060,0)=1,IFERROR(AG1060,0)=1),IF(IFERROR(T1060,-1E+99)&gt;=IFERROR(AE1060,-1E+99),MAX($D$16,IFERROR(L1060,MAX($D$16,POWER((ABS(K1060)^2)/($I$5*MAX(F1060,0.1)^2),1/3)))),MAX($D$16,IFERROR(W1060,MAX($D$16,POWER((ABS(K1060)^2)/($I$5*MAX(F1060,0.1)^2),1/3))))),IF(IFERROR(V1060,0)=1,MAX($D$16,IFERROR(L1060,MAX($D$16,POWER((ABS(K1060)^2)/($I$5*MAX(F1060,0.1)^2),1/3)))),IF(IFERROR(AG1060,0)=1,MAX($D$16,IFERROR(W1060,MAX($D$16,POWER((ABS(K1060)^2)/($I$5*MAX(F1060,0.1)^2),1/3)))),MAX($D$16,POWER((ABS(K1060)^2)/($I$5*MAX(F1060,0.1)^2),1/3))))))),MAX($D$16,POWER((ABS(K1060)^2)/($I$5*MAX(F1060,0.1)^2),1/3)))</f>
        <v>2.1389677043987478</v>
      </c>
      <c r="AI1060">
        <f t="shared" ca="1" si="537"/>
        <v>634.24696770439868</v>
      </c>
      <c r="AJ1060">
        <f t="shared" ca="1" si="538"/>
        <v>635.31645155659805</v>
      </c>
      <c r="AM1060">
        <v>0</v>
      </c>
      <c r="AN1060">
        <v>0</v>
      </c>
      <c r="AO1060">
        <f t="shared" si="539"/>
        <v>0</v>
      </c>
      <c r="AP1060">
        <f t="shared" si="548"/>
        <v>0</v>
      </c>
      <c r="AQ1060">
        <f t="shared" ca="1" si="540"/>
        <v>1.0000000000000004</v>
      </c>
      <c r="AR1060" t="str">
        <f t="shared" ca="1" si="541"/>
        <v>Supercritical</v>
      </c>
      <c r="AS1060">
        <f t="shared" ca="1" si="542"/>
        <v>3.8141460404132466E-3</v>
      </c>
    </row>
    <row r="1061" spans="1:45" x14ac:dyDescent="0.35">
      <c r="A1061">
        <v>912</v>
      </c>
      <c r="B1061">
        <v>910.99599999999998</v>
      </c>
      <c r="C1061">
        <v>616085.054</v>
      </c>
      <c r="D1061">
        <v>3097095.977</v>
      </c>
      <c r="E1061">
        <v>632.10749999999996</v>
      </c>
      <c r="F1061">
        <v>5.2</v>
      </c>
      <c r="G1061">
        <v>0</v>
      </c>
      <c r="H1061" t="s">
        <v>194</v>
      </c>
      <c r="I1061">
        <v>5.7000000000000002E-2</v>
      </c>
      <c r="J1061">
        <f t="shared" si="543"/>
        <v>1</v>
      </c>
      <c r="K1061">
        <f t="shared" ca="1" si="544"/>
        <v>50.95</v>
      </c>
      <c r="L1061">
        <f t="shared" ca="1" si="545"/>
        <v>1.0684959309922624</v>
      </c>
      <c r="M1061">
        <f t="shared" ca="1" si="518"/>
        <v>5.5561788411597641</v>
      </c>
      <c r="N1061">
        <f t="shared" ca="1" si="519"/>
        <v>0.75728294997139567</v>
      </c>
      <c r="O1061">
        <f t="shared" ca="1" si="520"/>
        <v>9.1699712080119067</v>
      </c>
      <c r="P1061">
        <f t="shared" ca="1" si="521"/>
        <v>633.17599593099226</v>
      </c>
      <c r="Q1061">
        <f t="shared" ca="1" si="522"/>
        <v>637.46184567389582</v>
      </c>
      <c r="R1061">
        <f t="shared" ca="1" si="523"/>
        <v>2.7409906686322007E-2</v>
      </c>
      <c r="S1061">
        <f t="shared" ca="1" si="524"/>
        <v>2.8323507366843055</v>
      </c>
      <c r="T1061">
        <f t="shared" ca="1" si="525"/>
        <v>50.594272557643521</v>
      </c>
      <c r="U1061">
        <f t="shared" ca="1" si="546"/>
        <v>-2.7317062411952975E-2</v>
      </c>
      <c r="V1061">
        <f t="shared" ca="1" si="547"/>
        <v>0</v>
      </c>
      <c r="W1061">
        <f t="shared" ca="1" si="526"/>
        <v>1.0282276451664234</v>
      </c>
      <c r="X1061">
        <f t="shared" ca="1" si="527"/>
        <v>5.3467837548654016</v>
      </c>
      <c r="Y1061">
        <f t="shared" ca="1" si="528"/>
        <v>0.73683135097496755</v>
      </c>
      <c r="Z1061">
        <f t="shared" ca="1" si="529"/>
        <v>9.5290930652725834</v>
      </c>
      <c r="AA1061">
        <f t="shared" ca="1" si="530"/>
        <v>633.13572764516641</v>
      </c>
      <c r="AB1061">
        <f t="shared" ca="1" si="531"/>
        <v>637.76384256089659</v>
      </c>
      <c r="AC1061">
        <f t="shared" ca="1" si="532"/>
        <v>3.0699280257529511E-2</v>
      </c>
      <c r="AD1061">
        <f t="shared" ca="1" si="533"/>
        <v>3.0003535041551239</v>
      </c>
      <c r="AE1061">
        <f t="shared" ca="1" si="534"/>
        <v>52.23991472889238</v>
      </c>
      <c r="AF1061">
        <f t="shared" ca="1" si="535"/>
        <v>3.0199280257534156E-2</v>
      </c>
      <c r="AG1061">
        <f t="shared" ca="1" si="536"/>
        <v>0</v>
      </c>
      <c r="AH1061">
        <f ca="1">IFERROR(IF(V32="Supercritical",MAX($D$16,IFERROR(L1061,MAX($D$16,POWER((ABS(K1061)^2)/($I$5*MAX(F1061,0.1)^2),1/3)))),IF(V32="Subcritical",MAX($D$16,IFERROR(W1061,MAX($D$16,POWER((ABS(K1061)^2)/($I$5*MAX(F1061,0.1)^2),1/3)))),IF(AND(IFERROR(V1061,0)=1,IFERROR(AG1061,0)=1),IF(IFERROR(T1061,-1E+99)&gt;=IFERROR(AE1061,-1E+99),MAX($D$16,IFERROR(L1061,MAX($D$16,POWER((ABS(K1061)^2)/($I$5*MAX(F1061,0.1)^2),1/3)))),MAX($D$16,IFERROR(W1061,MAX($D$16,POWER((ABS(K1061)^2)/($I$5*MAX(F1061,0.1)^2),1/3))))),IF(IFERROR(V1061,0)=1,MAX($D$16,IFERROR(L1061,MAX($D$16,POWER((ABS(K1061)^2)/($I$5*MAX(F1061,0.1)^2),1/3)))),IF(IFERROR(AG1061,0)=1,MAX($D$16,IFERROR(W1061,MAX($D$16,POWER((ABS(K1061)^2)/($I$5*MAX(F1061,0.1)^2),1/3)))),MAX($D$16,POWER((ABS(K1061)^2)/($I$5*MAX(F1061,0.1)^2),1/3))))))),MAX($D$16,POWER((ABS(K1061)^2)/($I$5*MAX(F1061,0.1)^2),1/3)))</f>
        <v>2.1389677043987478</v>
      </c>
      <c r="AI1061">
        <f t="shared" ca="1" si="537"/>
        <v>634.2464677043987</v>
      </c>
      <c r="AJ1061">
        <f t="shared" ca="1" si="538"/>
        <v>635.31595155659807</v>
      </c>
      <c r="AM1061">
        <v>0</v>
      </c>
      <c r="AN1061">
        <v>0</v>
      </c>
      <c r="AO1061">
        <f t="shared" si="539"/>
        <v>0</v>
      </c>
      <c r="AP1061">
        <f t="shared" si="548"/>
        <v>0</v>
      </c>
      <c r="AQ1061">
        <f t="shared" ca="1" si="540"/>
        <v>1.0000000000000004</v>
      </c>
      <c r="AR1061" t="str">
        <f t="shared" ca="1" si="541"/>
        <v>Supercritical</v>
      </c>
      <c r="AS1061">
        <f t="shared" ca="1" si="542"/>
        <v>3.8141460404132466E-3</v>
      </c>
    </row>
    <row r="1062" spans="1:45" x14ac:dyDescent="0.35">
      <c r="A1062">
        <v>913</v>
      </c>
      <c r="B1062">
        <v>911.99599999999998</v>
      </c>
      <c r="C1062">
        <v>616085.01199999999</v>
      </c>
      <c r="D1062">
        <v>3097094.9780000001</v>
      </c>
      <c r="E1062">
        <v>632.10699999999997</v>
      </c>
      <c r="F1062">
        <v>5.2</v>
      </c>
      <c r="G1062">
        <v>0</v>
      </c>
      <c r="H1062" t="s">
        <v>194</v>
      </c>
      <c r="I1062">
        <v>0</v>
      </c>
      <c r="J1062">
        <f t="shared" si="543"/>
        <v>1</v>
      </c>
      <c r="K1062">
        <f t="shared" ca="1" si="544"/>
        <v>50.95</v>
      </c>
      <c r="L1062">
        <f t="shared" ca="1" si="545"/>
        <v>1.0684959309922624</v>
      </c>
      <c r="M1062">
        <f t="shared" ca="1" si="518"/>
        <v>5.5561788411597641</v>
      </c>
      <c r="N1062">
        <f t="shared" ca="1" si="519"/>
        <v>0.75728294997139567</v>
      </c>
      <c r="O1062">
        <f t="shared" ca="1" si="520"/>
        <v>9.1699712080119067</v>
      </c>
      <c r="P1062">
        <f t="shared" ca="1" si="521"/>
        <v>633.17549593099227</v>
      </c>
      <c r="Q1062">
        <f t="shared" ca="1" si="522"/>
        <v>637.46134567389583</v>
      </c>
      <c r="R1062">
        <f t="shared" ca="1" si="523"/>
        <v>2.7409906686322007E-2</v>
      </c>
      <c r="S1062">
        <f t="shared" ca="1" si="524"/>
        <v>2.8323507366843055</v>
      </c>
      <c r="T1062">
        <f t="shared" ca="1" si="525"/>
        <v>50.594272557643521</v>
      </c>
      <c r="U1062">
        <f t="shared" ca="1" si="546"/>
        <v>-2.6909906686341856E-2</v>
      </c>
      <c r="V1062">
        <f t="shared" ca="1" si="547"/>
        <v>0</v>
      </c>
      <c r="W1062">
        <f t="shared" ca="1" si="526"/>
        <v>1.0288567440092027</v>
      </c>
      <c r="X1062">
        <f t="shared" ca="1" si="527"/>
        <v>5.3500550688478539</v>
      </c>
      <c r="Y1062">
        <f t="shared" ca="1" si="528"/>
        <v>0.73715435001397323</v>
      </c>
      <c r="Z1062">
        <f t="shared" ca="1" si="529"/>
        <v>9.5232664606893849</v>
      </c>
      <c r="AA1062">
        <f t="shared" ca="1" si="530"/>
        <v>633.13585674400917</v>
      </c>
      <c r="AB1062">
        <f t="shared" ca="1" si="531"/>
        <v>637.75831362888641</v>
      </c>
      <c r="AC1062">
        <f t="shared" ca="1" si="532"/>
        <v>3.0643837213855354E-2</v>
      </c>
      <c r="AD1062">
        <f t="shared" ca="1" si="533"/>
        <v>2.9976020564446944</v>
      </c>
      <c r="AE1062">
        <f t="shared" ca="1" si="534"/>
        <v>52.213017894138567</v>
      </c>
      <c r="AF1062">
        <f t="shared" ca="1" si="535"/>
        <v>3.014383721381364E-2</v>
      </c>
      <c r="AG1062">
        <f t="shared" ca="1" si="536"/>
        <v>0</v>
      </c>
      <c r="AH1062">
        <f ca="1">IFERROR(IF(V32="Supercritical",MAX($D$16,IFERROR(L1062,MAX($D$16,POWER((ABS(K1062)^2)/($I$5*MAX(F1062,0.1)^2),1/3)))),IF(V32="Subcritical",MAX($D$16,IFERROR(W1062,MAX($D$16,POWER((ABS(K1062)^2)/($I$5*MAX(F1062,0.1)^2),1/3)))),IF(AND(IFERROR(V1062,0)=1,IFERROR(AG1062,0)=1),IF(IFERROR(T1062,-1E+99)&gt;=IFERROR(AE1062,-1E+99),MAX($D$16,IFERROR(L1062,MAX($D$16,POWER((ABS(K1062)^2)/($I$5*MAX(F1062,0.1)^2),1/3)))),MAX($D$16,IFERROR(W1062,MAX($D$16,POWER((ABS(K1062)^2)/($I$5*MAX(F1062,0.1)^2),1/3))))),IF(IFERROR(V1062,0)=1,MAX($D$16,IFERROR(L1062,MAX($D$16,POWER((ABS(K1062)^2)/($I$5*MAX(F1062,0.1)^2),1/3)))),IF(IFERROR(AG1062,0)=1,MAX($D$16,IFERROR(W1062,MAX($D$16,POWER((ABS(K1062)^2)/($I$5*MAX(F1062,0.1)^2),1/3)))),MAX($D$16,POWER((ABS(K1062)^2)/($I$5*MAX(F1062,0.1)^2),1/3))))))),MAX($D$16,POWER((ABS(K1062)^2)/($I$5*MAX(F1062,0.1)^2),1/3)))</f>
        <v>2.1389677043987478</v>
      </c>
      <c r="AI1062">
        <f t="shared" ca="1" si="537"/>
        <v>634.24596770439871</v>
      </c>
      <c r="AJ1062">
        <f t="shared" ca="1" si="538"/>
        <v>635.31545155659808</v>
      </c>
      <c r="AM1062">
        <v>0</v>
      </c>
      <c r="AN1062">
        <v>0</v>
      </c>
      <c r="AO1062">
        <f t="shared" si="539"/>
        <v>0</v>
      </c>
      <c r="AP1062">
        <f t="shared" si="548"/>
        <v>0</v>
      </c>
      <c r="AQ1062">
        <f t="shared" ca="1" si="540"/>
        <v>1.0000000000000004</v>
      </c>
      <c r="AR1062" t="str">
        <f t="shared" ca="1" si="541"/>
        <v>Supercritical</v>
      </c>
      <c r="AS1062">
        <f t="shared" ca="1" si="542"/>
        <v>3.8141460404132466E-3</v>
      </c>
    </row>
    <row r="1063" spans="1:45" x14ac:dyDescent="0.35">
      <c r="A1063">
        <v>914</v>
      </c>
      <c r="B1063">
        <v>912.99599999999998</v>
      </c>
      <c r="C1063">
        <v>616084.97</v>
      </c>
      <c r="D1063">
        <v>3097093.9789999998</v>
      </c>
      <c r="E1063">
        <v>632.10649999999998</v>
      </c>
      <c r="F1063">
        <v>5.2</v>
      </c>
      <c r="G1063">
        <v>0</v>
      </c>
      <c r="H1063" t="s">
        <v>194</v>
      </c>
      <c r="I1063">
        <v>0</v>
      </c>
      <c r="J1063">
        <f t="shared" si="543"/>
        <v>1</v>
      </c>
      <c r="K1063">
        <f t="shared" ca="1" si="544"/>
        <v>50.95</v>
      </c>
      <c r="L1063">
        <f t="shared" ca="1" si="545"/>
        <v>1.0684959309922624</v>
      </c>
      <c r="M1063">
        <f t="shared" ca="1" si="518"/>
        <v>5.5561788411597641</v>
      </c>
      <c r="N1063">
        <f t="shared" ca="1" si="519"/>
        <v>0.75728294997139567</v>
      </c>
      <c r="O1063">
        <f t="shared" ca="1" si="520"/>
        <v>9.1699712080119067</v>
      </c>
      <c r="P1063">
        <f t="shared" ca="1" si="521"/>
        <v>633.17499593099228</v>
      </c>
      <c r="Q1063">
        <f t="shared" ca="1" si="522"/>
        <v>637.46084567389585</v>
      </c>
      <c r="R1063">
        <f t="shared" ca="1" si="523"/>
        <v>2.7409906686322007E-2</v>
      </c>
      <c r="S1063">
        <f t="shared" ca="1" si="524"/>
        <v>2.8323507366843055</v>
      </c>
      <c r="T1063">
        <f t="shared" ca="1" si="525"/>
        <v>50.594272557643521</v>
      </c>
      <c r="U1063">
        <f t="shared" ca="1" si="546"/>
        <v>-2.6909906686341856E-2</v>
      </c>
      <c r="V1063">
        <f t="shared" ca="1" si="547"/>
        <v>0</v>
      </c>
      <c r="W1063">
        <f t="shared" ca="1" si="526"/>
        <v>1.0294865853996031</v>
      </c>
      <c r="X1063">
        <f t="shared" ca="1" si="527"/>
        <v>5.3533302440779362</v>
      </c>
      <c r="Y1063">
        <f t="shared" ca="1" si="528"/>
        <v>0.73747761813101442</v>
      </c>
      <c r="Z1063">
        <f t="shared" ca="1" si="529"/>
        <v>9.5174401124165442</v>
      </c>
      <c r="AA1063">
        <f t="shared" ca="1" si="530"/>
        <v>633.13598658539956</v>
      </c>
      <c r="AB1063">
        <f t="shared" ca="1" si="531"/>
        <v>637.75278914877549</v>
      </c>
      <c r="AC1063">
        <f t="shared" ca="1" si="532"/>
        <v>3.0588465997067125E-2</v>
      </c>
      <c r="AD1063">
        <f t="shared" ca="1" si="533"/>
        <v>2.9948515712921715</v>
      </c>
      <c r="AE1063">
        <f t="shared" ca="1" si="534"/>
        <v>52.18612842365976</v>
      </c>
      <c r="AF1063">
        <f t="shared" ca="1" si="535"/>
        <v>3.0496473774633159E-2</v>
      </c>
      <c r="AG1063">
        <f t="shared" ca="1" si="536"/>
        <v>0</v>
      </c>
      <c r="AH1063">
        <f ca="1">IFERROR(IF(V32="Supercritical",MAX($D$16,IFERROR(L1063,MAX($D$16,POWER((ABS(K1063)^2)/($I$5*MAX(F1063,0.1)^2),1/3)))),IF(V32="Subcritical",MAX($D$16,IFERROR(W1063,MAX($D$16,POWER((ABS(K1063)^2)/($I$5*MAX(F1063,0.1)^2),1/3)))),IF(AND(IFERROR(V1063,0)=1,IFERROR(AG1063,0)=1),IF(IFERROR(T1063,-1E+99)&gt;=IFERROR(AE1063,-1E+99),MAX($D$16,IFERROR(L1063,MAX($D$16,POWER((ABS(K1063)^2)/($I$5*MAX(F1063,0.1)^2),1/3)))),MAX($D$16,IFERROR(W1063,MAX($D$16,POWER((ABS(K1063)^2)/($I$5*MAX(F1063,0.1)^2),1/3))))),IF(IFERROR(V1063,0)=1,MAX($D$16,IFERROR(L1063,MAX($D$16,POWER((ABS(K1063)^2)/($I$5*MAX(F1063,0.1)^2),1/3)))),IF(IFERROR(AG1063,0)=1,MAX($D$16,IFERROR(W1063,MAX($D$16,POWER((ABS(K1063)^2)/($I$5*MAX(F1063,0.1)^2),1/3)))),MAX($D$16,POWER((ABS(K1063)^2)/($I$5*MAX(F1063,0.1)^2),1/3))))))),MAX($D$16,POWER((ABS(K1063)^2)/($I$5*MAX(F1063,0.1)^2),1/3)))</f>
        <v>2.1389677043987478</v>
      </c>
      <c r="AI1063">
        <f t="shared" ca="1" si="537"/>
        <v>634.24546770439872</v>
      </c>
      <c r="AJ1063">
        <f t="shared" ca="1" si="538"/>
        <v>635.31495155659809</v>
      </c>
      <c r="AM1063">
        <v>0</v>
      </c>
      <c r="AN1063">
        <v>0</v>
      </c>
      <c r="AO1063">
        <f t="shared" si="539"/>
        <v>0</v>
      </c>
      <c r="AP1063">
        <f t="shared" si="548"/>
        <v>0</v>
      </c>
      <c r="AQ1063">
        <f t="shared" ca="1" si="540"/>
        <v>1.0000000000000004</v>
      </c>
      <c r="AR1063" t="str">
        <f t="shared" ca="1" si="541"/>
        <v>Supercritical</v>
      </c>
      <c r="AS1063">
        <f t="shared" ca="1" si="542"/>
        <v>3.8141460404132466E-3</v>
      </c>
    </row>
    <row r="1064" spans="1:45" x14ac:dyDescent="0.35">
      <c r="A1064">
        <v>915</v>
      </c>
      <c r="B1064">
        <v>913.995</v>
      </c>
      <c r="C1064">
        <v>616084.92799999996</v>
      </c>
      <c r="D1064">
        <v>3097092.98</v>
      </c>
      <c r="E1064">
        <v>632.10599999999999</v>
      </c>
      <c r="F1064">
        <v>5.2</v>
      </c>
      <c r="G1064">
        <v>0</v>
      </c>
      <c r="H1064" t="s">
        <v>194</v>
      </c>
      <c r="I1064">
        <v>5.7000000000000002E-2</v>
      </c>
      <c r="J1064">
        <f t="shared" si="543"/>
        <v>0.99900000000002365</v>
      </c>
      <c r="K1064">
        <f t="shared" ca="1" si="544"/>
        <v>50.95</v>
      </c>
      <c r="L1064">
        <f t="shared" ca="1" si="545"/>
        <v>1.0684959309922624</v>
      </c>
      <c r="M1064">
        <f t="shared" ca="1" si="518"/>
        <v>5.5561788411597641</v>
      </c>
      <c r="N1064">
        <f t="shared" ca="1" si="519"/>
        <v>0.75728294997139567</v>
      </c>
      <c r="O1064">
        <f t="shared" ca="1" si="520"/>
        <v>9.1699712080119067</v>
      </c>
      <c r="P1064">
        <f t="shared" ca="1" si="521"/>
        <v>633.17449593099229</v>
      </c>
      <c r="Q1064">
        <f t="shared" ca="1" si="522"/>
        <v>637.46034567389586</v>
      </c>
      <c r="R1064">
        <f t="shared" ca="1" si="523"/>
        <v>2.7409906686322007E-2</v>
      </c>
      <c r="S1064">
        <f t="shared" ca="1" si="524"/>
        <v>2.8323507366843055</v>
      </c>
      <c r="T1064">
        <f t="shared" ca="1" si="525"/>
        <v>50.594272557643521</v>
      </c>
      <c r="U1064">
        <f t="shared" ca="1" si="546"/>
        <v>-2.7289652505260165E-2</v>
      </c>
      <c r="V1064">
        <f t="shared" ca="1" si="547"/>
        <v>0</v>
      </c>
      <c r="W1064">
        <f t="shared" ca="1" si="526"/>
        <v>1.0301145127014126</v>
      </c>
      <c r="X1064">
        <f t="shared" ca="1" si="527"/>
        <v>5.356595466047346</v>
      </c>
      <c r="Y1064">
        <f t="shared" ca="1" si="528"/>
        <v>0.73779979216979885</v>
      </c>
      <c r="Z1064">
        <f t="shared" ca="1" si="529"/>
        <v>9.5116385627672226</v>
      </c>
      <c r="AA1064">
        <f t="shared" ca="1" si="530"/>
        <v>633.1361145127014</v>
      </c>
      <c r="AB1064">
        <f t="shared" ca="1" si="531"/>
        <v>637.74729025932322</v>
      </c>
      <c r="AC1064">
        <f t="shared" ca="1" si="532"/>
        <v>3.0533399351589705E-2</v>
      </c>
      <c r="AD1064">
        <f t="shared" ca="1" si="533"/>
        <v>2.992113629394809</v>
      </c>
      <c r="AE1064">
        <f t="shared" ca="1" si="534"/>
        <v>52.159359559127054</v>
      </c>
      <c r="AF1064">
        <f t="shared" ca="1" si="535"/>
        <v>3.0471461047568482E-2</v>
      </c>
      <c r="AG1064">
        <f t="shared" ca="1" si="536"/>
        <v>0</v>
      </c>
      <c r="AH1064">
        <f ca="1">IFERROR(IF(V32="Supercritical",MAX($D$16,IFERROR(L1064,MAX($D$16,POWER((ABS(K1064)^2)/($I$5*MAX(F1064,0.1)^2),1/3)))),IF(V32="Subcritical",MAX($D$16,IFERROR(W1064,MAX($D$16,POWER((ABS(K1064)^2)/($I$5*MAX(F1064,0.1)^2),1/3)))),IF(AND(IFERROR(V1064,0)=1,IFERROR(AG1064,0)=1),IF(IFERROR(T1064,-1E+99)&gt;=IFERROR(AE1064,-1E+99),MAX($D$16,IFERROR(L1064,MAX($D$16,POWER((ABS(K1064)^2)/($I$5*MAX(F1064,0.1)^2),1/3)))),MAX($D$16,IFERROR(W1064,MAX($D$16,POWER((ABS(K1064)^2)/($I$5*MAX(F1064,0.1)^2),1/3))))),IF(IFERROR(V1064,0)=1,MAX($D$16,IFERROR(L1064,MAX($D$16,POWER((ABS(K1064)^2)/($I$5*MAX(F1064,0.1)^2),1/3)))),IF(IFERROR(AG1064,0)=1,MAX($D$16,IFERROR(W1064,MAX($D$16,POWER((ABS(K1064)^2)/($I$5*MAX(F1064,0.1)^2),1/3)))),MAX($D$16,POWER((ABS(K1064)^2)/($I$5*MAX(F1064,0.1)^2),1/3))))))),MAX($D$16,POWER((ABS(K1064)^2)/($I$5*MAX(F1064,0.1)^2),1/3)))</f>
        <v>2.1389677043987478</v>
      </c>
      <c r="AI1064">
        <f t="shared" ca="1" si="537"/>
        <v>634.24496770439873</v>
      </c>
      <c r="AJ1064">
        <f t="shared" ca="1" si="538"/>
        <v>635.3144515565981</v>
      </c>
      <c r="AM1064">
        <v>0</v>
      </c>
      <c r="AN1064">
        <v>0</v>
      </c>
      <c r="AO1064">
        <f t="shared" si="539"/>
        <v>0</v>
      </c>
      <c r="AP1064">
        <f t="shared" si="548"/>
        <v>0</v>
      </c>
      <c r="AQ1064">
        <f t="shared" ca="1" si="540"/>
        <v>1.0000000000000004</v>
      </c>
      <c r="AR1064" t="str">
        <f t="shared" ca="1" si="541"/>
        <v>Supercritical</v>
      </c>
      <c r="AS1064">
        <f t="shared" ca="1" si="542"/>
        <v>3.8141460404132466E-3</v>
      </c>
    </row>
    <row r="1065" spans="1:45" x14ac:dyDescent="0.35">
      <c r="A1065">
        <v>916</v>
      </c>
      <c r="B1065">
        <v>914.995</v>
      </c>
      <c r="C1065">
        <v>616084.88500000001</v>
      </c>
      <c r="D1065">
        <v>3097091.9810000001</v>
      </c>
      <c r="E1065">
        <v>632.10550000000001</v>
      </c>
      <c r="F1065">
        <v>5.2</v>
      </c>
      <c r="G1065">
        <v>0</v>
      </c>
      <c r="H1065" t="s">
        <v>194</v>
      </c>
      <c r="I1065">
        <v>5.7000000000000002E-2</v>
      </c>
      <c r="J1065">
        <f t="shared" si="543"/>
        <v>1</v>
      </c>
      <c r="K1065">
        <f t="shared" ca="1" si="544"/>
        <v>50.95</v>
      </c>
      <c r="L1065">
        <f t="shared" ca="1" si="545"/>
        <v>1.0684959309922624</v>
      </c>
      <c r="M1065">
        <f t="shared" ca="1" si="518"/>
        <v>5.5561788411597641</v>
      </c>
      <c r="N1065">
        <f t="shared" ca="1" si="519"/>
        <v>0.75728294997139567</v>
      </c>
      <c r="O1065">
        <f t="shared" ca="1" si="520"/>
        <v>9.1699712080119067</v>
      </c>
      <c r="P1065">
        <f t="shared" ca="1" si="521"/>
        <v>633.17399593099231</v>
      </c>
      <c r="Q1065">
        <f t="shared" ca="1" si="522"/>
        <v>637.45984567389587</v>
      </c>
      <c r="R1065">
        <f t="shared" ca="1" si="523"/>
        <v>2.7409906686322007E-2</v>
      </c>
      <c r="S1065">
        <f t="shared" ca="1" si="524"/>
        <v>2.8323507366843055</v>
      </c>
      <c r="T1065">
        <f t="shared" ca="1" si="525"/>
        <v>50.594272557643521</v>
      </c>
      <c r="U1065">
        <f t="shared" ca="1" si="546"/>
        <v>-2.7317062411952975E-2</v>
      </c>
      <c r="V1065">
        <f t="shared" ca="1" si="547"/>
        <v>0</v>
      </c>
      <c r="W1065">
        <f t="shared" ca="1" si="526"/>
        <v>1.0307372037763332</v>
      </c>
      <c r="X1065">
        <f t="shared" ca="1" si="527"/>
        <v>5.359833459636933</v>
      </c>
      <c r="Y1065">
        <f t="shared" ca="1" si="528"/>
        <v>0.73811916958106538</v>
      </c>
      <c r="Z1065">
        <f t="shared" ca="1" si="529"/>
        <v>9.5058923721580104</v>
      </c>
      <c r="AA1065">
        <f t="shared" ca="1" si="530"/>
        <v>633.13623720377632</v>
      </c>
      <c r="AB1065">
        <f t="shared" ca="1" si="531"/>
        <v>637.74184320739766</v>
      </c>
      <c r="AC1065">
        <f t="shared" ca="1" si="532"/>
        <v>3.0478925878177708E-2</v>
      </c>
      <c r="AD1065">
        <f t="shared" ca="1" si="533"/>
        <v>2.9894026362008694</v>
      </c>
      <c r="AE1065">
        <f t="shared" ca="1" si="534"/>
        <v>52.132852196675927</v>
      </c>
      <c r="AF1065">
        <f t="shared" ca="1" si="535"/>
        <v>2.9978925878140217E-2</v>
      </c>
      <c r="AG1065">
        <f t="shared" ca="1" si="536"/>
        <v>0</v>
      </c>
      <c r="AH1065">
        <f ca="1">IFERROR(IF(V32="Supercritical",MAX($D$16,IFERROR(L1065,MAX($D$16,POWER((ABS(K1065)^2)/($I$5*MAX(F1065,0.1)^2),1/3)))),IF(V32="Subcritical",MAX($D$16,IFERROR(W1065,MAX($D$16,POWER((ABS(K1065)^2)/($I$5*MAX(F1065,0.1)^2),1/3)))),IF(AND(IFERROR(V1065,0)=1,IFERROR(AG1065,0)=1),IF(IFERROR(T1065,-1E+99)&gt;=IFERROR(AE1065,-1E+99),MAX($D$16,IFERROR(L1065,MAX($D$16,POWER((ABS(K1065)^2)/($I$5*MAX(F1065,0.1)^2),1/3)))),MAX($D$16,IFERROR(W1065,MAX($D$16,POWER((ABS(K1065)^2)/($I$5*MAX(F1065,0.1)^2),1/3))))),IF(IFERROR(V1065,0)=1,MAX($D$16,IFERROR(L1065,MAX($D$16,POWER((ABS(K1065)^2)/($I$5*MAX(F1065,0.1)^2),1/3)))),IF(IFERROR(AG1065,0)=1,MAX($D$16,IFERROR(W1065,MAX($D$16,POWER((ABS(K1065)^2)/($I$5*MAX(F1065,0.1)^2),1/3)))),MAX($D$16,POWER((ABS(K1065)^2)/($I$5*MAX(F1065,0.1)^2),1/3))))))),MAX($D$16,POWER((ABS(K1065)^2)/($I$5*MAX(F1065,0.1)^2),1/3)))</f>
        <v>2.1389677043987478</v>
      </c>
      <c r="AI1065">
        <f t="shared" ca="1" si="537"/>
        <v>634.24446770439874</v>
      </c>
      <c r="AJ1065">
        <f t="shared" ca="1" si="538"/>
        <v>635.31395155659811</v>
      </c>
      <c r="AM1065">
        <v>0</v>
      </c>
      <c r="AN1065">
        <v>0</v>
      </c>
      <c r="AO1065">
        <f t="shared" si="539"/>
        <v>0</v>
      </c>
      <c r="AP1065">
        <f t="shared" si="548"/>
        <v>0</v>
      </c>
      <c r="AQ1065">
        <f t="shared" ca="1" si="540"/>
        <v>1.0000000000000004</v>
      </c>
      <c r="AR1065" t="str">
        <f t="shared" ca="1" si="541"/>
        <v>Supercritical</v>
      </c>
      <c r="AS1065">
        <f t="shared" ca="1" si="542"/>
        <v>3.8141460404132466E-3</v>
      </c>
    </row>
    <row r="1066" spans="1:45" x14ac:dyDescent="0.35">
      <c r="A1066">
        <v>917</v>
      </c>
      <c r="B1066">
        <v>915.995</v>
      </c>
      <c r="C1066">
        <v>616084.84299999999</v>
      </c>
      <c r="D1066">
        <v>3097090.9819999998</v>
      </c>
      <c r="E1066">
        <v>632.10500000000002</v>
      </c>
      <c r="F1066">
        <v>5.2</v>
      </c>
      <c r="G1066">
        <v>0</v>
      </c>
      <c r="H1066" t="s">
        <v>194</v>
      </c>
      <c r="I1066">
        <v>0</v>
      </c>
      <c r="J1066">
        <f t="shared" si="543"/>
        <v>1</v>
      </c>
      <c r="K1066">
        <f t="shared" ca="1" si="544"/>
        <v>50.95</v>
      </c>
      <c r="L1066">
        <f t="shared" ca="1" si="545"/>
        <v>1.0684959309922624</v>
      </c>
      <c r="M1066">
        <f t="shared" ca="1" si="518"/>
        <v>5.5561788411597641</v>
      </c>
      <c r="N1066">
        <f t="shared" ca="1" si="519"/>
        <v>0.75728294997139567</v>
      </c>
      <c r="O1066">
        <f t="shared" ca="1" si="520"/>
        <v>9.1699712080119067</v>
      </c>
      <c r="P1066">
        <f t="shared" ca="1" si="521"/>
        <v>633.17349593099232</v>
      </c>
      <c r="Q1066">
        <f t="shared" ca="1" si="522"/>
        <v>637.45934567389588</v>
      </c>
      <c r="R1066">
        <f t="shared" ca="1" si="523"/>
        <v>2.7409906686322007E-2</v>
      </c>
      <c r="S1066">
        <f t="shared" ca="1" si="524"/>
        <v>2.8323507366843055</v>
      </c>
      <c r="T1066">
        <f t="shared" ca="1" si="525"/>
        <v>50.594272557643521</v>
      </c>
      <c r="U1066">
        <f t="shared" ca="1" si="546"/>
        <v>-2.6909906686341856E-2</v>
      </c>
      <c r="V1066">
        <f t="shared" ca="1" si="547"/>
        <v>0</v>
      </c>
      <c r="W1066">
        <f t="shared" ca="1" si="526"/>
        <v>1.031351073405101</v>
      </c>
      <c r="X1066">
        <f t="shared" ca="1" si="527"/>
        <v>5.3630255817065251</v>
      </c>
      <c r="Y1066">
        <f t="shared" ca="1" si="528"/>
        <v>0.73843391526967406</v>
      </c>
      <c r="Z1066">
        <f t="shared" ca="1" si="529"/>
        <v>9.500234377734893</v>
      </c>
      <c r="AA1066">
        <f t="shared" ca="1" si="530"/>
        <v>633.13635107340508</v>
      </c>
      <c r="AB1066">
        <f t="shared" ca="1" si="531"/>
        <v>637.73647611070862</v>
      </c>
      <c r="AC1066">
        <f t="shared" ca="1" si="532"/>
        <v>3.0425354303969549E-2</v>
      </c>
      <c r="AD1066">
        <f t="shared" ca="1" si="533"/>
        <v>2.9867340535439113</v>
      </c>
      <c r="AE1066">
        <f t="shared" ca="1" si="534"/>
        <v>52.106757603411388</v>
      </c>
      <c r="AF1066">
        <f t="shared" ca="1" si="535"/>
        <v>3.0347032432359811E-2</v>
      </c>
      <c r="AG1066">
        <f t="shared" ca="1" si="536"/>
        <v>0</v>
      </c>
      <c r="AH1066">
        <f ca="1">IFERROR(IF(V32="Supercritical",MAX($D$16,IFERROR(L1066,MAX($D$16,POWER((ABS(K1066)^2)/($I$5*MAX(F1066,0.1)^2),1/3)))),IF(V32="Subcritical",MAX($D$16,IFERROR(W1066,MAX($D$16,POWER((ABS(K1066)^2)/($I$5*MAX(F1066,0.1)^2),1/3)))),IF(AND(IFERROR(V1066,0)=1,IFERROR(AG1066,0)=1),IF(IFERROR(T1066,-1E+99)&gt;=IFERROR(AE1066,-1E+99),MAX($D$16,IFERROR(L1066,MAX($D$16,POWER((ABS(K1066)^2)/($I$5*MAX(F1066,0.1)^2),1/3)))),MAX($D$16,IFERROR(W1066,MAX($D$16,POWER((ABS(K1066)^2)/($I$5*MAX(F1066,0.1)^2),1/3))))),IF(IFERROR(V1066,0)=1,MAX($D$16,IFERROR(L1066,MAX($D$16,POWER((ABS(K1066)^2)/($I$5*MAX(F1066,0.1)^2),1/3)))),IF(IFERROR(AG1066,0)=1,MAX($D$16,IFERROR(W1066,MAX($D$16,POWER((ABS(K1066)^2)/($I$5*MAX(F1066,0.1)^2),1/3)))),MAX($D$16,POWER((ABS(K1066)^2)/($I$5*MAX(F1066,0.1)^2),1/3))))))),MAX($D$16,POWER((ABS(K1066)^2)/($I$5*MAX(F1066,0.1)^2),1/3)))</f>
        <v>2.1389677043987478</v>
      </c>
      <c r="AI1066">
        <f t="shared" ca="1" si="537"/>
        <v>634.24396770439876</v>
      </c>
      <c r="AJ1066">
        <f t="shared" ca="1" si="538"/>
        <v>635.31345155659812</v>
      </c>
      <c r="AM1066">
        <v>0</v>
      </c>
      <c r="AN1066">
        <v>0</v>
      </c>
      <c r="AO1066">
        <f t="shared" si="539"/>
        <v>0</v>
      </c>
      <c r="AP1066">
        <f t="shared" si="548"/>
        <v>0</v>
      </c>
      <c r="AQ1066">
        <f t="shared" ca="1" si="540"/>
        <v>1.0000000000000004</v>
      </c>
      <c r="AR1066" t="str">
        <f t="shared" ca="1" si="541"/>
        <v>Supercritical</v>
      </c>
      <c r="AS1066">
        <f t="shared" ca="1" si="542"/>
        <v>3.8141460404132466E-3</v>
      </c>
    </row>
    <row r="1067" spans="1:45" x14ac:dyDescent="0.35">
      <c r="A1067">
        <v>918</v>
      </c>
      <c r="B1067">
        <v>916.995</v>
      </c>
      <c r="C1067">
        <v>616084.80099999998</v>
      </c>
      <c r="D1067">
        <v>3097089.983</v>
      </c>
      <c r="E1067">
        <v>632.10450000000003</v>
      </c>
      <c r="F1067">
        <v>5.2</v>
      </c>
      <c r="G1067">
        <v>0</v>
      </c>
      <c r="H1067" t="s">
        <v>194</v>
      </c>
      <c r="I1067">
        <v>5.5E-2</v>
      </c>
      <c r="J1067">
        <f t="shared" si="543"/>
        <v>1</v>
      </c>
      <c r="K1067">
        <f t="shared" ca="1" si="544"/>
        <v>50.95</v>
      </c>
      <c r="L1067">
        <f t="shared" ca="1" si="545"/>
        <v>1.0684959309922624</v>
      </c>
      <c r="M1067">
        <f t="shared" ca="1" si="518"/>
        <v>5.5561788411597641</v>
      </c>
      <c r="N1067">
        <f t="shared" ca="1" si="519"/>
        <v>0.75728294997139567</v>
      </c>
      <c r="O1067">
        <f t="shared" ca="1" si="520"/>
        <v>9.1699712080119067</v>
      </c>
      <c r="P1067">
        <f t="shared" ca="1" si="521"/>
        <v>633.17299593099233</v>
      </c>
      <c r="Q1067">
        <f t="shared" ca="1" si="522"/>
        <v>637.45884567389589</v>
      </c>
      <c r="R1067">
        <f t="shared" ca="1" si="523"/>
        <v>2.7409906686322007E-2</v>
      </c>
      <c r="S1067">
        <f t="shared" ca="1" si="524"/>
        <v>2.8323507366843055</v>
      </c>
      <c r="T1067">
        <f t="shared" ca="1" si="525"/>
        <v>50.594272557643521</v>
      </c>
      <c r="U1067">
        <f t="shared" ca="1" si="546"/>
        <v>-2.7302776246074245E-2</v>
      </c>
      <c r="V1067">
        <f t="shared" ca="1" si="547"/>
        <v>0</v>
      </c>
      <c r="W1067">
        <f t="shared" ca="1" si="526"/>
        <v>1.0319525817924944</v>
      </c>
      <c r="X1067">
        <f t="shared" ca="1" si="527"/>
        <v>5.3661534253209711</v>
      </c>
      <c r="Y1067">
        <f t="shared" ca="1" si="528"/>
        <v>0.73874221984921795</v>
      </c>
      <c r="Z1067">
        <f t="shared" ca="1" si="529"/>
        <v>9.4946968455253362</v>
      </c>
      <c r="AA1067">
        <f t="shared" ca="1" si="530"/>
        <v>633.13645258179247</v>
      </c>
      <c r="AB1067">
        <f t="shared" ca="1" si="531"/>
        <v>637.73121650576945</v>
      </c>
      <c r="AC1067">
        <f t="shared" ca="1" si="532"/>
        <v>3.0372986484706224E-2</v>
      </c>
      <c r="AD1067">
        <f t="shared" ca="1" si="533"/>
        <v>2.9841230560096208</v>
      </c>
      <c r="AE1067">
        <f t="shared" ca="1" si="534"/>
        <v>52.081224279158128</v>
      </c>
      <c r="AF1067">
        <f t="shared" ca="1" si="535"/>
        <v>3.0324546164251842E-2</v>
      </c>
      <c r="AG1067">
        <f t="shared" ca="1" si="536"/>
        <v>0</v>
      </c>
      <c r="AH1067">
        <f ca="1">IFERROR(IF(V32="Supercritical",MAX($D$16,IFERROR(L1067,MAX($D$16,POWER((ABS(K1067)^2)/($I$5*MAX(F1067,0.1)^2),1/3)))),IF(V32="Subcritical",MAX($D$16,IFERROR(W1067,MAX($D$16,POWER((ABS(K1067)^2)/($I$5*MAX(F1067,0.1)^2),1/3)))),IF(AND(IFERROR(V1067,0)=1,IFERROR(AG1067,0)=1),IF(IFERROR(T1067,-1E+99)&gt;=IFERROR(AE1067,-1E+99),MAX($D$16,IFERROR(L1067,MAX($D$16,POWER((ABS(K1067)^2)/($I$5*MAX(F1067,0.1)^2),1/3)))),MAX($D$16,IFERROR(W1067,MAX($D$16,POWER((ABS(K1067)^2)/($I$5*MAX(F1067,0.1)^2),1/3))))),IF(IFERROR(V1067,0)=1,MAX($D$16,IFERROR(L1067,MAX($D$16,POWER((ABS(K1067)^2)/($I$5*MAX(F1067,0.1)^2),1/3)))),IF(IFERROR(AG1067,0)=1,MAX($D$16,IFERROR(W1067,MAX($D$16,POWER((ABS(K1067)^2)/($I$5*MAX(F1067,0.1)^2),1/3)))),MAX($D$16,POWER((ABS(K1067)^2)/($I$5*MAX(F1067,0.1)^2),1/3))))))),MAX($D$16,POWER((ABS(K1067)^2)/($I$5*MAX(F1067,0.1)^2),1/3)))</f>
        <v>2.1389677043987478</v>
      </c>
      <c r="AI1067">
        <f t="shared" ca="1" si="537"/>
        <v>634.24346770439877</v>
      </c>
      <c r="AJ1067">
        <f t="shared" ca="1" si="538"/>
        <v>635.31295155659814</v>
      </c>
      <c r="AM1067">
        <v>0</v>
      </c>
      <c r="AN1067">
        <v>0</v>
      </c>
      <c r="AO1067">
        <f t="shared" si="539"/>
        <v>0</v>
      </c>
      <c r="AP1067">
        <f t="shared" si="548"/>
        <v>0</v>
      </c>
      <c r="AQ1067">
        <f t="shared" ca="1" si="540"/>
        <v>1.0000000000000004</v>
      </c>
      <c r="AR1067" t="str">
        <f t="shared" ca="1" si="541"/>
        <v>Supercritical</v>
      </c>
      <c r="AS1067">
        <f t="shared" ca="1" si="542"/>
        <v>3.8141460404132466E-3</v>
      </c>
    </row>
    <row r="1068" spans="1:45" x14ac:dyDescent="0.35">
      <c r="A1068">
        <v>919</v>
      </c>
      <c r="B1068">
        <v>917.99599999999998</v>
      </c>
      <c r="C1068">
        <v>616084.75800000003</v>
      </c>
      <c r="D1068">
        <v>3097088.983</v>
      </c>
      <c r="E1068">
        <v>632.10400000000004</v>
      </c>
      <c r="F1068">
        <v>5.2</v>
      </c>
      <c r="G1068">
        <v>0</v>
      </c>
      <c r="H1068" t="s">
        <v>194</v>
      </c>
      <c r="I1068">
        <v>5.5E-2</v>
      </c>
      <c r="J1068">
        <f t="shared" si="543"/>
        <v>1.0009999999999764</v>
      </c>
      <c r="K1068">
        <f t="shared" ca="1" si="544"/>
        <v>50.95</v>
      </c>
      <c r="L1068">
        <f t="shared" ca="1" si="545"/>
        <v>1.0684959309922624</v>
      </c>
      <c r="M1068">
        <f t="shared" ca="1" si="518"/>
        <v>5.5561788411597641</v>
      </c>
      <c r="N1068">
        <f t="shared" ca="1" si="519"/>
        <v>0.75728294997139567</v>
      </c>
      <c r="O1068">
        <f t="shared" ca="1" si="520"/>
        <v>9.1699712080119067</v>
      </c>
      <c r="P1068">
        <f t="shared" ca="1" si="521"/>
        <v>633.17249593099234</v>
      </c>
      <c r="Q1068">
        <f t="shared" ca="1" si="522"/>
        <v>637.45834567389591</v>
      </c>
      <c r="R1068">
        <f t="shared" ca="1" si="523"/>
        <v>2.7409906686322007E-2</v>
      </c>
      <c r="S1068">
        <f t="shared" ca="1" si="524"/>
        <v>2.8323507366843055</v>
      </c>
      <c r="T1068">
        <f t="shared" ca="1" si="525"/>
        <v>50.594272557643521</v>
      </c>
      <c r="U1068">
        <f t="shared" ca="1" si="546"/>
        <v>-2.7330186152767055E-2</v>
      </c>
      <c r="V1068">
        <f t="shared" ca="1" si="547"/>
        <v>0</v>
      </c>
      <c r="W1068">
        <f t="shared" ca="1" si="526"/>
        <v>1.0325457110761409</v>
      </c>
      <c r="X1068">
        <f t="shared" ca="1" si="527"/>
        <v>5.3692376975959331</v>
      </c>
      <c r="Y1068">
        <f t="shared" ca="1" si="528"/>
        <v>0.73904612971894268</v>
      </c>
      <c r="Z1068">
        <f t="shared" ca="1" si="529"/>
        <v>9.4892427695672286</v>
      </c>
      <c r="AA1068">
        <f t="shared" ca="1" si="530"/>
        <v>633.13654571107622</v>
      </c>
      <c r="AB1068">
        <f t="shared" ca="1" si="531"/>
        <v>637.72603237467376</v>
      </c>
      <c r="AC1068">
        <f t="shared" ca="1" si="532"/>
        <v>3.0321468957748281E-2</v>
      </c>
      <c r="AD1068">
        <f t="shared" ca="1" si="533"/>
        <v>2.9815521530301403</v>
      </c>
      <c r="AE1068">
        <f t="shared" ca="1" si="534"/>
        <v>52.056081291803999</v>
      </c>
      <c r="AF1068">
        <f t="shared" ca="1" si="535"/>
        <v>2.9821468957720754E-2</v>
      </c>
      <c r="AG1068">
        <f t="shared" ca="1" si="536"/>
        <v>0</v>
      </c>
      <c r="AH1068">
        <f ca="1">IFERROR(IF(V32="Supercritical",MAX($D$16,IFERROR(L1068,MAX($D$16,POWER((ABS(K1068)^2)/($I$5*MAX(F1068,0.1)^2),1/3)))),IF(V32="Subcritical",MAX($D$16,IFERROR(W1068,MAX($D$16,POWER((ABS(K1068)^2)/($I$5*MAX(F1068,0.1)^2),1/3)))),IF(AND(IFERROR(V1068,0)=1,IFERROR(AG1068,0)=1),IF(IFERROR(T1068,-1E+99)&gt;=IFERROR(AE1068,-1E+99),MAX($D$16,IFERROR(L1068,MAX($D$16,POWER((ABS(K1068)^2)/($I$5*MAX(F1068,0.1)^2),1/3)))),MAX($D$16,IFERROR(W1068,MAX($D$16,POWER((ABS(K1068)^2)/($I$5*MAX(F1068,0.1)^2),1/3))))),IF(IFERROR(V1068,0)=1,MAX($D$16,IFERROR(L1068,MAX($D$16,POWER((ABS(K1068)^2)/($I$5*MAX(F1068,0.1)^2),1/3)))),IF(IFERROR(AG1068,0)=1,MAX($D$16,IFERROR(W1068,MAX($D$16,POWER((ABS(K1068)^2)/($I$5*MAX(F1068,0.1)^2),1/3)))),MAX($D$16,POWER((ABS(K1068)^2)/($I$5*MAX(F1068,0.1)^2),1/3))))))),MAX($D$16,POWER((ABS(K1068)^2)/($I$5*MAX(F1068,0.1)^2),1/3)))</f>
        <v>2.1389677043987478</v>
      </c>
      <c r="AI1068">
        <f t="shared" ca="1" si="537"/>
        <v>634.24296770439878</v>
      </c>
      <c r="AJ1068">
        <f t="shared" ca="1" si="538"/>
        <v>635.31245155659815</v>
      </c>
      <c r="AM1068">
        <v>0</v>
      </c>
      <c r="AN1068">
        <v>0</v>
      </c>
      <c r="AO1068">
        <f t="shared" si="539"/>
        <v>0</v>
      </c>
      <c r="AP1068">
        <f t="shared" si="548"/>
        <v>0</v>
      </c>
      <c r="AQ1068">
        <f t="shared" ca="1" si="540"/>
        <v>1.0000000000000004</v>
      </c>
      <c r="AR1068" t="str">
        <f t="shared" ca="1" si="541"/>
        <v>Supercritical</v>
      </c>
      <c r="AS1068">
        <f t="shared" ca="1" si="542"/>
        <v>3.8141460404132466E-3</v>
      </c>
    </row>
    <row r="1069" spans="1:45" x14ac:dyDescent="0.35">
      <c r="A1069">
        <v>920</v>
      </c>
      <c r="B1069">
        <v>918.99599999999998</v>
      </c>
      <c r="C1069">
        <v>616084.71600000001</v>
      </c>
      <c r="D1069">
        <v>3097087.9840000002</v>
      </c>
      <c r="E1069">
        <v>632.10350000000005</v>
      </c>
      <c r="F1069">
        <v>5.2</v>
      </c>
      <c r="G1069">
        <v>0</v>
      </c>
      <c r="H1069" t="s">
        <v>194</v>
      </c>
      <c r="I1069">
        <v>0</v>
      </c>
      <c r="J1069">
        <f t="shared" si="543"/>
        <v>1</v>
      </c>
      <c r="K1069">
        <f t="shared" ca="1" si="544"/>
        <v>50.95</v>
      </c>
      <c r="L1069">
        <f t="shared" ca="1" si="545"/>
        <v>1.0684959309922624</v>
      </c>
      <c r="M1069">
        <f t="shared" ca="1" si="518"/>
        <v>5.5561788411597641</v>
      </c>
      <c r="N1069">
        <f t="shared" ca="1" si="519"/>
        <v>0.75728294997139567</v>
      </c>
      <c r="O1069">
        <f t="shared" ca="1" si="520"/>
        <v>9.1699712080119067</v>
      </c>
      <c r="P1069">
        <f t="shared" ca="1" si="521"/>
        <v>633.17199593099235</v>
      </c>
      <c r="Q1069">
        <f t="shared" ca="1" si="522"/>
        <v>637.45784567389592</v>
      </c>
      <c r="R1069">
        <f t="shared" ca="1" si="523"/>
        <v>2.7409906686322007E-2</v>
      </c>
      <c r="S1069">
        <f t="shared" ca="1" si="524"/>
        <v>2.8323507366843055</v>
      </c>
      <c r="T1069">
        <f t="shared" ca="1" si="525"/>
        <v>50.594272557643521</v>
      </c>
      <c r="U1069">
        <f t="shared" ca="1" si="546"/>
        <v>-2.6909906686341856E-2</v>
      </c>
      <c r="V1069">
        <f t="shared" ca="1" si="547"/>
        <v>0</v>
      </c>
      <c r="W1069">
        <f t="shared" ca="1" si="526"/>
        <v>1.0331359477162654</v>
      </c>
      <c r="X1069">
        <f t="shared" ca="1" si="527"/>
        <v>5.3723069281245799</v>
      </c>
      <c r="Y1069">
        <f t="shared" ca="1" si="528"/>
        <v>0.73934845893965662</v>
      </c>
      <c r="Z1069">
        <f t="shared" ca="1" si="529"/>
        <v>9.4838215093913387</v>
      </c>
      <c r="AA1069">
        <f t="shared" ca="1" si="530"/>
        <v>633.13663594771629</v>
      </c>
      <c r="AB1069">
        <f t="shared" ca="1" si="531"/>
        <v>637.72088010785865</v>
      </c>
      <c r="AC1069">
        <f t="shared" ca="1" si="532"/>
        <v>3.0270321405208554E-2</v>
      </c>
      <c r="AD1069">
        <f t="shared" ca="1" si="533"/>
        <v>2.9789974505884462</v>
      </c>
      <c r="AE1069">
        <f t="shared" ca="1" si="534"/>
        <v>52.031095028300605</v>
      </c>
      <c r="AF1069">
        <f t="shared" ca="1" si="535"/>
        <v>2.9770321405067079E-2</v>
      </c>
      <c r="AG1069">
        <f t="shared" ca="1" si="536"/>
        <v>0</v>
      </c>
      <c r="AH1069">
        <f ca="1">IFERROR(IF(V32="Supercritical",MAX($D$16,IFERROR(L1069,MAX($D$16,POWER((ABS(K1069)^2)/($I$5*MAX(F1069,0.1)^2),1/3)))),IF(V32="Subcritical",MAX($D$16,IFERROR(W1069,MAX($D$16,POWER((ABS(K1069)^2)/($I$5*MAX(F1069,0.1)^2),1/3)))),IF(AND(IFERROR(V1069,0)=1,IFERROR(AG1069,0)=1),IF(IFERROR(T1069,-1E+99)&gt;=IFERROR(AE1069,-1E+99),MAX($D$16,IFERROR(L1069,MAX($D$16,POWER((ABS(K1069)^2)/($I$5*MAX(F1069,0.1)^2),1/3)))),MAX($D$16,IFERROR(W1069,MAX($D$16,POWER((ABS(K1069)^2)/($I$5*MAX(F1069,0.1)^2),1/3))))),IF(IFERROR(V1069,0)=1,MAX($D$16,IFERROR(L1069,MAX($D$16,POWER((ABS(K1069)^2)/($I$5*MAX(F1069,0.1)^2),1/3)))),IF(IFERROR(AG1069,0)=1,MAX($D$16,IFERROR(W1069,MAX($D$16,POWER((ABS(K1069)^2)/($I$5*MAX(F1069,0.1)^2),1/3)))),MAX($D$16,POWER((ABS(K1069)^2)/($I$5*MAX(F1069,0.1)^2),1/3))))))),MAX($D$16,POWER((ABS(K1069)^2)/($I$5*MAX(F1069,0.1)^2),1/3)))</f>
        <v>2.1389677043987478</v>
      </c>
      <c r="AI1069">
        <f t="shared" ca="1" si="537"/>
        <v>634.24246770439879</v>
      </c>
      <c r="AJ1069">
        <f t="shared" ca="1" si="538"/>
        <v>635.31195155659816</v>
      </c>
      <c r="AM1069">
        <v>0</v>
      </c>
      <c r="AN1069">
        <v>0</v>
      </c>
      <c r="AO1069">
        <f t="shared" si="539"/>
        <v>0</v>
      </c>
      <c r="AP1069">
        <f t="shared" si="548"/>
        <v>0</v>
      </c>
      <c r="AQ1069">
        <f t="shared" ca="1" si="540"/>
        <v>1.0000000000000004</v>
      </c>
      <c r="AR1069" t="str">
        <f t="shared" ca="1" si="541"/>
        <v>Supercritical</v>
      </c>
      <c r="AS1069">
        <f t="shared" ca="1" si="542"/>
        <v>3.8141460404132466E-3</v>
      </c>
    </row>
    <row r="1070" spans="1:45" x14ac:dyDescent="0.35">
      <c r="A1070">
        <v>921</v>
      </c>
      <c r="B1070">
        <v>919.99599999999998</v>
      </c>
      <c r="C1070">
        <v>616084.674</v>
      </c>
      <c r="D1070">
        <v>3097086.9849999999</v>
      </c>
      <c r="E1070">
        <v>632.10299999999995</v>
      </c>
      <c r="F1070">
        <v>5.2</v>
      </c>
      <c r="G1070">
        <v>0</v>
      </c>
      <c r="H1070" t="s">
        <v>194</v>
      </c>
      <c r="I1070">
        <v>0</v>
      </c>
      <c r="J1070">
        <f t="shared" si="543"/>
        <v>1</v>
      </c>
      <c r="K1070">
        <f t="shared" ca="1" si="544"/>
        <v>50.95</v>
      </c>
      <c r="L1070">
        <f t="shared" ca="1" si="545"/>
        <v>1.0684959309922624</v>
      </c>
      <c r="M1070">
        <f t="shared" ca="1" si="518"/>
        <v>5.5561788411597641</v>
      </c>
      <c r="N1070">
        <f t="shared" ca="1" si="519"/>
        <v>0.75728294997139567</v>
      </c>
      <c r="O1070">
        <f t="shared" ca="1" si="520"/>
        <v>9.1699712080119067</v>
      </c>
      <c r="P1070">
        <f t="shared" ca="1" si="521"/>
        <v>633.17149593099225</v>
      </c>
      <c r="Q1070">
        <f t="shared" ca="1" si="522"/>
        <v>637.45734567389582</v>
      </c>
      <c r="R1070">
        <f t="shared" ca="1" si="523"/>
        <v>2.7409906686322007E-2</v>
      </c>
      <c r="S1070">
        <f t="shared" ca="1" si="524"/>
        <v>2.8323507366843055</v>
      </c>
      <c r="T1070">
        <f t="shared" ca="1" si="525"/>
        <v>50.594272557643521</v>
      </c>
      <c r="U1070">
        <f t="shared" ca="1" si="546"/>
        <v>-2.6909906686228169E-2</v>
      </c>
      <c r="V1070">
        <f t="shared" ca="1" si="547"/>
        <v>0</v>
      </c>
      <c r="W1070">
        <f t="shared" ca="1" si="526"/>
        <v>1.0337275751494237</v>
      </c>
      <c r="X1070">
        <f t="shared" ca="1" si="527"/>
        <v>5.3753833907770039</v>
      </c>
      <c r="Y1070">
        <f t="shared" ca="1" si="528"/>
        <v>0.73965140198436052</v>
      </c>
      <c r="Z1070">
        <f t="shared" ca="1" si="529"/>
        <v>9.4783936876798762</v>
      </c>
      <c r="AA1070">
        <f t="shared" ca="1" si="530"/>
        <v>633.13672757514939</v>
      </c>
      <c r="AB1070">
        <f t="shared" ca="1" si="531"/>
        <v>637.71572588802655</v>
      </c>
      <c r="AC1070">
        <f t="shared" ca="1" si="532"/>
        <v>3.0219171841602239E-2</v>
      </c>
      <c r="AD1070">
        <f t="shared" ca="1" si="533"/>
        <v>2.9764403875006695</v>
      </c>
      <c r="AE1070">
        <f t="shared" ca="1" si="534"/>
        <v>52.006083973894732</v>
      </c>
      <c r="AF1070">
        <f t="shared" ca="1" si="535"/>
        <v>3.0154176681321587E-2</v>
      </c>
      <c r="AG1070">
        <f t="shared" ca="1" si="536"/>
        <v>0</v>
      </c>
      <c r="AH1070">
        <f ca="1">IFERROR(IF(V32="Supercritical",MAX($D$16,IFERROR(L1070,MAX($D$16,POWER((ABS(K1070)^2)/($I$5*MAX(F1070,0.1)^2),1/3)))),IF(V32="Subcritical",MAX($D$16,IFERROR(W1070,MAX($D$16,POWER((ABS(K1070)^2)/($I$5*MAX(F1070,0.1)^2),1/3)))),IF(AND(IFERROR(V1070,0)=1,IFERROR(AG1070,0)=1),IF(IFERROR(T1070,-1E+99)&gt;=IFERROR(AE1070,-1E+99),MAX($D$16,IFERROR(L1070,MAX($D$16,POWER((ABS(K1070)^2)/($I$5*MAX(F1070,0.1)^2),1/3)))),MAX($D$16,IFERROR(W1070,MAX($D$16,POWER((ABS(K1070)^2)/($I$5*MAX(F1070,0.1)^2),1/3))))),IF(IFERROR(V1070,0)=1,MAX($D$16,IFERROR(L1070,MAX($D$16,POWER((ABS(K1070)^2)/($I$5*MAX(F1070,0.1)^2),1/3)))),IF(IFERROR(AG1070,0)=1,MAX($D$16,IFERROR(W1070,MAX($D$16,POWER((ABS(K1070)^2)/($I$5*MAX(F1070,0.1)^2),1/3)))),MAX($D$16,POWER((ABS(K1070)^2)/($I$5*MAX(F1070,0.1)^2),1/3))))))),MAX($D$16,POWER((ABS(K1070)^2)/($I$5*MAX(F1070,0.1)^2),1/3)))</f>
        <v>2.1389677043987478</v>
      </c>
      <c r="AI1070">
        <f t="shared" ca="1" si="537"/>
        <v>634.24196770439869</v>
      </c>
      <c r="AJ1070">
        <f t="shared" ca="1" si="538"/>
        <v>635.31145155659806</v>
      </c>
      <c r="AM1070">
        <v>0</v>
      </c>
      <c r="AN1070">
        <v>0</v>
      </c>
      <c r="AO1070">
        <f t="shared" si="539"/>
        <v>0</v>
      </c>
      <c r="AP1070">
        <f t="shared" si="548"/>
        <v>0</v>
      </c>
      <c r="AQ1070">
        <f t="shared" ca="1" si="540"/>
        <v>1.0000000000000004</v>
      </c>
      <c r="AR1070" t="str">
        <f t="shared" ca="1" si="541"/>
        <v>Supercritical</v>
      </c>
      <c r="AS1070">
        <f t="shared" ca="1" si="542"/>
        <v>3.8141460404132466E-3</v>
      </c>
    </row>
    <row r="1071" spans="1:45" x14ac:dyDescent="0.35">
      <c r="A1071">
        <v>922</v>
      </c>
      <c r="B1071">
        <v>920.99599999999998</v>
      </c>
      <c r="C1071">
        <v>616084.63199999998</v>
      </c>
      <c r="D1071">
        <v>3097085.986</v>
      </c>
      <c r="E1071">
        <v>632.10249999999996</v>
      </c>
      <c r="F1071">
        <v>5.2</v>
      </c>
      <c r="G1071">
        <v>0</v>
      </c>
      <c r="H1071" t="s">
        <v>194</v>
      </c>
      <c r="I1071">
        <v>5.7000000000000002E-2</v>
      </c>
      <c r="J1071">
        <f t="shared" si="543"/>
        <v>1</v>
      </c>
      <c r="K1071">
        <f t="shared" ca="1" si="544"/>
        <v>50.95</v>
      </c>
      <c r="L1071">
        <f t="shared" ca="1" si="545"/>
        <v>1.0684959309922624</v>
      </c>
      <c r="M1071">
        <f t="shared" ca="1" si="518"/>
        <v>5.5561788411597641</v>
      </c>
      <c r="N1071">
        <f t="shared" ca="1" si="519"/>
        <v>0.75728294997139567</v>
      </c>
      <c r="O1071">
        <f t="shared" ca="1" si="520"/>
        <v>9.1699712080119067</v>
      </c>
      <c r="P1071">
        <f t="shared" ca="1" si="521"/>
        <v>633.17099593099226</v>
      </c>
      <c r="Q1071">
        <f t="shared" ca="1" si="522"/>
        <v>637.45684567389583</v>
      </c>
      <c r="R1071">
        <f t="shared" ca="1" si="523"/>
        <v>2.7409906686322007E-2</v>
      </c>
      <c r="S1071">
        <f t="shared" ca="1" si="524"/>
        <v>2.8323507366843055</v>
      </c>
      <c r="T1071">
        <f t="shared" ca="1" si="525"/>
        <v>50.594272557643521</v>
      </c>
      <c r="U1071">
        <f t="shared" ca="1" si="546"/>
        <v>-2.7317062411952975E-2</v>
      </c>
      <c r="V1071">
        <f t="shared" ca="1" si="547"/>
        <v>0</v>
      </c>
      <c r="W1071">
        <f t="shared" ca="1" si="526"/>
        <v>1.0343227710210716</v>
      </c>
      <c r="X1071">
        <f t="shared" ca="1" si="527"/>
        <v>5.3784784093095723</v>
      </c>
      <c r="Y1071">
        <f t="shared" ca="1" si="528"/>
        <v>0.73995607272362263</v>
      </c>
      <c r="Z1071">
        <f t="shared" ca="1" si="529"/>
        <v>9.4729393933814041</v>
      </c>
      <c r="AA1071">
        <f t="shared" ca="1" si="530"/>
        <v>633.136822771021</v>
      </c>
      <c r="AB1071">
        <f t="shared" ca="1" si="531"/>
        <v>637.710552676764</v>
      </c>
      <c r="AC1071">
        <f t="shared" ca="1" si="532"/>
        <v>3.0167833141180444E-2</v>
      </c>
      <c r="AD1071">
        <f t="shared" ca="1" si="533"/>
        <v>2.9738715905112811</v>
      </c>
      <c r="AE1071">
        <f t="shared" ca="1" si="534"/>
        <v>51.980956442201283</v>
      </c>
      <c r="AF1071">
        <f t="shared" ca="1" si="535"/>
        <v>3.0102337482162511E-2</v>
      </c>
      <c r="AG1071">
        <f t="shared" ca="1" si="536"/>
        <v>0</v>
      </c>
      <c r="AH1071">
        <f ca="1">IFERROR(IF(V32="Supercritical",MAX($D$16,IFERROR(L1071,MAX($D$16,POWER((ABS(K1071)^2)/($I$5*MAX(F1071,0.1)^2),1/3)))),IF(V32="Subcritical",MAX($D$16,IFERROR(W1071,MAX($D$16,POWER((ABS(K1071)^2)/($I$5*MAX(F1071,0.1)^2),1/3)))),IF(AND(IFERROR(V1071,0)=1,IFERROR(AG1071,0)=1),IF(IFERROR(T1071,-1E+99)&gt;=IFERROR(AE1071,-1E+99),MAX($D$16,IFERROR(L1071,MAX($D$16,POWER((ABS(K1071)^2)/($I$5*MAX(F1071,0.1)^2),1/3)))),MAX($D$16,IFERROR(W1071,MAX($D$16,POWER((ABS(K1071)^2)/($I$5*MAX(F1071,0.1)^2),1/3))))),IF(IFERROR(V1071,0)=1,MAX($D$16,IFERROR(L1071,MAX($D$16,POWER((ABS(K1071)^2)/($I$5*MAX(F1071,0.1)^2),1/3)))),IF(IFERROR(AG1071,0)=1,MAX($D$16,IFERROR(W1071,MAX($D$16,POWER((ABS(K1071)^2)/($I$5*MAX(F1071,0.1)^2),1/3)))),MAX($D$16,POWER((ABS(K1071)^2)/($I$5*MAX(F1071,0.1)^2),1/3))))))),MAX($D$16,POWER((ABS(K1071)^2)/($I$5*MAX(F1071,0.1)^2),1/3)))</f>
        <v>2.1389677043987478</v>
      </c>
      <c r="AI1071">
        <f t="shared" ca="1" si="537"/>
        <v>634.2414677043987</v>
      </c>
      <c r="AJ1071">
        <f t="shared" ca="1" si="538"/>
        <v>635.31095155659807</v>
      </c>
      <c r="AM1071">
        <v>0</v>
      </c>
      <c r="AN1071">
        <v>0</v>
      </c>
      <c r="AO1071">
        <f t="shared" si="539"/>
        <v>0</v>
      </c>
      <c r="AP1071">
        <f t="shared" si="548"/>
        <v>0</v>
      </c>
      <c r="AQ1071">
        <f t="shared" ca="1" si="540"/>
        <v>1.0000000000000004</v>
      </c>
      <c r="AR1071" t="str">
        <f t="shared" ca="1" si="541"/>
        <v>Supercritical</v>
      </c>
      <c r="AS1071">
        <f t="shared" ca="1" si="542"/>
        <v>3.8141460404132466E-3</v>
      </c>
    </row>
    <row r="1072" spans="1:45" x14ac:dyDescent="0.35">
      <c r="A1072">
        <v>923</v>
      </c>
      <c r="B1072">
        <v>921.99599999999998</v>
      </c>
      <c r="C1072">
        <v>616084.58900000004</v>
      </c>
      <c r="D1072">
        <v>3097084.9870000002</v>
      </c>
      <c r="E1072">
        <v>632.10199999999998</v>
      </c>
      <c r="F1072">
        <v>5.2</v>
      </c>
      <c r="G1072">
        <v>0</v>
      </c>
      <c r="H1072" t="s">
        <v>194</v>
      </c>
      <c r="I1072">
        <v>5.7000000000000002E-2</v>
      </c>
      <c r="J1072">
        <f t="shared" si="543"/>
        <v>1</v>
      </c>
      <c r="K1072">
        <f t="shared" ca="1" si="544"/>
        <v>50.95</v>
      </c>
      <c r="L1072">
        <f t="shared" ca="1" si="545"/>
        <v>1.0684959309922624</v>
      </c>
      <c r="M1072">
        <f t="shared" ca="1" si="518"/>
        <v>5.5561788411597641</v>
      </c>
      <c r="N1072">
        <f t="shared" ca="1" si="519"/>
        <v>0.75728294997139567</v>
      </c>
      <c r="O1072">
        <f t="shared" ca="1" si="520"/>
        <v>9.1699712080119067</v>
      </c>
      <c r="P1072">
        <f t="shared" ca="1" si="521"/>
        <v>633.17049593099227</v>
      </c>
      <c r="Q1072">
        <f t="shared" ca="1" si="522"/>
        <v>637.45634567389584</v>
      </c>
      <c r="R1072">
        <f t="shared" ca="1" si="523"/>
        <v>2.7409906686322007E-2</v>
      </c>
      <c r="S1072">
        <f t="shared" ca="1" si="524"/>
        <v>2.8323507366843055</v>
      </c>
      <c r="T1072">
        <f t="shared" ca="1" si="525"/>
        <v>50.594272557643521</v>
      </c>
      <c r="U1072">
        <f t="shared" ca="1" si="546"/>
        <v>-2.7317062411952975E-2</v>
      </c>
      <c r="V1072">
        <f t="shared" ca="1" si="547"/>
        <v>0</v>
      </c>
      <c r="W1072">
        <f t="shared" ca="1" si="526"/>
        <v>1.0349216171107674</v>
      </c>
      <c r="X1072">
        <f t="shared" ca="1" si="527"/>
        <v>5.3815924089759903</v>
      </c>
      <c r="Y1072">
        <f t="shared" ca="1" si="528"/>
        <v>0.74026251125238451</v>
      </c>
      <c r="Z1072">
        <f t="shared" ca="1" si="529"/>
        <v>9.4674579804706482</v>
      </c>
      <c r="AA1072">
        <f t="shared" ca="1" si="530"/>
        <v>633.13692161711072</v>
      </c>
      <c r="AB1072">
        <f t="shared" ca="1" si="531"/>
        <v>637.70535997653872</v>
      </c>
      <c r="AC1072">
        <f t="shared" ca="1" si="532"/>
        <v>3.0116300074072466E-2</v>
      </c>
      <c r="AD1072">
        <f t="shared" ca="1" si="533"/>
        <v>2.9712907664726158</v>
      </c>
      <c r="AE1072">
        <f t="shared" ca="1" si="534"/>
        <v>51.955709551209139</v>
      </c>
      <c r="AF1072">
        <f t="shared" ca="1" si="535"/>
        <v>2.961630007405347E-2</v>
      </c>
      <c r="AG1072">
        <f t="shared" ca="1" si="536"/>
        <v>0</v>
      </c>
      <c r="AH1072">
        <f ca="1">IFERROR(IF(V32="Supercritical",MAX($D$16,IFERROR(L1072,MAX($D$16,POWER((ABS(K1072)^2)/($I$5*MAX(F1072,0.1)^2),1/3)))),IF(V32="Subcritical",MAX($D$16,IFERROR(W1072,MAX($D$16,POWER((ABS(K1072)^2)/($I$5*MAX(F1072,0.1)^2),1/3)))),IF(AND(IFERROR(V1072,0)=1,IFERROR(AG1072,0)=1),IF(IFERROR(T1072,-1E+99)&gt;=IFERROR(AE1072,-1E+99),MAX($D$16,IFERROR(L1072,MAX($D$16,POWER((ABS(K1072)^2)/($I$5*MAX(F1072,0.1)^2),1/3)))),MAX($D$16,IFERROR(W1072,MAX($D$16,POWER((ABS(K1072)^2)/($I$5*MAX(F1072,0.1)^2),1/3))))),IF(IFERROR(V1072,0)=1,MAX($D$16,IFERROR(L1072,MAX($D$16,POWER((ABS(K1072)^2)/($I$5*MAX(F1072,0.1)^2),1/3)))),IF(IFERROR(AG1072,0)=1,MAX($D$16,IFERROR(W1072,MAX($D$16,POWER((ABS(K1072)^2)/($I$5*MAX(F1072,0.1)^2),1/3)))),MAX($D$16,POWER((ABS(K1072)^2)/($I$5*MAX(F1072,0.1)^2),1/3))))))),MAX($D$16,POWER((ABS(K1072)^2)/($I$5*MAX(F1072,0.1)^2),1/3)))</f>
        <v>2.1389677043987478</v>
      </c>
      <c r="AI1072">
        <f t="shared" ca="1" si="537"/>
        <v>634.24096770439871</v>
      </c>
      <c r="AJ1072">
        <f t="shared" ca="1" si="538"/>
        <v>635.31045155659808</v>
      </c>
      <c r="AM1072">
        <v>0</v>
      </c>
      <c r="AN1072">
        <v>0</v>
      </c>
      <c r="AO1072">
        <f t="shared" si="539"/>
        <v>0</v>
      </c>
      <c r="AP1072">
        <f t="shared" si="548"/>
        <v>0</v>
      </c>
      <c r="AQ1072">
        <f t="shared" ca="1" si="540"/>
        <v>1.0000000000000004</v>
      </c>
      <c r="AR1072" t="str">
        <f t="shared" ca="1" si="541"/>
        <v>Supercritical</v>
      </c>
      <c r="AS1072">
        <f t="shared" ca="1" si="542"/>
        <v>3.8141460404132466E-3</v>
      </c>
    </row>
    <row r="1073" spans="1:45" x14ac:dyDescent="0.35">
      <c r="A1073">
        <v>924</v>
      </c>
      <c r="B1073">
        <v>922.99599999999998</v>
      </c>
      <c r="C1073">
        <v>616084.54700000002</v>
      </c>
      <c r="D1073">
        <v>3097083.9879999999</v>
      </c>
      <c r="E1073">
        <v>632.10149999999999</v>
      </c>
      <c r="F1073">
        <v>5.2</v>
      </c>
      <c r="G1073">
        <v>0</v>
      </c>
      <c r="H1073" t="s">
        <v>194</v>
      </c>
      <c r="I1073">
        <v>0</v>
      </c>
      <c r="J1073">
        <f t="shared" si="543"/>
        <v>1</v>
      </c>
      <c r="K1073">
        <f t="shared" ca="1" si="544"/>
        <v>50.95</v>
      </c>
      <c r="L1073">
        <f t="shared" ca="1" si="545"/>
        <v>1.0684959309922624</v>
      </c>
      <c r="M1073">
        <f t="shared" ca="1" si="518"/>
        <v>5.5561788411597641</v>
      </c>
      <c r="N1073">
        <f t="shared" ca="1" si="519"/>
        <v>0.75728294997139567</v>
      </c>
      <c r="O1073">
        <f t="shared" ca="1" si="520"/>
        <v>9.1699712080119067</v>
      </c>
      <c r="P1073">
        <f t="shared" ca="1" si="521"/>
        <v>633.16999593099229</v>
      </c>
      <c r="Q1073">
        <f t="shared" ca="1" si="522"/>
        <v>637.45584567389585</v>
      </c>
      <c r="R1073">
        <f t="shared" ca="1" si="523"/>
        <v>2.7409906686322007E-2</v>
      </c>
      <c r="S1073">
        <f t="shared" ca="1" si="524"/>
        <v>2.8323507366843055</v>
      </c>
      <c r="T1073">
        <f t="shared" ca="1" si="525"/>
        <v>50.594272557643521</v>
      </c>
      <c r="U1073">
        <f t="shared" ca="1" si="546"/>
        <v>-2.6909906686341856E-2</v>
      </c>
      <c r="V1073">
        <f t="shared" ca="1" si="547"/>
        <v>0</v>
      </c>
      <c r="W1073">
        <f t="shared" ca="1" si="526"/>
        <v>1.035522508637273</v>
      </c>
      <c r="X1073">
        <f t="shared" ca="1" si="527"/>
        <v>5.3847170449138195</v>
      </c>
      <c r="Y1073">
        <f t="shared" ca="1" si="528"/>
        <v>0.74056989499044645</v>
      </c>
      <c r="Z1073">
        <f t="shared" ca="1" si="529"/>
        <v>9.4619642174374352</v>
      </c>
      <c r="AA1073">
        <f t="shared" ca="1" si="530"/>
        <v>633.1370225086373</v>
      </c>
      <c r="AB1073">
        <f t="shared" ca="1" si="531"/>
        <v>637.70016047255501</v>
      </c>
      <c r="AC1073">
        <f t="shared" ca="1" si="532"/>
        <v>3.0064712102840251E-2</v>
      </c>
      <c r="AD1073">
        <f t="shared" ca="1" si="533"/>
        <v>2.9687048771360702</v>
      </c>
      <c r="AE1073">
        <f t="shared" ca="1" si="534"/>
        <v>51.930411396528093</v>
      </c>
      <c r="AF1073">
        <f t="shared" ca="1" si="535"/>
        <v>2.9534647390732971E-2</v>
      </c>
      <c r="AG1073">
        <f t="shared" ca="1" si="536"/>
        <v>0</v>
      </c>
      <c r="AH1073">
        <f ca="1">IFERROR(IF(V32="Supercritical",MAX($D$16,IFERROR(L1073,MAX($D$16,POWER((ABS(K1073)^2)/($I$5*MAX(F1073,0.1)^2),1/3)))),IF(V32="Subcritical",MAX($D$16,IFERROR(W1073,MAX($D$16,POWER((ABS(K1073)^2)/($I$5*MAX(F1073,0.1)^2),1/3)))),IF(AND(IFERROR(V1073,0)=1,IFERROR(AG1073,0)=1),IF(IFERROR(T1073,-1E+99)&gt;=IFERROR(AE1073,-1E+99),MAX($D$16,IFERROR(L1073,MAX($D$16,POWER((ABS(K1073)^2)/($I$5*MAX(F1073,0.1)^2),1/3)))),MAX($D$16,IFERROR(W1073,MAX($D$16,POWER((ABS(K1073)^2)/($I$5*MAX(F1073,0.1)^2),1/3))))),IF(IFERROR(V1073,0)=1,MAX($D$16,IFERROR(L1073,MAX($D$16,POWER((ABS(K1073)^2)/($I$5*MAX(F1073,0.1)^2),1/3)))),IF(IFERROR(AG1073,0)=1,MAX($D$16,IFERROR(W1073,MAX($D$16,POWER((ABS(K1073)^2)/($I$5*MAX(F1073,0.1)^2),1/3)))),MAX($D$16,POWER((ABS(K1073)^2)/($I$5*MAX(F1073,0.1)^2),1/3))))))),MAX($D$16,POWER((ABS(K1073)^2)/($I$5*MAX(F1073,0.1)^2),1/3)))</f>
        <v>2.1389677043987478</v>
      </c>
      <c r="AI1073">
        <f t="shared" ca="1" si="537"/>
        <v>634.24046770439872</v>
      </c>
      <c r="AJ1073">
        <f t="shared" ca="1" si="538"/>
        <v>635.30995155659809</v>
      </c>
      <c r="AM1073">
        <v>0</v>
      </c>
      <c r="AN1073">
        <v>0</v>
      </c>
      <c r="AO1073">
        <f t="shared" si="539"/>
        <v>0</v>
      </c>
      <c r="AP1073">
        <f t="shared" si="548"/>
        <v>0</v>
      </c>
      <c r="AQ1073">
        <f t="shared" ca="1" si="540"/>
        <v>1.0000000000000004</v>
      </c>
      <c r="AR1073" t="str">
        <f t="shared" ca="1" si="541"/>
        <v>Supercritical</v>
      </c>
      <c r="AS1073">
        <f t="shared" ca="1" si="542"/>
        <v>3.8141460404132466E-3</v>
      </c>
    </row>
    <row r="1074" spans="1:45" x14ac:dyDescent="0.35">
      <c r="A1074">
        <v>925</v>
      </c>
      <c r="B1074">
        <v>923.995</v>
      </c>
      <c r="C1074">
        <v>616084.505</v>
      </c>
      <c r="D1074">
        <v>3097082.9890000001</v>
      </c>
      <c r="E1074">
        <v>632.101</v>
      </c>
      <c r="F1074">
        <v>5.2</v>
      </c>
      <c r="G1074">
        <v>0</v>
      </c>
      <c r="H1074" t="s">
        <v>194</v>
      </c>
      <c r="I1074">
        <v>0</v>
      </c>
      <c r="J1074">
        <f t="shared" si="543"/>
        <v>0.99900000000002365</v>
      </c>
      <c r="K1074">
        <f t="shared" ca="1" si="544"/>
        <v>50.95</v>
      </c>
      <c r="L1074">
        <f t="shared" ca="1" si="545"/>
        <v>1.0684959309922624</v>
      </c>
      <c r="M1074">
        <f t="shared" ca="1" si="518"/>
        <v>5.5561788411597641</v>
      </c>
      <c r="N1074">
        <f t="shared" ca="1" si="519"/>
        <v>0.75728294997139567</v>
      </c>
      <c r="O1074">
        <f t="shared" ca="1" si="520"/>
        <v>9.1699712080119067</v>
      </c>
      <c r="P1074">
        <f t="shared" ca="1" si="521"/>
        <v>633.1694959309923</v>
      </c>
      <c r="Q1074">
        <f t="shared" ca="1" si="522"/>
        <v>637.45534567389586</v>
      </c>
      <c r="R1074">
        <f t="shared" ca="1" si="523"/>
        <v>2.7409906686322007E-2</v>
      </c>
      <c r="S1074">
        <f t="shared" ca="1" si="524"/>
        <v>2.8323507366843055</v>
      </c>
      <c r="T1074">
        <f t="shared" ca="1" si="525"/>
        <v>50.594272557643521</v>
      </c>
      <c r="U1074">
        <f t="shared" ca="1" si="546"/>
        <v>-2.6882496779649045E-2</v>
      </c>
      <c r="V1074">
        <f t="shared" ca="1" si="547"/>
        <v>0</v>
      </c>
      <c r="W1074">
        <f t="shared" ca="1" si="526"/>
        <v>1.0361226815450995</v>
      </c>
      <c r="X1074">
        <f t="shared" ca="1" si="527"/>
        <v>5.3878379440345174</v>
      </c>
      <c r="Y1074">
        <f t="shared" ca="1" si="528"/>
        <v>0.74087680970998759</v>
      </c>
      <c r="Z1074">
        <f t="shared" ca="1" si="529"/>
        <v>9.4564833852162327</v>
      </c>
      <c r="AA1074">
        <f t="shared" ca="1" si="530"/>
        <v>633.13712268154507</v>
      </c>
      <c r="AB1074">
        <f t="shared" ca="1" si="531"/>
        <v>637.69497579137533</v>
      </c>
      <c r="AC1074">
        <f t="shared" ca="1" si="532"/>
        <v>3.0013306571976144E-2</v>
      </c>
      <c r="AD1074">
        <f t="shared" ca="1" si="533"/>
        <v>2.9661258222207256</v>
      </c>
      <c r="AE1074">
        <f t="shared" ca="1" si="534"/>
        <v>51.905178406110664</v>
      </c>
      <c r="AF1074">
        <f t="shared" ca="1" si="535"/>
        <v>2.9946302617418041E-2</v>
      </c>
      <c r="AG1074">
        <f t="shared" ca="1" si="536"/>
        <v>0</v>
      </c>
      <c r="AH1074">
        <f ca="1">IFERROR(IF(V32="Supercritical",MAX($D$16,IFERROR(L1074,MAX($D$16,POWER((ABS(K1074)^2)/($I$5*MAX(F1074,0.1)^2),1/3)))),IF(V32="Subcritical",MAX($D$16,IFERROR(W1074,MAX($D$16,POWER((ABS(K1074)^2)/($I$5*MAX(F1074,0.1)^2),1/3)))),IF(AND(IFERROR(V1074,0)=1,IFERROR(AG1074,0)=1),IF(IFERROR(T1074,-1E+99)&gt;=IFERROR(AE1074,-1E+99),MAX($D$16,IFERROR(L1074,MAX($D$16,POWER((ABS(K1074)^2)/($I$5*MAX(F1074,0.1)^2),1/3)))),MAX($D$16,IFERROR(W1074,MAX($D$16,POWER((ABS(K1074)^2)/($I$5*MAX(F1074,0.1)^2),1/3))))),IF(IFERROR(V1074,0)=1,MAX($D$16,IFERROR(L1074,MAX($D$16,POWER((ABS(K1074)^2)/($I$5*MAX(F1074,0.1)^2),1/3)))),IF(IFERROR(AG1074,0)=1,MAX($D$16,IFERROR(W1074,MAX($D$16,POWER((ABS(K1074)^2)/($I$5*MAX(F1074,0.1)^2),1/3)))),MAX($D$16,POWER((ABS(K1074)^2)/($I$5*MAX(F1074,0.1)^2),1/3))))))),MAX($D$16,POWER((ABS(K1074)^2)/($I$5*MAX(F1074,0.1)^2),1/3)))</f>
        <v>2.1389677043987478</v>
      </c>
      <c r="AI1074">
        <f t="shared" ca="1" si="537"/>
        <v>634.23996770439874</v>
      </c>
      <c r="AJ1074">
        <f t="shared" ca="1" si="538"/>
        <v>635.30945155659811</v>
      </c>
      <c r="AM1074">
        <v>0</v>
      </c>
      <c r="AN1074">
        <v>0</v>
      </c>
      <c r="AO1074">
        <f t="shared" si="539"/>
        <v>0</v>
      </c>
      <c r="AP1074">
        <f t="shared" si="548"/>
        <v>0</v>
      </c>
      <c r="AQ1074">
        <f t="shared" ca="1" si="540"/>
        <v>1.0000000000000004</v>
      </c>
      <c r="AR1074" t="str">
        <f t="shared" ca="1" si="541"/>
        <v>Supercritical</v>
      </c>
      <c r="AS1074">
        <f t="shared" ca="1" si="542"/>
        <v>3.8141460404132466E-3</v>
      </c>
    </row>
    <row r="1075" spans="1:45" x14ac:dyDescent="0.35">
      <c r="A1075">
        <v>926</v>
      </c>
      <c r="B1075">
        <v>924.995</v>
      </c>
      <c r="C1075">
        <v>616084.46299999999</v>
      </c>
      <c r="D1075">
        <v>3097081.99</v>
      </c>
      <c r="E1075">
        <v>632.10050000000001</v>
      </c>
      <c r="F1075">
        <v>5.2</v>
      </c>
      <c r="G1075">
        <v>0</v>
      </c>
      <c r="H1075" t="s">
        <v>194</v>
      </c>
      <c r="I1075">
        <v>5.7000000000000002E-2</v>
      </c>
      <c r="J1075">
        <f t="shared" si="543"/>
        <v>1</v>
      </c>
      <c r="K1075">
        <f t="shared" ca="1" si="544"/>
        <v>50.95</v>
      </c>
      <c r="L1075">
        <f t="shared" ca="1" si="545"/>
        <v>1.0684959309922624</v>
      </c>
      <c r="M1075">
        <f t="shared" ca="1" si="518"/>
        <v>5.5561788411597641</v>
      </c>
      <c r="N1075">
        <f t="shared" ca="1" si="519"/>
        <v>0.75728294997139567</v>
      </c>
      <c r="O1075">
        <f t="shared" ca="1" si="520"/>
        <v>9.1699712080119067</v>
      </c>
      <c r="P1075">
        <f t="shared" ca="1" si="521"/>
        <v>633.16899593099231</v>
      </c>
      <c r="Q1075">
        <f t="shared" ca="1" si="522"/>
        <v>637.45484567389587</v>
      </c>
      <c r="R1075">
        <f t="shared" ca="1" si="523"/>
        <v>2.7409906686322007E-2</v>
      </c>
      <c r="S1075">
        <f t="shared" ca="1" si="524"/>
        <v>2.8323507366843055</v>
      </c>
      <c r="T1075">
        <f t="shared" ca="1" si="525"/>
        <v>50.594272557643521</v>
      </c>
      <c r="U1075">
        <f t="shared" ca="1" si="546"/>
        <v>-2.7317062411952975E-2</v>
      </c>
      <c r="V1075">
        <f t="shared" ca="1" si="547"/>
        <v>0</v>
      </c>
      <c r="W1075">
        <f t="shared" ca="1" si="526"/>
        <v>1.0367187154836006</v>
      </c>
      <c r="X1075">
        <f t="shared" ca="1" si="527"/>
        <v>5.3909373205147233</v>
      </c>
      <c r="Y1075">
        <f t="shared" ca="1" si="528"/>
        <v>0.7411815075994751</v>
      </c>
      <c r="Z1075">
        <f t="shared" ca="1" si="529"/>
        <v>9.4510466308176859</v>
      </c>
      <c r="AA1075">
        <f t="shared" ca="1" si="530"/>
        <v>633.13721871548364</v>
      </c>
      <c r="AB1075">
        <f t="shared" ca="1" si="531"/>
        <v>637.68983249825078</v>
      </c>
      <c r="AC1075">
        <f t="shared" ca="1" si="532"/>
        <v>2.9962374624606495E-2</v>
      </c>
      <c r="AD1075">
        <f t="shared" ca="1" si="533"/>
        <v>2.9635682468123661</v>
      </c>
      <c r="AE1075">
        <f t="shared" ca="1" si="534"/>
        <v>51.880153901905963</v>
      </c>
      <c r="AF1075">
        <f t="shared" ca="1" si="535"/>
        <v>2.9917636002892323E-2</v>
      </c>
      <c r="AG1075">
        <f t="shared" ca="1" si="536"/>
        <v>0</v>
      </c>
      <c r="AH1075">
        <f ca="1">IFERROR(IF(V32="Supercritical",MAX($D$16,IFERROR(L1075,MAX($D$16,POWER((ABS(K1075)^2)/($I$5*MAX(F1075,0.1)^2),1/3)))),IF(V32="Subcritical",MAX($D$16,IFERROR(W1075,MAX($D$16,POWER((ABS(K1075)^2)/($I$5*MAX(F1075,0.1)^2),1/3)))),IF(AND(IFERROR(V1075,0)=1,IFERROR(AG1075,0)=1),IF(IFERROR(T1075,-1E+99)&gt;=IFERROR(AE1075,-1E+99),MAX($D$16,IFERROR(L1075,MAX($D$16,POWER((ABS(K1075)^2)/($I$5*MAX(F1075,0.1)^2),1/3)))),MAX($D$16,IFERROR(W1075,MAX($D$16,POWER((ABS(K1075)^2)/($I$5*MAX(F1075,0.1)^2),1/3))))),IF(IFERROR(V1075,0)=1,MAX($D$16,IFERROR(L1075,MAX($D$16,POWER((ABS(K1075)^2)/($I$5*MAX(F1075,0.1)^2),1/3)))),IF(IFERROR(AG1075,0)=1,MAX($D$16,IFERROR(W1075,MAX($D$16,POWER((ABS(K1075)^2)/($I$5*MAX(F1075,0.1)^2),1/3)))),MAX($D$16,POWER((ABS(K1075)^2)/($I$5*MAX(F1075,0.1)^2),1/3))))))),MAX($D$16,POWER((ABS(K1075)^2)/($I$5*MAX(F1075,0.1)^2),1/3)))</f>
        <v>2.1389677043987478</v>
      </c>
      <c r="AI1075">
        <f t="shared" ca="1" si="537"/>
        <v>634.23946770439875</v>
      </c>
      <c r="AJ1075">
        <f t="shared" ca="1" si="538"/>
        <v>635.30895155659812</v>
      </c>
      <c r="AM1075">
        <v>0</v>
      </c>
      <c r="AN1075">
        <v>0</v>
      </c>
      <c r="AO1075">
        <f t="shared" si="539"/>
        <v>0</v>
      </c>
      <c r="AP1075">
        <f t="shared" si="548"/>
        <v>0</v>
      </c>
      <c r="AQ1075">
        <f t="shared" ca="1" si="540"/>
        <v>1.0000000000000004</v>
      </c>
      <c r="AR1075" t="str">
        <f t="shared" ca="1" si="541"/>
        <v>Supercritical</v>
      </c>
      <c r="AS1075">
        <f t="shared" ca="1" si="542"/>
        <v>3.8141460404132466E-3</v>
      </c>
    </row>
    <row r="1076" spans="1:45" x14ac:dyDescent="0.35">
      <c r="A1076">
        <v>927</v>
      </c>
      <c r="B1076">
        <v>925.995</v>
      </c>
      <c r="C1076">
        <v>616084.42000000004</v>
      </c>
      <c r="D1076">
        <v>3097080.9909999999</v>
      </c>
      <c r="E1076">
        <v>632.1</v>
      </c>
      <c r="F1076">
        <v>5.2</v>
      </c>
      <c r="G1076">
        <v>0</v>
      </c>
      <c r="H1076" t="s">
        <v>194</v>
      </c>
      <c r="I1076">
        <v>0.06</v>
      </c>
      <c r="J1076">
        <f t="shared" si="543"/>
        <v>1</v>
      </c>
      <c r="K1076">
        <f t="shared" ca="1" si="544"/>
        <v>50.95</v>
      </c>
      <c r="L1076">
        <f t="shared" ca="1" si="545"/>
        <v>1.0684959309922624</v>
      </c>
      <c r="M1076">
        <f t="shared" ca="1" si="518"/>
        <v>5.5561788411597641</v>
      </c>
      <c r="N1076">
        <f t="shared" ca="1" si="519"/>
        <v>0.75728294997139567</v>
      </c>
      <c r="O1076">
        <f t="shared" ca="1" si="520"/>
        <v>9.1699712080119067</v>
      </c>
      <c r="P1076">
        <f t="shared" ca="1" si="521"/>
        <v>633.16849593099232</v>
      </c>
      <c r="Q1076">
        <f t="shared" ca="1" si="522"/>
        <v>637.45434567389589</v>
      </c>
      <c r="R1076">
        <f t="shared" ca="1" si="523"/>
        <v>2.7409906686322007E-2</v>
      </c>
      <c r="S1076">
        <f t="shared" ca="1" si="524"/>
        <v>2.8323507366843055</v>
      </c>
      <c r="T1076">
        <f t="shared" ca="1" si="525"/>
        <v>50.594272557643521</v>
      </c>
      <c r="U1076">
        <f t="shared" ca="1" si="546"/>
        <v>-2.7338491660657382E-2</v>
      </c>
      <c r="V1076">
        <f t="shared" ca="1" si="547"/>
        <v>0</v>
      </c>
      <c r="W1076">
        <f t="shared" ca="1" si="526"/>
        <v>1.037306950816087</v>
      </c>
      <c r="X1076">
        <f t="shared" ca="1" si="527"/>
        <v>5.393996144243653</v>
      </c>
      <c r="Y1076">
        <f t="shared" ca="1" si="528"/>
        <v>0.74148212086327014</v>
      </c>
      <c r="Z1076">
        <f t="shared" ca="1" si="529"/>
        <v>9.445687137609962</v>
      </c>
      <c r="AA1076">
        <f t="shared" ca="1" si="530"/>
        <v>633.13730695081608</v>
      </c>
      <c r="AB1076">
        <f t="shared" ca="1" si="531"/>
        <v>637.68475881124471</v>
      </c>
      <c r="AC1076">
        <f t="shared" ca="1" si="532"/>
        <v>2.9912225084143935E-2</v>
      </c>
      <c r="AD1076">
        <f t="shared" ca="1" si="533"/>
        <v>2.9610477367776196</v>
      </c>
      <c r="AE1076">
        <f t="shared" ca="1" si="534"/>
        <v>51.85549044912117</v>
      </c>
      <c r="AF1076">
        <f t="shared" ca="1" si="535"/>
        <v>2.9457295482188783E-2</v>
      </c>
      <c r="AG1076">
        <f t="shared" ca="1" si="536"/>
        <v>0</v>
      </c>
      <c r="AH1076">
        <f ca="1">IFERROR(IF(V32="Supercritical",MAX($D$16,IFERROR(L1076,MAX($D$16,POWER((ABS(K1076)^2)/($I$5*MAX(F1076,0.1)^2),1/3)))),IF(V32="Subcritical",MAX($D$16,IFERROR(W1076,MAX($D$16,POWER((ABS(K1076)^2)/($I$5*MAX(F1076,0.1)^2),1/3)))),IF(AND(IFERROR(V1076,0)=1,IFERROR(AG1076,0)=1),IF(IFERROR(T1076,-1E+99)&gt;=IFERROR(AE1076,-1E+99),MAX($D$16,IFERROR(L1076,MAX($D$16,POWER((ABS(K1076)^2)/($I$5*MAX(F1076,0.1)^2),1/3)))),MAX($D$16,IFERROR(W1076,MAX($D$16,POWER((ABS(K1076)^2)/($I$5*MAX(F1076,0.1)^2),1/3))))),IF(IFERROR(V1076,0)=1,MAX($D$16,IFERROR(L1076,MAX($D$16,POWER((ABS(K1076)^2)/($I$5*MAX(F1076,0.1)^2),1/3)))),IF(IFERROR(AG1076,0)=1,MAX($D$16,IFERROR(W1076,MAX($D$16,POWER((ABS(K1076)^2)/($I$5*MAX(F1076,0.1)^2),1/3)))),MAX($D$16,POWER((ABS(K1076)^2)/($I$5*MAX(F1076,0.1)^2),1/3))))))),MAX($D$16,POWER((ABS(K1076)^2)/($I$5*MAX(F1076,0.1)^2),1/3)))</f>
        <v>2.1389677043987478</v>
      </c>
      <c r="AI1076">
        <f t="shared" ca="1" si="537"/>
        <v>634.23896770439876</v>
      </c>
      <c r="AJ1076">
        <f t="shared" ca="1" si="538"/>
        <v>635.30845155659813</v>
      </c>
      <c r="AM1076">
        <v>0</v>
      </c>
      <c r="AN1076">
        <v>0</v>
      </c>
      <c r="AO1076">
        <f t="shared" si="539"/>
        <v>0</v>
      </c>
      <c r="AP1076">
        <f t="shared" si="548"/>
        <v>0</v>
      </c>
      <c r="AQ1076">
        <f t="shared" ca="1" si="540"/>
        <v>1.0000000000000004</v>
      </c>
      <c r="AR1076" t="str">
        <f t="shared" ca="1" si="541"/>
        <v>Supercritical</v>
      </c>
      <c r="AS1076">
        <f t="shared" ca="1" si="542"/>
        <v>3.8141460404132466E-3</v>
      </c>
    </row>
    <row r="1077" spans="1:45" x14ac:dyDescent="0.35">
      <c r="A1077">
        <v>928</v>
      </c>
      <c r="B1077">
        <v>926.99599999999998</v>
      </c>
      <c r="C1077">
        <v>616084.37800000003</v>
      </c>
      <c r="D1077">
        <v>3097079.9909999999</v>
      </c>
      <c r="E1077">
        <v>632.09950000000003</v>
      </c>
      <c r="F1077">
        <v>5.2</v>
      </c>
      <c r="G1077">
        <v>0</v>
      </c>
      <c r="H1077" t="s">
        <v>194</v>
      </c>
      <c r="I1077">
        <v>2E-3</v>
      </c>
      <c r="J1077">
        <f t="shared" si="543"/>
        <v>1.0009999999999764</v>
      </c>
      <c r="K1077">
        <f t="shared" ca="1" si="544"/>
        <v>50.95</v>
      </c>
      <c r="L1077">
        <f t="shared" ca="1" si="545"/>
        <v>1.0684959309922624</v>
      </c>
      <c r="M1077">
        <f t="shared" ca="1" si="518"/>
        <v>5.5561788411597641</v>
      </c>
      <c r="N1077">
        <f t="shared" ca="1" si="519"/>
        <v>0.75728294997139567</v>
      </c>
      <c r="O1077">
        <f t="shared" ca="1" si="520"/>
        <v>9.1699712080119067</v>
      </c>
      <c r="P1077">
        <f t="shared" ca="1" si="521"/>
        <v>633.16799593099233</v>
      </c>
      <c r="Q1077">
        <f t="shared" ca="1" si="522"/>
        <v>637.4538456738959</v>
      </c>
      <c r="R1077">
        <f t="shared" ca="1" si="523"/>
        <v>2.7409906686322007E-2</v>
      </c>
      <c r="S1077">
        <f t="shared" ca="1" si="524"/>
        <v>2.8323507366843055</v>
      </c>
      <c r="T1077">
        <f t="shared" ca="1" si="525"/>
        <v>50.594272557643521</v>
      </c>
      <c r="U1077">
        <f t="shared" ca="1" si="546"/>
        <v>-2.6951602758799709E-2</v>
      </c>
      <c r="V1077">
        <f t="shared" ca="1" si="547"/>
        <v>0</v>
      </c>
      <c r="W1077">
        <f t="shared" ca="1" si="526"/>
        <v>1.0378907254556042</v>
      </c>
      <c r="X1077">
        <f t="shared" ca="1" si="527"/>
        <v>5.3970317723691421</v>
      </c>
      <c r="Y1077">
        <f t="shared" ca="1" si="528"/>
        <v>0.74178035840991696</v>
      </c>
      <c r="Z1077">
        <f t="shared" ca="1" si="529"/>
        <v>9.4403742925594116</v>
      </c>
      <c r="AA1077">
        <f t="shared" ca="1" si="530"/>
        <v>633.13739072545559</v>
      </c>
      <c r="AB1077">
        <f t="shared" ca="1" si="531"/>
        <v>637.679728482011</v>
      </c>
      <c r="AC1077">
        <f t="shared" ca="1" si="532"/>
        <v>2.9862569440268081E-2</v>
      </c>
      <c r="AD1077">
        <f t="shared" ca="1" si="533"/>
        <v>2.9585498705129862</v>
      </c>
      <c r="AE1077">
        <f t="shared" ca="1" si="534"/>
        <v>51.831046996688301</v>
      </c>
      <c r="AF1077">
        <f t="shared" ca="1" si="535"/>
        <v>2.9362569440309016E-2</v>
      </c>
      <c r="AG1077">
        <f t="shared" ca="1" si="536"/>
        <v>0</v>
      </c>
      <c r="AH1077">
        <f ca="1">IFERROR(IF(V32="Supercritical",MAX($D$16,IFERROR(L1077,MAX($D$16,POWER((ABS(K1077)^2)/($I$5*MAX(F1077,0.1)^2),1/3)))),IF(V32="Subcritical",MAX($D$16,IFERROR(W1077,MAX($D$16,POWER((ABS(K1077)^2)/($I$5*MAX(F1077,0.1)^2),1/3)))),IF(AND(IFERROR(V1077,0)=1,IFERROR(AG1077,0)=1),IF(IFERROR(T1077,-1E+99)&gt;=IFERROR(AE1077,-1E+99),MAX($D$16,IFERROR(L1077,MAX($D$16,POWER((ABS(K1077)^2)/($I$5*MAX(F1077,0.1)^2),1/3)))),MAX($D$16,IFERROR(W1077,MAX($D$16,POWER((ABS(K1077)^2)/($I$5*MAX(F1077,0.1)^2),1/3))))),IF(IFERROR(V1077,0)=1,MAX($D$16,IFERROR(L1077,MAX($D$16,POWER((ABS(K1077)^2)/($I$5*MAX(F1077,0.1)^2),1/3)))),IF(IFERROR(AG1077,0)=1,MAX($D$16,IFERROR(W1077,MAX($D$16,POWER((ABS(K1077)^2)/($I$5*MAX(F1077,0.1)^2),1/3)))),MAX($D$16,POWER((ABS(K1077)^2)/($I$5*MAX(F1077,0.1)^2),1/3))))))),MAX($D$16,POWER((ABS(K1077)^2)/($I$5*MAX(F1077,0.1)^2),1/3)))</f>
        <v>2.1389677043987478</v>
      </c>
      <c r="AI1077">
        <f t="shared" ca="1" si="537"/>
        <v>634.23846770439877</v>
      </c>
      <c r="AJ1077">
        <f t="shared" ca="1" si="538"/>
        <v>635.30795155659814</v>
      </c>
      <c r="AM1077">
        <v>0</v>
      </c>
      <c r="AN1077">
        <v>0</v>
      </c>
      <c r="AO1077">
        <f t="shared" si="539"/>
        <v>0</v>
      </c>
      <c r="AP1077">
        <f t="shared" si="548"/>
        <v>0</v>
      </c>
      <c r="AQ1077">
        <f t="shared" ca="1" si="540"/>
        <v>1.0000000000000004</v>
      </c>
      <c r="AR1077" t="str">
        <f t="shared" ca="1" si="541"/>
        <v>Supercritical</v>
      </c>
      <c r="AS1077">
        <f t="shared" ca="1" si="542"/>
        <v>3.8141460404132466E-3</v>
      </c>
    </row>
    <row r="1078" spans="1:45" x14ac:dyDescent="0.35">
      <c r="A1078">
        <v>929</v>
      </c>
      <c r="B1078">
        <v>927.99599999999998</v>
      </c>
      <c r="C1078">
        <v>616084.33600000001</v>
      </c>
      <c r="D1078">
        <v>3097078.9920000001</v>
      </c>
      <c r="E1078">
        <v>632.09900000000005</v>
      </c>
      <c r="F1078">
        <v>5.2</v>
      </c>
      <c r="G1078">
        <v>0</v>
      </c>
      <c r="H1078" t="s">
        <v>194</v>
      </c>
      <c r="I1078">
        <v>0</v>
      </c>
      <c r="J1078">
        <f t="shared" si="543"/>
        <v>1</v>
      </c>
      <c r="K1078">
        <f t="shared" ca="1" si="544"/>
        <v>50.95</v>
      </c>
      <c r="L1078">
        <f t="shared" ca="1" si="545"/>
        <v>1.0684959309922624</v>
      </c>
      <c r="M1078">
        <f t="shared" ca="1" si="518"/>
        <v>5.5561788411597641</v>
      </c>
      <c r="N1078">
        <f t="shared" ca="1" si="519"/>
        <v>0.75728294997139567</v>
      </c>
      <c r="O1078">
        <f t="shared" ca="1" si="520"/>
        <v>9.1699712080119067</v>
      </c>
      <c r="P1078">
        <f t="shared" ca="1" si="521"/>
        <v>633.16749593099235</v>
      </c>
      <c r="Q1078">
        <f t="shared" ca="1" si="522"/>
        <v>637.45334567389591</v>
      </c>
      <c r="R1078">
        <f t="shared" ca="1" si="523"/>
        <v>2.7409906686322007E-2</v>
      </c>
      <c r="S1078">
        <f t="shared" ca="1" si="524"/>
        <v>2.8323507366843055</v>
      </c>
      <c r="T1078">
        <f t="shared" ca="1" si="525"/>
        <v>50.594272557643521</v>
      </c>
      <c r="U1078">
        <f t="shared" ca="1" si="546"/>
        <v>-2.6909906686341856E-2</v>
      </c>
      <c r="V1078">
        <f t="shared" ca="1" si="547"/>
        <v>0</v>
      </c>
      <c r="W1078">
        <f t="shared" ca="1" si="526"/>
        <v>1.0384746656207755</v>
      </c>
      <c r="X1078">
        <f t="shared" ca="1" si="527"/>
        <v>5.4000682612280331</v>
      </c>
      <c r="Y1078">
        <f t="shared" ca="1" si="528"/>
        <v>0.74207858477787481</v>
      </c>
      <c r="Z1078">
        <f t="shared" ca="1" si="529"/>
        <v>9.4350659168173969</v>
      </c>
      <c r="AA1078">
        <f t="shared" ca="1" si="530"/>
        <v>633.13747466562086</v>
      </c>
      <c r="AB1078">
        <f t="shared" ca="1" si="531"/>
        <v>637.67470549409632</v>
      </c>
      <c r="AC1078">
        <f t="shared" ca="1" si="532"/>
        <v>2.9813012611037155E-2</v>
      </c>
      <c r="AD1078">
        <f t="shared" ca="1" si="533"/>
        <v>2.956054807408794</v>
      </c>
      <c r="AE1078">
        <f t="shared" ca="1" si="534"/>
        <v>51.80662942238591</v>
      </c>
      <c r="AF1078">
        <f t="shared" ca="1" si="535"/>
        <v>2.974404953965859E-2</v>
      </c>
      <c r="AG1078">
        <f t="shared" ca="1" si="536"/>
        <v>0</v>
      </c>
      <c r="AH1078">
        <f ca="1">IFERROR(IF(V32="Supercritical",MAX($D$16,IFERROR(L1078,MAX($D$16,POWER((ABS(K1078)^2)/($I$5*MAX(F1078,0.1)^2),1/3)))),IF(V32="Subcritical",MAX($D$16,IFERROR(W1078,MAX($D$16,POWER((ABS(K1078)^2)/($I$5*MAX(F1078,0.1)^2),1/3)))),IF(AND(IFERROR(V1078,0)=1,IFERROR(AG1078,0)=1),IF(IFERROR(T1078,-1E+99)&gt;=IFERROR(AE1078,-1E+99),MAX($D$16,IFERROR(L1078,MAX($D$16,POWER((ABS(K1078)^2)/($I$5*MAX(F1078,0.1)^2),1/3)))),MAX($D$16,IFERROR(W1078,MAX($D$16,POWER((ABS(K1078)^2)/($I$5*MAX(F1078,0.1)^2),1/3))))),IF(IFERROR(V1078,0)=1,MAX($D$16,IFERROR(L1078,MAX($D$16,POWER((ABS(K1078)^2)/($I$5*MAX(F1078,0.1)^2),1/3)))),IF(IFERROR(AG1078,0)=1,MAX($D$16,IFERROR(W1078,MAX($D$16,POWER((ABS(K1078)^2)/($I$5*MAX(F1078,0.1)^2),1/3)))),MAX($D$16,POWER((ABS(K1078)^2)/($I$5*MAX(F1078,0.1)^2),1/3))))))),MAX($D$16,POWER((ABS(K1078)^2)/($I$5*MAX(F1078,0.1)^2),1/3)))</f>
        <v>2.1389677043987478</v>
      </c>
      <c r="AI1078">
        <f t="shared" ca="1" si="537"/>
        <v>634.23796770439878</v>
      </c>
      <c r="AJ1078">
        <f t="shared" ca="1" si="538"/>
        <v>635.30745155659815</v>
      </c>
      <c r="AM1078">
        <v>0</v>
      </c>
      <c r="AN1078">
        <v>0</v>
      </c>
      <c r="AO1078">
        <f t="shared" si="539"/>
        <v>0</v>
      </c>
      <c r="AP1078">
        <f t="shared" si="548"/>
        <v>0</v>
      </c>
      <c r="AQ1078">
        <f t="shared" ca="1" si="540"/>
        <v>1.0000000000000004</v>
      </c>
      <c r="AR1078" t="str">
        <f t="shared" ca="1" si="541"/>
        <v>Supercritical</v>
      </c>
      <c r="AS1078">
        <f t="shared" ca="1" si="542"/>
        <v>3.8141460404132466E-3</v>
      </c>
    </row>
    <row r="1079" spans="1:45" x14ac:dyDescent="0.35">
      <c r="A1079">
        <v>930</v>
      </c>
      <c r="B1079">
        <v>928.99599999999998</v>
      </c>
      <c r="C1079">
        <v>616084.29399999999</v>
      </c>
      <c r="D1079">
        <v>3097077.9929999998</v>
      </c>
      <c r="E1079">
        <v>632.09849999999994</v>
      </c>
      <c r="F1079">
        <v>5.2</v>
      </c>
      <c r="G1079">
        <v>0</v>
      </c>
      <c r="H1079" t="s">
        <v>194</v>
      </c>
      <c r="I1079">
        <v>5.7000000000000002E-2</v>
      </c>
      <c r="J1079">
        <f t="shared" si="543"/>
        <v>1</v>
      </c>
      <c r="K1079">
        <f t="shared" ca="1" si="544"/>
        <v>50.95</v>
      </c>
      <c r="L1079">
        <f t="shared" ca="1" si="545"/>
        <v>1.0684959309922624</v>
      </c>
      <c r="M1079">
        <f t="shared" ca="1" si="518"/>
        <v>5.5561788411597641</v>
      </c>
      <c r="N1079">
        <f t="shared" ca="1" si="519"/>
        <v>0.75728294997139567</v>
      </c>
      <c r="O1079">
        <f t="shared" ca="1" si="520"/>
        <v>9.1699712080119067</v>
      </c>
      <c r="P1079">
        <f t="shared" ca="1" si="521"/>
        <v>633.16699593099224</v>
      </c>
      <c r="Q1079">
        <f t="shared" ca="1" si="522"/>
        <v>637.45284567389581</v>
      </c>
      <c r="R1079">
        <f t="shared" ca="1" si="523"/>
        <v>2.7409906686322007E-2</v>
      </c>
      <c r="S1079">
        <f t="shared" ca="1" si="524"/>
        <v>2.8323507366843055</v>
      </c>
      <c r="T1079">
        <f t="shared" ca="1" si="525"/>
        <v>50.594272557643521</v>
      </c>
      <c r="U1079">
        <f t="shared" ca="1" si="546"/>
        <v>-2.7317062411839288E-2</v>
      </c>
      <c r="V1079">
        <f t="shared" ca="1" si="547"/>
        <v>0</v>
      </c>
      <c r="W1079">
        <f t="shared" ca="1" si="526"/>
        <v>1.039062171455895</v>
      </c>
      <c r="X1079">
        <f t="shared" ca="1" si="527"/>
        <v>5.4031232915706537</v>
      </c>
      <c r="Y1079">
        <f t="shared" ca="1" si="528"/>
        <v>0.74237853559520306</v>
      </c>
      <c r="Z1079">
        <f t="shared" ca="1" si="529"/>
        <v>9.429731148183583</v>
      </c>
      <c r="AA1079">
        <f t="shared" ca="1" si="530"/>
        <v>633.13756217145578</v>
      </c>
      <c r="AB1079">
        <f t="shared" ca="1" si="531"/>
        <v>637.66966357446415</v>
      </c>
      <c r="AC1079">
        <f t="shared" ca="1" si="532"/>
        <v>2.9763266796102181E-2</v>
      </c>
      <c r="AD1079">
        <f t="shared" ca="1" si="533"/>
        <v>2.953548046049383</v>
      </c>
      <c r="AE1079">
        <f t="shared" ca="1" si="534"/>
        <v>51.782095810700483</v>
      </c>
      <c r="AF1079">
        <f t="shared" ca="1" si="535"/>
        <v>2.9693816429357867E-2</v>
      </c>
      <c r="AG1079">
        <f t="shared" ca="1" si="536"/>
        <v>0</v>
      </c>
      <c r="AH1079">
        <f ca="1">IFERROR(IF(V32="Supercritical",MAX($D$16,IFERROR(L1079,MAX($D$16,POWER((ABS(K1079)^2)/($I$5*MAX(F1079,0.1)^2),1/3)))),IF(V32="Subcritical",MAX($D$16,IFERROR(W1079,MAX($D$16,POWER((ABS(K1079)^2)/($I$5*MAX(F1079,0.1)^2),1/3)))),IF(AND(IFERROR(V1079,0)=1,IFERROR(AG1079,0)=1),IF(IFERROR(T1079,-1E+99)&gt;=IFERROR(AE1079,-1E+99),MAX($D$16,IFERROR(L1079,MAX($D$16,POWER((ABS(K1079)^2)/($I$5*MAX(F1079,0.1)^2),1/3)))),MAX($D$16,IFERROR(W1079,MAX($D$16,POWER((ABS(K1079)^2)/($I$5*MAX(F1079,0.1)^2),1/3))))),IF(IFERROR(V1079,0)=1,MAX($D$16,IFERROR(L1079,MAX($D$16,POWER((ABS(K1079)^2)/($I$5*MAX(F1079,0.1)^2),1/3)))),IF(IFERROR(AG1079,0)=1,MAX($D$16,IFERROR(W1079,MAX($D$16,POWER((ABS(K1079)^2)/($I$5*MAX(F1079,0.1)^2),1/3)))),MAX($D$16,POWER((ABS(K1079)^2)/($I$5*MAX(F1079,0.1)^2),1/3))))))),MAX($D$16,POWER((ABS(K1079)^2)/($I$5*MAX(F1079,0.1)^2),1/3)))</f>
        <v>2.1389677043987478</v>
      </c>
      <c r="AI1079">
        <f t="shared" ca="1" si="537"/>
        <v>634.23746770439868</v>
      </c>
      <c r="AJ1079">
        <f t="shared" ca="1" si="538"/>
        <v>635.30695155659805</v>
      </c>
      <c r="AM1079">
        <v>0</v>
      </c>
      <c r="AN1079">
        <v>0</v>
      </c>
      <c r="AO1079">
        <f t="shared" si="539"/>
        <v>0</v>
      </c>
      <c r="AP1079">
        <f t="shared" si="548"/>
        <v>0</v>
      </c>
      <c r="AQ1079">
        <f t="shared" ca="1" si="540"/>
        <v>1.0000000000000004</v>
      </c>
      <c r="AR1079" t="str">
        <f t="shared" ca="1" si="541"/>
        <v>Supercritical</v>
      </c>
      <c r="AS1079">
        <f t="shared" ca="1" si="542"/>
        <v>3.8141460404132466E-3</v>
      </c>
    </row>
    <row r="1080" spans="1:45" x14ac:dyDescent="0.35">
      <c r="A1080">
        <v>931</v>
      </c>
      <c r="B1080">
        <v>929.99599999999998</v>
      </c>
      <c r="C1080">
        <v>616084.25100000005</v>
      </c>
      <c r="D1080">
        <v>3097076.9939999999</v>
      </c>
      <c r="E1080">
        <v>632.09799999999996</v>
      </c>
      <c r="F1080">
        <v>5.2</v>
      </c>
      <c r="G1080">
        <v>0</v>
      </c>
      <c r="H1080" t="s">
        <v>194</v>
      </c>
      <c r="I1080">
        <v>5.7000000000000002E-2</v>
      </c>
      <c r="J1080">
        <f t="shared" si="543"/>
        <v>1</v>
      </c>
      <c r="K1080">
        <f t="shared" ca="1" si="544"/>
        <v>50.95</v>
      </c>
      <c r="L1080">
        <f t="shared" ca="1" si="545"/>
        <v>1.0684959309922624</v>
      </c>
      <c r="M1080">
        <f t="shared" ca="1" si="518"/>
        <v>5.5561788411597641</v>
      </c>
      <c r="N1080">
        <f t="shared" ca="1" si="519"/>
        <v>0.75728294997139567</v>
      </c>
      <c r="O1080">
        <f t="shared" ca="1" si="520"/>
        <v>9.1699712080119067</v>
      </c>
      <c r="P1080">
        <f t="shared" ca="1" si="521"/>
        <v>633.16649593099226</v>
      </c>
      <c r="Q1080">
        <f t="shared" ca="1" si="522"/>
        <v>637.45234567389582</v>
      </c>
      <c r="R1080">
        <f t="shared" ca="1" si="523"/>
        <v>2.7409906686322007E-2</v>
      </c>
      <c r="S1080">
        <f t="shared" ca="1" si="524"/>
        <v>2.8323507366843055</v>
      </c>
      <c r="T1080">
        <f t="shared" ca="1" si="525"/>
        <v>50.594272557643521</v>
      </c>
      <c r="U1080">
        <f t="shared" ca="1" si="546"/>
        <v>-2.7317062411952975E-2</v>
      </c>
      <c r="V1080">
        <f t="shared" ca="1" si="547"/>
        <v>0</v>
      </c>
      <c r="W1080">
        <f t="shared" ca="1" si="526"/>
        <v>1.0396546249879395</v>
      </c>
      <c r="X1080">
        <f t="shared" ca="1" si="527"/>
        <v>5.4062040499372852</v>
      </c>
      <c r="Y1080">
        <f t="shared" ca="1" si="528"/>
        <v>0.74268091439516726</v>
      </c>
      <c r="Z1080">
        <f t="shared" ca="1" si="529"/>
        <v>9.4243575583483672</v>
      </c>
      <c r="AA1080">
        <f t="shared" ca="1" si="530"/>
        <v>633.13765462498793</v>
      </c>
      <c r="AB1080">
        <f t="shared" ca="1" si="531"/>
        <v>637.66459220845366</v>
      </c>
      <c r="AC1080">
        <f t="shared" ca="1" si="532"/>
        <v>2.9713217121663169E-2</v>
      </c>
      <c r="AD1080">
        <f t="shared" ca="1" si="533"/>
        <v>2.951023759689809</v>
      </c>
      <c r="AE1080">
        <f t="shared" ca="1" si="534"/>
        <v>51.757389117164585</v>
      </c>
      <c r="AF1080">
        <f t="shared" ca="1" si="535"/>
        <v>2.9213217121650814E-2</v>
      </c>
      <c r="AG1080">
        <f t="shared" ca="1" si="536"/>
        <v>0</v>
      </c>
      <c r="AH1080">
        <f ca="1">IFERROR(IF(V32="Supercritical",MAX($D$16,IFERROR(L1080,MAX($D$16,POWER((ABS(K1080)^2)/($I$5*MAX(F1080,0.1)^2),1/3)))),IF(V32="Subcritical",MAX($D$16,IFERROR(W1080,MAX($D$16,POWER((ABS(K1080)^2)/($I$5*MAX(F1080,0.1)^2),1/3)))),IF(AND(IFERROR(V1080,0)=1,IFERROR(AG1080,0)=1),IF(IFERROR(T1080,-1E+99)&gt;=IFERROR(AE1080,-1E+99),MAX($D$16,IFERROR(L1080,MAX($D$16,POWER((ABS(K1080)^2)/($I$5*MAX(F1080,0.1)^2),1/3)))),MAX($D$16,IFERROR(W1080,MAX($D$16,POWER((ABS(K1080)^2)/($I$5*MAX(F1080,0.1)^2),1/3))))),IF(IFERROR(V1080,0)=1,MAX($D$16,IFERROR(L1080,MAX($D$16,POWER((ABS(K1080)^2)/($I$5*MAX(F1080,0.1)^2),1/3)))),IF(IFERROR(AG1080,0)=1,MAX($D$16,IFERROR(W1080,MAX($D$16,POWER((ABS(K1080)^2)/($I$5*MAX(F1080,0.1)^2),1/3)))),MAX($D$16,POWER((ABS(K1080)^2)/($I$5*MAX(F1080,0.1)^2),1/3))))))),MAX($D$16,POWER((ABS(K1080)^2)/($I$5*MAX(F1080,0.1)^2),1/3)))</f>
        <v>2.1389677043987478</v>
      </c>
      <c r="AI1080">
        <f t="shared" ca="1" si="537"/>
        <v>634.23696770439869</v>
      </c>
      <c r="AJ1080">
        <f t="shared" ca="1" si="538"/>
        <v>635.30645155659806</v>
      </c>
      <c r="AM1080">
        <v>0</v>
      </c>
      <c r="AN1080">
        <v>0</v>
      </c>
      <c r="AO1080">
        <f t="shared" si="539"/>
        <v>0</v>
      </c>
      <c r="AP1080">
        <f t="shared" si="548"/>
        <v>0</v>
      </c>
      <c r="AQ1080">
        <f t="shared" ca="1" si="540"/>
        <v>1.0000000000000004</v>
      </c>
      <c r="AR1080" t="str">
        <f t="shared" ca="1" si="541"/>
        <v>Supercritical</v>
      </c>
      <c r="AS1080">
        <f t="shared" ca="1" si="542"/>
        <v>3.8141460404132466E-3</v>
      </c>
    </row>
    <row r="1081" spans="1:45" x14ac:dyDescent="0.35">
      <c r="A1081">
        <v>932</v>
      </c>
      <c r="B1081">
        <v>930.99599999999998</v>
      </c>
      <c r="C1081">
        <v>616084.20900000003</v>
      </c>
      <c r="D1081">
        <v>3097075.9950000001</v>
      </c>
      <c r="E1081">
        <v>632.09749999999997</v>
      </c>
      <c r="F1081">
        <v>5.2</v>
      </c>
      <c r="G1081">
        <v>0</v>
      </c>
      <c r="H1081" t="s">
        <v>194</v>
      </c>
      <c r="I1081">
        <v>0</v>
      </c>
      <c r="J1081">
        <f t="shared" si="543"/>
        <v>1</v>
      </c>
      <c r="K1081">
        <f t="shared" ca="1" si="544"/>
        <v>50.95</v>
      </c>
      <c r="L1081">
        <f t="shared" ca="1" si="545"/>
        <v>1.0684959309922624</v>
      </c>
      <c r="M1081">
        <f t="shared" ca="1" si="518"/>
        <v>5.5561788411597641</v>
      </c>
      <c r="N1081">
        <f t="shared" ca="1" si="519"/>
        <v>0.75728294997139567</v>
      </c>
      <c r="O1081">
        <f t="shared" ca="1" si="520"/>
        <v>9.1699712080119067</v>
      </c>
      <c r="P1081">
        <f t="shared" ca="1" si="521"/>
        <v>633.16599593099227</v>
      </c>
      <c r="Q1081">
        <f t="shared" ca="1" si="522"/>
        <v>637.45184567389583</v>
      </c>
      <c r="R1081">
        <f t="shared" ca="1" si="523"/>
        <v>2.7409906686322007E-2</v>
      </c>
      <c r="S1081">
        <f t="shared" ca="1" si="524"/>
        <v>2.8323507366843055</v>
      </c>
      <c r="T1081">
        <f t="shared" ca="1" si="525"/>
        <v>50.594272557643521</v>
      </c>
      <c r="U1081">
        <f t="shared" ca="1" si="546"/>
        <v>-2.6909906686341856E-2</v>
      </c>
      <c r="V1081">
        <f t="shared" ca="1" si="547"/>
        <v>0</v>
      </c>
      <c r="W1081">
        <f t="shared" ca="1" si="526"/>
        <v>1.0402514539276513</v>
      </c>
      <c r="X1081">
        <f t="shared" ca="1" si="527"/>
        <v>5.4093075604237866</v>
      </c>
      <c r="Y1081">
        <f t="shared" ca="1" si="528"/>
        <v>0.74298542681542112</v>
      </c>
      <c r="Z1081">
        <f t="shared" ca="1" si="529"/>
        <v>9.4189504721022708</v>
      </c>
      <c r="AA1081">
        <f t="shared" ca="1" si="530"/>
        <v>633.13775145392765</v>
      </c>
      <c r="AB1081">
        <f t="shared" ca="1" si="531"/>
        <v>637.65949600010072</v>
      </c>
      <c r="AC1081">
        <f t="shared" ca="1" si="532"/>
        <v>2.9662914321718671E-2</v>
      </c>
      <c r="AD1081">
        <f t="shared" ca="1" si="533"/>
        <v>2.9484844644160169</v>
      </c>
      <c r="AE1081">
        <f t="shared" ca="1" si="534"/>
        <v>51.73253394707433</v>
      </c>
      <c r="AF1081">
        <f t="shared" ca="1" si="535"/>
        <v>2.9162914321773314E-2</v>
      </c>
      <c r="AG1081">
        <f t="shared" ca="1" si="536"/>
        <v>0</v>
      </c>
      <c r="AH1081">
        <f ca="1">IFERROR(IF(V32="Supercritical",MAX($D$16,IFERROR(L1081,MAX($D$16,POWER((ABS(K1081)^2)/($I$5*MAX(F1081,0.1)^2),1/3)))),IF(V32="Subcritical",MAX($D$16,IFERROR(W1081,MAX($D$16,POWER((ABS(K1081)^2)/($I$5*MAX(F1081,0.1)^2),1/3)))),IF(AND(IFERROR(V1081,0)=1,IFERROR(AG1081,0)=1),IF(IFERROR(T1081,-1E+99)&gt;=IFERROR(AE1081,-1E+99),MAX($D$16,IFERROR(L1081,MAX($D$16,POWER((ABS(K1081)^2)/($I$5*MAX(F1081,0.1)^2),1/3)))),MAX($D$16,IFERROR(W1081,MAX($D$16,POWER((ABS(K1081)^2)/($I$5*MAX(F1081,0.1)^2),1/3))))),IF(IFERROR(V1081,0)=1,MAX($D$16,IFERROR(L1081,MAX($D$16,POWER((ABS(K1081)^2)/($I$5*MAX(F1081,0.1)^2),1/3)))),IF(IFERROR(AG1081,0)=1,MAX($D$16,IFERROR(W1081,MAX($D$16,POWER((ABS(K1081)^2)/($I$5*MAX(F1081,0.1)^2),1/3)))),MAX($D$16,POWER((ABS(K1081)^2)/($I$5*MAX(F1081,0.1)^2),1/3))))))),MAX($D$16,POWER((ABS(K1081)^2)/($I$5*MAX(F1081,0.1)^2),1/3)))</f>
        <v>2.1389677043987478</v>
      </c>
      <c r="AI1081">
        <f t="shared" ca="1" si="537"/>
        <v>634.23646770439871</v>
      </c>
      <c r="AJ1081">
        <f t="shared" ca="1" si="538"/>
        <v>635.30595155659807</v>
      </c>
      <c r="AM1081">
        <v>0</v>
      </c>
      <c r="AN1081">
        <v>0</v>
      </c>
      <c r="AO1081">
        <f t="shared" si="539"/>
        <v>0</v>
      </c>
      <c r="AP1081">
        <f t="shared" si="548"/>
        <v>0</v>
      </c>
      <c r="AQ1081">
        <f t="shared" ca="1" si="540"/>
        <v>1.0000000000000004</v>
      </c>
      <c r="AR1081" t="str">
        <f t="shared" ca="1" si="541"/>
        <v>Supercritical</v>
      </c>
      <c r="AS1081">
        <f t="shared" ca="1" si="542"/>
        <v>3.8141460404132466E-3</v>
      </c>
    </row>
    <row r="1082" spans="1:45" x14ac:dyDescent="0.35">
      <c r="A1082">
        <v>933</v>
      </c>
      <c r="B1082">
        <v>931.99599999999998</v>
      </c>
      <c r="C1082">
        <v>616084.16700000002</v>
      </c>
      <c r="D1082">
        <v>3097074.9959999998</v>
      </c>
      <c r="E1082">
        <v>632.09699999999998</v>
      </c>
      <c r="F1082">
        <v>5.2</v>
      </c>
      <c r="G1082">
        <v>0</v>
      </c>
      <c r="H1082" t="s">
        <v>194</v>
      </c>
      <c r="I1082">
        <v>0</v>
      </c>
      <c r="J1082">
        <f t="shared" si="543"/>
        <v>1</v>
      </c>
      <c r="K1082">
        <f t="shared" ca="1" si="544"/>
        <v>50.95</v>
      </c>
      <c r="L1082">
        <f t="shared" ca="1" si="545"/>
        <v>1.0684959309922624</v>
      </c>
      <c r="M1082">
        <f t="shared" ca="1" si="518"/>
        <v>5.5561788411597641</v>
      </c>
      <c r="N1082">
        <f t="shared" ca="1" si="519"/>
        <v>0.75728294997139567</v>
      </c>
      <c r="O1082">
        <f t="shared" ca="1" si="520"/>
        <v>9.1699712080119067</v>
      </c>
      <c r="P1082">
        <f t="shared" ca="1" si="521"/>
        <v>633.16549593099228</v>
      </c>
      <c r="Q1082">
        <f t="shared" ca="1" si="522"/>
        <v>637.45134567389584</v>
      </c>
      <c r="R1082">
        <f t="shared" ca="1" si="523"/>
        <v>2.7409906686322007E-2</v>
      </c>
      <c r="S1082">
        <f t="shared" ca="1" si="524"/>
        <v>2.8323507366843055</v>
      </c>
      <c r="T1082">
        <f t="shared" ca="1" si="525"/>
        <v>50.594272557643521</v>
      </c>
      <c r="U1082">
        <f t="shared" ca="1" si="546"/>
        <v>-2.6909906686341856E-2</v>
      </c>
      <c r="V1082">
        <f t="shared" ca="1" si="547"/>
        <v>0</v>
      </c>
      <c r="W1082">
        <f t="shared" ca="1" si="526"/>
        <v>1.0408505574216338</v>
      </c>
      <c r="X1082">
        <f t="shared" ca="1" si="527"/>
        <v>5.4124228985924958</v>
      </c>
      <c r="Y1082">
        <f t="shared" ca="1" si="528"/>
        <v>0.74329099934624188</v>
      </c>
      <c r="Z1082">
        <f t="shared" ca="1" si="529"/>
        <v>9.4135290154894555</v>
      </c>
      <c r="AA1082">
        <f t="shared" ca="1" si="530"/>
        <v>633.13785055742164</v>
      </c>
      <c r="AB1082">
        <f t="shared" ca="1" si="531"/>
        <v>637.65439125698651</v>
      </c>
      <c r="AC1082">
        <f t="shared" ca="1" si="532"/>
        <v>2.9612537072150953E-2</v>
      </c>
      <c r="AD1082">
        <f t="shared" ca="1" si="533"/>
        <v>2.945939152142163</v>
      </c>
      <c r="AE1082">
        <f t="shared" ca="1" si="534"/>
        <v>51.707618305000068</v>
      </c>
      <c r="AF1082">
        <f t="shared" ca="1" si="535"/>
        <v>2.9511995901657428E-2</v>
      </c>
      <c r="AG1082">
        <f t="shared" ca="1" si="536"/>
        <v>0</v>
      </c>
      <c r="AH1082">
        <f ca="1">IFERROR(IF(V32="Supercritical",MAX($D$16,IFERROR(L1082,MAX($D$16,POWER((ABS(K1082)^2)/($I$5*MAX(F1082,0.1)^2),1/3)))),IF(V32="Subcritical",MAX($D$16,IFERROR(W1082,MAX($D$16,POWER((ABS(K1082)^2)/($I$5*MAX(F1082,0.1)^2),1/3)))),IF(AND(IFERROR(V1082,0)=1,IFERROR(AG1082,0)=1),IF(IFERROR(T1082,-1E+99)&gt;=IFERROR(AE1082,-1E+99),MAX($D$16,IFERROR(L1082,MAX($D$16,POWER((ABS(K1082)^2)/($I$5*MAX(F1082,0.1)^2),1/3)))),MAX($D$16,IFERROR(W1082,MAX($D$16,POWER((ABS(K1082)^2)/($I$5*MAX(F1082,0.1)^2),1/3))))),IF(IFERROR(V1082,0)=1,MAX($D$16,IFERROR(L1082,MAX($D$16,POWER((ABS(K1082)^2)/($I$5*MAX(F1082,0.1)^2),1/3)))),IF(IFERROR(AG1082,0)=1,MAX($D$16,IFERROR(W1082,MAX($D$16,POWER((ABS(K1082)^2)/($I$5*MAX(F1082,0.1)^2),1/3)))),MAX($D$16,POWER((ABS(K1082)^2)/($I$5*MAX(F1082,0.1)^2),1/3))))))),MAX($D$16,POWER((ABS(K1082)^2)/($I$5*MAX(F1082,0.1)^2),1/3)))</f>
        <v>2.1389677043987478</v>
      </c>
      <c r="AI1082">
        <f t="shared" ca="1" si="537"/>
        <v>634.23596770439872</v>
      </c>
      <c r="AJ1082">
        <f t="shared" ca="1" si="538"/>
        <v>635.30545155659809</v>
      </c>
      <c r="AM1082">
        <v>0</v>
      </c>
      <c r="AN1082">
        <v>0</v>
      </c>
      <c r="AO1082">
        <f t="shared" si="539"/>
        <v>0</v>
      </c>
      <c r="AP1082">
        <f t="shared" si="548"/>
        <v>0</v>
      </c>
      <c r="AQ1082">
        <f t="shared" ca="1" si="540"/>
        <v>1.0000000000000004</v>
      </c>
      <c r="AR1082" t="str">
        <f t="shared" ca="1" si="541"/>
        <v>Supercritical</v>
      </c>
      <c r="AS1082">
        <f t="shared" ca="1" si="542"/>
        <v>3.8141460404132466E-3</v>
      </c>
    </row>
    <row r="1083" spans="1:45" x14ac:dyDescent="0.35">
      <c r="A1083">
        <v>934</v>
      </c>
      <c r="B1083">
        <v>932.995</v>
      </c>
      <c r="C1083">
        <v>616084.125</v>
      </c>
      <c r="D1083">
        <v>3097073.997</v>
      </c>
      <c r="E1083">
        <v>632.09649999999999</v>
      </c>
      <c r="F1083">
        <v>5.2</v>
      </c>
      <c r="G1083">
        <v>0</v>
      </c>
      <c r="H1083" t="s">
        <v>194</v>
      </c>
      <c r="I1083">
        <v>5.7000000000000002E-2</v>
      </c>
      <c r="J1083">
        <f t="shared" si="543"/>
        <v>0.99900000000002365</v>
      </c>
      <c r="K1083">
        <f t="shared" ca="1" si="544"/>
        <v>50.95</v>
      </c>
      <c r="L1083">
        <f t="shared" ca="1" si="545"/>
        <v>1.0684959309922624</v>
      </c>
      <c r="M1083">
        <f t="shared" ca="1" si="518"/>
        <v>5.5561788411597641</v>
      </c>
      <c r="N1083">
        <f t="shared" ca="1" si="519"/>
        <v>0.75728294997139567</v>
      </c>
      <c r="O1083">
        <f t="shared" ca="1" si="520"/>
        <v>9.1699712080119067</v>
      </c>
      <c r="P1083">
        <f t="shared" ca="1" si="521"/>
        <v>633.16499593099229</v>
      </c>
      <c r="Q1083">
        <f t="shared" ca="1" si="522"/>
        <v>637.45084567389586</v>
      </c>
      <c r="R1083">
        <f t="shared" ca="1" si="523"/>
        <v>2.7409906686322007E-2</v>
      </c>
      <c r="S1083">
        <f t="shared" ca="1" si="524"/>
        <v>2.8323507366843055</v>
      </c>
      <c r="T1083">
        <f t="shared" ca="1" si="525"/>
        <v>50.594272557643521</v>
      </c>
      <c r="U1083">
        <f t="shared" ca="1" si="546"/>
        <v>-2.7289652505260165E-2</v>
      </c>
      <c r="V1083">
        <f t="shared" ca="1" si="547"/>
        <v>0</v>
      </c>
      <c r="W1083">
        <f t="shared" ca="1" si="526"/>
        <v>1.0414488268593107</v>
      </c>
      <c r="X1083">
        <f t="shared" ca="1" si="527"/>
        <v>5.4155338996684161</v>
      </c>
      <c r="Y1083">
        <f t="shared" ca="1" si="528"/>
        <v>0.74359604612914798</v>
      </c>
      <c r="Z1083">
        <f t="shared" ca="1" si="529"/>
        <v>9.4081213309586307</v>
      </c>
      <c r="AA1083">
        <f t="shared" ca="1" si="530"/>
        <v>633.13794882685931</v>
      </c>
      <c r="AB1083">
        <f t="shared" ca="1" si="531"/>
        <v>637.64930188384392</v>
      </c>
      <c r="AC1083">
        <f t="shared" ca="1" si="532"/>
        <v>2.95623468487901E-2</v>
      </c>
      <c r="AD1083">
        <f t="shared" ca="1" si="533"/>
        <v>2.9434010357589617</v>
      </c>
      <c r="AE1083">
        <f t="shared" ca="1" si="534"/>
        <v>51.682771540259445</v>
      </c>
      <c r="AF1083">
        <f t="shared" ca="1" si="535"/>
        <v>2.9490925389268341E-2</v>
      </c>
      <c r="AG1083">
        <f t="shared" ca="1" si="536"/>
        <v>0</v>
      </c>
      <c r="AH1083">
        <f ca="1">IFERROR(IF(V32="Supercritical",MAX($D$16,IFERROR(L1083,MAX($D$16,POWER((ABS(K1083)^2)/($I$5*MAX(F1083,0.1)^2),1/3)))),IF(V32="Subcritical",MAX($D$16,IFERROR(W1083,MAX($D$16,POWER((ABS(K1083)^2)/($I$5*MAX(F1083,0.1)^2),1/3)))),IF(AND(IFERROR(V1083,0)=1,IFERROR(AG1083,0)=1),IF(IFERROR(T1083,-1E+99)&gt;=IFERROR(AE1083,-1E+99),MAX($D$16,IFERROR(L1083,MAX($D$16,POWER((ABS(K1083)^2)/($I$5*MAX(F1083,0.1)^2),1/3)))),MAX($D$16,IFERROR(W1083,MAX($D$16,POWER((ABS(K1083)^2)/($I$5*MAX(F1083,0.1)^2),1/3))))),IF(IFERROR(V1083,0)=1,MAX($D$16,IFERROR(L1083,MAX($D$16,POWER((ABS(K1083)^2)/($I$5*MAX(F1083,0.1)^2),1/3)))),IF(IFERROR(AG1083,0)=1,MAX($D$16,IFERROR(W1083,MAX($D$16,POWER((ABS(K1083)^2)/($I$5*MAX(F1083,0.1)^2),1/3)))),MAX($D$16,POWER((ABS(K1083)^2)/($I$5*MAX(F1083,0.1)^2),1/3))))))),MAX($D$16,POWER((ABS(K1083)^2)/($I$5*MAX(F1083,0.1)^2),1/3)))</f>
        <v>2.1389677043987478</v>
      </c>
      <c r="AI1083">
        <f t="shared" ca="1" si="537"/>
        <v>634.23546770439873</v>
      </c>
      <c r="AJ1083">
        <f t="shared" ca="1" si="538"/>
        <v>635.3049515565981</v>
      </c>
      <c r="AM1083">
        <v>0</v>
      </c>
      <c r="AN1083">
        <v>0</v>
      </c>
      <c r="AO1083">
        <f t="shared" si="539"/>
        <v>0</v>
      </c>
      <c r="AP1083">
        <f t="shared" si="548"/>
        <v>0</v>
      </c>
      <c r="AQ1083">
        <f t="shared" ca="1" si="540"/>
        <v>1.0000000000000004</v>
      </c>
      <c r="AR1083" t="str">
        <f t="shared" ca="1" si="541"/>
        <v>Supercritical</v>
      </c>
      <c r="AS1083">
        <f t="shared" ca="1" si="542"/>
        <v>3.8141460404132466E-3</v>
      </c>
    </row>
    <row r="1084" spans="1:45" x14ac:dyDescent="0.35">
      <c r="A1084">
        <v>935</v>
      </c>
      <c r="B1084">
        <v>933.995</v>
      </c>
      <c r="C1084">
        <v>616084.08200000005</v>
      </c>
      <c r="D1084">
        <v>3097072.9980000001</v>
      </c>
      <c r="E1084">
        <v>632.096</v>
      </c>
      <c r="F1084">
        <v>5.2</v>
      </c>
      <c r="G1084">
        <v>0</v>
      </c>
      <c r="H1084" t="s">
        <v>194</v>
      </c>
      <c r="I1084">
        <v>5.7000000000000002E-2</v>
      </c>
      <c r="J1084">
        <f t="shared" si="543"/>
        <v>1</v>
      </c>
      <c r="K1084">
        <f t="shared" ca="1" si="544"/>
        <v>50.95</v>
      </c>
      <c r="L1084">
        <f t="shared" ca="1" si="545"/>
        <v>1.0684959309922624</v>
      </c>
      <c r="M1084">
        <f t="shared" ca="1" si="518"/>
        <v>5.5561788411597641</v>
      </c>
      <c r="N1084">
        <f t="shared" ca="1" si="519"/>
        <v>0.75728294997139567</v>
      </c>
      <c r="O1084">
        <f t="shared" ca="1" si="520"/>
        <v>9.1699712080119067</v>
      </c>
      <c r="P1084">
        <f t="shared" ca="1" si="521"/>
        <v>633.1644959309923</v>
      </c>
      <c r="Q1084">
        <f t="shared" ca="1" si="522"/>
        <v>637.45034567389587</v>
      </c>
      <c r="R1084">
        <f t="shared" ca="1" si="523"/>
        <v>2.7409906686322007E-2</v>
      </c>
      <c r="S1084">
        <f t="shared" ca="1" si="524"/>
        <v>2.8323507366843055</v>
      </c>
      <c r="T1084">
        <f t="shared" ca="1" si="525"/>
        <v>50.594272557643521</v>
      </c>
      <c r="U1084">
        <f t="shared" ca="1" si="546"/>
        <v>-2.7317062411952975E-2</v>
      </c>
      <c r="V1084">
        <f t="shared" ca="1" si="547"/>
        <v>0</v>
      </c>
      <c r="W1084">
        <f t="shared" ca="1" si="526"/>
        <v>1.0420426298574388</v>
      </c>
      <c r="X1084">
        <f t="shared" ca="1" si="527"/>
        <v>5.4186216752586818</v>
      </c>
      <c r="Y1084">
        <f t="shared" ca="1" si="528"/>
        <v>0.74389871645609806</v>
      </c>
      <c r="Z1084">
        <f t="shared" ca="1" si="529"/>
        <v>9.4027601581111817</v>
      </c>
      <c r="AA1084">
        <f t="shared" ca="1" si="530"/>
        <v>633.13804262985741</v>
      </c>
      <c r="AB1084">
        <f t="shared" ca="1" si="531"/>
        <v>637.64425560595134</v>
      </c>
      <c r="AC1084">
        <f t="shared" ca="1" si="532"/>
        <v>2.9512646494237141E-2</v>
      </c>
      <c r="AD1084">
        <f t="shared" ca="1" si="533"/>
        <v>2.9408854697560645</v>
      </c>
      <c r="AE1084">
        <f t="shared" ca="1" si="534"/>
        <v>51.6581440015336</v>
      </c>
      <c r="AF1084">
        <f t="shared" ca="1" si="535"/>
        <v>2.9012646494265937E-2</v>
      </c>
      <c r="AG1084">
        <f t="shared" ca="1" si="536"/>
        <v>0</v>
      </c>
      <c r="AH1084">
        <f ca="1">IFERROR(IF(V32="Supercritical",MAX($D$16,IFERROR(L1084,MAX($D$16,POWER((ABS(K1084)^2)/($I$5*MAX(F1084,0.1)^2),1/3)))),IF(V32="Subcritical",MAX($D$16,IFERROR(W1084,MAX($D$16,POWER((ABS(K1084)^2)/($I$5*MAX(F1084,0.1)^2),1/3)))),IF(AND(IFERROR(V1084,0)=1,IFERROR(AG1084,0)=1),IF(IFERROR(T1084,-1E+99)&gt;=IFERROR(AE1084,-1E+99),MAX($D$16,IFERROR(L1084,MAX($D$16,POWER((ABS(K1084)^2)/($I$5*MAX(F1084,0.1)^2),1/3)))),MAX($D$16,IFERROR(W1084,MAX($D$16,POWER((ABS(K1084)^2)/($I$5*MAX(F1084,0.1)^2),1/3))))),IF(IFERROR(V1084,0)=1,MAX($D$16,IFERROR(L1084,MAX($D$16,POWER((ABS(K1084)^2)/($I$5*MAX(F1084,0.1)^2),1/3)))),IF(IFERROR(AG1084,0)=1,MAX($D$16,IFERROR(W1084,MAX($D$16,POWER((ABS(K1084)^2)/($I$5*MAX(F1084,0.1)^2),1/3)))),MAX($D$16,POWER((ABS(K1084)^2)/($I$5*MAX(F1084,0.1)^2),1/3))))))),MAX($D$16,POWER((ABS(K1084)^2)/($I$5*MAX(F1084,0.1)^2),1/3)))</f>
        <v>2.1389677043987478</v>
      </c>
      <c r="AI1084">
        <f t="shared" ca="1" si="537"/>
        <v>634.23496770439874</v>
      </c>
      <c r="AJ1084">
        <f t="shared" ca="1" si="538"/>
        <v>635.30445155659811</v>
      </c>
      <c r="AM1084">
        <v>0</v>
      </c>
      <c r="AN1084">
        <v>0</v>
      </c>
      <c r="AO1084">
        <f t="shared" si="539"/>
        <v>0</v>
      </c>
      <c r="AP1084">
        <f t="shared" si="548"/>
        <v>0</v>
      </c>
      <c r="AQ1084">
        <f t="shared" ca="1" si="540"/>
        <v>1.0000000000000004</v>
      </c>
      <c r="AR1084" t="str">
        <f t="shared" ca="1" si="541"/>
        <v>Supercritical</v>
      </c>
      <c r="AS1084">
        <f t="shared" ca="1" si="542"/>
        <v>3.8141460404132466E-3</v>
      </c>
    </row>
    <row r="1085" spans="1:45" x14ac:dyDescent="0.35">
      <c r="A1085">
        <v>936</v>
      </c>
      <c r="B1085">
        <v>934.995</v>
      </c>
      <c r="C1085">
        <v>616084.04</v>
      </c>
      <c r="D1085">
        <v>3097071.9989999998</v>
      </c>
      <c r="E1085">
        <v>632.09550000000002</v>
      </c>
      <c r="F1085">
        <v>5.2</v>
      </c>
      <c r="G1085">
        <v>0</v>
      </c>
      <c r="H1085" t="s">
        <v>194</v>
      </c>
      <c r="I1085">
        <v>0</v>
      </c>
      <c r="J1085">
        <f t="shared" si="543"/>
        <v>1</v>
      </c>
      <c r="K1085">
        <f t="shared" ca="1" si="544"/>
        <v>50.95</v>
      </c>
      <c r="L1085">
        <f t="shared" ca="1" si="545"/>
        <v>1.0684959309922624</v>
      </c>
      <c r="M1085">
        <f t="shared" ca="1" si="518"/>
        <v>5.5561788411597641</v>
      </c>
      <c r="N1085">
        <f t="shared" ca="1" si="519"/>
        <v>0.75728294997139567</v>
      </c>
      <c r="O1085">
        <f t="shared" ca="1" si="520"/>
        <v>9.1699712080119067</v>
      </c>
      <c r="P1085">
        <f t="shared" ca="1" si="521"/>
        <v>633.16399593099231</v>
      </c>
      <c r="Q1085">
        <f t="shared" ca="1" si="522"/>
        <v>637.44984567389588</v>
      </c>
      <c r="R1085">
        <f t="shared" ca="1" si="523"/>
        <v>2.7409906686322007E-2</v>
      </c>
      <c r="S1085">
        <f t="shared" ca="1" si="524"/>
        <v>2.8323507366843055</v>
      </c>
      <c r="T1085">
        <f t="shared" ca="1" si="525"/>
        <v>50.594272557643521</v>
      </c>
      <c r="U1085">
        <f t="shared" ca="1" si="546"/>
        <v>-2.6909906686341856E-2</v>
      </c>
      <c r="V1085">
        <f t="shared" ca="1" si="547"/>
        <v>0</v>
      </c>
      <c r="W1085">
        <f t="shared" ca="1" si="526"/>
        <v>1.0426282028670404</v>
      </c>
      <c r="X1085">
        <f t="shared" ca="1" si="527"/>
        <v>5.4216666549086101</v>
      </c>
      <c r="Y1085">
        <f t="shared" ca="1" si="528"/>
        <v>0.74419709519644683</v>
      </c>
      <c r="Z1085">
        <f t="shared" ca="1" si="529"/>
        <v>9.3974792703036147</v>
      </c>
      <c r="AA1085">
        <f t="shared" ca="1" si="530"/>
        <v>633.13812820286705</v>
      </c>
      <c r="AB1085">
        <f t="shared" ca="1" si="531"/>
        <v>637.63928093659729</v>
      </c>
      <c r="AC1085">
        <f t="shared" ca="1" si="532"/>
        <v>2.9463747013904005E-2</v>
      </c>
      <c r="AD1085">
        <f t="shared" ca="1" si="533"/>
        <v>2.9384082760673675</v>
      </c>
      <c r="AE1085">
        <f t="shared" ca="1" si="534"/>
        <v>51.633890650707073</v>
      </c>
      <c r="AF1085">
        <f t="shared" ca="1" si="535"/>
        <v>2.8978750856367697E-2</v>
      </c>
      <c r="AG1085">
        <f t="shared" ca="1" si="536"/>
        <v>0</v>
      </c>
      <c r="AH1085">
        <f ca="1">IFERROR(IF(V32="Supercritical",MAX($D$16,IFERROR(L1085,MAX($D$16,POWER((ABS(K1085)^2)/($I$5*MAX(F1085,0.1)^2),1/3)))),IF(V32="Subcritical",MAX($D$16,IFERROR(W1085,MAX($D$16,POWER((ABS(K1085)^2)/($I$5*MAX(F1085,0.1)^2),1/3)))),IF(AND(IFERROR(V1085,0)=1,IFERROR(AG1085,0)=1),IF(IFERROR(T1085,-1E+99)&gt;=IFERROR(AE1085,-1E+99),MAX($D$16,IFERROR(L1085,MAX($D$16,POWER((ABS(K1085)^2)/($I$5*MAX(F1085,0.1)^2),1/3)))),MAX($D$16,IFERROR(W1085,MAX($D$16,POWER((ABS(K1085)^2)/($I$5*MAX(F1085,0.1)^2),1/3))))),IF(IFERROR(V1085,0)=1,MAX($D$16,IFERROR(L1085,MAX($D$16,POWER((ABS(K1085)^2)/($I$5*MAX(F1085,0.1)^2),1/3)))),IF(IFERROR(AG1085,0)=1,MAX($D$16,IFERROR(W1085,MAX($D$16,POWER((ABS(K1085)^2)/($I$5*MAX(F1085,0.1)^2),1/3)))),MAX($D$16,POWER((ABS(K1085)^2)/($I$5*MAX(F1085,0.1)^2),1/3))))))),MAX($D$16,POWER((ABS(K1085)^2)/($I$5*MAX(F1085,0.1)^2),1/3)))</f>
        <v>2.1389677043987478</v>
      </c>
      <c r="AI1085">
        <f t="shared" ca="1" si="537"/>
        <v>634.23446770439875</v>
      </c>
      <c r="AJ1085">
        <f t="shared" ca="1" si="538"/>
        <v>635.30395155659812</v>
      </c>
      <c r="AM1085">
        <v>0</v>
      </c>
      <c r="AN1085">
        <v>0</v>
      </c>
      <c r="AO1085">
        <f t="shared" si="539"/>
        <v>0</v>
      </c>
      <c r="AP1085">
        <f t="shared" si="548"/>
        <v>0</v>
      </c>
      <c r="AQ1085">
        <f t="shared" ca="1" si="540"/>
        <v>1.0000000000000004</v>
      </c>
      <c r="AR1085" t="str">
        <f t="shared" ca="1" si="541"/>
        <v>Supercritical</v>
      </c>
      <c r="AS1085">
        <f t="shared" ca="1" si="542"/>
        <v>3.8141460404132466E-3</v>
      </c>
    </row>
    <row r="1086" spans="1:45" x14ac:dyDescent="0.35">
      <c r="A1086">
        <v>937</v>
      </c>
      <c r="B1086">
        <v>935.995</v>
      </c>
      <c r="C1086">
        <v>616083.99800000002</v>
      </c>
      <c r="D1086">
        <v>3097071</v>
      </c>
      <c r="E1086">
        <v>632.09500000000003</v>
      </c>
      <c r="F1086">
        <v>5.2</v>
      </c>
      <c r="G1086">
        <v>0</v>
      </c>
      <c r="H1086" t="s">
        <v>194</v>
      </c>
      <c r="I1086">
        <v>2E-3</v>
      </c>
      <c r="J1086">
        <f t="shared" si="543"/>
        <v>1</v>
      </c>
      <c r="K1086">
        <f t="shared" ca="1" si="544"/>
        <v>50.95</v>
      </c>
      <c r="L1086">
        <f t="shared" ca="1" si="545"/>
        <v>1.0684959309922624</v>
      </c>
      <c r="M1086">
        <f t="shared" ca="1" si="518"/>
        <v>5.5561788411597641</v>
      </c>
      <c r="N1086">
        <f t="shared" ca="1" si="519"/>
        <v>0.75728294997139567</v>
      </c>
      <c r="O1086">
        <f t="shared" ca="1" si="520"/>
        <v>9.1699712080119067</v>
      </c>
      <c r="P1086">
        <f t="shared" ca="1" si="521"/>
        <v>633.16349593099233</v>
      </c>
      <c r="Q1086">
        <f t="shared" ca="1" si="522"/>
        <v>637.44934567389589</v>
      </c>
      <c r="R1086">
        <f t="shared" ca="1" si="523"/>
        <v>2.7409906686322007E-2</v>
      </c>
      <c r="S1086">
        <f t="shared" ca="1" si="524"/>
        <v>2.8323507366843055</v>
      </c>
      <c r="T1086">
        <f t="shared" ca="1" si="525"/>
        <v>50.594272557643521</v>
      </c>
      <c r="U1086">
        <f t="shared" ca="1" si="546"/>
        <v>-2.6924192852106898E-2</v>
      </c>
      <c r="V1086">
        <f t="shared" ca="1" si="547"/>
        <v>0</v>
      </c>
      <c r="W1086">
        <f t="shared" ca="1" si="526"/>
        <v>1.0432082257988431</v>
      </c>
      <c r="X1086">
        <f t="shared" ca="1" si="527"/>
        <v>5.4246827741539843</v>
      </c>
      <c r="Y1086">
        <f t="shared" ca="1" si="528"/>
        <v>0.74449255133701819</v>
      </c>
      <c r="Z1086">
        <f t="shared" ca="1" si="529"/>
        <v>9.3922542794119419</v>
      </c>
      <c r="AA1086">
        <f t="shared" ca="1" si="530"/>
        <v>633.13820822579885</v>
      </c>
      <c r="AB1086">
        <f t="shared" ca="1" si="531"/>
        <v>637.63435707641725</v>
      </c>
      <c r="AC1086">
        <f t="shared" ca="1" si="532"/>
        <v>2.9415420368884296E-2</v>
      </c>
      <c r="AD1086">
        <f t="shared" ca="1" si="533"/>
        <v>2.9359579877900326</v>
      </c>
      <c r="AE1086">
        <f t="shared" ca="1" si="534"/>
        <v>51.609899286136503</v>
      </c>
      <c r="AF1086">
        <f t="shared" ca="1" si="535"/>
        <v>2.9394450674317341E-2</v>
      </c>
      <c r="AG1086">
        <f t="shared" ca="1" si="536"/>
        <v>0</v>
      </c>
      <c r="AH1086">
        <f ca="1">IFERROR(IF(V32="Supercritical",MAX($D$16,IFERROR(L1086,MAX($D$16,POWER((ABS(K1086)^2)/($I$5*MAX(F1086,0.1)^2),1/3)))),IF(V32="Subcritical",MAX($D$16,IFERROR(W1086,MAX($D$16,POWER((ABS(K1086)^2)/($I$5*MAX(F1086,0.1)^2),1/3)))),IF(AND(IFERROR(V1086,0)=1,IFERROR(AG1086,0)=1),IF(IFERROR(T1086,-1E+99)&gt;=IFERROR(AE1086,-1E+99),MAX($D$16,IFERROR(L1086,MAX($D$16,POWER((ABS(K1086)^2)/($I$5*MAX(F1086,0.1)^2),1/3)))),MAX($D$16,IFERROR(W1086,MAX($D$16,POWER((ABS(K1086)^2)/($I$5*MAX(F1086,0.1)^2),1/3))))),IF(IFERROR(V1086,0)=1,MAX($D$16,IFERROR(L1086,MAX($D$16,POWER((ABS(K1086)^2)/($I$5*MAX(F1086,0.1)^2),1/3)))),IF(IFERROR(AG1086,0)=1,MAX($D$16,IFERROR(W1086,MAX($D$16,POWER((ABS(K1086)^2)/($I$5*MAX(F1086,0.1)^2),1/3)))),MAX($D$16,POWER((ABS(K1086)^2)/($I$5*MAX(F1086,0.1)^2),1/3))))))),MAX($D$16,POWER((ABS(K1086)^2)/($I$5*MAX(F1086,0.1)^2),1/3)))</f>
        <v>2.1389677043987478</v>
      </c>
      <c r="AI1086">
        <f t="shared" ca="1" si="537"/>
        <v>634.23396770439876</v>
      </c>
      <c r="AJ1086">
        <f t="shared" ca="1" si="538"/>
        <v>635.30345155659813</v>
      </c>
      <c r="AM1086">
        <v>0</v>
      </c>
      <c r="AN1086">
        <v>0</v>
      </c>
      <c r="AO1086">
        <f t="shared" si="539"/>
        <v>0</v>
      </c>
      <c r="AP1086">
        <f t="shared" si="548"/>
        <v>0</v>
      </c>
      <c r="AQ1086">
        <f t="shared" ca="1" si="540"/>
        <v>1.0000000000000004</v>
      </c>
      <c r="AR1086" t="str">
        <f t="shared" ca="1" si="541"/>
        <v>Supercritical</v>
      </c>
      <c r="AS1086">
        <f t="shared" ca="1" si="542"/>
        <v>3.8141460404132466E-3</v>
      </c>
    </row>
    <row r="1087" spans="1:45" x14ac:dyDescent="0.35">
      <c r="A1087">
        <v>938</v>
      </c>
      <c r="B1087">
        <v>936.99599999999998</v>
      </c>
      <c r="C1087">
        <v>616083.95600000001</v>
      </c>
      <c r="D1087">
        <v>3097070</v>
      </c>
      <c r="E1087">
        <v>632.09450000000004</v>
      </c>
      <c r="F1087">
        <v>5.2</v>
      </c>
      <c r="G1087">
        <v>0</v>
      </c>
      <c r="H1087" t="s">
        <v>194</v>
      </c>
      <c r="I1087">
        <v>0.06</v>
      </c>
      <c r="J1087">
        <f t="shared" si="543"/>
        <v>1.0009999999999764</v>
      </c>
      <c r="K1087">
        <f t="shared" ca="1" si="544"/>
        <v>50.95</v>
      </c>
      <c r="L1087">
        <f t="shared" ca="1" si="545"/>
        <v>1.0684959309922624</v>
      </c>
      <c r="M1087">
        <f t="shared" ca="1" si="518"/>
        <v>5.5561788411597641</v>
      </c>
      <c r="N1087">
        <f t="shared" ca="1" si="519"/>
        <v>0.75728294997139567</v>
      </c>
      <c r="O1087">
        <f t="shared" ca="1" si="520"/>
        <v>9.1699712080119067</v>
      </c>
      <c r="P1087">
        <f t="shared" ca="1" si="521"/>
        <v>633.16299593099234</v>
      </c>
      <c r="Q1087">
        <f t="shared" ca="1" si="522"/>
        <v>637.4488456738959</v>
      </c>
      <c r="R1087">
        <f t="shared" ca="1" si="523"/>
        <v>2.7409906686322007E-2</v>
      </c>
      <c r="S1087">
        <f t="shared" ca="1" si="524"/>
        <v>2.8323507366843055</v>
      </c>
      <c r="T1087">
        <f t="shared" ca="1" si="525"/>
        <v>50.594272557643521</v>
      </c>
      <c r="U1087">
        <f t="shared" ca="1" si="546"/>
        <v>-2.7365901567350193E-2</v>
      </c>
      <c r="V1087">
        <f t="shared" ca="1" si="547"/>
        <v>0</v>
      </c>
      <c r="W1087">
        <f t="shared" ca="1" si="526"/>
        <v>1.0437865572725789</v>
      </c>
      <c r="X1087">
        <f t="shared" ca="1" si="527"/>
        <v>5.4276900978174103</v>
      </c>
      <c r="Y1087">
        <f t="shared" ca="1" si="528"/>
        <v>0.74478705221967045</v>
      </c>
      <c r="Z1087">
        <f t="shared" ca="1" si="529"/>
        <v>9.3870503071809654</v>
      </c>
      <c r="AA1087">
        <f t="shared" ca="1" si="530"/>
        <v>633.13828655727264</v>
      </c>
      <c r="AB1087">
        <f t="shared" ca="1" si="531"/>
        <v>637.6294544201445</v>
      </c>
      <c r="AC1087">
        <f t="shared" ca="1" si="532"/>
        <v>2.9367342714275949E-2</v>
      </c>
      <c r="AD1087">
        <f t="shared" ca="1" si="533"/>
        <v>2.9335182336860846</v>
      </c>
      <c r="AE1087">
        <f t="shared" ca="1" si="534"/>
        <v>51.586009654462593</v>
      </c>
      <c r="AF1087">
        <f t="shared" ca="1" si="535"/>
        <v>2.92940036613345E-2</v>
      </c>
      <c r="AG1087">
        <f t="shared" ca="1" si="536"/>
        <v>0</v>
      </c>
      <c r="AH1087">
        <f ca="1">IFERROR(IF(V32="Supercritical",MAX($D$16,IFERROR(L1087,MAX($D$16,POWER((ABS(K1087)^2)/($I$5*MAX(F1087,0.1)^2),1/3)))),IF(V32="Subcritical",MAX($D$16,IFERROR(W1087,MAX($D$16,POWER((ABS(K1087)^2)/($I$5*MAX(F1087,0.1)^2),1/3)))),IF(AND(IFERROR(V1087,0)=1,IFERROR(AG1087,0)=1),IF(IFERROR(T1087,-1E+99)&gt;=IFERROR(AE1087,-1E+99),MAX($D$16,IFERROR(L1087,MAX($D$16,POWER((ABS(K1087)^2)/($I$5*MAX(F1087,0.1)^2),1/3)))),MAX($D$16,IFERROR(W1087,MAX($D$16,POWER((ABS(K1087)^2)/($I$5*MAX(F1087,0.1)^2),1/3))))),IF(IFERROR(V1087,0)=1,MAX($D$16,IFERROR(L1087,MAX($D$16,POWER((ABS(K1087)^2)/($I$5*MAX(F1087,0.1)^2),1/3)))),IF(IFERROR(AG1087,0)=1,MAX($D$16,IFERROR(W1087,MAX($D$16,POWER((ABS(K1087)^2)/($I$5*MAX(F1087,0.1)^2),1/3)))),MAX($D$16,POWER((ABS(K1087)^2)/($I$5*MAX(F1087,0.1)^2),1/3))))))),MAX($D$16,POWER((ABS(K1087)^2)/($I$5*MAX(F1087,0.1)^2),1/3)))</f>
        <v>2.1389677043987478</v>
      </c>
      <c r="AI1087">
        <f t="shared" ca="1" si="537"/>
        <v>634.23346770439878</v>
      </c>
      <c r="AJ1087">
        <f t="shared" ca="1" si="538"/>
        <v>635.30295155659815</v>
      </c>
      <c r="AM1087">
        <v>0</v>
      </c>
      <c r="AN1087">
        <v>0</v>
      </c>
      <c r="AO1087">
        <f t="shared" si="539"/>
        <v>0</v>
      </c>
      <c r="AP1087">
        <f t="shared" si="548"/>
        <v>0</v>
      </c>
      <c r="AQ1087">
        <f t="shared" ca="1" si="540"/>
        <v>1.0000000000000004</v>
      </c>
      <c r="AR1087" t="str">
        <f t="shared" ca="1" si="541"/>
        <v>Supercritical</v>
      </c>
      <c r="AS1087">
        <f t="shared" ca="1" si="542"/>
        <v>3.8141460404132466E-3</v>
      </c>
    </row>
    <row r="1088" spans="1:45" x14ac:dyDescent="0.35">
      <c r="A1088">
        <v>939</v>
      </c>
      <c r="B1088">
        <v>937.99599999999998</v>
      </c>
      <c r="C1088">
        <v>616083.91299999994</v>
      </c>
      <c r="D1088">
        <v>3097069.0010000002</v>
      </c>
      <c r="E1088">
        <v>632.09400000000005</v>
      </c>
      <c r="F1088">
        <v>5.2</v>
      </c>
      <c r="G1088">
        <v>0</v>
      </c>
      <c r="H1088" t="s">
        <v>194</v>
      </c>
      <c r="I1088">
        <v>5.7000000000000002E-2</v>
      </c>
      <c r="J1088">
        <f t="shared" si="543"/>
        <v>1</v>
      </c>
      <c r="K1088">
        <f t="shared" ca="1" si="544"/>
        <v>50.95</v>
      </c>
      <c r="L1088">
        <f t="shared" ca="1" si="545"/>
        <v>1.0684959309922624</v>
      </c>
      <c r="M1088">
        <f t="shared" ca="1" si="518"/>
        <v>5.5561788411597641</v>
      </c>
      <c r="N1088">
        <f t="shared" ca="1" si="519"/>
        <v>0.75728294997139567</v>
      </c>
      <c r="O1088">
        <f t="shared" ca="1" si="520"/>
        <v>9.1699712080119067</v>
      </c>
      <c r="P1088">
        <f t="shared" ca="1" si="521"/>
        <v>633.16249593099235</v>
      </c>
      <c r="Q1088">
        <f t="shared" ca="1" si="522"/>
        <v>637.44834567389591</v>
      </c>
      <c r="R1088">
        <f t="shared" ca="1" si="523"/>
        <v>2.7409906686322007E-2</v>
      </c>
      <c r="S1088">
        <f t="shared" ca="1" si="524"/>
        <v>2.8323507366843055</v>
      </c>
      <c r="T1088">
        <f t="shared" ca="1" si="525"/>
        <v>50.594272557643521</v>
      </c>
      <c r="U1088">
        <f t="shared" ca="1" si="546"/>
        <v>-2.7317062411952975E-2</v>
      </c>
      <c r="V1088">
        <f t="shared" ca="1" si="547"/>
        <v>0</v>
      </c>
      <c r="W1088">
        <f t="shared" ca="1" si="526"/>
        <v>1.0443659559572656</v>
      </c>
      <c r="X1088">
        <f t="shared" ca="1" si="527"/>
        <v>5.430702970977781</v>
      </c>
      <c r="Y1088">
        <f t="shared" ca="1" si="528"/>
        <v>0.74508200282417825</v>
      </c>
      <c r="Z1088">
        <f t="shared" ca="1" si="529"/>
        <v>9.3818425114173785</v>
      </c>
      <c r="AA1088">
        <f t="shared" ca="1" si="530"/>
        <v>633.13836595595728</v>
      </c>
      <c r="AB1088">
        <f t="shared" ca="1" si="531"/>
        <v>637.62455193501125</v>
      </c>
      <c r="AC1088">
        <f t="shared" ca="1" si="532"/>
        <v>2.9319284236516498E-2</v>
      </c>
      <c r="AD1088">
        <f t="shared" ca="1" si="533"/>
        <v>2.9310773639376211</v>
      </c>
      <c r="AE1088">
        <f t="shared" ca="1" si="534"/>
        <v>51.562107699516794</v>
      </c>
      <c r="AF1088">
        <f t="shared" ca="1" si="535"/>
        <v>2.8819284236419662E-2</v>
      </c>
      <c r="AG1088">
        <f t="shared" ca="1" si="536"/>
        <v>0</v>
      </c>
      <c r="AH1088">
        <f ca="1">IFERROR(IF(V32="Supercritical",MAX($D$16,IFERROR(L1088,MAX($D$16,POWER((ABS(K1088)^2)/($I$5*MAX(F1088,0.1)^2),1/3)))),IF(V32="Subcritical",MAX($D$16,IFERROR(W1088,MAX($D$16,POWER((ABS(K1088)^2)/($I$5*MAX(F1088,0.1)^2),1/3)))),IF(AND(IFERROR(V1088,0)=1,IFERROR(AG1088,0)=1),IF(IFERROR(T1088,-1E+99)&gt;=IFERROR(AE1088,-1E+99),MAX($D$16,IFERROR(L1088,MAX($D$16,POWER((ABS(K1088)^2)/($I$5*MAX(F1088,0.1)^2),1/3)))),MAX($D$16,IFERROR(W1088,MAX($D$16,POWER((ABS(K1088)^2)/($I$5*MAX(F1088,0.1)^2),1/3))))),IF(IFERROR(V1088,0)=1,MAX($D$16,IFERROR(L1088,MAX($D$16,POWER((ABS(K1088)^2)/($I$5*MAX(F1088,0.1)^2),1/3)))),IF(IFERROR(AG1088,0)=1,MAX($D$16,IFERROR(W1088,MAX($D$16,POWER((ABS(K1088)^2)/($I$5*MAX(F1088,0.1)^2),1/3)))),MAX($D$16,POWER((ABS(K1088)^2)/($I$5*MAX(F1088,0.1)^2),1/3))))))),MAX($D$16,POWER((ABS(K1088)^2)/($I$5*MAX(F1088,0.1)^2),1/3)))</f>
        <v>2.1389677043987478</v>
      </c>
      <c r="AI1088">
        <f t="shared" ca="1" si="537"/>
        <v>634.23296770439879</v>
      </c>
      <c r="AJ1088">
        <f t="shared" ca="1" si="538"/>
        <v>635.30245155659816</v>
      </c>
      <c r="AM1088">
        <v>0</v>
      </c>
      <c r="AN1088">
        <v>0</v>
      </c>
      <c r="AO1088">
        <f t="shared" si="539"/>
        <v>0</v>
      </c>
      <c r="AP1088">
        <f t="shared" si="548"/>
        <v>0</v>
      </c>
      <c r="AQ1088">
        <f t="shared" ca="1" si="540"/>
        <v>1.0000000000000004</v>
      </c>
      <c r="AR1088" t="str">
        <f t="shared" ca="1" si="541"/>
        <v>Supercritical</v>
      </c>
      <c r="AS1088">
        <f t="shared" ca="1" si="542"/>
        <v>3.8141460404132466E-3</v>
      </c>
    </row>
    <row r="1089" spans="1:45" x14ac:dyDescent="0.35">
      <c r="A1089">
        <v>940</v>
      </c>
      <c r="B1089">
        <v>938.99599999999998</v>
      </c>
      <c r="C1089">
        <v>616083.87100000004</v>
      </c>
      <c r="D1089">
        <v>3097068.0019999999</v>
      </c>
      <c r="E1089">
        <v>632.09349999999995</v>
      </c>
      <c r="F1089">
        <v>5.2</v>
      </c>
      <c r="G1089">
        <v>0</v>
      </c>
      <c r="H1089" t="s">
        <v>194</v>
      </c>
      <c r="I1089">
        <v>0</v>
      </c>
      <c r="J1089">
        <f t="shared" si="543"/>
        <v>1</v>
      </c>
      <c r="K1089">
        <f t="shared" ca="1" si="544"/>
        <v>50.95</v>
      </c>
      <c r="L1089">
        <f t="shared" ca="1" si="545"/>
        <v>1.0684959309922624</v>
      </c>
      <c r="M1089">
        <f t="shared" ca="1" si="518"/>
        <v>5.5561788411597641</v>
      </c>
      <c r="N1089">
        <f t="shared" ca="1" si="519"/>
        <v>0.75728294997139567</v>
      </c>
      <c r="O1089">
        <f t="shared" ca="1" si="520"/>
        <v>9.1699712080119067</v>
      </c>
      <c r="P1089">
        <f t="shared" ca="1" si="521"/>
        <v>633.16199593099225</v>
      </c>
      <c r="Q1089">
        <f t="shared" ca="1" si="522"/>
        <v>637.44784567389581</v>
      </c>
      <c r="R1089">
        <f t="shared" ca="1" si="523"/>
        <v>2.7409906686322007E-2</v>
      </c>
      <c r="S1089">
        <f t="shared" ca="1" si="524"/>
        <v>2.8323507366843055</v>
      </c>
      <c r="T1089">
        <f t="shared" ca="1" si="525"/>
        <v>50.594272557643521</v>
      </c>
      <c r="U1089">
        <f t="shared" ca="1" si="546"/>
        <v>-2.6909906686228169E-2</v>
      </c>
      <c r="V1089">
        <f t="shared" ca="1" si="547"/>
        <v>0</v>
      </c>
      <c r="W1089">
        <f t="shared" ca="1" si="526"/>
        <v>1.0449473899565465</v>
      </c>
      <c r="X1089">
        <f t="shared" ca="1" si="527"/>
        <v>5.433726427774042</v>
      </c>
      <c r="Y1089">
        <f t="shared" ca="1" si="528"/>
        <v>0.74537789526762155</v>
      </c>
      <c r="Z1089">
        <f t="shared" ca="1" si="529"/>
        <v>9.3766222273490438</v>
      </c>
      <c r="AA1089">
        <f t="shared" ca="1" si="530"/>
        <v>633.13844738995647</v>
      </c>
      <c r="AB1089">
        <f t="shared" ca="1" si="531"/>
        <v>637.61964231321929</v>
      </c>
      <c r="AC1089">
        <f t="shared" ca="1" si="532"/>
        <v>2.9271165196789385E-2</v>
      </c>
      <c r="AD1089">
        <f t="shared" ca="1" si="533"/>
        <v>2.9286313207781074</v>
      </c>
      <c r="AE1089">
        <f t="shared" ca="1" si="534"/>
        <v>51.538153689300096</v>
      </c>
      <c r="AF1089">
        <f t="shared" ca="1" si="535"/>
        <v>2.8771165196758375E-2</v>
      </c>
      <c r="AG1089">
        <f t="shared" ca="1" si="536"/>
        <v>0</v>
      </c>
      <c r="AH1089">
        <f ca="1">IFERROR(IF(V32="Supercritical",MAX($D$16,IFERROR(L1089,MAX($D$16,POWER((ABS(K1089)^2)/($I$5*MAX(F1089,0.1)^2),1/3)))),IF(V32="Subcritical",MAX($D$16,IFERROR(W1089,MAX($D$16,POWER((ABS(K1089)^2)/($I$5*MAX(F1089,0.1)^2),1/3)))),IF(AND(IFERROR(V1089,0)=1,IFERROR(AG1089,0)=1),IF(IFERROR(T1089,-1E+99)&gt;=IFERROR(AE1089,-1E+99),MAX($D$16,IFERROR(L1089,MAX($D$16,POWER((ABS(K1089)^2)/($I$5*MAX(F1089,0.1)^2),1/3)))),MAX($D$16,IFERROR(W1089,MAX($D$16,POWER((ABS(K1089)^2)/($I$5*MAX(F1089,0.1)^2),1/3))))),IF(IFERROR(V1089,0)=1,MAX($D$16,IFERROR(L1089,MAX($D$16,POWER((ABS(K1089)^2)/($I$5*MAX(F1089,0.1)^2),1/3)))),IF(IFERROR(AG1089,0)=1,MAX($D$16,IFERROR(W1089,MAX($D$16,POWER((ABS(K1089)^2)/($I$5*MAX(F1089,0.1)^2),1/3)))),MAX($D$16,POWER((ABS(K1089)^2)/($I$5*MAX(F1089,0.1)^2),1/3))))))),MAX($D$16,POWER((ABS(K1089)^2)/($I$5*MAX(F1089,0.1)^2),1/3)))</f>
        <v>2.1389677043987478</v>
      </c>
      <c r="AI1089">
        <f t="shared" ca="1" si="537"/>
        <v>634.23246770439869</v>
      </c>
      <c r="AJ1089">
        <f t="shared" ca="1" si="538"/>
        <v>635.30195155659806</v>
      </c>
      <c r="AM1089">
        <v>0</v>
      </c>
      <c r="AN1089">
        <v>0</v>
      </c>
      <c r="AO1089">
        <f t="shared" si="539"/>
        <v>0</v>
      </c>
      <c r="AP1089">
        <f t="shared" si="548"/>
        <v>0</v>
      </c>
      <c r="AQ1089">
        <f t="shared" ca="1" si="540"/>
        <v>1.0000000000000004</v>
      </c>
      <c r="AR1089" t="str">
        <f t="shared" ca="1" si="541"/>
        <v>Supercritical</v>
      </c>
      <c r="AS1089">
        <f t="shared" ca="1" si="542"/>
        <v>3.8141460404132466E-3</v>
      </c>
    </row>
    <row r="1090" spans="1:45" x14ac:dyDescent="0.35">
      <c r="A1090">
        <v>941</v>
      </c>
      <c r="B1090">
        <v>939.99599999999998</v>
      </c>
      <c r="C1090">
        <v>616083.82900000003</v>
      </c>
      <c r="D1090">
        <v>3097067.003</v>
      </c>
      <c r="E1090">
        <v>632.09299999999996</v>
      </c>
      <c r="F1090">
        <v>5.2</v>
      </c>
      <c r="G1090">
        <v>0</v>
      </c>
      <c r="H1090" t="s">
        <v>194</v>
      </c>
      <c r="I1090">
        <v>0</v>
      </c>
      <c r="J1090">
        <f t="shared" si="543"/>
        <v>1</v>
      </c>
      <c r="K1090">
        <f t="shared" ca="1" si="544"/>
        <v>50.95</v>
      </c>
      <c r="L1090">
        <f t="shared" ca="1" si="545"/>
        <v>1.0684959309922624</v>
      </c>
      <c r="M1090">
        <f t="shared" ca="1" si="518"/>
        <v>5.5561788411597641</v>
      </c>
      <c r="N1090">
        <f t="shared" ca="1" si="519"/>
        <v>0.75728294997139567</v>
      </c>
      <c r="O1090">
        <f t="shared" ca="1" si="520"/>
        <v>9.1699712080119067</v>
      </c>
      <c r="P1090">
        <f t="shared" ca="1" si="521"/>
        <v>633.16149593099226</v>
      </c>
      <c r="Q1090">
        <f t="shared" ca="1" si="522"/>
        <v>637.44734567389582</v>
      </c>
      <c r="R1090">
        <f t="shared" ca="1" si="523"/>
        <v>2.7409906686322007E-2</v>
      </c>
      <c r="S1090">
        <f t="shared" ca="1" si="524"/>
        <v>2.8323507366843055</v>
      </c>
      <c r="T1090">
        <f t="shared" ca="1" si="525"/>
        <v>50.594272557643521</v>
      </c>
      <c r="U1090">
        <f t="shared" ca="1" si="546"/>
        <v>-2.6909906686341856E-2</v>
      </c>
      <c r="V1090">
        <f t="shared" ca="1" si="547"/>
        <v>0</v>
      </c>
      <c r="W1090">
        <f t="shared" ca="1" si="526"/>
        <v>1.0455301206097307</v>
      </c>
      <c r="X1090">
        <f t="shared" ca="1" si="527"/>
        <v>5.4367566271705998</v>
      </c>
      <c r="Y1090">
        <f t="shared" ca="1" si="528"/>
        <v>0.74567435287865325</v>
      </c>
      <c r="Z1090">
        <f t="shared" ca="1" si="529"/>
        <v>9.371396127127257</v>
      </c>
      <c r="AA1090">
        <f t="shared" ca="1" si="530"/>
        <v>633.13853012060974</v>
      </c>
      <c r="AB1090">
        <f t="shared" ca="1" si="531"/>
        <v>637.61473120988273</v>
      </c>
      <c r="AC1090">
        <f t="shared" ca="1" si="532"/>
        <v>2.9223047349667467E-2</v>
      </c>
      <c r="AD1090">
        <f t="shared" ca="1" si="533"/>
        <v>2.9261832343129917</v>
      </c>
      <c r="AE1090">
        <f t="shared" ca="1" si="534"/>
        <v>51.514178279371905</v>
      </c>
      <c r="AF1090">
        <f t="shared" ca="1" si="535"/>
        <v>2.9148286453164474E-2</v>
      </c>
      <c r="AG1090">
        <f t="shared" ca="1" si="536"/>
        <v>0</v>
      </c>
      <c r="AH1090">
        <f ca="1">IFERROR(IF(V32="Supercritical",MAX($D$16,IFERROR(L1090,MAX($D$16,POWER((ABS(K1090)^2)/($I$5*MAX(F1090,0.1)^2),1/3)))),IF(V32="Subcritical",MAX($D$16,IFERROR(W1090,MAX($D$16,POWER((ABS(K1090)^2)/($I$5*MAX(F1090,0.1)^2),1/3)))),IF(AND(IFERROR(V1090,0)=1,IFERROR(AG1090,0)=1),IF(IFERROR(T1090,-1E+99)&gt;=IFERROR(AE1090,-1E+99),MAX($D$16,IFERROR(L1090,MAX($D$16,POWER((ABS(K1090)^2)/($I$5*MAX(F1090,0.1)^2),1/3)))),MAX($D$16,IFERROR(W1090,MAX($D$16,POWER((ABS(K1090)^2)/($I$5*MAX(F1090,0.1)^2),1/3))))),IF(IFERROR(V1090,0)=1,MAX($D$16,IFERROR(L1090,MAX($D$16,POWER((ABS(K1090)^2)/($I$5*MAX(F1090,0.1)^2),1/3)))),IF(IFERROR(AG1090,0)=1,MAX($D$16,IFERROR(W1090,MAX($D$16,POWER((ABS(K1090)^2)/($I$5*MAX(F1090,0.1)^2),1/3)))),MAX($D$16,POWER((ABS(K1090)^2)/($I$5*MAX(F1090,0.1)^2),1/3))))))),MAX($D$16,POWER((ABS(K1090)^2)/($I$5*MAX(F1090,0.1)^2),1/3)))</f>
        <v>2.1389677043987478</v>
      </c>
      <c r="AI1090">
        <f t="shared" ca="1" si="537"/>
        <v>634.2319677043987</v>
      </c>
      <c r="AJ1090">
        <f t="shared" ca="1" si="538"/>
        <v>635.30145155659807</v>
      </c>
      <c r="AM1090">
        <v>0</v>
      </c>
      <c r="AN1090">
        <v>0</v>
      </c>
      <c r="AO1090">
        <f t="shared" si="539"/>
        <v>0</v>
      </c>
      <c r="AP1090">
        <f t="shared" si="548"/>
        <v>0</v>
      </c>
      <c r="AQ1090">
        <f t="shared" ca="1" si="540"/>
        <v>1.0000000000000004</v>
      </c>
      <c r="AR1090" t="str">
        <f t="shared" ca="1" si="541"/>
        <v>Supercritical</v>
      </c>
      <c r="AS1090">
        <f t="shared" ca="1" si="542"/>
        <v>3.8141460404132466E-3</v>
      </c>
    </row>
    <row r="1091" spans="1:45" x14ac:dyDescent="0.35">
      <c r="A1091">
        <v>942</v>
      </c>
      <c r="B1091">
        <v>940.99599999999998</v>
      </c>
      <c r="C1091">
        <v>616083.78700000001</v>
      </c>
      <c r="D1091">
        <v>3097066.0040000002</v>
      </c>
      <c r="E1091">
        <v>632.09249999999997</v>
      </c>
      <c r="F1091">
        <v>5.2</v>
      </c>
      <c r="G1091">
        <v>0</v>
      </c>
      <c r="H1091" t="s">
        <v>194</v>
      </c>
      <c r="I1091">
        <v>5.7000000000000002E-2</v>
      </c>
      <c r="J1091">
        <f t="shared" si="543"/>
        <v>1</v>
      </c>
      <c r="K1091">
        <f t="shared" ca="1" si="544"/>
        <v>50.95</v>
      </c>
      <c r="L1091">
        <f t="shared" ca="1" si="545"/>
        <v>1.0684959309922624</v>
      </c>
      <c r="M1091">
        <f t="shared" ca="1" si="518"/>
        <v>5.5561788411597641</v>
      </c>
      <c r="N1091">
        <f t="shared" ca="1" si="519"/>
        <v>0.75728294997139567</v>
      </c>
      <c r="O1091">
        <f t="shared" ca="1" si="520"/>
        <v>9.1699712080119067</v>
      </c>
      <c r="P1091">
        <f t="shared" ca="1" si="521"/>
        <v>633.16099593099227</v>
      </c>
      <c r="Q1091">
        <f t="shared" ca="1" si="522"/>
        <v>637.44684567389584</v>
      </c>
      <c r="R1091">
        <f t="shared" ca="1" si="523"/>
        <v>2.7409906686322007E-2</v>
      </c>
      <c r="S1091">
        <f t="shared" ca="1" si="524"/>
        <v>2.8323507366843055</v>
      </c>
      <c r="T1091">
        <f t="shared" ca="1" si="525"/>
        <v>50.594272557643521</v>
      </c>
      <c r="U1091">
        <f t="shared" ca="1" si="546"/>
        <v>-2.7317062411952975E-2</v>
      </c>
      <c r="V1091">
        <f t="shared" ca="1" si="547"/>
        <v>0</v>
      </c>
      <c r="W1091">
        <f t="shared" ca="1" si="526"/>
        <v>1.0461121033431131</v>
      </c>
      <c r="X1091">
        <f t="shared" ca="1" si="527"/>
        <v>5.4397829373841882</v>
      </c>
      <c r="Y1091">
        <f t="shared" ca="1" si="528"/>
        <v>0.74597033541514834</v>
      </c>
      <c r="Z1091">
        <f t="shared" ca="1" si="529"/>
        <v>9.3661825456035892</v>
      </c>
      <c r="AA1091">
        <f t="shared" ca="1" si="530"/>
        <v>633.13861210334312</v>
      </c>
      <c r="AB1091">
        <f t="shared" ca="1" si="531"/>
        <v>637.60983409506434</v>
      </c>
      <c r="AC1091">
        <f t="shared" ca="1" si="532"/>
        <v>2.9175099367689392E-2</v>
      </c>
      <c r="AD1091">
        <f t="shared" ca="1" si="533"/>
        <v>2.92374169210041</v>
      </c>
      <c r="AE1091">
        <f t="shared" ca="1" si="534"/>
        <v>51.490265584821984</v>
      </c>
      <c r="AF1091">
        <f t="shared" ca="1" si="535"/>
        <v>2.9099865456828411E-2</v>
      </c>
      <c r="AG1091">
        <f t="shared" ca="1" si="536"/>
        <v>0</v>
      </c>
      <c r="AH1091">
        <f ca="1">IFERROR(IF(V32="Supercritical",MAX($D$16,IFERROR(L1091,MAX($D$16,POWER((ABS(K1091)^2)/($I$5*MAX(F1091,0.1)^2),1/3)))),IF(V32="Subcritical",MAX($D$16,IFERROR(W1091,MAX($D$16,POWER((ABS(K1091)^2)/($I$5*MAX(F1091,0.1)^2),1/3)))),IF(AND(IFERROR(V1091,0)=1,IFERROR(AG1091,0)=1),IF(IFERROR(T1091,-1E+99)&gt;=IFERROR(AE1091,-1E+99),MAX($D$16,IFERROR(L1091,MAX($D$16,POWER((ABS(K1091)^2)/($I$5*MAX(F1091,0.1)^2),1/3)))),MAX($D$16,IFERROR(W1091,MAX($D$16,POWER((ABS(K1091)^2)/($I$5*MAX(F1091,0.1)^2),1/3))))),IF(IFERROR(V1091,0)=1,MAX($D$16,IFERROR(L1091,MAX($D$16,POWER((ABS(K1091)^2)/($I$5*MAX(F1091,0.1)^2),1/3)))),IF(IFERROR(AG1091,0)=1,MAX($D$16,IFERROR(W1091,MAX($D$16,POWER((ABS(K1091)^2)/($I$5*MAX(F1091,0.1)^2),1/3)))),MAX($D$16,POWER((ABS(K1091)^2)/($I$5*MAX(F1091,0.1)^2),1/3))))))),MAX($D$16,POWER((ABS(K1091)^2)/($I$5*MAX(F1091,0.1)^2),1/3)))</f>
        <v>2.1389677043987478</v>
      </c>
      <c r="AI1091">
        <f t="shared" ca="1" si="537"/>
        <v>634.23146770439871</v>
      </c>
      <c r="AJ1091">
        <f t="shared" ca="1" si="538"/>
        <v>635.30095155659808</v>
      </c>
      <c r="AM1091">
        <v>0</v>
      </c>
      <c r="AN1091">
        <v>0</v>
      </c>
      <c r="AO1091">
        <f t="shared" si="539"/>
        <v>0</v>
      </c>
      <c r="AP1091">
        <f t="shared" si="548"/>
        <v>0</v>
      </c>
      <c r="AQ1091">
        <f t="shared" ca="1" si="540"/>
        <v>1.0000000000000004</v>
      </c>
      <c r="AR1091" t="str">
        <f t="shared" ca="1" si="541"/>
        <v>Supercritical</v>
      </c>
      <c r="AS1091">
        <f t="shared" ca="1" si="542"/>
        <v>3.8141460404132466E-3</v>
      </c>
    </row>
    <row r="1092" spans="1:45" x14ac:dyDescent="0.35">
      <c r="A1092">
        <v>943</v>
      </c>
      <c r="B1092">
        <v>941.99599999999998</v>
      </c>
      <c r="C1092">
        <v>616083.74399999995</v>
      </c>
      <c r="D1092">
        <v>3097065.0049999999</v>
      </c>
      <c r="E1092">
        <v>632.09199999999998</v>
      </c>
      <c r="F1092">
        <v>5.2</v>
      </c>
      <c r="G1092">
        <v>0</v>
      </c>
      <c r="H1092" t="s">
        <v>194</v>
      </c>
      <c r="I1092">
        <v>5.7000000000000002E-2</v>
      </c>
      <c r="J1092">
        <f t="shared" si="543"/>
        <v>1</v>
      </c>
      <c r="K1092">
        <f t="shared" ca="1" si="544"/>
        <v>50.95</v>
      </c>
      <c r="L1092">
        <f t="shared" ca="1" si="545"/>
        <v>1.0684959309922624</v>
      </c>
      <c r="M1092">
        <f t="shared" ca="1" si="518"/>
        <v>5.5561788411597641</v>
      </c>
      <c r="N1092">
        <f t="shared" ca="1" si="519"/>
        <v>0.75728294997139567</v>
      </c>
      <c r="O1092">
        <f t="shared" ca="1" si="520"/>
        <v>9.1699712080119067</v>
      </c>
      <c r="P1092">
        <f t="shared" ca="1" si="521"/>
        <v>633.16049593099228</v>
      </c>
      <c r="Q1092">
        <f t="shared" ca="1" si="522"/>
        <v>637.44634567389585</v>
      </c>
      <c r="R1092">
        <f t="shared" ca="1" si="523"/>
        <v>2.7409906686322007E-2</v>
      </c>
      <c r="S1092">
        <f t="shared" ca="1" si="524"/>
        <v>2.8323507366843055</v>
      </c>
      <c r="T1092">
        <f t="shared" ca="1" si="525"/>
        <v>50.594272557643521</v>
      </c>
      <c r="U1092">
        <f t="shared" ca="1" si="546"/>
        <v>-2.7317062411952975E-2</v>
      </c>
      <c r="V1092">
        <f t="shared" ca="1" si="547"/>
        <v>0</v>
      </c>
      <c r="W1092">
        <f t="shared" ca="1" si="526"/>
        <v>1.0466904628317639</v>
      </c>
      <c r="X1092">
        <f t="shared" ca="1" si="527"/>
        <v>5.4427904067251722</v>
      </c>
      <c r="Y1092">
        <f t="shared" ca="1" si="528"/>
        <v>0.74626438166329634</v>
      </c>
      <c r="Z1092">
        <f t="shared" ca="1" si="529"/>
        <v>9.3610071659282745</v>
      </c>
      <c r="AA1092">
        <f t="shared" ca="1" si="530"/>
        <v>633.13869046283173</v>
      </c>
      <c r="AB1092">
        <f t="shared" ca="1" si="531"/>
        <v>637.60497258110695</v>
      </c>
      <c r="AC1092">
        <f t="shared" ca="1" si="532"/>
        <v>2.9127556623153431E-2</v>
      </c>
      <c r="AD1092">
        <f t="shared" ca="1" si="533"/>
        <v>2.921318711958742</v>
      </c>
      <c r="AE1092">
        <f t="shared" ca="1" si="534"/>
        <v>51.466533339109198</v>
      </c>
      <c r="AF1092">
        <f t="shared" ca="1" si="535"/>
        <v>2.859842906650556E-2</v>
      </c>
      <c r="AG1092">
        <f t="shared" ca="1" si="536"/>
        <v>0</v>
      </c>
      <c r="AH1092">
        <f ca="1">IFERROR(IF(V32="Supercritical",MAX($D$16,IFERROR(L1092,MAX($D$16,POWER((ABS(K1092)^2)/($I$5*MAX(F1092,0.1)^2),1/3)))),IF(V32="Subcritical",MAX($D$16,IFERROR(W1092,MAX($D$16,POWER((ABS(K1092)^2)/($I$5*MAX(F1092,0.1)^2),1/3)))),IF(AND(IFERROR(V1092,0)=1,IFERROR(AG1092,0)=1),IF(IFERROR(T1092,-1E+99)&gt;=IFERROR(AE1092,-1E+99),MAX($D$16,IFERROR(L1092,MAX($D$16,POWER((ABS(K1092)^2)/($I$5*MAX(F1092,0.1)^2),1/3)))),MAX($D$16,IFERROR(W1092,MAX($D$16,POWER((ABS(K1092)^2)/($I$5*MAX(F1092,0.1)^2),1/3))))),IF(IFERROR(V1092,0)=1,MAX($D$16,IFERROR(L1092,MAX($D$16,POWER((ABS(K1092)^2)/($I$5*MAX(F1092,0.1)^2),1/3)))),IF(IFERROR(AG1092,0)=1,MAX($D$16,IFERROR(W1092,MAX($D$16,POWER((ABS(K1092)^2)/($I$5*MAX(F1092,0.1)^2),1/3)))),MAX($D$16,POWER((ABS(K1092)^2)/($I$5*MAX(F1092,0.1)^2),1/3))))))),MAX($D$16,POWER((ABS(K1092)^2)/($I$5*MAX(F1092,0.1)^2),1/3)))</f>
        <v>2.1389677043987478</v>
      </c>
      <c r="AI1092">
        <f t="shared" ca="1" si="537"/>
        <v>634.23096770439872</v>
      </c>
      <c r="AJ1092">
        <f t="shared" ca="1" si="538"/>
        <v>635.30045155659809</v>
      </c>
      <c r="AM1092">
        <v>0</v>
      </c>
      <c r="AN1092">
        <v>0</v>
      </c>
      <c r="AO1092">
        <f t="shared" si="539"/>
        <v>0</v>
      </c>
      <c r="AP1092">
        <f t="shared" si="548"/>
        <v>0</v>
      </c>
      <c r="AQ1092">
        <f t="shared" ca="1" si="540"/>
        <v>1.0000000000000004</v>
      </c>
      <c r="AR1092" t="str">
        <f t="shared" ca="1" si="541"/>
        <v>Supercritical</v>
      </c>
      <c r="AS1092">
        <f t="shared" ca="1" si="542"/>
        <v>3.8141460404132466E-3</v>
      </c>
    </row>
    <row r="1093" spans="1:45" x14ac:dyDescent="0.35">
      <c r="A1093">
        <v>944</v>
      </c>
      <c r="B1093">
        <v>942.995</v>
      </c>
      <c r="C1093">
        <v>616083.70200000005</v>
      </c>
      <c r="D1093">
        <v>3097064.0060000001</v>
      </c>
      <c r="E1093">
        <v>632.0915</v>
      </c>
      <c r="F1093">
        <v>5.2</v>
      </c>
      <c r="G1093">
        <v>0</v>
      </c>
      <c r="H1093" t="s">
        <v>194</v>
      </c>
      <c r="I1093">
        <v>0</v>
      </c>
      <c r="J1093">
        <f t="shared" si="543"/>
        <v>0.99900000000002365</v>
      </c>
      <c r="K1093">
        <f t="shared" ca="1" si="544"/>
        <v>50.95</v>
      </c>
      <c r="L1093">
        <f t="shared" ca="1" si="545"/>
        <v>1.0684959309922624</v>
      </c>
      <c r="M1093">
        <f t="shared" ca="1" si="518"/>
        <v>5.5561788411597641</v>
      </c>
      <c r="N1093">
        <f t="shared" ca="1" si="519"/>
        <v>0.75728294997139567</v>
      </c>
      <c r="O1093">
        <f t="shared" ca="1" si="520"/>
        <v>9.1699712080119067</v>
      </c>
      <c r="P1093">
        <f t="shared" ca="1" si="521"/>
        <v>633.1599959309923</v>
      </c>
      <c r="Q1093">
        <f t="shared" ca="1" si="522"/>
        <v>637.44584567389586</v>
      </c>
      <c r="R1093">
        <f t="shared" ca="1" si="523"/>
        <v>2.7409906686322007E-2</v>
      </c>
      <c r="S1093">
        <f t="shared" ca="1" si="524"/>
        <v>2.8323507366843055</v>
      </c>
      <c r="T1093">
        <f t="shared" ca="1" si="525"/>
        <v>50.594272557643521</v>
      </c>
      <c r="U1093">
        <f t="shared" ca="1" si="546"/>
        <v>-2.6882496779649045E-2</v>
      </c>
      <c r="V1093">
        <f t="shared" ca="1" si="547"/>
        <v>0</v>
      </c>
      <c r="W1093">
        <f t="shared" ca="1" si="526"/>
        <v>1.0472619256330677</v>
      </c>
      <c r="X1093">
        <f t="shared" ca="1" si="527"/>
        <v>5.4457620132919526</v>
      </c>
      <c r="Y1093">
        <f t="shared" ca="1" si="528"/>
        <v>0.74655482994228783</v>
      </c>
      <c r="Z1093">
        <f t="shared" ca="1" si="529"/>
        <v>9.3558991148790263</v>
      </c>
      <c r="AA1093">
        <f t="shared" ca="1" si="530"/>
        <v>633.13876192563305</v>
      </c>
      <c r="AB1093">
        <f t="shared" ca="1" si="531"/>
        <v>637.60017111257469</v>
      </c>
      <c r="AC1093">
        <f t="shared" ca="1" si="532"/>
        <v>2.9080685011148518E-2</v>
      </c>
      <c r="AD1093">
        <f t="shared" ca="1" si="533"/>
        <v>2.918927910040519</v>
      </c>
      <c r="AE1093">
        <f t="shared" ca="1" si="534"/>
        <v>51.443114958286344</v>
      </c>
      <c r="AF1093">
        <f t="shared" ca="1" si="535"/>
        <v>2.9004518883994024E-2</v>
      </c>
      <c r="AG1093">
        <f t="shared" ca="1" si="536"/>
        <v>0</v>
      </c>
      <c r="AH1093">
        <f ca="1">IFERROR(IF(V32="Supercritical",MAX($D$16,IFERROR(L1093,MAX($D$16,POWER((ABS(K1093)^2)/($I$5*MAX(F1093,0.1)^2),1/3)))),IF(V32="Subcritical",MAX($D$16,IFERROR(W1093,MAX($D$16,POWER((ABS(K1093)^2)/($I$5*MAX(F1093,0.1)^2),1/3)))),IF(AND(IFERROR(V1093,0)=1,IFERROR(AG1093,0)=1),IF(IFERROR(T1093,-1E+99)&gt;=IFERROR(AE1093,-1E+99),MAX($D$16,IFERROR(L1093,MAX($D$16,POWER((ABS(K1093)^2)/($I$5*MAX(F1093,0.1)^2),1/3)))),MAX($D$16,IFERROR(W1093,MAX($D$16,POWER((ABS(K1093)^2)/($I$5*MAX(F1093,0.1)^2),1/3))))),IF(IFERROR(V1093,0)=1,MAX($D$16,IFERROR(L1093,MAX($D$16,POWER((ABS(K1093)^2)/($I$5*MAX(F1093,0.1)^2),1/3)))),IF(IFERROR(AG1093,0)=1,MAX($D$16,IFERROR(W1093,MAX($D$16,POWER((ABS(K1093)^2)/($I$5*MAX(F1093,0.1)^2),1/3)))),MAX($D$16,POWER((ABS(K1093)^2)/($I$5*MAX(F1093,0.1)^2),1/3))))))),MAX($D$16,POWER((ABS(K1093)^2)/($I$5*MAX(F1093,0.1)^2),1/3)))</f>
        <v>2.1389677043987478</v>
      </c>
      <c r="AI1093">
        <f t="shared" ca="1" si="537"/>
        <v>634.23046770439873</v>
      </c>
      <c r="AJ1093">
        <f t="shared" ca="1" si="538"/>
        <v>635.2999515565981</v>
      </c>
      <c r="AM1093">
        <v>0</v>
      </c>
      <c r="AN1093">
        <v>0</v>
      </c>
      <c r="AO1093">
        <f t="shared" si="539"/>
        <v>0</v>
      </c>
      <c r="AP1093">
        <f t="shared" si="548"/>
        <v>0</v>
      </c>
      <c r="AQ1093">
        <f t="shared" ca="1" si="540"/>
        <v>1.0000000000000004</v>
      </c>
      <c r="AR1093" t="str">
        <f t="shared" ca="1" si="541"/>
        <v>Supercritical</v>
      </c>
      <c r="AS1093">
        <f t="shared" ca="1" si="542"/>
        <v>3.8141460404132466E-3</v>
      </c>
    </row>
    <row r="1094" spans="1:45" x14ac:dyDescent="0.35">
      <c r="A1094">
        <v>945</v>
      </c>
      <c r="B1094">
        <v>943.995</v>
      </c>
      <c r="C1094">
        <v>616083.66</v>
      </c>
      <c r="D1094">
        <v>3097063.0070000002</v>
      </c>
      <c r="E1094">
        <v>632.09100000000001</v>
      </c>
      <c r="F1094">
        <v>5.2</v>
      </c>
      <c r="G1094">
        <v>0</v>
      </c>
      <c r="H1094" t="s">
        <v>194</v>
      </c>
      <c r="I1094">
        <v>5.7000000000000002E-2</v>
      </c>
      <c r="J1094">
        <f t="shared" si="543"/>
        <v>1</v>
      </c>
      <c r="K1094">
        <f t="shared" ca="1" si="544"/>
        <v>50.95</v>
      </c>
      <c r="L1094">
        <f t="shared" ca="1" si="545"/>
        <v>1.0684959309922624</v>
      </c>
      <c r="M1094">
        <f t="shared" ca="1" si="518"/>
        <v>5.5561788411597641</v>
      </c>
      <c r="N1094">
        <f t="shared" ca="1" si="519"/>
        <v>0.75728294997139567</v>
      </c>
      <c r="O1094">
        <f t="shared" ca="1" si="520"/>
        <v>9.1699712080119067</v>
      </c>
      <c r="P1094">
        <f t="shared" ca="1" si="521"/>
        <v>633.15949593099231</v>
      </c>
      <c r="Q1094">
        <f t="shared" ca="1" si="522"/>
        <v>637.44534567389587</v>
      </c>
      <c r="R1094">
        <f t="shared" ca="1" si="523"/>
        <v>2.7409906686322007E-2</v>
      </c>
      <c r="S1094">
        <f t="shared" ca="1" si="524"/>
        <v>2.8323507366843055</v>
      </c>
      <c r="T1094">
        <f t="shared" ca="1" si="525"/>
        <v>50.594272557643521</v>
      </c>
      <c r="U1094">
        <f t="shared" ca="1" si="546"/>
        <v>-2.7317062411952975E-2</v>
      </c>
      <c r="V1094">
        <f t="shared" ca="1" si="547"/>
        <v>0</v>
      </c>
      <c r="W1094">
        <f t="shared" ca="1" si="526"/>
        <v>1.0478294736513694</v>
      </c>
      <c r="X1094">
        <f t="shared" ca="1" si="527"/>
        <v>5.4487132629871207</v>
      </c>
      <c r="Y1094">
        <f t="shared" ca="1" si="528"/>
        <v>0.74684319844769498</v>
      </c>
      <c r="Z1094">
        <f t="shared" ca="1" si="529"/>
        <v>9.3508315708409917</v>
      </c>
      <c r="AA1094">
        <f t="shared" ca="1" si="530"/>
        <v>633.13882947365141</v>
      </c>
      <c r="AB1094">
        <f t="shared" ca="1" si="531"/>
        <v>637.59540699996319</v>
      </c>
      <c r="AC1094">
        <f t="shared" ca="1" si="532"/>
        <v>2.9034236724685865E-2</v>
      </c>
      <c r="AD1094">
        <f t="shared" ca="1" si="533"/>
        <v>2.9165567120825355</v>
      </c>
      <c r="AE1094">
        <f t="shared" ca="1" si="534"/>
        <v>51.419887325506885</v>
      </c>
      <c r="AF1094">
        <f t="shared" ca="1" si="535"/>
        <v>2.8979894477288326E-2</v>
      </c>
      <c r="AG1094">
        <f t="shared" ca="1" si="536"/>
        <v>0</v>
      </c>
      <c r="AH1094">
        <f ca="1">IFERROR(IF(V32="Supercritical",MAX($D$16,IFERROR(L1094,MAX($D$16,POWER((ABS(K1094)^2)/($I$5*MAX(F1094,0.1)^2),1/3)))),IF(V32="Subcritical",MAX($D$16,IFERROR(W1094,MAX($D$16,POWER((ABS(K1094)^2)/($I$5*MAX(F1094,0.1)^2),1/3)))),IF(AND(IFERROR(V1094,0)=1,IFERROR(AG1094,0)=1),IF(IFERROR(T1094,-1E+99)&gt;=IFERROR(AE1094,-1E+99),MAX($D$16,IFERROR(L1094,MAX($D$16,POWER((ABS(K1094)^2)/($I$5*MAX(F1094,0.1)^2),1/3)))),MAX($D$16,IFERROR(W1094,MAX($D$16,POWER((ABS(K1094)^2)/($I$5*MAX(F1094,0.1)^2),1/3))))),IF(IFERROR(V1094,0)=1,MAX($D$16,IFERROR(L1094,MAX($D$16,POWER((ABS(K1094)^2)/($I$5*MAX(F1094,0.1)^2),1/3)))),IF(IFERROR(AG1094,0)=1,MAX($D$16,IFERROR(W1094,MAX($D$16,POWER((ABS(K1094)^2)/($I$5*MAX(F1094,0.1)^2),1/3)))),MAX($D$16,POWER((ABS(K1094)^2)/($I$5*MAX(F1094,0.1)^2),1/3))))))),MAX($D$16,POWER((ABS(K1094)^2)/($I$5*MAX(F1094,0.1)^2),1/3)))</f>
        <v>2.1389677043987478</v>
      </c>
      <c r="AI1094">
        <f t="shared" ca="1" si="537"/>
        <v>634.22996770439875</v>
      </c>
      <c r="AJ1094">
        <f t="shared" ca="1" si="538"/>
        <v>635.29945155659811</v>
      </c>
      <c r="AM1094">
        <v>0</v>
      </c>
      <c r="AN1094">
        <v>0</v>
      </c>
      <c r="AO1094">
        <f t="shared" si="539"/>
        <v>0</v>
      </c>
      <c r="AP1094">
        <f t="shared" si="548"/>
        <v>0</v>
      </c>
      <c r="AQ1094">
        <f t="shared" ca="1" si="540"/>
        <v>1.0000000000000004</v>
      </c>
      <c r="AR1094" t="str">
        <f t="shared" ca="1" si="541"/>
        <v>Supercritical</v>
      </c>
      <c r="AS1094">
        <f t="shared" ca="1" si="542"/>
        <v>3.8141460404132466E-3</v>
      </c>
    </row>
    <row r="1095" spans="1:45" x14ac:dyDescent="0.35">
      <c r="A1095">
        <v>946</v>
      </c>
      <c r="B1095">
        <v>944.995</v>
      </c>
      <c r="C1095">
        <v>616083.61699999997</v>
      </c>
      <c r="D1095">
        <v>3097062.0079999999</v>
      </c>
      <c r="E1095">
        <v>632.09050000000002</v>
      </c>
      <c r="F1095">
        <v>5.2</v>
      </c>
      <c r="G1095">
        <v>0</v>
      </c>
      <c r="H1095" t="s">
        <v>194</v>
      </c>
      <c r="I1095">
        <v>0.06</v>
      </c>
      <c r="J1095">
        <f t="shared" si="543"/>
        <v>1</v>
      </c>
      <c r="K1095">
        <f t="shared" ca="1" si="544"/>
        <v>50.95</v>
      </c>
      <c r="L1095">
        <f t="shared" ca="1" si="545"/>
        <v>1.0684959309922624</v>
      </c>
      <c r="M1095">
        <f t="shared" ca="1" si="518"/>
        <v>5.5561788411597641</v>
      </c>
      <c r="N1095">
        <f t="shared" ca="1" si="519"/>
        <v>0.75728294997139567</v>
      </c>
      <c r="O1095">
        <f t="shared" ca="1" si="520"/>
        <v>9.1699712080119067</v>
      </c>
      <c r="P1095">
        <f t="shared" ca="1" si="521"/>
        <v>633.15899593099232</v>
      </c>
      <c r="Q1095">
        <f t="shared" ca="1" si="522"/>
        <v>637.44484567389588</v>
      </c>
      <c r="R1095">
        <f t="shared" ca="1" si="523"/>
        <v>2.7409906686322007E-2</v>
      </c>
      <c r="S1095">
        <f t="shared" ca="1" si="524"/>
        <v>2.8323507366843055</v>
      </c>
      <c r="T1095">
        <f t="shared" ca="1" si="525"/>
        <v>50.594272557643521</v>
      </c>
      <c r="U1095">
        <f t="shared" ca="1" si="546"/>
        <v>-2.7338491660657382E-2</v>
      </c>
      <c r="V1095">
        <f t="shared" ca="1" si="547"/>
        <v>0</v>
      </c>
      <c r="W1095">
        <f t="shared" ca="1" si="526"/>
        <v>1.0483970615820217</v>
      </c>
      <c r="X1095">
        <f t="shared" ca="1" si="527"/>
        <v>5.4516647202265132</v>
      </c>
      <c r="Y1095">
        <f t="shared" ca="1" si="528"/>
        <v>0.74713149750517516</v>
      </c>
      <c r="Z1095">
        <f t="shared" ca="1" si="529"/>
        <v>9.3457691576240336</v>
      </c>
      <c r="AA1095">
        <f t="shared" ca="1" si="530"/>
        <v>633.13889706158204</v>
      </c>
      <c r="AB1095">
        <f t="shared" ca="1" si="531"/>
        <v>637.59065043301916</v>
      </c>
      <c r="AC1095">
        <f t="shared" ca="1" si="532"/>
        <v>2.8987886782872067E-2</v>
      </c>
      <c r="AD1095">
        <f t="shared" ca="1" si="533"/>
        <v>2.9141885563863097</v>
      </c>
      <c r="AE1095">
        <f t="shared" ca="1" si="534"/>
        <v>51.396688233134476</v>
      </c>
      <c r="AF1095">
        <f t="shared" ca="1" si="535"/>
        <v>2.8531713847542051E-2</v>
      </c>
      <c r="AG1095">
        <f t="shared" ca="1" si="536"/>
        <v>0</v>
      </c>
      <c r="AH1095">
        <f ca="1">IFERROR(IF(V32="Supercritical",MAX($D$16,IFERROR(L1095,MAX($D$16,POWER((ABS(K1095)^2)/($I$5*MAX(F1095,0.1)^2),1/3)))),IF(V32="Subcritical",MAX($D$16,IFERROR(W1095,MAX($D$16,POWER((ABS(K1095)^2)/($I$5*MAX(F1095,0.1)^2),1/3)))),IF(AND(IFERROR(V1095,0)=1,IFERROR(AG1095,0)=1),IF(IFERROR(T1095,-1E+99)&gt;=IFERROR(AE1095,-1E+99),MAX($D$16,IFERROR(L1095,MAX($D$16,POWER((ABS(K1095)^2)/($I$5*MAX(F1095,0.1)^2),1/3)))),MAX($D$16,IFERROR(W1095,MAX($D$16,POWER((ABS(K1095)^2)/($I$5*MAX(F1095,0.1)^2),1/3))))),IF(IFERROR(V1095,0)=1,MAX($D$16,IFERROR(L1095,MAX($D$16,POWER((ABS(K1095)^2)/($I$5*MAX(F1095,0.1)^2),1/3)))),IF(IFERROR(AG1095,0)=1,MAX($D$16,IFERROR(W1095,MAX($D$16,POWER((ABS(K1095)^2)/($I$5*MAX(F1095,0.1)^2),1/3)))),MAX($D$16,POWER((ABS(K1095)^2)/($I$5*MAX(F1095,0.1)^2),1/3))))))),MAX($D$16,POWER((ABS(K1095)^2)/($I$5*MAX(F1095,0.1)^2),1/3)))</f>
        <v>2.1389677043987478</v>
      </c>
      <c r="AI1095">
        <f t="shared" ca="1" si="537"/>
        <v>634.22946770439876</v>
      </c>
      <c r="AJ1095">
        <f t="shared" ca="1" si="538"/>
        <v>635.29895155659813</v>
      </c>
      <c r="AM1095">
        <v>0</v>
      </c>
      <c r="AN1095">
        <v>0</v>
      </c>
      <c r="AO1095">
        <f t="shared" si="539"/>
        <v>0</v>
      </c>
      <c r="AP1095">
        <f t="shared" si="548"/>
        <v>0</v>
      </c>
      <c r="AQ1095">
        <f t="shared" ca="1" si="540"/>
        <v>1.0000000000000004</v>
      </c>
      <c r="AR1095" t="str">
        <f t="shared" ca="1" si="541"/>
        <v>Supercritical</v>
      </c>
      <c r="AS1095">
        <f t="shared" ca="1" si="542"/>
        <v>3.8141460404132466E-3</v>
      </c>
    </row>
    <row r="1096" spans="1:45" x14ac:dyDescent="0.35">
      <c r="A1096">
        <v>947</v>
      </c>
      <c r="B1096">
        <v>945.99599999999998</v>
      </c>
      <c r="C1096">
        <v>616083.57499999995</v>
      </c>
      <c r="D1096">
        <v>3097061.0079999999</v>
      </c>
      <c r="E1096">
        <v>632.09</v>
      </c>
      <c r="F1096">
        <v>5.2</v>
      </c>
      <c r="G1096">
        <v>0</v>
      </c>
      <c r="H1096" t="s">
        <v>194</v>
      </c>
      <c r="I1096">
        <v>2E-3</v>
      </c>
      <c r="J1096">
        <f t="shared" si="543"/>
        <v>1.0009999999999764</v>
      </c>
      <c r="K1096">
        <f t="shared" ca="1" si="544"/>
        <v>50.95</v>
      </c>
      <c r="L1096">
        <f t="shared" ca="1" si="545"/>
        <v>1.0684959309922624</v>
      </c>
      <c r="M1096">
        <f t="shared" ca="1" si="518"/>
        <v>5.5561788411597641</v>
      </c>
      <c r="N1096">
        <f t="shared" ca="1" si="519"/>
        <v>0.75728294997139567</v>
      </c>
      <c r="O1096">
        <f t="shared" ca="1" si="520"/>
        <v>9.1699712080119067</v>
      </c>
      <c r="P1096">
        <f t="shared" ca="1" si="521"/>
        <v>633.15849593099233</v>
      </c>
      <c r="Q1096">
        <f t="shared" ca="1" si="522"/>
        <v>637.4443456738959</v>
      </c>
      <c r="R1096">
        <f t="shared" ca="1" si="523"/>
        <v>2.7409906686322007E-2</v>
      </c>
      <c r="S1096">
        <f t="shared" ca="1" si="524"/>
        <v>2.8323507366843055</v>
      </c>
      <c r="T1096">
        <f t="shared" ca="1" si="525"/>
        <v>50.594272557643521</v>
      </c>
      <c r="U1096">
        <f t="shared" ca="1" si="546"/>
        <v>-2.6951602758799709E-2</v>
      </c>
      <c r="V1096">
        <f t="shared" ca="1" si="547"/>
        <v>0</v>
      </c>
      <c r="W1096">
        <f t="shared" ca="1" si="526"/>
        <v>1.0489673829695438</v>
      </c>
      <c r="X1096">
        <f t="shared" ca="1" si="527"/>
        <v>5.4546303914416283</v>
      </c>
      <c r="Y1096">
        <f t="shared" ca="1" si="528"/>
        <v>0.74742109464988271</v>
      </c>
      <c r="Z1096">
        <f t="shared" ca="1" si="529"/>
        <v>9.3406878823432447</v>
      </c>
      <c r="AA1096">
        <f t="shared" ca="1" si="530"/>
        <v>633.13896738296955</v>
      </c>
      <c r="AB1096">
        <f t="shared" ca="1" si="531"/>
        <v>637.58588125225367</v>
      </c>
      <c r="AC1096">
        <f t="shared" ca="1" si="532"/>
        <v>2.8941415690790832E-2</v>
      </c>
      <c r="AD1096">
        <f t="shared" ca="1" si="533"/>
        <v>2.9118122220630602</v>
      </c>
      <c r="AE1096">
        <f t="shared" ca="1" si="534"/>
        <v>51.373407762428926</v>
      </c>
      <c r="AF1096">
        <f t="shared" ca="1" si="535"/>
        <v>2.8441415690849681E-2</v>
      </c>
      <c r="AG1096">
        <f t="shared" ca="1" si="536"/>
        <v>0</v>
      </c>
      <c r="AH1096">
        <f ca="1">IFERROR(IF(V32="Supercritical",MAX($D$16,IFERROR(L1096,MAX($D$16,POWER((ABS(K1096)^2)/($I$5*MAX(F1096,0.1)^2),1/3)))),IF(V32="Subcritical",MAX($D$16,IFERROR(W1096,MAX($D$16,POWER((ABS(K1096)^2)/($I$5*MAX(F1096,0.1)^2),1/3)))),IF(AND(IFERROR(V1096,0)=1,IFERROR(AG1096,0)=1),IF(IFERROR(T1096,-1E+99)&gt;=IFERROR(AE1096,-1E+99),MAX($D$16,IFERROR(L1096,MAX($D$16,POWER((ABS(K1096)^2)/($I$5*MAX(F1096,0.1)^2),1/3)))),MAX($D$16,IFERROR(W1096,MAX($D$16,POWER((ABS(K1096)^2)/($I$5*MAX(F1096,0.1)^2),1/3))))),IF(IFERROR(V1096,0)=1,MAX($D$16,IFERROR(L1096,MAX($D$16,POWER((ABS(K1096)^2)/($I$5*MAX(F1096,0.1)^2),1/3)))),IF(IFERROR(AG1096,0)=1,MAX($D$16,IFERROR(W1096,MAX($D$16,POWER((ABS(K1096)^2)/($I$5*MAX(F1096,0.1)^2),1/3)))),MAX($D$16,POWER((ABS(K1096)^2)/($I$5*MAX(F1096,0.1)^2),1/3))))))),MAX($D$16,POWER((ABS(K1096)^2)/($I$5*MAX(F1096,0.1)^2),1/3)))</f>
        <v>2.1389677043987478</v>
      </c>
      <c r="AI1096">
        <f t="shared" ca="1" si="537"/>
        <v>634.22896770439877</v>
      </c>
      <c r="AJ1096">
        <f t="shared" ca="1" si="538"/>
        <v>635.29845155659814</v>
      </c>
      <c r="AM1096">
        <v>0</v>
      </c>
      <c r="AN1096">
        <v>0</v>
      </c>
      <c r="AO1096">
        <f t="shared" si="539"/>
        <v>0</v>
      </c>
      <c r="AP1096">
        <f t="shared" si="548"/>
        <v>0</v>
      </c>
      <c r="AQ1096">
        <f t="shared" ca="1" si="540"/>
        <v>1.0000000000000004</v>
      </c>
      <c r="AR1096" t="str">
        <f t="shared" ca="1" si="541"/>
        <v>Supercritical</v>
      </c>
      <c r="AS1096">
        <f t="shared" ca="1" si="542"/>
        <v>3.8141460404132466E-3</v>
      </c>
    </row>
    <row r="1097" spans="1:45" x14ac:dyDescent="0.35">
      <c r="A1097">
        <v>948</v>
      </c>
      <c r="B1097">
        <v>946.99599999999998</v>
      </c>
      <c r="C1097">
        <v>616083.53300000005</v>
      </c>
      <c r="D1097">
        <v>3097060.0090000001</v>
      </c>
      <c r="E1097">
        <v>632.08950000000004</v>
      </c>
      <c r="F1097">
        <v>5.2</v>
      </c>
      <c r="G1097">
        <v>0</v>
      </c>
      <c r="H1097" t="s">
        <v>194</v>
      </c>
      <c r="I1097">
        <v>0</v>
      </c>
      <c r="J1097">
        <f t="shared" si="543"/>
        <v>1</v>
      </c>
      <c r="K1097">
        <f t="shared" ca="1" si="544"/>
        <v>50.95</v>
      </c>
      <c r="L1097">
        <f t="shared" ca="1" si="545"/>
        <v>1.0684959309922624</v>
      </c>
      <c r="M1097">
        <f t="shared" ca="1" si="518"/>
        <v>5.5561788411597641</v>
      </c>
      <c r="N1097">
        <f t="shared" ca="1" si="519"/>
        <v>0.75728294997139567</v>
      </c>
      <c r="O1097">
        <f t="shared" ca="1" si="520"/>
        <v>9.1699712080119067</v>
      </c>
      <c r="P1097">
        <f t="shared" ca="1" si="521"/>
        <v>633.15799593099234</v>
      </c>
      <c r="Q1097">
        <f t="shared" ca="1" si="522"/>
        <v>637.44384567389591</v>
      </c>
      <c r="R1097">
        <f t="shared" ca="1" si="523"/>
        <v>2.7409906686322007E-2</v>
      </c>
      <c r="S1097">
        <f t="shared" ca="1" si="524"/>
        <v>2.8323507366843055</v>
      </c>
      <c r="T1097">
        <f t="shared" ca="1" si="525"/>
        <v>50.594272557643521</v>
      </c>
      <c r="U1097">
        <f t="shared" ca="1" si="546"/>
        <v>-2.6909906686341856E-2</v>
      </c>
      <c r="V1097">
        <f t="shared" ca="1" si="547"/>
        <v>0</v>
      </c>
      <c r="W1097">
        <f t="shared" ca="1" si="526"/>
        <v>1.0495412400918771</v>
      </c>
      <c r="X1097">
        <f t="shared" ca="1" si="527"/>
        <v>5.4576144484777611</v>
      </c>
      <c r="Y1097">
        <f t="shared" ca="1" si="528"/>
        <v>0.74771239581065341</v>
      </c>
      <c r="Z1097">
        <f t="shared" ca="1" si="529"/>
        <v>9.3355806792491514</v>
      </c>
      <c r="AA1097">
        <f t="shared" ca="1" si="530"/>
        <v>633.13904124009196</v>
      </c>
      <c r="AB1097">
        <f t="shared" ca="1" si="531"/>
        <v>637.58109356520765</v>
      </c>
      <c r="AC1097">
        <f t="shared" ca="1" si="532"/>
        <v>2.8894759478712104E-2</v>
      </c>
      <c r="AD1097">
        <f t="shared" ca="1" si="533"/>
        <v>2.909424413433205</v>
      </c>
      <c r="AE1097">
        <f t="shared" ca="1" si="534"/>
        <v>51.350013618990708</v>
      </c>
      <c r="AF1097">
        <f t="shared" ca="1" si="535"/>
        <v>2.881675444962184E-2</v>
      </c>
      <c r="AG1097">
        <f t="shared" ca="1" si="536"/>
        <v>0</v>
      </c>
      <c r="AH1097">
        <f ca="1">IFERROR(IF(V32="Supercritical",MAX($D$16,IFERROR(L1097,MAX($D$16,POWER((ABS(K1097)^2)/($I$5*MAX(F1097,0.1)^2),1/3)))),IF(V32="Subcritical",MAX($D$16,IFERROR(W1097,MAX($D$16,POWER((ABS(K1097)^2)/($I$5*MAX(F1097,0.1)^2),1/3)))),IF(AND(IFERROR(V1097,0)=1,IFERROR(AG1097,0)=1),IF(IFERROR(T1097,-1E+99)&gt;=IFERROR(AE1097,-1E+99),MAX($D$16,IFERROR(L1097,MAX($D$16,POWER((ABS(K1097)^2)/($I$5*MAX(F1097,0.1)^2),1/3)))),MAX($D$16,IFERROR(W1097,MAX($D$16,POWER((ABS(K1097)^2)/($I$5*MAX(F1097,0.1)^2),1/3))))),IF(IFERROR(V1097,0)=1,MAX($D$16,IFERROR(L1097,MAX($D$16,POWER((ABS(K1097)^2)/($I$5*MAX(F1097,0.1)^2),1/3)))),IF(IFERROR(AG1097,0)=1,MAX($D$16,IFERROR(W1097,MAX($D$16,POWER((ABS(K1097)^2)/($I$5*MAX(F1097,0.1)^2),1/3)))),MAX($D$16,POWER((ABS(K1097)^2)/($I$5*MAX(F1097,0.1)^2),1/3))))))),MAX($D$16,POWER((ABS(K1097)^2)/($I$5*MAX(F1097,0.1)^2),1/3)))</f>
        <v>2.1389677043987478</v>
      </c>
      <c r="AI1097">
        <f t="shared" ca="1" si="537"/>
        <v>634.22846770439878</v>
      </c>
      <c r="AJ1097">
        <f t="shared" ca="1" si="538"/>
        <v>635.29795155659815</v>
      </c>
      <c r="AM1097">
        <v>0</v>
      </c>
      <c r="AN1097">
        <v>0</v>
      </c>
      <c r="AO1097">
        <f t="shared" si="539"/>
        <v>0</v>
      </c>
      <c r="AP1097">
        <f t="shared" si="548"/>
        <v>0</v>
      </c>
      <c r="AQ1097">
        <f t="shared" ca="1" si="540"/>
        <v>1.0000000000000004</v>
      </c>
      <c r="AR1097" t="str">
        <f t="shared" ca="1" si="541"/>
        <v>Supercritical</v>
      </c>
      <c r="AS1097">
        <f t="shared" ca="1" si="542"/>
        <v>3.8141460404132466E-3</v>
      </c>
    </row>
    <row r="1098" spans="1:45" x14ac:dyDescent="0.35">
      <c r="A1098">
        <v>949</v>
      </c>
      <c r="B1098">
        <v>947.99599999999998</v>
      </c>
      <c r="C1098">
        <v>616083.49100000004</v>
      </c>
      <c r="D1098">
        <v>3097059.01</v>
      </c>
      <c r="E1098">
        <v>632.08900000000006</v>
      </c>
      <c r="F1098">
        <v>5.2</v>
      </c>
      <c r="G1098">
        <v>0</v>
      </c>
      <c r="H1098" t="s">
        <v>194</v>
      </c>
      <c r="I1098">
        <v>5.7000000000000002E-2</v>
      </c>
      <c r="J1098">
        <f t="shared" si="543"/>
        <v>1</v>
      </c>
      <c r="K1098">
        <f t="shared" ca="1" si="544"/>
        <v>50.95</v>
      </c>
      <c r="L1098">
        <f t="shared" ca="1" si="545"/>
        <v>1.0684959309922624</v>
      </c>
      <c r="M1098">
        <f t="shared" ca="1" si="518"/>
        <v>5.5561788411597641</v>
      </c>
      <c r="N1098">
        <f t="shared" ca="1" si="519"/>
        <v>0.75728294997139567</v>
      </c>
      <c r="O1098">
        <f t="shared" ca="1" si="520"/>
        <v>9.1699712080119067</v>
      </c>
      <c r="P1098">
        <f t="shared" ca="1" si="521"/>
        <v>633.15749593099235</v>
      </c>
      <c r="Q1098">
        <f t="shared" ca="1" si="522"/>
        <v>637.44334567389592</v>
      </c>
      <c r="R1098">
        <f t="shared" ca="1" si="523"/>
        <v>2.7409906686322007E-2</v>
      </c>
      <c r="S1098">
        <f t="shared" ca="1" si="524"/>
        <v>2.8323507366843055</v>
      </c>
      <c r="T1098">
        <f t="shared" ca="1" si="525"/>
        <v>50.594272557643521</v>
      </c>
      <c r="U1098">
        <f t="shared" ca="1" si="546"/>
        <v>-2.7317062411952975E-2</v>
      </c>
      <c r="V1098">
        <f t="shared" ca="1" si="547"/>
        <v>0</v>
      </c>
      <c r="W1098">
        <f t="shared" ca="1" si="526"/>
        <v>1.0501176821728213</v>
      </c>
      <c r="X1098">
        <f t="shared" ca="1" si="527"/>
        <v>5.4606119472986707</v>
      </c>
      <c r="Y1098">
        <f t="shared" ca="1" si="528"/>
        <v>0.74800491693299442</v>
      </c>
      <c r="Z1098">
        <f t="shared" ca="1" si="529"/>
        <v>9.3304560902198226</v>
      </c>
      <c r="AA1098">
        <f t="shared" ca="1" si="530"/>
        <v>633.13911768217292</v>
      </c>
      <c r="AB1098">
        <f t="shared" ca="1" si="531"/>
        <v>637.5762945859201</v>
      </c>
      <c r="AC1098">
        <f t="shared" ca="1" si="532"/>
        <v>2.8847996809757852E-2</v>
      </c>
      <c r="AD1098">
        <f t="shared" ca="1" si="533"/>
        <v>2.9070291326247699</v>
      </c>
      <c r="AE1098">
        <f t="shared" ca="1" si="534"/>
        <v>51.326545006430671</v>
      </c>
      <c r="AF1098">
        <f t="shared" ca="1" si="535"/>
        <v>2.876952861549853E-2</v>
      </c>
      <c r="AG1098">
        <f t="shared" ca="1" si="536"/>
        <v>0</v>
      </c>
      <c r="AH1098">
        <f ca="1">IFERROR(IF(V32="Supercritical",MAX($D$16,IFERROR(L1098,MAX($D$16,POWER((ABS(K1098)^2)/($I$5*MAX(F1098,0.1)^2),1/3)))),IF(V32="Subcritical",MAX($D$16,IFERROR(W1098,MAX($D$16,POWER((ABS(K1098)^2)/($I$5*MAX(F1098,0.1)^2),1/3)))),IF(AND(IFERROR(V1098,0)=1,IFERROR(AG1098,0)=1),IF(IFERROR(T1098,-1E+99)&gt;=IFERROR(AE1098,-1E+99),MAX($D$16,IFERROR(L1098,MAX($D$16,POWER((ABS(K1098)^2)/($I$5*MAX(F1098,0.1)^2),1/3)))),MAX($D$16,IFERROR(W1098,MAX($D$16,POWER((ABS(K1098)^2)/($I$5*MAX(F1098,0.1)^2),1/3))))),IF(IFERROR(V1098,0)=1,MAX($D$16,IFERROR(L1098,MAX($D$16,POWER((ABS(K1098)^2)/($I$5*MAX(F1098,0.1)^2),1/3)))),IF(IFERROR(AG1098,0)=1,MAX($D$16,IFERROR(W1098,MAX($D$16,POWER((ABS(K1098)^2)/($I$5*MAX(F1098,0.1)^2),1/3)))),MAX($D$16,POWER((ABS(K1098)^2)/($I$5*MAX(F1098,0.1)^2),1/3))))))),MAX($D$16,POWER((ABS(K1098)^2)/($I$5*MAX(F1098,0.1)^2),1/3)))</f>
        <v>2.1389677043987478</v>
      </c>
      <c r="AI1098">
        <f t="shared" ca="1" si="537"/>
        <v>634.22796770439879</v>
      </c>
      <c r="AJ1098">
        <f t="shared" ca="1" si="538"/>
        <v>635.29745155659816</v>
      </c>
      <c r="AM1098">
        <v>0</v>
      </c>
      <c r="AN1098">
        <v>0</v>
      </c>
      <c r="AO1098">
        <f t="shared" si="539"/>
        <v>0</v>
      </c>
      <c r="AP1098">
        <f t="shared" si="548"/>
        <v>0</v>
      </c>
      <c r="AQ1098">
        <f t="shared" ca="1" si="540"/>
        <v>1.0000000000000004</v>
      </c>
      <c r="AR1098" t="str">
        <f t="shared" ca="1" si="541"/>
        <v>Supercritical</v>
      </c>
      <c r="AS1098">
        <f t="shared" ca="1" si="542"/>
        <v>3.8141460404132466E-3</v>
      </c>
    </row>
    <row r="1099" spans="1:45" x14ac:dyDescent="0.35">
      <c r="A1099">
        <v>950</v>
      </c>
      <c r="B1099">
        <v>948.99599999999998</v>
      </c>
      <c r="C1099">
        <v>616083.44799999997</v>
      </c>
      <c r="D1099">
        <v>3097058.0109999999</v>
      </c>
      <c r="E1099">
        <v>632.08849999999995</v>
      </c>
      <c r="F1099">
        <v>5.2</v>
      </c>
      <c r="G1099">
        <v>0</v>
      </c>
      <c r="H1099" t="s">
        <v>194</v>
      </c>
      <c r="I1099">
        <v>5.7000000000000002E-2</v>
      </c>
      <c r="J1099">
        <f t="shared" si="543"/>
        <v>1</v>
      </c>
      <c r="K1099">
        <f t="shared" ca="1" si="544"/>
        <v>50.95</v>
      </c>
      <c r="L1099">
        <f t="shared" ca="1" si="545"/>
        <v>1.0684959309922624</v>
      </c>
      <c r="M1099">
        <f t="shared" ca="1" si="518"/>
        <v>5.5561788411597641</v>
      </c>
      <c r="N1099">
        <f t="shared" ca="1" si="519"/>
        <v>0.75728294997139567</v>
      </c>
      <c r="O1099">
        <f t="shared" ca="1" si="520"/>
        <v>9.1699712080119067</v>
      </c>
      <c r="P1099">
        <f t="shared" ca="1" si="521"/>
        <v>633.15699593099225</v>
      </c>
      <c r="Q1099">
        <f t="shared" ca="1" si="522"/>
        <v>637.44284567389582</v>
      </c>
      <c r="R1099">
        <f t="shared" ca="1" si="523"/>
        <v>2.7409906686322007E-2</v>
      </c>
      <c r="S1099">
        <f t="shared" ca="1" si="524"/>
        <v>2.8323507366843055</v>
      </c>
      <c r="T1099">
        <f t="shared" ca="1" si="525"/>
        <v>50.594272557643521</v>
      </c>
      <c r="U1099">
        <f t="shared" ca="1" si="546"/>
        <v>-2.7317062411839288E-2</v>
      </c>
      <c r="V1099">
        <f t="shared" ca="1" si="547"/>
        <v>0</v>
      </c>
      <c r="W1099">
        <f t="shared" ca="1" si="526"/>
        <v>1.0506944465956158</v>
      </c>
      <c r="X1099">
        <f t="shared" ca="1" si="527"/>
        <v>5.4636111222972028</v>
      </c>
      <c r="Y1099">
        <f t="shared" ca="1" si="528"/>
        <v>0.74829750917557436</v>
      </c>
      <c r="Z1099">
        <f t="shared" ca="1" si="529"/>
        <v>9.3253342632807694</v>
      </c>
      <c r="AA1099">
        <f t="shared" ca="1" si="530"/>
        <v>633.13919444659552</v>
      </c>
      <c r="AB1099">
        <f t="shared" ca="1" si="531"/>
        <v>637.5715012316067</v>
      </c>
      <c r="AC1099">
        <f t="shared" ca="1" si="532"/>
        <v>2.8801311728916496E-2</v>
      </c>
      <c r="AD1099">
        <f t="shared" ca="1" si="533"/>
        <v>2.9046358000041343</v>
      </c>
      <c r="AE1099">
        <f t="shared" ca="1" si="534"/>
        <v>51.303094228318145</v>
      </c>
      <c r="AF1099">
        <f t="shared" ca="1" si="535"/>
        <v>2.830131172891015E-2</v>
      </c>
      <c r="AG1099">
        <f t="shared" ca="1" si="536"/>
        <v>0</v>
      </c>
      <c r="AH1099">
        <f ca="1">IFERROR(IF(V32="Supercritical",MAX($D$16,IFERROR(L1099,MAX($D$16,POWER((ABS(K1099)^2)/($I$5*MAX(F1099,0.1)^2),1/3)))),IF(V32="Subcritical",MAX($D$16,IFERROR(W1099,MAX($D$16,POWER((ABS(K1099)^2)/($I$5*MAX(F1099,0.1)^2),1/3)))),IF(AND(IFERROR(V1099,0)=1,IFERROR(AG1099,0)=1),IF(IFERROR(T1099,-1E+99)&gt;=IFERROR(AE1099,-1E+99),MAX($D$16,IFERROR(L1099,MAX($D$16,POWER((ABS(K1099)^2)/($I$5*MAX(F1099,0.1)^2),1/3)))),MAX($D$16,IFERROR(W1099,MAX($D$16,POWER((ABS(K1099)^2)/($I$5*MAX(F1099,0.1)^2),1/3))))),IF(IFERROR(V1099,0)=1,MAX($D$16,IFERROR(L1099,MAX($D$16,POWER((ABS(K1099)^2)/($I$5*MAX(F1099,0.1)^2),1/3)))),IF(IFERROR(AG1099,0)=1,MAX($D$16,IFERROR(W1099,MAX($D$16,POWER((ABS(K1099)^2)/($I$5*MAX(F1099,0.1)^2),1/3)))),MAX($D$16,POWER((ABS(K1099)^2)/($I$5*MAX(F1099,0.1)^2),1/3))))))),MAX($D$16,POWER((ABS(K1099)^2)/($I$5*MAX(F1099,0.1)^2),1/3)))</f>
        <v>2.1389677043987478</v>
      </c>
      <c r="AI1099">
        <f t="shared" ca="1" si="537"/>
        <v>634.22746770439869</v>
      </c>
      <c r="AJ1099">
        <f t="shared" ca="1" si="538"/>
        <v>635.29695155659806</v>
      </c>
      <c r="AM1099">
        <v>0</v>
      </c>
      <c r="AN1099">
        <v>0</v>
      </c>
      <c r="AO1099">
        <f t="shared" si="539"/>
        <v>0</v>
      </c>
      <c r="AP1099">
        <f t="shared" si="548"/>
        <v>0</v>
      </c>
      <c r="AQ1099">
        <f t="shared" ca="1" si="540"/>
        <v>1.0000000000000004</v>
      </c>
      <c r="AR1099" t="str">
        <f t="shared" ca="1" si="541"/>
        <v>Supercritical</v>
      </c>
      <c r="AS1099">
        <f t="shared" ca="1" si="542"/>
        <v>3.8141460404132466E-3</v>
      </c>
    </row>
    <row r="1100" spans="1:45" x14ac:dyDescent="0.35">
      <c r="A1100">
        <v>951</v>
      </c>
      <c r="B1100">
        <v>949.99599999999998</v>
      </c>
      <c r="C1100">
        <v>616083.40599999996</v>
      </c>
      <c r="D1100">
        <v>3097057.0120000001</v>
      </c>
      <c r="E1100">
        <v>632.08799999999997</v>
      </c>
      <c r="F1100">
        <v>5.2</v>
      </c>
      <c r="G1100">
        <v>0</v>
      </c>
      <c r="H1100" t="s">
        <v>194</v>
      </c>
      <c r="I1100">
        <v>0</v>
      </c>
      <c r="J1100">
        <f t="shared" si="543"/>
        <v>1</v>
      </c>
      <c r="K1100">
        <f t="shared" ca="1" si="544"/>
        <v>50.95</v>
      </c>
      <c r="L1100">
        <f t="shared" ca="1" si="545"/>
        <v>1.0684959309922624</v>
      </c>
      <c r="M1100">
        <f t="shared" ca="1" si="518"/>
        <v>5.5561788411597641</v>
      </c>
      <c r="N1100">
        <f t="shared" ca="1" si="519"/>
        <v>0.75728294997139567</v>
      </c>
      <c r="O1100">
        <f t="shared" ca="1" si="520"/>
        <v>9.1699712080119067</v>
      </c>
      <c r="P1100">
        <f t="shared" ca="1" si="521"/>
        <v>633.15649593099226</v>
      </c>
      <c r="Q1100">
        <f t="shared" ca="1" si="522"/>
        <v>637.44234567389583</v>
      </c>
      <c r="R1100">
        <f t="shared" ca="1" si="523"/>
        <v>2.7409906686322007E-2</v>
      </c>
      <c r="S1100">
        <f t="shared" ca="1" si="524"/>
        <v>2.8323507366843055</v>
      </c>
      <c r="T1100">
        <f t="shared" ca="1" si="525"/>
        <v>50.594272557643521</v>
      </c>
      <c r="U1100">
        <f t="shared" ca="1" si="546"/>
        <v>-2.6909906686341856E-2</v>
      </c>
      <c r="V1100">
        <f t="shared" ca="1" si="547"/>
        <v>0</v>
      </c>
      <c r="W1100">
        <f t="shared" ca="1" si="526"/>
        <v>1.0512684596203419</v>
      </c>
      <c r="X1100">
        <f t="shared" ca="1" si="527"/>
        <v>5.4665959900257777</v>
      </c>
      <c r="Y1100">
        <f t="shared" ca="1" si="528"/>
        <v>0.74858861385861963</v>
      </c>
      <c r="Z1100">
        <f t="shared" ca="1" si="529"/>
        <v>9.3202424494076705</v>
      </c>
      <c r="AA1100">
        <f t="shared" ca="1" si="530"/>
        <v>633.13926845962033</v>
      </c>
      <c r="AB1100">
        <f t="shared" ca="1" si="531"/>
        <v>637.56673631465299</v>
      </c>
      <c r="AC1100">
        <f t="shared" ca="1" si="532"/>
        <v>2.8754952092281995E-2</v>
      </c>
      <c r="AD1100">
        <f t="shared" ca="1" si="533"/>
        <v>2.9022571433190714</v>
      </c>
      <c r="AE1100">
        <f t="shared" ca="1" si="534"/>
        <v>51.279786017479644</v>
      </c>
      <c r="AF1100">
        <f t="shared" ca="1" si="535"/>
        <v>2.8254952092311214E-2</v>
      </c>
      <c r="AG1100">
        <f t="shared" ca="1" si="536"/>
        <v>0</v>
      </c>
      <c r="AH1100">
        <f ca="1">IFERROR(IF(V32="Supercritical",MAX($D$16,IFERROR(L1100,MAX($D$16,POWER((ABS(K1100)^2)/($I$5*MAX(F1100,0.1)^2),1/3)))),IF(V32="Subcritical",MAX($D$16,IFERROR(W1100,MAX($D$16,POWER((ABS(K1100)^2)/($I$5*MAX(F1100,0.1)^2),1/3)))),IF(AND(IFERROR(V1100,0)=1,IFERROR(AG1100,0)=1),IF(IFERROR(T1100,-1E+99)&gt;=IFERROR(AE1100,-1E+99),MAX($D$16,IFERROR(L1100,MAX($D$16,POWER((ABS(K1100)^2)/($I$5*MAX(F1100,0.1)^2),1/3)))),MAX($D$16,IFERROR(W1100,MAX($D$16,POWER((ABS(K1100)^2)/($I$5*MAX(F1100,0.1)^2),1/3))))),IF(IFERROR(V1100,0)=1,MAX($D$16,IFERROR(L1100,MAX($D$16,POWER((ABS(K1100)^2)/($I$5*MAX(F1100,0.1)^2),1/3)))),IF(IFERROR(AG1100,0)=1,MAX($D$16,IFERROR(W1100,MAX($D$16,POWER((ABS(K1100)^2)/($I$5*MAX(F1100,0.1)^2),1/3)))),MAX($D$16,POWER((ABS(K1100)^2)/($I$5*MAX(F1100,0.1)^2),1/3))))))),MAX($D$16,POWER((ABS(K1100)^2)/($I$5*MAX(F1100,0.1)^2),1/3)))</f>
        <v>2.1389677043987478</v>
      </c>
      <c r="AI1100">
        <f t="shared" ca="1" si="537"/>
        <v>634.2269677043987</v>
      </c>
      <c r="AJ1100">
        <f t="shared" ca="1" si="538"/>
        <v>635.29645155659807</v>
      </c>
      <c r="AM1100">
        <v>0</v>
      </c>
      <c r="AN1100">
        <v>0</v>
      </c>
      <c r="AO1100">
        <f t="shared" si="539"/>
        <v>0</v>
      </c>
      <c r="AP1100">
        <f t="shared" si="548"/>
        <v>0</v>
      </c>
      <c r="AQ1100">
        <f t="shared" ca="1" si="540"/>
        <v>1.0000000000000004</v>
      </c>
      <c r="AR1100" t="str">
        <f t="shared" ca="1" si="541"/>
        <v>Supercritical</v>
      </c>
      <c r="AS1100">
        <f t="shared" ca="1" si="542"/>
        <v>3.8141460404132466E-3</v>
      </c>
    </row>
    <row r="1101" spans="1:45" x14ac:dyDescent="0.35">
      <c r="A1101">
        <v>952</v>
      </c>
      <c r="B1101">
        <v>950.99599999999998</v>
      </c>
      <c r="C1101">
        <v>616083.36399999994</v>
      </c>
      <c r="D1101">
        <v>3097056.0129999998</v>
      </c>
      <c r="E1101">
        <v>632.08749999999998</v>
      </c>
      <c r="F1101">
        <v>5.2</v>
      </c>
      <c r="G1101">
        <v>0</v>
      </c>
      <c r="H1101" t="s">
        <v>194</v>
      </c>
      <c r="I1101">
        <v>0</v>
      </c>
      <c r="J1101">
        <f t="shared" si="543"/>
        <v>1</v>
      </c>
      <c r="K1101">
        <f t="shared" ca="1" si="544"/>
        <v>50.95</v>
      </c>
      <c r="L1101">
        <f t="shared" ca="1" si="545"/>
        <v>1.0684959309922624</v>
      </c>
      <c r="M1101">
        <f t="shared" ca="1" si="518"/>
        <v>5.5561788411597641</v>
      </c>
      <c r="N1101">
        <f t="shared" ca="1" si="519"/>
        <v>0.75728294997139567</v>
      </c>
      <c r="O1101">
        <f t="shared" ca="1" si="520"/>
        <v>9.1699712080119067</v>
      </c>
      <c r="P1101">
        <f t="shared" ca="1" si="521"/>
        <v>633.15599593099228</v>
      </c>
      <c r="Q1101">
        <f t="shared" ca="1" si="522"/>
        <v>637.44184567389584</v>
      </c>
      <c r="R1101">
        <f t="shared" ca="1" si="523"/>
        <v>2.7409906686322007E-2</v>
      </c>
      <c r="S1101">
        <f t="shared" ca="1" si="524"/>
        <v>2.8323507366843055</v>
      </c>
      <c r="T1101">
        <f t="shared" ca="1" si="525"/>
        <v>50.594272557643521</v>
      </c>
      <c r="U1101">
        <f t="shared" ca="1" si="546"/>
        <v>-2.6909906686341856E-2</v>
      </c>
      <c r="V1101">
        <f t="shared" ca="1" si="547"/>
        <v>0</v>
      </c>
      <c r="W1101">
        <f t="shared" ca="1" si="526"/>
        <v>1.051836282196688</v>
      </c>
      <c r="X1101">
        <f t="shared" ca="1" si="527"/>
        <v>5.469548667422778</v>
      </c>
      <c r="Y1101">
        <f t="shared" ca="1" si="528"/>
        <v>0.74887648908136184</v>
      </c>
      <c r="Z1101">
        <f t="shared" ca="1" si="529"/>
        <v>9.3152110161234507</v>
      </c>
      <c r="AA1101">
        <f t="shared" ca="1" si="530"/>
        <v>633.13933628219661</v>
      </c>
      <c r="AB1101">
        <f t="shared" ca="1" si="531"/>
        <v>637.56202518509713</v>
      </c>
      <c r="AC1101">
        <f t="shared" ca="1" si="532"/>
        <v>2.8709192981667735E-2</v>
      </c>
      <c r="AD1101">
        <f t="shared" ca="1" si="533"/>
        <v>2.89990733176543</v>
      </c>
      <c r="AE1101">
        <f t="shared" ca="1" si="534"/>
        <v>51.256759258387717</v>
      </c>
      <c r="AF1101">
        <f t="shared" ca="1" si="535"/>
        <v>2.8600639234468872E-2</v>
      </c>
      <c r="AG1101">
        <f t="shared" ca="1" si="536"/>
        <v>0</v>
      </c>
      <c r="AH1101">
        <f ca="1">IFERROR(IF(V32="Supercritical",MAX($D$16,IFERROR(L1101,MAX($D$16,POWER((ABS(K1101)^2)/($I$5*MAX(F1101,0.1)^2),1/3)))),IF(V32="Subcritical",MAX($D$16,IFERROR(W1101,MAX($D$16,POWER((ABS(K1101)^2)/($I$5*MAX(F1101,0.1)^2),1/3)))),IF(AND(IFERROR(V1101,0)=1,IFERROR(AG1101,0)=1),IF(IFERROR(T1101,-1E+99)&gt;=IFERROR(AE1101,-1E+99),MAX($D$16,IFERROR(L1101,MAX($D$16,POWER((ABS(K1101)^2)/($I$5*MAX(F1101,0.1)^2),1/3)))),MAX($D$16,IFERROR(W1101,MAX($D$16,POWER((ABS(K1101)^2)/($I$5*MAX(F1101,0.1)^2),1/3))))),IF(IFERROR(V1101,0)=1,MAX($D$16,IFERROR(L1101,MAX($D$16,POWER((ABS(K1101)^2)/($I$5*MAX(F1101,0.1)^2),1/3)))),IF(IFERROR(AG1101,0)=1,MAX($D$16,IFERROR(W1101,MAX($D$16,POWER((ABS(K1101)^2)/($I$5*MAX(F1101,0.1)^2),1/3)))),MAX($D$16,POWER((ABS(K1101)^2)/($I$5*MAX(F1101,0.1)^2),1/3))))))),MAX($D$16,POWER((ABS(K1101)^2)/($I$5*MAX(F1101,0.1)^2),1/3)))</f>
        <v>2.1389677043987478</v>
      </c>
      <c r="AI1101">
        <f t="shared" ca="1" si="537"/>
        <v>634.22646770439871</v>
      </c>
      <c r="AJ1101">
        <f t="shared" ca="1" si="538"/>
        <v>635.29595155659808</v>
      </c>
      <c r="AM1101">
        <v>0</v>
      </c>
      <c r="AN1101">
        <v>0</v>
      </c>
      <c r="AO1101">
        <f t="shared" si="539"/>
        <v>0</v>
      </c>
      <c r="AP1101">
        <f t="shared" si="548"/>
        <v>0</v>
      </c>
      <c r="AQ1101">
        <f t="shared" ca="1" si="540"/>
        <v>1.0000000000000004</v>
      </c>
      <c r="AR1101" t="str">
        <f t="shared" ca="1" si="541"/>
        <v>Supercritical</v>
      </c>
      <c r="AS1101">
        <f t="shared" ca="1" si="542"/>
        <v>3.8141460404132466E-3</v>
      </c>
    </row>
    <row r="1102" spans="1:45" x14ac:dyDescent="0.35">
      <c r="A1102">
        <v>953</v>
      </c>
      <c r="B1102">
        <v>951.995</v>
      </c>
      <c r="C1102">
        <v>616083.32200000004</v>
      </c>
      <c r="D1102">
        <v>3097055.014</v>
      </c>
      <c r="E1102">
        <v>632.08699999999999</v>
      </c>
      <c r="F1102">
        <v>5.2</v>
      </c>
      <c r="G1102">
        <v>0</v>
      </c>
      <c r="H1102" t="s">
        <v>194</v>
      </c>
      <c r="I1102">
        <v>5.7000000000000002E-2</v>
      </c>
      <c r="J1102">
        <f t="shared" si="543"/>
        <v>0.99900000000002365</v>
      </c>
      <c r="K1102">
        <f t="shared" ca="1" si="544"/>
        <v>50.95</v>
      </c>
      <c r="L1102">
        <f t="shared" ca="1" si="545"/>
        <v>1.0684959309922624</v>
      </c>
      <c r="M1102">
        <f t="shared" ca="1" si="518"/>
        <v>5.5561788411597641</v>
      </c>
      <c r="N1102">
        <f t="shared" ca="1" si="519"/>
        <v>0.75728294997139567</v>
      </c>
      <c r="O1102">
        <f t="shared" ca="1" si="520"/>
        <v>9.1699712080119067</v>
      </c>
      <c r="P1102">
        <f t="shared" ca="1" si="521"/>
        <v>633.15549593099229</v>
      </c>
      <c r="Q1102">
        <f t="shared" ca="1" si="522"/>
        <v>637.44134567389585</v>
      </c>
      <c r="R1102">
        <f t="shared" ca="1" si="523"/>
        <v>2.7409906686322007E-2</v>
      </c>
      <c r="S1102">
        <f t="shared" ca="1" si="524"/>
        <v>2.8323507366843055</v>
      </c>
      <c r="T1102">
        <f t="shared" ca="1" si="525"/>
        <v>50.594272557643521</v>
      </c>
      <c r="U1102">
        <f t="shared" ca="1" si="546"/>
        <v>-2.7289652505260165E-2</v>
      </c>
      <c r="V1102">
        <f t="shared" ca="1" si="547"/>
        <v>0</v>
      </c>
      <c r="W1102">
        <f t="shared" ca="1" si="526"/>
        <v>1.0524004790497647</v>
      </c>
      <c r="X1102">
        <f t="shared" ca="1" si="527"/>
        <v>5.472482491058777</v>
      </c>
      <c r="Y1102">
        <f t="shared" ca="1" si="528"/>
        <v>0.74916243747763089</v>
      </c>
      <c r="Z1102">
        <f t="shared" ca="1" si="529"/>
        <v>9.3102170876279153</v>
      </c>
      <c r="AA1102">
        <f t="shared" ca="1" si="530"/>
        <v>633.13940047904975</v>
      </c>
      <c r="AB1102">
        <f t="shared" ca="1" si="531"/>
        <v>637.55734860436871</v>
      </c>
      <c r="AC1102">
        <f t="shared" ca="1" si="532"/>
        <v>2.8663824843481192E-2</v>
      </c>
      <c r="AD1102">
        <f t="shared" ca="1" si="533"/>
        <v>2.8975756633734382</v>
      </c>
      <c r="AE1102">
        <f t="shared" ca="1" si="534"/>
        <v>51.23390912201922</v>
      </c>
      <c r="AF1102">
        <f t="shared" ca="1" si="535"/>
        <v>2.858352991540869E-2</v>
      </c>
      <c r="AG1102">
        <f t="shared" ca="1" si="536"/>
        <v>0</v>
      </c>
      <c r="AH1102">
        <f ca="1">IFERROR(IF(V32="Supercritical",MAX($D$16,IFERROR(L1102,MAX($D$16,POWER((ABS(K1102)^2)/($I$5*MAX(F1102,0.1)^2),1/3)))),IF(V32="Subcritical",MAX($D$16,IFERROR(W1102,MAX($D$16,POWER((ABS(K1102)^2)/($I$5*MAX(F1102,0.1)^2),1/3)))),IF(AND(IFERROR(V1102,0)=1,IFERROR(AG1102,0)=1),IF(IFERROR(T1102,-1E+99)&gt;=IFERROR(AE1102,-1E+99),MAX($D$16,IFERROR(L1102,MAX($D$16,POWER((ABS(K1102)^2)/($I$5*MAX(F1102,0.1)^2),1/3)))),MAX($D$16,IFERROR(W1102,MAX($D$16,POWER((ABS(K1102)^2)/($I$5*MAX(F1102,0.1)^2),1/3))))),IF(IFERROR(V1102,0)=1,MAX($D$16,IFERROR(L1102,MAX($D$16,POWER((ABS(K1102)^2)/($I$5*MAX(F1102,0.1)^2),1/3)))),IF(IFERROR(AG1102,0)=1,MAX($D$16,IFERROR(W1102,MAX($D$16,POWER((ABS(K1102)^2)/($I$5*MAX(F1102,0.1)^2),1/3)))),MAX($D$16,POWER((ABS(K1102)^2)/($I$5*MAX(F1102,0.1)^2),1/3))))))),MAX($D$16,POWER((ABS(K1102)^2)/($I$5*MAX(F1102,0.1)^2),1/3)))</f>
        <v>2.1389677043987478</v>
      </c>
      <c r="AI1102">
        <f t="shared" ca="1" si="537"/>
        <v>634.22596770439873</v>
      </c>
      <c r="AJ1102">
        <f t="shared" ca="1" si="538"/>
        <v>635.2954515565981</v>
      </c>
      <c r="AM1102">
        <v>0</v>
      </c>
      <c r="AN1102">
        <v>0</v>
      </c>
      <c r="AO1102">
        <f t="shared" si="539"/>
        <v>0</v>
      </c>
      <c r="AP1102">
        <f t="shared" si="548"/>
        <v>0</v>
      </c>
      <c r="AQ1102">
        <f t="shared" ca="1" si="540"/>
        <v>1.0000000000000004</v>
      </c>
      <c r="AR1102" t="str">
        <f t="shared" ca="1" si="541"/>
        <v>Supercritical</v>
      </c>
      <c r="AS1102">
        <f t="shared" ca="1" si="542"/>
        <v>3.8141460404132466E-3</v>
      </c>
    </row>
    <row r="1103" spans="1:45" x14ac:dyDescent="0.35">
      <c r="A1103">
        <v>954</v>
      </c>
      <c r="B1103">
        <v>952.995</v>
      </c>
      <c r="C1103">
        <v>616083.27899999998</v>
      </c>
      <c r="D1103">
        <v>3097054.0150000001</v>
      </c>
      <c r="E1103">
        <v>632.0865</v>
      </c>
      <c r="F1103">
        <v>5.2</v>
      </c>
      <c r="G1103">
        <v>0</v>
      </c>
      <c r="H1103" t="s">
        <v>194</v>
      </c>
      <c r="I1103">
        <v>5.7000000000000002E-2</v>
      </c>
      <c r="J1103">
        <f t="shared" si="543"/>
        <v>1</v>
      </c>
      <c r="K1103">
        <f t="shared" ca="1" si="544"/>
        <v>50.95</v>
      </c>
      <c r="L1103">
        <f t="shared" ca="1" si="545"/>
        <v>1.0684959309922624</v>
      </c>
      <c r="M1103">
        <f t="shared" ca="1" si="518"/>
        <v>5.5561788411597641</v>
      </c>
      <c r="N1103">
        <f t="shared" ca="1" si="519"/>
        <v>0.75728294997139567</v>
      </c>
      <c r="O1103">
        <f t="shared" ca="1" si="520"/>
        <v>9.1699712080119067</v>
      </c>
      <c r="P1103">
        <f t="shared" ca="1" si="521"/>
        <v>633.1549959309923</v>
      </c>
      <c r="Q1103">
        <f t="shared" ca="1" si="522"/>
        <v>637.44084567389586</v>
      </c>
      <c r="R1103">
        <f t="shared" ca="1" si="523"/>
        <v>2.7409906686322007E-2</v>
      </c>
      <c r="S1103">
        <f t="shared" ca="1" si="524"/>
        <v>2.8323507366843055</v>
      </c>
      <c r="T1103">
        <f t="shared" ca="1" si="525"/>
        <v>50.594272557643521</v>
      </c>
      <c r="U1103">
        <f t="shared" ca="1" si="546"/>
        <v>-2.7317062411952975E-2</v>
      </c>
      <c r="V1103">
        <f t="shared" ca="1" si="547"/>
        <v>0</v>
      </c>
      <c r="W1103">
        <f t="shared" ca="1" si="526"/>
        <v>1.052964518264536</v>
      </c>
      <c r="X1103">
        <f t="shared" ca="1" si="527"/>
        <v>5.4754154949755875</v>
      </c>
      <c r="Y1103">
        <f t="shared" ca="1" si="528"/>
        <v>0.74944821768716063</v>
      </c>
      <c r="Z1103">
        <f t="shared" ca="1" si="529"/>
        <v>9.3052299038773061</v>
      </c>
      <c r="AA1103">
        <f t="shared" ca="1" si="530"/>
        <v>633.1394645182645</v>
      </c>
      <c r="AB1103">
        <f t="shared" ca="1" si="531"/>
        <v>637.55268080593078</v>
      </c>
      <c r="AC1103">
        <f t="shared" ca="1" si="532"/>
        <v>2.8618567540683454E-2</v>
      </c>
      <c r="AD1103">
        <f t="shared" ca="1" si="533"/>
        <v>2.8952477681015587</v>
      </c>
      <c r="AE1103">
        <f t="shared" ca="1" si="534"/>
        <v>51.211094807815776</v>
      </c>
      <c r="AF1103">
        <f t="shared" ca="1" si="535"/>
        <v>2.8133278261634587E-2</v>
      </c>
      <c r="AG1103">
        <f t="shared" ca="1" si="536"/>
        <v>0</v>
      </c>
      <c r="AH1103">
        <f ca="1">IFERROR(IF(V32="Supercritical",MAX($D$16,IFERROR(L1103,MAX($D$16,POWER((ABS(K1103)^2)/($I$5*MAX(F1103,0.1)^2),1/3)))),IF(V32="Subcritical",MAX($D$16,IFERROR(W1103,MAX($D$16,POWER((ABS(K1103)^2)/($I$5*MAX(F1103,0.1)^2),1/3)))),IF(AND(IFERROR(V1103,0)=1,IFERROR(AG1103,0)=1),IF(IFERROR(T1103,-1E+99)&gt;=IFERROR(AE1103,-1E+99),MAX($D$16,IFERROR(L1103,MAX($D$16,POWER((ABS(K1103)^2)/($I$5*MAX(F1103,0.1)^2),1/3)))),MAX($D$16,IFERROR(W1103,MAX($D$16,POWER((ABS(K1103)^2)/($I$5*MAX(F1103,0.1)^2),1/3))))),IF(IFERROR(V1103,0)=1,MAX($D$16,IFERROR(L1103,MAX($D$16,POWER((ABS(K1103)^2)/($I$5*MAX(F1103,0.1)^2),1/3)))),IF(IFERROR(AG1103,0)=1,MAX($D$16,IFERROR(W1103,MAX($D$16,POWER((ABS(K1103)^2)/($I$5*MAX(F1103,0.1)^2),1/3)))),MAX($D$16,POWER((ABS(K1103)^2)/($I$5*MAX(F1103,0.1)^2),1/3))))))),MAX($D$16,POWER((ABS(K1103)^2)/($I$5*MAX(F1103,0.1)^2),1/3)))</f>
        <v>2.1389677043987478</v>
      </c>
      <c r="AI1103">
        <f t="shared" ca="1" si="537"/>
        <v>634.22546770439874</v>
      </c>
      <c r="AJ1103">
        <f t="shared" ca="1" si="538"/>
        <v>635.29495155659811</v>
      </c>
      <c r="AM1103">
        <v>0</v>
      </c>
      <c r="AN1103">
        <v>0</v>
      </c>
      <c r="AO1103">
        <f t="shared" si="539"/>
        <v>0</v>
      </c>
      <c r="AP1103">
        <f t="shared" si="548"/>
        <v>0</v>
      </c>
      <c r="AQ1103">
        <f t="shared" ca="1" si="540"/>
        <v>1.0000000000000004</v>
      </c>
      <c r="AR1103" t="str">
        <f t="shared" ca="1" si="541"/>
        <v>Supercritical</v>
      </c>
      <c r="AS1103">
        <f t="shared" ca="1" si="542"/>
        <v>3.8141460404132466E-3</v>
      </c>
    </row>
    <row r="1104" spans="1:45" x14ac:dyDescent="0.35">
      <c r="A1104">
        <v>955</v>
      </c>
      <c r="B1104">
        <v>953.995</v>
      </c>
      <c r="C1104">
        <v>616083.23699999996</v>
      </c>
      <c r="D1104">
        <v>3097053.0159999998</v>
      </c>
      <c r="E1104">
        <v>632.08600000000001</v>
      </c>
      <c r="F1104">
        <v>5.2</v>
      </c>
      <c r="G1104">
        <v>0</v>
      </c>
      <c r="H1104" t="s">
        <v>194</v>
      </c>
      <c r="I1104">
        <v>2E-3</v>
      </c>
      <c r="J1104">
        <f t="shared" si="543"/>
        <v>1</v>
      </c>
      <c r="K1104">
        <f t="shared" ca="1" si="544"/>
        <v>50.95</v>
      </c>
      <c r="L1104">
        <f t="shared" ca="1" si="545"/>
        <v>1.0684959309922624</v>
      </c>
      <c r="M1104">
        <f t="shared" ca="1" si="518"/>
        <v>5.5561788411597641</v>
      </c>
      <c r="N1104">
        <f t="shared" ca="1" si="519"/>
        <v>0.75728294997139567</v>
      </c>
      <c r="O1104">
        <f t="shared" ca="1" si="520"/>
        <v>9.1699712080119067</v>
      </c>
      <c r="P1104">
        <f t="shared" ca="1" si="521"/>
        <v>633.15449593099231</v>
      </c>
      <c r="Q1104">
        <f t="shared" ca="1" si="522"/>
        <v>637.44034567389588</v>
      </c>
      <c r="R1104">
        <f t="shared" ca="1" si="523"/>
        <v>2.7409906686322007E-2</v>
      </c>
      <c r="S1104">
        <f t="shared" ca="1" si="524"/>
        <v>2.8323507366843055</v>
      </c>
      <c r="T1104">
        <f t="shared" ca="1" si="525"/>
        <v>50.594272557643521</v>
      </c>
      <c r="U1104">
        <f t="shared" ca="1" si="546"/>
        <v>-2.6924192852106898E-2</v>
      </c>
      <c r="V1104">
        <f t="shared" ca="1" si="547"/>
        <v>0</v>
      </c>
      <c r="W1104">
        <f t="shared" ca="1" si="526"/>
        <v>1.0535306545055951</v>
      </c>
      <c r="X1104">
        <f t="shared" ca="1" si="527"/>
        <v>5.4783594034290948</v>
      </c>
      <c r="Y1104">
        <f t="shared" ca="1" si="528"/>
        <v>0.74973497165995995</v>
      </c>
      <c r="Z1104">
        <f t="shared" ca="1" si="529"/>
        <v>9.300229548303939</v>
      </c>
      <c r="AA1104">
        <f t="shared" ca="1" si="530"/>
        <v>633.13953065450562</v>
      </c>
      <c r="AB1104">
        <f t="shared" ca="1" si="531"/>
        <v>637.54800515252532</v>
      </c>
      <c r="AC1104">
        <f t="shared" ca="1" si="532"/>
        <v>2.8573240401109284E-2</v>
      </c>
      <c r="AD1104">
        <f t="shared" ca="1" si="533"/>
        <v>2.8929143507586077</v>
      </c>
      <c r="AE1104">
        <f t="shared" ca="1" si="534"/>
        <v>51.188225225962455</v>
      </c>
      <c r="AF1104">
        <f t="shared" ca="1" si="535"/>
        <v>2.8116508556536246E-2</v>
      </c>
      <c r="AG1104">
        <f t="shared" ca="1" si="536"/>
        <v>0</v>
      </c>
      <c r="AH1104">
        <f ca="1">IFERROR(IF(V32="Supercritical",MAX($D$16,IFERROR(L1104,MAX($D$16,POWER((ABS(K1104)^2)/($I$5*MAX(F1104,0.1)^2),1/3)))),IF(V32="Subcritical",MAX($D$16,IFERROR(W1104,MAX($D$16,POWER((ABS(K1104)^2)/($I$5*MAX(F1104,0.1)^2),1/3)))),IF(AND(IFERROR(V1104,0)=1,IFERROR(AG1104,0)=1),IF(IFERROR(T1104,-1E+99)&gt;=IFERROR(AE1104,-1E+99),MAX($D$16,IFERROR(L1104,MAX($D$16,POWER((ABS(K1104)^2)/($I$5*MAX(F1104,0.1)^2),1/3)))),MAX($D$16,IFERROR(W1104,MAX($D$16,POWER((ABS(K1104)^2)/($I$5*MAX(F1104,0.1)^2),1/3))))),IF(IFERROR(V1104,0)=1,MAX($D$16,IFERROR(L1104,MAX($D$16,POWER((ABS(K1104)^2)/($I$5*MAX(F1104,0.1)^2),1/3)))),IF(IFERROR(AG1104,0)=1,MAX($D$16,IFERROR(W1104,MAX($D$16,POWER((ABS(K1104)^2)/($I$5*MAX(F1104,0.1)^2),1/3)))),MAX($D$16,POWER((ABS(K1104)^2)/($I$5*MAX(F1104,0.1)^2),1/3))))))),MAX($D$16,POWER((ABS(K1104)^2)/($I$5*MAX(F1104,0.1)^2),1/3)))</f>
        <v>2.1389677043987478</v>
      </c>
      <c r="AI1104">
        <f t="shared" ca="1" si="537"/>
        <v>634.22496770439875</v>
      </c>
      <c r="AJ1104">
        <f t="shared" ca="1" si="538"/>
        <v>635.29445155659812</v>
      </c>
      <c r="AM1104">
        <v>0</v>
      </c>
      <c r="AN1104">
        <v>0</v>
      </c>
      <c r="AO1104">
        <f t="shared" si="539"/>
        <v>0</v>
      </c>
      <c r="AP1104">
        <f t="shared" si="548"/>
        <v>0</v>
      </c>
      <c r="AQ1104">
        <f t="shared" ca="1" si="540"/>
        <v>1.0000000000000004</v>
      </c>
      <c r="AR1104" t="str">
        <f t="shared" ca="1" si="541"/>
        <v>Supercritical</v>
      </c>
      <c r="AS1104">
        <f t="shared" ca="1" si="542"/>
        <v>3.8141460404132466E-3</v>
      </c>
    </row>
    <row r="1105" spans="1:45" x14ac:dyDescent="0.35">
      <c r="A1105">
        <v>956</v>
      </c>
      <c r="B1105">
        <v>954.99599999999998</v>
      </c>
      <c r="C1105">
        <v>616083.19499999995</v>
      </c>
      <c r="D1105">
        <v>3097052.0159999998</v>
      </c>
      <c r="E1105">
        <v>632.08550000000002</v>
      </c>
      <c r="F1105">
        <v>5.2</v>
      </c>
      <c r="G1105">
        <v>0</v>
      </c>
      <c r="H1105" t="s">
        <v>194</v>
      </c>
      <c r="I1105">
        <v>2E-3</v>
      </c>
      <c r="J1105">
        <f t="shared" si="543"/>
        <v>1.0009999999999764</v>
      </c>
      <c r="K1105">
        <f t="shared" ca="1" si="544"/>
        <v>50.95</v>
      </c>
      <c r="L1105">
        <f t="shared" ca="1" si="545"/>
        <v>1.0684959309922624</v>
      </c>
      <c r="M1105">
        <f t="shared" ca="1" si="518"/>
        <v>5.5561788411597641</v>
      </c>
      <c r="N1105">
        <f t="shared" ca="1" si="519"/>
        <v>0.75728294997139567</v>
      </c>
      <c r="O1105">
        <f t="shared" ca="1" si="520"/>
        <v>9.1699712080119067</v>
      </c>
      <c r="P1105">
        <f t="shared" ca="1" si="521"/>
        <v>633.15399593099232</v>
      </c>
      <c r="Q1105">
        <f t="shared" ca="1" si="522"/>
        <v>637.43984567389589</v>
      </c>
      <c r="R1105">
        <f t="shared" ca="1" si="523"/>
        <v>2.7409906686322007E-2</v>
      </c>
      <c r="S1105">
        <f t="shared" ca="1" si="524"/>
        <v>2.8323507366843055</v>
      </c>
      <c r="T1105">
        <f t="shared" ca="1" si="525"/>
        <v>50.594272557643521</v>
      </c>
      <c r="U1105">
        <f t="shared" ca="1" si="546"/>
        <v>-2.6951602758799709E-2</v>
      </c>
      <c r="V1105">
        <f t="shared" ca="1" si="547"/>
        <v>0</v>
      </c>
      <c r="W1105">
        <f t="shared" ca="1" si="526"/>
        <v>1.0540993612739546</v>
      </c>
      <c r="X1105">
        <f t="shared" ca="1" si="527"/>
        <v>5.4813166786245642</v>
      </c>
      <c r="Y1105">
        <f t="shared" ca="1" si="528"/>
        <v>0.75002293817122334</v>
      </c>
      <c r="Z1105">
        <f t="shared" ca="1" si="529"/>
        <v>9.295211896566606</v>
      </c>
      <c r="AA1105">
        <f t="shared" ca="1" si="530"/>
        <v>633.13959936127401</v>
      </c>
      <c r="AB1105">
        <f t="shared" ca="1" si="531"/>
        <v>637.54331822988127</v>
      </c>
      <c r="AC1105">
        <f t="shared" ca="1" si="532"/>
        <v>2.8527806462435371E-2</v>
      </c>
      <c r="AD1105">
        <f t="shared" ca="1" si="533"/>
        <v>2.890573492621614</v>
      </c>
      <c r="AE1105">
        <f t="shared" ca="1" si="534"/>
        <v>51.165281569879937</v>
      </c>
      <c r="AF1105">
        <f t="shared" ca="1" si="535"/>
        <v>2.8446159754935252E-2</v>
      </c>
      <c r="AG1105">
        <f t="shared" ca="1" si="536"/>
        <v>0</v>
      </c>
      <c r="AH1105">
        <f ca="1">IFERROR(IF(V32="Supercritical",MAX($D$16,IFERROR(L1105,MAX($D$16,POWER((ABS(K1105)^2)/($I$5*MAX(F1105,0.1)^2),1/3)))),IF(V32="Subcritical",MAX($D$16,IFERROR(W1105,MAX($D$16,POWER((ABS(K1105)^2)/($I$5*MAX(F1105,0.1)^2),1/3)))),IF(AND(IFERROR(V1105,0)=1,IFERROR(AG1105,0)=1),IF(IFERROR(T1105,-1E+99)&gt;=IFERROR(AE1105,-1E+99),MAX($D$16,IFERROR(L1105,MAX($D$16,POWER((ABS(K1105)^2)/($I$5*MAX(F1105,0.1)^2),1/3)))),MAX($D$16,IFERROR(W1105,MAX($D$16,POWER((ABS(K1105)^2)/($I$5*MAX(F1105,0.1)^2),1/3))))),IF(IFERROR(V1105,0)=1,MAX($D$16,IFERROR(L1105,MAX($D$16,POWER((ABS(K1105)^2)/($I$5*MAX(F1105,0.1)^2),1/3)))),IF(IFERROR(AG1105,0)=1,MAX($D$16,IFERROR(W1105,MAX($D$16,POWER((ABS(K1105)^2)/($I$5*MAX(F1105,0.1)^2),1/3)))),MAX($D$16,POWER((ABS(K1105)^2)/($I$5*MAX(F1105,0.1)^2),1/3))))))),MAX($D$16,POWER((ABS(K1105)^2)/($I$5*MAX(F1105,0.1)^2),1/3)))</f>
        <v>2.1389677043987478</v>
      </c>
      <c r="AI1105">
        <f t="shared" ca="1" si="537"/>
        <v>634.22446770439876</v>
      </c>
      <c r="AJ1105">
        <f t="shared" ca="1" si="538"/>
        <v>635.29395155659813</v>
      </c>
      <c r="AM1105">
        <v>0</v>
      </c>
      <c r="AN1105">
        <v>0</v>
      </c>
      <c r="AO1105">
        <f t="shared" si="539"/>
        <v>0</v>
      </c>
      <c r="AP1105">
        <f t="shared" si="548"/>
        <v>0</v>
      </c>
      <c r="AQ1105">
        <f t="shared" ca="1" si="540"/>
        <v>1.0000000000000004</v>
      </c>
      <c r="AR1105" t="str">
        <f t="shared" ca="1" si="541"/>
        <v>Supercritical</v>
      </c>
      <c r="AS1105">
        <f t="shared" ca="1" si="542"/>
        <v>3.8141460404132466E-3</v>
      </c>
    </row>
    <row r="1106" spans="1:45" x14ac:dyDescent="0.35">
      <c r="A1106">
        <v>957</v>
      </c>
      <c r="B1106">
        <v>955.99599999999998</v>
      </c>
      <c r="C1106">
        <v>616083.15300000005</v>
      </c>
      <c r="D1106">
        <v>3097051.017</v>
      </c>
      <c r="E1106">
        <v>632.08500000000004</v>
      </c>
      <c r="F1106">
        <v>5.2</v>
      </c>
      <c r="G1106">
        <v>0</v>
      </c>
      <c r="H1106" t="s">
        <v>194</v>
      </c>
      <c r="I1106">
        <v>5.7000000000000002E-2</v>
      </c>
      <c r="J1106">
        <f t="shared" si="543"/>
        <v>1</v>
      </c>
      <c r="K1106">
        <f t="shared" ca="1" si="544"/>
        <v>50.95</v>
      </c>
      <c r="L1106">
        <f t="shared" ca="1" si="545"/>
        <v>1.0684959309922624</v>
      </c>
      <c r="M1106">
        <f t="shared" ca="1" si="518"/>
        <v>5.5561788411597641</v>
      </c>
      <c r="N1106">
        <f t="shared" ca="1" si="519"/>
        <v>0.75728294997139567</v>
      </c>
      <c r="O1106">
        <f t="shared" ca="1" si="520"/>
        <v>9.1699712080119067</v>
      </c>
      <c r="P1106">
        <f t="shared" ca="1" si="521"/>
        <v>633.15349593099234</v>
      </c>
      <c r="Q1106">
        <f t="shared" ca="1" si="522"/>
        <v>637.4393456738959</v>
      </c>
      <c r="R1106">
        <f t="shared" ca="1" si="523"/>
        <v>2.7409906686322007E-2</v>
      </c>
      <c r="S1106">
        <f t="shared" ca="1" si="524"/>
        <v>2.8323507366843055</v>
      </c>
      <c r="T1106">
        <f t="shared" ca="1" si="525"/>
        <v>50.594272557643521</v>
      </c>
      <c r="U1106">
        <f t="shared" ca="1" si="546"/>
        <v>-2.7317062411952975E-2</v>
      </c>
      <c r="V1106">
        <f t="shared" ca="1" si="547"/>
        <v>0</v>
      </c>
      <c r="W1106">
        <f t="shared" ca="1" si="526"/>
        <v>1.0546694911083014</v>
      </c>
      <c r="X1106">
        <f t="shared" ca="1" si="527"/>
        <v>5.4842813537631674</v>
      </c>
      <c r="Y1106">
        <f t="shared" ca="1" si="528"/>
        <v>0.75031153529837036</v>
      </c>
      <c r="Z1106">
        <f t="shared" ca="1" si="529"/>
        <v>9.290187120877647</v>
      </c>
      <c r="AA1106">
        <f t="shared" ca="1" si="530"/>
        <v>633.13966949110829</v>
      </c>
      <c r="AB1106">
        <f t="shared" ca="1" si="531"/>
        <v>637.53862855027853</v>
      </c>
      <c r="AC1106">
        <f t="shared" ca="1" si="532"/>
        <v>2.8482358166354495E-2</v>
      </c>
      <c r="AD1106">
        <f t="shared" ca="1" si="533"/>
        <v>2.8882299440562909</v>
      </c>
      <c r="AE1106">
        <f t="shared" ca="1" si="534"/>
        <v>51.142310400584343</v>
      </c>
      <c r="AF1106">
        <f t="shared" ca="1" si="535"/>
        <v>2.840025927696388E-2</v>
      </c>
      <c r="AG1106">
        <f t="shared" ca="1" si="536"/>
        <v>0</v>
      </c>
      <c r="AH1106">
        <f ca="1">IFERROR(IF(V32="Supercritical",MAX($D$16,IFERROR(L1106,MAX($D$16,POWER((ABS(K1106)^2)/($I$5*MAX(F1106,0.1)^2),1/3)))),IF(V32="Subcritical",MAX($D$16,IFERROR(W1106,MAX($D$16,POWER((ABS(K1106)^2)/($I$5*MAX(F1106,0.1)^2),1/3)))),IF(AND(IFERROR(V1106,0)=1,IFERROR(AG1106,0)=1),IF(IFERROR(T1106,-1E+99)&gt;=IFERROR(AE1106,-1E+99),MAX($D$16,IFERROR(L1106,MAX($D$16,POWER((ABS(K1106)^2)/($I$5*MAX(F1106,0.1)^2),1/3)))),MAX($D$16,IFERROR(W1106,MAX($D$16,POWER((ABS(K1106)^2)/($I$5*MAX(F1106,0.1)^2),1/3))))),IF(IFERROR(V1106,0)=1,MAX($D$16,IFERROR(L1106,MAX($D$16,POWER((ABS(K1106)^2)/($I$5*MAX(F1106,0.1)^2),1/3)))),IF(IFERROR(AG1106,0)=1,MAX($D$16,IFERROR(W1106,MAX($D$16,POWER((ABS(K1106)^2)/($I$5*MAX(F1106,0.1)^2),1/3)))),MAX($D$16,POWER((ABS(K1106)^2)/($I$5*MAX(F1106,0.1)^2),1/3))))))),MAX($D$16,POWER((ABS(K1106)^2)/($I$5*MAX(F1106,0.1)^2),1/3)))</f>
        <v>2.1389677043987478</v>
      </c>
      <c r="AI1106">
        <f t="shared" ca="1" si="537"/>
        <v>634.22396770439877</v>
      </c>
      <c r="AJ1106">
        <f t="shared" ca="1" si="538"/>
        <v>635.29345155659814</v>
      </c>
      <c r="AM1106">
        <v>0</v>
      </c>
      <c r="AN1106">
        <v>0</v>
      </c>
      <c r="AO1106">
        <f t="shared" si="539"/>
        <v>0</v>
      </c>
      <c r="AP1106">
        <f t="shared" si="548"/>
        <v>0</v>
      </c>
      <c r="AQ1106">
        <f t="shared" ca="1" si="540"/>
        <v>1.0000000000000004</v>
      </c>
      <c r="AR1106" t="str">
        <f t="shared" ca="1" si="541"/>
        <v>Supercritical</v>
      </c>
      <c r="AS1106">
        <f t="shared" ca="1" si="542"/>
        <v>3.8141460404132466E-3</v>
      </c>
    </row>
    <row r="1107" spans="1:45" x14ac:dyDescent="0.35">
      <c r="A1107">
        <v>958</v>
      </c>
      <c r="B1107">
        <v>956.99599999999998</v>
      </c>
      <c r="C1107">
        <v>616083.11</v>
      </c>
      <c r="D1107">
        <v>3097050.0180000002</v>
      </c>
      <c r="E1107">
        <v>632.08450000000005</v>
      </c>
      <c r="F1107">
        <v>5.2</v>
      </c>
      <c r="G1107">
        <v>0</v>
      </c>
      <c r="H1107" t="s">
        <v>194</v>
      </c>
      <c r="I1107">
        <v>5.7000000000000002E-2</v>
      </c>
      <c r="J1107">
        <f t="shared" si="543"/>
        <v>1</v>
      </c>
      <c r="K1107">
        <f t="shared" ca="1" si="544"/>
        <v>50.95</v>
      </c>
      <c r="L1107">
        <f t="shared" ca="1" si="545"/>
        <v>1.0684959309922624</v>
      </c>
      <c r="M1107">
        <f t="shared" ca="1" si="518"/>
        <v>5.5561788411597641</v>
      </c>
      <c r="N1107">
        <f t="shared" ca="1" si="519"/>
        <v>0.75728294997139567</v>
      </c>
      <c r="O1107">
        <f t="shared" ca="1" si="520"/>
        <v>9.1699712080119067</v>
      </c>
      <c r="P1107">
        <f t="shared" ca="1" si="521"/>
        <v>633.15299593099235</v>
      </c>
      <c r="Q1107">
        <f t="shared" ca="1" si="522"/>
        <v>637.43884567389591</v>
      </c>
      <c r="R1107">
        <f t="shared" ca="1" si="523"/>
        <v>2.7409906686322007E-2</v>
      </c>
      <c r="S1107">
        <f t="shared" ca="1" si="524"/>
        <v>2.8323507366843055</v>
      </c>
      <c r="T1107">
        <f t="shared" ca="1" si="525"/>
        <v>50.594272557643521</v>
      </c>
      <c r="U1107">
        <f t="shared" ca="1" si="546"/>
        <v>-2.7317062411952975E-2</v>
      </c>
      <c r="V1107">
        <f t="shared" ca="1" si="547"/>
        <v>0</v>
      </c>
      <c r="W1107">
        <f t="shared" ca="1" si="526"/>
        <v>1.0552387124304452</v>
      </c>
      <c r="X1107">
        <f t="shared" ca="1" si="527"/>
        <v>5.4872413046383155</v>
      </c>
      <c r="Y1107">
        <f t="shared" ca="1" si="528"/>
        <v>0.75059958272735261</v>
      </c>
      <c r="Z1107">
        <f t="shared" ca="1" si="529"/>
        <v>9.2851757689118628</v>
      </c>
      <c r="AA1107">
        <f t="shared" ca="1" si="530"/>
        <v>633.13973871243047</v>
      </c>
      <c r="AB1107">
        <f t="shared" ca="1" si="531"/>
        <v>637.5339532414614</v>
      </c>
      <c r="AC1107">
        <f t="shared" ca="1" si="532"/>
        <v>2.8437081237979927E-2</v>
      </c>
      <c r="AD1107">
        <f t="shared" ca="1" si="533"/>
        <v>2.8858932874508962</v>
      </c>
      <c r="AE1107">
        <f t="shared" ca="1" si="534"/>
        <v>51.119405654832129</v>
      </c>
      <c r="AF1107">
        <f t="shared" ca="1" si="535"/>
        <v>2.7937081237837447E-2</v>
      </c>
      <c r="AG1107">
        <f t="shared" ca="1" si="536"/>
        <v>0</v>
      </c>
      <c r="AH1107">
        <f ca="1">IFERROR(IF(V32="Supercritical",MAX($D$16,IFERROR(L1107,MAX($D$16,POWER((ABS(K1107)^2)/($I$5*MAX(F1107,0.1)^2),1/3)))),IF(V32="Subcritical",MAX($D$16,IFERROR(W1107,MAX($D$16,POWER((ABS(K1107)^2)/($I$5*MAX(F1107,0.1)^2),1/3)))),IF(AND(IFERROR(V1107,0)=1,IFERROR(AG1107,0)=1),IF(IFERROR(T1107,-1E+99)&gt;=IFERROR(AE1107,-1E+99),MAX($D$16,IFERROR(L1107,MAX($D$16,POWER((ABS(K1107)^2)/($I$5*MAX(F1107,0.1)^2),1/3)))),MAX($D$16,IFERROR(W1107,MAX($D$16,POWER((ABS(K1107)^2)/($I$5*MAX(F1107,0.1)^2),1/3))))),IF(IFERROR(V1107,0)=1,MAX($D$16,IFERROR(L1107,MAX($D$16,POWER((ABS(K1107)^2)/($I$5*MAX(F1107,0.1)^2),1/3)))),IF(IFERROR(AG1107,0)=1,MAX($D$16,IFERROR(W1107,MAX($D$16,POWER((ABS(K1107)^2)/($I$5*MAX(F1107,0.1)^2),1/3)))),MAX($D$16,POWER((ABS(K1107)^2)/($I$5*MAX(F1107,0.1)^2),1/3))))))),MAX($D$16,POWER((ABS(K1107)^2)/($I$5*MAX(F1107,0.1)^2),1/3)))</f>
        <v>2.1389677043987478</v>
      </c>
      <c r="AI1107">
        <f t="shared" ca="1" si="537"/>
        <v>634.22346770439879</v>
      </c>
      <c r="AJ1107">
        <f t="shared" ca="1" si="538"/>
        <v>635.29295155659815</v>
      </c>
      <c r="AM1107">
        <v>0</v>
      </c>
      <c r="AN1107">
        <v>0</v>
      </c>
      <c r="AO1107">
        <f t="shared" si="539"/>
        <v>0</v>
      </c>
      <c r="AP1107">
        <f t="shared" si="548"/>
        <v>0</v>
      </c>
      <c r="AQ1107">
        <f t="shared" ca="1" si="540"/>
        <v>1.0000000000000004</v>
      </c>
      <c r="AR1107" t="str">
        <f t="shared" ca="1" si="541"/>
        <v>Supercritical</v>
      </c>
      <c r="AS1107">
        <f t="shared" ca="1" si="542"/>
        <v>3.8141460404132466E-3</v>
      </c>
    </row>
    <row r="1108" spans="1:45" x14ac:dyDescent="0.35">
      <c r="A1108">
        <v>959</v>
      </c>
      <c r="B1108">
        <v>957.99599999999998</v>
      </c>
      <c r="C1108">
        <v>616083.06799999997</v>
      </c>
      <c r="D1108">
        <v>3097049.0189999999</v>
      </c>
      <c r="E1108">
        <v>632.08399999999995</v>
      </c>
      <c r="F1108">
        <v>5.2</v>
      </c>
      <c r="G1108">
        <v>0</v>
      </c>
      <c r="H1108" t="s">
        <v>194</v>
      </c>
      <c r="I1108">
        <v>0</v>
      </c>
      <c r="J1108">
        <f t="shared" si="543"/>
        <v>1</v>
      </c>
      <c r="K1108">
        <f t="shared" ca="1" si="544"/>
        <v>50.95</v>
      </c>
      <c r="L1108">
        <f t="shared" ca="1" si="545"/>
        <v>1.0684959309922624</v>
      </c>
      <c r="M1108">
        <f t="shared" ca="1" si="518"/>
        <v>5.5561788411597641</v>
      </c>
      <c r="N1108">
        <f t="shared" ca="1" si="519"/>
        <v>0.75728294997139567</v>
      </c>
      <c r="O1108">
        <f t="shared" ca="1" si="520"/>
        <v>9.1699712080119067</v>
      </c>
      <c r="P1108">
        <f t="shared" ca="1" si="521"/>
        <v>633.15249593099225</v>
      </c>
      <c r="Q1108">
        <f t="shared" ca="1" si="522"/>
        <v>637.43834567389581</v>
      </c>
      <c r="R1108">
        <f t="shared" ca="1" si="523"/>
        <v>2.7409906686322007E-2</v>
      </c>
      <c r="S1108">
        <f t="shared" ca="1" si="524"/>
        <v>2.8323507366843055</v>
      </c>
      <c r="T1108">
        <f t="shared" ca="1" si="525"/>
        <v>50.594272557643521</v>
      </c>
      <c r="U1108">
        <f t="shared" ca="1" si="546"/>
        <v>-2.6909906686228169E-2</v>
      </c>
      <c r="V1108">
        <f t="shared" ca="1" si="547"/>
        <v>0</v>
      </c>
      <c r="W1108">
        <f t="shared" ca="1" si="526"/>
        <v>1.0558039910750145</v>
      </c>
      <c r="X1108">
        <f t="shared" ca="1" si="527"/>
        <v>5.4901807535900762</v>
      </c>
      <c r="Y1108">
        <f t="shared" ca="1" si="528"/>
        <v>0.75088554624281845</v>
      </c>
      <c r="Z1108">
        <f t="shared" ca="1" si="529"/>
        <v>9.2802044753596427</v>
      </c>
      <c r="AA1108">
        <f t="shared" ca="1" si="530"/>
        <v>633.13980399107493</v>
      </c>
      <c r="AB1108">
        <f t="shared" ca="1" si="531"/>
        <v>637.52931444492231</v>
      </c>
      <c r="AC1108">
        <f t="shared" ca="1" si="532"/>
        <v>2.8392215490616074E-2</v>
      </c>
      <c r="AD1108">
        <f t="shared" ca="1" si="533"/>
        <v>2.8835759319298315</v>
      </c>
      <c r="AE1108">
        <f t="shared" ca="1" si="534"/>
        <v>51.09668899847221</v>
      </c>
      <c r="AF1108">
        <f t="shared" ca="1" si="535"/>
        <v>2.7892215490624039E-2</v>
      </c>
      <c r="AG1108">
        <f t="shared" ca="1" si="536"/>
        <v>0</v>
      </c>
      <c r="AH1108">
        <f ca="1">IFERROR(IF(V32="Supercritical",MAX($D$16,IFERROR(L1108,MAX($D$16,POWER((ABS(K1108)^2)/($I$5*MAX(F1108,0.1)^2),1/3)))),IF(V32="Subcritical",MAX($D$16,IFERROR(W1108,MAX($D$16,POWER((ABS(K1108)^2)/($I$5*MAX(F1108,0.1)^2),1/3)))),IF(AND(IFERROR(V1108,0)=1,IFERROR(AG1108,0)=1),IF(IFERROR(T1108,-1E+99)&gt;=IFERROR(AE1108,-1E+99),MAX($D$16,IFERROR(L1108,MAX($D$16,POWER((ABS(K1108)^2)/($I$5*MAX(F1108,0.1)^2),1/3)))),MAX($D$16,IFERROR(W1108,MAX($D$16,POWER((ABS(K1108)^2)/($I$5*MAX(F1108,0.1)^2),1/3))))),IF(IFERROR(V1108,0)=1,MAX($D$16,IFERROR(L1108,MAX($D$16,POWER((ABS(K1108)^2)/($I$5*MAX(F1108,0.1)^2),1/3)))),IF(IFERROR(AG1108,0)=1,MAX($D$16,IFERROR(W1108,MAX($D$16,POWER((ABS(K1108)^2)/($I$5*MAX(F1108,0.1)^2),1/3)))),MAX($D$16,POWER((ABS(K1108)^2)/($I$5*MAX(F1108,0.1)^2),1/3))))))),MAX($D$16,POWER((ABS(K1108)^2)/($I$5*MAX(F1108,0.1)^2),1/3)))</f>
        <v>2.1389677043987478</v>
      </c>
      <c r="AI1108">
        <f t="shared" ca="1" si="537"/>
        <v>634.22296770439868</v>
      </c>
      <c r="AJ1108">
        <f t="shared" ca="1" si="538"/>
        <v>635.29245155659805</v>
      </c>
      <c r="AM1108">
        <v>0</v>
      </c>
      <c r="AN1108">
        <v>0</v>
      </c>
      <c r="AO1108">
        <f t="shared" si="539"/>
        <v>0</v>
      </c>
      <c r="AP1108">
        <f t="shared" si="548"/>
        <v>0</v>
      </c>
      <c r="AQ1108">
        <f t="shared" ca="1" si="540"/>
        <v>1.0000000000000004</v>
      </c>
      <c r="AR1108" t="str">
        <f t="shared" ca="1" si="541"/>
        <v>Supercritical</v>
      </c>
      <c r="AS1108">
        <f t="shared" ca="1" si="542"/>
        <v>3.8141460404132466E-3</v>
      </c>
    </row>
    <row r="1109" spans="1:45" x14ac:dyDescent="0.35">
      <c r="A1109">
        <v>960</v>
      </c>
      <c r="B1109">
        <v>958.99599999999998</v>
      </c>
      <c r="C1109">
        <v>616083.02599999995</v>
      </c>
      <c r="D1109">
        <v>3097048.02</v>
      </c>
      <c r="E1109">
        <v>632.08349999999996</v>
      </c>
      <c r="F1109">
        <v>5.2</v>
      </c>
      <c r="G1109">
        <v>0</v>
      </c>
      <c r="H1109" t="s">
        <v>194</v>
      </c>
      <c r="I1109">
        <v>0</v>
      </c>
      <c r="J1109">
        <f t="shared" si="543"/>
        <v>1</v>
      </c>
      <c r="K1109">
        <f t="shared" ca="1" si="544"/>
        <v>50.95</v>
      </c>
      <c r="L1109">
        <f t="shared" ca="1" si="545"/>
        <v>1.0684959309922624</v>
      </c>
      <c r="M1109">
        <f t="shared" ca="1" si="518"/>
        <v>5.5561788411597641</v>
      </c>
      <c r="N1109">
        <f t="shared" ca="1" si="519"/>
        <v>0.75728294997139567</v>
      </c>
      <c r="O1109">
        <f t="shared" ca="1" si="520"/>
        <v>9.1699712080119067</v>
      </c>
      <c r="P1109">
        <f t="shared" ca="1" si="521"/>
        <v>633.15199593099226</v>
      </c>
      <c r="Q1109">
        <f t="shared" ca="1" si="522"/>
        <v>637.43784567389582</v>
      </c>
      <c r="R1109">
        <f t="shared" ca="1" si="523"/>
        <v>2.7409906686322007E-2</v>
      </c>
      <c r="S1109">
        <f t="shared" ca="1" si="524"/>
        <v>2.8323507366843055</v>
      </c>
      <c r="T1109">
        <f t="shared" ca="1" si="525"/>
        <v>50.594272557643521</v>
      </c>
      <c r="U1109">
        <f t="shared" ca="1" si="546"/>
        <v>-2.6909906686341856E-2</v>
      </c>
      <c r="V1109">
        <f t="shared" ca="1" si="547"/>
        <v>0</v>
      </c>
      <c r="W1109">
        <f t="shared" ca="1" si="526"/>
        <v>1.0563671569527222</v>
      </c>
      <c r="X1109">
        <f t="shared" ca="1" si="527"/>
        <v>5.4931092161541555</v>
      </c>
      <c r="Y1109">
        <f t="shared" ca="1" si="528"/>
        <v>0.75117035302496871</v>
      </c>
      <c r="Z1109">
        <f t="shared" ca="1" si="529"/>
        <v>9.2752570529939682</v>
      </c>
      <c r="AA1109">
        <f t="shared" ca="1" si="530"/>
        <v>633.13986715695273</v>
      </c>
      <c r="AB1109">
        <f t="shared" ca="1" si="531"/>
        <v>637.52469862479745</v>
      </c>
      <c r="AC1109">
        <f t="shared" ca="1" si="532"/>
        <v>2.8347613857654837E-2</v>
      </c>
      <c r="AD1109">
        <f t="shared" ca="1" si="533"/>
        <v>2.8812703200435466</v>
      </c>
      <c r="AE1109">
        <f t="shared" ca="1" si="534"/>
        <v>51.074086377351485</v>
      </c>
      <c r="AF1109">
        <f t="shared" ca="1" si="535"/>
        <v>2.8264172847116242E-2</v>
      </c>
      <c r="AG1109">
        <f t="shared" ca="1" si="536"/>
        <v>0</v>
      </c>
      <c r="AH1109">
        <f ca="1">IFERROR(IF(V32="Supercritical",MAX($D$16,IFERROR(L1109,MAX($D$16,POWER((ABS(K1109)^2)/($I$5*MAX(F1109,0.1)^2),1/3)))),IF(V32="Subcritical",MAX($D$16,IFERROR(W1109,MAX($D$16,POWER((ABS(K1109)^2)/($I$5*MAX(F1109,0.1)^2),1/3)))),IF(AND(IFERROR(V1109,0)=1,IFERROR(AG1109,0)=1),IF(IFERROR(T1109,-1E+99)&gt;=IFERROR(AE1109,-1E+99),MAX($D$16,IFERROR(L1109,MAX($D$16,POWER((ABS(K1109)^2)/($I$5*MAX(F1109,0.1)^2),1/3)))),MAX($D$16,IFERROR(W1109,MAX($D$16,POWER((ABS(K1109)^2)/($I$5*MAX(F1109,0.1)^2),1/3))))),IF(IFERROR(V1109,0)=1,MAX($D$16,IFERROR(L1109,MAX($D$16,POWER((ABS(K1109)^2)/($I$5*MAX(F1109,0.1)^2),1/3)))),IF(IFERROR(AG1109,0)=1,MAX($D$16,IFERROR(W1109,MAX($D$16,POWER((ABS(K1109)^2)/($I$5*MAX(F1109,0.1)^2),1/3)))),MAX($D$16,POWER((ABS(K1109)^2)/($I$5*MAX(F1109,0.1)^2),1/3))))))),MAX($D$16,POWER((ABS(K1109)^2)/($I$5*MAX(F1109,0.1)^2),1/3)))</f>
        <v>2.1389677043987478</v>
      </c>
      <c r="AI1109">
        <f t="shared" ca="1" si="537"/>
        <v>634.2224677043987</v>
      </c>
      <c r="AJ1109">
        <f t="shared" ca="1" si="538"/>
        <v>635.29195155659806</v>
      </c>
      <c r="AM1109">
        <v>0</v>
      </c>
      <c r="AN1109">
        <v>0</v>
      </c>
      <c r="AO1109">
        <f t="shared" si="539"/>
        <v>0</v>
      </c>
      <c r="AP1109">
        <f t="shared" si="548"/>
        <v>0</v>
      </c>
      <c r="AQ1109">
        <f t="shared" ca="1" si="540"/>
        <v>1.0000000000000004</v>
      </c>
      <c r="AR1109" t="str">
        <f t="shared" ca="1" si="541"/>
        <v>Supercritical</v>
      </c>
      <c r="AS1109">
        <f t="shared" ca="1" si="542"/>
        <v>3.8141460404132466E-3</v>
      </c>
    </row>
    <row r="1110" spans="1:45" x14ac:dyDescent="0.35">
      <c r="A1110">
        <v>961</v>
      </c>
      <c r="B1110">
        <v>959.99599999999998</v>
      </c>
      <c r="C1110">
        <v>616082.98400000005</v>
      </c>
      <c r="D1110">
        <v>3097047.0210000002</v>
      </c>
      <c r="E1110">
        <v>632.08299999999997</v>
      </c>
      <c r="F1110">
        <v>5.2</v>
      </c>
      <c r="G1110">
        <v>0</v>
      </c>
      <c r="H1110" t="s">
        <v>194</v>
      </c>
      <c r="I1110">
        <v>5.7000000000000002E-2</v>
      </c>
      <c r="J1110">
        <f t="shared" si="543"/>
        <v>1</v>
      </c>
      <c r="K1110">
        <f t="shared" ca="1" si="544"/>
        <v>50.95</v>
      </c>
      <c r="L1110">
        <f t="shared" ca="1" si="545"/>
        <v>1.0684959309922624</v>
      </c>
      <c r="M1110">
        <f t="shared" ref="M1110:M1173" ca="1" si="549">((F1110)+(G1110)*(L1110))*(L1110)</f>
        <v>5.5561788411597641</v>
      </c>
      <c r="N1110">
        <f t="shared" ref="N1110:N1173" ca="1" si="550">(((F1110)+(G1110)*(L1110))*(L1110))/MAX((F1110)+2*(L1110)*SQRT(1+(G1110)^2),0.000001)</f>
        <v>0.75728294997139567</v>
      </c>
      <c r="O1110">
        <f t="shared" ref="O1110:O1173" ca="1" si="551">ABS(K1110)/MAX(((F1110)+(G1110)*(L1110))*(L1110),0.000001)</f>
        <v>9.1699712080119067</v>
      </c>
      <c r="P1110">
        <f t="shared" ref="P1110:P1173" ca="1" si="552">E1110+L1110</f>
        <v>633.15149593099227</v>
      </c>
      <c r="Q1110">
        <f t="shared" ref="Q1110:Q1173" ca="1" si="553">P1110+((ABS(K1110)/MAX(((F1110)+(G1110)*(L1110))*(L1110),0.000001))^2)/(2*$I$5)</f>
        <v>637.43734567389583</v>
      </c>
      <c r="R1110">
        <f t="shared" ref="R1110:R1173" ca="1" si="554">((ABS(K1110)*$D$6)/(MAX(((F1110)+(G1110)*(L1110))*(L1110),0.000001)*MAX(((((F1110)+(G1110)*(L1110))*(L1110))/MAX((F1110)+2*(L1110)*SQRT(1+(G1110)^2),0.000001))^(2/3),0.000001)))^2</f>
        <v>2.7409906686322007E-2</v>
      </c>
      <c r="S1110">
        <f t="shared" ref="S1110:S1173" ca="1" si="555">ABS(ABS(K1110)/MAX(((F1110)+(G1110)*(L1110))*(L1110),0.000001))/SQRT($I$5*MAX((((F1110)+(G1110)*(L1110))*(L1110))/MAX((F1110)+2*(G1110)*(L1110),0.000001),0.000001))</f>
        <v>2.8323507366843055</v>
      </c>
      <c r="T1110">
        <f t="shared" ref="T1110:T1173" ca="1" si="556">((F1110)*(L1110)^2)/2+(G1110)*(L1110)^3/3+(ABS(K1110)^2)/($I$5*MAX(((F1110)+(G1110)*(L1110))*(L1110),0.000001))</f>
        <v>50.594272557643521</v>
      </c>
      <c r="U1110">
        <f t="shared" ca="1" si="546"/>
        <v>-2.7317062411952975E-2</v>
      </c>
      <c r="V1110">
        <f t="shared" ca="1" si="547"/>
        <v>0</v>
      </c>
      <c r="W1110">
        <f t="shared" ref="W1110:W1173" ca="1" si="557">IF($D$20=0,IFERROR(W1111,MAX($D$16,POWER((ABS(K1110)^2)/($I$5*MAX(F1110,0.1)^2),1/3))),IF(IFERROR(AG1111,0)=0,IFERROR(W1111,MAX($D$16,POWER((ABS(K1110)^2)/($I$5*MAX(F1110,0.1)^2),1/3))),IF(OR(IFERROR(W1110,0)=0,IFERROR(AD1111,0)&gt;1),MAX($D$16,POWER((ABS(K1110)^2)/($I$5*MAX(F1110,0.1)^2),1/3)),IF(IFERROR(AF1110,0)&gt;0,MAX($D$16,IFERROR(W1110,0)+((IFERROR(AF1110,0))*$D$18*IF((IFERROR(AD1110,0))&lt;1,1,-1))),IF(IFERROR(AF1110,0)&lt;0,IF(ABS((MAX($D$16,POWER((ABS(K1110)^2)/($I$5*MAX(F1110,0.1)^2),1/3)))-IFERROR(W1110,0))&gt;$D$19,MAX($D$16,IF((MAX($D$16,POWER((ABS(K1110)^2)/($I$5*MAX(F1110,0.1)^2),1/3)))&gt;IFERROR(W1110,0),MIN((MAX($D$16,POWER((ABS(K1110)^2)/($I$5*MAX(F1110,0.1)^2),1/3))),IFERROR(W1110,0)+(MIN(ABS(IFERROR(AF1110,0))*$D$18,ABS((MAX($D$16,POWER((ABS(K1110)^2)/($I$5*MAX(F1110,0.1)^2),1/3)))-IFERROR(W1110,0))))),MAX((MAX($D$16,POWER((ABS(K1110)^2)/($I$5*MAX(F1110,0.1)^2),1/3))),IFERROR(W1110,0)-(MIN(ABS(IFERROR(AF1110,0))*$D$18,ABS((MAX($D$16,POWER((ABS(K1110)^2)/($I$5*MAX(F1110,0.1)^2),1/3)))-IFERROR(W1110,0))))))),MAX($D$16,POWER((ABS(K1110)^2)/($I$5*MAX(F1110,0.1)^2),1/3))),MAX($D$16,IFERROR(W1110,0)))))))</f>
        <v>1.0569306544422707</v>
      </c>
      <c r="X1110">
        <f t="shared" ref="X1110:X1173" ca="1" si="558">((F1110)+(G1110)*(W1110))*(W1110)</f>
        <v>5.4960394030998083</v>
      </c>
      <c r="Y1110">
        <f t="shared" ref="Y1110:Y1173" ca="1" si="559">(((F1110)+(G1110)*(W1110))*(W1110))/MAX((F1110)+2*(W1110)*SQRT(1+(G1110)^2),0.000001)</f>
        <v>0.75145523971359318</v>
      </c>
      <c r="Z1110">
        <f t="shared" ref="Z1110:Z1173" ca="1" si="560">ABS(K1110)/MAX(((F1110)+(G1110)*(W1110))*(W1110),0.000001)</f>
        <v>9.2703119943542998</v>
      </c>
      <c r="AA1110">
        <f t="shared" ref="AA1110:AA1173" ca="1" si="561">E1110+W1110</f>
        <v>633.1399306544422</v>
      </c>
      <c r="AB1110">
        <f t="shared" ref="AB1110:AB1173" ca="1" si="562">AA1110+((ABS(K1110)/MAX(((F1110)+(G1110)*(W1110))*(W1110),0.000001))^2)/(2*$I$5)</f>
        <v>637.5200878650777</v>
      </c>
      <c r="AC1110">
        <f t="shared" ref="AC1110:AC1173" ca="1" si="563">((ABS(K1110)*$D$6)/(MAX(((F1110)+(G1110)*(W1110))*(W1110),0.000001)*MAX(((((F1110)+(G1110)*(W1110))*(W1110))/MAX((F1110)+2*(W1110)*SQRT(1+(G1110)^2),0.000001))^(2/3),0.000001)))^2</f>
        <v>2.8303082029986312E-2</v>
      </c>
      <c r="AD1110">
        <f t="shared" ref="AD1110:AD1173" ca="1" si="564">ABS(ABS(K1110)/MAX(((F1110)+(G1110)*(W1110))*(W1110),0.000001))/SQRT($I$5*MAX((((F1110)+(G1110)*(W1110))*(W1110))/MAX((F1110)+2*(G1110)*(W1110),0.000001),0.000001))</f>
        <v>2.8789664240917787</v>
      </c>
      <c r="AE1110">
        <f t="shared" ref="AE1110:AE1173" ca="1" si="565">((F1110)*(W1110)^2)/2+(G1110)*(W1110)^3/3+(ABS(K1110)^2)/($I$5*MAX(((F1110)+(G1110)*(W1110))*(W1110),0.000001))</f>
        <v>51.051499504428691</v>
      </c>
      <c r="AF1110">
        <f t="shared" ref="AF1110:AF1173" ca="1" si="566">IF($D$20=0,0,IFERROR(AB1111+(((AC1110+AC1111)/2)*J1111)+(IF(Z1110&gt;Z1111,$D$8*((Z1110^2-Z1111^2)/(2*$I$5)),$D$9*((Z1111^2-Z1110^2)/(2*$I$5)))+($D$10*(ABS(I1111)/90)*(MAX(Z1110^2,Z1111^2)/(2*$I$5))))-AB1110,0))</f>
        <v>2.8219196964982984E-2</v>
      </c>
      <c r="AG1110">
        <f t="shared" ref="AG1110:AG1173" ca="1" si="567">IF($D$20=0,1,IFERROR(IF(ROUND(AD1110,3)=1,1,IF(AND(ABS(AF1110)&lt;$D$19,AD1110&lt;1),1,0)),0))</f>
        <v>0</v>
      </c>
      <c r="AH1110">
        <f ca="1">IFERROR(IF(V32="Supercritical",MAX($D$16,IFERROR(L1110,MAX($D$16,POWER((ABS(K1110)^2)/($I$5*MAX(F1110,0.1)^2),1/3)))),IF(V32="Subcritical",MAX($D$16,IFERROR(W1110,MAX($D$16,POWER((ABS(K1110)^2)/($I$5*MAX(F1110,0.1)^2),1/3)))),IF(AND(IFERROR(V1110,0)=1,IFERROR(AG1110,0)=1),IF(IFERROR(T1110,-1E+99)&gt;=IFERROR(AE1110,-1E+99),MAX($D$16,IFERROR(L1110,MAX($D$16,POWER((ABS(K1110)^2)/($I$5*MAX(F1110,0.1)^2),1/3)))),MAX($D$16,IFERROR(W1110,MAX($D$16,POWER((ABS(K1110)^2)/($I$5*MAX(F1110,0.1)^2),1/3))))),IF(IFERROR(V1110,0)=1,MAX($D$16,IFERROR(L1110,MAX($D$16,POWER((ABS(K1110)^2)/($I$5*MAX(F1110,0.1)^2),1/3)))),IF(IFERROR(AG1110,0)=1,MAX($D$16,IFERROR(W1110,MAX($D$16,POWER((ABS(K1110)^2)/($I$5*MAX(F1110,0.1)^2),1/3)))),MAX($D$16,POWER((ABS(K1110)^2)/($I$5*MAX(F1110,0.1)^2),1/3))))))),MAX($D$16,POWER((ABS(K1110)^2)/($I$5*MAX(F1110,0.1)^2),1/3)))</f>
        <v>2.1389677043987478</v>
      </c>
      <c r="AI1110">
        <f t="shared" ref="AI1110:AI1173" ca="1" si="568">E1110+AH1110</f>
        <v>634.22196770439871</v>
      </c>
      <c r="AJ1110">
        <f t="shared" ref="AJ1110:AJ1173" ca="1" si="569">AI1110+((ABS(K1110)/MAX(((F1110)+(G1110)*(AH1110))*(AH1110),0.000001))^2)/(2*$I$5)</f>
        <v>635.29145155659808</v>
      </c>
      <c r="AM1110">
        <v>0</v>
      </c>
      <c r="AN1110">
        <v>0</v>
      </c>
      <c r="AO1110">
        <f t="shared" ref="AO1110:AO1173" si="570">AM1110+AN1110</f>
        <v>0</v>
      </c>
      <c r="AP1110">
        <f t="shared" si="548"/>
        <v>0</v>
      </c>
      <c r="AQ1110">
        <f t="shared" ref="AQ1110:AQ1173" ca="1" si="571">ABS(ABS(K1110)/MAX(((F1110)+(G1110)*(AH1110))*(AH1110),0.000001))/SQRT($I$5*MAX((((F1110)+(G1110)*(AH1110))*(AH1110))/MAX((F1110)+2*(G1110)*(AH1110),0.000001),0.000001))</f>
        <v>1.0000000000000004</v>
      </c>
      <c r="AR1110" t="str">
        <f t="shared" ref="AR1110:AR1173" ca="1" si="572">IF(AQ1110&lt;1,"Subcritical","Supercritical")</f>
        <v>Supercritical</v>
      </c>
      <c r="AS1110">
        <f t="shared" ref="AS1110:AS1173" ca="1" si="573">((ABS(K1110)*$D$6)/(MAX(((F1110)+(G1110)*(AH1110))*(AH1110),0.000001)*MAX(((((F1110)+(G1110)*(AH1110))*(AH1110))/MAX((F1110)+2*(AH1110)*SQRT(1+(G1110)^2),0.000001))^(2/3),0.000001)))^2</f>
        <v>3.8141460404132466E-3</v>
      </c>
    </row>
    <row r="1111" spans="1:45" x14ac:dyDescent="0.35">
      <c r="A1111">
        <v>962</v>
      </c>
      <c r="B1111">
        <v>960.99599999999998</v>
      </c>
      <c r="C1111">
        <v>616082.94099999999</v>
      </c>
      <c r="D1111">
        <v>3097046.0219999999</v>
      </c>
      <c r="E1111">
        <v>632.08249999999998</v>
      </c>
      <c r="F1111">
        <v>5.2</v>
      </c>
      <c r="G1111">
        <v>0</v>
      </c>
      <c r="H1111" t="s">
        <v>194</v>
      </c>
      <c r="I1111">
        <v>5.7000000000000002E-2</v>
      </c>
      <c r="J1111">
        <f t="shared" ref="J1111:J1174" si="574">B1111-B1110</f>
        <v>1</v>
      </c>
      <c r="K1111">
        <f t="shared" ref="K1111:K1174" ca="1" si="575">MAX(0,K1110-AO1110)</f>
        <v>50.95</v>
      </c>
      <c r="L1111">
        <f t="shared" ref="L1111:L1174" ca="1" si="576">IF($D$20=0,IFERROR(L1110,MAX($D$16,POWER((ABS(K1111)^2)/($I$5*MAX(F1111,0.1)^2),1/3))),IF(IFERROR(V1110,0)=0,IFERROR(L1110,MAX($D$16,POWER((ABS(K1111)^2)/($I$5*MAX(F1111,0.1)^2),1/3))),IF(OR(IFERROR(L1111,0)=0,IFERROR(S1110,0)&lt;1,IFERROR(S1111,0)&lt;1),MAX($D$16,POWER((ABS(K1111)^2)/($I$5*MAX(F1111,0.1)^2),1/3)),IF(IFERROR(U1111,0)&gt;0,MAX($D$16,IFERROR(L1111,0)+((IFERROR(U1111,0))*$D$18*IF((IFERROR(S1111,0))&lt;1,1,-1))),IF(IFERROR(U1111,0)&lt;0,IF(ABS((MAX($D$16,POWER((ABS(K1111)^2)/($I$5*MAX(F1111,0.1)^2),1/3)))-IFERROR(L1111,0))&gt;$D$19,MAX($D$16,IF((MAX($D$16,POWER((ABS(K1111)^2)/($I$5*MAX(F1111,0.1)^2),1/3)))&gt;IFERROR(L1111,0),MIN((MAX($D$16,POWER((ABS(K1111)^2)/($I$5*MAX(F1111,0.1)^2),1/3))),IFERROR(L1111,0)+(MIN(ABS(IFERROR(U1111,0))*$D$18,ABS((MAX($D$16,POWER((ABS(K1111)^2)/($I$5*MAX(F1111,0.1)^2),1/3)))-IFERROR(L1111,0))))),MAX((MAX($D$16,POWER((ABS(K1111)^2)/($I$5*MAX(F1111,0.1)^2),1/3))),IFERROR(L1111,0)-(MIN(ABS(IFERROR(U1111,0))*$D$18,ABS((MAX($D$16,POWER((ABS(K1111)^2)/($I$5*MAX(F1111,0.1)^2),1/3)))-IFERROR(L1111,0))))))),MAX($D$16,POWER((ABS(K1111)^2)/($I$5*MAX(F1111,0.1)^2),1/3))),MAX($D$16,IFERROR(L1111,0)))))))</f>
        <v>1.0684959309922624</v>
      </c>
      <c r="M1111">
        <f t="shared" ca="1" si="549"/>
        <v>5.5561788411597641</v>
      </c>
      <c r="N1111">
        <f t="shared" ca="1" si="550"/>
        <v>0.75728294997139567</v>
      </c>
      <c r="O1111">
        <f t="shared" ca="1" si="551"/>
        <v>9.1699712080119067</v>
      </c>
      <c r="P1111">
        <f t="shared" ca="1" si="552"/>
        <v>633.15099593099228</v>
      </c>
      <c r="Q1111">
        <f t="shared" ca="1" si="553"/>
        <v>637.43684567389585</v>
      </c>
      <c r="R1111">
        <f t="shared" ca="1" si="554"/>
        <v>2.7409906686322007E-2</v>
      </c>
      <c r="S1111">
        <f t="shared" ca="1" si="555"/>
        <v>2.8323507366843055</v>
      </c>
      <c r="T1111">
        <f t="shared" ca="1" si="556"/>
        <v>50.594272557643521</v>
      </c>
      <c r="U1111">
        <f t="shared" ref="U1111:U1174" ca="1" si="577">IF($D$20=0,0,IFERROR(Q1110-(((R1110+R1111)/2)*J1111)-(IF(O1110&gt;O1111,$D$8*((O1110^2-O1111^2)/(2*$I$5)),$D$9*((O1111^2-O1110^2)/(2*$I$5)))+($D$10*(ABS(I1111)/90)*(MAX(O1110^2,O1111^2)/(2*$I$5))))-Q1111,0))</f>
        <v>-2.7317062411952975E-2</v>
      </c>
      <c r="V1111">
        <f t="shared" ref="V1111:V1174" ca="1" si="578">IF($D$20=0,1,IFERROR(IF(ROUND(S1111,3)=1,1,IF(AND(ABS(U1111)&lt;$D$19,S1111&gt;1),1,0)),0))</f>
        <v>0</v>
      </c>
      <c r="W1111">
        <f t="shared" ca="1" si="557"/>
        <v>1.0574958231574092</v>
      </c>
      <c r="X1111">
        <f t="shared" ca="1" si="558"/>
        <v>5.4989782804185277</v>
      </c>
      <c r="Y1111">
        <f t="shared" ca="1" si="559"/>
        <v>0.75174088314766963</v>
      </c>
      <c r="Z1111">
        <f t="shared" ca="1" si="560"/>
        <v>9.2653575631366554</v>
      </c>
      <c r="AA1111">
        <f t="shared" ca="1" si="561"/>
        <v>633.13999582315739</v>
      </c>
      <c r="AB1111">
        <f t="shared" ca="1" si="562"/>
        <v>637.51547241708056</v>
      </c>
      <c r="AC1111">
        <f t="shared" ca="1" si="563"/>
        <v>2.8258514391737322E-2</v>
      </c>
      <c r="AD1111">
        <f t="shared" ca="1" si="564"/>
        <v>2.8766587776181169</v>
      </c>
      <c r="AE1111">
        <f t="shared" ca="1" si="565"/>
        <v>51.028874794514813</v>
      </c>
      <c r="AF1111">
        <f t="shared" ca="1" si="566"/>
        <v>2.7730255877372656E-2</v>
      </c>
      <c r="AG1111">
        <f t="shared" ca="1" si="567"/>
        <v>0</v>
      </c>
      <c r="AH1111">
        <f ca="1">IFERROR(IF(V32="Supercritical",MAX($D$16,IFERROR(L1111,MAX($D$16,POWER((ABS(K1111)^2)/($I$5*MAX(F1111,0.1)^2),1/3)))),IF(V32="Subcritical",MAX($D$16,IFERROR(W1111,MAX($D$16,POWER((ABS(K1111)^2)/($I$5*MAX(F1111,0.1)^2),1/3)))),IF(AND(IFERROR(V1111,0)=1,IFERROR(AG1111,0)=1),IF(IFERROR(T1111,-1E+99)&gt;=IFERROR(AE1111,-1E+99),MAX($D$16,IFERROR(L1111,MAX($D$16,POWER((ABS(K1111)^2)/($I$5*MAX(F1111,0.1)^2),1/3)))),MAX($D$16,IFERROR(W1111,MAX($D$16,POWER((ABS(K1111)^2)/($I$5*MAX(F1111,0.1)^2),1/3))))),IF(IFERROR(V1111,0)=1,MAX($D$16,IFERROR(L1111,MAX($D$16,POWER((ABS(K1111)^2)/($I$5*MAX(F1111,0.1)^2),1/3)))),IF(IFERROR(AG1111,0)=1,MAX($D$16,IFERROR(W1111,MAX($D$16,POWER((ABS(K1111)^2)/($I$5*MAX(F1111,0.1)^2),1/3)))),MAX($D$16,POWER((ABS(K1111)^2)/($I$5*MAX(F1111,0.1)^2),1/3))))))),MAX($D$16,POWER((ABS(K1111)^2)/($I$5*MAX(F1111,0.1)^2),1/3)))</f>
        <v>2.1389677043987478</v>
      </c>
      <c r="AI1111">
        <f t="shared" ca="1" si="568"/>
        <v>634.22146770439872</v>
      </c>
      <c r="AJ1111">
        <f t="shared" ca="1" si="569"/>
        <v>635.29095155659809</v>
      </c>
      <c r="AM1111">
        <v>0</v>
      </c>
      <c r="AN1111">
        <v>0</v>
      </c>
      <c r="AO1111">
        <f t="shared" si="570"/>
        <v>0</v>
      </c>
      <c r="AP1111">
        <f t="shared" ref="AP1111:AP1174" si="579">AP1110+AO1111</f>
        <v>0</v>
      </c>
      <c r="AQ1111">
        <f t="shared" ca="1" si="571"/>
        <v>1.0000000000000004</v>
      </c>
      <c r="AR1111" t="str">
        <f t="shared" ca="1" si="572"/>
        <v>Supercritical</v>
      </c>
      <c r="AS1111">
        <f t="shared" ca="1" si="573"/>
        <v>3.8141460404132466E-3</v>
      </c>
    </row>
    <row r="1112" spans="1:45" x14ac:dyDescent="0.35">
      <c r="A1112">
        <v>963</v>
      </c>
      <c r="B1112">
        <v>961.995</v>
      </c>
      <c r="C1112">
        <v>616082.89899999998</v>
      </c>
      <c r="D1112">
        <v>3097045.023</v>
      </c>
      <c r="E1112">
        <v>632.08199999999999</v>
      </c>
      <c r="F1112">
        <v>5.2</v>
      </c>
      <c r="G1112">
        <v>0</v>
      </c>
      <c r="H1112" t="s">
        <v>194</v>
      </c>
      <c r="I1112">
        <v>0</v>
      </c>
      <c r="J1112">
        <f t="shared" si="574"/>
        <v>0.99900000000002365</v>
      </c>
      <c r="K1112">
        <f t="shared" ca="1" si="575"/>
        <v>50.95</v>
      </c>
      <c r="L1112">
        <f t="shared" ca="1" si="576"/>
        <v>1.0684959309922624</v>
      </c>
      <c r="M1112">
        <f t="shared" ca="1" si="549"/>
        <v>5.5561788411597641</v>
      </c>
      <c r="N1112">
        <f t="shared" ca="1" si="550"/>
        <v>0.75728294997139567</v>
      </c>
      <c r="O1112">
        <f t="shared" ca="1" si="551"/>
        <v>9.1699712080119067</v>
      </c>
      <c r="P1112">
        <f t="shared" ca="1" si="552"/>
        <v>633.15049593099229</v>
      </c>
      <c r="Q1112">
        <f t="shared" ca="1" si="553"/>
        <v>637.43634567389586</v>
      </c>
      <c r="R1112">
        <f t="shared" ca="1" si="554"/>
        <v>2.7409906686322007E-2</v>
      </c>
      <c r="S1112">
        <f t="shared" ca="1" si="555"/>
        <v>2.8323507366843055</v>
      </c>
      <c r="T1112">
        <f t="shared" ca="1" si="556"/>
        <v>50.594272557643521</v>
      </c>
      <c r="U1112">
        <f t="shared" ca="1" si="577"/>
        <v>-2.6882496779649045E-2</v>
      </c>
      <c r="V1112">
        <f t="shared" ca="1" si="578"/>
        <v>0</v>
      </c>
      <c r="W1112">
        <f t="shared" ca="1" si="557"/>
        <v>1.0580624790276252</v>
      </c>
      <c r="X1112">
        <f t="shared" ca="1" si="558"/>
        <v>5.5019248909436511</v>
      </c>
      <c r="Y1112">
        <f t="shared" ca="1" si="559"/>
        <v>0.75202718959657511</v>
      </c>
      <c r="Z1112">
        <f t="shared" ca="1" si="560"/>
        <v>9.2603954088623368</v>
      </c>
      <c r="AA1112">
        <f t="shared" ca="1" si="561"/>
        <v>633.14006247902762</v>
      </c>
      <c r="AB1112">
        <f t="shared" ca="1" si="562"/>
        <v>637.51085366804284</v>
      </c>
      <c r="AC1112">
        <f t="shared" ca="1" si="563"/>
        <v>2.8213926002909853E-2</v>
      </c>
      <c r="AD1112">
        <f t="shared" ca="1" si="564"/>
        <v>2.8743481522841101</v>
      </c>
      <c r="AE1112">
        <f t="shared" ca="1" si="565"/>
        <v>51.006219816687903</v>
      </c>
      <c r="AF1112">
        <f t="shared" ca="1" si="566"/>
        <v>2.7713926002888911E-2</v>
      </c>
      <c r="AG1112">
        <f t="shared" ca="1" si="567"/>
        <v>0</v>
      </c>
      <c r="AH1112">
        <f ca="1">IFERROR(IF(V32="Supercritical",MAX($D$16,IFERROR(L1112,MAX($D$16,POWER((ABS(K1112)^2)/($I$5*MAX(F1112,0.1)^2),1/3)))),IF(V32="Subcritical",MAX($D$16,IFERROR(W1112,MAX($D$16,POWER((ABS(K1112)^2)/($I$5*MAX(F1112,0.1)^2),1/3)))),IF(AND(IFERROR(V1112,0)=1,IFERROR(AG1112,0)=1),IF(IFERROR(T1112,-1E+99)&gt;=IFERROR(AE1112,-1E+99),MAX($D$16,IFERROR(L1112,MAX($D$16,POWER((ABS(K1112)^2)/($I$5*MAX(F1112,0.1)^2),1/3)))),MAX($D$16,IFERROR(W1112,MAX($D$16,POWER((ABS(K1112)^2)/($I$5*MAX(F1112,0.1)^2),1/3))))),IF(IFERROR(V1112,0)=1,MAX($D$16,IFERROR(L1112,MAX($D$16,POWER((ABS(K1112)^2)/($I$5*MAX(F1112,0.1)^2),1/3)))),IF(IFERROR(AG1112,0)=1,MAX($D$16,IFERROR(W1112,MAX($D$16,POWER((ABS(K1112)^2)/($I$5*MAX(F1112,0.1)^2),1/3)))),MAX($D$16,POWER((ABS(K1112)^2)/($I$5*MAX(F1112,0.1)^2),1/3))))))),MAX($D$16,POWER((ABS(K1112)^2)/($I$5*MAX(F1112,0.1)^2),1/3)))</f>
        <v>2.1389677043987478</v>
      </c>
      <c r="AI1112">
        <f t="shared" ca="1" si="568"/>
        <v>634.22096770439873</v>
      </c>
      <c r="AJ1112">
        <f t="shared" ca="1" si="569"/>
        <v>635.2904515565981</v>
      </c>
      <c r="AM1112">
        <v>0</v>
      </c>
      <c r="AN1112">
        <v>0</v>
      </c>
      <c r="AO1112">
        <f t="shared" si="570"/>
        <v>0</v>
      </c>
      <c r="AP1112">
        <f t="shared" si="579"/>
        <v>0</v>
      </c>
      <c r="AQ1112">
        <f t="shared" ca="1" si="571"/>
        <v>1.0000000000000004</v>
      </c>
      <c r="AR1112" t="str">
        <f t="shared" ca="1" si="572"/>
        <v>Supercritical</v>
      </c>
      <c r="AS1112">
        <f t="shared" ca="1" si="573"/>
        <v>3.8141460404132466E-3</v>
      </c>
    </row>
    <row r="1113" spans="1:45" x14ac:dyDescent="0.35">
      <c r="A1113">
        <v>964</v>
      </c>
      <c r="B1113">
        <v>962.995</v>
      </c>
      <c r="C1113">
        <v>616082.85699999996</v>
      </c>
      <c r="D1113">
        <v>3097044.0240000002</v>
      </c>
      <c r="E1113">
        <v>632.08150000000001</v>
      </c>
      <c r="F1113">
        <v>5.2</v>
      </c>
      <c r="G1113">
        <v>0</v>
      </c>
      <c r="H1113" t="s">
        <v>194</v>
      </c>
      <c r="I1113">
        <v>0</v>
      </c>
      <c r="J1113">
        <f t="shared" si="574"/>
        <v>1</v>
      </c>
      <c r="K1113">
        <f t="shared" ca="1" si="575"/>
        <v>50.95</v>
      </c>
      <c r="L1113">
        <f t="shared" ca="1" si="576"/>
        <v>1.0684959309922624</v>
      </c>
      <c r="M1113">
        <f t="shared" ca="1" si="549"/>
        <v>5.5561788411597641</v>
      </c>
      <c r="N1113">
        <f t="shared" ca="1" si="550"/>
        <v>0.75728294997139567</v>
      </c>
      <c r="O1113">
        <f t="shared" ca="1" si="551"/>
        <v>9.1699712080119067</v>
      </c>
      <c r="P1113">
        <f t="shared" ca="1" si="552"/>
        <v>633.1499959309923</v>
      </c>
      <c r="Q1113">
        <f t="shared" ca="1" si="553"/>
        <v>637.43584567389587</v>
      </c>
      <c r="R1113">
        <f t="shared" ca="1" si="554"/>
        <v>2.7409906686322007E-2</v>
      </c>
      <c r="S1113">
        <f t="shared" ca="1" si="555"/>
        <v>2.8323507366843055</v>
      </c>
      <c r="T1113">
        <f t="shared" ca="1" si="556"/>
        <v>50.594272557643521</v>
      </c>
      <c r="U1113">
        <f t="shared" ca="1" si="577"/>
        <v>-2.6909906686341856E-2</v>
      </c>
      <c r="V1113">
        <f t="shared" ca="1" si="578"/>
        <v>0</v>
      </c>
      <c r="W1113">
        <f t="shared" ca="1" si="557"/>
        <v>1.0586290953114079</v>
      </c>
      <c r="X1113">
        <f t="shared" ca="1" si="558"/>
        <v>5.5048712956193215</v>
      </c>
      <c r="Y1113">
        <f t="shared" ca="1" si="559"/>
        <v>0.75231338736603592</v>
      </c>
      <c r="Z1113">
        <f t="shared" ca="1" si="560"/>
        <v>9.2554389129033954</v>
      </c>
      <c r="AA1113">
        <f t="shared" ca="1" si="561"/>
        <v>633.14012909531141</v>
      </c>
      <c r="AB1113">
        <f t="shared" ca="1" si="562"/>
        <v>637.50624272785399</v>
      </c>
      <c r="AC1113">
        <f t="shared" ca="1" si="563"/>
        <v>2.8169437104801773E-2</v>
      </c>
      <c r="AD1113">
        <f t="shared" ca="1" si="564"/>
        <v>2.8720407796720213</v>
      </c>
      <c r="AE1113">
        <f t="shared" ca="1" si="565"/>
        <v>50.983595678135856</v>
      </c>
      <c r="AF1113">
        <f t="shared" ca="1" si="566"/>
        <v>2.8069664187796661E-2</v>
      </c>
      <c r="AG1113">
        <f t="shared" ca="1" si="567"/>
        <v>0</v>
      </c>
      <c r="AH1113">
        <f ca="1">IFERROR(IF(V32="Supercritical",MAX($D$16,IFERROR(L1113,MAX($D$16,POWER((ABS(K1113)^2)/($I$5*MAX(F1113,0.1)^2),1/3)))),IF(V32="Subcritical",MAX($D$16,IFERROR(W1113,MAX($D$16,POWER((ABS(K1113)^2)/($I$5*MAX(F1113,0.1)^2),1/3)))),IF(AND(IFERROR(V1113,0)=1,IFERROR(AG1113,0)=1),IF(IFERROR(T1113,-1E+99)&gt;=IFERROR(AE1113,-1E+99),MAX($D$16,IFERROR(L1113,MAX($D$16,POWER((ABS(K1113)^2)/($I$5*MAX(F1113,0.1)^2),1/3)))),MAX($D$16,IFERROR(W1113,MAX($D$16,POWER((ABS(K1113)^2)/($I$5*MAX(F1113,0.1)^2),1/3))))),IF(IFERROR(V1113,0)=1,MAX($D$16,IFERROR(L1113,MAX($D$16,POWER((ABS(K1113)^2)/($I$5*MAX(F1113,0.1)^2),1/3)))),IF(IFERROR(AG1113,0)=1,MAX($D$16,IFERROR(W1113,MAX($D$16,POWER((ABS(K1113)^2)/($I$5*MAX(F1113,0.1)^2),1/3)))),MAX($D$16,POWER((ABS(K1113)^2)/($I$5*MAX(F1113,0.1)^2),1/3))))))),MAX($D$16,POWER((ABS(K1113)^2)/($I$5*MAX(F1113,0.1)^2),1/3)))</f>
        <v>2.1389677043987478</v>
      </c>
      <c r="AI1113">
        <f t="shared" ca="1" si="568"/>
        <v>634.22046770439874</v>
      </c>
      <c r="AJ1113">
        <f t="shared" ca="1" si="569"/>
        <v>635.28995155659811</v>
      </c>
      <c r="AM1113">
        <v>0</v>
      </c>
      <c r="AN1113">
        <v>0</v>
      </c>
      <c r="AO1113">
        <f t="shared" si="570"/>
        <v>0</v>
      </c>
      <c r="AP1113">
        <f t="shared" si="579"/>
        <v>0</v>
      </c>
      <c r="AQ1113">
        <f t="shared" ca="1" si="571"/>
        <v>1.0000000000000004</v>
      </c>
      <c r="AR1113" t="str">
        <f t="shared" ca="1" si="572"/>
        <v>Supercritical</v>
      </c>
      <c r="AS1113">
        <f t="shared" ca="1" si="573"/>
        <v>3.8141460404132466E-3</v>
      </c>
    </row>
    <row r="1114" spans="1:45" x14ac:dyDescent="0.35">
      <c r="A1114">
        <v>965</v>
      </c>
      <c r="B1114">
        <v>963.995</v>
      </c>
      <c r="C1114">
        <v>616082.81499999994</v>
      </c>
      <c r="D1114">
        <v>3097043.0249999999</v>
      </c>
      <c r="E1114">
        <v>632.08100000000002</v>
      </c>
      <c r="F1114">
        <v>5.2</v>
      </c>
      <c r="G1114">
        <v>0</v>
      </c>
      <c r="H1114" t="s">
        <v>194</v>
      </c>
      <c r="I1114">
        <v>5.5E-2</v>
      </c>
      <c r="J1114">
        <f t="shared" si="574"/>
        <v>1</v>
      </c>
      <c r="K1114">
        <f t="shared" ca="1" si="575"/>
        <v>50.95</v>
      </c>
      <c r="L1114">
        <f t="shared" ca="1" si="576"/>
        <v>1.0684959309922624</v>
      </c>
      <c r="M1114">
        <f t="shared" ca="1" si="549"/>
        <v>5.5561788411597641</v>
      </c>
      <c r="N1114">
        <f t="shared" ca="1" si="550"/>
        <v>0.75728294997139567</v>
      </c>
      <c r="O1114">
        <f t="shared" ca="1" si="551"/>
        <v>9.1699712080119067</v>
      </c>
      <c r="P1114">
        <f t="shared" ca="1" si="552"/>
        <v>633.14949593099232</v>
      </c>
      <c r="Q1114">
        <f t="shared" ca="1" si="553"/>
        <v>637.43534567389588</v>
      </c>
      <c r="R1114">
        <f t="shared" ca="1" si="554"/>
        <v>2.7409906686322007E-2</v>
      </c>
      <c r="S1114">
        <f t="shared" ca="1" si="555"/>
        <v>2.8323507366843055</v>
      </c>
      <c r="T1114">
        <f t="shared" ca="1" si="556"/>
        <v>50.594272557643521</v>
      </c>
      <c r="U1114">
        <f t="shared" ca="1" si="577"/>
        <v>-2.7302776246074245E-2</v>
      </c>
      <c r="V1114">
        <f t="shared" ca="1" si="578"/>
        <v>0</v>
      </c>
      <c r="W1114">
        <f t="shared" ca="1" si="557"/>
        <v>1.0591932017577328</v>
      </c>
      <c r="X1114">
        <f t="shared" ca="1" si="558"/>
        <v>5.5078046491402111</v>
      </c>
      <c r="Y1114">
        <f t="shared" ca="1" si="559"/>
        <v>0.75259822937122833</v>
      </c>
      <c r="Z1114">
        <f t="shared" ca="1" si="560"/>
        <v>9.25050963961721</v>
      </c>
      <c r="AA1114">
        <f t="shared" ca="1" si="561"/>
        <v>633.14019320175771</v>
      </c>
      <c r="AB1114">
        <f t="shared" ca="1" si="562"/>
        <v>637.5016574521477</v>
      </c>
      <c r="AC1114">
        <f t="shared" ca="1" si="563"/>
        <v>2.8125240743657159E-2</v>
      </c>
      <c r="AD1114">
        <f t="shared" ca="1" si="564"/>
        <v>2.8697466925558057</v>
      </c>
      <c r="AE1114">
        <f t="shared" ca="1" si="565"/>
        <v>50.961100771202702</v>
      </c>
      <c r="AF1114">
        <f t="shared" ca="1" si="566"/>
        <v>2.8053166873974078E-2</v>
      </c>
      <c r="AG1114">
        <f t="shared" ca="1" si="567"/>
        <v>0</v>
      </c>
      <c r="AH1114">
        <f ca="1">IFERROR(IF(V32="Supercritical",MAX($D$16,IFERROR(L1114,MAX($D$16,POWER((ABS(K1114)^2)/($I$5*MAX(F1114,0.1)^2),1/3)))),IF(V32="Subcritical",MAX($D$16,IFERROR(W1114,MAX($D$16,POWER((ABS(K1114)^2)/($I$5*MAX(F1114,0.1)^2),1/3)))),IF(AND(IFERROR(V1114,0)=1,IFERROR(AG1114,0)=1),IF(IFERROR(T1114,-1E+99)&gt;=IFERROR(AE1114,-1E+99),MAX($D$16,IFERROR(L1114,MAX($D$16,POWER((ABS(K1114)^2)/($I$5*MAX(F1114,0.1)^2),1/3)))),MAX($D$16,IFERROR(W1114,MAX($D$16,POWER((ABS(K1114)^2)/($I$5*MAX(F1114,0.1)^2),1/3))))),IF(IFERROR(V1114,0)=1,MAX($D$16,IFERROR(L1114,MAX($D$16,POWER((ABS(K1114)^2)/($I$5*MAX(F1114,0.1)^2),1/3)))),IF(IFERROR(AG1114,0)=1,MAX($D$16,IFERROR(W1114,MAX($D$16,POWER((ABS(K1114)^2)/($I$5*MAX(F1114,0.1)^2),1/3)))),MAX($D$16,POWER((ABS(K1114)^2)/($I$5*MAX(F1114,0.1)^2),1/3))))))),MAX($D$16,POWER((ABS(K1114)^2)/($I$5*MAX(F1114,0.1)^2),1/3)))</f>
        <v>2.1389677043987478</v>
      </c>
      <c r="AI1114">
        <f t="shared" ca="1" si="568"/>
        <v>634.21996770439875</v>
      </c>
      <c r="AJ1114">
        <f t="shared" ca="1" si="569"/>
        <v>635.28945155659812</v>
      </c>
      <c r="AM1114">
        <v>0</v>
      </c>
      <c r="AN1114">
        <v>0</v>
      </c>
      <c r="AO1114">
        <f t="shared" si="570"/>
        <v>0</v>
      </c>
      <c r="AP1114">
        <f t="shared" si="579"/>
        <v>0</v>
      </c>
      <c r="AQ1114">
        <f t="shared" ca="1" si="571"/>
        <v>1.0000000000000004</v>
      </c>
      <c r="AR1114" t="str">
        <f t="shared" ca="1" si="572"/>
        <v>Supercritical</v>
      </c>
      <c r="AS1114">
        <f t="shared" ca="1" si="573"/>
        <v>3.8141460404132466E-3</v>
      </c>
    </row>
    <row r="1115" spans="1:45" x14ac:dyDescent="0.35">
      <c r="A1115">
        <v>966</v>
      </c>
      <c r="B1115">
        <v>964.99599999999998</v>
      </c>
      <c r="C1115">
        <v>616082.772</v>
      </c>
      <c r="D1115">
        <v>3097042.0249999999</v>
      </c>
      <c r="E1115">
        <v>632.08050000000003</v>
      </c>
      <c r="F1115">
        <v>5.2</v>
      </c>
      <c r="G1115">
        <v>0</v>
      </c>
      <c r="H1115" t="s">
        <v>194</v>
      </c>
      <c r="I1115">
        <v>5.5E-2</v>
      </c>
      <c r="J1115">
        <f t="shared" si="574"/>
        <v>1.0009999999999764</v>
      </c>
      <c r="K1115">
        <f t="shared" ca="1" si="575"/>
        <v>50.95</v>
      </c>
      <c r="L1115">
        <f t="shared" ca="1" si="576"/>
        <v>1.0684959309922624</v>
      </c>
      <c r="M1115">
        <f t="shared" ca="1" si="549"/>
        <v>5.5561788411597641</v>
      </c>
      <c r="N1115">
        <f t="shared" ca="1" si="550"/>
        <v>0.75728294997139567</v>
      </c>
      <c r="O1115">
        <f t="shared" ca="1" si="551"/>
        <v>9.1699712080119067</v>
      </c>
      <c r="P1115">
        <f t="shared" ca="1" si="552"/>
        <v>633.14899593099233</v>
      </c>
      <c r="Q1115">
        <f t="shared" ca="1" si="553"/>
        <v>637.43484567389589</v>
      </c>
      <c r="R1115">
        <f t="shared" ca="1" si="554"/>
        <v>2.7409906686322007E-2</v>
      </c>
      <c r="S1115">
        <f t="shared" ca="1" si="555"/>
        <v>2.8323507366843055</v>
      </c>
      <c r="T1115">
        <f t="shared" ca="1" si="556"/>
        <v>50.594272557643521</v>
      </c>
      <c r="U1115">
        <f t="shared" ca="1" si="577"/>
        <v>-2.7330186152767055E-2</v>
      </c>
      <c r="V1115">
        <f t="shared" ca="1" si="578"/>
        <v>0</v>
      </c>
      <c r="W1115">
        <f t="shared" ca="1" si="557"/>
        <v>1.0597518082149684</v>
      </c>
      <c r="X1115">
        <f t="shared" ca="1" si="558"/>
        <v>5.5107094027178363</v>
      </c>
      <c r="Y1115">
        <f t="shared" ca="1" si="559"/>
        <v>0.75288020766163177</v>
      </c>
      <c r="Z1115">
        <f t="shared" ca="1" si="560"/>
        <v>9.245633597531361</v>
      </c>
      <c r="AA1115">
        <f t="shared" ca="1" si="561"/>
        <v>633.140251808215</v>
      </c>
      <c r="AB1115">
        <f t="shared" ca="1" si="562"/>
        <v>637.49711932196635</v>
      </c>
      <c r="AC1115">
        <f t="shared" ca="1" si="563"/>
        <v>2.8081568911131415E-2</v>
      </c>
      <c r="AD1115">
        <f t="shared" ca="1" si="564"/>
        <v>2.8674779805497459</v>
      </c>
      <c r="AE1115">
        <f t="shared" ca="1" si="565"/>
        <v>50.938853675889163</v>
      </c>
      <c r="AF1115">
        <f t="shared" ca="1" si="566"/>
        <v>2.7581568911159593E-2</v>
      </c>
      <c r="AG1115">
        <f t="shared" ca="1" si="567"/>
        <v>0</v>
      </c>
      <c r="AH1115">
        <f ca="1">IFERROR(IF(V32="Supercritical",MAX($D$16,IFERROR(L1115,MAX($D$16,POWER((ABS(K1115)^2)/($I$5*MAX(F1115,0.1)^2),1/3)))),IF(V32="Subcritical",MAX($D$16,IFERROR(W1115,MAX($D$16,POWER((ABS(K1115)^2)/($I$5*MAX(F1115,0.1)^2),1/3)))),IF(AND(IFERROR(V1115,0)=1,IFERROR(AG1115,0)=1),IF(IFERROR(T1115,-1E+99)&gt;=IFERROR(AE1115,-1E+99),MAX($D$16,IFERROR(L1115,MAX($D$16,POWER((ABS(K1115)^2)/($I$5*MAX(F1115,0.1)^2),1/3)))),MAX($D$16,IFERROR(W1115,MAX($D$16,POWER((ABS(K1115)^2)/($I$5*MAX(F1115,0.1)^2),1/3))))),IF(IFERROR(V1115,0)=1,MAX($D$16,IFERROR(L1115,MAX($D$16,POWER((ABS(K1115)^2)/($I$5*MAX(F1115,0.1)^2),1/3)))),IF(IFERROR(AG1115,0)=1,MAX($D$16,IFERROR(W1115,MAX($D$16,POWER((ABS(K1115)^2)/($I$5*MAX(F1115,0.1)^2),1/3)))),MAX($D$16,POWER((ABS(K1115)^2)/($I$5*MAX(F1115,0.1)^2),1/3))))))),MAX($D$16,POWER((ABS(K1115)^2)/($I$5*MAX(F1115,0.1)^2),1/3)))</f>
        <v>2.1389677043987478</v>
      </c>
      <c r="AI1115">
        <f t="shared" ca="1" si="568"/>
        <v>634.21946770439877</v>
      </c>
      <c r="AJ1115">
        <f t="shared" ca="1" si="569"/>
        <v>635.28895155659814</v>
      </c>
      <c r="AM1115">
        <v>0</v>
      </c>
      <c r="AN1115">
        <v>0</v>
      </c>
      <c r="AO1115">
        <f t="shared" si="570"/>
        <v>0</v>
      </c>
      <c r="AP1115">
        <f t="shared" si="579"/>
        <v>0</v>
      </c>
      <c r="AQ1115">
        <f t="shared" ca="1" si="571"/>
        <v>1.0000000000000004</v>
      </c>
      <c r="AR1115" t="str">
        <f t="shared" ca="1" si="572"/>
        <v>Supercritical</v>
      </c>
      <c r="AS1115">
        <f t="shared" ca="1" si="573"/>
        <v>3.8141460404132466E-3</v>
      </c>
    </row>
    <row r="1116" spans="1:45" x14ac:dyDescent="0.35">
      <c r="A1116">
        <v>967</v>
      </c>
      <c r="B1116">
        <v>965.99599999999998</v>
      </c>
      <c r="C1116">
        <v>616082.73</v>
      </c>
      <c r="D1116">
        <v>3097041.0260000001</v>
      </c>
      <c r="E1116">
        <v>632.08000000000004</v>
      </c>
      <c r="F1116">
        <v>5.2</v>
      </c>
      <c r="G1116">
        <v>0</v>
      </c>
      <c r="H1116" t="s">
        <v>194</v>
      </c>
      <c r="I1116">
        <v>0</v>
      </c>
      <c r="J1116">
        <f t="shared" si="574"/>
        <v>1</v>
      </c>
      <c r="K1116">
        <f t="shared" ca="1" si="575"/>
        <v>50.95</v>
      </c>
      <c r="L1116">
        <f t="shared" ca="1" si="576"/>
        <v>1.0684959309922624</v>
      </c>
      <c r="M1116">
        <f t="shared" ca="1" si="549"/>
        <v>5.5561788411597641</v>
      </c>
      <c r="N1116">
        <f t="shared" ca="1" si="550"/>
        <v>0.75728294997139567</v>
      </c>
      <c r="O1116">
        <f t="shared" ca="1" si="551"/>
        <v>9.1699712080119067</v>
      </c>
      <c r="P1116">
        <f t="shared" ca="1" si="552"/>
        <v>633.14849593099234</v>
      </c>
      <c r="Q1116">
        <f t="shared" ca="1" si="553"/>
        <v>637.4343456738959</v>
      </c>
      <c r="R1116">
        <f t="shared" ca="1" si="554"/>
        <v>2.7409906686322007E-2</v>
      </c>
      <c r="S1116">
        <f t="shared" ca="1" si="555"/>
        <v>2.8323507366843055</v>
      </c>
      <c r="T1116">
        <f t="shared" ca="1" si="556"/>
        <v>50.594272557643521</v>
      </c>
      <c r="U1116">
        <f t="shared" ca="1" si="577"/>
        <v>-2.6909906686341856E-2</v>
      </c>
      <c r="V1116">
        <f t="shared" ca="1" si="578"/>
        <v>0</v>
      </c>
      <c r="W1116">
        <f t="shared" ca="1" si="557"/>
        <v>1.0603070824459502</v>
      </c>
      <c r="X1116">
        <f t="shared" ca="1" si="558"/>
        <v>5.5135968287189412</v>
      </c>
      <c r="Y1116">
        <f t="shared" ca="1" si="559"/>
        <v>0.75316041858358995</v>
      </c>
      <c r="Z1116">
        <f t="shared" ca="1" si="560"/>
        <v>9.2407917341025456</v>
      </c>
      <c r="AA1116">
        <f t="shared" ca="1" si="561"/>
        <v>633.14030708244604</v>
      </c>
      <c r="AB1116">
        <f t="shared" ca="1" si="562"/>
        <v>637.49261247862637</v>
      </c>
      <c r="AC1116">
        <f t="shared" ca="1" si="563"/>
        <v>2.803824967123256E-2</v>
      </c>
      <c r="AD1116">
        <f t="shared" ca="1" si="564"/>
        <v>2.865225762991773</v>
      </c>
      <c r="AE1116">
        <f t="shared" ca="1" si="565"/>
        <v>50.916767343613436</v>
      </c>
      <c r="AF1116">
        <f t="shared" ca="1" si="566"/>
        <v>2.7538249671238191E-2</v>
      </c>
      <c r="AG1116">
        <f t="shared" ca="1" si="567"/>
        <v>0</v>
      </c>
      <c r="AH1116">
        <f ca="1">IFERROR(IF(V32="Supercritical",MAX($D$16,IFERROR(L1116,MAX($D$16,POWER((ABS(K1116)^2)/($I$5*MAX(F1116,0.1)^2),1/3)))),IF(V32="Subcritical",MAX($D$16,IFERROR(W1116,MAX($D$16,POWER((ABS(K1116)^2)/($I$5*MAX(F1116,0.1)^2),1/3)))),IF(AND(IFERROR(V1116,0)=1,IFERROR(AG1116,0)=1),IF(IFERROR(T1116,-1E+99)&gt;=IFERROR(AE1116,-1E+99),MAX($D$16,IFERROR(L1116,MAX($D$16,POWER((ABS(K1116)^2)/($I$5*MAX(F1116,0.1)^2),1/3)))),MAX($D$16,IFERROR(W1116,MAX($D$16,POWER((ABS(K1116)^2)/($I$5*MAX(F1116,0.1)^2),1/3))))),IF(IFERROR(V1116,0)=1,MAX($D$16,IFERROR(L1116,MAX($D$16,POWER((ABS(K1116)^2)/($I$5*MAX(F1116,0.1)^2),1/3)))),IF(IFERROR(AG1116,0)=1,MAX($D$16,IFERROR(W1116,MAX($D$16,POWER((ABS(K1116)^2)/($I$5*MAX(F1116,0.1)^2),1/3)))),MAX($D$16,POWER((ABS(K1116)^2)/($I$5*MAX(F1116,0.1)^2),1/3))))))),MAX($D$16,POWER((ABS(K1116)^2)/($I$5*MAX(F1116,0.1)^2),1/3)))</f>
        <v>2.1389677043987478</v>
      </c>
      <c r="AI1116">
        <f t="shared" ca="1" si="568"/>
        <v>634.21896770439878</v>
      </c>
      <c r="AJ1116">
        <f t="shared" ca="1" si="569"/>
        <v>635.28845155659815</v>
      </c>
      <c r="AM1116">
        <v>0</v>
      </c>
      <c r="AN1116">
        <v>0</v>
      </c>
      <c r="AO1116">
        <f t="shared" si="570"/>
        <v>0</v>
      </c>
      <c r="AP1116">
        <f t="shared" si="579"/>
        <v>0</v>
      </c>
      <c r="AQ1116">
        <f t="shared" ca="1" si="571"/>
        <v>1.0000000000000004</v>
      </c>
      <c r="AR1116" t="str">
        <f t="shared" ca="1" si="572"/>
        <v>Supercritical</v>
      </c>
      <c r="AS1116">
        <f t="shared" ca="1" si="573"/>
        <v>3.8141460404132466E-3</v>
      </c>
    </row>
    <row r="1117" spans="1:45" x14ac:dyDescent="0.35">
      <c r="A1117">
        <v>968</v>
      </c>
      <c r="B1117">
        <v>966.99599999999998</v>
      </c>
      <c r="C1117">
        <v>616082.68799999997</v>
      </c>
      <c r="D1117">
        <v>3097040.0269999998</v>
      </c>
      <c r="E1117">
        <v>632.07950000000005</v>
      </c>
      <c r="F1117">
        <v>5.2</v>
      </c>
      <c r="G1117">
        <v>0</v>
      </c>
      <c r="H1117" t="s">
        <v>194</v>
      </c>
      <c r="I1117">
        <v>0</v>
      </c>
      <c r="J1117">
        <f t="shared" si="574"/>
        <v>1</v>
      </c>
      <c r="K1117">
        <f t="shared" ca="1" si="575"/>
        <v>50.95</v>
      </c>
      <c r="L1117">
        <f t="shared" ca="1" si="576"/>
        <v>1.0684959309922624</v>
      </c>
      <c r="M1117">
        <f t="shared" ca="1" si="549"/>
        <v>5.5561788411597641</v>
      </c>
      <c r="N1117">
        <f t="shared" ca="1" si="550"/>
        <v>0.75728294997139567</v>
      </c>
      <c r="O1117">
        <f t="shared" ca="1" si="551"/>
        <v>9.1699712080119067</v>
      </c>
      <c r="P1117">
        <f t="shared" ca="1" si="552"/>
        <v>633.14799593099235</v>
      </c>
      <c r="Q1117">
        <f t="shared" ca="1" si="553"/>
        <v>637.43384567389592</v>
      </c>
      <c r="R1117">
        <f t="shared" ca="1" si="554"/>
        <v>2.7409906686322007E-2</v>
      </c>
      <c r="S1117">
        <f t="shared" ca="1" si="555"/>
        <v>2.8323507366843055</v>
      </c>
      <c r="T1117">
        <f t="shared" ca="1" si="556"/>
        <v>50.594272557643521</v>
      </c>
      <c r="U1117">
        <f t="shared" ca="1" si="577"/>
        <v>-2.6909906686341856E-2</v>
      </c>
      <c r="V1117">
        <f t="shared" ca="1" si="578"/>
        <v>0</v>
      </c>
      <c r="W1117">
        <f t="shared" ca="1" si="557"/>
        <v>1.0608618167174138</v>
      </c>
      <c r="X1117">
        <f t="shared" ca="1" si="558"/>
        <v>5.5164814469305519</v>
      </c>
      <c r="Y1117">
        <f t="shared" ca="1" si="559"/>
        <v>0.75344027214294274</v>
      </c>
      <c r="Z1117">
        <f t="shared" ca="1" si="560"/>
        <v>9.2359596402430224</v>
      </c>
      <c r="AA1117">
        <f t="shared" ca="1" si="561"/>
        <v>633.14036181671747</v>
      </c>
      <c r="AB1117">
        <f t="shared" ca="1" si="562"/>
        <v>637.48811668298652</v>
      </c>
      <c r="AC1117">
        <f t="shared" ca="1" si="563"/>
        <v>2.7995063980979937E-2</v>
      </c>
      <c r="AD1117">
        <f t="shared" ca="1" si="564"/>
        <v>2.8629786779802573</v>
      </c>
      <c r="AE1117">
        <f t="shared" ca="1" si="565"/>
        <v>50.894730375989369</v>
      </c>
      <c r="AF1117">
        <f t="shared" ca="1" si="566"/>
        <v>2.7908100693139204E-2</v>
      </c>
      <c r="AG1117">
        <f t="shared" ca="1" si="567"/>
        <v>0</v>
      </c>
      <c r="AH1117">
        <f ca="1">IFERROR(IF(V32="Supercritical",MAX($D$16,IFERROR(L1117,MAX($D$16,POWER((ABS(K1117)^2)/($I$5*MAX(F1117,0.1)^2),1/3)))),IF(V32="Subcritical",MAX($D$16,IFERROR(W1117,MAX($D$16,POWER((ABS(K1117)^2)/($I$5*MAX(F1117,0.1)^2),1/3)))),IF(AND(IFERROR(V1117,0)=1,IFERROR(AG1117,0)=1),IF(IFERROR(T1117,-1E+99)&gt;=IFERROR(AE1117,-1E+99),MAX($D$16,IFERROR(L1117,MAX($D$16,POWER((ABS(K1117)^2)/($I$5*MAX(F1117,0.1)^2),1/3)))),MAX($D$16,IFERROR(W1117,MAX($D$16,POWER((ABS(K1117)^2)/($I$5*MAX(F1117,0.1)^2),1/3))))),IF(IFERROR(V1117,0)=1,MAX($D$16,IFERROR(L1117,MAX($D$16,POWER((ABS(K1117)^2)/($I$5*MAX(F1117,0.1)^2),1/3)))),IF(IFERROR(AG1117,0)=1,MAX($D$16,IFERROR(W1117,MAX($D$16,POWER((ABS(K1117)^2)/($I$5*MAX(F1117,0.1)^2),1/3)))),MAX($D$16,POWER((ABS(K1117)^2)/($I$5*MAX(F1117,0.1)^2),1/3))))))),MAX($D$16,POWER((ABS(K1117)^2)/($I$5*MAX(F1117,0.1)^2),1/3)))</f>
        <v>2.1389677043987478</v>
      </c>
      <c r="AI1117">
        <f t="shared" ca="1" si="568"/>
        <v>634.21846770439879</v>
      </c>
      <c r="AJ1117">
        <f t="shared" ca="1" si="569"/>
        <v>635.28795155659816</v>
      </c>
      <c r="AM1117">
        <v>0</v>
      </c>
      <c r="AN1117">
        <v>0</v>
      </c>
      <c r="AO1117">
        <f t="shared" si="570"/>
        <v>0</v>
      </c>
      <c r="AP1117">
        <f t="shared" si="579"/>
        <v>0</v>
      </c>
      <c r="AQ1117">
        <f t="shared" ca="1" si="571"/>
        <v>1.0000000000000004</v>
      </c>
      <c r="AR1117" t="str">
        <f t="shared" ca="1" si="572"/>
        <v>Supercritical</v>
      </c>
      <c r="AS1117">
        <f t="shared" ca="1" si="573"/>
        <v>3.8141460404132466E-3</v>
      </c>
    </row>
    <row r="1118" spans="1:45" x14ac:dyDescent="0.35">
      <c r="A1118">
        <v>969</v>
      </c>
      <c r="B1118">
        <v>967.99599999999998</v>
      </c>
      <c r="C1118">
        <v>616082.64599999995</v>
      </c>
      <c r="D1118">
        <v>3097039.0279999999</v>
      </c>
      <c r="E1118">
        <v>632.07899999999995</v>
      </c>
      <c r="F1118">
        <v>5.2</v>
      </c>
      <c r="G1118">
        <v>0</v>
      </c>
      <c r="H1118" t="s">
        <v>194</v>
      </c>
      <c r="I1118">
        <v>5.7000000000000002E-2</v>
      </c>
      <c r="J1118">
        <f t="shared" si="574"/>
        <v>1</v>
      </c>
      <c r="K1118">
        <f t="shared" ca="1" si="575"/>
        <v>50.95</v>
      </c>
      <c r="L1118">
        <f t="shared" ca="1" si="576"/>
        <v>1.0684959309922624</v>
      </c>
      <c r="M1118">
        <f t="shared" ca="1" si="549"/>
        <v>5.5561788411597641</v>
      </c>
      <c r="N1118">
        <f t="shared" ca="1" si="550"/>
        <v>0.75728294997139567</v>
      </c>
      <c r="O1118">
        <f t="shared" ca="1" si="551"/>
        <v>9.1699712080119067</v>
      </c>
      <c r="P1118">
        <f t="shared" ca="1" si="552"/>
        <v>633.14749593099225</v>
      </c>
      <c r="Q1118">
        <f t="shared" ca="1" si="553"/>
        <v>637.43334567389581</v>
      </c>
      <c r="R1118">
        <f t="shared" ca="1" si="554"/>
        <v>2.7409906686322007E-2</v>
      </c>
      <c r="S1118">
        <f t="shared" ca="1" si="555"/>
        <v>2.8323507366843055</v>
      </c>
      <c r="T1118">
        <f t="shared" ca="1" si="556"/>
        <v>50.594272557643521</v>
      </c>
      <c r="U1118">
        <f t="shared" ca="1" si="577"/>
        <v>-2.7317062411839288E-2</v>
      </c>
      <c r="V1118">
        <f t="shared" ca="1" si="578"/>
        <v>0</v>
      </c>
      <c r="W1118">
        <f t="shared" ca="1" si="557"/>
        <v>1.0614176223524447</v>
      </c>
      <c r="X1118">
        <f t="shared" ca="1" si="558"/>
        <v>5.5193716362327132</v>
      </c>
      <c r="Y1118">
        <f t="shared" ca="1" si="559"/>
        <v>0.75372058114017337</v>
      </c>
      <c r="Z1118">
        <f t="shared" ca="1" si="560"/>
        <v>9.2311232796014959</v>
      </c>
      <c r="AA1118">
        <f t="shared" ca="1" si="561"/>
        <v>633.1404176223524</v>
      </c>
      <c r="AB1118">
        <f t="shared" ca="1" si="562"/>
        <v>637.48362032384068</v>
      </c>
      <c r="AC1118">
        <f t="shared" ca="1" si="563"/>
        <v>2.7951886287191103E-2</v>
      </c>
      <c r="AD1118">
        <f t="shared" ca="1" si="564"/>
        <v>2.8607301972924586</v>
      </c>
      <c r="AE1118">
        <f t="shared" ca="1" si="565"/>
        <v>50.872678761512596</v>
      </c>
      <c r="AF1118">
        <f t="shared" ca="1" si="566"/>
        <v>2.7864490543834108E-2</v>
      </c>
      <c r="AG1118">
        <f t="shared" ca="1" si="567"/>
        <v>0</v>
      </c>
      <c r="AH1118">
        <f ca="1">IFERROR(IF(V32="Supercritical",MAX($D$16,IFERROR(L1118,MAX($D$16,POWER((ABS(K1118)^2)/($I$5*MAX(F1118,0.1)^2),1/3)))),IF(V32="Subcritical",MAX($D$16,IFERROR(W1118,MAX($D$16,POWER((ABS(K1118)^2)/($I$5*MAX(F1118,0.1)^2),1/3)))),IF(AND(IFERROR(V1118,0)=1,IFERROR(AG1118,0)=1),IF(IFERROR(T1118,-1E+99)&gt;=IFERROR(AE1118,-1E+99),MAX($D$16,IFERROR(L1118,MAX($D$16,POWER((ABS(K1118)^2)/($I$5*MAX(F1118,0.1)^2),1/3)))),MAX($D$16,IFERROR(W1118,MAX($D$16,POWER((ABS(K1118)^2)/($I$5*MAX(F1118,0.1)^2),1/3))))),IF(IFERROR(V1118,0)=1,MAX($D$16,IFERROR(L1118,MAX($D$16,POWER((ABS(K1118)^2)/($I$5*MAX(F1118,0.1)^2),1/3)))),IF(IFERROR(AG1118,0)=1,MAX($D$16,IFERROR(W1118,MAX($D$16,POWER((ABS(K1118)^2)/($I$5*MAX(F1118,0.1)^2),1/3)))),MAX($D$16,POWER((ABS(K1118)^2)/($I$5*MAX(F1118,0.1)^2),1/3))))))),MAX($D$16,POWER((ABS(K1118)^2)/($I$5*MAX(F1118,0.1)^2),1/3)))</f>
        <v>2.1389677043987478</v>
      </c>
      <c r="AI1118">
        <f t="shared" ca="1" si="568"/>
        <v>634.21796770439869</v>
      </c>
      <c r="AJ1118">
        <f t="shared" ca="1" si="569"/>
        <v>635.28745155659806</v>
      </c>
      <c r="AM1118">
        <v>0</v>
      </c>
      <c r="AN1118">
        <v>0</v>
      </c>
      <c r="AO1118">
        <f t="shared" si="570"/>
        <v>0</v>
      </c>
      <c r="AP1118">
        <f t="shared" si="579"/>
        <v>0</v>
      </c>
      <c r="AQ1118">
        <f t="shared" ca="1" si="571"/>
        <v>1.0000000000000004</v>
      </c>
      <c r="AR1118" t="str">
        <f t="shared" ca="1" si="572"/>
        <v>Supercritical</v>
      </c>
      <c r="AS1118">
        <f t="shared" ca="1" si="573"/>
        <v>3.8141460404132466E-3</v>
      </c>
    </row>
    <row r="1119" spans="1:45" x14ac:dyDescent="0.35">
      <c r="A1119">
        <v>970</v>
      </c>
      <c r="B1119">
        <v>968.99599999999998</v>
      </c>
      <c r="C1119">
        <v>616082.603</v>
      </c>
      <c r="D1119">
        <v>3097038.0290000001</v>
      </c>
      <c r="E1119">
        <v>632.07849999999996</v>
      </c>
      <c r="F1119">
        <v>5.2</v>
      </c>
      <c r="G1119">
        <v>0</v>
      </c>
      <c r="H1119" t="s">
        <v>194</v>
      </c>
      <c r="I1119">
        <v>5.7000000000000002E-2</v>
      </c>
      <c r="J1119">
        <f t="shared" si="574"/>
        <v>1</v>
      </c>
      <c r="K1119">
        <f t="shared" ca="1" si="575"/>
        <v>50.95</v>
      </c>
      <c r="L1119">
        <f t="shared" ca="1" si="576"/>
        <v>1.0684959309922624</v>
      </c>
      <c r="M1119">
        <f t="shared" ca="1" si="549"/>
        <v>5.5561788411597641</v>
      </c>
      <c r="N1119">
        <f t="shared" ca="1" si="550"/>
        <v>0.75728294997139567</v>
      </c>
      <c r="O1119">
        <f t="shared" ca="1" si="551"/>
        <v>9.1699712080119067</v>
      </c>
      <c r="P1119">
        <f t="shared" ca="1" si="552"/>
        <v>633.14699593099226</v>
      </c>
      <c r="Q1119">
        <f t="shared" ca="1" si="553"/>
        <v>637.43284567389583</v>
      </c>
      <c r="R1119">
        <f t="shared" ca="1" si="554"/>
        <v>2.7409906686322007E-2</v>
      </c>
      <c r="S1119">
        <f t="shared" ca="1" si="555"/>
        <v>2.8323507366843055</v>
      </c>
      <c r="T1119">
        <f t="shared" ca="1" si="556"/>
        <v>50.594272557643521</v>
      </c>
      <c r="U1119">
        <f t="shared" ca="1" si="577"/>
        <v>-2.7317062411952975E-2</v>
      </c>
      <c r="V1119">
        <f t="shared" ca="1" si="578"/>
        <v>0</v>
      </c>
      <c r="W1119">
        <f t="shared" ca="1" si="557"/>
        <v>1.0619745073763505</v>
      </c>
      <c r="X1119">
        <f t="shared" ca="1" si="558"/>
        <v>5.5222674383570229</v>
      </c>
      <c r="Y1119">
        <f t="shared" ca="1" si="559"/>
        <v>0.75400134916743222</v>
      </c>
      <c r="Z1119">
        <f t="shared" ca="1" si="560"/>
        <v>9.2262826037919261</v>
      </c>
      <c r="AA1119">
        <f t="shared" ca="1" si="561"/>
        <v>633.14047450737633</v>
      </c>
      <c r="AB1119">
        <f t="shared" ca="1" si="562"/>
        <v>637.47912337001821</v>
      </c>
      <c r="AC1119">
        <f t="shared" ca="1" si="563"/>
        <v>2.7908716252872817E-2</v>
      </c>
      <c r="AD1119">
        <f t="shared" ca="1" si="564"/>
        <v>2.8584803001547203</v>
      </c>
      <c r="AE1119">
        <f t="shared" ca="1" si="565"/>
        <v>50.850612302488706</v>
      </c>
      <c r="AF1119">
        <f t="shared" ca="1" si="566"/>
        <v>2.7408716252921295E-2</v>
      </c>
      <c r="AG1119">
        <f t="shared" ca="1" si="567"/>
        <v>0</v>
      </c>
      <c r="AH1119">
        <f ca="1">IFERROR(IF(V32="Supercritical",MAX($D$16,IFERROR(L1119,MAX($D$16,POWER((ABS(K1119)^2)/($I$5*MAX(F1119,0.1)^2),1/3)))),IF(V32="Subcritical",MAX($D$16,IFERROR(W1119,MAX($D$16,POWER((ABS(K1119)^2)/($I$5*MAX(F1119,0.1)^2),1/3)))),IF(AND(IFERROR(V1119,0)=1,IFERROR(AG1119,0)=1),IF(IFERROR(T1119,-1E+99)&gt;=IFERROR(AE1119,-1E+99),MAX($D$16,IFERROR(L1119,MAX($D$16,POWER((ABS(K1119)^2)/($I$5*MAX(F1119,0.1)^2),1/3)))),MAX($D$16,IFERROR(W1119,MAX($D$16,POWER((ABS(K1119)^2)/($I$5*MAX(F1119,0.1)^2),1/3))))),IF(IFERROR(V1119,0)=1,MAX($D$16,IFERROR(L1119,MAX($D$16,POWER((ABS(K1119)^2)/($I$5*MAX(F1119,0.1)^2),1/3)))),IF(IFERROR(AG1119,0)=1,MAX($D$16,IFERROR(W1119,MAX($D$16,POWER((ABS(K1119)^2)/($I$5*MAX(F1119,0.1)^2),1/3)))),MAX($D$16,POWER((ABS(K1119)^2)/($I$5*MAX(F1119,0.1)^2),1/3))))))),MAX($D$16,POWER((ABS(K1119)^2)/($I$5*MAX(F1119,0.1)^2),1/3)))</f>
        <v>2.1389677043987478</v>
      </c>
      <c r="AI1119">
        <f t="shared" ca="1" si="568"/>
        <v>634.2174677043987</v>
      </c>
      <c r="AJ1119">
        <f t="shared" ca="1" si="569"/>
        <v>635.28695155659807</v>
      </c>
      <c r="AM1119">
        <v>0</v>
      </c>
      <c r="AN1119">
        <v>0</v>
      </c>
      <c r="AO1119">
        <f t="shared" si="570"/>
        <v>0</v>
      </c>
      <c r="AP1119">
        <f t="shared" si="579"/>
        <v>0</v>
      </c>
      <c r="AQ1119">
        <f t="shared" ca="1" si="571"/>
        <v>1.0000000000000004</v>
      </c>
      <c r="AR1119" t="str">
        <f t="shared" ca="1" si="572"/>
        <v>Supercritical</v>
      </c>
      <c r="AS1119">
        <f t="shared" ca="1" si="573"/>
        <v>3.8141460404132466E-3</v>
      </c>
    </row>
    <row r="1120" spans="1:45" x14ac:dyDescent="0.35">
      <c r="A1120">
        <v>971</v>
      </c>
      <c r="B1120">
        <v>969.99599999999998</v>
      </c>
      <c r="C1120">
        <v>616082.56099999999</v>
      </c>
      <c r="D1120">
        <v>3097037.03</v>
      </c>
      <c r="E1120">
        <v>632.07799999999997</v>
      </c>
      <c r="F1120">
        <v>5.2</v>
      </c>
      <c r="G1120">
        <v>0</v>
      </c>
      <c r="H1120" t="s">
        <v>194</v>
      </c>
      <c r="I1120">
        <v>0</v>
      </c>
      <c r="J1120">
        <f t="shared" si="574"/>
        <v>1</v>
      </c>
      <c r="K1120">
        <f t="shared" ca="1" si="575"/>
        <v>50.95</v>
      </c>
      <c r="L1120">
        <f t="shared" ca="1" si="576"/>
        <v>1.0684959309922624</v>
      </c>
      <c r="M1120">
        <f t="shared" ca="1" si="549"/>
        <v>5.5561788411597641</v>
      </c>
      <c r="N1120">
        <f t="shared" ca="1" si="550"/>
        <v>0.75728294997139567</v>
      </c>
      <c r="O1120">
        <f t="shared" ca="1" si="551"/>
        <v>9.1699712080119067</v>
      </c>
      <c r="P1120">
        <f t="shared" ca="1" si="552"/>
        <v>633.14649593099227</v>
      </c>
      <c r="Q1120">
        <f t="shared" ca="1" si="553"/>
        <v>637.43234567389584</v>
      </c>
      <c r="R1120">
        <f t="shared" ca="1" si="554"/>
        <v>2.7409906686322007E-2</v>
      </c>
      <c r="S1120">
        <f t="shared" ca="1" si="555"/>
        <v>2.8323507366843055</v>
      </c>
      <c r="T1120">
        <f t="shared" ca="1" si="556"/>
        <v>50.594272557643521</v>
      </c>
      <c r="U1120">
        <f t="shared" ca="1" si="577"/>
        <v>-2.6909906686341856E-2</v>
      </c>
      <c r="V1120">
        <f t="shared" ca="1" si="578"/>
        <v>0</v>
      </c>
      <c r="W1120">
        <f t="shared" ca="1" si="557"/>
        <v>1.0625310807074237</v>
      </c>
      <c r="X1120">
        <f t="shared" ca="1" si="558"/>
        <v>5.5251616196786033</v>
      </c>
      <c r="Y1120">
        <f t="shared" ca="1" si="559"/>
        <v>0.75428187473721164</v>
      </c>
      <c r="Z1120">
        <f t="shared" ca="1" si="560"/>
        <v>9.2214497071967543</v>
      </c>
      <c r="AA1120">
        <f t="shared" ca="1" si="561"/>
        <v>633.14053108070743</v>
      </c>
      <c r="AB1120">
        <f t="shared" ca="1" si="562"/>
        <v>637.47463580559827</v>
      </c>
      <c r="AC1120">
        <f t="shared" ca="1" si="563"/>
        <v>2.7865661660592587E-2</v>
      </c>
      <c r="AD1120">
        <f t="shared" ca="1" si="564"/>
        <v>2.856234607435105</v>
      </c>
      <c r="AE1120">
        <f t="shared" ca="1" si="565"/>
        <v>50.828586136689729</v>
      </c>
      <c r="AF1120">
        <f t="shared" ca="1" si="566"/>
        <v>2.7749535947805271E-2</v>
      </c>
      <c r="AG1120">
        <f t="shared" ca="1" si="567"/>
        <v>0</v>
      </c>
      <c r="AH1120">
        <f ca="1">IFERROR(IF(V32="Supercritical",MAX($D$16,IFERROR(L1120,MAX($D$16,POWER((ABS(K1120)^2)/($I$5*MAX(F1120,0.1)^2),1/3)))),IF(V32="Subcritical",MAX($D$16,IFERROR(W1120,MAX($D$16,POWER((ABS(K1120)^2)/($I$5*MAX(F1120,0.1)^2),1/3)))),IF(AND(IFERROR(V1120,0)=1,IFERROR(AG1120,0)=1),IF(IFERROR(T1120,-1E+99)&gt;=IFERROR(AE1120,-1E+99),MAX($D$16,IFERROR(L1120,MAX($D$16,POWER((ABS(K1120)^2)/($I$5*MAX(F1120,0.1)^2),1/3)))),MAX($D$16,IFERROR(W1120,MAX($D$16,POWER((ABS(K1120)^2)/($I$5*MAX(F1120,0.1)^2),1/3))))),IF(IFERROR(V1120,0)=1,MAX($D$16,IFERROR(L1120,MAX($D$16,POWER((ABS(K1120)^2)/($I$5*MAX(F1120,0.1)^2),1/3)))),IF(IFERROR(AG1120,0)=1,MAX($D$16,IFERROR(W1120,MAX($D$16,POWER((ABS(K1120)^2)/($I$5*MAX(F1120,0.1)^2),1/3)))),MAX($D$16,POWER((ABS(K1120)^2)/($I$5*MAX(F1120,0.1)^2),1/3))))))),MAX($D$16,POWER((ABS(K1120)^2)/($I$5*MAX(F1120,0.1)^2),1/3)))</f>
        <v>2.1389677043987478</v>
      </c>
      <c r="AI1120">
        <f t="shared" ca="1" si="568"/>
        <v>634.21696770439871</v>
      </c>
      <c r="AJ1120">
        <f t="shared" ca="1" si="569"/>
        <v>635.28645155659808</v>
      </c>
      <c r="AM1120">
        <v>0</v>
      </c>
      <c r="AN1120">
        <v>0</v>
      </c>
      <c r="AO1120">
        <f t="shared" si="570"/>
        <v>0</v>
      </c>
      <c r="AP1120">
        <f t="shared" si="579"/>
        <v>0</v>
      </c>
      <c r="AQ1120">
        <f t="shared" ca="1" si="571"/>
        <v>1.0000000000000004</v>
      </c>
      <c r="AR1120" t="str">
        <f t="shared" ca="1" si="572"/>
        <v>Supercritical</v>
      </c>
      <c r="AS1120">
        <f t="shared" ca="1" si="573"/>
        <v>3.8141460404132466E-3</v>
      </c>
    </row>
    <row r="1121" spans="1:45" x14ac:dyDescent="0.35">
      <c r="A1121">
        <v>972</v>
      </c>
      <c r="B1121">
        <v>970.995</v>
      </c>
      <c r="C1121">
        <v>616082.51899999997</v>
      </c>
      <c r="D1121">
        <v>3097036.031</v>
      </c>
      <c r="E1121">
        <v>632.07749999999999</v>
      </c>
      <c r="F1121">
        <v>5.2</v>
      </c>
      <c r="G1121">
        <v>0</v>
      </c>
      <c r="H1121" t="s">
        <v>194</v>
      </c>
      <c r="I1121">
        <v>5.7000000000000002E-2</v>
      </c>
      <c r="J1121">
        <f t="shared" si="574"/>
        <v>0.99900000000002365</v>
      </c>
      <c r="K1121">
        <f t="shared" ca="1" si="575"/>
        <v>50.95</v>
      </c>
      <c r="L1121">
        <f t="shared" ca="1" si="576"/>
        <v>1.0684959309922624</v>
      </c>
      <c r="M1121">
        <f t="shared" ca="1" si="549"/>
        <v>5.5561788411597641</v>
      </c>
      <c r="N1121">
        <f t="shared" ca="1" si="550"/>
        <v>0.75728294997139567</v>
      </c>
      <c r="O1121">
        <f t="shared" ca="1" si="551"/>
        <v>9.1699712080119067</v>
      </c>
      <c r="P1121">
        <f t="shared" ca="1" si="552"/>
        <v>633.14599593099229</v>
      </c>
      <c r="Q1121">
        <f t="shared" ca="1" si="553"/>
        <v>637.43184567389585</v>
      </c>
      <c r="R1121">
        <f t="shared" ca="1" si="554"/>
        <v>2.7409906686322007E-2</v>
      </c>
      <c r="S1121">
        <f t="shared" ca="1" si="555"/>
        <v>2.8323507366843055</v>
      </c>
      <c r="T1121">
        <f t="shared" ca="1" si="556"/>
        <v>50.594272557643521</v>
      </c>
      <c r="U1121">
        <f t="shared" ca="1" si="577"/>
        <v>-2.7289652505260165E-2</v>
      </c>
      <c r="V1121">
        <f t="shared" ca="1" si="578"/>
        <v>0</v>
      </c>
      <c r="W1121">
        <f t="shared" ca="1" si="557"/>
        <v>1.0630849763998464</v>
      </c>
      <c r="X1121">
        <f t="shared" ca="1" si="558"/>
        <v>5.5280418772792022</v>
      </c>
      <c r="Y1121">
        <f t="shared" ca="1" si="559"/>
        <v>0.75456096608387613</v>
      </c>
      <c r="Z1121">
        <f t="shared" ca="1" si="560"/>
        <v>9.216645085379966</v>
      </c>
      <c r="AA1121">
        <f t="shared" ca="1" si="561"/>
        <v>633.14058497639985</v>
      </c>
      <c r="AB1121">
        <f t="shared" ca="1" si="562"/>
        <v>637.47017450901239</v>
      </c>
      <c r="AC1121">
        <f t="shared" ca="1" si="563"/>
        <v>2.7822904556384163E-2</v>
      </c>
      <c r="AD1121">
        <f t="shared" ca="1" si="564"/>
        <v>2.854002636347019</v>
      </c>
      <c r="AE1121">
        <f t="shared" ca="1" si="565"/>
        <v>50.806693629746349</v>
      </c>
      <c r="AF1121">
        <f t="shared" ca="1" si="566"/>
        <v>2.7734215561963538E-2</v>
      </c>
      <c r="AG1121">
        <f t="shared" ca="1" si="567"/>
        <v>0</v>
      </c>
      <c r="AH1121">
        <f ca="1">IFERROR(IF(V32="Supercritical",MAX($D$16,IFERROR(L1121,MAX($D$16,POWER((ABS(K1121)^2)/($I$5*MAX(F1121,0.1)^2),1/3)))),IF(V32="Subcritical",MAX($D$16,IFERROR(W1121,MAX($D$16,POWER((ABS(K1121)^2)/($I$5*MAX(F1121,0.1)^2),1/3)))),IF(AND(IFERROR(V1121,0)=1,IFERROR(AG1121,0)=1),IF(IFERROR(T1121,-1E+99)&gt;=IFERROR(AE1121,-1E+99),MAX($D$16,IFERROR(L1121,MAX($D$16,POWER((ABS(K1121)^2)/($I$5*MAX(F1121,0.1)^2),1/3)))),MAX($D$16,IFERROR(W1121,MAX($D$16,POWER((ABS(K1121)^2)/($I$5*MAX(F1121,0.1)^2),1/3))))),IF(IFERROR(V1121,0)=1,MAX($D$16,IFERROR(L1121,MAX($D$16,POWER((ABS(K1121)^2)/($I$5*MAX(F1121,0.1)^2),1/3)))),IF(IFERROR(AG1121,0)=1,MAX($D$16,IFERROR(W1121,MAX($D$16,POWER((ABS(K1121)^2)/($I$5*MAX(F1121,0.1)^2),1/3)))),MAX($D$16,POWER((ABS(K1121)^2)/($I$5*MAX(F1121,0.1)^2),1/3))))))),MAX($D$16,POWER((ABS(K1121)^2)/($I$5*MAX(F1121,0.1)^2),1/3)))</f>
        <v>2.1389677043987478</v>
      </c>
      <c r="AI1121">
        <f t="shared" ca="1" si="568"/>
        <v>634.21646770439872</v>
      </c>
      <c r="AJ1121">
        <f t="shared" ca="1" si="569"/>
        <v>635.28595155659809</v>
      </c>
      <c r="AM1121">
        <v>0</v>
      </c>
      <c r="AN1121">
        <v>0</v>
      </c>
      <c r="AO1121">
        <f t="shared" si="570"/>
        <v>0</v>
      </c>
      <c r="AP1121">
        <f t="shared" si="579"/>
        <v>0</v>
      </c>
      <c r="AQ1121">
        <f t="shared" ca="1" si="571"/>
        <v>1.0000000000000004</v>
      </c>
      <c r="AR1121" t="str">
        <f t="shared" ca="1" si="572"/>
        <v>Supercritical</v>
      </c>
      <c r="AS1121">
        <f t="shared" ca="1" si="573"/>
        <v>3.8141460404132466E-3</v>
      </c>
    </row>
    <row r="1122" spans="1:45" x14ac:dyDescent="0.35">
      <c r="A1122">
        <v>973</v>
      </c>
      <c r="B1122">
        <v>971.995</v>
      </c>
      <c r="C1122">
        <v>616082.47600000002</v>
      </c>
      <c r="D1122">
        <v>3097035.0320000001</v>
      </c>
      <c r="E1122">
        <v>632.077</v>
      </c>
      <c r="F1122">
        <v>5.2</v>
      </c>
      <c r="G1122">
        <v>0</v>
      </c>
      <c r="H1122" t="s">
        <v>194</v>
      </c>
      <c r="I1122">
        <v>5.7000000000000002E-2</v>
      </c>
      <c r="J1122">
        <f t="shared" si="574"/>
        <v>1</v>
      </c>
      <c r="K1122">
        <f t="shared" ca="1" si="575"/>
        <v>50.95</v>
      </c>
      <c r="L1122">
        <f t="shared" ca="1" si="576"/>
        <v>1.0684959309922624</v>
      </c>
      <c r="M1122">
        <f t="shared" ca="1" si="549"/>
        <v>5.5561788411597641</v>
      </c>
      <c r="N1122">
        <f t="shared" ca="1" si="550"/>
        <v>0.75728294997139567</v>
      </c>
      <c r="O1122">
        <f t="shared" ca="1" si="551"/>
        <v>9.1699712080119067</v>
      </c>
      <c r="P1122">
        <f t="shared" ca="1" si="552"/>
        <v>633.1454959309923</v>
      </c>
      <c r="Q1122">
        <f t="shared" ca="1" si="553"/>
        <v>637.43134567389586</v>
      </c>
      <c r="R1122">
        <f t="shared" ca="1" si="554"/>
        <v>2.7409906686322007E-2</v>
      </c>
      <c r="S1122">
        <f t="shared" ca="1" si="555"/>
        <v>2.8323507366843055</v>
      </c>
      <c r="T1122">
        <f t="shared" ca="1" si="556"/>
        <v>50.594272557643521</v>
      </c>
      <c r="U1122">
        <f t="shared" ca="1" si="577"/>
        <v>-2.7317062411952975E-2</v>
      </c>
      <c r="V1122">
        <f t="shared" ca="1" si="578"/>
        <v>0</v>
      </c>
      <c r="W1122">
        <f t="shared" ca="1" si="557"/>
        <v>1.0636332955531198</v>
      </c>
      <c r="X1122">
        <f t="shared" ca="1" si="558"/>
        <v>5.5308931368762231</v>
      </c>
      <c r="Y1122">
        <f t="shared" ca="1" si="559"/>
        <v>0.75483716446042293</v>
      </c>
      <c r="Z1122">
        <f t="shared" ca="1" si="560"/>
        <v>9.2118937645531709</v>
      </c>
      <c r="AA1122">
        <f t="shared" ca="1" si="561"/>
        <v>633.14063329555313</v>
      </c>
      <c r="AB1122">
        <f t="shared" ca="1" si="562"/>
        <v>637.46576004017152</v>
      </c>
      <c r="AC1122">
        <f t="shared" ca="1" si="563"/>
        <v>2.7780666469911494E-2</v>
      </c>
      <c r="AD1122">
        <f t="shared" ca="1" si="564"/>
        <v>2.8517959980978964</v>
      </c>
      <c r="AE1122">
        <f t="shared" ca="1" si="565"/>
        <v>50.785048703123628</v>
      </c>
      <c r="AF1122">
        <f t="shared" ca="1" si="566"/>
        <v>2.7295083559010891E-2</v>
      </c>
      <c r="AG1122">
        <f t="shared" ca="1" si="567"/>
        <v>0</v>
      </c>
      <c r="AH1122">
        <f ca="1">IFERROR(IF(V32="Supercritical",MAX($D$16,IFERROR(L1122,MAX($D$16,POWER((ABS(K1122)^2)/($I$5*MAX(F1122,0.1)^2),1/3)))),IF(V32="Subcritical",MAX($D$16,IFERROR(W1122,MAX($D$16,POWER((ABS(K1122)^2)/($I$5*MAX(F1122,0.1)^2),1/3)))),IF(AND(IFERROR(V1122,0)=1,IFERROR(AG1122,0)=1),IF(IFERROR(T1122,-1E+99)&gt;=IFERROR(AE1122,-1E+99),MAX($D$16,IFERROR(L1122,MAX($D$16,POWER((ABS(K1122)^2)/($I$5*MAX(F1122,0.1)^2),1/3)))),MAX($D$16,IFERROR(W1122,MAX($D$16,POWER((ABS(K1122)^2)/($I$5*MAX(F1122,0.1)^2),1/3))))),IF(IFERROR(V1122,0)=1,MAX($D$16,IFERROR(L1122,MAX($D$16,POWER((ABS(K1122)^2)/($I$5*MAX(F1122,0.1)^2),1/3)))),IF(IFERROR(AG1122,0)=1,MAX($D$16,IFERROR(W1122,MAX($D$16,POWER((ABS(K1122)^2)/($I$5*MAX(F1122,0.1)^2),1/3)))),MAX($D$16,POWER((ABS(K1122)^2)/($I$5*MAX(F1122,0.1)^2),1/3))))))),MAX($D$16,POWER((ABS(K1122)^2)/($I$5*MAX(F1122,0.1)^2),1/3)))</f>
        <v>2.1389677043987478</v>
      </c>
      <c r="AI1122">
        <f t="shared" ca="1" si="568"/>
        <v>634.21596770439874</v>
      </c>
      <c r="AJ1122">
        <f t="shared" ca="1" si="569"/>
        <v>635.2854515565981</v>
      </c>
      <c r="AM1122">
        <v>0</v>
      </c>
      <c r="AN1122">
        <v>0</v>
      </c>
      <c r="AO1122">
        <f t="shared" si="570"/>
        <v>0</v>
      </c>
      <c r="AP1122">
        <f t="shared" si="579"/>
        <v>0</v>
      </c>
      <c r="AQ1122">
        <f t="shared" ca="1" si="571"/>
        <v>1.0000000000000004</v>
      </c>
      <c r="AR1122" t="str">
        <f t="shared" ca="1" si="572"/>
        <v>Supercritical</v>
      </c>
      <c r="AS1122">
        <f t="shared" ca="1" si="573"/>
        <v>3.8141460404132466E-3</v>
      </c>
    </row>
    <row r="1123" spans="1:45" x14ac:dyDescent="0.35">
      <c r="A1123">
        <v>974</v>
      </c>
      <c r="B1123">
        <v>972.995</v>
      </c>
      <c r="C1123">
        <v>616082.43400000001</v>
      </c>
      <c r="D1123">
        <v>3097034.0329999998</v>
      </c>
      <c r="E1123">
        <v>632.07650000000001</v>
      </c>
      <c r="F1123">
        <v>5.2</v>
      </c>
      <c r="G1123">
        <v>0</v>
      </c>
      <c r="H1123" t="s">
        <v>194</v>
      </c>
      <c r="I1123">
        <v>2E-3</v>
      </c>
      <c r="J1123">
        <f t="shared" si="574"/>
        <v>1</v>
      </c>
      <c r="K1123">
        <f t="shared" ca="1" si="575"/>
        <v>50.95</v>
      </c>
      <c r="L1123">
        <f t="shared" ca="1" si="576"/>
        <v>1.0684959309922624</v>
      </c>
      <c r="M1123">
        <f t="shared" ca="1" si="549"/>
        <v>5.5561788411597641</v>
      </c>
      <c r="N1123">
        <f t="shared" ca="1" si="550"/>
        <v>0.75728294997139567</v>
      </c>
      <c r="O1123">
        <f t="shared" ca="1" si="551"/>
        <v>9.1699712080119067</v>
      </c>
      <c r="P1123">
        <f t="shared" ca="1" si="552"/>
        <v>633.14499593099231</v>
      </c>
      <c r="Q1123">
        <f t="shared" ca="1" si="553"/>
        <v>637.43084567389587</v>
      </c>
      <c r="R1123">
        <f t="shared" ca="1" si="554"/>
        <v>2.7409906686322007E-2</v>
      </c>
      <c r="S1123">
        <f t="shared" ca="1" si="555"/>
        <v>2.8323507366843055</v>
      </c>
      <c r="T1123">
        <f t="shared" ca="1" si="556"/>
        <v>50.594272557643521</v>
      </c>
      <c r="U1123">
        <f t="shared" ca="1" si="577"/>
        <v>-2.6924192852106898E-2</v>
      </c>
      <c r="V1123">
        <f t="shared" ca="1" si="578"/>
        <v>0</v>
      </c>
      <c r="W1123">
        <f t="shared" ca="1" si="557"/>
        <v>1.0641780067034343</v>
      </c>
      <c r="X1123">
        <f t="shared" ca="1" si="558"/>
        <v>5.5337256348578583</v>
      </c>
      <c r="Y1123">
        <f t="shared" ca="1" si="559"/>
        <v>0.75511146357166303</v>
      </c>
      <c r="Z1123">
        <f t="shared" ca="1" si="560"/>
        <v>9.2071785559908275</v>
      </c>
      <c r="AA1123">
        <f t="shared" ca="1" si="561"/>
        <v>633.14067800670341</v>
      </c>
      <c r="AB1123">
        <f t="shared" ca="1" si="562"/>
        <v>637.46137815766656</v>
      </c>
      <c r="AC1123">
        <f t="shared" ca="1" si="563"/>
        <v>2.7738793315691419E-2</v>
      </c>
      <c r="AD1123">
        <f t="shared" ca="1" si="564"/>
        <v>2.8496066938602636</v>
      </c>
      <c r="AE1123">
        <f t="shared" ca="1" si="565"/>
        <v>50.763572929711557</v>
      </c>
      <c r="AF1123">
        <f t="shared" ca="1" si="566"/>
        <v>2.7280934442842408E-2</v>
      </c>
      <c r="AG1123">
        <f t="shared" ca="1" si="567"/>
        <v>0</v>
      </c>
      <c r="AH1123">
        <f ca="1">IFERROR(IF(V32="Supercritical",MAX($D$16,IFERROR(L1123,MAX($D$16,POWER((ABS(K1123)^2)/($I$5*MAX(F1123,0.1)^2),1/3)))),IF(V32="Subcritical",MAX($D$16,IFERROR(W1123,MAX($D$16,POWER((ABS(K1123)^2)/($I$5*MAX(F1123,0.1)^2),1/3)))),IF(AND(IFERROR(V1123,0)=1,IFERROR(AG1123,0)=1),IF(IFERROR(T1123,-1E+99)&gt;=IFERROR(AE1123,-1E+99),MAX($D$16,IFERROR(L1123,MAX($D$16,POWER((ABS(K1123)^2)/($I$5*MAX(F1123,0.1)^2),1/3)))),MAX($D$16,IFERROR(W1123,MAX($D$16,POWER((ABS(K1123)^2)/($I$5*MAX(F1123,0.1)^2),1/3))))),IF(IFERROR(V1123,0)=1,MAX($D$16,IFERROR(L1123,MAX($D$16,POWER((ABS(K1123)^2)/($I$5*MAX(F1123,0.1)^2),1/3)))),IF(IFERROR(AG1123,0)=1,MAX($D$16,IFERROR(W1123,MAX($D$16,POWER((ABS(K1123)^2)/($I$5*MAX(F1123,0.1)^2),1/3)))),MAX($D$16,POWER((ABS(K1123)^2)/($I$5*MAX(F1123,0.1)^2),1/3))))))),MAX($D$16,POWER((ABS(K1123)^2)/($I$5*MAX(F1123,0.1)^2),1/3)))</f>
        <v>2.1389677043987478</v>
      </c>
      <c r="AI1123">
        <f t="shared" ca="1" si="568"/>
        <v>634.21546770439875</v>
      </c>
      <c r="AJ1123">
        <f t="shared" ca="1" si="569"/>
        <v>635.28495155659812</v>
      </c>
      <c r="AM1123">
        <v>0</v>
      </c>
      <c r="AN1123">
        <v>0</v>
      </c>
      <c r="AO1123">
        <f t="shared" si="570"/>
        <v>0</v>
      </c>
      <c r="AP1123">
        <f t="shared" si="579"/>
        <v>0</v>
      </c>
      <c r="AQ1123">
        <f t="shared" ca="1" si="571"/>
        <v>1.0000000000000004</v>
      </c>
      <c r="AR1123" t="str">
        <f t="shared" ca="1" si="572"/>
        <v>Supercritical</v>
      </c>
      <c r="AS1123">
        <f t="shared" ca="1" si="573"/>
        <v>3.8141460404132466E-3</v>
      </c>
    </row>
    <row r="1124" spans="1:45" x14ac:dyDescent="0.35">
      <c r="A1124">
        <v>975</v>
      </c>
      <c r="B1124">
        <v>973.99599999999998</v>
      </c>
      <c r="C1124">
        <v>616082.39199999999</v>
      </c>
      <c r="D1124">
        <v>3097033.0329999998</v>
      </c>
      <c r="E1124">
        <v>632.07600000000002</v>
      </c>
      <c r="F1124">
        <v>5.2</v>
      </c>
      <c r="G1124">
        <v>0</v>
      </c>
      <c r="H1124" t="s">
        <v>194</v>
      </c>
      <c r="I1124">
        <v>2E-3</v>
      </c>
      <c r="J1124">
        <f t="shared" si="574"/>
        <v>1.0009999999999764</v>
      </c>
      <c r="K1124">
        <f t="shared" ca="1" si="575"/>
        <v>50.95</v>
      </c>
      <c r="L1124">
        <f t="shared" ca="1" si="576"/>
        <v>1.0684959309922624</v>
      </c>
      <c r="M1124">
        <f t="shared" ca="1" si="549"/>
        <v>5.5561788411597641</v>
      </c>
      <c r="N1124">
        <f t="shared" ca="1" si="550"/>
        <v>0.75728294997139567</v>
      </c>
      <c r="O1124">
        <f t="shared" ca="1" si="551"/>
        <v>9.1699712080119067</v>
      </c>
      <c r="P1124">
        <f t="shared" ca="1" si="552"/>
        <v>633.14449593099232</v>
      </c>
      <c r="Q1124">
        <f t="shared" ca="1" si="553"/>
        <v>637.43034567389589</v>
      </c>
      <c r="R1124">
        <f t="shared" ca="1" si="554"/>
        <v>2.7409906686322007E-2</v>
      </c>
      <c r="S1124">
        <f t="shared" ca="1" si="555"/>
        <v>2.8323507366843055</v>
      </c>
      <c r="T1124">
        <f t="shared" ca="1" si="556"/>
        <v>50.594272557643521</v>
      </c>
      <c r="U1124">
        <f t="shared" ca="1" si="577"/>
        <v>-2.6951602758799709E-2</v>
      </c>
      <c r="V1124">
        <f t="shared" ca="1" si="578"/>
        <v>0</v>
      </c>
      <c r="W1124">
        <f t="shared" ca="1" si="557"/>
        <v>1.0647216220880178</v>
      </c>
      <c r="X1124">
        <f t="shared" ca="1" si="558"/>
        <v>5.5365524348576924</v>
      </c>
      <c r="Y1124">
        <f t="shared" ca="1" si="559"/>
        <v>0.75538512959453352</v>
      </c>
      <c r="Z1124">
        <f t="shared" ca="1" si="560"/>
        <v>9.2024776428058139</v>
      </c>
      <c r="AA1124">
        <f t="shared" ca="1" si="561"/>
        <v>633.14072162208799</v>
      </c>
      <c r="AB1124">
        <f t="shared" ca="1" si="562"/>
        <v>637.45701085584642</v>
      </c>
      <c r="AC1124">
        <f t="shared" ca="1" si="563"/>
        <v>2.7697090621948323E-2</v>
      </c>
      <c r="AD1124">
        <f t="shared" ca="1" si="564"/>
        <v>2.8474245850442998</v>
      </c>
      <c r="AE1124">
        <f t="shared" ca="1" si="565"/>
        <v>50.742166878039328</v>
      </c>
      <c r="AF1124">
        <f t="shared" ca="1" si="566"/>
        <v>2.7607138099142503E-2</v>
      </c>
      <c r="AG1124">
        <f t="shared" ca="1" si="567"/>
        <v>0</v>
      </c>
      <c r="AH1124">
        <f ca="1">IFERROR(IF(V32="Supercritical",MAX($D$16,IFERROR(L1124,MAX($D$16,POWER((ABS(K1124)^2)/($I$5*MAX(F1124,0.1)^2),1/3)))),IF(V32="Subcritical",MAX($D$16,IFERROR(W1124,MAX($D$16,POWER((ABS(K1124)^2)/($I$5*MAX(F1124,0.1)^2),1/3)))),IF(AND(IFERROR(V1124,0)=1,IFERROR(AG1124,0)=1),IF(IFERROR(T1124,-1E+99)&gt;=IFERROR(AE1124,-1E+99),MAX($D$16,IFERROR(L1124,MAX($D$16,POWER((ABS(K1124)^2)/($I$5*MAX(F1124,0.1)^2),1/3)))),MAX($D$16,IFERROR(W1124,MAX($D$16,POWER((ABS(K1124)^2)/($I$5*MAX(F1124,0.1)^2),1/3))))),IF(IFERROR(V1124,0)=1,MAX($D$16,IFERROR(L1124,MAX($D$16,POWER((ABS(K1124)^2)/($I$5*MAX(F1124,0.1)^2),1/3)))),IF(IFERROR(AG1124,0)=1,MAX($D$16,IFERROR(W1124,MAX($D$16,POWER((ABS(K1124)^2)/($I$5*MAX(F1124,0.1)^2),1/3)))),MAX($D$16,POWER((ABS(K1124)^2)/($I$5*MAX(F1124,0.1)^2),1/3))))))),MAX($D$16,POWER((ABS(K1124)^2)/($I$5*MAX(F1124,0.1)^2),1/3)))</f>
        <v>2.1389677043987478</v>
      </c>
      <c r="AI1124">
        <f t="shared" ca="1" si="568"/>
        <v>634.21496770439876</v>
      </c>
      <c r="AJ1124">
        <f t="shared" ca="1" si="569"/>
        <v>635.28445155659813</v>
      </c>
      <c r="AM1124">
        <v>0</v>
      </c>
      <c r="AN1124">
        <v>0</v>
      </c>
      <c r="AO1124">
        <f t="shared" si="570"/>
        <v>0</v>
      </c>
      <c r="AP1124">
        <f t="shared" si="579"/>
        <v>0</v>
      </c>
      <c r="AQ1124">
        <f t="shared" ca="1" si="571"/>
        <v>1.0000000000000004</v>
      </c>
      <c r="AR1124" t="str">
        <f t="shared" ca="1" si="572"/>
        <v>Supercritical</v>
      </c>
      <c r="AS1124">
        <f t="shared" ca="1" si="573"/>
        <v>3.8141460404132466E-3</v>
      </c>
    </row>
    <row r="1125" spans="1:45" x14ac:dyDescent="0.35">
      <c r="A1125">
        <v>976</v>
      </c>
      <c r="B1125">
        <v>974.99599999999998</v>
      </c>
      <c r="C1125">
        <v>616082.35</v>
      </c>
      <c r="D1125">
        <v>3097032.034</v>
      </c>
      <c r="E1125">
        <v>632.07550000000003</v>
      </c>
      <c r="F1125">
        <v>5.2</v>
      </c>
      <c r="G1125">
        <v>0</v>
      </c>
      <c r="H1125" t="s">
        <v>194</v>
      </c>
      <c r="I1125">
        <v>5.7000000000000002E-2</v>
      </c>
      <c r="J1125">
        <f t="shared" si="574"/>
        <v>1</v>
      </c>
      <c r="K1125">
        <f t="shared" ca="1" si="575"/>
        <v>50.95</v>
      </c>
      <c r="L1125">
        <f t="shared" ca="1" si="576"/>
        <v>1.0684959309922624</v>
      </c>
      <c r="M1125">
        <f t="shared" ca="1" si="549"/>
        <v>5.5561788411597641</v>
      </c>
      <c r="N1125">
        <f t="shared" ca="1" si="550"/>
        <v>0.75728294997139567</v>
      </c>
      <c r="O1125">
        <f t="shared" ca="1" si="551"/>
        <v>9.1699712080119067</v>
      </c>
      <c r="P1125">
        <f t="shared" ca="1" si="552"/>
        <v>633.14399593099233</v>
      </c>
      <c r="Q1125">
        <f t="shared" ca="1" si="553"/>
        <v>637.4298456738959</v>
      </c>
      <c r="R1125">
        <f t="shared" ca="1" si="554"/>
        <v>2.7409906686322007E-2</v>
      </c>
      <c r="S1125">
        <f t="shared" ca="1" si="555"/>
        <v>2.8323507366843055</v>
      </c>
      <c r="T1125">
        <f t="shared" ca="1" si="556"/>
        <v>50.594272557643521</v>
      </c>
      <c r="U1125">
        <f t="shared" ca="1" si="577"/>
        <v>-2.7317062411952975E-2</v>
      </c>
      <c r="V1125">
        <f t="shared" ca="1" si="578"/>
        <v>0</v>
      </c>
      <c r="W1125">
        <f t="shared" ca="1" si="557"/>
        <v>1.0652655115114325</v>
      </c>
      <c r="X1125">
        <f t="shared" ca="1" si="558"/>
        <v>5.5393806598594493</v>
      </c>
      <c r="Y1125">
        <f t="shared" ca="1" si="559"/>
        <v>0.75565885233443764</v>
      </c>
      <c r="Z1125">
        <f t="shared" ca="1" si="560"/>
        <v>9.197779161342698</v>
      </c>
      <c r="AA1125">
        <f t="shared" ca="1" si="561"/>
        <v>633.14076551151152</v>
      </c>
      <c r="AB1125">
        <f t="shared" ca="1" si="562"/>
        <v>637.45264836068736</v>
      </c>
      <c r="AC1125">
        <f t="shared" ca="1" si="563"/>
        <v>2.7655452886339135E-2</v>
      </c>
      <c r="AD1125">
        <f t="shared" ca="1" si="564"/>
        <v>2.8452441618463284</v>
      </c>
      <c r="AE1125">
        <f t="shared" ca="1" si="565"/>
        <v>50.720776510649458</v>
      </c>
      <c r="AF1125">
        <f t="shared" ca="1" si="566"/>
        <v>2.756508175707495E-2</v>
      </c>
      <c r="AG1125">
        <f t="shared" ca="1" si="567"/>
        <v>0</v>
      </c>
      <c r="AH1125">
        <f ca="1">IFERROR(IF(V32="Supercritical",MAX($D$16,IFERROR(L1125,MAX($D$16,POWER((ABS(K1125)^2)/($I$5*MAX(F1125,0.1)^2),1/3)))),IF(V32="Subcritical",MAX($D$16,IFERROR(W1125,MAX($D$16,POWER((ABS(K1125)^2)/($I$5*MAX(F1125,0.1)^2),1/3)))),IF(AND(IFERROR(V1125,0)=1,IFERROR(AG1125,0)=1),IF(IFERROR(T1125,-1E+99)&gt;=IFERROR(AE1125,-1E+99),MAX($D$16,IFERROR(L1125,MAX($D$16,POWER((ABS(K1125)^2)/($I$5*MAX(F1125,0.1)^2),1/3)))),MAX($D$16,IFERROR(W1125,MAX($D$16,POWER((ABS(K1125)^2)/($I$5*MAX(F1125,0.1)^2),1/3))))),IF(IFERROR(V1125,0)=1,MAX($D$16,IFERROR(L1125,MAX($D$16,POWER((ABS(K1125)^2)/($I$5*MAX(F1125,0.1)^2),1/3)))),IF(IFERROR(AG1125,0)=1,MAX($D$16,IFERROR(W1125,MAX($D$16,POWER((ABS(K1125)^2)/($I$5*MAX(F1125,0.1)^2),1/3)))),MAX($D$16,POWER((ABS(K1125)^2)/($I$5*MAX(F1125,0.1)^2),1/3))))))),MAX($D$16,POWER((ABS(K1125)^2)/($I$5*MAX(F1125,0.1)^2),1/3)))</f>
        <v>2.1389677043987478</v>
      </c>
      <c r="AI1125">
        <f t="shared" ca="1" si="568"/>
        <v>634.21446770439877</v>
      </c>
      <c r="AJ1125">
        <f t="shared" ca="1" si="569"/>
        <v>635.28395155659814</v>
      </c>
      <c r="AM1125">
        <v>0</v>
      </c>
      <c r="AN1125">
        <v>0</v>
      </c>
      <c r="AO1125">
        <f t="shared" si="570"/>
        <v>0</v>
      </c>
      <c r="AP1125">
        <f t="shared" si="579"/>
        <v>0</v>
      </c>
      <c r="AQ1125">
        <f t="shared" ca="1" si="571"/>
        <v>1.0000000000000004</v>
      </c>
      <c r="AR1125" t="str">
        <f t="shared" ca="1" si="572"/>
        <v>Supercritical</v>
      </c>
      <c r="AS1125">
        <f t="shared" ca="1" si="573"/>
        <v>3.8141460404132466E-3</v>
      </c>
    </row>
    <row r="1126" spans="1:45" x14ac:dyDescent="0.35">
      <c r="A1126">
        <v>977</v>
      </c>
      <c r="B1126">
        <v>975.99599999999998</v>
      </c>
      <c r="C1126">
        <v>616082.30700000003</v>
      </c>
      <c r="D1126">
        <v>3097031.0350000001</v>
      </c>
      <c r="E1126">
        <v>632.07500000000005</v>
      </c>
      <c r="F1126">
        <v>5.2</v>
      </c>
      <c r="G1126">
        <v>0</v>
      </c>
      <c r="H1126" t="s">
        <v>194</v>
      </c>
      <c r="I1126">
        <v>5.7000000000000002E-2</v>
      </c>
      <c r="J1126">
        <f t="shared" si="574"/>
        <v>1</v>
      </c>
      <c r="K1126">
        <f t="shared" ca="1" si="575"/>
        <v>50.95</v>
      </c>
      <c r="L1126">
        <f t="shared" ca="1" si="576"/>
        <v>1.0684959309922624</v>
      </c>
      <c r="M1126">
        <f t="shared" ca="1" si="549"/>
        <v>5.5561788411597641</v>
      </c>
      <c r="N1126">
        <f t="shared" ca="1" si="550"/>
        <v>0.75728294997139567</v>
      </c>
      <c r="O1126">
        <f t="shared" ca="1" si="551"/>
        <v>9.1699712080119067</v>
      </c>
      <c r="P1126">
        <f t="shared" ca="1" si="552"/>
        <v>633.14349593099234</v>
      </c>
      <c r="Q1126">
        <f t="shared" ca="1" si="553"/>
        <v>637.42934567389591</v>
      </c>
      <c r="R1126">
        <f t="shared" ca="1" si="554"/>
        <v>2.7409906686322007E-2</v>
      </c>
      <c r="S1126">
        <f t="shared" ca="1" si="555"/>
        <v>2.8323507366843055</v>
      </c>
      <c r="T1126">
        <f t="shared" ca="1" si="556"/>
        <v>50.594272557643521</v>
      </c>
      <c r="U1126">
        <f t="shared" ca="1" si="577"/>
        <v>-2.7317062411952975E-2</v>
      </c>
      <c r="V1126">
        <f t="shared" ca="1" si="578"/>
        <v>0</v>
      </c>
      <c r="W1126">
        <f t="shared" ca="1" si="557"/>
        <v>1.0658095351592973</v>
      </c>
      <c r="X1126">
        <f t="shared" ca="1" si="558"/>
        <v>5.5422095828283462</v>
      </c>
      <c r="Y1126">
        <f t="shared" ca="1" si="559"/>
        <v>0.75593256137181031</v>
      </c>
      <c r="Z1126">
        <f t="shared" ca="1" si="560"/>
        <v>9.1930843174643666</v>
      </c>
      <c r="AA1126">
        <f t="shared" ca="1" si="561"/>
        <v>633.14080953515929</v>
      </c>
      <c r="AB1126">
        <f t="shared" ca="1" si="562"/>
        <v>637.44829165891099</v>
      </c>
      <c r="AC1126">
        <f t="shared" ca="1" si="563"/>
        <v>2.7613890685683564E-2</v>
      </c>
      <c r="AD1126">
        <f t="shared" ca="1" si="564"/>
        <v>2.8430659829342653</v>
      </c>
      <c r="AE1126">
        <f t="shared" ca="1" si="565"/>
        <v>50.699407317852298</v>
      </c>
      <c r="AF1126">
        <f t="shared" ca="1" si="566"/>
        <v>2.7113890685541264E-2</v>
      </c>
      <c r="AG1126">
        <f t="shared" ca="1" si="567"/>
        <v>0</v>
      </c>
      <c r="AH1126">
        <f ca="1">IFERROR(IF(V32="Supercritical",MAX($D$16,IFERROR(L1126,MAX($D$16,POWER((ABS(K1126)^2)/($I$5*MAX(F1126,0.1)^2),1/3)))),IF(V32="Subcritical",MAX($D$16,IFERROR(W1126,MAX($D$16,POWER((ABS(K1126)^2)/($I$5*MAX(F1126,0.1)^2),1/3)))),IF(AND(IFERROR(V1126,0)=1,IFERROR(AG1126,0)=1),IF(IFERROR(T1126,-1E+99)&gt;=IFERROR(AE1126,-1E+99),MAX($D$16,IFERROR(L1126,MAX($D$16,POWER((ABS(K1126)^2)/($I$5*MAX(F1126,0.1)^2),1/3)))),MAX($D$16,IFERROR(W1126,MAX($D$16,POWER((ABS(K1126)^2)/($I$5*MAX(F1126,0.1)^2),1/3))))),IF(IFERROR(V1126,0)=1,MAX($D$16,IFERROR(L1126,MAX($D$16,POWER((ABS(K1126)^2)/($I$5*MAX(F1126,0.1)^2),1/3)))),IF(IFERROR(AG1126,0)=1,MAX($D$16,IFERROR(W1126,MAX($D$16,POWER((ABS(K1126)^2)/($I$5*MAX(F1126,0.1)^2),1/3)))),MAX($D$16,POWER((ABS(K1126)^2)/($I$5*MAX(F1126,0.1)^2),1/3))))))),MAX($D$16,POWER((ABS(K1126)^2)/($I$5*MAX(F1126,0.1)^2),1/3)))</f>
        <v>2.1389677043987478</v>
      </c>
      <c r="AI1126">
        <f t="shared" ca="1" si="568"/>
        <v>634.21396770439878</v>
      </c>
      <c r="AJ1126">
        <f t="shared" ca="1" si="569"/>
        <v>635.28345155659815</v>
      </c>
      <c r="AM1126">
        <v>0</v>
      </c>
      <c r="AN1126">
        <v>0</v>
      </c>
      <c r="AO1126">
        <f t="shared" si="570"/>
        <v>0</v>
      </c>
      <c r="AP1126">
        <f t="shared" si="579"/>
        <v>0</v>
      </c>
      <c r="AQ1126">
        <f t="shared" ca="1" si="571"/>
        <v>1.0000000000000004</v>
      </c>
      <c r="AR1126" t="str">
        <f t="shared" ca="1" si="572"/>
        <v>Supercritical</v>
      </c>
      <c r="AS1126">
        <f t="shared" ca="1" si="573"/>
        <v>3.8141460404132466E-3</v>
      </c>
    </row>
    <row r="1127" spans="1:45" x14ac:dyDescent="0.35">
      <c r="A1127">
        <v>978</v>
      </c>
      <c r="B1127">
        <v>976.99599999999998</v>
      </c>
      <c r="C1127">
        <v>616082.26500000001</v>
      </c>
      <c r="D1127">
        <v>3097030.0359999998</v>
      </c>
      <c r="E1127">
        <v>632.07449999999994</v>
      </c>
      <c r="F1127">
        <v>5.2</v>
      </c>
      <c r="G1127">
        <v>0</v>
      </c>
      <c r="H1127" t="s">
        <v>194</v>
      </c>
      <c r="I1127">
        <v>0</v>
      </c>
      <c r="J1127">
        <f t="shared" si="574"/>
        <v>1</v>
      </c>
      <c r="K1127">
        <f t="shared" ca="1" si="575"/>
        <v>50.95</v>
      </c>
      <c r="L1127">
        <f t="shared" ca="1" si="576"/>
        <v>1.0684959309922624</v>
      </c>
      <c r="M1127">
        <f t="shared" ca="1" si="549"/>
        <v>5.5561788411597641</v>
      </c>
      <c r="N1127">
        <f t="shared" ca="1" si="550"/>
        <v>0.75728294997139567</v>
      </c>
      <c r="O1127">
        <f t="shared" ca="1" si="551"/>
        <v>9.1699712080119067</v>
      </c>
      <c r="P1127">
        <f t="shared" ca="1" si="552"/>
        <v>633.14299593099224</v>
      </c>
      <c r="Q1127">
        <f t="shared" ca="1" si="553"/>
        <v>637.42884567389581</v>
      </c>
      <c r="R1127">
        <f t="shared" ca="1" si="554"/>
        <v>2.7409906686322007E-2</v>
      </c>
      <c r="S1127">
        <f t="shared" ca="1" si="555"/>
        <v>2.8323507366843055</v>
      </c>
      <c r="T1127">
        <f t="shared" ca="1" si="556"/>
        <v>50.594272557643521</v>
      </c>
      <c r="U1127">
        <f t="shared" ca="1" si="577"/>
        <v>-2.6909906686228169E-2</v>
      </c>
      <c r="V1127">
        <f t="shared" ca="1" si="578"/>
        <v>0</v>
      </c>
      <c r="W1127">
        <f t="shared" ca="1" si="557"/>
        <v>1.0663522615267138</v>
      </c>
      <c r="X1127">
        <f t="shared" ca="1" si="558"/>
        <v>5.5450317599389116</v>
      </c>
      <c r="Y1127">
        <f t="shared" ca="1" si="559"/>
        <v>0.75620553678465863</v>
      </c>
      <c r="Z1127">
        <f t="shared" ca="1" si="560"/>
        <v>9.1884054421649175</v>
      </c>
      <c r="AA1127">
        <f t="shared" ca="1" si="561"/>
        <v>633.14085226152667</v>
      </c>
      <c r="AB1127">
        <f t="shared" ca="1" si="562"/>
        <v>637.44395086344343</v>
      </c>
      <c r="AC1127">
        <f t="shared" ca="1" si="563"/>
        <v>2.757251288683087E-2</v>
      </c>
      <c r="AD1127">
        <f t="shared" ca="1" si="564"/>
        <v>2.8408957659502492</v>
      </c>
      <c r="AE1127">
        <f t="shared" ca="1" si="565"/>
        <v>50.678115406277932</v>
      </c>
      <c r="AF1127">
        <f t="shared" ca="1" si="566"/>
        <v>2.7072512886888944E-2</v>
      </c>
      <c r="AG1127">
        <f t="shared" ca="1" si="567"/>
        <v>0</v>
      </c>
      <c r="AH1127">
        <f ca="1">IFERROR(IF(V32="Supercritical",MAX($D$16,IFERROR(L1127,MAX($D$16,POWER((ABS(K1127)^2)/($I$5*MAX(F1127,0.1)^2),1/3)))),IF(V32="Subcritical",MAX($D$16,IFERROR(W1127,MAX($D$16,POWER((ABS(K1127)^2)/($I$5*MAX(F1127,0.1)^2),1/3)))),IF(AND(IFERROR(V1127,0)=1,IFERROR(AG1127,0)=1),IF(IFERROR(T1127,-1E+99)&gt;=IFERROR(AE1127,-1E+99),MAX($D$16,IFERROR(L1127,MAX($D$16,POWER((ABS(K1127)^2)/($I$5*MAX(F1127,0.1)^2),1/3)))),MAX($D$16,IFERROR(W1127,MAX($D$16,POWER((ABS(K1127)^2)/($I$5*MAX(F1127,0.1)^2),1/3))))),IF(IFERROR(V1127,0)=1,MAX($D$16,IFERROR(L1127,MAX($D$16,POWER((ABS(K1127)^2)/($I$5*MAX(F1127,0.1)^2),1/3)))),IF(IFERROR(AG1127,0)=1,MAX($D$16,IFERROR(W1127,MAX($D$16,POWER((ABS(K1127)^2)/($I$5*MAX(F1127,0.1)^2),1/3)))),MAX($D$16,POWER((ABS(K1127)^2)/($I$5*MAX(F1127,0.1)^2),1/3))))))),MAX($D$16,POWER((ABS(K1127)^2)/($I$5*MAX(F1127,0.1)^2),1/3)))</f>
        <v>2.1389677043987478</v>
      </c>
      <c r="AI1127">
        <f t="shared" ca="1" si="568"/>
        <v>634.21346770439868</v>
      </c>
      <c r="AJ1127">
        <f t="shared" ca="1" si="569"/>
        <v>635.28295155659805</v>
      </c>
      <c r="AM1127">
        <v>0</v>
      </c>
      <c r="AN1127">
        <v>0</v>
      </c>
      <c r="AO1127">
        <f t="shared" si="570"/>
        <v>0</v>
      </c>
      <c r="AP1127">
        <f t="shared" si="579"/>
        <v>0</v>
      </c>
      <c r="AQ1127">
        <f t="shared" ca="1" si="571"/>
        <v>1.0000000000000004</v>
      </c>
      <c r="AR1127" t="str">
        <f t="shared" ca="1" si="572"/>
        <v>Supercritical</v>
      </c>
      <c r="AS1127">
        <f t="shared" ca="1" si="573"/>
        <v>3.8141460404132466E-3</v>
      </c>
    </row>
    <row r="1128" spans="1:45" x14ac:dyDescent="0.35">
      <c r="A1128">
        <v>979</v>
      </c>
      <c r="B1128">
        <v>977.99599999999998</v>
      </c>
      <c r="C1128">
        <v>616082.223</v>
      </c>
      <c r="D1128">
        <v>3097029.037</v>
      </c>
      <c r="E1128">
        <v>632.07399999999996</v>
      </c>
      <c r="F1128">
        <v>5.2</v>
      </c>
      <c r="G1128">
        <v>0</v>
      </c>
      <c r="H1128" t="s">
        <v>194</v>
      </c>
      <c r="I1128">
        <v>0</v>
      </c>
      <c r="J1128">
        <f t="shared" si="574"/>
        <v>1</v>
      </c>
      <c r="K1128">
        <f t="shared" ca="1" si="575"/>
        <v>50.95</v>
      </c>
      <c r="L1128">
        <f t="shared" ca="1" si="576"/>
        <v>1.0684959309922624</v>
      </c>
      <c r="M1128">
        <f t="shared" ca="1" si="549"/>
        <v>5.5561788411597641</v>
      </c>
      <c r="N1128">
        <f t="shared" ca="1" si="550"/>
        <v>0.75728294997139567</v>
      </c>
      <c r="O1128">
        <f t="shared" ca="1" si="551"/>
        <v>9.1699712080119067</v>
      </c>
      <c r="P1128">
        <f t="shared" ca="1" si="552"/>
        <v>633.14249593099225</v>
      </c>
      <c r="Q1128">
        <f t="shared" ca="1" si="553"/>
        <v>637.42834567389582</v>
      </c>
      <c r="R1128">
        <f t="shared" ca="1" si="554"/>
        <v>2.7409906686322007E-2</v>
      </c>
      <c r="S1128">
        <f t="shared" ca="1" si="555"/>
        <v>2.8323507366843055</v>
      </c>
      <c r="T1128">
        <f t="shared" ca="1" si="556"/>
        <v>50.594272557643521</v>
      </c>
      <c r="U1128">
        <f t="shared" ca="1" si="577"/>
        <v>-2.6909906686341856E-2</v>
      </c>
      <c r="V1128">
        <f t="shared" ca="1" si="578"/>
        <v>0</v>
      </c>
      <c r="W1128">
        <f t="shared" ca="1" si="557"/>
        <v>1.0668913816074561</v>
      </c>
      <c r="X1128">
        <f t="shared" ca="1" si="558"/>
        <v>5.5478351843587719</v>
      </c>
      <c r="Y1128">
        <f t="shared" ca="1" si="559"/>
        <v>0.75647661834024182</v>
      </c>
      <c r="Z1128">
        <f t="shared" ca="1" si="560"/>
        <v>9.1837623698060327</v>
      </c>
      <c r="AA1128">
        <f t="shared" ca="1" si="561"/>
        <v>633.14089138160739</v>
      </c>
      <c r="AB1128">
        <f t="shared" ca="1" si="562"/>
        <v>637.43964221061174</v>
      </c>
      <c r="AC1128">
        <f t="shared" ca="1" si="563"/>
        <v>2.7531494158761924E-2</v>
      </c>
      <c r="AD1128">
        <f t="shared" ca="1" si="564"/>
        <v>2.8387427017109803</v>
      </c>
      <c r="AE1128">
        <f t="shared" ca="1" si="565"/>
        <v>50.656990968269014</v>
      </c>
      <c r="AF1128">
        <f t="shared" ca="1" si="566"/>
        <v>2.7439875487516474E-2</v>
      </c>
      <c r="AG1128">
        <f t="shared" ca="1" si="567"/>
        <v>0</v>
      </c>
      <c r="AH1128">
        <f ca="1">IFERROR(IF(V32="Supercritical",MAX($D$16,IFERROR(L1128,MAX($D$16,POWER((ABS(K1128)^2)/($I$5*MAX(F1128,0.1)^2),1/3)))),IF(V32="Subcritical",MAX($D$16,IFERROR(W1128,MAX($D$16,POWER((ABS(K1128)^2)/($I$5*MAX(F1128,0.1)^2),1/3)))),IF(AND(IFERROR(V1128,0)=1,IFERROR(AG1128,0)=1),IF(IFERROR(T1128,-1E+99)&gt;=IFERROR(AE1128,-1E+99),MAX($D$16,IFERROR(L1128,MAX($D$16,POWER((ABS(K1128)^2)/($I$5*MAX(F1128,0.1)^2),1/3)))),MAX($D$16,IFERROR(W1128,MAX($D$16,POWER((ABS(K1128)^2)/($I$5*MAX(F1128,0.1)^2),1/3))))),IF(IFERROR(V1128,0)=1,MAX($D$16,IFERROR(L1128,MAX($D$16,POWER((ABS(K1128)^2)/($I$5*MAX(F1128,0.1)^2),1/3)))),IF(IFERROR(AG1128,0)=1,MAX($D$16,IFERROR(W1128,MAX($D$16,POWER((ABS(K1128)^2)/($I$5*MAX(F1128,0.1)^2),1/3)))),MAX($D$16,POWER((ABS(K1128)^2)/($I$5*MAX(F1128,0.1)^2),1/3))))))),MAX($D$16,POWER((ABS(K1128)^2)/($I$5*MAX(F1128,0.1)^2),1/3)))</f>
        <v>2.1389677043987478</v>
      </c>
      <c r="AI1128">
        <f t="shared" ca="1" si="568"/>
        <v>634.21296770439869</v>
      </c>
      <c r="AJ1128">
        <f t="shared" ca="1" si="569"/>
        <v>635.28245155659806</v>
      </c>
      <c r="AM1128">
        <v>0</v>
      </c>
      <c r="AN1128">
        <v>0</v>
      </c>
      <c r="AO1128">
        <f t="shared" si="570"/>
        <v>0</v>
      </c>
      <c r="AP1128">
        <f t="shared" si="579"/>
        <v>0</v>
      </c>
      <c r="AQ1128">
        <f t="shared" ca="1" si="571"/>
        <v>1.0000000000000004</v>
      </c>
      <c r="AR1128" t="str">
        <f t="shared" ca="1" si="572"/>
        <v>Supercritical</v>
      </c>
      <c r="AS1128">
        <f t="shared" ca="1" si="573"/>
        <v>3.8141460404132466E-3</v>
      </c>
    </row>
    <row r="1129" spans="1:45" x14ac:dyDescent="0.35">
      <c r="A1129">
        <v>980</v>
      </c>
      <c r="B1129">
        <v>978.99599999999998</v>
      </c>
      <c r="C1129">
        <v>616082.18099999998</v>
      </c>
      <c r="D1129">
        <v>3097028.0380000002</v>
      </c>
      <c r="E1129">
        <v>632.07349999999997</v>
      </c>
      <c r="F1129">
        <v>5.2</v>
      </c>
      <c r="G1129">
        <v>0</v>
      </c>
      <c r="H1129" t="s">
        <v>194</v>
      </c>
      <c r="I1129">
        <v>5.7000000000000002E-2</v>
      </c>
      <c r="J1129">
        <f t="shared" si="574"/>
        <v>1</v>
      </c>
      <c r="K1129">
        <f t="shared" ca="1" si="575"/>
        <v>50.95</v>
      </c>
      <c r="L1129">
        <f t="shared" ca="1" si="576"/>
        <v>1.0684959309922624</v>
      </c>
      <c r="M1129">
        <f t="shared" ca="1" si="549"/>
        <v>5.5561788411597641</v>
      </c>
      <c r="N1129">
        <f t="shared" ca="1" si="550"/>
        <v>0.75728294997139567</v>
      </c>
      <c r="O1129">
        <f t="shared" ca="1" si="551"/>
        <v>9.1699712080119067</v>
      </c>
      <c r="P1129">
        <f t="shared" ca="1" si="552"/>
        <v>633.14199593099227</v>
      </c>
      <c r="Q1129">
        <f t="shared" ca="1" si="553"/>
        <v>637.42784567389583</v>
      </c>
      <c r="R1129">
        <f t="shared" ca="1" si="554"/>
        <v>2.7409906686322007E-2</v>
      </c>
      <c r="S1129">
        <f t="shared" ca="1" si="555"/>
        <v>2.8323507366843055</v>
      </c>
      <c r="T1129">
        <f t="shared" ca="1" si="556"/>
        <v>50.594272557643521</v>
      </c>
      <c r="U1129">
        <f t="shared" ca="1" si="577"/>
        <v>-2.7317062411952975E-2</v>
      </c>
      <c r="V1129">
        <f t="shared" ca="1" si="578"/>
        <v>0</v>
      </c>
      <c r="W1129">
        <f t="shared" ca="1" si="557"/>
        <v>1.0674282334646077</v>
      </c>
      <c r="X1129">
        <f t="shared" ca="1" si="558"/>
        <v>5.5506268140159598</v>
      </c>
      <c r="Y1129">
        <f t="shared" ca="1" si="559"/>
        <v>0.75674648018569413</v>
      </c>
      <c r="Z1129">
        <f t="shared" ca="1" si="560"/>
        <v>9.1791434926494233</v>
      </c>
      <c r="AA1129">
        <f t="shared" ca="1" si="561"/>
        <v>633.14092823346459</v>
      </c>
      <c r="AB1129">
        <f t="shared" ca="1" si="562"/>
        <v>637.43535612636208</v>
      </c>
      <c r="AC1129">
        <f t="shared" ca="1" si="563"/>
        <v>2.7490731109480773E-2</v>
      </c>
      <c r="AD1129">
        <f t="shared" ca="1" si="564"/>
        <v>2.8366013971114317</v>
      </c>
      <c r="AE1129">
        <f t="shared" ca="1" si="565"/>
        <v>50.635981113702627</v>
      </c>
      <c r="AF1129">
        <f t="shared" ca="1" si="566"/>
        <v>2.7371211028139442E-2</v>
      </c>
      <c r="AG1129">
        <f t="shared" ca="1" si="567"/>
        <v>0</v>
      </c>
      <c r="AH1129">
        <f ca="1">IFERROR(IF(V32="Supercritical",MAX($D$16,IFERROR(L1129,MAX($D$16,POWER((ABS(K1129)^2)/($I$5*MAX(F1129,0.1)^2),1/3)))),IF(V32="Subcritical",MAX($D$16,IFERROR(W1129,MAX($D$16,POWER((ABS(K1129)^2)/($I$5*MAX(F1129,0.1)^2),1/3)))),IF(AND(IFERROR(V1129,0)=1,IFERROR(AG1129,0)=1),IF(IFERROR(T1129,-1E+99)&gt;=IFERROR(AE1129,-1E+99),MAX($D$16,IFERROR(L1129,MAX($D$16,POWER((ABS(K1129)^2)/($I$5*MAX(F1129,0.1)^2),1/3)))),MAX($D$16,IFERROR(W1129,MAX($D$16,POWER((ABS(K1129)^2)/($I$5*MAX(F1129,0.1)^2),1/3))))),IF(IFERROR(V1129,0)=1,MAX($D$16,IFERROR(L1129,MAX($D$16,POWER((ABS(K1129)^2)/($I$5*MAX(F1129,0.1)^2),1/3)))),IF(IFERROR(AG1129,0)=1,MAX($D$16,IFERROR(W1129,MAX($D$16,POWER((ABS(K1129)^2)/($I$5*MAX(F1129,0.1)^2),1/3)))),MAX($D$16,POWER((ABS(K1129)^2)/($I$5*MAX(F1129,0.1)^2),1/3))))))),MAX($D$16,POWER((ABS(K1129)^2)/($I$5*MAX(F1129,0.1)^2),1/3)))</f>
        <v>2.1389677043987478</v>
      </c>
      <c r="AI1129">
        <f t="shared" ca="1" si="568"/>
        <v>634.2124677043987</v>
      </c>
      <c r="AJ1129">
        <f t="shared" ca="1" si="569"/>
        <v>635.28195155659807</v>
      </c>
      <c r="AM1129">
        <v>0</v>
      </c>
      <c r="AN1129">
        <v>0</v>
      </c>
      <c r="AO1129">
        <f t="shared" si="570"/>
        <v>0</v>
      </c>
      <c r="AP1129">
        <f t="shared" si="579"/>
        <v>0</v>
      </c>
      <c r="AQ1129">
        <f t="shared" ca="1" si="571"/>
        <v>1.0000000000000004</v>
      </c>
      <c r="AR1129" t="str">
        <f t="shared" ca="1" si="572"/>
        <v>Supercritical</v>
      </c>
      <c r="AS1129">
        <f t="shared" ca="1" si="573"/>
        <v>3.8141460404132466E-3</v>
      </c>
    </row>
    <row r="1130" spans="1:45" x14ac:dyDescent="0.35">
      <c r="A1130">
        <v>981</v>
      </c>
      <c r="B1130">
        <v>979.995</v>
      </c>
      <c r="C1130">
        <v>616082.13800000004</v>
      </c>
      <c r="D1130">
        <v>3097027.0389999999</v>
      </c>
      <c r="E1130">
        <v>632.07299999999998</v>
      </c>
      <c r="F1130">
        <v>5.2</v>
      </c>
      <c r="G1130">
        <v>0</v>
      </c>
      <c r="H1130" t="s">
        <v>194</v>
      </c>
      <c r="I1130">
        <v>5.7000000000000002E-2</v>
      </c>
      <c r="J1130">
        <f t="shared" si="574"/>
        <v>0.99900000000002365</v>
      </c>
      <c r="K1130">
        <f t="shared" ca="1" si="575"/>
        <v>50.95</v>
      </c>
      <c r="L1130">
        <f t="shared" ca="1" si="576"/>
        <v>1.0684959309922624</v>
      </c>
      <c r="M1130">
        <f t="shared" ca="1" si="549"/>
        <v>5.5561788411597641</v>
      </c>
      <c r="N1130">
        <f t="shared" ca="1" si="550"/>
        <v>0.75728294997139567</v>
      </c>
      <c r="O1130">
        <f t="shared" ca="1" si="551"/>
        <v>9.1699712080119067</v>
      </c>
      <c r="P1130">
        <f t="shared" ca="1" si="552"/>
        <v>633.14149593099228</v>
      </c>
      <c r="Q1130">
        <f t="shared" ca="1" si="553"/>
        <v>637.42734567389584</v>
      </c>
      <c r="R1130">
        <f t="shared" ca="1" si="554"/>
        <v>2.7409906686322007E-2</v>
      </c>
      <c r="S1130">
        <f t="shared" ca="1" si="555"/>
        <v>2.8323507366843055</v>
      </c>
      <c r="T1130">
        <f t="shared" ca="1" si="556"/>
        <v>50.594272557643521</v>
      </c>
      <c r="U1130">
        <f t="shared" ca="1" si="577"/>
        <v>-2.7289652505260165E-2</v>
      </c>
      <c r="V1130">
        <f t="shared" ca="1" si="578"/>
        <v>0</v>
      </c>
      <c r="W1130">
        <f t="shared" ca="1" si="557"/>
        <v>1.0679644227751508</v>
      </c>
      <c r="X1130">
        <f t="shared" ca="1" si="558"/>
        <v>5.5534149984307843</v>
      </c>
      <c r="Y1130">
        <f t="shared" ca="1" si="559"/>
        <v>0.75701593013668289</v>
      </c>
      <c r="Z1130">
        <f t="shared" ca="1" si="560"/>
        <v>9.1745349509080132</v>
      </c>
      <c r="AA1130">
        <f t="shared" ca="1" si="561"/>
        <v>633.14096442277514</v>
      </c>
      <c r="AB1130">
        <f t="shared" ca="1" si="562"/>
        <v>637.43108122019783</v>
      </c>
      <c r="AC1130">
        <f t="shared" ca="1" si="563"/>
        <v>2.745010092842649E-2</v>
      </c>
      <c r="AD1130">
        <f t="shared" ca="1" si="564"/>
        <v>2.8344654208648103</v>
      </c>
      <c r="AE1130">
        <f t="shared" ca="1" si="565"/>
        <v>50.615022757268754</v>
      </c>
      <c r="AF1130">
        <f t="shared" ca="1" si="566"/>
        <v>2.6950100928388565E-2</v>
      </c>
      <c r="AG1130">
        <f t="shared" ca="1" si="567"/>
        <v>0</v>
      </c>
      <c r="AH1130">
        <f ca="1">IFERROR(IF(V32="Supercritical",MAX($D$16,IFERROR(L1130,MAX($D$16,POWER((ABS(K1130)^2)/($I$5*MAX(F1130,0.1)^2),1/3)))),IF(V32="Subcritical",MAX($D$16,IFERROR(W1130,MAX($D$16,POWER((ABS(K1130)^2)/($I$5*MAX(F1130,0.1)^2),1/3)))),IF(AND(IFERROR(V1130,0)=1,IFERROR(AG1130,0)=1),IF(IFERROR(T1130,-1E+99)&gt;=IFERROR(AE1130,-1E+99),MAX($D$16,IFERROR(L1130,MAX($D$16,POWER((ABS(K1130)^2)/($I$5*MAX(F1130,0.1)^2),1/3)))),MAX($D$16,IFERROR(W1130,MAX($D$16,POWER((ABS(K1130)^2)/($I$5*MAX(F1130,0.1)^2),1/3))))),IF(IFERROR(V1130,0)=1,MAX($D$16,IFERROR(L1130,MAX($D$16,POWER((ABS(K1130)^2)/($I$5*MAX(F1130,0.1)^2),1/3)))),IF(IFERROR(AG1130,0)=1,MAX($D$16,IFERROR(W1130,MAX($D$16,POWER((ABS(K1130)^2)/($I$5*MAX(F1130,0.1)^2),1/3)))),MAX($D$16,POWER((ABS(K1130)^2)/($I$5*MAX(F1130,0.1)^2),1/3))))))),MAX($D$16,POWER((ABS(K1130)^2)/($I$5*MAX(F1130,0.1)^2),1/3)))</f>
        <v>2.1389677043987478</v>
      </c>
      <c r="AI1130">
        <f t="shared" ca="1" si="568"/>
        <v>634.21196770439872</v>
      </c>
      <c r="AJ1130">
        <f t="shared" ca="1" si="569"/>
        <v>635.28145155659809</v>
      </c>
      <c r="AM1130">
        <v>0</v>
      </c>
      <c r="AN1130">
        <v>0</v>
      </c>
      <c r="AO1130">
        <f t="shared" si="570"/>
        <v>0</v>
      </c>
      <c r="AP1130">
        <f t="shared" si="579"/>
        <v>0</v>
      </c>
      <c r="AQ1130">
        <f t="shared" ca="1" si="571"/>
        <v>1.0000000000000004</v>
      </c>
      <c r="AR1130" t="str">
        <f t="shared" ca="1" si="572"/>
        <v>Supercritical</v>
      </c>
      <c r="AS1130">
        <f t="shared" ca="1" si="573"/>
        <v>3.8141460404132466E-3</v>
      </c>
    </row>
    <row r="1131" spans="1:45" x14ac:dyDescent="0.35">
      <c r="A1131">
        <v>982</v>
      </c>
      <c r="B1131">
        <v>980.995</v>
      </c>
      <c r="C1131">
        <v>616082.09600000002</v>
      </c>
      <c r="D1131">
        <v>3097026.04</v>
      </c>
      <c r="E1131">
        <v>632.07249999999999</v>
      </c>
      <c r="F1131">
        <v>5.2</v>
      </c>
      <c r="G1131">
        <v>0</v>
      </c>
      <c r="H1131" t="s">
        <v>194</v>
      </c>
      <c r="I1131">
        <v>0</v>
      </c>
      <c r="J1131">
        <f t="shared" si="574"/>
        <v>1</v>
      </c>
      <c r="K1131">
        <f t="shared" ca="1" si="575"/>
        <v>50.95</v>
      </c>
      <c r="L1131">
        <f t="shared" ca="1" si="576"/>
        <v>1.0684959309922624</v>
      </c>
      <c r="M1131">
        <f t="shared" ca="1" si="549"/>
        <v>5.5561788411597641</v>
      </c>
      <c r="N1131">
        <f t="shared" ca="1" si="550"/>
        <v>0.75728294997139567</v>
      </c>
      <c r="O1131">
        <f t="shared" ca="1" si="551"/>
        <v>9.1699712080119067</v>
      </c>
      <c r="P1131">
        <f t="shared" ca="1" si="552"/>
        <v>633.14099593099229</v>
      </c>
      <c r="Q1131">
        <f t="shared" ca="1" si="553"/>
        <v>637.42684567389585</v>
      </c>
      <c r="R1131">
        <f t="shared" ca="1" si="554"/>
        <v>2.7409906686322007E-2</v>
      </c>
      <c r="S1131">
        <f t="shared" ca="1" si="555"/>
        <v>2.8323507366843055</v>
      </c>
      <c r="T1131">
        <f t="shared" ca="1" si="556"/>
        <v>50.594272557643521</v>
      </c>
      <c r="U1131">
        <f t="shared" ca="1" si="577"/>
        <v>-2.6909906686341856E-2</v>
      </c>
      <c r="V1131">
        <f t="shared" ca="1" si="578"/>
        <v>0</v>
      </c>
      <c r="W1131">
        <f t="shared" ca="1" si="557"/>
        <v>1.0685005438581583</v>
      </c>
      <c r="X1131">
        <f t="shared" ca="1" si="558"/>
        <v>5.5562028280624229</v>
      </c>
      <c r="Y1131">
        <f t="shared" ca="1" si="559"/>
        <v>0.75728526705068577</v>
      </c>
      <c r="Z1131">
        <f t="shared" ca="1" si="560"/>
        <v>9.1699316199670573</v>
      </c>
      <c r="AA1131">
        <f t="shared" ca="1" si="561"/>
        <v>633.14100054385813</v>
      </c>
      <c r="AB1131">
        <f t="shared" ca="1" si="562"/>
        <v>637.42681328161916</v>
      </c>
      <c r="AC1131">
        <f t="shared" ca="1" si="563"/>
        <v>2.7409558200964447E-2</v>
      </c>
      <c r="AD1131">
        <f t="shared" ca="1" si="564"/>
        <v>2.8323323952242672</v>
      </c>
      <c r="AE1131">
        <f t="shared" ca="1" si="565"/>
        <v>50.5940925799732</v>
      </c>
      <c r="AF1131">
        <f t="shared" ca="1" si="566"/>
        <v>2.6909558200941319E-2</v>
      </c>
      <c r="AG1131">
        <f t="shared" ca="1" si="567"/>
        <v>0</v>
      </c>
      <c r="AH1131">
        <f ca="1">IFERROR(IF(V32="Supercritical",MAX($D$16,IFERROR(L1131,MAX($D$16,POWER((ABS(K1131)^2)/($I$5*MAX(F1131,0.1)^2),1/3)))),IF(V32="Subcritical",MAX($D$16,IFERROR(W1131,MAX($D$16,POWER((ABS(K1131)^2)/($I$5*MAX(F1131,0.1)^2),1/3)))),IF(AND(IFERROR(V1131,0)=1,IFERROR(AG1131,0)=1),IF(IFERROR(T1131,-1E+99)&gt;=IFERROR(AE1131,-1E+99),MAX($D$16,IFERROR(L1131,MAX($D$16,POWER((ABS(K1131)^2)/($I$5*MAX(F1131,0.1)^2),1/3)))),MAX($D$16,IFERROR(W1131,MAX($D$16,POWER((ABS(K1131)^2)/($I$5*MAX(F1131,0.1)^2),1/3))))),IF(IFERROR(V1131,0)=1,MAX($D$16,IFERROR(L1131,MAX($D$16,POWER((ABS(K1131)^2)/($I$5*MAX(F1131,0.1)^2),1/3)))),IF(IFERROR(AG1131,0)=1,MAX($D$16,IFERROR(W1131,MAX($D$16,POWER((ABS(K1131)^2)/($I$5*MAX(F1131,0.1)^2),1/3)))),MAX($D$16,POWER((ABS(K1131)^2)/($I$5*MAX(F1131,0.1)^2),1/3))))))),MAX($D$16,POWER((ABS(K1131)^2)/($I$5*MAX(F1131,0.1)^2),1/3)))</f>
        <v>2.1389677043987478</v>
      </c>
      <c r="AI1131">
        <f t="shared" ca="1" si="568"/>
        <v>634.21146770439873</v>
      </c>
      <c r="AJ1131">
        <f t="shared" ca="1" si="569"/>
        <v>635.2809515565981</v>
      </c>
      <c r="AM1131">
        <v>0</v>
      </c>
      <c r="AN1131">
        <v>0</v>
      </c>
      <c r="AO1131">
        <f t="shared" si="570"/>
        <v>0</v>
      </c>
      <c r="AP1131">
        <f t="shared" si="579"/>
        <v>0</v>
      </c>
      <c r="AQ1131">
        <f t="shared" ca="1" si="571"/>
        <v>1.0000000000000004</v>
      </c>
      <c r="AR1131" t="str">
        <f t="shared" ca="1" si="572"/>
        <v>Supercritical</v>
      </c>
      <c r="AS1131">
        <f t="shared" ca="1" si="573"/>
        <v>3.8141460404132466E-3</v>
      </c>
    </row>
    <row r="1132" spans="1:45" x14ac:dyDescent="0.35">
      <c r="A1132">
        <v>983</v>
      </c>
      <c r="B1132">
        <v>981.995</v>
      </c>
      <c r="C1132">
        <v>616082.054</v>
      </c>
      <c r="D1132">
        <v>3097025.0410000002</v>
      </c>
      <c r="E1132">
        <v>632.072</v>
      </c>
      <c r="F1132">
        <v>5.2</v>
      </c>
      <c r="G1132">
        <v>0</v>
      </c>
      <c r="H1132" t="s">
        <v>194</v>
      </c>
      <c r="I1132">
        <v>0</v>
      </c>
      <c r="J1132">
        <f t="shared" si="574"/>
        <v>1</v>
      </c>
      <c r="K1132">
        <f t="shared" ca="1" si="575"/>
        <v>50.95</v>
      </c>
      <c r="L1132">
        <f t="shared" ca="1" si="576"/>
        <v>1.0684959309922624</v>
      </c>
      <c r="M1132">
        <f t="shared" ca="1" si="549"/>
        <v>5.5561788411597641</v>
      </c>
      <c r="N1132">
        <f t="shared" ca="1" si="550"/>
        <v>0.75728294997139567</v>
      </c>
      <c r="O1132">
        <f t="shared" ca="1" si="551"/>
        <v>9.1699712080119067</v>
      </c>
      <c r="P1132">
        <f t="shared" ca="1" si="552"/>
        <v>633.1404959309923</v>
      </c>
      <c r="Q1132">
        <f t="shared" ca="1" si="553"/>
        <v>637.42634567389587</v>
      </c>
      <c r="R1132">
        <f t="shared" ca="1" si="554"/>
        <v>2.7409906686322007E-2</v>
      </c>
      <c r="S1132">
        <f t="shared" ca="1" si="555"/>
        <v>2.8323507366843055</v>
      </c>
      <c r="T1132">
        <f t="shared" ca="1" si="556"/>
        <v>50.594272557643521</v>
      </c>
      <c r="U1132">
        <f t="shared" ca="1" si="577"/>
        <v>-2.6909906686341856E-2</v>
      </c>
      <c r="V1132">
        <f t="shared" ca="1" si="578"/>
        <v>0</v>
      </c>
      <c r="W1132">
        <f t="shared" ca="1" si="557"/>
        <v>1.0690359436535857</v>
      </c>
      <c r="X1132">
        <f t="shared" ca="1" si="558"/>
        <v>5.5589869069986459</v>
      </c>
      <c r="Y1132">
        <f t="shared" ca="1" si="559"/>
        <v>0.7575541630512167</v>
      </c>
      <c r="Z1132">
        <f t="shared" ca="1" si="560"/>
        <v>9.1653390900876275</v>
      </c>
      <c r="AA1132">
        <f t="shared" ca="1" si="561"/>
        <v>633.14103594365361</v>
      </c>
      <c r="AB1132">
        <f t="shared" ca="1" si="562"/>
        <v>637.42255687312809</v>
      </c>
      <c r="AC1132">
        <f t="shared" ca="1" si="563"/>
        <v>2.7369151921737007E-2</v>
      </c>
      <c r="AD1132">
        <f t="shared" ca="1" si="564"/>
        <v>2.8302049078675813</v>
      </c>
      <c r="AE1132">
        <f t="shared" ca="1" si="565"/>
        <v>50.573215984918647</v>
      </c>
      <c r="AF1132">
        <f t="shared" ca="1" si="566"/>
        <v>2.7261624673656115E-2</v>
      </c>
      <c r="AG1132">
        <f t="shared" ca="1" si="567"/>
        <v>0</v>
      </c>
      <c r="AH1132">
        <f ca="1">IFERROR(IF(V32="Supercritical",MAX($D$16,IFERROR(L1132,MAX($D$16,POWER((ABS(K1132)^2)/($I$5*MAX(F1132,0.1)^2),1/3)))),IF(V32="Subcritical",MAX($D$16,IFERROR(W1132,MAX($D$16,POWER((ABS(K1132)^2)/($I$5*MAX(F1132,0.1)^2),1/3)))),IF(AND(IFERROR(V1132,0)=1,IFERROR(AG1132,0)=1),IF(IFERROR(T1132,-1E+99)&gt;=IFERROR(AE1132,-1E+99),MAX($D$16,IFERROR(L1132,MAX($D$16,POWER((ABS(K1132)^2)/($I$5*MAX(F1132,0.1)^2),1/3)))),MAX($D$16,IFERROR(W1132,MAX($D$16,POWER((ABS(K1132)^2)/($I$5*MAX(F1132,0.1)^2),1/3))))),IF(IFERROR(V1132,0)=1,MAX($D$16,IFERROR(L1132,MAX($D$16,POWER((ABS(K1132)^2)/($I$5*MAX(F1132,0.1)^2),1/3)))),IF(IFERROR(AG1132,0)=1,MAX($D$16,IFERROR(W1132,MAX($D$16,POWER((ABS(K1132)^2)/($I$5*MAX(F1132,0.1)^2),1/3)))),MAX($D$16,POWER((ABS(K1132)^2)/($I$5*MAX(F1132,0.1)^2),1/3))))))),MAX($D$16,POWER((ABS(K1132)^2)/($I$5*MAX(F1132,0.1)^2),1/3)))</f>
        <v>2.1389677043987478</v>
      </c>
      <c r="AI1132">
        <f t="shared" ca="1" si="568"/>
        <v>634.21096770439874</v>
      </c>
      <c r="AJ1132">
        <f t="shared" ca="1" si="569"/>
        <v>635.28045155659811</v>
      </c>
      <c r="AM1132">
        <v>0</v>
      </c>
      <c r="AN1132">
        <v>0</v>
      </c>
      <c r="AO1132">
        <f t="shared" si="570"/>
        <v>0</v>
      </c>
      <c r="AP1132">
        <f t="shared" si="579"/>
        <v>0</v>
      </c>
      <c r="AQ1132">
        <f t="shared" ca="1" si="571"/>
        <v>1.0000000000000004</v>
      </c>
      <c r="AR1132" t="str">
        <f t="shared" ca="1" si="572"/>
        <v>Supercritical</v>
      </c>
      <c r="AS1132">
        <f t="shared" ca="1" si="573"/>
        <v>3.8141460404132466E-3</v>
      </c>
    </row>
    <row r="1133" spans="1:45" x14ac:dyDescent="0.35">
      <c r="A1133">
        <v>984</v>
      </c>
      <c r="B1133">
        <v>982.995</v>
      </c>
      <c r="C1133">
        <v>616082.01199999999</v>
      </c>
      <c r="D1133">
        <v>3097024.0419999999</v>
      </c>
      <c r="E1133">
        <v>632.07150000000001</v>
      </c>
      <c r="F1133">
        <v>5.2</v>
      </c>
      <c r="G1133">
        <v>0</v>
      </c>
      <c r="H1133" t="s">
        <v>194</v>
      </c>
      <c r="I1133">
        <v>5.5E-2</v>
      </c>
      <c r="J1133">
        <f t="shared" si="574"/>
        <v>1</v>
      </c>
      <c r="K1133">
        <f t="shared" ca="1" si="575"/>
        <v>50.95</v>
      </c>
      <c r="L1133">
        <f t="shared" ca="1" si="576"/>
        <v>1.0684959309922624</v>
      </c>
      <c r="M1133">
        <f t="shared" ca="1" si="549"/>
        <v>5.5561788411597641</v>
      </c>
      <c r="N1133">
        <f t="shared" ca="1" si="550"/>
        <v>0.75728294997139567</v>
      </c>
      <c r="O1133">
        <f t="shared" ca="1" si="551"/>
        <v>9.1699712080119067</v>
      </c>
      <c r="P1133">
        <f t="shared" ca="1" si="552"/>
        <v>633.13999593099231</v>
      </c>
      <c r="Q1133">
        <f t="shared" ca="1" si="553"/>
        <v>637.42584567389588</v>
      </c>
      <c r="R1133">
        <f t="shared" ca="1" si="554"/>
        <v>2.7409906686322007E-2</v>
      </c>
      <c r="S1133">
        <f t="shared" ca="1" si="555"/>
        <v>2.8323507366843055</v>
      </c>
      <c r="T1133">
        <f t="shared" ca="1" si="556"/>
        <v>50.594272557643521</v>
      </c>
      <c r="U1133">
        <f t="shared" ca="1" si="577"/>
        <v>-2.7302776246074245E-2</v>
      </c>
      <c r="V1133">
        <f t="shared" ca="1" si="578"/>
        <v>0</v>
      </c>
      <c r="W1133">
        <f t="shared" ca="1" si="557"/>
        <v>1.0695689404709638</v>
      </c>
      <c r="X1133">
        <f t="shared" ca="1" si="558"/>
        <v>5.5617584904490123</v>
      </c>
      <c r="Y1133">
        <f t="shared" ca="1" si="559"/>
        <v>0.7578217742565696</v>
      </c>
      <c r="Z1133">
        <f t="shared" ca="1" si="560"/>
        <v>9.160771739278939</v>
      </c>
      <c r="AA1133">
        <f t="shared" ca="1" si="561"/>
        <v>633.14106894047097</v>
      </c>
      <c r="AB1133">
        <f t="shared" ca="1" si="562"/>
        <v>637.4183237243227</v>
      </c>
      <c r="AC1133">
        <f t="shared" ca="1" si="563"/>
        <v>2.7329008084169455E-2</v>
      </c>
      <c r="AD1133">
        <f t="shared" ca="1" si="564"/>
        <v>2.8280896132781783</v>
      </c>
      <c r="AE1133">
        <f t="shared" ca="1" si="565"/>
        <v>50.552458287694904</v>
      </c>
      <c r="AF1133">
        <f t="shared" ca="1" si="566"/>
        <v>2.7248418780800421E-2</v>
      </c>
      <c r="AG1133">
        <f t="shared" ca="1" si="567"/>
        <v>0</v>
      </c>
      <c r="AH1133">
        <f ca="1">IFERROR(IF(V32="Supercritical",MAX($D$16,IFERROR(L1133,MAX($D$16,POWER((ABS(K1133)^2)/($I$5*MAX(F1133,0.1)^2),1/3)))),IF(V32="Subcritical",MAX($D$16,IFERROR(W1133,MAX($D$16,POWER((ABS(K1133)^2)/($I$5*MAX(F1133,0.1)^2),1/3)))),IF(AND(IFERROR(V1133,0)=1,IFERROR(AG1133,0)=1),IF(IFERROR(T1133,-1E+99)&gt;=IFERROR(AE1133,-1E+99),MAX($D$16,IFERROR(L1133,MAX($D$16,POWER((ABS(K1133)^2)/($I$5*MAX(F1133,0.1)^2),1/3)))),MAX($D$16,IFERROR(W1133,MAX($D$16,POWER((ABS(K1133)^2)/($I$5*MAX(F1133,0.1)^2),1/3))))),IF(IFERROR(V1133,0)=1,MAX($D$16,IFERROR(L1133,MAX($D$16,POWER((ABS(K1133)^2)/($I$5*MAX(F1133,0.1)^2),1/3)))),IF(IFERROR(AG1133,0)=1,MAX($D$16,IFERROR(W1133,MAX($D$16,POWER((ABS(K1133)^2)/($I$5*MAX(F1133,0.1)^2),1/3)))),MAX($D$16,POWER((ABS(K1133)^2)/($I$5*MAX(F1133,0.1)^2),1/3))))))),MAX($D$16,POWER((ABS(K1133)^2)/($I$5*MAX(F1133,0.1)^2),1/3)))</f>
        <v>2.1389677043987478</v>
      </c>
      <c r="AI1133">
        <f t="shared" ca="1" si="568"/>
        <v>634.21046770439875</v>
      </c>
      <c r="AJ1133">
        <f t="shared" ca="1" si="569"/>
        <v>635.27995155659812</v>
      </c>
      <c r="AM1133">
        <v>0</v>
      </c>
      <c r="AN1133">
        <v>0</v>
      </c>
      <c r="AO1133">
        <f t="shared" si="570"/>
        <v>0</v>
      </c>
      <c r="AP1133">
        <f t="shared" si="579"/>
        <v>0</v>
      </c>
      <c r="AQ1133">
        <f t="shared" ca="1" si="571"/>
        <v>1.0000000000000004</v>
      </c>
      <c r="AR1133" t="str">
        <f t="shared" ca="1" si="572"/>
        <v>Supercritical</v>
      </c>
      <c r="AS1133">
        <f t="shared" ca="1" si="573"/>
        <v>3.8141460404132466E-3</v>
      </c>
    </row>
    <row r="1134" spans="1:45" x14ac:dyDescent="0.35">
      <c r="A1134">
        <v>985</v>
      </c>
      <c r="B1134">
        <v>983.99599999999998</v>
      </c>
      <c r="C1134">
        <v>616081.96900000004</v>
      </c>
      <c r="D1134">
        <v>3097023.0419999999</v>
      </c>
      <c r="E1134">
        <v>632.07100000000003</v>
      </c>
      <c r="F1134">
        <v>5.2</v>
      </c>
      <c r="G1134">
        <v>0</v>
      </c>
      <c r="H1134" t="s">
        <v>194</v>
      </c>
      <c r="I1134">
        <v>5.5E-2</v>
      </c>
      <c r="J1134">
        <f t="shared" si="574"/>
        <v>1.0009999999999764</v>
      </c>
      <c r="K1134">
        <f t="shared" ca="1" si="575"/>
        <v>50.95</v>
      </c>
      <c r="L1134">
        <f t="shared" ca="1" si="576"/>
        <v>1.0684959309922624</v>
      </c>
      <c r="M1134">
        <f t="shared" ca="1" si="549"/>
        <v>5.5561788411597641</v>
      </c>
      <c r="N1134">
        <f t="shared" ca="1" si="550"/>
        <v>0.75728294997139567</v>
      </c>
      <c r="O1134">
        <f t="shared" ca="1" si="551"/>
        <v>9.1699712080119067</v>
      </c>
      <c r="P1134">
        <f t="shared" ca="1" si="552"/>
        <v>633.13949593099233</v>
      </c>
      <c r="Q1134">
        <f t="shared" ca="1" si="553"/>
        <v>637.42534567389589</v>
      </c>
      <c r="R1134">
        <f t="shared" ca="1" si="554"/>
        <v>2.7409906686322007E-2</v>
      </c>
      <c r="S1134">
        <f t="shared" ca="1" si="555"/>
        <v>2.8323507366843055</v>
      </c>
      <c r="T1134">
        <f t="shared" ca="1" si="556"/>
        <v>50.594272557643521</v>
      </c>
      <c r="U1134">
        <f t="shared" ca="1" si="577"/>
        <v>-2.7330186152767055E-2</v>
      </c>
      <c r="V1134">
        <f t="shared" ca="1" si="578"/>
        <v>0</v>
      </c>
      <c r="W1134">
        <f t="shared" ca="1" si="557"/>
        <v>1.0700971869696672</v>
      </c>
      <c r="X1134">
        <f t="shared" ca="1" si="558"/>
        <v>5.5645053722422695</v>
      </c>
      <c r="Y1134">
        <f t="shared" ca="1" si="559"/>
        <v>0.75808692369217345</v>
      </c>
      <c r="Z1134">
        <f t="shared" ca="1" si="560"/>
        <v>9.1562495840433034</v>
      </c>
      <c r="AA1134">
        <f t="shared" ca="1" si="561"/>
        <v>633.14109718696966</v>
      </c>
      <c r="AB1134">
        <f t="shared" ca="1" si="562"/>
        <v>637.41413013525164</v>
      </c>
      <c r="AC1134">
        <f t="shared" ca="1" si="563"/>
        <v>2.7289301654861476E-2</v>
      </c>
      <c r="AD1134">
        <f t="shared" ca="1" si="564"/>
        <v>2.8259957697391385</v>
      </c>
      <c r="AE1134">
        <f t="shared" ca="1" si="565"/>
        <v>50.531910365824025</v>
      </c>
      <c r="AF1134">
        <f t="shared" ca="1" si="566"/>
        <v>2.6789301654844166E-2</v>
      </c>
      <c r="AG1134">
        <f t="shared" ca="1" si="567"/>
        <v>0</v>
      </c>
      <c r="AH1134">
        <f ca="1">IFERROR(IF(V32="Supercritical",MAX($D$16,IFERROR(L1134,MAX($D$16,POWER((ABS(K1134)^2)/($I$5*MAX(F1134,0.1)^2),1/3)))),IF(V32="Subcritical",MAX($D$16,IFERROR(W1134,MAX($D$16,POWER((ABS(K1134)^2)/($I$5*MAX(F1134,0.1)^2),1/3)))),IF(AND(IFERROR(V1134,0)=1,IFERROR(AG1134,0)=1),IF(IFERROR(T1134,-1E+99)&gt;=IFERROR(AE1134,-1E+99),MAX($D$16,IFERROR(L1134,MAX($D$16,POWER((ABS(K1134)^2)/($I$5*MAX(F1134,0.1)^2),1/3)))),MAX($D$16,IFERROR(W1134,MAX($D$16,POWER((ABS(K1134)^2)/($I$5*MAX(F1134,0.1)^2),1/3))))),IF(IFERROR(V1134,0)=1,MAX($D$16,IFERROR(L1134,MAX($D$16,POWER((ABS(K1134)^2)/($I$5*MAX(F1134,0.1)^2),1/3)))),IF(IFERROR(AG1134,0)=1,MAX($D$16,IFERROR(W1134,MAX($D$16,POWER((ABS(K1134)^2)/($I$5*MAX(F1134,0.1)^2),1/3)))),MAX($D$16,POWER((ABS(K1134)^2)/($I$5*MAX(F1134,0.1)^2),1/3))))))),MAX($D$16,POWER((ABS(K1134)^2)/($I$5*MAX(F1134,0.1)^2),1/3)))</f>
        <v>2.1389677043987478</v>
      </c>
      <c r="AI1134">
        <f t="shared" ca="1" si="568"/>
        <v>634.20996770439876</v>
      </c>
      <c r="AJ1134">
        <f t="shared" ca="1" si="569"/>
        <v>635.27945155659813</v>
      </c>
      <c r="AM1134">
        <v>0</v>
      </c>
      <c r="AN1134">
        <v>0</v>
      </c>
      <c r="AO1134">
        <f t="shared" si="570"/>
        <v>0</v>
      </c>
      <c r="AP1134">
        <f t="shared" si="579"/>
        <v>0</v>
      </c>
      <c r="AQ1134">
        <f t="shared" ca="1" si="571"/>
        <v>1.0000000000000004</v>
      </c>
      <c r="AR1134" t="str">
        <f t="shared" ca="1" si="572"/>
        <v>Supercritical</v>
      </c>
      <c r="AS1134">
        <f t="shared" ca="1" si="573"/>
        <v>3.8141460404132466E-3</v>
      </c>
    </row>
    <row r="1135" spans="1:45" x14ac:dyDescent="0.35">
      <c r="A1135">
        <v>986</v>
      </c>
      <c r="B1135">
        <v>984.99599999999998</v>
      </c>
      <c r="C1135">
        <v>616081.92700000003</v>
      </c>
      <c r="D1135">
        <v>3097022.0430000001</v>
      </c>
      <c r="E1135">
        <v>632.07050000000004</v>
      </c>
      <c r="F1135">
        <v>5.2</v>
      </c>
      <c r="G1135">
        <v>0</v>
      </c>
      <c r="H1135" t="s">
        <v>194</v>
      </c>
      <c r="I1135">
        <v>0</v>
      </c>
      <c r="J1135">
        <f t="shared" si="574"/>
        <v>1</v>
      </c>
      <c r="K1135">
        <f t="shared" ca="1" si="575"/>
        <v>50.95</v>
      </c>
      <c r="L1135">
        <f t="shared" ca="1" si="576"/>
        <v>1.0684959309922624</v>
      </c>
      <c r="M1135">
        <f t="shared" ca="1" si="549"/>
        <v>5.5561788411597641</v>
      </c>
      <c r="N1135">
        <f t="shared" ca="1" si="550"/>
        <v>0.75728294997139567</v>
      </c>
      <c r="O1135">
        <f t="shared" ca="1" si="551"/>
        <v>9.1699712080119067</v>
      </c>
      <c r="P1135">
        <f t="shared" ca="1" si="552"/>
        <v>633.13899593099234</v>
      </c>
      <c r="Q1135">
        <f t="shared" ca="1" si="553"/>
        <v>637.4248456738959</v>
      </c>
      <c r="R1135">
        <f t="shared" ca="1" si="554"/>
        <v>2.7409906686322007E-2</v>
      </c>
      <c r="S1135">
        <f t="shared" ca="1" si="555"/>
        <v>2.8323507366843055</v>
      </c>
      <c r="T1135">
        <f t="shared" ca="1" si="556"/>
        <v>50.594272557643521</v>
      </c>
      <c r="U1135">
        <f t="shared" ca="1" si="577"/>
        <v>-2.6909906686341856E-2</v>
      </c>
      <c r="V1135">
        <f t="shared" ca="1" si="578"/>
        <v>0</v>
      </c>
      <c r="W1135">
        <f t="shared" ca="1" si="557"/>
        <v>1.0706223203042611</v>
      </c>
      <c r="X1135">
        <f t="shared" ca="1" si="558"/>
        <v>5.5672360655821578</v>
      </c>
      <c r="Y1135">
        <f t="shared" ca="1" si="559"/>
        <v>0.75835043485496545</v>
      </c>
      <c r="Z1135">
        <f t="shared" ca="1" si="560"/>
        <v>9.1517585027485691</v>
      </c>
      <c r="AA1135">
        <f t="shared" ca="1" si="561"/>
        <v>633.14112232030425</v>
      </c>
      <c r="AB1135">
        <f t="shared" ca="1" si="562"/>
        <v>637.40996450647299</v>
      </c>
      <c r="AC1135">
        <f t="shared" ca="1" si="563"/>
        <v>2.7249907605192438E-2</v>
      </c>
      <c r="AD1135">
        <f t="shared" ca="1" si="564"/>
        <v>2.823916825704011</v>
      </c>
      <c r="AE1135">
        <f t="shared" ca="1" si="565"/>
        <v>50.511507951341983</v>
      </c>
      <c r="AF1135">
        <f t="shared" ca="1" si="566"/>
        <v>2.6749907605221779E-2</v>
      </c>
      <c r="AG1135">
        <f t="shared" ca="1" si="567"/>
        <v>0</v>
      </c>
      <c r="AH1135">
        <f ca="1">IFERROR(IF(V32="Supercritical",MAX($D$16,IFERROR(L1135,MAX($D$16,POWER((ABS(K1135)^2)/($I$5*MAX(F1135,0.1)^2),1/3)))),IF(V32="Subcritical",MAX($D$16,IFERROR(W1135,MAX($D$16,POWER((ABS(K1135)^2)/($I$5*MAX(F1135,0.1)^2),1/3)))),IF(AND(IFERROR(V1135,0)=1,IFERROR(AG1135,0)=1),IF(IFERROR(T1135,-1E+99)&gt;=IFERROR(AE1135,-1E+99),MAX($D$16,IFERROR(L1135,MAX($D$16,POWER((ABS(K1135)^2)/($I$5*MAX(F1135,0.1)^2),1/3)))),MAX($D$16,IFERROR(W1135,MAX($D$16,POWER((ABS(K1135)^2)/($I$5*MAX(F1135,0.1)^2),1/3))))),IF(IFERROR(V1135,0)=1,MAX($D$16,IFERROR(L1135,MAX($D$16,POWER((ABS(K1135)^2)/($I$5*MAX(F1135,0.1)^2),1/3)))),IF(IFERROR(AG1135,0)=1,MAX($D$16,IFERROR(W1135,MAX($D$16,POWER((ABS(K1135)^2)/($I$5*MAX(F1135,0.1)^2),1/3)))),MAX($D$16,POWER((ABS(K1135)^2)/($I$5*MAX(F1135,0.1)^2),1/3))))))),MAX($D$16,POWER((ABS(K1135)^2)/($I$5*MAX(F1135,0.1)^2),1/3)))</f>
        <v>2.1389677043987478</v>
      </c>
      <c r="AI1135">
        <f t="shared" ca="1" si="568"/>
        <v>634.20946770439878</v>
      </c>
      <c r="AJ1135">
        <f t="shared" ca="1" si="569"/>
        <v>635.27895155659814</v>
      </c>
      <c r="AM1135">
        <v>0</v>
      </c>
      <c r="AN1135">
        <v>0</v>
      </c>
      <c r="AO1135">
        <f t="shared" si="570"/>
        <v>0</v>
      </c>
      <c r="AP1135">
        <f t="shared" si="579"/>
        <v>0</v>
      </c>
      <c r="AQ1135">
        <f t="shared" ca="1" si="571"/>
        <v>1.0000000000000004</v>
      </c>
      <c r="AR1135" t="str">
        <f t="shared" ca="1" si="572"/>
        <v>Supercritical</v>
      </c>
      <c r="AS1135">
        <f t="shared" ca="1" si="573"/>
        <v>3.8141460404132466E-3</v>
      </c>
    </row>
    <row r="1136" spans="1:45" x14ac:dyDescent="0.35">
      <c r="A1136">
        <v>987</v>
      </c>
      <c r="B1136">
        <v>985.99599999999998</v>
      </c>
      <c r="C1136">
        <v>616081.88500000001</v>
      </c>
      <c r="D1136">
        <v>3097021.0440000002</v>
      </c>
      <c r="E1136">
        <v>632.07000000000005</v>
      </c>
      <c r="F1136">
        <v>5.2</v>
      </c>
      <c r="G1136">
        <v>0</v>
      </c>
      <c r="H1136" t="s">
        <v>194</v>
      </c>
      <c r="I1136">
        <v>0</v>
      </c>
      <c r="J1136">
        <f t="shared" si="574"/>
        <v>1</v>
      </c>
      <c r="K1136">
        <f t="shared" ca="1" si="575"/>
        <v>50.95</v>
      </c>
      <c r="L1136">
        <f t="shared" ca="1" si="576"/>
        <v>1.0684959309922624</v>
      </c>
      <c r="M1136">
        <f t="shared" ca="1" si="549"/>
        <v>5.5561788411597641</v>
      </c>
      <c r="N1136">
        <f t="shared" ca="1" si="550"/>
        <v>0.75728294997139567</v>
      </c>
      <c r="O1136">
        <f t="shared" ca="1" si="551"/>
        <v>9.1699712080119067</v>
      </c>
      <c r="P1136">
        <f t="shared" ca="1" si="552"/>
        <v>633.13849593099235</v>
      </c>
      <c r="Q1136">
        <f t="shared" ca="1" si="553"/>
        <v>637.42434567389591</v>
      </c>
      <c r="R1136">
        <f t="shared" ca="1" si="554"/>
        <v>2.7409906686322007E-2</v>
      </c>
      <c r="S1136">
        <f t="shared" ca="1" si="555"/>
        <v>2.8323507366843055</v>
      </c>
      <c r="T1136">
        <f t="shared" ca="1" si="556"/>
        <v>50.594272557643521</v>
      </c>
      <c r="U1136">
        <f t="shared" ca="1" si="577"/>
        <v>-2.6909906686341856E-2</v>
      </c>
      <c r="V1136">
        <f t="shared" ca="1" si="578"/>
        <v>0</v>
      </c>
      <c r="W1136">
        <f t="shared" ca="1" si="557"/>
        <v>1.0711462798911042</v>
      </c>
      <c r="X1136">
        <f t="shared" ca="1" si="558"/>
        <v>5.569960655433742</v>
      </c>
      <c r="Y1136">
        <f t="shared" ca="1" si="559"/>
        <v>0.75861328189828514</v>
      </c>
      <c r="Z1136">
        <f t="shared" ca="1" si="560"/>
        <v>9.1472818484446616</v>
      </c>
      <c r="AA1136">
        <f t="shared" ca="1" si="561"/>
        <v>633.14114627989113</v>
      </c>
      <c r="AB1136">
        <f t="shared" ca="1" si="562"/>
        <v>637.4058132123522</v>
      </c>
      <c r="AC1136">
        <f t="shared" ca="1" si="563"/>
        <v>2.7210679292813775E-2</v>
      </c>
      <c r="AD1136">
        <f t="shared" ca="1" si="564"/>
        <v>2.8218450675820193</v>
      </c>
      <c r="AE1136">
        <f t="shared" ca="1" si="565"/>
        <v>50.491175362278199</v>
      </c>
      <c r="AF1136">
        <f t="shared" ca="1" si="566"/>
        <v>2.7115822651239796E-2</v>
      </c>
      <c r="AG1136">
        <f t="shared" ca="1" si="567"/>
        <v>0</v>
      </c>
      <c r="AH1136">
        <f ca="1">IFERROR(IF(V32="Supercritical",MAX($D$16,IFERROR(L1136,MAX($D$16,POWER((ABS(K1136)^2)/($I$5*MAX(F1136,0.1)^2),1/3)))),IF(V32="Subcritical",MAX($D$16,IFERROR(W1136,MAX($D$16,POWER((ABS(K1136)^2)/($I$5*MAX(F1136,0.1)^2),1/3)))),IF(AND(IFERROR(V1136,0)=1,IFERROR(AG1136,0)=1),IF(IFERROR(T1136,-1E+99)&gt;=IFERROR(AE1136,-1E+99),MAX($D$16,IFERROR(L1136,MAX($D$16,POWER((ABS(K1136)^2)/($I$5*MAX(F1136,0.1)^2),1/3)))),MAX($D$16,IFERROR(W1136,MAX($D$16,POWER((ABS(K1136)^2)/($I$5*MAX(F1136,0.1)^2),1/3))))),IF(IFERROR(V1136,0)=1,MAX($D$16,IFERROR(L1136,MAX($D$16,POWER((ABS(K1136)^2)/($I$5*MAX(F1136,0.1)^2),1/3)))),IF(IFERROR(AG1136,0)=1,MAX($D$16,IFERROR(W1136,MAX($D$16,POWER((ABS(K1136)^2)/($I$5*MAX(F1136,0.1)^2),1/3)))),MAX($D$16,POWER((ABS(K1136)^2)/($I$5*MAX(F1136,0.1)^2),1/3))))))),MAX($D$16,POWER((ABS(K1136)^2)/($I$5*MAX(F1136,0.1)^2),1/3)))</f>
        <v>2.1389677043987478</v>
      </c>
      <c r="AI1136">
        <f t="shared" ca="1" si="568"/>
        <v>634.20896770439879</v>
      </c>
      <c r="AJ1136">
        <f t="shared" ca="1" si="569"/>
        <v>635.27845155659816</v>
      </c>
      <c r="AM1136">
        <v>0</v>
      </c>
      <c r="AN1136">
        <v>0</v>
      </c>
      <c r="AO1136">
        <f t="shared" si="570"/>
        <v>0</v>
      </c>
      <c r="AP1136">
        <f t="shared" si="579"/>
        <v>0</v>
      </c>
      <c r="AQ1136">
        <f t="shared" ca="1" si="571"/>
        <v>1.0000000000000004</v>
      </c>
      <c r="AR1136" t="str">
        <f t="shared" ca="1" si="572"/>
        <v>Supercritical</v>
      </c>
      <c r="AS1136">
        <f t="shared" ca="1" si="573"/>
        <v>3.8141460404132466E-3</v>
      </c>
    </row>
    <row r="1137" spans="1:45" x14ac:dyDescent="0.35">
      <c r="A1137">
        <v>988</v>
      </c>
      <c r="B1137">
        <v>986.99599999999998</v>
      </c>
      <c r="C1137">
        <v>616081.84299999999</v>
      </c>
      <c r="D1137">
        <v>3097020.0449999999</v>
      </c>
      <c r="E1137">
        <v>632.06949999999995</v>
      </c>
      <c r="F1137">
        <v>5.2</v>
      </c>
      <c r="G1137">
        <v>0</v>
      </c>
      <c r="H1137" t="s">
        <v>194</v>
      </c>
      <c r="I1137">
        <v>5.7000000000000002E-2</v>
      </c>
      <c r="J1137">
        <f t="shared" si="574"/>
        <v>1</v>
      </c>
      <c r="K1137">
        <f t="shared" ca="1" si="575"/>
        <v>50.95</v>
      </c>
      <c r="L1137">
        <f t="shared" ca="1" si="576"/>
        <v>1.0684959309922624</v>
      </c>
      <c r="M1137">
        <f t="shared" ca="1" si="549"/>
        <v>5.5561788411597641</v>
      </c>
      <c r="N1137">
        <f t="shared" ca="1" si="550"/>
        <v>0.75728294997139567</v>
      </c>
      <c r="O1137">
        <f t="shared" ca="1" si="551"/>
        <v>9.1699712080119067</v>
      </c>
      <c r="P1137">
        <f t="shared" ca="1" si="552"/>
        <v>633.13799593099225</v>
      </c>
      <c r="Q1137">
        <f t="shared" ca="1" si="553"/>
        <v>637.42384567389581</v>
      </c>
      <c r="R1137">
        <f t="shared" ca="1" si="554"/>
        <v>2.7409906686322007E-2</v>
      </c>
      <c r="S1137">
        <f t="shared" ca="1" si="555"/>
        <v>2.8323507366843055</v>
      </c>
      <c r="T1137">
        <f t="shared" ca="1" si="556"/>
        <v>50.594272557643521</v>
      </c>
      <c r="U1137">
        <f t="shared" ca="1" si="577"/>
        <v>-2.7317062411839288E-2</v>
      </c>
      <c r="V1137">
        <f t="shared" ca="1" si="578"/>
        <v>0</v>
      </c>
      <c r="W1137">
        <f t="shared" ca="1" si="557"/>
        <v>1.0716699310405033</v>
      </c>
      <c r="X1137">
        <f t="shared" ca="1" si="558"/>
        <v>5.5726836414106176</v>
      </c>
      <c r="Y1137">
        <f t="shared" ca="1" si="559"/>
        <v>0.75887589926028454</v>
      </c>
      <c r="Z1137">
        <f t="shared" ca="1" si="560"/>
        <v>9.1428122029735377</v>
      </c>
      <c r="AA1137">
        <f t="shared" ca="1" si="561"/>
        <v>633.14116993104039</v>
      </c>
      <c r="AB1137">
        <f t="shared" ca="1" si="562"/>
        <v>637.40167018480395</v>
      </c>
      <c r="AC1137">
        <f t="shared" ca="1" si="563"/>
        <v>2.7171551410272041E-2</v>
      </c>
      <c r="AD1137">
        <f t="shared" ca="1" si="564"/>
        <v>2.8197770587936053</v>
      </c>
      <c r="AE1137">
        <f t="shared" ca="1" si="565"/>
        <v>50.470878883598928</v>
      </c>
      <c r="AF1137">
        <f t="shared" ca="1" si="566"/>
        <v>2.7076298934503029E-2</v>
      </c>
      <c r="AG1137">
        <f t="shared" ca="1" si="567"/>
        <v>0</v>
      </c>
      <c r="AH1137">
        <f ca="1">IFERROR(IF(V32="Supercritical",MAX($D$16,IFERROR(L1137,MAX($D$16,POWER((ABS(K1137)^2)/($I$5*MAX(F1137,0.1)^2),1/3)))),IF(V32="Subcritical",MAX($D$16,IFERROR(W1137,MAX($D$16,POWER((ABS(K1137)^2)/($I$5*MAX(F1137,0.1)^2),1/3)))),IF(AND(IFERROR(V1137,0)=1,IFERROR(AG1137,0)=1),IF(IFERROR(T1137,-1E+99)&gt;=IFERROR(AE1137,-1E+99),MAX($D$16,IFERROR(L1137,MAX($D$16,POWER((ABS(K1137)^2)/($I$5*MAX(F1137,0.1)^2),1/3)))),MAX($D$16,IFERROR(W1137,MAX($D$16,POWER((ABS(K1137)^2)/($I$5*MAX(F1137,0.1)^2),1/3))))),IF(IFERROR(V1137,0)=1,MAX($D$16,IFERROR(L1137,MAX($D$16,POWER((ABS(K1137)^2)/($I$5*MAX(F1137,0.1)^2),1/3)))),IF(IFERROR(AG1137,0)=1,MAX($D$16,IFERROR(W1137,MAX($D$16,POWER((ABS(K1137)^2)/($I$5*MAX(F1137,0.1)^2),1/3)))),MAX($D$16,POWER((ABS(K1137)^2)/($I$5*MAX(F1137,0.1)^2),1/3))))))),MAX($D$16,POWER((ABS(K1137)^2)/($I$5*MAX(F1137,0.1)^2),1/3)))</f>
        <v>2.1389677043987478</v>
      </c>
      <c r="AI1137">
        <f t="shared" ca="1" si="568"/>
        <v>634.20846770439869</v>
      </c>
      <c r="AJ1137">
        <f t="shared" ca="1" si="569"/>
        <v>635.27795155659805</v>
      </c>
      <c r="AM1137">
        <v>0</v>
      </c>
      <c r="AN1137">
        <v>0</v>
      </c>
      <c r="AO1137">
        <f t="shared" si="570"/>
        <v>0</v>
      </c>
      <c r="AP1137">
        <f t="shared" si="579"/>
        <v>0</v>
      </c>
      <c r="AQ1137">
        <f t="shared" ca="1" si="571"/>
        <v>1.0000000000000004</v>
      </c>
      <c r="AR1137" t="str">
        <f t="shared" ca="1" si="572"/>
        <v>Supercritical</v>
      </c>
      <c r="AS1137">
        <f t="shared" ca="1" si="573"/>
        <v>3.8141460404132466E-3</v>
      </c>
    </row>
    <row r="1138" spans="1:45" x14ac:dyDescent="0.35">
      <c r="A1138">
        <v>989</v>
      </c>
      <c r="B1138">
        <v>987.99599999999998</v>
      </c>
      <c r="C1138">
        <v>616081.80000000005</v>
      </c>
      <c r="D1138">
        <v>3097019.0460000001</v>
      </c>
      <c r="E1138">
        <v>632.06899999999996</v>
      </c>
      <c r="F1138">
        <v>5.2</v>
      </c>
      <c r="G1138">
        <v>0</v>
      </c>
      <c r="H1138" t="s">
        <v>194</v>
      </c>
      <c r="I1138">
        <v>5.7000000000000002E-2</v>
      </c>
      <c r="J1138">
        <f t="shared" si="574"/>
        <v>1</v>
      </c>
      <c r="K1138">
        <f t="shared" ca="1" si="575"/>
        <v>50.95</v>
      </c>
      <c r="L1138">
        <f t="shared" ca="1" si="576"/>
        <v>1.0684959309922624</v>
      </c>
      <c r="M1138">
        <f t="shared" ca="1" si="549"/>
        <v>5.5561788411597641</v>
      </c>
      <c r="N1138">
        <f t="shared" ca="1" si="550"/>
        <v>0.75728294997139567</v>
      </c>
      <c r="O1138">
        <f t="shared" ca="1" si="551"/>
        <v>9.1699712080119067</v>
      </c>
      <c r="P1138">
        <f t="shared" ca="1" si="552"/>
        <v>633.13749593099226</v>
      </c>
      <c r="Q1138">
        <f t="shared" ca="1" si="553"/>
        <v>637.42334567389582</v>
      </c>
      <c r="R1138">
        <f t="shared" ca="1" si="554"/>
        <v>2.7409906686322007E-2</v>
      </c>
      <c r="S1138">
        <f t="shared" ca="1" si="555"/>
        <v>2.8323507366843055</v>
      </c>
      <c r="T1138">
        <f t="shared" ca="1" si="556"/>
        <v>50.594272557643521</v>
      </c>
      <c r="U1138">
        <f t="shared" ca="1" si="577"/>
        <v>-2.7317062411952975E-2</v>
      </c>
      <c r="V1138">
        <f t="shared" ca="1" si="578"/>
        <v>0</v>
      </c>
      <c r="W1138">
        <f t="shared" ca="1" si="557"/>
        <v>1.0721928172223443</v>
      </c>
      <c r="X1138">
        <f t="shared" ca="1" si="558"/>
        <v>5.5754026495561906</v>
      </c>
      <c r="Y1138">
        <f t="shared" ca="1" si="559"/>
        <v>0.7591380582479107</v>
      </c>
      <c r="Z1138">
        <f t="shared" ca="1" si="560"/>
        <v>9.1383534432361913</v>
      </c>
      <c r="AA1138">
        <f t="shared" ca="1" si="561"/>
        <v>633.1411928172223</v>
      </c>
      <c r="AB1138">
        <f t="shared" ca="1" si="562"/>
        <v>637.39753856918492</v>
      </c>
      <c r="AC1138">
        <f t="shared" ca="1" si="563"/>
        <v>2.7132557640641264E-2</v>
      </c>
      <c r="AD1138">
        <f t="shared" ca="1" si="564"/>
        <v>2.8177145901867737</v>
      </c>
      <c r="AE1138">
        <f t="shared" ca="1" si="565"/>
        <v>50.45063610282763</v>
      </c>
      <c r="AF1138">
        <f t="shared" ca="1" si="566"/>
        <v>2.663255764070982E-2</v>
      </c>
      <c r="AG1138">
        <f t="shared" ca="1" si="567"/>
        <v>0</v>
      </c>
      <c r="AH1138">
        <f ca="1">IFERROR(IF(V32="Supercritical",MAX($D$16,IFERROR(L1138,MAX($D$16,POWER((ABS(K1138)^2)/($I$5*MAX(F1138,0.1)^2),1/3)))),IF(V32="Subcritical",MAX($D$16,IFERROR(W1138,MAX($D$16,POWER((ABS(K1138)^2)/($I$5*MAX(F1138,0.1)^2),1/3)))),IF(AND(IFERROR(V1138,0)=1,IFERROR(AG1138,0)=1),IF(IFERROR(T1138,-1E+99)&gt;=IFERROR(AE1138,-1E+99),MAX($D$16,IFERROR(L1138,MAX($D$16,POWER((ABS(K1138)^2)/($I$5*MAX(F1138,0.1)^2),1/3)))),MAX($D$16,IFERROR(W1138,MAX($D$16,POWER((ABS(K1138)^2)/($I$5*MAX(F1138,0.1)^2),1/3))))),IF(IFERROR(V1138,0)=1,MAX($D$16,IFERROR(L1138,MAX($D$16,POWER((ABS(K1138)^2)/($I$5*MAX(F1138,0.1)^2),1/3)))),IF(IFERROR(AG1138,0)=1,MAX($D$16,IFERROR(W1138,MAX($D$16,POWER((ABS(K1138)^2)/($I$5*MAX(F1138,0.1)^2),1/3)))),MAX($D$16,POWER((ABS(K1138)^2)/($I$5*MAX(F1138,0.1)^2),1/3))))))),MAX($D$16,POWER((ABS(K1138)^2)/($I$5*MAX(F1138,0.1)^2),1/3)))</f>
        <v>2.1389677043987478</v>
      </c>
      <c r="AI1138">
        <f t="shared" ca="1" si="568"/>
        <v>634.2079677043987</v>
      </c>
      <c r="AJ1138">
        <f t="shared" ca="1" si="569"/>
        <v>635.27745155659807</v>
      </c>
      <c r="AM1138">
        <v>0</v>
      </c>
      <c r="AN1138">
        <v>0</v>
      </c>
      <c r="AO1138">
        <f t="shared" si="570"/>
        <v>0</v>
      </c>
      <c r="AP1138">
        <f t="shared" si="579"/>
        <v>0</v>
      </c>
      <c r="AQ1138">
        <f t="shared" ca="1" si="571"/>
        <v>1.0000000000000004</v>
      </c>
      <c r="AR1138" t="str">
        <f t="shared" ca="1" si="572"/>
        <v>Supercritical</v>
      </c>
      <c r="AS1138">
        <f t="shared" ca="1" si="573"/>
        <v>3.8141460404132466E-3</v>
      </c>
    </row>
    <row r="1139" spans="1:45" x14ac:dyDescent="0.35">
      <c r="A1139">
        <v>990</v>
      </c>
      <c r="B1139">
        <v>988.99599999999998</v>
      </c>
      <c r="C1139">
        <v>616081.75800000003</v>
      </c>
      <c r="D1139">
        <v>3097018.0469999998</v>
      </c>
      <c r="E1139">
        <v>632.06849999999997</v>
      </c>
      <c r="F1139">
        <v>5.2</v>
      </c>
      <c r="G1139">
        <v>0</v>
      </c>
      <c r="H1139" t="s">
        <v>194</v>
      </c>
      <c r="I1139">
        <v>0</v>
      </c>
      <c r="J1139">
        <f t="shared" si="574"/>
        <v>1</v>
      </c>
      <c r="K1139">
        <f t="shared" ca="1" si="575"/>
        <v>50.95</v>
      </c>
      <c r="L1139">
        <f t="shared" ca="1" si="576"/>
        <v>1.0684959309922624</v>
      </c>
      <c r="M1139">
        <f t="shared" ca="1" si="549"/>
        <v>5.5561788411597641</v>
      </c>
      <c r="N1139">
        <f t="shared" ca="1" si="550"/>
        <v>0.75728294997139567</v>
      </c>
      <c r="O1139">
        <f t="shared" ca="1" si="551"/>
        <v>9.1699712080119067</v>
      </c>
      <c r="P1139">
        <f t="shared" ca="1" si="552"/>
        <v>633.13699593099227</v>
      </c>
      <c r="Q1139">
        <f t="shared" ca="1" si="553"/>
        <v>637.42284567389584</v>
      </c>
      <c r="R1139">
        <f t="shared" ca="1" si="554"/>
        <v>2.7409906686322007E-2</v>
      </c>
      <c r="S1139">
        <f t="shared" ca="1" si="555"/>
        <v>2.8323507366843055</v>
      </c>
      <c r="T1139">
        <f t="shared" ca="1" si="556"/>
        <v>50.594272557643521</v>
      </c>
      <c r="U1139">
        <f t="shared" ca="1" si="577"/>
        <v>-2.6909906686341856E-2</v>
      </c>
      <c r="V1139">
        <f t="shared" ca="1" si="578"/>
        <v>0</v>
      </c>
      <c r="W1139">
        <f t="shared" ca="1" si="557"/>
        <v>1.072713395651715</v>
      </c>
      <c r="X1139">
        <f t="shared" ca="1" si="558"/>
        <v>5.578109657388918</v>
      </c>
      <c r="Y1139">
        <f t="shared" ca="1" si="559"/>
        <v>0.75939898604572365</v>
      </c>
      <c r="Z1139">
        <f t="shared" ca="1" si="560"/>
        <v>9.1339186802307175</v>
      </c>
      <c r="AA1139">
        <f t="shared" ca="1" si="561"/>
        <v>633.14121339565168</v>
      </c>
      <c r="AB1139">
        <f t="shared" ca="1" si="562"/>
        <v>637.393429015278</v>
      </c>
      <c r="AC1139">
        <f t="shared" ca="1" si="563"/>
        <v>2.7093812169168997E-2</v>
      </c>
      <c r="AD1139">
        <f t="shared" ca="1" si="564"/>
        <v>2.8156637206824038</v>
      </c>
      <c r="AE1139">
        <f t="shared" ca="1" si="565"/>
        <v>50.430506502222364</v>
      </c>
      <c r="AF1139">
        <f t="shared" ca="1" si="566"/>
        <v>2.6566718357003083E-2</v>
      </c>
      <c r="AG1139">
        <f t="shared" ca="1" si="567"/>
        <v>0</v>
      </c>
      <c r="AH1139">
        <f ca="1">IFERROR(IF(V32="Supercritical",MAX($D$16,IFERROR(L1139,MAX($D$16,POWER((ABS(K1139)^2)/($I$5*MAX(F1139,0.1)^2),1/3)))),IF(V32="Subcritical",MAX($D$16,IFERROR(W1139,MAX($D$16,POWER((ABS(K1139)^2)/($I$5*MAX(F1139,0.1)^2),1/3)))),IF(AND(IFERROR(V1139,0)=1,IFERROR(AG1139,0)=1),IF(IFERROR(T1139,-1E+99)&gt;=IFERROR(AE1139,-1E+99),MAX($D$16,IFERROR(L1139,MAX($D$16,POWER((ABS(K1139)^2)/($I$5*MAX(F1139,0.1)^2),1/3)))),MAX($D$16,IFERROR(W1139,MAX($D$16,POWER((ABS(K1139)^2)/($I$5*MAX(F1139,0.1)^2),1/3))))),IF(IFERROR(V1139,0)=1,MAX($D$16,IFERROR(L1139,MAX($D$16,POWER((ABS(K1139)^2)/($I$5*MAX(F1139,0.1)^2),1/3)))),IF(IFERROR(AG1139,0)=1,MAX($D$16,IFERROR(W1139,MAX($D$16,POWER((ABS(K1139)^2)/($I$5*MAX(F1139,0.1)^2),1/3)))),MAX($D$16,POWER((ABS(K1139)^2)/($I$5*MAX(F1139,0.1)^2),1/3))))))),MAX($D$16,POWER((ABS(K1139)^2)/($I$5*MAX(F1139,0.1)^2),1/3)))</f>
        <v>2.1389677043987478</v>
      </c>
      <c r="AI1139">
        <f t="shared" ca="1" si="568"/>
        <v>634.20746770439871</v>
      </c>
      <c r="AJ1139">
        <f t="shared" ca="1" si="569"/>
        <v>635.27695155659808</v>
      </c>
      <c r="AM1139">
        <v>0</v>
      </c>
      <c r="AN1139">
        <v>0</v>
      </c>
      <c r="AO1139">
        <f t="shared" si="570"/>
        <v>0</v>
      </c>
      <c r="AP1139">
        <f t="shared" si="579"/>
        <v>0</v>
      </c>
      <c r="AQ1139">
        <f t="shared" ca="1" si="571"/>
        <v>1.0000000000000004</v>
      </c>
      <c r="AR1139" t="str">
        <f t="shared" ca="1" si="572"/>
        <v>Supercritical</v>
      </c>
      <c r="AS1139">
        <f t="shared" ca="1" si="573"/>
        <v>3.8141460404132466E-3</v>
      </c>
    </row>
    <row r="1140" spans="1:45" x14ac:dyDescent="0.35">
      <c r="A1140">
        <v>991</v>
      </c>
      <c r="B1140">
        <v>989.995</v>
      </c>
      <c r="C1140">
        <v>616081.71600000001</v>
      </c>
      <c r="D1140">
        <v>3097017.048</v>
      </c>
      <c r="E1140">
        <v>632.06799999999998</v>
      </c>
      <c r="F1140">
        <v>5.2</v>
      </c>
      <c r="G1140">
        <v>0</v>
      </c>
      <c r="H1140" t="s">
        <v>194</v>
      </c>
      <c r="I1140">
        <v>0</v>
      </c>
      <c r="J1140">
        <f t="shared" si="574"/>
        <v>0.99900000000002365</v>
      </c>
      <c r="K1140">
        <f t="shared" ca="1" si="575"/>
        <v>50.95</v>
      </c>
      <c r="L1140">
        <f t="shared" ca="1" si="576"/>
        <v>1.0684959309922624</v>
      </c>
      <c r="M1140">
        <f t="shared" ca="1" si="549"/>
        <v>5.5561788411597641</v>
      </c>
      <c r="N1140">
        <f t="shared" ca="1" si="550"/>
        <v>0.75728294997139567</v>
      </c>
      <c r="O1140">
        <f t="shared" ca="1" si="551"/>
        <v>9.1699712080119067</v>
      </c>
      <c r="P1140">
        <f t="shared" ca="1" si="552"/>
        <v>633.13649593099228</v>
      </c>
      <c r="Q1140">
        <f t="shared" ca="1" si="553"/>
        <v>637.42234567389585</v>
      </c>
      <c r="R1140">
        <f t="shared" ca="1" si="554"/>
        <v>2.7409906686322007E-2</v>
      </c>
      <c r="S1140">
        <f t="shared" ca="1" si="555"/>
        <v>2.8323507366843055</v>
      </c>
      <c r="T1140">
        <f t="shared" ca="1" si="556"/>
        <v>50.594272557643521</v>
      </c>
      <c r="U1140">
        <f t="shared" ca="1" si="577"/>
        <v>-2.6882496779649045E-2</v>
      </c>
      <c r="V1140">
        <f t="shared" ca="1" si="578"/>
        <v>0</v>
      </c>
      <c r="W1140">
        <f t="shared" ca="1" si="557"/>
        <v>1.073229421005925</v>
      </c>
      <c r="X1140">
        <f t="shared" ca="1" si="558"/>
        <v>5.5807929892308099</v>
      </c>
      <c r="Y1140">
        <f t="shared" ca="1" si="559"/>
        <v>0.7596575587296821</v>
      </c>
      <c r="Z1140">
        <f t="shared" ca="1" si="560"/>
        <v>9.1295269504383363</v>
      </c>
      <c r="AA1140">
        <f t="shared" ca="1" si="561"/>
        <v>633.14122942100596</v>
      </c>
      <c r="AB1140">
        <f t="shared" ca="1" si="562"/>
        <v>637.38935696120882</v>
      </c>
      <c r="AC1140">
        <f t="shared" ca="1" si="563"/>
        <v>2.7055480424194492E-2</v>
      </c>
      <c r="AD1140">
        <f t="shared" ca="1" si="564"/>
        <v>2.8136332426098516</v>
      </c>
      <c r="AE1140">
        <f t="shared" ca="1" si="565"/>
        <v>50.410576401737828</v>
      </c>
      <c r="AF1140">
        <f t="shared" ca="1" si="566"/>
        <v>2.6959052540519224E-2</v>
      </c>
      <c r="AG1140">
        <f t="shared" ca="1" si="567"/>
        <v>0</v>
      </c>
      <c r="AH1140">
        <f ca="1">IFERROR(IF(V32="Supercritical",MAX($D$16,IFERROR(L1140,MAX($D$16,POWER((ABS(K1140)^2)/($I$5*MAX(F1140,0.1)^2),1/3)))),IF(V32="Subcritical",MAX($D$16,IFERROR(W1140,MAX($D$16,POWER((ABS(K1140)^2)/($I$5*MAX(F1140,0.1)^2),1/3)))),IF(AND(IFERROR(V1140,0)=1,IFERROR(AG1140,0)=1),IF(IFERROR(T1140,-1E+99)&gt;=IFERROR(AE1140,-1E+99),MAX($D$16,IFERROR(L1140,MAX($D$16,POWER((ABS(K1140)^2)/($I$5*MAX(F1140,0.1)^2),1/3)))),MAX($D$16,IFERROR(W1140,MAX($D$16,POWER((ABS(K1140)^2)/($I$5*MAX(F1140,0.1)^2),1/3))))),IF(IFERROR(V1140,0)=1,MAX($D$16,IFERROR(L1140,MAX($D$16,POWER((ABS(K1140)^2)/($I$5*MAX(F1140,0.1)^2),1/3)))),IF(IFERROR(AG1140,0)=1,MAX($D$16,IFERROR(W1140,MAX($D$16,POWER((ABS(K1140)^2)/($I$5*MAX(F1140,0.1)^2),1/3)))),MAX($D$16,POWER((ABS(K1140)^2)/($I$5*MAX(F1140,0.1)^2),1/3))))))),MAX($D$16,POWER((ABS(K1140)^2)/($I$5*MAX(F1140,0.1)^2),1/3)))</f>
        <v>2.1389677043987478</v>
      </c>
      <c r="AI1140">
        <f t="shared" ca="1" si="568"/>
        <v>634.20696770439872</v>
      </c>
      <c r="AJ1140">
        <f t="shared" ca="1" si="569"/>
        <v>635.27645155659809</v>
      </c>
      <c r="AM1140">
        <v>0</v>
      </c>
      <c r="AN1140">
        <v>0</v>
      </c>
      <c r="AO1140">
        <f t="shared" si="570"/>
        <v>0</v>
      </c>
      <c r="AP1140">
        <f t="shared" si="579"/>
        <v>0</v>
      </c>
      <c r="AQ1140">
        <f t="shared" ca="1" si="571"/>
        <v>1.0000000000000004</v>
      </c>
      <c r="AR1140" t="str">
        <f t="shared" ca="1" si="572"/>
        <v>Supercritical</v>
      </c>
      <c r="AS1140">
        <f t="shared" ca="1" si="573"/>
        <v>3.8141460404132466E-3</v>
      </c>
    </row>
    <row r="1141" spans="1:45" x14ac:dyDescent="0.35">
      <c r="A1141">
        <v>992</v>
      </c>
      <c r="B1141">
        <v>990.995</v>
      </c>
      <c r="C1141">
        <v>616081.674</v>
      </c>
      <c r="D1141">
        <v>3097016.0490000001</v>
      </c>
      <c r="E1141">
        <v>632.0675</v>
      </c>
      <c r="F1141">
        <v>5.2</v>
      </c>
      <c r="G1141">
        <v>0</v>
      </c>
      <c r="H1141" t="s">
        <v>194</v>
      </c>
      <c r="I1141">
        <v>5.7000000000000002E-2</v>
      </c>
      <c r="J1141">
        <f t="shared" si="574"/>
        <v>1</v>
      </c>
      <c r="K1141">
        <f t="shared" ca="1" si="575"/>
        <v>50.95</v>
      </c>
      <c r="L1141">
        <f t="shared" ca="1" si="576"/>
        <v>1.0684959309922624</v>
      </c>
      <c r="M1141">
        <f t="shared" ca="1" si="549"/>
        <v>5.5561788411597641</v>
      </c>
      <c r="N1141">
        <f t="shared" ca="1" si="550"/>
        <v>0.75728294997139567</v>
      </c>
      <c r="O1141">
        <f t="shared" ca="1" si="551"/>
        <v>9.1699712080119067</v>
      </c>
      <c r="P1141">
        <f t="shared" ca="1" si="552"/>
        <v>633.13599593099229</v>
      </c>
      <c r="Q1141">
        <f t="shared" ca="1" si="553"/>
        <v>637.42184567389586</v>
      </c>
      <c r="R1141">
        <f t="shared" ca="1" si="554"/>
        <v>2.7409906686322007E-2</v>
      </c>
      <c r="S1141">
        <f t="shared" ca="1" si="555"/>
        <v>2.8323507366843055</v>
      </c>
      <c r="T1141">
        <f t="shared" ca="1" si="556"/>
        <v>50.594272557643521</v>
      </c>
      <c r="U1141">
        <f t="shared" ca="1" si="577"/>
        <v>-2.7317062411952975E-2</v>
      </c>
      <c r="V1141">
        <f t="shared" ca="1" si="578"/>
        <v>0</v>
      </c>
      <c r="W1141">
        <f t="shared" ca="1" si="557"/>
        <v>1.0737422429285117</v>
      </c>
      <c r="X1141">
        <f t="shared" ca="1" si="558"/>
        <v>5.5834596632282611</v>
      </c>
      <c r="Y1141">
        <f t="shared" ca="1" si="559"/>
        <v>0.75991445425651638</v>
      </c>
      <c r="Z1141">
        <f t="shared" ca="1" si="560"/>
        <v>9.1251666660275621</v>
      </c>
      <c r="AA1141">
        <f t="shared" ca="1" si="561"/>
        <v>633.14124224292846</v>
      </c>
      <c r="AB1141">
        <f t="shared" ca="1" si="562"/>
        <v>637.38531291993047</v>
      </c>
      <c r="AC1141">
        <f t="shared" ca="1" si="563"/>
        <v>2.7017460288054306E-2</v>
      </c>
      <c r="AD1141">
        <f t="shared" ca="1" si="564"/>
        <v>2.8116177861223703</v>
      </c>
      <c r="AE1141">
        <f t="shared" ca="1" si="565"/>
        <v>50.390793116909585</v>
      </c>
      <c r="AF1141">
        <f t="shared" ca="1" si="566"/>
        <v>2.6941867355844806E-2</v>
      </c>
      <c r="AG1141">
        <f t="shared" ca="1" si="567"/>
        <v>0</v>
      </c>
      <c r="AH1141">
        <f ca="1">IFERROR(IF(V32="Supercritical",MAX($D$16,IFERROR(L1141,MAX($D$16,POWER((ABS(K1141)^2)/($I$5*MAX(F1141,0.1)^2),1/3)))),IF(V32="Subcritical",MAX($D$16,IFERROR(W1141,MAX($D$16,POWER((ABS(K1141)^2)/($I$5*MAX(F1141,0.1)^2),1/3)))),IF(AND(IFERROR(V1141,0)=1,IFERROR(AG1141,0)=1),IF(IFERROR(T1141,-1E+99)&gt;=IFERROR(AE1141,-1E+99),MAX($D$16,IFERROR(L1141,MAX($D$16,POWER((ABS(K1141)^2)/($I$5*MAX(F1141,0.1)^2),1/3)))),MAX($D$16,IFERROR(W1141,MAX($D$16,POWER((ABS(K1141)^2)/($I$5*MAX(F1141,0.1)^2),1/3))))),IF(IFERROR(V1141,0)=1,MAX($D$16,IFERROR(L1141,MAX($D$16,POWER((ABS(K1141)^2)/($I$5*MAX(F1141,0.1)^2),1/3)))),IF(IFERROR(AG1141,0)=1,MAX($D$16,IFERROR(W1141,MAX($D$16,POWER((ABS(K1141)^2)/($I$5*MAX(F1141,0.1)^2),1/3)))),MAX($D$16,POWER((ABS(K1141)^2)/($I$5*MAX(F1141,0.1)^2),1/3))))))),MAX($D$16,POWER((ABS(K1141)^2)/($I$5*MAX(F1141,0.1)^2),1/3)))</f>
        <v>2.1389677043987478</v>
      </c>
      <c r="AI1141">
        <f t="shared" ca="1" si="568"/>
        <v>634.20646770439873</v>
      </c>
      <c r="AJ1141">
        <f t="shared" ca="1" si="569"/>
        <v>635.2759515565981</v>
      </c>
      <c r="AM1141">
        <v>0</v>
      </c>
      <c r="AN1141">
        <v>0</v>
      </c>
      <c r="AO1141">
        <f t="shared" si="570"/>
        <v>0</v>
      </c>
      <c r="AP1141">
        <f t="shared" si="579"/>
        <v>0</v>
      </c>
      <c r="AQ1141">
        <f t="shared" ca="1" si="571"/>
        <v>1.0000000000000004</v>
      </c>
      <c r="AR1141" t="str">
        <f t="shared" ca="1" si="572"/>
        <v>Supercritical</v>
      </c>
      <c r="AS1141">
        <f t="shared" ca="1" si="573"/>
        <v>3.8141460404132466E-3</v>
      </c>
    </row>
    <row r="1142" spans="1:45" x14ac:dyDescent="0.35">
      <c r="A1142">
        <v>993</v>
      </c>
      <c r="B1142">
        <v>991.995</v>
      </c>
      <c r="C1142">
        <v>616081.63100000005</v>
      </c>
      <c r="D1142">
        <v>3097015.05</v>
      </c>
      <c r="E1142">
        <v>632.06700000000001</v>
      </c>
      <c r="F1142">
        <v>5.2</v>
      </c>
      <c r="G1142">
        <v>0</v>
      </c>
      <c r="H1142" t="s">
        <v>194</v>
      </c>
      <c r="I1142">
        <v>0.06</v>
      </c>
      <c r="J1142">
        <f t="shared" si="574"/>
        <v>1</v>
      </c>
      <c r="K1142">
        <f t="shared" ca="1" si="575"/>
        <v>50.95</v>
      </c>
      <c r="L1142">
        <f t="shared" ca="1" si="576"/>
        <v>1.0684959309922624</v>
      </c>
      <c r="M1142">
        <f t="shared" ca="1" si="549"/>
        <v>5.5561788411597641</v>
      </c>
      <c r="N1142">
        <f t="shared" ca="1" si="550"/>
        <v>0.75728294997139567</v>
      </c>
      <c r="O1142">
        <f t="shared" ca="1" si="551"/>
        <v>9.1699712080119067</v>
      </c>
      <c r="P1142">
        <f t="shared" ca="1" si="552"/>
        <v>633.13549593099231</v>
      </c>
      <c r="Q1142">
        <f t="shared" ca="1" si="553"/>
        <v>637.42134567389587</v>
      </c>
      <c r="R1142">
        <f t="shared" ca="1" si="554"/>
        <v>2.7409906686322007E-2</v>
      </c>
      <c r="S1142">
        <f t="shared" ca="1" si="555"/>
        <v>2.8323507366843055</v>
      </c>
      <c r="T1142">
        <f t="shared" ca="1" si="556"/>
        <v>50.594272557643521</v>
      </c>
      <c r="U1142">
        <f t="shared" ca="1" si="577"/>
        <v>-2.7338491660657382E-2</v>
      </c>
      <c r="V1142">
        <f t="shared" ca="1" si="578"/>
        <v>0</v>
      </c>
      <c r="W1142">
        <f t="shared" ca="1" si="557"/>
        <v>1.0742534439777216</v>
      </c>
      <c r="X1142">
        <f t="shared" ca="1" si="558"/>
        <v>5.5861179086841526</v>
      </c>
      <c r="Y1142">
        <f t="shared" ca="1" si="559"/>
        <v>0.76017046644401587</v>
      </c>
      <c r="Z1142">
        <f t="shared" ca="1" si="560"/>
        <v>9.120824306410249</v>
      </c>
      <c r="AA1142">
        <f t="shared" ca="1" si="561"/>
        <v>633.14125344397769</v>
      </c>
      <c r="AB1142">
        <f t="shared" ca="1" si="562"/>
        <v>637.38128586132757</v>
      </c>
      <c r="AC1142">
        <f t="shared" ca="1" si="563"/>
        <v>2.697963321648221E-2</v>
      </c>
      <c r="AD1142">
        <f t="shared" ca="1" si="564"/>
        <v>2.8096110935222702</v>
      </c>
      <c r="AE1142">
        <f t="shared" ca="1" si="565"/>
        <v>50.371095240853457</v>
      </c>
      <c r="AF1142">
        <f t="shared" ca="1" si="566"/>
        <v>2.6520746291112118E-2</v>
      </c>
      <c r="AG1142">
        <f t="shared" ca="1" si="567"/>
        <v>0</v>
      </c>
      <c r="AH1142">
        <f ca="1">IFERROR(IF(V32="Supercritical",MAX($D$16,IFERROR(L1142,MAX($D$16,POWER((ABS(K1142)^2)/($I$5*MAX(F1142,0.1)^2),1/3)))),IF(V32="Subcritical",MAX($D$16,IFERROR(W1142,MAX($D$16,POWER((ABS(K1142)^2)/($I$5*MAX(F1142,0.1)^2),1/3)))),IF(AND(IFERROR(V1142,0)=1,IFERROR(AG1142,0)=1),IF(IFERROR(T1142,-1E+99)&gt;=IFERROR(AE1142,-1E+99),MAX($D$16,IFERROR(L1142,MAX($D$16,POWER((ABS(K1142)^2)/($I$5*MAX(F1142,0.1)^2),1/3)))),MAX($D$16,IFERROR(W1142,MAX($D$16,POWER((ABS(K1142)^2)/($I$5*MAX(F1142,0.1)^2),1/3))))),IF(IFERROR(V1142,0)=1,MAX($D$16,IFERROR(L1142,MAX($D$16,POWER((ABS(K1142)^2)/($I$5*MAX(F1142,0.1)^2),1/3)))),IF(IFERROR(AG1142,0)=1,MAX($D$16,IFERROR(W1142,MAX($D$16,POWER((ABS(K1142)^2)/($I$5*MAX(F1142,0.1)^2),1/3)))),MAX($D$16,POWER((ABS(K1142)^2)/($I$5*MAX(F1142,0.1)^2),1/3))))))),MAX($D$16,POWER((ABS(K1142)^2)/($I$5*MAX(F1142,0.1)^2),1/3)))</f>
        <v>2.1389677043987478</v>
      </c>
      <c r="AI1142">
        <f t="shared" ca="1" si="568"/>
        <v>634.20596770439874</v>
      </c>
      <c r="AJ1142">
        <f t="shared" ca="1" si="569"/>
        <v>635.27545155659811</v>
      </c>
      <c r="AM1142">
        <v>0</v>
      </c>
      <c r="AN1142">
        <v>0</v>
      </c>
      <c r="AO1142">
        <f t="shared" si="570"/>
        <v>0</v>
      </c>
      <c r="AP1142">
        <f t="shared" si="579"/>
        <v>0</v>
      </c>
      <c r="AQ1142">
        <f t="shared" ca="1" si="571"/>
        <v>1.0000000000000004</v>
      </c>
      <c r="AR1142" t="str">
        <f t="shared" ca="1" si="572"/>
        <v>Supercritical</v>
      </c>
      <c r="AS1142">
        <f t="shared" ca="1" si="573"/>
        <v>3.8141460404132466E-3</v>
      </c>
    </row>
    <row r="1143" spans="1:45" x14ac:dyDescent="0.35">
      <c r="A1143">
        <v>994</v>
      </c>
      <c r="B1143">
        <v>992.99599999999998</v>
      </c>
      <c r="C1143">
        <v>616081.58900000004</v>
      </c>
      <c r="D1143">
        <v>3097014.05</v>
      </c>
      <c r="E1143">
        <v>632.06650000000002</v>
      </c>
      <c r="F1143">
        <v>5.2</v>
      </c>
      <c r="G1143">
        <v>0</v>
      </c>
      <c r="H1143" t="s">
        <v>194</v>
      </c>
      <c r="I1143">
        <v>2E-3</v>
      </c>
      <c r="J1143">
        <f t="shared" si="574"/>
        <v>1.0009999999999764</v>
      </c>
      <c r="K1143">
        <f t="shared" ca="1" si="575"/>
        <v>50.95</v>
      </c>
      <c r="L1143">
        <f t="shared" ca="1" si="576"/>
        <v>1.0684959309922624</v>
      </c>
      <c r="M1143">
        <f t="shared" ca="1" si="549"/>
        <v>5.5561788411597641</v>
      </c>
      <c r="N1143">
        <f t="shared" ca="1" si="550"/>
        <v>0.75728294997139567</v>
      </c>
      <c r="O1143">
        <f t="shared" ca="1" si="551"/>
        <v>9.1699712080119067</v>
      </c>
      <c r="P1143">
        <f t="shared" ca="1" si="552"/>
        <v>633.13499593099232</v>
      </c>
      <c r="Q1143">
        <f t="shared" ca="1" si="553"/>
        <v>637.42084567389588</v>
      </c>
      <c r="R1143">
        <f t="shared" ca="1" si="554"/>
        <v>2.7409906686322007E-2</v>
      </c>
      <c r="S1143">
        <f t="shared" ca="1" si="555"/>
        <v>2.8323507366843055</v>
      </c>
      <c r="T1143">
        <f t="shared" ca="1" si="556"/>
        <v>50.594272557643521</v>
      </c>
      <c r="U1143">
        <f t="shared" ca="1" si="577"/>
        <v>-2.6951602758799709E-2</v>
      </c>
      <c r="V1143">
        <f t="shared" ca="1" si="578"/>
        <v>0</v>
      </c>
      <c r="W1143">
        <f t="shared" ca="1" si="557"/>
        <v>1.0747636116045385</v>
      </c>
      <c r="X1143">
        <f t="shared" ca="1" si="558"/>
        <v>5.5887707803436006</v>
      </c>
      <c r="Y1143">
        <f t="shared" ca="1" si="559"/>
        <v>0.76042589007559802</v>
      </c>
      <c r="Z1143">
        <f t="shared" ca="1" si="560"/>
        <v>9.1164948434094786</v>
      </c>
      <c r="AA1143">
        <f t="shared" ca="1" si="561"/>
        <v>633.14126361160459</v>
      </c>
      <c r="AB1143">
        <f t="shared" ca="1" si="562"/>
        <v>637.37727167633</v>
      </c>
      <c r="AC1143">
        <f t="shared" ca="1" si="563"/>
        <v>2.6941954997354446E-2</v>
      </c>
      <c r="AD1143">
        <f t="shared" ca="1" si="564"/>
        <v>2.8076108362140784</v>
      </c>
      <c r="AE1143">
        <f t="shared" ca="1" si="565"/>
        <v>50.351459929029893</v>
      </c>
      <c r="AF1143">
        <f t="shared" ca="1" si="566"/>
        <v>2.644195499738089E-2</v>
      </c>
      <c r="AG1143">
        <f t="shared" ca="1" si="567"/>
        <v>0</v>
      </c>
      <c r="AH1143">
        <f ca="1">IFERROR(IF(V32="Supercritical",MAX($D$16,IFERROR(L1143,MAX($D$16,POWER((ABS(K1143)^2)/($I$5*MAX(F1143,0.1)^2),1/3)))),IF(V32="Subcritical",MAX($D$16,IFERROR(W1143,MAX($D$16,POWER((ABS(K1143)^2)/($I$5*MAX(F1143,0.1)^2),1/3)))),IF(AND(IFERROR(V1143,0)=1,IFERROR(AG1143,0)=1),IF(IFERROR(T1143,-1E+99)&gt;=IFERROR(AE1143,-1E+99),MAX($D$16,IFERROR(L1143,MAX($D$16,POWER((ABS(K1143)^2)/($I$5*MAX(F1143,0.1)^2),1/3)))),MAX($D$16,IFERROR(W1143,MAX($D$16,POWER((ABS(K1143)^2)/($I$5*MAX(F1143,0.1)^2),1/3))))),IF(IFERROR(V1143,0)=1,MAX($D$16,IFERROR(L1143,MAX($D$16,POWER((ABS(K1143)^2)/($I$5*MAX(F1143,0.1)^2),1/3)))),IF(IFERROR(AG1143,0)=1,MAX($D$16,IFERROR(W1143,MAX($D$16,POWER((ABS(K1143)^2)/($I$5*MAX(F1143,0.1)^2),1/3)))),MAX($D$16,POWER((ABS(K1143)^2)/($I$5*MAX(F1143,0.1)^2),1/3))))))),MAX($D$16,POWER((ABS(K1143)^2)/($I$5*MAX(F1143,0.1)^2),1/3)))</f>
        <v>2.1389677043987478</v>
      </c>
      <c r="AI1143">
        <f t="shared" ca="1" si="568"/>
        <v>634.20546770439876</v>
      </c>
      <c r="AJ1143">
        <f t="shared" ca="1" si="569"/>
        <v>635.27495155659813</v>
      </c>
      <c r="AM1143">
        <v>0</v>
      </c>
      <c r="AN1143">
        <v>0</v>
      </c>
      <c r="AO1143">
        <f t="shared" si="570"/>
        <v>0</v>
      </c>
      <c r="AP1143">
        <f t="shared" si="579"/>
        <v>0</v>
      </c>
      <c r="AQ1143">
        <f t="shared" ca="1" si="571"/>
        <v>1.0000000000000004</v>
      </c>
      <c r="AR1143" t="str">
        <f t="shared" ca="1" si="572"/>
        <v>Supercritical</v>
      </c>
      <c r="AS1143">
        <f t="shared" ca="1" si="573"/>
        <v>3.8141460404132466E-3</v>
      </c>
    </row>
    <row r="1144" spans="1:45" x14ac:dyDescent="0.35">
      <c r="A1144">
        <v>995</v>
      </c>
      <c r="B1144">
        <v>993.99599999999998</v>
      </c>
      <c r="C1144">
        <v>616081.54700000002</v>
      </c>
      <c r="D1144">
        <v>3097013.051</v>
      </c>
      <c r="E1144">
        <v>632.06600000000003</v>
      </c>
      <c r="F1144">
        <v>5.2</v>
      </c>
      <c r="G1144">
        <v>0</v>
      </c>
      <c r="H1144" t="s">
        <v>194</v>
      </c>
      <c r="I1144">
        <v>0</v>
      </c>
      <c r="J1144">
        <f t="shared" si="574"/>
        <v>1</v>
      </c>
      <c r="K1144">
        <f t="shared" ca="1" si="575"/>
        <v>50.95</v>
      </c>
      <c r="L1144">
        <f t="shared" ca="1" si="576"/>
        <v>1.0684959309922624</v>
      </c>
      <c r="M1144">
        <f t="shared" ca="1" si="549"/>
        <v>5.5561788411597641</v>
      </c>
      <c r="N1144">
        <f t="shared" ca="1" si="550"/>
        <v>0.75728294997139567</v>
      </c>
      <c r="O1144">
        <f t="shared" ca="1" si="551"/>
        <v>9.1699712080119067</v>
      </c>
      <c r="P1144">
        <f t="shared" ca="1" si="552"/>
        <v>633.13449593099233</v>
      </c>
      <c r="Q1144">
        <f t="shared" ca="1" si="553"/>
        <v>637.42034567389589</v>
      </c>
      <c r="R1144">
        <f t="shared" ca="1" si="554"/>
        <v>2.7409906686322007E-2</v>
      </c>
      <c r="S1144">
        <f t="shared" ca="1" si="555"/>
        <v>2.8323507366843055</v>
      </c>
      <c r="T1144">
        <f t="shared" ca="1" si="556"/>
        <v>50.594272557643521</v>
      </c>
      <c r="U1144">
        <f t="shared" ca="1" si="577"/>
        <v>-2.6909906686341856E-2</v>
      </c>
      <c r="V1144">
        <f t="shared" ca="1" si="578"/>
        <v>0</v>
      </c>
      <c r="W1144">
        <f t="shared" ca="1" si="557"/>
        <v>1.0752721408617787</v>
      </c>
      <c r="X1144">
        <f t="shared" ca="1" si="558"/>
        <v>5.5914151324812496</v>
      </c>
      <c r="Y1144">
        <f t="shared" ca="1" si="559"/>
        <v>0.76068042286117254</v>
      </c>
      <c r="Z1144">
        <f t="shared" ca="1" si="560"/>
        <v>9.1121833726894828</v>
      </c>
      <c r="AA1144">
        <f t="shared" ca="1" si="561"/>
        <v>633.14127214086182</v>
      </c>
      <c r="AB1144">
        <f t="shared" ca="1" si="562"/>
        <v>637.37327447610744</v>
      </c>
      <c r="AC1144">
        <f t="shared" ca="1" si="563"/>
        <v>2.6904469567225905E-2</v>
      </c>
      <c r="AD1144">
        <f t="shared" ca="1" si="564"/>
        <v>2.8056193634808753</v>
      </c>
      <c r="AE1144">
        <f t="shared" ca="1" si="565"/>
        <v>50.331910255951492</v>
      </c>
      <c r="AF1144">
        <f t="shared" ca="1" si="566"/>
        <v>2.6806509789025768E-2</v>
      </c>
      <c r="AG1144">
        <f t="shared" ca="1" si="567"/>
        <v>0</v>
      </c>
      <c r="AH1144">
        <f ca="1">IFERROR(IF(V32="Supercritical",MAX($D$16,IFERROR(L1144,MAX($D$16,POWER((ABS(K1144)^2)/($I$5*MAX(F1144,0.1)^2),1/3)))),IF(V32="Subcritical",MAX($D$16,IFERROR(W1144,MAX($D$16,POWER((ABS(K1144)^2)/($I$5*MAX(F1144,0.1)^2),1/3)))),IF(AND(IFERROR(V1144,0)=1,IFERROR(AG1144,0)=1),IF(IFERROR(T1144,-1E+99)&gt;=IFERROR(AE1144,-1E+99),MAX($D$16,IFERROR(L1144,MAX($D$16,POWER((ABS(K1144)^2)/($I$5*MAX(F1144,0.1)^2),1/3)))),MAX($D$16,IFERROR(W1144,MAX($D$16,POWER((ABS(K1144)^2)/($I$5*MAX(F1144,0.1)^2),1/3))))),IF(IFERROR(V1144,0)=1,MAX($D$16,IFERROR(L1144,MAX($D$16,POWER((ABS(K1144)^2)/($I$5*MAX(F1144,0.1)^2),1/3)))),IF(IFERROR(AG1144,0)=1,MAX($D$16,IFERROR(W1144,MAX($D$16,POWER((ABS(K1144)^2)/($I$5*MAX(F1144,0.1)^2),1/3)))),MAX($D$16,POWER((ABS(K1144)^2)/($I$5*MAX(F1144,0.1)^2),1/3))))))),MAX($D$16,POWER((ABS(K1144)^2)/($I$5*MAX(F1144,0.1)^2),1/3)))</f>
        <v>2.1389677043987478</v>
      </c>
      <c r="AI1144">
        <f t="shared" ca="1" si="568"/>
        <v>634.20496770439877</v>
      </c>
      <c r="AJ1144">
        <f t="shared" ca="1" si="569"/>
        <v>635.27445155659814</v>
      </c>
      <c r="AM1144">
        <v>0</v>
      </c>
      <c r="AN1144">
        <v>0</v>
      </c>
      <c r="AO1144">
        <f t="shared" si="570"/>
        <v>0</v>
      </c>
      <c r="AP1144">
        <f t="shared" si="579"/>
        <v>0</v>
      </c>
      <c r="AQ1144">
        <f t="shared" ca="1" si="571"/>
        <v>1.0000000000000004</v>
      </c>
      <c r="AR1144" t="str">
        <f t="shared" ca="1" si="572"/>
        <v>Supercritical</v>
      </c>
      <c r="AS1144">
        <f t="shared" ca="1" si="573"/>
        <v>3.8141460404132466E-3</v>
      </c>
    </row>
    <row r="1145" spans="1:45" x14ac:dyDescent="0.35">
      <c r="A1145">
        <v>996</v>
      </c>
      <c r="B1145">
        <v>994.99599999999998</v>
      </c>
      <c r="C1145">
        <v>616081.505</v>
      </c>
      <c r="D1145">
        <v>3097012.0520000001</v>
      </c>
      <c r="E1145">
        <v>632.06550000000004</v>
      </c>
      <c r="F1145">
        <v>5.2</v>
      </c>
      <c r="G1145">
        <v>0</v>
      </c>
      <c r="H1145" t="s">
        <v>194</v>
      </c>
      <c r="I1145">
        <v>5.7000000000000002E-2</v>
      </c>
      <c r="J1145">
        <f t="shared" si="574"/>
        <v>1</v>
      </c>
      <c r="K1145">
        <f t="shared" ca="1" si="575"/>
        <v>50.95</v>
      </c>
      <c r="L1145">
        <f t="shared" ca="1" si="576"/>
        <v>1.0684959309922624</v>
      </c>
      <c r="M1145">
        <f t="shared" ca="1" si="549"/>
        <v>5.5561788411597641</v>
      </c>
      <c r="N1145">
        <f t="shared" ca="1" si="550"/>
        <v>0.75728294997139567</v>
      </c>
      <c r="O1145">
        <f t="shared" ca="1" si="551"/>
        <v>9.1699712080119067</v>
      </c>
      <c r="P1145">
        <f t="shared" ca="1" si="552"/>
        <v>633.13399593099234</v>
      </c>
      <c r="Q1145">
        <f t="shared" ca="1" si="553"/>
        <v>637.41984567389591</v>
      </c>
      <c r="R1145">
        <f t="shared" ca="1" si="554"/>
        <v>2.7409906686322007E-2</v>
      </c>
      <c r="S1145">
        <f t="shared" ca="1" si="555"/>
        <v>2.8323507366843055</v>
      </c>
      <c r="T1145">
        <f t="shared" ca="1" si="556"/>
        <v>50.594272557643521</v>
      </c>
      <c r="U1145">
        <f t="shared" ca="1" si="577"/>
        <v>-2.7317062411952975E-2</v>
      </c>
      <c r="V1145">
        <f t="shared" ca="1" si="578"/>
        <v>0</v>
      </c>
      <c r="W1145">
        <f t="shared" ca="1" si="557"/>
        <v>1.0757774689934421</v>
      </c>
      <c r="X1145">
        <f t="shared" ca="1" si="558"/>
        <v>5.5940428387658994</v>
      </c>
      <c r="Y1145">
        <f t="shared" ca="1" si="559"/>
        <v>0.76093328363233936</v>
      </c>
      <c r="Z1145">
        <f t="shared" ca="1" si="560"/>
        <v>9.1079030798484322</v>
      </c>
      <c r="AA1145">
        <f t="shared" ca="1" si="561"/>
        <v>633.14127746899351</v>
      </c>
      <c r="AB1145">
        <f t="shared" ca="1" si="562"/>
        <v>637.36930491608382</v>
      </c>
      <c r="AC1145">
        <f t="shared" ca="1" si="563"/>
        <v>2.6867290929423492E-2</v>
      </c>
      <c r="AD1145">
        <f t="shared" ca="1" si="564"/>
        <v>2.8036427578254752</v>
      </c>
      <c r="AE1145">
        <f t="shared" ca="1" si="565"/>
        <v>50.312505948267045</v>
      </c>
      <c r="AF1145">
        <f t="shared" ca="1" si="566"/>
        <v>2.6768953536929985E-2</v>
      </c>
      <c r="AG1145">
        <f t="shared" ca="1" si="567"/>
        <v>0</v>
      </c>
      <c r="AH1145">
        <f ca="1">IFERROR(IF(V32="Supercritical",MAX($D$16,IFERROR(L1145,MAX($D$16,POWER((ABS(K1145)^2)/($I$5*MAX(F1145,0.1)^2),1/3)))),IF(V32="Subcritical",MAX($D$16,IFERROR(W1145,MAX($D$16,POWER((ABS(K1145)^2)/($I$5*MAX(F1145,0.1)^2),1/3)))),IF(AND(IFERROR(V1145,0)=1,IFERROR(AG1145,0)=1),IF(IFERROR(T1145,-1E+99)&gt;=IFERROR(AE1145,-1E+99),MAX($D$16,IFERROR(L1145,MAX($D$16,POWER((ABS(K1145)^2)/($I$5*MAX(F1145,0.1)^2),1/3)))),MAX($D$16,IFERROR(W1145,MAX($D$16,POWER((ABS(K1145)^2)/($I$5*MAX(F1145,0.1)^2),1/3))))),IF(IFERROR(V1145,0)=1,MAX($D$16,IFERROR(L1145,MAX($D$16,POWER((ABS(K1145)^2)/($I$5*MAX(F1145,0.1)^2),1/3)))),IF(IFERROR(AG1145,0)=1,MAX($D$16,IFERROR(W1145,MAX($D$16,POWER((ABS(K1145)^2)/($I$5*MAX(F1145,0.1)^2),1/3)))),MAX($D$16,POWER((ABS(K1145)^2)/($I$5*MAX(F1145,0.1)^2),1/3))))))),MAX($D$16,POWER((ABS(K1145)^2)/($I$5*MAX(F1145,0.1)^2),1/3)))</f>
        <v>2.1389677043987478</v>
      </c>
      <c r="AI1145">
        <f t="shared" ca="1" si="568"/>
        <v>634.20446770439878</v>
      </c>
      <c r="AJ1145">
        <f t="shared" ca="1" si="569"/>
        <v>635.27395155659815</v>
      </c>
      <c r="AM1145">
        <v>0</v>
      </c>
      <c r="AN1145">
        <v>0</v>
      </c>
      <c r="AO1145">
        <f t="shared" si="570"/>
        <v>0</v>
      </c>
      <c r="AP1145">
        <f t="shared" si="579"/>
        <v>0</v>
      </c>
      <c r="AQ1145">
        <f t="shared" ca="1" si="571"/>
        <v>1.0000000000000004</v>
      </c>
      <c r="AR1145" t="str">
        <f t="shared" ca="1" si="572"/>
        <v>Supercritical</v>
      </c>
      <c r="AS1145">
        <f t="shared" ca="1" si="573"/>
        <v>3.8141460404132466E-3</v>
      </c>
    </row>
    <row r="1146" spans="1:45" x14ac:dyDescent="0.35">
      <c r="A1146">
        <v>997</v>
      </c>
      <c r="B1146">
        <v>995.99599999999998</v>
      </c>
      <c r="C1146">
        <v>616081.46200000006</v>
      </c>
      <c r="D1146">
        <v>3097011.0529999998</v>
      </c>
      <c r="E1146">
        <v>632.06500000000005</v>
      </c>
      <c r="F1146">
        <v>5.2</v>
      </c>
      <c r="G1146">
        <v>0</v>
      </c>
      <c r="H1146" t="s">
        <v>194</v>
      </c>
      <c r="I1146">
        <v>5.7000000000000002E-2</v>
      </c>
      <c r="J1146">
        <f t="shared" si="574"/>
        <v>1</v>
      </c>
      <c r="K1146">
        <f t="shared" ca="1" si="575"/>
        <v>50.95</v>
      </c>
      <c r="L1146">
        <f t="shared" ca="1" si="576"/>
        <v>1.0684959309922624</v>
      </c>
      <c r="M1146">
        <f t="shared" ca="1" si="549"/>
        <v>5.5561788411597641</v>
      </c>
      <c r="N1146">
        <f t="shared" ca="1" si="550"/>
        <v>0.75728294997139567</v>
      </c>
      <c r="O1146">
        <f t="shared" ca="1" si="551"/>
        <v>9.1699712080119067</v>
      </c>
      <c r="P1146">
        <f t="shared" ca="1" si="552"/>
        <v>633.13349593099235</v>
      </c>
      <c r="Q1146">
        <f t="shared" ca="1" si="553"/>
        <v>637.41934567389592</v>
      </c>
      <c r="R1146">
        <f t="shared" ca="1" si="554"/>
        <v>2.7409906686322007E-2</v>
      </c>
      <c r="S1146">
        <f t="shared" ca="1" si="555"/>
        <v>2.8323507366843055</v>
      </c>
      <c r="T1146">
        <f t="shared" ca="1" si="556"/>
        <v>50.594272557643521</v>
      </c>
      <c r="U1146">
        <f t="shared" ca="1" si="577"/>
        <v>-2.7317062411952975E-2</v>
      </c>
      <c r="V1146">
        <f t="shared" ca="1" si="578"/>
        <v>0</v>
      </c>
      <c r="W1146">
        <f t="shared" ca="1" si="557"/>
        <v>1.0762804211243802</v>
      </c>
      <c r="X1146">
        <f t="shared" ca="1" si="558"/>
        <v>5.5966581898467771</v>
      </c>
      <c r="Y1146">
        <f t="shared" ca="1" si="559"/>
        <v>0.76118488645311977</v>
      </c>
      <c r="Z1146">
        <f t="shared" ca="1" si="560"/>
        <v>9.1036469035095546</v>
      </c>
      <c r="AA1146">
        <f t="shared" ca="1" si="561"/>
        <v>633.14128042112441</v>
      </c>
      <c r="AB1146">
        <f t="shared" ca="1" si="562"/>
        <v>637.36535722763711</v>
      </c>
      <c r="AC1146">
        <f t="shared" ca="1" si="563"/>
        <v>2.6830357039695194E-2</v>
      </c>
      <c r="AD1146">
        <f t="shared" ca="1" si="564"/>
        <v>2.8016777494659055</v>
      </c>
      <c r="AE1146">
        <f t="shared" ca="1" si="565"/>
        <v>50.293214924150952</v>
      </c>
      <c r="AF1146">
        <f t="shared" ca="1" si="566"/>
        <v>2.6330357039569208E-2</v>
      </c>
      <c r="AG1146">
        <f t="shared" ca="1" si="567"/>
        <v>0</v>
      </c>
      <c r="AH1146">
        <f ca="1">IFERROR(IF(V32="Supercritical",MAX($D$16,IFERROR(L1146,MAX($D$16,POWER((ABS(K1146)^2)/($I$5*MAX(F1146,0.1)^2),1/3)))),IF(V32="Subcritical",MAX($D$16,IFERROR(W1146,MAX($D$16,POWER((ABS(K1146)^2)/($I$5*MAX(F1146,0.1)^2),1/3)))),IF(AND(IFERROR(V1146,0)=1,IFERROR(AG1146,0)=1),IF(IFERROR(T1146,-1E+99)&gt;=IFERROR(AE1146,-1E+99),MAX($D$16,IFERROR(L1146,MAX($D$16,POWER((ABS(K1146)^2)/($I$5*MAX(F1146,0.1)^2),1/3)))),MAX($D$16,IFERROR(W1146,MAX($D$16,POWER((ABS(K1146)^2)/($I$5*MAX(F1146,0.1)^2),1/3))))),IF(IFERROR(V1146,0)=1,MAX($D$16,IFERROR(L1146,MAX($D$16,POWER((ABS(K1146)^2)/($I$5*MAX(F1146,0.1)^2),1/3)))),IF(IFERROR(AG1146,0)=1,MAX($D$16,IFERROR(W1146,MAX($D$16,POWER((ABS(K1146)^2)/($I$5*MAX(F1146,0.1)^2),1/3)))),MAX($D$16,POWER((ABS(K1146)^2)/($I$5*MAX(F1146,0.1)^2),1/3))))))),MAX($D$16,POWER((ABS(K1146)^2)/($I$5*MAX(F1146,0.1)^2),1/3)))</f>
        <v>2.1389677043987478</v>
      </c>
      <c r="AI1146">
        <f t="shared" ca="1" si="568"/>
        <v>634.20396770439879</v>
      </c>
      <c r="AJ1146">
        <f t="shared" ca="1" si="569"/>
        <v>635.27345155659816</v>
      </c>
      <c r="AM1146">
        <v>0</v>
      </c>
      <c r="AN1146">
        <v>0</v>
      </c>
      <c r="AO1146">
        <f t="shared" si="570"/>
        <v>0</v>
      </c>
      <c r="AP1146">
        <f t="shared" si="579"/>
        <v>0</v>
      </c>
      <c r="AQ1146">
        <f t="shared" ca="1" si="571"/>
        <v>1.0000000000000004</v>
      </c>
      <c r="AR1146" t="str">
        <f t="shared" ca="1" si="572"/>
        <v>Supercritical</v>
      </c>
      <c r="AS1146">
        <f t="shared" ca="1" si="573"/>
        <v>3.8141460404132466E-3</v>
      </c>
    </row>
    <row r="1147" spans="1:45" x14ac:dyDescent="0.35">
      <c r="A1147">
        <v>998</v>
      </c>
      <c r="B1147">
        <v>996.99599999999998</v>
      </c>
      <c r="C1147">
        <v>616081.42000000004</v>
      </c>
      <c r="D1147">
        <v>3097010.054</v>
      </c>
      <c r="E1147">
        <v>632.06449999999995</v>
      </c>
      <c r="F1147">
        <v>5.2</v>
      </c>
      <c r="G1147">
        <v>0</v>
      </c>
      <c r="H1147" t="s">
        <v>194</v>
      </c>
      <c r="I1147">
        <v>0</v>
      </c>
      <c r="J1147">
        <f t="shared" si="574"/>
        <v>1</v>
      </c>
      <c r="K1147">
        <f t="shared" ca="1" si="575"/>
        <v>50.95</v>
      </c>
      <c r="L1147">
        <f t="shared" ca="1" si="576"/>
        <v>1.0684959309922624</v>
      </c>
      <c r="M1147">
        <f t="shared" ca="1" si="549"/>
        <v>5.5561788411597641</v>
      </c>
      <c r="N1147">
        <f t="shared" ca="1" si="550"/>
        <v>0.75728294997139567</v>
      </c>
      <c r="O1147">
        <f t="shared" ca="1" si="551"/>
        <v>9.1699712080119067</v>
      </c>
      <c r="P1147">
        <f t="shared" ca="1" si="552"/>
        <v>633.13299593099225</v>
      </c>
      <c r="Q1147">
        <f t="shared" ca="1" si="553"/>
        <v>637.41884567389582</v>
      </c>
      <c r="R1147">
        <f t="shared" ca="1" si="554"/>
        <v>2.7409906686322007E-2</v>
      </c>
      <c r="S1147">
        <f t="shared" ca="1" si="555"/>
        <v>2.8323507366843055</v>
      </c>
      <c r="T1147">
        <f t="shared" ca="1" si="556"/>
        <v>50.594272557643521</v>
      </c>
      <c r="U1147">
        <f t="shared" ca="1" si="577"/>
        <v>-2.6909906686228169E-2</v>
      </c>
      <c r="V1147">
        <f t="shared" ca="1" si="578"/>
        <v>0</v>
      </c>
      <c r="W1147">
        <f t="shared" ca="1" si="557"/>
        <v>1.0767818246930969</v>
      </c>
      <c r="X1147">
        <f t="shared" ca="1" si="558"/>
        <v>5.5992654884041038</v>
      </c>
      <c r="Y1147">
        <f t="shared" ca="1" si="559"/>
        <v>0.76143564608589165</v>
      </c>
      <c r="Z1147">
        <f t="shared" ca="1" si="560"/>
        <v>9.0994077893816243</v>
      </c>
      <c r="AA1147">
        <f t="shared" ca="1" si="561"/>
        <v>633.14128182469301</v>
      </c>
      <c r="AB1147">
        <f t="shared" ca="1" si="562"/>
        <v>637.36142566350338</v>
      </c>
      <c r="AC1147">
        <f t="shared" ca="1" si="563"/>
        <v>2.6793606153399787E-2</v>
      </c>
      <c r="AD1147">
        <f t="shared" ca="1" si="564"/>
        <v>2.7997210749881627</v>
      </c>
      <c r="AE1147">
        <f t="shared" ca="1" si="565"/>
        <v>50.274005160276367</v>
      </c>
      <c r="AF1147">
        <f t="shared" ca="1" si="566"/>
        <v>2.6293606153444671E-2</v>
      </c>
      <c r="AG1147">
        <f t="shared" ca="1" si="567"/>
        <v>0</v>
      </c>
      <c r="AH1147">
        <f ca="1">IFERROR(IF(V32="Supercritical",MAX($D$16,IFERROR(L1147,MAX($D$16,POWER((ABS(K1147)^2)/($I$5*MAX(F1147,0.1)^2),1/3)))),IF(V32="Subcritical",MAX($D$16,IFERROR(W1147,MAX($D$16,POWER((ABS(K1147)^2)/($I$5*MAX(F1147,0.1)^2),1/3)))),IF(AND(IFERROR(V1147,0)=1,IFERROR(AG1147,0)=1),IF(IFERROR(T1147,-1E+99)&gt;=IFERROR(AE1147,-1E+99),MAX($D$16,IFERROR(L1147,MAX($D$16,POWER((ABS(K1147)^2)/($I$5*MAX(F1147,0.1)^2),1/3)))),MAX($D$16,IFERROR(W1147,MAX($D$16,POWER((ABS(K1147)^2)/($I$5*MAX(F1147,0.1)^2),1/3))))),IF(IFERROR(V1147,0)=1,MAX($D$16,IFERROR(L1147,MAX($D$16,POWER((ABS(K1147)^2)/($I$5*MAX(F1147,0.1)^2),1/3)))),IF(IFERROR(AG1147,0)=1,MAX($D$16,IFERROR(W1147,MAX($D$16,POWER((ABS(K1147)^2)/($I$5*MAX(F1147,0.1)^2),1/3)))),MAX($D$16,POWER((ABS(K1147)^2)/($I$5*MAX(F1147,0.1)^2),1/3))))))),MAX($D$16,POWER((ABS(K1147)^2)/($I$5*MAX(F1147,0.1)^2),1/3)))</f>
        <v>2.1389677043987478</v>
      </c>
      <c r="AI1147">
        <f t="shared" ca="1" si="568"/>
        <v>634.20346770439869</v>
      </c>
      <c r="AJ1147">
        <f t="shared" ca="1" si="569"/>
        <v>635.27295155659806</v>
      </c>
      <c r="AM1147">
        <v>0</v>
      </c>
      <c r="AN1147">
        <v>0</v>
      </c>
      <c r="AO1147">
        <f t="shared" si="570"/>
        <v>0</v>
      </c>
      <c r="AP1147">
        <f t="shared" si="579"/>
        <v>0</v>
      </c>
      <c r="AQ1147">
        <f t="shared" ca="1" si="571"/>
        <v>1.0000000000000004</v>
      </c>
      <c r="AR1147" t="str">
        <f t="shared" ca="1" si="572"/>
        <v>Supercritical</v>
      </c>
      <c r="AS1147">
        <f t="shared" ca="1" si="573"/>
        <v>3.8141460404132466E-3</v>
      </c>
    </row>
    <row r="1148" spans="1:45" x14ac:dyDescent="0.35">
      <c r="A1148">
        <v>999</v>
      </c>
      <c r="B1148">
        <v>997.99599999999998</v>
      </c>
      <c r="C1148">
        <v>616081.37800000003</v>
      </c>
      <c r="D1148">
        <v>3097009.0550000002</v>
      </c>
      <c r="E1148">
        <v>632.06399999999996</v>
      </c>
      <c r="F1148">
        <v>5.2</v>
      </c>
      <c r="G1148">
        <v>0</v>
      </c>
      <c r="H1148" t="s">
        <v>194</v>
      </c>
      <c r="I1148">
        <v>0</v>
      </c>
      <c r="J1148">
        <f t="shared" si="574"/>
        <v>1</v>
      </c>
      <c r="K1148">
        <f t="shared" ca="1" si="575"/>
        <v>50.95</v>
      </c>
      <c r="L1148">
        <f t="shared" ca="1" si="576"/>
        <v>1.0684959309922624</v>
      </c>
      <c r="M1148">
        <f t="shared" ca="1" si="549"/>
        <v>5.5561788411597641</v>
      </c>
      <c r="N1148">
        <f t="shared" ca="1" si="550"/>
        <v>0.75728294997139567</v>
      </c>
      <c r="O1148">
        <f t="shared" ca="1" si="551"/>
        <v>9.1699712080119067</v>
      </c>
      <c r="P1148">
        <f t="shared" ca="1" si="552"/>
        <v>633.13249593099226</v>
      </c>
      <c r="Q1148">
        <f t="shared" ca="1" si="553"/>
        <v>637.41834567389583</v>
      </c>
      <c r="R1148">
        <f t="shared" ca="1" si="554"/>
        <v>2.7409906686322007E-2</v>
      </c>
      <c r="S1148">
        <f t="shared" ca="1" si="555"/>
        <v>2.8323507366843055</v>
      </c>
      <c r="T1148">
        <f t="shared" ca="1" si="556"/>
        <v>50.594272557643521</v>
      </c>
      <c r="U1148">
        <f t="shared" ca="1" si="577"/>
        <v>-2.6909906686341856E-2</v>
      </c>
      <c r="V1148">
        <f t="shared" ca="1" si="578"/>
        <v>0</v>
      </c>
      <c r="W1148">
        <f t="shared" ca="1" si="557"/>
        <v>1.0772816664303602</v>
      </c>
      <c r="X1148">
        <f t="shared" ca="1" si="558"/>
        <v>5.6018646654378728</v>
      </c>
      <c r="Y1148">
        <f t="shared" ca="1" si="559"/>
        <v>0.76168555655892389</v>
      </c>
      <c r="Z1148">
        <f t="shared" ca="1" si="560"/>
        <v>9.0951858073882033</v>
      </c>
      <c r="AA1148">
        <f t="shared" ca="1" si="561"/>
        <v>633.14128166643036</v>
      </c>
      <c r="AB1148">
        <f t="shared" ca="1" si="562"/>
        <v>637.35751025312334</v>
      </c>
      <c r="AC1148">
        <f t="shared" ca="1" si="563"/>
        <v>2.6757038436258356E-2</v>
      </c>
      <c r="AD1148">
        <f t="shared" ca="1" si="564"/>
        <v>2.7977727612600467</v>
      </c>
      <c r="AE1148">
        <f t="shared" ca="1" si="565"/>
        <v>50.254876933358787</v>
      </c>
      <c r="AF1148">
        <f t="shared" ca="1" si="566"/>
        <v>2.6630823113578117E-2</v>
      </c>
      <c r="AG1148">
        <f t="shared" ca="1" si="567"/>
        <v>0</v>
      </c>
      <c r="AH1148">
        <f ca="1">IFERROR(IF(V32="Supercritical",MAX($D$16,IFERROR(L1148,MAX($D$16,POWER((ABS(K1148)^2)/($I$5*MAX(F1148,0.1)^2),1/3)))),IF(V32="Subcritical",MAX($D$16,IFERROR(W1148,MAX($D$16,POWER((ABS(K1148)^2)/($I$5*MAX(F1148,0.1)^2),1/3)))),IF(AND(IFERROR(V1148,0)=1,IFERROR(AG1148,0)=1),IF(IFERROR(T1148,-1E+99)&gt;=IFERROR(AE1148,-1E+99),MAX($D$16,IFERROR(L1148,MAX($D$16,POWER((ABS(K1148)^2)/($I$5*MAX(F1148,0.1)^2),1/3)))),MAX($D$16,IFERROR(W1148,MAX($D$16,POWER((ABS(K1148)^2)/($I$5*MAX(F1148,0.1)^2),1/3))))),IF(IFERROR(V1148,0)=1,MAX($D$16,IFERROR(L1148,MAX($D$16,POWER((ABS(K1148)^2)/($I$5*MAX(F1148,0.1)^2),1/3)))),IF(IFERROR(AG1148,0)=1,MAX($D$16,IFERROR(W1148,MAX($D$16,POWER((ABS(K1148)^2)/($I$5*MAX(F1148,0.1)^2),1/3)))),MAX($D$16,POWER((ABS(K1148)^2)/($I$5*MAX(F1148,0.1)^2),1/3))))))),MAX($D$16,POWER((ABS(K1148)^2)/($I$5*MAX(F1148,0.1)^2),1/3)))</f>
        <v>2.1389677043987478</v>
      </c>
      <c r="AI1148">
        <f t="shared" ca="1" si="568"/>
        <v>634.2029677043987</v>
      </c>
      <c r="AJ1148">
        <f t="shared" ca="1" si="569"/>
        <v>635.27245155659807</v>
      </c>
      <c r="AM1148">
        <v>0</v>
      </c>
      <c r="AN1148">
        <v>0</v>
      </c>
      <c r="AO1148">
        <f t="shared" si="570"/>
        <v>0</v>
      </c>
      <c r="AP1148">
        <f t="shared" si="579"/>
        <v>0</v>
      </c>
      <c r="AQ1148">
        <f t="shared" ca="1" si="571"/>
        <v>1.0000000000000004</v>
      </c>
      <c r="AR1148" t="str">
        <f t="shared" ca="1" si="572"/>
        <v>Supercritical</v>
      </c>
      <c r="AS1148">
        <f t="shared" ca="1" si="573"/>
        <v>3.8141460404132466E-3</v>
      </c>
    </row>
    <row r="1149" spans="1:45" x14ac:dyDescent="0.35">
      <c r="A1149">
        <v>1000</v>
      </c>
      <c r="B1149">
        <v>998.995</v>
      </c>
      <c r="C1149">
        <v>616081.33600000001</v>
      </c>
      <c r="D1149">
        <v>3097008.0559999999</v>
      </c>
      <c r="E1149">
        <v>632.06349999999998</v>
      </c>
      <c r="F1149">
        <v>5.2</v>
      </c>
      <c r="G1149">
        <v>0</v>
      </c>
      <c r="H1149" t="s">
        <v>194</v>
      </c>
      <c r="I1149">
        <v>5.7000000000000002E-2</v>
      </c>
      <c r="J1149">
        <f t="shared" si="574"/>
        <v>0.99900000000002365</v>
      </c>
      <c r="K1149">
        <f t="shared" ca="1" si="575"/>
        <v>50.95</v>
      </c>
      <c r="L1149">
        <f t="shared" ca="1" si="576"/>
        <v>1.0684959309922624</v>
      </c>
      <c r="M1149">
        <f t="shared" ca="1" si="549"/>
        <v>5.5561788411597641</v>
      </c>
      <c r="N1149">
        <f t="shared" ca="1" si="550"/>
        <v>0.75728294997139567</v>
      </c>
      <c r="O1149">
        <f t="shared" ca="1" si="551"/>
        <v>9.1699712080119067</v>
      </c>
      <c r="P1149">
        <f t="shared" ca="1" si="552"/>
        <v>633.13199593099228</v>
      </c>
      <c r="Q1149">
        <f t="shared" ca="1" si="553"/>
        <v>637.41784567389584</v>
      </c>
      <c r="R1149">
        <f t="shared" ca="1" si="554"/>
        <v>2.7409906686322007E-2</v>
      </c>
      <c r="S1149">
        <f t="shared" ca="1" si="555"/>
        <v>2.8323507366843055</v>
      </c>
      <c r="T1149">
        <f t="shared" ca="1" si="556"/>
        <v>50.594272557643521</v>
      </c>
      <c r="U1149">
        <f t="shared" ca="1" si="577"/>
        <v>-2.7289652505260165E-2</v>
      </c>
      <c r="V1149">
        <f t="shared" ca="1" si="578"/>
        <v>0</v>
      </c>
      <c r="W1149">
        <f t="shared" ca="1" si="557"/>
        <v>1.0777789962333768</v>
      </c>
      <c r="X1149">
        <f t="shared" ca="1" si="558"/>
        <v>5.6044507804135595</v>
      </c>
      <c r="Y1149">
        <f t="shared" ca="1" si="559"/>
        <v>0.76193414369832957</v>
      </c>
      <c r="Z1149">
        <f t="shared" ca="1" si="560"/>
        <v>9.0909889293809343</v>
      </c>
      <c r="AA1149">
        <f t="shared" ca="1" si="561"/>
        <v>633.14127899623338</v>
      </c>
      <c r="AB1149">
        <f t="shared" ca="1" si="562"/>
        <v>637.35361741183613</v>
      </c>
      <c r="AC1149">
        <f t="shared" ca="1" si="563"/>
        <v>2.6720722397901516E-2</v>
      </c>
      <c r="AD1149">
        <f t="shared" ca="1" si="564"/>
        <v>2.7958364803686848</v>
      </c>
      <c r="AE1149">
        <f t="shared" ca="1" si="565"/>
        <v>50.23586630965886</v>
      </c>
      <c r="AF1149">
        <f t="shared" ca="1" si="566"/>
        <v>2.6620894547477292E-2</v>
      </c>
      <c r="AG1149">
        <f t="shared" ca="1" si="567"/>
        <v>0</v>
      </c>
      <c r="AH1149">
        <f ca="1">IFERROR(IF(V32="Supercritical",MAX($D$16,IFERROR(L1149,MAX($D$16,POWER((ABS(K1149)^2)/($I$5*MAX(F1149,0.1)^2),1/3)))),IF(V32="Subcritical",MAX($D$16,IFERROR(W1149,MAX($D$16,POWER((ABS(K1149)^2)/($I$5*MAX(F1149,0.1)^2),1/3)))),IF(AND(IFERROR(V1149,0)=1,IFERROR(AG1149,0)=1),IF(IFERROR(T1149,-1E+99)&gt;=IFERROR(AE1149,-1E+99),MAX($D$16,IFERROR(L1149,MAX($D$16,POWER((ABS(K1149)^2)/($I$5*MAX(F1149,0.1)^2),1/3)))),MAX($D$16,IFERROR(W1149,MAX($D$16,POWER((ABS(K1149)^2)/($I$5*MAX(F1149,0.1)^2),1/3))))),IF(IFERROR(V1149,0)=1,MAX($D$16,IFERROR(L1149,MAX($D$16,POWER((ABS(K1149)^2)/($I$5*MAX(F1149,0.1)^2),1/3)))),IF(IFERROR(AG1149,0)=1,MAX($D$16,IFERROR(W1149,MAX($D$16,POWER((ABS(K1149)^2)/($I$5*MAX(F1149,0.1)^2),1/3)))),MAX($D$16,POWER((ABS(K1149)^2)/($I$5*MAX(F1149,0.1)^2),1/3))))))),MAX($D$16,POWER((ABS(K1149)^2)/($I$5*MAX(F1149,0.1)^2),1/3)))</f>
        <v>2.1389677043987478</v>
      </c>
      <c r="AI1149">
        <f t="shared" ca="1" si="568"/>
        <v>634.20246770439871</v>
      </c>
      <c r="AJ1149">
        <f t="shared" ca="1" si="569"/>
        <v>635.27195155659808</v>
      </c>
      <c r="AM1149">
        <v>0</v>
      </c>
      <c r="AN1149">
        <v>0</v>
      </c>
      <c r="AO1149">
        <f t="shared" si="570"/>
        <v>0</v>
      </c>
      <c r="AP1149">
        <f t="shared" si="579"/>
        <v>0</v>
      </c>
      <c r="AQ1149">
        <f t="shared" ca="1" si="571"/>
        <v>1.0000000000000004</v>
      </c>
      <c r="AR1149" t="str">
        <f t="shared" ca="1" si="572"/>
        <v>Supercritical</v>
      </c>
      <c r="AS1149">
        <f t="shared" ca="1" si="573"/>
        <v>3.8141460404132466E-3</v>
      </c>
    </row>
    <row r="1150" spans="1:45" x14ac:dyDescent="0.35">
      <c r="A1150">
        <v>1001</v>
      </c>
      <c r="B1150">
        <v>999.995</v>
      </c>
      <c r="C1150">
        <v>616081.29299999995</v>
      </c>
      <c r="D1150">
        <v>3097007.057</v>
      </c>
      <c r="E1150">
        <v>632.06299999999999</v>
      </c>
      <c r="F1150">
        <v>5.2</v>
      </c>
      <c r="G1150">
        <v>0</v>
      </c>
      <c r="H1150" t="s">
        <v>194</v>
      </c>
      <c r="I1150">
        <v>5.7000000000000002E-2</v>
      </c>
      <c r="J1150">
        <f t="shared" si="574"/>
        <v>1</v>
      </c>
      <c r="K1150">
        <f t="shared" ca="1" si="575"/>
        <v>50.95</v>
      </c>
      <c r="L1150">
        <f t="shared" ca="1" si="576"/>
        <v>1.0684959309922624</v>
      </c>
      <c r="M1150">
        <f t="shared" ca="1" si="549"/>
        <v>5.5561788411597641</v>
      </c>
      <c r="N1150">
        <f t="shared" ca="1" si="550"/>
        <v>0.75728294997139567</v>
      </c>
      <c r="O1150">
        <f t="shared" ca="1" si="551"/>
        <v>9.1699712080119067</v>
      </c>
      <c r="P1150">
        <f t="shared" ca="1" si="552"/>
        <v>633.13149593099229</v>
      </c>
      <c r="Q1150">
        <f t="shared" ca="1" si="553"/>
        <v>637.41734567389585</v>
      </c>
      <c r="R1150">
        <f t="shared" ca="1" si="554"/>
        <v>2.7409906686322007E-2</v>
      </c>
      <c r="S1150">
        <f t="shared" ca="1" si="555"/>
        <v>2.8323507366843055</v>
      </c>
      <c r="T1150">
        <f t="shared" ca="1" si="556"/>
        <v>50.594272557643521</v>
      </c>
      <c r="U1150">
        <f t="shared" ca="1" si="577"/>
        <v>-2.7317062411952975E-2</v>
      </c>
      <c r="V1150">
        <f t="shared" ca="1" si="578"/>
        <v>0</v>
      </c>
      <c r="W1150">
        <f t="shared" ca="1" si="557"/>
        <v>1.0782721410809242</v>
      </c>
      <c r="X1150">
        <f t="shared" ca="1" si="558"/>
        <v>5.6070151336208056</v>
      </c>
      <c r="Y1150">
        <f t="shared" ca="1" si="559"/>
        <v>0.76218057263879968</v>
      </c>
      <c r="Z1150">
        <f t="shared" ca="1" si="560"/>
        <v>9.0868311901805683</v>
      </c>
      <c r="AA1150">
        <f t="shared" ca="1" si="561"/>
        <v>633.14127214108089</v>
      </c>
      <c r="AB1150">
        <f t="shared" ca="1" si="562"/>
        <v>637.34975843459972</v>
      </c>
      <c r="AC1150">
        <f t="shared" ca="1" si="563"/>
        <v>2.6684778682210787E-2</v>
      </c>
      <c r="AD1150">
        <f t="shared" ca="1" si="564"/>
        <v>2.7939186973042252</v>
      </c>
      <c r="AE1150">
        <f t="shared" ca="1" si="565"/>
        <v>50.217036781392245</v>
      </c>
      <c r="AF1150">
        <f t="shared" ca="1" si="566"/>
        <v>2.6198806969887301E-2</v>
      </c>
      <c r="AG1150">
        <f t="shared" ca="1" si="567"/>
        <v>0</v>
      </c>
      <c r="AH1150">
        <f ca="1">IFERROR(IF(V32="Supercritical",MAX($D$16,IFERROR(L1150,MAX($D$16,POWER((ABS(K1150)^2)/($I$5*MAX(F1150,0.1)^2),1/3)))),IF(V32="Subcritical",MAX($D$16,IFERROR(W1150,MAX($D$16,POWER((ABS(K1150)^2)/($I$5*MAX(F1150,0.1)^2),1/3)))),IF(AND(IFERROR(V1150,0)=1,IFERROR(AG1150,0)=1),IF(IFERROR(T1150,-1E+99)&gt;=IFERROR(AE1150,-1E+99),MAX($D$16,IFERROR(L1150,MAX($D$16,POWER((ABS(K1150)^2)/($I$5*MAX(F1150,0.1)^2),1/3)))),MAX($D$16,IFERROR(W1150,MAX($D$16,POWER((ABS(K1150)^2)/($I$5*MAX(F1150,0.1)^2),1/3))))),IF(IFERROR(V1150,0)=1,MAX($D$16,IFERROR(L1150,MAX($D$16,POWER((ABS(K1150)^2)/($I$5*MAX(F1150,0.1)^2),1/3)))),IF(IFERROR(AG1150,0)=1,MAX($D$16,IFERROR(W1150,MAX($D$16,POWER((ABS(K1150)^2)/($I$5*MAX(F1150,0.1)^2),1/3)))),MAX($D$16,POWER((ABS(K1150)^2)/($I$5*MAX(F1150,0.1)^2),1/3))))))),MAX($D$16,POWER((ABS(K1150)^2)/($I$5*MAX(F1150,0.1)^2),1/3)))</f>
        <v>2.1389677043987478</v>
      </c>
      <c r="AI1150">
        <f t="shared" ca="1" si="568"/>
        <v>634.20196770439873</v>
      </c>
      <c r="AJ1150">
        <f t="shared" ca="1" si="569"/>
        <v>635.27145155659809</v>
      </c>
      <c r="AM1150">
        <v>0</v>
      </c>
      <c r="AN1150">
        <v>0</v>
      </c>
      <c r="AO1150">
        <f t="shared" si="570"/>
        <v>0</v>
      </c>
      <c r="AP1150">
        <f t="shared" si="579"/>
        <v>0</v>
      </c>
      <c r="AQ1150">
        <f t="shared" ca="1" si="571"/>
        <v>1.0000000000000004</v>
      </c>
      <c r="AR1150" t="str">
        <f t="shared" ca="1" si="572"/>
        <v>Supercritical</v>
      </c>
      <c r="AS1150">
        <f t="shared" ca="1" si="573"/>
        <v>3.8141460404132466E-3</v>
      </c>
    </row>
    <row r="1151" spans="1:45" x14ac:dyDescent="0.35">
      <c r="A1151">
        <v>1002</v>
      </c>
      <c r="B1151">
        <v>1000.995</v>
      </c>
      <c r="C1151">
        <v>616081.25100000005</v>
      </c>
      <c r="D1151">
        <v>3097006.0580000002</v>
      </c>
      <c r="E1151">
        <v>632.0625</v>
      </c>
      <c r="F1151">
        <v>5.2</v>
      </c>
      <c r="G1151">
        <v>0</v>
      </c>
      <c r="H1151" t="s">
        <v>194</v>
      </c>
      <c r="I1151">
        <v>2E-3</v>
      </c>
      <c r="J1151">
        <f t="shared" si="574"/>
        <v>1</v>
      </c>
      <c r="K1151">
        <f t="shared" ca="1" si="575"/>
        <v>50.95</v>
      </c>
      <c r="L1151">
        <f t="shared" ca="1" si="576"/>
        <v>1.0684959309922624</v>
      </c>
      <c r="M1151">
        <f t="shared" ca="1" si="549"/>
        <v>5.5561788411597641</v>
      </c>
      <c r="N1151">
        <f t="shared" ca="1" si="550"/>
        <v>0.75728294997139567</v>
      </c>
      <c r="O1151">
        <f t="shared" ca="1" si="551"/>
        <v>9.1699712080119067</v>
      </c>
      <c r="P1151">
        <f t="shared" ca="1" si="552"/>
        <v>633.1309959309923</v>
      </c>
      <c r="Q1151">
        <f t="shared" ca="1" si="553"/>
        <v>637.41684567389586</v>
      </c>
      <c r="R1151">
        <f t="shared" ca="1" si="554"/>
        <v>2.7409906686322007E-2</v>
      </c>
      <c r="S1151">
        <f t="shared" ca="1" si="555"/>
        <v>2.8323507366843055</v>
      </c>
      <c r="T1151">
        <f t="shared" ca="1" si="556"/>
        <v>50.594272557643521</v>
      </c>
      <c r="U1151">
        <f t="shared" ca="1" si="577"/>
        <v>-2.6924192852106898E-2</v>
      </c>
      <c r="V1151">
        <f t="shared" ca="1" si="578"/>
        <v>0</v>
      </c>
      <c r="W1151">
        <f t="shared" ca="1" si="557"/>
        <v>1.0787622433778037</v>
      </c>
      <c r="X1151">
        <f t="shared" ca="1" si="558"/>
        <v>5.6095636655645791</v>
      </c>
      <c r="Y1151">
        <f t="shared" ca="1" si="559"/>
        <v>0.76242541573085354</v>
      </c>
      <c r="Z1151">
        <f t="shared" ca="1" si="560"/>
        <v>9.082702869167294</v>
      </c>
      <c r="AA1151">
        <f t="shared" ca="1" si="561"/>
        <v>633.14126224337781</v>
      </c>
      <c r="AB1151">
        <f t="shared" ca="1" si="562"/>
        <v>637.34592541410052</v>
      </c>
      <c r="AC1151">
        <f t="shared" ca="1" si="563"/>
        <v>2.6649122407827349E-2</v>
      </c>
      <c r="AD1151">
        <f t="shared" ca="1" si="564"/>
        <v>2.7920149176131899</v>
      </c>
      <c r="AE1151">
        <f t="shared" ca="1" si="565"/>
        <v>50.198344238964985</v>
      </c>
      <c r="AF1151">
        <f t="shared" ca="1" si="566"/>
        <v>2.6596237847343218E-2</v>
      </c>
      <c r="AG1151">
        <f t="shared" ca="1" si="567"/>
        <v>0</v>
      </c>
      <c r="AH1151">
        <f ca="1">IFERROR(IF(V32="Supercritical",MAX($D$16,IFERROR(L1151,MAX($D$16,POWER((ABS(K1151)^2)/($I$5*MAX(F1151,0.1)^2),1/3)))),IF(V32="Subcritical",MAX($D$16,IFERROR(W1151,MAX($D$16,POWER((ABS(K1151)^2)/($I$5*MAX(F1151,0.1)^2),1/3)))),IF(AND(IFERROR(V1151,0)=1,IFERROR(AG1151,0)=1),IF(IFERROR(T1151,-1E+99)&gt;=IFERROR(AE1151,-1E+99),MAX($D$16,IFERROR(L1151,MAX($D$16,POWER((ABS(K1151)^2)/($I$5*MAX(F1151,0.1)^2),1/3)))),MAX($D$16,IFERROR(W1151,MAX($D$16,POWER((ABS(K1151)^2)/($I$5*MAX(F1151,0.1)^2),1/3))))),IF(IFERROR(V1151,0)=1,MAX($D$16,IFERROR(L1151,MAX($D$16,POWER((ABS(K1151)^2)/($I$5*MAX(F1151,0.1)^2),1/3)))),IF(IFERROR(AG1151,0)=1,MAX($D$16,IFERROR(W1151,MAX($D$16,POWER((ABS(K1151)^2)/($I$5*MAX(F1151,0.1)^2),1/3)))),MAX($D$16,POWER((ABS(K1151)^2)/($I$5*MAX(F1151,0.1)^2),1/3))))))),MAX($D$16,POWER((ABS(K1151)^2)/($I$5*MAX(F1151,0.1)^2),1/3)))</f>
        <v>2.1389677043987478</v>
      </c>
      <c r="AI1151">
        <f t="shared" ca="1" si="568"/>
        <v>634.20146770439874</v>
      </c>
      <c r="AJ1151">
        <f t="shared" ca="1" si="569"/>
        <v>635.27095155659811</v>
      </c>
      <c r="AM1151">
        <v>0</v>
      </c>
      <c r="AN1151">
        <v>0</v>
      </c>
      <c r="AO1151">
        <f t="shared" si="570"/>
        <v>0</v>
      </c>
      <c r="AP1151">
        <f t="shared" si="579"/>
        <v>0</v>
      </c>
      <c r="AQ1151">
        <f t="shared" ca="1" si="571"/>
        <v>1.0000000000000004</v>
      </c>
      <c r="AR1151" t="str">
        <f t="shared" ca="1" si="572"/>
        <v>Supercritical</v>
      </c>
      <c r="AS1151">
        <f t="shared" ca="1" si="573"/>
        <v>3.8141460404132466E-3</v>
      </c>
    </row>
    <row r="1152" spans="1:45" x14ac:dyDescent="0.35">
      <c r="A1152">
        <v>1003</v>
      </c>
      <c r="B1152">
        <v>1001.996</v>
      </c>
      <c r="C1152">
        <v>616081.20900000003</v>
      </c>
      <c r="D1152">
        <v>3097005.0580000002</v>
      </c>
      <c r="E1152">
        <v>632.06200000000001</v>
      </c>
      <c r="F1152">
        <v>5.2</v>
      </c>
      <c r="G1152">
        <v>0</v>
      </c>
      <c r="H1152" t="s">
        <v>194</v>
      </c>
      <c r="I1152">
        <v>0.06</v>
      </c>
      <c r="J1152">
        <f t="shared" si="574"/>
        <v>1.0009999999999764</v>
      </c>
      <c r="K1152">
        <f t="shared" ca="1" si="575"/>
        <v>50.95</v>
      </c>
      <c r="L1152">
        <f t="shared" ca="1" si="576"/>
        <v>1.0684959309922624</v>
      </c>
      <c r="M1152">
        <f t="shared" ca="1" si="549"/>
        <v>5.5561788411597641</v>
      </c>
      <c r="N1152">
        <f t="shared" ca="1" si="550"/>
        <v>0.75728294997139567</v>
      </c>
      <c r="O1152">
        <f t="shared" ca="1" si="551"/>
        <v>9.1699712080119067</v>
      </c>
      <c r="P1152">
        <f t="shared" ca="1" si="552"/>
        <v>633.13049593099231</v>
      </c>
      <c r="Q1152">
        <f t="shared" ca="1" si="553"/>
        <v>637.41634567389588</v>
      </c>
      <c r="R1152">
        <f t="shared" ca="1" si="554"/>
        <v>2.7409906686322007E-2</v>
      </c>
      <c r="S1152">
        <f t="shared" ca="1" si="555"/>
        <v>2.8323507366843055</v>
      </c>
      <c r="T1152">
        <f t="shared" ca="1" si="556"/>
        <v>50.594272557643521</v>
      </c>
      <c r="U1152">
        <f t="shared" ca="1" si="577"/>
        <v>-2.7365901567350193E-2</v>
      </c>
      <c r="V1152">
        <f t="shared" ca="1" si="578"/>
        <v>0</v>
      </c>
      <c r="W1152">
        <f t="shared" ca="1" si="557"/>
        <v>1.0792505063487905</v>
      </c>
      <c r="X1152">
        <f t="shared" ca="1" si="558"/>
        <v>5.6121026330137109</v>
      </c>
      <c r="Y1152">
        <f t="shared" ca="1" si="559"/>
        <v>0.76266927507785298</v>
      </c>
      <c r="Z1152">
        <f t="shared" ca="1" si="560"/>
        <v>9.0785937698790349</v>
      </c>
      <c r="AA1152">
        <f t="shared" ca="1" si="561"/>
        <v>633.1412505063488</v>
      </c>
      <c r="AB1152">
        <f t="shared" ca="1" si="562"/>
        <v>637.34211008017587</v>
      </c>
      <c r="AC1152">
        <f t="shared" ca="1" si="563"/>
        <v>2.6613664907133572E-2</v>
      </c>
      <c r="AD1152">
        <f t="shared" ca="1" si="564"/>
        <v>2.7901204316337043</v>
      </c>
      <c r="AE1152">
        <f t="shared" ca="1" si="565"/>
        <v>50.179742454571823</v>
      </c>
      <c r="AF1152">
        <f t="shared" ca="1" si="566"/>
        <v>2.6512746566709211E-2</v>
      </c>
      <c r="AG1152">
        <f t="shared" ca="1" si="567"/>
        <v>0</v>
      </c>
      <c r="AH1152">
        <f ca="1">IFERROR(IF(V32="Supercritical",MAX($D$16,IFERROR(L1152,MAX($D$16,POWER((ABS(K1152)^2)/($I$5*MAX(F1152,0.1)^2),1/3)))),IF(V32="Subcritical",MAX($D$16,IFERROR(W1152,MAX($D$16,POWER((ABS(K1152)^2)/($I$5*MAX(F1152,0.1)^2),1/3)))),IF(AND(IFERROR(V1152,0)=1,IFERROR(AG1152,0)=1),IF(IFERROR(T1152,-1E+99)&gt;=IFERROR(AE1152,-1E+99),MAX($D$16,IFERROR(L1152,MAX($D$16,POWER((ABS(K1152)^2)/($I$5*MAX(F1152,0.1)^2),1/3)))),MAX($D$16,IFERROR(W1152,MAX($D$16,POWER((ABS(K1152)^2)/($I$5*MAX(F1152,0.1)^2),1/3))))),IF(IFERROR(V1152,0)=1,MAX($D$16,IFERROR(L1152,MAX($D$16,POWER((ABS(K1152)^2)/($I$5*MAX(F1152,0.1)^2),1/3)))),IF(IFERROR(AG1152,0)=1,MAX($D$16,IFERROR(W1152,MAX($D$16,POWER((ABS(K1152)^2)/($I$5*MAX(F1152,0.1)^2),1/3)))),MAX($D$16,POWER((ABS(K1152)^2)/($I$5*MAX(F1152,0.1)^2),1/3))))))),MAX($D$16,POWER((ABS(K1152)^2)/($I$5*MAX(F1152,0.1)^2),1/3)))</f>
        <v>2.1389677043987478</v>
      </c>
      <c r="AI1152">
        <f t="shared" ca="1" si="568"/>
        <v>634.20096770439875</v>
      </c>
      <c r="AJ1152">
        <f t="shared" ca="1" si="569"/>
        <v>635.27045155659812</v>
      </c>
      <c r="AM1152">
        <v>0</v>
      </c>
      <c r="AN1152">
        <v>0</v>
      </c>
      <c r="AO1152">
        <f t="shared" si="570"/>
        <v>0</v>
      </c>
      <c r="AP1152">
        <f t="shared" si="579"/>
        <v>0</v>
      </c>
      <c r="AQ1152">
        <f t="shared" ca="1" si="571"/>
        <v>1.0000000000000004</v>
      </c>
      <c r="AR1152" t="str">
        <f t="shared" ca="1" si="572"/>
        <v>Supercritical</v>
      </c>
      <c r="AS1152">
        <f t="shared" ca="1" si="573"/>
        <v>3.8141460404132466E-3</v>
      </c>
    </row>
    <row r="1153" spans="1:45" x14ac:dyDescent="0.35">
      <c r="A1153">
        <v>1004</v>
      </c>
      <c r="B1153">
        <v>1002.996</v>
      </c>
      <c r="C1153">
        <v>616081.16599999997</v>
      </c>
      <c r="D1153">
        <v>3097004.0589999999</v>
      </c>
      <c r="E1153">
        <v>632.06150000000002</v>
      </c>
      <c r="F1153">
        <v>5.2</v>
      </c>
      <c r="G1153">
        <v>0</v>
      </c>
      <c r="H1153" t="s">
        <v>194</v>
      </c>
      <c r="I1153">
        <v>5.7000000000000002E-2</v>
      </c>
      <c r="J1153">
        <f t="shared" si="574"/>
        <v>1</v>
      </c>
      <c r="K1153">
        <f t="shared" ca="1" si="575"/>
        <v>50.95</v>
      </c>
      <c r="L1153">
        <f t="shared" ca="1" si="576"/>
        <v>1.0684959309922624</v>
      </c>
      <c r="M1153">
        <f t="shared" ca="1" si="549"/>
        <v>5.5561788411597641</v>
      </c>
      <c r="N1153">
        <f t="shared" ca="1" si="550"/>
        <v>0.75728294997139567</v>
      </c>
      <c r="O1153">
        <f t="shared" ca="1" si="551"/>
        <v>9.1699712080119067</v>
      </c>
      <c r="P1153">
        <f t="shared" ca="1" si="552"/>
        <v>633.12999593099232</v>
      </c>
      <c r="Q1153">
        <f t="shared" ca="1" si="553"/>
        <v>637.41584567389589</v>
      </c>
      <c r="R1153">
        <f t="shared" ca="1" si="554"/>
        <v>2.7409906686322007E-2</v>
      </c>
      <c r="S1153">
        <f t="shared" ca="1" si="555"/>
        <v>2.8323507366843055</v>
      </c>
      <c r="T1153">
        <f t="shared" ca="1" si="556"/>
        <v>50.594272557643521</v>
      </c>
      <c r="U1153">
        <f t="shared" ca="1" si="577"/>
        <v>-2.7317062411952975E-2</v>
      </c>
      <c r="V1153">
        <f t="shared" ca="1" si="578"/>
        <v>0</v>
      </c>
      <c r="W1153">
        <f t="shared" ca="1" si="557"/>
        <v>1.0797372259646802</v>
      </c>
      <c r="X1153">
        <f t="shared" ca="1" si="558"/>
        <v>5.6146335750163372</v>
      </c>
      <c r="Y1153">
        <f t="shared" ca="1" si="559"/>
        <v>0.76291229919881098</v>
      </c>
      <c r="Z1153">
        <f t="shared" ca="1" si="560"/>
        <v>9.0745013577937268</v>
      </c>
      <c r="AA1153">
        <f t="shared" ca="1" si="561"/>
        <v>633.14123722596469</v>
      </c>
      <c r="AB1153">
        <f t="shared" ca="1" si="562"/>
        <v>637.33831036014408</v>
      </c>
      <c r="AC1153">
        <f t="shared" ca="1" si="563"/>
        <v>2.6578383864347643E-2</v>
      </c>
      <c r="AD1153">
        <f t="shared" ca="1" si="564"/>
        <v>2.7882340653103221</v>
      </c>
      <c r="AE1153">
        <f t="shared" ca="1" si="565"/>
        <v>50.161219912473776</v>
      </c>
      <c r="AF1153">
        <f t="shared" ca="1" si="566"/>
        <v>2.6078383864387433E-2</v>
      </c>
      <c r="AG1153">
        <f t="shared" ca="1" si="567"/>
        <v>0</v>
      </c>
      <c r="AH1153">
        <f ca="1">IFERROR(IF(V32="Supercritical",MAX($D$16,IFERROR(L1153,MAX($D$16,POWER((ABS(K1153)^2)/($I$5*MAX(F1153,0.1)^2),1/3)))),IF(V32="Subcritical",MAX($D$16,IFERROR(W1153,MAX($D$16,POWER((ABS(K1153)^2)/($I$5*MAX(F1153,0.1)^2),1/3)))),IF(AND(IFERROR(V1153,0)=1,IFERROR(AG1153,0)=1),IF(IFERROR(T1153,-1E+99)&gt;=IFERROR(AE1153,-1E+99),MAX($D$16,IFERROR(L1153,MAX($D$16,POWER((ABS(K1153)^2)/($I$5*MAX(F1153,0.1)^2),1/3)))),MAX($D$16,IFERROR(W1153,MAX($D$16,POWER((ABS(K1153)^2)/($I$5*MAX(F1153,0.1)^2),1/3))))),IF(IFERROR(V1153,0)=1,MAX($D$16,IFERROR(L1153,MAX($D$16,POWER((ABS(K1153)^2)/($I$5*MAX(F1153,0.1)^2),1/3)))),IF(IFERROR(AG1153,0)=1,MAX($D$16,IFERROR(W1153,MAX($D$16,POWER((ABS(K1153)^2)/($I$5*MAX(F1153,0.1)^2),1/3)))),MAX($D$16,POWER((ABS(K1153)^2)/($I$5*MAX(F1153,0.1)^2),1/3))))))),MAX($D$16,POWER((ABS(K1153)^2)/($I$5*MAX(F1153,0.1)^2),1/3)))</f>
        <v>2.1389677043987478</v>
      </c>
      <c r="AI1153">
        <f t="shared" ca="1" si="568"/>
        <v>634.20046770439876</v>
      </c>
      <c r="AJ1153">
        <f t="shared" ca="1" si="569"/>
        <v>635.26995155659813</v>
      </c>
      <c r="AM1153">
        <v>0</v>
      </c>
      <c r="AN1153">
        <v>0</v>
      </c>
      <c r="AO1153">
        <f t="shared" si="570"/>
        <v>0</v>
      </c>
      <c r="AP1153">
        <f t="shared" si="579"/>
        <v>0</v>
      </c>
      <c r="AQ1153">
        <f t="shared" ca="1" si="571"/>
        <v>1.0000000000000004</v>
      </c>
      <c r="AR1153" t="str">
        <f t="shared" ca="1" si="572"/>
        <v>Supercritical</v>
      </c>
      <c r="AS1153">
        <f t="shared" ca="1" si="573"/>
        <v>3.8141460404132466E-3</v>
      </c>
    </row>
    <row r="1154" spans="1:45" x14ac:dyDescent="0.35">
      <c r="A1154">
        <v>1005</v>
      </c>
      <c r="B1154">
        <v>1003.996</v>
      </c>
      <c r="C1154">
        <v>616081.12399999995</v>
      </c>
      <c r="D1154">
        <v>3097003.06</v>
      </c>
      <c r="E1154">
        <v>632.06100000000004</v>
      </c>
      <c r="F1154">
        <v>5.2</v>
      </c>
      <c r="G1154">
        <v>0</v>
      </c>
      <c r="H1154" t="s">
        <v>194</v>
      </c>
      <c r="I1154">
        <v>0</v>
      </c>
      <c r="J1154">
        <f t="shared" si="574"/>
        <v>1</v>
      </c>
      <c r="K1154">
        <f t="shared" ca="1" si="575"/>
        <v>50.95</v>
      </c>
      <c r="L1154">
        <f t="shared" ca="1" si="576"/>
        <v>1.0684959309922624</v>
      </c>
      <c r="M1154">
        <f t="shared" ca="1" si="549"/>
        <v>5.5561788411597641</v>
      </c>
      <c r="N1154">
        <f t="shared" ca="1" si="550"/>
        <v>0.75728294997139567</v>
      </c>
      <c r="O1154">
        <f t="shared" ca="1" si="551"/>
        <v>9.1699712080119067</v>
      </c>
      <c r="P1154">
        <f t="shared" ca="1" si="552"/>
        <v>633.12949593099233</v>
      </c>
      <c r="Q1154">
        <f t="shared" ca="1" si="553"/>
        <v>637.4153456738959</v>
      </c>
      <c r="R1154">
        <f t="shared" ca="1" si="554"/>
        <v>2.7409906686322007E-2</v>
      </c>
      <c r="S1154">
        <f t="shared" ca="1" si="555"/>
        <v>2.8323507366843055</v>
      </c>
      <c r="T1154">
        <f t="shared" ca="1" si="556"/>
        <v>50.594272557643521</v>
      </c>
      <c r="U1154">
        <f t="shared" ca="1" si="577"/>
        <v>-2.6909906686341856E-2</v>
      </c>
      <c r="V1154">
        <f t="shared" ca="1" si="578"/>
        <v>0</v>
      </c>
      <c r="W1154">
        <f t="shared" ca="1" si="557"/>
        <v>1.0802216726969842</v>
      </c>
      <c r="X1154">
        <f t="shared" ca="1" si="558"/>
        <v>5.6171526980243183</v>
      </c>
      <c r="Y1154">
        <f t="shared" ca="1" si="559"/>
        <v>0.76315412461389709</v>
      </c>
      <c r="Z1154">
        <f t="shared" ca="1" si="560"/>
        <v>9.0704317185324665</v>
      </c>
      <c r="AA1154">
        <f t="shared" ca="1" si="561"/>
        <v>633.14122167269704</v>
      </c>
      <c r="AB1154">
        <f t="shared" ca="1" si="562"/>
        <v>637.33453113042185</v>
      </c>
      <c r="AC1154">
        <f t="shared" ca="1" si="563"/>
        <v>2.6543331259171386E-2</v>
      </c>
      <c r="AD1154">
        <f t="shared" ca="1" si="564"/>
        <v>2.7863586177120241</v>
      </c>
      <c r="AE1154">
        <f t="shared" ca="1" si="565"/>
        <v>50.142804109846182</v>
      </c>
      <c r="AF1154">
        <f t="shared" ca="1" si="566"/>
        <v>2.6043331259188562E-2</v>
      </c>
      <c r="AG1154">
        <f t="shared" ca="1" si="567"/>
        <v>0</v>
      </c>
      <c r="AH1154">
        <f ca="1">IFERROR(IF(V32="Supercritical",MAX($D$16,IFERROR(L1154,MAX($D$16,POWER((ABS(K1154)^2)/($I$5*MAX(F1154,0.1)^2),1/3)))),IF(V32="Subcritical",MAX($D$16,IFERROR(W1154,MAX($D$16,POWER((ABS(K1154)^2)/($I$5*MAX(F1154,0.1)^2),1/3)))),IF(AND(IFERROR(V1154,0)=1,IFERROR(AG1154,0)=1),IF(IFERROR(T1154,-1E+99)&gt;=IFERROR(AE1154,-1E+99),MAX($D$16,IFERROR(L1154,MAX($D$16,POWER((ABS(K1154)^2)/($I$5*MAX(F1154,0.1)^2),1/3)))),MAX($D$16,IFERROR(W1154,MAX($D$16,POWER((ABS(K1154)^2)/($I$5*MAX(F1154,0.1)^2),1/3))))),IF(IFERROR(V1154,0)=1,MAX($D$16,IFERROR(L1154,MAX($D$16,POWER((ABS(K1154)^2)/($I$5*MAX(F1154,0.1)^2),1/3)))),IF(IFERROR(AG1154,0)=1,MAX($D$16,IFERROR(W1154,MAX($D$16,POWER((ABS(K1154)^2)/($I$5*MAX(F1154,0.1)^2),1/3)))),MAX($D$16,POWER((ABS(K1154)^2)/($I$5*MAX(F1154,0.1)^2),1/3))))))),MAX($D$16,POWER((ABS(K1154)^2)/($I$5*MAX(F1154,0.1)^2),1/3)))</f>
        <v>2.1389677043987478</v>
      </c>
      <c r="AI1154">
        <f t="shared" ca="1" si="568"/>
        <v>634.19996770439877</v>
      </c>
      <c r="AJ1154">
        <f t="shared" ca="1" si="569"/>
        <v>635.26945155659814</v>
      </c>
      <c r="AM1154">
        <v>0</v>
      </c>
      <c r="AN1154">
        <v>0</v>
      </c>
      <c r="AO1154">
        <f t="shared" si="570"/>
        <v>0</v>
      </c>
      <c r="AP1154">
        <f t="shared" si="579"/>
        <v>0</v>
      </c>
      <c r="AQ1154">
        <f t="shared" ca="1" si="571"/>
        <v>1.0000000000000004</v>
      </c>
      <c r="AR1154" t="str">
        <f t="shared" ca="1" si="572"/>
        <v>Supercritical</v>
      </c>
      <c r="AS1154">
        <f t="shared" ca="1" si="573"/>
        <v>3.8141460404132466E-3</v>
      </c>
    </row>
    <row r="1155" spans="1:45" x14ac:dyDescent="0.35">
      <c r="A1155">
        <v>1006</v>
      </c>
      <c r="B1155">
        <v>1004.996</v>
      </c>
      <c r="C1155">
        <v>616081.08200000005</v>
      </c>
      <c r="D1155">
        <v>3097002.0610000002</v>
      </c>
      <c r="E1155">
        <v>632.06050000000005</v>
      </c>
      <c r="F1155">
        <v>5.2</v>
      </c>
      <c r="G1155">
        <v>0</v>
      </c>
      <c r="H1155" t="s">
        <v>194</v>
      </c>
      <c r="I1155">
        <v>0</v>
      </c>
      <c r="J1155">
        <f t="shared" si="574"/>
        <v>1</v>
      </c>
      <c r="K1155">
        <f t="shared" ca="1" si="575"/>
        <v>50.95</v>
      </c>
      <c r="L1155">
        <f t="shared" ca="1" si="576"/>
        <v>1.0684959309922624</v>
      </c>
      <c r="M1155">
        <f t="shared" ca="1" si="549"/>
        <v>5.5561788411597641</v>
      </c>
      <c r="N1155">
        <f t="shared" ca="1" si="550"/>
        <v>0.75728294997139567</v>
      </c>
      <c r="O1155">
        <f t="shared" ca="1" si="551"/>
        <v>9.1699712080119067</v>
      </c>
      <c r="P1155">
        <f t="shared" ca="1" si="552"/>
        <v>633.12899593099235</v>
      </c>
      <c r="Q1155">
        <f t="shared" ca="1" si="553"/>
        <v>637.41484567389591</v>
      </c>
      <c r="R1155">
        <f t="shared" ca="1" si="554"/>
        <v>2.7409906686322007E-2</v>
      </c>
      <c r="S1155">
        <f t="shared" ca="1" si="555"/>
        <v>2.8323507366843055</v>
      </c>
      <c r="T1155">
        <f t="shared" ca="1" si="556"/>
        <v>50.594272557643521</v>
      </c>
      <c r="U1155">
        <f t="shared" ca="1" si="577"/>
        <v>-2.6909906686341856E-2</v>
      </c>
      <c r="V1155">
        <f t="shared" ca="1" si="578"/>
        <v>0</v>
      </c>
      <c r="W1155">
        <f t="shared" ca="1" si="557"/>
        <v>1.0812932878453805</v>
      </c>
      <c r="X1155">
        <f t="shared" ca="1" si="558"/>
        <v>5.6227250967959783</v>
      </c>
      <c r="Y1155">
        <f t="shared" ca="1" si="559"/>
        <v>0.76368882579400454</v>
      </c>
      <c r="Z1155">
        <f t="shared" ca="1" si="560"/>
        <v>9.0614424719133186</v>
      </c>
      <c r="AA1155">
        <f t="shared" ca="1" si="561"/>
        <v>633.14179328784542</v>
      </c>
      <c r="AB1155">
        <f t="shared" ca="1" si="562"/>
        <v>637.32679530985331</v>
      </c>
      <c r="AC1155">
        <f t="shared" ca="1" si="563"/>
        <v>2.6466018506579866E-2</v>
      </c>
      <c r="AD1155">
        <f t="shared" ca="1" si="564"/>
        <v>2.7822175152651996</v>
      </c>
      <c r="AE1155">
        <f t="shared" ca="1" si="565"/>
        <v>50.102139251853835</v>
      </c>
      <c r="AF1155">
        <f t="shared" ca="1" si="566"/>
        <v>2.6363593698533805E-2</v>
      </c>
      <c r="AG1155">
        <f t="shared" ca="1" si="567"/>
        <v>0</v>
      </c>
      <c r="AH1155">
        <f ca="1">IFERROR(IF(V32="Supercritical",MAX($D$16,IFERROR(L1155,MAX($D$16,POWER((ABS(K1155)^2)/($I$5*MAX(F1155,0.1)^2),1/3)))),IF(V32="Subcritical",MAX($D$16,IFERROR(W1155,MAX($D$16,POWER((ABS(K1155)^2)/($I$5*MAX(F1155,0.1)^2),1/3)))),IF(AND(IFERROR(V1155,0)=1,IFERROR(AG1155,0)=1),IF(IFERROR(T1155,-1E+99)&gt;=IFERROR(AE1155,-1E+99),MAX($D$16,IFERROR(L1155,MAX($D$16,POWER((ABS(K1155)^2)/($I$5*MAX(F1155,0.1)^2),1/3)))),MAX($D$16,IFERROR(W1155,MAX($D$16,POWER((ABS(K1155)^2)/($I$5*MAX(F1155,0.1)^2),1/3))))),IF(IFERROR(V1155,0)=1,MAX($D$16,IFERROR(L1155,MAX($D$16,POWER((ABS(K1155)^2)/($I$5*MAX(F1155,0.1)^2),1/3)))),IF(IFERROR(AG1155,0)=1,MAX($D$16,IFERROR(W1155,MAX($D$16,POWER((ABS(K1155)^2)/($I$5*MAX(F1155,0.1)^2),1/3)))),MAX($D$16,POWER((ABS(K1155)^2)/($I$5*MAX(F1155,0.1)^2),1/3))))))),MAX($D$16,POWER((ABS(K1155)^2)/($I$5*MAX(F1155,0.1)^2),1/3)))</f>
        <v>2.1389677043987478</v>
      </c>
      <c r="AI1155">
        <f t="shared" ca="1" si="568"/>
        <v>634.19946770439878</v>
      </c>
      <c r="AJ1155">
        <f t="shared" ca="1" si="569"/>
        <v>635.26895155659815</v>
      </c>
      <c r="AM1155">
        <v>0</v>
      </c>
      <c r="AN1155">
        <v>0</v>
      </c>
      <c r="AO1155">
        <f t="shared" si="570"/>
        <v>0</v>
      </c>
      <c r="AP1155">
        <f t="shared" si="579"/>
        <v>0</v>
      </c>
      <c r="AQ1155">
        <f t="shared" ca="1" si="571"/>
        <v>1.0000000000000004</v>
      </c>
      <c r="AR1155" t="str">
        <f t="shared" ca="1" si="572"/>
        <v>Supercritical</v>
      </c>
      <c r="AS1155">
        <f t="shared" ca="1" si="573"/>
        <v>3.8141460404132466E-3</v>
      </c>
    </row>
    <row r="1156" spans="1:45" x14ac:dyDescent="0.35">
      <c r="A1156">
        <v>1007</v>
      </c>
      <c r="B1156">
        <v>1005.996</v>
      </c>
      <c r="C1156">
        <v>616081.04</v>
      </c>
      <c r="D1156">
        <v>3097001.0619999999</v>
      </c>
      <c r="E1156">
        <v>632.05999999999995</v>
      </c>
      <c r="F1156">
        <v>5.2</v>
      </c>
      <c r="G1156">
        <v>0</v>
      </c>
      <c r="H1156" t="s">
        <v>194</v>
      </c>
      <c r="I1156">
        <v>5.7000000000000002E-2</v>
      </c>
      <c r="J1156">
        <f t="shared" si="574"/>
        <v>1</v>
      </c>
      <c r="K1156">
        <f t="shared" ca="1" si="575"/>
        <v>50.95</v>
      </c>
      <c r="L1156">
        <f t="shared" ca="1" si="576"/>
        <v>1.0684959309922624</v>
      </c>
      <c r="M1156">
        <f t="shared" ca="1" si="549"/>
        <v>5.5561788411597641</v>
      </c>
      <c r="N1156">
        <f t="shared" ca="1" si="550"/>
        <v>0.75728294997139567</v>
      </c>
      <c r="O1156">
        <f t="shared" ca="1" si="551"/>
        <v>9.1699712080119067</v>
      </c>
      <c r="P1156">
        <f t="shared" ca="1" si="552"/>
        <v>633.12849593099224</v>
      </c>
      <c r="Q1156">
        <f t="shared" ca="1" si="553"/>
        <v>637.41434567389581</v>
      </c>
      <c r="R1156">
        <f t="shared" ca="1" si="554"/>
        <v>2.7409906686322007E-2</v>
      </c>
      <c r="S1156">
        <f t="shared" ca="1" si="555"/>
        <v>2.8323507366843055</v>
      </c>
      <c r="T1156">
        <f t="shared" ca="1" si="556"/>
        <v>50.594272557643521</v>
      </c>
      <c r="U1156">
        <f t="shared" ca="1" si="577"/>
        <v>-2.7317062411839288E-2</v>
      </c>
      <c r="V1156">
        <f t="shared" ca="1" si="578"/>
        <v>0</v>
      </c>
      <c r="W1156">
        <f t="shared" ca="1" si="557"/>
        <v>1.0825932203541353</v>
      </c>
      <c r="X1156">
        <f t="shared" ca="1" si="558"/>
        <v>5.6294847458415038</v>
      </c>
      <c r="Y1156">
        <f t="shared" ca="1" si="559"/>
        <v>0.76433703222048321</v>
      </c>
      <c r="Z1156">
        <f t="shared" ca="1" si="560"/>
        <v>9.0505618720499648</v>
      </c>
      <c r="AA1156">
        <f t="shared" ca="1" si="561"/>
        <v>633.14259322035412</v>
      </c>
      <c r="AB1156">
        <f t="shared" ca="1" si="562"/>
        <v>637.31755092676622</v>
      </c>
      <c r="AC1156">
        <f t="shared" ca="1" si="563"/>
        <v>2.6372647653623453E-2</v>
      </c>
      <c r="AD1156">
        <f t="shared" ca="1" si="564"/>
        <v>2.7772078648047018</v>
      </c>
      <c r="AE1156">
        <f t="shared" ca="1" si="565"/>
        <v>50.052942455527734</v>
      </c>
      <c r="AF1156">
        <f t="shared" ca="1" si="566"/>
        <v>2.6269268635701337E-2</v>
      </c>
      <c r="AG1156">
        <f t="shared" ca="1" si="567"/>
        <v>0</v>
      </c>
      <c r="AH1156">
        <f ca="1">IFERROR(IF(V32="Supercritical",MAX($D$16,IFERROR(L1156,MAX($D$16,POWER((ABS(K1156)^2)/($I$5*MAX(F1156,0.1)^2),1/3)))),IF(V32="Subcritical",MAX($D$16,IFERROR(W1156,MAX($D$16,POWER((ABS(K1156)^2)/($I$5*MAX(F1156,0.1)^2),1/3)))),IF(AND(IFERROR(V1156,0)=1,IFERROR(AG1156,0)=1),IF(IFERROR(T1156,-1E+99)&gt;=IFERROR(AE1156,-1E+99),MAX($D$16,IFERROR(L1156,MAX($D$16,POWER((ABS(K1156)^2)/($I$5*MAX(F1156,0.1)^2),1/3)))),MAX($D$16,IFERROR(W1156,MAX($D$16,POWER((ABS(K1156)^2)/($I$5*MAX(F1156,0.1)^2),1/3))))),IF(IFERROR(V1156,0)=1,MAX($D$16,IFERROR(L1156,MAX($D$16,POWER((ABS(K1156)^2)/($I$5*MAX(F1156,0.1)^2),1/3)))),IF(IFERROR(AG1156,0)=1,MAX($D$16,IFERROR(W1156,MAX($D$16,POWER((ABS(K1156)^2)/($I$5*MAX(F1156,0.1)^2),1/3)))),MAX($D$16,POWER((ABS(K1156)^2)/($I$5*MAX(F1156,0.1)^2),1/3))))))),MAX($D$16,POWER((ABS(K1156)^2)/($I$5*MAX(F1156,0.1)^2),1/3)))</f>
        <v>2.1389677043987478</v>
      </c>
      <c r="AI1156">
        <f t="shared" ca="1" si="568"/>
        <v>634.19896770439868</v>
      </c>
      <c r="AJ1156">
        <f t="shared" ca="1" si="569"/>
        <v>635.26845155659805</v>
      </c>
      <c r="AM1156">
        <v>0</v>
      </c>
      <c r="AN1156">
        <v>0</v>
      </c>
      <c r="AO1156">
        <f t="shared" si="570"/>
        <v>0</v>
      </c>
      <c r="AP1156">
        <f t="shared" si="579"/>
        <v>0</v>
      </c>
      <c r="AQ1156">
        <f t="shared" ca="1" si="571"/>
        <v>1.0000000000000004</v>
      </c>
      <c r="AR1156" t="str">
        <f t="shared" ca="1" si="572"/>
        <v>Supercritical</v>
      </c>
      <c r="AS1156">
        <f t="shared" ca="1" si="573"/>
        <v>3.8141460404132466E-3</v>
      </c>
    </row>
    <row r="1157" spans="1:45" x14ac:dyDescent="0.35">
      <c r="A1157">
        <v>1008</v>
      </c>
      <c r="B1157">
        <v>1006.996</v>
      </c>
      <c r="C1157">
        <v>616080.99699999997</v>
      </c>
      <c r="D1157">
        <v>3097000.0630000001</v>
      </c>
      <c r="E1157">
        <v>632.05949999999996</v>
      </c>
      <c r="F1157">
        <v>5.2</v>
      </c>
      <c r="G1157">
        <v>0</v>
      </c>
      <c r="H1157" t="s">
        <v>194</v>
      </c>
      <c r="I1157">
        <v>5.7000000000000002E-2</v>
      </c>
      <c r="J1157">
        <f t="shared" si="574"/>
        <v>1</v>
      </c>
      <c r="K1157">
        <f t="shared" ca="1" si="575"/>
        <v>50.95</v>
      </c>
      <c r="L1157">
        <f t="shared" ca="1" si="576"/>
        <v>1.0684959309922624</v>
      </c>
      <c r="M1157">
        <f t="shared" ca="1" si="549"/>
        <v>5.5561788411597641</v>
      </c>
      <c r="N1157">
        <f t="shared" ca="1" si="550"/>
        <v>0.75728294997139567</v>
      </c>
      <c r="O1157">
        <f t="shared" ca="1" si="551"/>
        <v>9.1699712080119067</v>
      </c>
      <c r="P1157">
        <f t="shared" ca="1" si="552"/>
        <v>633.12799593099226</v>
      </c>
      <c r="Q1157">
        <f t="shared" ca="1" si="553"/>
        <v>637.41384567389582</v>
      </c>
      <c r="R1157">
        <f t="shared" ca="1" si="554"/>
        <v>2.7409906686322007E-2</v>
      </c>
      <c r="S1157">
        <f t="shared" ca="1" si="555"/>
        <v>2.8323507366843055</v>
      </c>
      <c r="T1157">
        <f t="shared" ca="1" si="556"/>
        <v>50.594272557643521</v>
      </c>
      <c r="U1157">
        <f t="shared" ca="1" si="577"/>
        <v>-2.7317062411952975E-2</v>
      </c>
      <c r="V1157">
        <f t="shared" ca="1" si="578"/>
        <v>0</v>
      </c>
      <c r="W1157">
        <f t="shared" ca="1" si="557"/>
        <v>1.0835431633414256</v>
      </c>
      <c r="X1157">
        <f t="shared" ca="1" si="558"/>
        <v>5.6344244493754134</v>
      </c>
      <c r="Y1157">
        <f t="shared" ca="1" si="559"/>
        <v>0.76481042837357427</v>
      </c>
      <c r="Z1157">
        <f t="shared" ca="1" si="560"/>
        <v>9.0426272386433197</v>
      </c>
      <c r="AA1157">
        <f t="shared" ca="1" si="561"/>
        <v>633.14304316334142</v>
      </c>
      <c r="AB1157">
        <f t="shared" ca="1" si="562"/>
        <v>637.3106837024369</v>
      </c>
      <c r="AC1157">
        <f t="shared" ca="1" si="563"/>
        <v>2.6304701241053292E-2</v>
      </c>
      <c r="AD1157">
        <f t="shared" ca="1" si="564"/>
        <v>2.7735564955081968</v>
      </c>
      <c r="AE1157">
        <f t="shared" ca="1" si="565"/>
        <v>50.017082545118107</v>
      </c>
      <c r="AF1157">
        <f t="shared" ca="1" si="566"/>
        <v>2.5778396539863024E-2</v>
      </c>
      <c r="AG1157">
        <f t="shared" ca="1" si="567"/>
        <v>0</v>
      </c>
      <c r="AH1157">
        <f ca="1">IFERROR(IF(V32="Supercritical",MAX($D$16,IFERROR(L1157,MAX($D$16,POWER((ABS(K1157)^2)/($I$5*MAX(F1157,0.1)^2),1/3)))),IF(V32="Subcritical",MAX($D$16,IFERROR(W1157,MAX($D$16,POWER((ABS(K1157)^2)/($I$5*MAX(F1157,0.1)^2),1/3)))),IF(AND(IFERROR(V1157,0)=1,IFERROR(AG1157,0)=1),IF(IFERROR(T1157,-1E+99)&gt;=IFERROR(AE1157,-1E+99),MAX($D$16,IFERROR(L1157,MAX($D$16,POWER((ABS(K1157)^2)/($I$5*MAX(F1157,0.1)^2),1/3)))),MAX($D$16,IFERROR(W1157,MAX($D$16,POWER((ABS(K1157)^2)/($I$5*MAX(F1157,0.1)^2),1/3))))),IF(IFERROR(V1157,0)=1,MAX($D$16,IFERROR(L1157,MAX($D$16,POWER((ABS(K1157)^2)/($I$5*MAX(F1157,0.1)^2),1/3)))),IF(IFERROR(AG1157,0)=1,MAX($D$16,IFERROR(W1157,MAX($D$16,POWER((ABS(K1157)^2)/($I$5*MAX(F1157,0.1)^2),1/3)))),MAX($D$16,POWER((ABS(K1157)^2)/($I$5*MAX(F1157,0.1)^2),1/3))))))),MAX($D$16,POWER((ABS(K1157)^2)/($I$5*MAX(F1157,0.1)^2),1/3)))</f>
        <v>2.1389677043987478</v>
      </c>
      <c r="AI1157">
        <f t="shared" ca="1" si="568"/>
        <v>634.19846770439869</v>
      </c>
      <c r="AJ1157">
        <f t="shared" ca="1" si="569"/>
        <v>635.26795155659806</v>
      </c>
      <c r="AM1157">
        <v>0</v>
      </c>
      <c r="AN1157">
        <v>0</v>
      </c>
      <c r="AO1157">
        <f t="shared" si="570"/>
        <v>0</v>
      </c>
      <c r="AP1157">
        <f t="shared" si="579"/>
        <v>0</v>
      </c>
      <c r="AQ1157">
        <f t="shared" ca="1" si="571"/>
        <v>1.0000000000000004</v>
      </c>
      <c r="AR1157" t="str">
        <f t="shared" ca="1" si="572"/>
        <v>Supercritical</v>
      </c>
      <c r="AS1157">
        <f t="shared" ca="1" si="573"/>
        <v>3.8141460404132466E-3</v>
      </c>
    </row>
    <row r="1158" spans="1:45" x14ac:dyDescent="0.35">
      <c r="A1158">
        <v>1009</v>
      </c>
      <c r="B1158">
        <v>1007.995</v>
      </c>
      <c r="C1158">
        <v>616080.95499999996</v>
      </c>
      <c r="D1158">
        <v>3096999.0639999998</v>
      </c>
      <c r="E1158">
        <v>632.05899999999997</v>
      </c>
      <c r="F1158">
        <v>5.2</v>
      </c>
      <c r="G1158">
        <v>0</v>
      </c>
      <c r="H1158" t="s">
        <v>194</v>
      </c>
      <c r="I1158">
        <v>0</v>
      </c>
      <c r="J1158">
        <f t="shared" si="574"/>
        <v>0.99900000000002365</v>
      </c>
      <c r="K1158">
        <f t="shared" ca="1" si="575"/>
        <v>50.95</v>
      </c>
      <c r="L1158">
        <f t="shared" ca="1" si="576"/>
        <v>1.0684959309922624</v>
      </c>
      <c r="M1158">
        <f t="shared" ca="1" si="549"/>
        <v>5.5561788411597641</v>
      </c>
      <c r="N1158">
        <f t="shared" ca="1" si="550"/>
        <v>0.75728294997139567</v>
      </c>
      <c r="O1158">
        <f t="shared" ca="1" si="551"/>
        <v>9.1699712080119067</v>
      </c>
      <c r="P1158">
        <f t="shared" ca="1" si="552"/>
        <v>633.12749593099227</v>
      </c>
      <c r="Q1158">
        <f t="shared" ca="1" si="553"/>
        <v>637.41334567389583</v>
      </c>
      <c r="R1158">
        <f t="shared" ca="1" si="554"/>
        <v>2.7409906686322007E-2</v>
      </c>
      <c r="S1158">
        <f t="shared" ca="1" si="555"/>
        <v>2.8323507366843055</v>
      </c>
      <c r="T1158">
        <f t="shared" ca="1" si="556"/>
        <v>50.594272557643521</v>
      </c>
      <c r="U1158">
        <f t="shared" ca="1" si="577"/>
        <v>-2.6882496779649045E-2</v>
      </c>
      <c r="V1158">
        <f t="shared" ca="1" si="578"/>
        <v>0</v>
      </c>
      <c r="W1158">
        <f t="shared" ca="1" si="557"/>
        <v>1.0842657819609085</v>
      </c>
      <c r="X1158">
        <f t="shared" ca="1" si="558"/>
        <v>5.6381820661967241</v>
      </c>
      <c r="Y1158">
        <f t="shared" ca="1" si="559"/>
        <v>0.76517037584566794</v>
      </c>
      <c r="Z1158">
        <f t="shared" ca="1" si="560"/>
        <v>9.036600698914409</v>
      </c>
      <c r="AA1158">
        <f t="shared" ca="1" si="561"/>
        <v>633.14326578196085</v>
      </c>
      <c r="AB1158">
        <f t="shared" ca="1" si="562"/>
        <v>637.30535304962757</v>
      </c>
      <c r="AC1158">
        <f t="shared" ca="1" si="563"/>
        <v>2.6253175366730056E-2</v>
      </c>
      <c r="AD1158">
        <f t="shared" ca="1" si="564"/>
        <v>2.7707842652641421</v>
      </c>
      <c r="AE1158">
        <f t="shared" ca="1" si="565"/>
        <v>49.989855524429444</v>
      </c>
      <c r="AF1158">
        <f t="shared" ca="1" si="566"/>
        <v>2.5753175366730829E-2</v>
      </c>
      <c r="AG1158">
        <f t="shared" ca="1" si="567"/>
        <v>0</v>
      </c>
      <c r="AH1158">
        <f ca="1">IFERROR(IF(V32="Supercritical",MAX($D$16,IFERROR(L1158,MAX($D$16,POWER((ABS(K1158)^2)/($I$5*MAX(F1158,0.1)^2),1/3)))),IF(V32="Subcritical",MAX($D$16,IFERROR(W1158,MAX($D$16,POWER((ABS(K1158)^2)/($I$5*MAX(F1158,0.1)^2),1/3)))),IF(AND(IFERROR(V1158,0)=1,IFERROR(AG1158,0)=1),IF(IFERROR(T1158,-1E+99)&gt;=IFERROR(AE1158,-1E+99),MAX($D$16,IFERROR(L1158,MAX($D$16,POWER((ABS(K1158)^2)/($I$5*MAX(F1158,0.1)^2),1/3)))),MAX($D$16,IFERROR(W1158,MAX($D$16,POWER((ABS(K1158)^2)/($I$5*MAX(F1158,0.1)^2),1/3))))),IF(IFERROR(V1158,0)=1,MAX($D$16,IFERROR(L1158,MAX($D$16,POWER((ABS(K1158)^2)/($I$5*MAX(F1158,0.1)^2),1/3)))),IF(IFERROR(AG1158,0)=1,MAX($D$16,IFERROR(W1158,MAX($D$16,POWER((ABS(K1158)^2)/($I$5*MAX(F1158,0.1)^2),1/3)))),MAX($D$16,POWER((ABS(K1158)^2)/($I$5*MAX(F1158,0.1)^2),1/3))))))),MAX($D$16,POWER((ABS(K1158)^2)/($I$5*MAX(F1158,0.1)^2),1/3)))</f>
        <v>2.1389677043987478</v>
      </c>
      <c r="AI1158">
        <f t="shared" ca="1" si="568"/>
        <v>634.19796770439871</v>
      </c>
      <c r="AJ1158">
        <f t="shared" ca="1" si="569"/>
        <v>635.26745155659808</v>
      </c>
      <c r="AM1158">
        <v>0</v>
      </c>
      <c r="AN1158">
        <v>0</v>
      </c>
      <c r="AO1158">
        <f t="shared" si="570"/>
        <v>0</v>
      </c>
      <c r="AP1158">
        <f t="shared" si="579"/>
        <v>0</v>
      </c>
      <c r="AQ1158">
        <f t="shared" ca="1" si="571"/>
        <v>1.0000000000000004</v>
      </c>
      <c r="AR1158" t="str">
        <f t="shared" ca="1" si="572"/>
        <v>Supercritical</v>
      </c>
      <c r="AS1158">
        <f t="shared" ca="1" si="573"/>
        <v>3.8141460404132466E-3</v>
      </c>
    </row>
    <row r="1159" spans="1:45" x14ac:dyDescent="0.35">
      <c r="A1159">
        <v>1010</v>
      </c>
      <c r="B1159">
        <v>1008.995</v>
      </c>
      <c r="C1159">
        <v>616080.91299999994</v>
      </c>
      <c r="D1159">
        <v>3096998.0649999999</v>
      </c>
      <c r="E1159">
        <v>632.05849999999998</v>
      </c>
      <c r="F1159">
        <v>5.2</v>
      </c>
      <c r="G1159">
        <v>0</v>
      </c>
      <c r="H1159" t="s">
        <v>194</v>
      </c>
      <c r="I1159">
        <v>0</v>
      </c>
      <c r="J1159">
        <f t="shared" si="574"/>
        <v>1</v>
      </c>
      <c r="K1159">
        <f t="shared" ca="1" si="575"/>
        <v>50.95</v>
      </c>
      <c r="L1159">
        <f t="shared" ca="1" si="576"/>
        <v>1.0684959309922624</v>
      </c>
      <c r="M1159">
        <f t="shared" ca="1" si="549"/>
        <v>5.5561788411597641</v>
      </c>
      <c r="N1159">
        <f t="shared" ca="1" si="550"/>
        <v>0.75728294997139567</v>
      </c>
      <c r="O1159">
        <f t="shared" ca="1" si="551"/>
        <v>9.1699712080119067</v>
      </c>
      <c r="P1159">
        <f t="shared" ca="1" si="552"/>
        <v>633.12699593099228</v>
      </c>
      <c r="Q1159">
        <f t="shared" ca="1" si="553"/>
        <v>637.41284567389584</v>
      </c>
      <c r="R1159">
        <f t="shared" ca="1" si="554"/>
        <v>2.7409906686322007E-2</v>
      </c>
      <c r="S1159">
        <f t="shared" ca="1" si="555"/>
        <v>2.8323507366843055</v>
      </c>
      <c r="T1159">
        <f t="shared" ca="1" si="556"/>
        <v>50.594272557643521</v>
      </c>
      <c r="U1159">
        <f t="shared" ca="1" si="577"/>
        <v>-2.6909906686341856E-2</v>
      </c>
      <c r="V1159">
        <f t="shared" ca="1" si="578"/>
        <v>0</v>
      </c>
      <c r="W1159">
        <f t="shared" ca="1" si="557"/>
        <v>1.0848418874982768</v>
      </c>
      <c r="X1159">
        <f t="shared" ca="1" si="558"/>
        <v>5.6411778149910399</v>
      </c>
      <c r="Y1159">
        <f t="shared" ca="1" si="559"/>
        <v>0.76545724175168928</v>
      </c>
      <c r="Z1159">
        <f t="shared" ca="1" si="560"/>
        <v>9.0318018100056872</v>
      </c>
      <c r="AA1159">
        <f t="shared" ca="1" si="561"/>
        <v>633.14334188749831</v>
      </c>
      <c r="AB1159">
        <f t="shared" ca="1" si="562"/>
        <v>637.30100977410495</v>
      </c>
      <c r="AC1159">
        <f t="shared" ca="1" si="563"/>
        <v>2.6212195677842227E-2</v>
      </c>
      <c r="AD1159">
        <f t="shared" ca="1" si="564"/>
        <v>2.7685774198700011</v>
      </c>
      <c r="AE1159">
        <f t="shared" ca="1" si="565"/>
        <v>49.968180682316103</v>
      </c>
      <c r="AF1159">
        <f t="shared" ca="1" si="566"/>
        <v>2.6107174127105282E-2</v>
      </c>
      <c r="AG1159">
        <f t="shared" ca="1" si="567"/>
        <v>0</v>
      </c>
      <c r="AH1159">
        <f ca="1">IFERROR(IF(V32="Supercritical",MAX($D$16,IFERROR(L1159,MAX($D$16,POWER((ABS(K1159)^2)/($I$5*MAX(F1159,0.1)^2),1/3)))),IF(V32="Subcritical",MAX($D$16,IFERROR(W1159,MAX($D$16,POWER((ABS(K1159)^2)/($I$5*MAX(F1159,0.1)^2),1/3)))),IF(AND(IFERROR(V1159,0)=1,IFERROR(AG1159,0)=1),IF(IFERROR(T1159,-1E+99)&gt;=IFERROR(AE1159,-1E+99),MAX($D$16,IFERROR(L1159,MAX($D$16,POWER((ABS(K1159)^2)/($I$5*MAX(F1159,0.1)^2),1/3)))),MAX($D$16,IFERROR(W1159,MAX($D$16,POWER((ABS(K1159)^2)/($I$5*MAX(F1159,0.1)^2),1/3))))),IF(IFERROR(V1159,0)=1,MAX($D$16,IFERROR(L1159,MAX($D$16,POWER((ABS(K1159)^2)/($I$5*MAX(F1159,0.1)^2),1/3)))),IF(IFERROR(AG1159,0)=1,MAX($D$16,IFERROR(W1159,MAX($D$16,POWER((ABS(K1159)^2)/($I$5*MAX(F1159,0.1)^2),1/3)))),MAX($D$16,POWER((ABS(K1159)^2)/($I$5*MAX(F1159,0.1)^2),1/3))))))),MAX($D$16,POWER((ABS(K1159)^2)/($I$5*MAX(F1159,0.1)^2),1/3)))</f>
        <v>2.1389677043987478</v>
      </c>
      <c r="AI1159">
        <f t="shared" ca="1" si="568"/>
        <v>634.19746770439872</v>
      </c>
      <c r="AJ1159">
        <f t="shared" ca="1" si="569"/>
        <v>635.26695155659809</v>
      </c>
      <c r="AM1159">
        <v>0</v>
      </c>
      <c r="AN1159">
        <v>0</v>
      </c>
      <c r="AO1159">
        <f t="shared" si="570"/>
        <v>0</v>
      </c>
      <c r="AP1159">
        <f t="shared" si="579"/>
        <v>0</v>
      </c>
      <c r="AQ1159">
        <f t="shared" ca="1" si="571"/>
        <v>1.0000000000000004</v>
      </c>
      <c r="AR1159" t="str">
        <f t="shared" ca="1" si="572"/>
        <v>Supercritical</v>
      </c>
      <c r="AS1159">
        <f t="shared" ca="1" si="573"/>
        <v>3.8141460404132466E-3</v>
      </c>
    </row>
    <row r="1160" spans="1:45" x14ac:dyDescent="0.35">
      <c r="A1160">
        <v>1011</v>
      </c>
      <c r="B1160">
        <v>1009.995</v>
      </c>
      <c r="C1160">
        <v>616080.87100000004</v>
      </c>
      <c r="D1160">
        <v>3096997.0660000001</v>
      </c>
      <c r="E1160">
        <v>632.05799999999999</v>
      </c>
      <c r="F1160">
        <v>5.2</v>
      </c>
      <c r="G1160">
        <v>0</v>
      </c>
      <c r="H1160" t="s">
        <v>194</v>
      </c>
      <c r="I1160">
        <v>5.7000000000000002E-2</v>
      </c>
      <c r="J1160">
        <f t="shared" si="574"/>
        <v>1</v>
      </c>
      <c r="K1160">
        <f t="shared" ca="1" si="575"/>
        <v>50.95</v>
      </c>
      <c r="L1160">
        <f t="shared" ca="1" si="576"/>
        <v>1.0684959309922624</v>
      </c>
      <c r="M1160">
        <f t="shared" ca="1" si="549"/>
        <v>5.5561788411597641</v>
      </c>
      <c r="N1160">
        <f t="shared" ca="1" si="550"/>
        <v>0.75728294997139567</v>
      </c>
      <c r="O1160">
        <f t="shared" ca="1" si="551"/>
        <v>9.1699712080119067</v>
      </c>
      <c r="P1160">
        <f t="shared" ca="1" si="552"/>
        <v>633.12649593099229</v>
      </c>
      <c r="Q1160">
        <f t="shared" ca="1" si="553"/>
        <v>637.41234567389586</v>
      </c>
      <c r="R1160">
        <f t="shared" ca="1" si="554"/>
        <v>2.7409906686322007E-2</v>
      </c>
      <c r="S1160">
        <f t="shared" ca="1" si="555"/>
        <v>2.8323507366843055</v>
      </c>
      <c r="T1160">
        <f t="shared" ca="1" si="556"/>
        <v>50.594272557643521</v>
      </c>
      <c r="U1160">
        <f t="shared" ca="1" si="577"/>
        <v>-2.7317062411952975E-2</v>
      </c>
      <c r="V1160">
        <f t="shared" ca="1" si="578"/>
        <v>0</v>
      </c>
      <c r="W1160">
        <f t="shared" ca="1" si="557"/>
        <v>1.0853254871898967</v>
      </c>
      <c r="X1160">
        <f t="shared" ca="1" si="558"/>
        <v>5.6436925333874637</v>
      </c>
      <c r="Y1160">
        <f t="shared" ca="1" si="559"/>
        <v>0.76569797606816592</v>
      </c>
      <c r="Z1160">
        <f t="shared" ca="1" si="560"/>
        <v>9.0277774167507197</v>
      </c>
      <c r="AA1160">
        <f t="shared" ca="1" si="561"/>
        <v>633.14332548718994</v>
      </c>
      <c r="AB1160">
        <f t="shared" ca="1" si="562"/>
        <v>637.29728904918761</v>
      </c>
      <c r="AC1160">
        <f t="shared" ca="1" si="563"/>
        <v>2.6177863868624775E-2</v>
      </c>
      <c r="AD1160">
        <f t="shared" ca="1" si="564"/>
        <v>2.7667271905431385</v>
      </c>
      <c r="AE1160">
        <f t="shared" ca="1" si="565"/>
        <v>49.950007951794056</v>
      </c>
      <c r="AF1160">
        <f t="shared" ca="1" si="566"/>
        <v>2.6093260224797632E-2</v>
      </c>
      <c r="AG1160">
        <f t="shared" ca="1" si="567"/>
        <v>0</v>
      </c>
      <c r="AH1160">
        <f ca="1">IFERROR(IF(V32="Supercritical",MAX($D$16,IFERROR(L1160,MAX($D$16,POWER((ABS(K1160)^2)/($I$5*MAX(F1160,0.1)^2),1/3)))),IF(V32="Subcritical",MAX($D$16,IFERROR(W1160,MAX($D$16,POWER((ABS(K1160)^2)/($I$5*MAX(F1160,0.1)^2),1/3)))),IF(AND(IFERROR(V1160,0)=1,IFERROR(AG1160,0)=1),IF(IFERROR(T1160,-1E+99)&gt;=IFERROR(AE1160,-1E+99),MAX($D$16,IFERROR(L1160,MAX($D$16,POWER((ABS(K1160)^2)/($I$5*MAX(F1160,0.1)^2),1/3)))),MAX($D$16,IFERROR(W1160,MAX($D$16,POWER((ABS(K1160)^2)/($I$5*MAX(F1160,0.1)^2),1/3))))),IF(IFERROR(V1160,0)=1,MAX($D$16,IFERROR(L1160,MAX($D$16,POWER((ABS(K1160)^2)/($I$5*MAX(F1160,0.1)^2),1/3)))),IF(IFERROR(AG1160,0)=1,MAX($D$16,IFERROR(W1160,MAX($D$16,POWER((ABS(K1160)^2)/($I$5*MAX(F1160,0.1)^2),1/3)))),MAX($D$16,POWER((ABS(K1160)^2)/($I$5*MAX(F1160,0.1)^2),1/3))))))),MAX($D$16,POWER((ABS(K1160)^2)/($I$5*MAX(F1160,0.1)^2),1/3)))</f>
        <v>2.1389677043987478</v>
      </c>
      <c r="AI1160">
        <f t="shared" ca="1" si="568"/>
        <v>634.19696770439873</v>
      </c>
      <c r="AJ1160">
        <f t="shared" ca="1" si="569"/>
        <v>635.2664515565981</v>
      </c>
      <c r="AM1160">
        <v>0</v>
      </c>
      <c r="AN1160">
        <v>0</v>
      </c>
      <c r="AO1160">
        <f t="shared" si="570"/>
        <v>0</v>
      </c>
      <c r="AP1160">
        <f t="shared" si="579"/>
        <v>0</v>
      </c>
      <c r="AQ1160">
        <f t="shared" ca="1" si="571"/>
        <v>1.0000000000000004</v>
      </c>
      <c r="AR1160" t="str">
        <f t="shared" ca="1" si="572"/>
        <v>Supercritical</v>
      </c>
      <c r="AS1160">
        <f t="shared" ca="1" si="573"/>
        <v>3.8141460404132466E-3</v>
      </c>
    </row>
    <row r="1161" spans="1:45" x14ac:dyDescent="0.35">
      <c r="A1161">
        <v>1012</v>
      </c>
      <c r="B1161">
        <v>1010.995</v>
      </c>
      <c r="C1161">
        <v>616080.82799999998</v>
      </c>
      <c r="D1161">
        <v>3096996.0669999998</v>
      </c>
      <c r="E1161">
        <v>632.0575</v>
      </c>
      <c r="F1161">
        <v>5.2</v>
      </c>
      <c r="G1161">
        <v>0</v>
      </c>
      <c r="H1161" t="s">
        <v>194</v>
      </c>
      <c r="I1161">
        <v>0.06</v>
      </c>
      <c r="J1161">
        <f t="shared" si="574"/>
        <v>1</v>
      </c>
      <c r="K1161">
        <f t="shared" ca="1" si="575"/>
        <v>50.95</v>
      </c>
      <c r="L1161">
        <f t="shared" ca="1" si="576"/>
        <v>1.0684959309922624</v>
      </c>
      <c r="M1161">
        <f t="shared" ca="1" si="549"/>
        <v>5.5561788411597641</v>
      </c>
      <c r="N1161">
        <f t="shared" ca="1" si="550"/>
        <v>0.75728294997139567</v>
      </c>
      <c r="O1161">
        <f t="shared" ca="1" si="551"/>
        <v>9.1699712080119067</v>
      </c>
      <c r="P1161">
        <f t="shared" ca="1" si="552"/>
        <v>633.1259959309923</v>
      </c>
      <c r="Q1161">
        <f t="shared" ca="1" si="553"/>
        <v>637.41184567389587</v>
      </c>
      <c r="R1161">
        <f t="shared" ca="1" si="554"/>
        <v>2.7409906686322007E-2</v>
      </c>
      <c r="S1161">
        <f t="shared" ca="1" si="555"/>
        <v>2.8323507366843055</v>
      </c>
      <c r="T1161">
        <f t="shared" ca="1" si="556"/>
        <v>50.594272557643521</v>
      </c>
      <c r="U1161">
        <f t="shared" ca="1" si="577"/>
        <v>-2.7338491660657382E-2</v>
      </c>
      <c r="V1161">
        <f t="shared" ca="1" si="578"/>
        <v>0</v>
      </c>
      <c r="W1161">
        <f t="shared" ca="1" si="557"/>
        <v>1.0857517110274157</v>
      </c>
      <c r="X1161">
        <f t="shared" ca="1" si="558"/>
        <v>5.6459088973425624</v>
      </c>
      <c r="Y1161">
        <f t="shared" ca="1" si="559"/>
        <v>0.76591009650087716</v>
      </c>
      <c r="Z1161">
        <f t="shared" ca="1" si="560"/>
        <v>9.024233462920618</v>
      </c>
      <c r="AA1161">
        <f t="shared" ca="1" si="561"/>
        <v>633.14325171102746</v>
      </c>
      <c r="AB1161">
        <f t="shared" ca="1" si="562"/>
        <v>637.29395454452879</v>
      </c>
      <c r="AC1161">
        <f t="shared" ca="1" si="563"/>
        <v>2.614765643004734E-2</v>
      </c>
      <c r="AD1161">
        <f t="shared" ca="1" si="564"/>
        <v>2.765098186421548</v>
      </c>
      <c r="AE1161">
        <f t="shared" ca="1" si="565"/>
        <v>49.934007738577669</v>
      </c>
      <c r="AF1161">
        <f t="shared" ca="1" si="566"/>
        <v>2.5687639762622894E-2</v>
      </c>
      <c r="AG1161">
        <f t="shared" ca="1" si="567"/>
        <v>0</v>
      </c>
      <c r="AH1161">
        <f ca="1">IFERROR(IF(V32="Supercritical",MAX($D$16,IFERROR(L1161,MAX($D$16,POWER((ABS(K1161)^2)/($I$5*MAX(F1161,0.1)^2),1/3)))),IF(V32="Subcritical",MAX($D$16,IFERROR(W1161,MAX($D$16,POWER((ABS(K1161)^2)/($I$5*MAX(F1161,0.1)^2),1/3)))),IF(AND(IFERROR(V1161,0)=1,IFERROR(AG1161,0)=1),IF(IFERROR(T1161,-1E+99)&gt;=IFERROR(AE1161,-1E+99),MAX($D$16,IFERROR(L1161,MAX($D$16,POWER((ABS(K1161)^2)/($I$5*MAX(F1161,0.1)^2),1/3)))),MAX($D$16,IFERROR(W1161,MAX($D$16,POWER((ABS(K1161)^2)/($I$5*MAX(F1161,0.1)^2),1/3))))),IF(IFERROR(V1161,0)=1,MAX($D$16,IFERROR(L1161,MAX($D$16,POWER((ABS(K1161)^2)/($I$5*MAX(F1161,0.1)^2),1/3)))),IF(IFERROR(AG1161,0)=1,MAX($D$16,IFERROR(W1161,MAX($D$16,POWER((ABS(K1161)^2)/($I$5*MAX(F1161,0.1)^2),1/3)))),MAX($D$16,POWER((ABS(K1161)^2)/($I$5*MAX(F1161,0.1)^2),1/3))))))),MAX($D$16,POWER((ABS(K1161)^2)/($I$5*MAX(F1161,0.1)^2),1/3)))</f>
        <v>2.1389677043987478</v>
      </c>
      <c r="AI1161">
        <f t="shared" ca="1" si="568"/>
        <v>634.19646770439874</v>
      </c>
      <c r="AJ1161">
        <f t="shared" ca="1" si="569"/>
        <v>635.26595155659811</v>
      </c>
      <c r="AM1161">
        <v>0</v>
      </c>
      <c r="AN1161">
        <v>0</v>
      </c>
      <c r="AO1161">
        <f t="shared" si="570"/>
        <v>0</v>
      </c>
      <c r="AP1161">
        <f t="shared" si="579"/>
        <v>0</v>
      </c>
      <c r="AQ1161">
        <f t="shared" ca="1" si="571"/>
        <v>1.0000000000000004</v>
      </c>
      <c r="AR1161" t="str">
        <f t="shared" ca="1" si="572"/>
        <v>Supercritical</v>
      </c>
      <c r="AS1161">
        <f t="shared" ca="1" si="573"/>
        <v>3.8141460404132466E-3</v>
      </c>
    </row>
    <row r="1162" spans="1:45" x14ac:dyDescent="0.35">
      <c r="A1162">
        <v>1013</v>
      </c>
      <c r="B1162">
        <v>1011.996</v>
      </c>
      <c r="C1162">
        <v>616080.78599999996</v>
      </c>
      <c r="D1162">
        <v>3096995.0669999998</v>
      </c>
      <c r="E1162">
        <v>632.05700000000002</v>
      </c>
      <c r="F1162">
        <v>5.2</v>
      </c>
      <c r="G1162">
        <v>0</v>
      </c>
      <c r="H1162" t="s">
        <v>194</v>
      </c>
      <c r="I1162">
        <v>2E-3</v>
      </c>
      <c r="J1162">
        <f t="shared" si="574"/>
        <v>1.0009999999999764</v>
      </c>
      <c r="K1162">
        <f t="shared" ca="1" si="575"/>
        <v>50.95</v>
      </c>
      <c r="L1162">
        <f t="shared" ca="1" si="576"/>
        <v>1.0684959309922624</v>
      </c>
      <c r="M1162">
        <f t="shared" ca="1" si="549"/>
        <v>5.5561788411597641</v>
      </c>
      <c r="N1162">
        <f t="shared" ca="1" si="550"/>
        <v>0.75728294997139567</v>
      </c>
      <c r="O1162">
        <f t="shared" ca="1" si="551"/>
        <v>9.1699712080119067</v>
      </c>
      <c r="P1162">
        <f t="shared" ca="1" si="552"/>
        <v>633.12549593099232</v>
      </c>
      <c r="Q1162">
        <f t="shared" ca="1" si="553"/>
        <v>637.41134567389588</v>
      </c>
      <c r="R1162">
        <f t="shared" ca="1" si="554"/>
        <v>2.7409906686322007E-2</v>
      </c>
      <c r="S1162">
        <f t="shared" ca="1" si="555"/>
        <v>2.8323507366843055</v>
      </c>
      <c r="T1162">
        <f t="shared" ca="1" si="556"/>
        <v>50.594272557643521</v>
      </c>
      <c r="U1162">
        <f t="shared" ca="1" si="577"/>
        <v>-2.6951602758799709E-2</v>
      </c>
      <c r="V1162">
        <f t="shared" ca="1" si="578"/>
        <v>0</v>
      </c>
      <c r="W1162">
        <f t="shared" ca="1" si="557"/>
        <v>1.0861265617403943</v>
      </c>
      <c r="X1162">
        <f t="shared" ca="1" si="558"/>
        <v>5.6478581210500511</v>
      </c>
      <c r="Y1162">
        <f t="shared" ca="1" si="559"/>
        <v>0.76609660933392243</v>
      </c>
      <c r="Z1162">
        <f t="shared" ca="1" si="560"/>
        <v>9.0211189636837705</v>
      </c>
      <c r="AA1162">
        <f t="shared" ca="1" si="561"/>
        <v>633.14312656174036</v>
      </c>
      <c r="AB1162">
        <f t="shared" ca="1" si="562"/>
        <v>637.29096485720083</v>
      </c>
      <c r="AC1162">
        <f t="shared" ca="1" si="563"/>
        <v>2.6121129434582693E-2</v>
      </c>
      <c r="AD1162">
        <f t="shared" ca="1" si="564"/>
        <v>2.7636668482691706</v>
      </c>
      <c r="AE1162">
        <f t="shared" ca="1" si="565"/>
        <v>49.919948764744753</v>
      </c>
      <c r="AF1162">
        <f t="shared" ca="1" si="566"/>
        <v>2.56211294346258E-2</v>
      </c>
      <c r="AG1162">
        <f t="shared" ca="1" si="567"/>
        <v>0</v>
      </c>
      <c r="AH1162">
        <f ca="1">IFERROR(IF(V32="Supercritical",MAX($D$16,IFERROR(L1162,MAX($D$16,POWER((ABS(K1162)^2)/($I$5*MAX(F1162,0.1)^2),1/3)))),IF(V32="Subcritical",MAX($D$16,IFERROR(W1162,MAX($D$16,POWER((ABS(K1162)^2)/($I$5*MAX(F1162,0.1)^2),1/3)))),IF(AND(IFERROR(V1162,0)=1,IFERROR(AG1162,0)=1),IF(IFERROR(T1162,-1E+99)&gt;=IFERROR(AE1162,-1E+99),MAX($D$16,IFERROR(L1162,MAX($D$16,POWER((ABS(K1162)^2)/($I$5*MAX(F1162,0.1)^2),1/3)))),MAX($D$16,IFERROR(W1162,MAX($D$16,POWER((ABS(K1162)^2)/($I$5*MAX(F1162,0.1)^2),1/3))))),IF(IFERROR(V1162,0)=1,MAX($D$16,IFERROR(L1162,MAX($D$16,POWER((ABS(K1162)^2)/($I$5*MAX(F1162,0.1)^2),1/3)))),IF(IFERROR(AG1162,0)=1,MAX($D$16,IFERROR(W1162,MAX($D$16,POWER((ABS(K1162)^2)/($I$5*MAX(F1162,0.1)^2),1/3)))),MAX($D$16,POWER((ABS(K1162)^2)/($I$5*MAX(F1162,0.1)^2),1/3))))))),MAX($D$16,POWER((ABS(K1162)^2)/($I$5*MAX(F1162,0.1)^2),1/3)))</f>
        <v>2.1389677043987478</v>
      </c>
      <c r="AI1162">
        <f t="shared" ca="1" si="568"/>
        <v>634.19596770439875</v>
      </c>
      <c r="AJ1162">
        <f t="shared" ca="1" si="569"/>
        <v>635.26545155659812</v>
      </c>
      <c r="AM1162">
        <v>0</v>
      </c>
      <c r="AN1162">
        <v>0</v>
      </c>
      <c r="AO1162">
        <f t="shared" si="570"/>
        <v>0</v>
      </c>
      <c r="AP1162">
        <f t="shared" si="579"/>
        <v>0</v>
      </c>
      <c r="AQ1162">
        <f t="shared" ca="1" si="571"/>
        <v>1.0000000000000004</v>
      </c>
      <c r="AR1162" t="str">
        <f t="shared" ca="1" si="572"/>
        <v>Supercritical</v>
      </c>
      <c r="AS1162">
        <f t="shared" ca="1" si="573"/>
        <v>3.8141460404132466E-3</v>
      </c>
    </row>
    <row r="1163" spans="1:45" x14ac:dyDescent="0.35">
      <c r="A1163">
        <v>1014</v>
      </c>
      <c r="B1163">
        <v>1012.996</v>
      </c>
      <c r="C1163">
        <v>616080.74399999995</v>
      </c>
      <c r="D1163">
        <v>3096994.068</v>
      </c>
      <c r="E1163">
        <v>632.05650000000003</v>
      </c>
      <c r="F1163">
        <v>5.2</v>
      </c>
      <c r="G1163">
        <v>0</v>
      </c>
      <c r="H1163" t="s">
        <v>194</v>
      </c>
      <c r="I1163">
        <v>0</v>
      </c>
      <c r="J1163">
        <f t="shared" si="574"/>
        <v>1</v>
      </c>
      <c r="K1163">
        <f t="shared" ca="1" si="575"/>
        <v>50.95</v>
      </c>
      <c r="L1163">
        <f t="shared" ca="1" si="576"/>
        <v>1.0684959309922624</v>
      </c>
      <c r="M1163">
        <f t="shared" ca="1" si="549"/>
        <v>5.5561788411597641</v>
      </c>
      <c r="N1163">
        <f t="shared" ca="1" si="550"/>
        <v>0.75728294997139567</v>
      </c>
      <c r="O1163">
        <f t="shared" ca="1" si="551"/>
        <v>9.1699712080119067</v>
      </c>
      <c r="P1163">
        <f t="shared" ca="1" si="552"/>
        <v>633.12499593099233</v>
      </c>
      <c r="Q1163">
        <f t="shared" ca="1" si="553"/>
        <v>637.41084567389589</v>
      </c>
      <c r="R1163">
        <f t="shared" ca="1" si="554"/>
        <v>2.7409906686322007E-2</v>
      </c>
      <c r="S1163">
        <f t="shared" ca="1" si="555"/>
        <v>2.8323507366843055</v>
      </c>
      <c r="T1163">
        <f t="shared" ca="1" si="556"/>
        <v>50.594272557643521</v>
      </c>
      <c r="U1163">
        <f t="shared" ca="1" si="577"/>
        <v>-2.6909906686341856E-2</v>
      </c>
      <c r="V1163">
        <f t="shared" ca="1" si="578"/>
        <v>0</v>
      </c>
      <c r="W1163">
        <f t="shared" ca="1" si="557"/>
        <v>1.0865012249831523</v>
      </c>
      <c r="X1163">
        <f t="shared" ca="1" si="558"/>
        <v>5.6498063699123922</v>
      </c>
      <c r="Y1163">
        <f t="shared" ca="1" si="559"/>
        <v>0.76628299098669261</v>
      </c>
      <c r="Z1163">
        <f t="shared" ca="1" si="560"/>
        <v>9.0180081695065333</v>
      </c>
      <c r="AA1163">
        <f t="shared" ca="1" si="561"/>
        <v>633.14300122498321</v>
      </c>
      <c r="AB1163">
        <f t="shared" ca="1" si="562"/>
        <v>637.28797937713853</v>
      </c>
      <c r="AC1163">
        <f t="shared" ca="1" si="563"/>
        <v>2.6094652590769919E-2</v>
      </c>
      <c r="AD1163">
        <f t="shared" ca="1" si="564"/>
        <v>2.7622374594796302</v>
      </c>
      <c r="AE1163">
        <f t="shared" ca="1" si="565"/>
        <v>49.905908705302899</v>
      </c>
      <c r="AF1163">
        <f t="shared" ca="1" si="566"/>
        <v>2.598842551526559E-2</v>
      </c>
      <c r="AG1163">
        <f t="shared" ca="1" si="567"/>
        <v>0</v>
      </c>
      <c r="AH1163">
        <f ca="1">IFERROR(IF(V32="Supercritical",MAX($D$16,IFERROR(L1163,MAX($D$16,POWER((ABS(K1163)^2)/($I$5*MAX(F1163,0.1)^2),1/3)))),IF(V32="Subcritical",MAX($D$16,IFERROR(W1163,MAX($D$16,POWER((ABS(K1163)^2)/($I$5*MAX(F1163,0.1)^2),1/3)))),IF(AND(IFERROR(V1163,0)=1,IFERROR(AG1163,0)=1),IF(IFERROR(T1163,-1E+99)&gt;=IFERROR(AE1163,-1E+99),MAX($D$16,IFERROR(L1163,MAX($D$16,POWER((ABS(K1163)^2)/($I$5*MAX(F1163,0.1)^2),1/3)))),MAX($D$16,IFERROR(W1163,MAX($D$16,POWER((ABS(K1163)^2)/($I$5*MAX(F1163,0.1)^2),1/3))))),IF(IFERROR(V1163,0)=1,MAX($D$16,IFERROR(L1163,MAX($D$16,POWER((ABS(K1163)^2)/($I$5*MAX(F1163,0.1)^2),1/3)))),IF(IFERROR(AG1163,0)=1,MAX($D$16,IFERROR(W1163,MAX($D$16,POWER((ABS(K1163)^2)/($I$5*MAX(F1163,0.1)^2),1/3)))),MAX($D$16,POWER((ABS(K1163)^2)/($I$5*MAX(F1163,0.1)^2),1/3))))))),MAX($D$16,POWER((ABS(K1163)^2)/($I$5*MAX(F1163,0.1)^2),1/3)))</f>
        <v>2.1389677043987478</v>
      </c>
      <c r="AI1163">
        <f t="shared" ca="1" si="568"/>
        <v>634.19546770439877</v>
      </c>
      <c r="AJ1163">
        <f t="shared" ca="1" si="569"/>
        <v>635.26495155659813</v>
      </c>
      <c r="AM1163">
        <v>0</v>
      </c>
      <c r="AN1163">
        <v>0</v>
      </c>
      <c r="AO1163">
        <f t="shared" si="570"/>
        <v>0</v>
      </c>
      <c r="AP1163">
        <f t="shared" si="579"/>
        <v>0</v>
      </c>
      <c r="AQ1163">
        <f t="shared" ca="1" si="571"/>
        <v>1.0000000000000004</v>
      </c>
      <c r="AR1163" t="str">
        <f t="shared" ca="1" si="572"/>
        <v>Supercritical</v>
      </c>
      <c r="AS1163">
        <f t="shared" ca="1" si="573"/>
        <v>3.8141460404132466E-3</v>
      </c>
    </row>
    <row r="1164" spans="1:45" x14ac:dyDescent="0.35">
      <c r="A1164">
        <v>1015</v>
      </c>
      <c r="B1164">
        <v>1013.996</v>
      </c>
      <c r="C1164">
        <v>616080.70200000005</v>
      </c>
      <c r="D1164">
        <v>3096993.0690000001</v>
      </c>
      <c r="E1164">
        <v>632.05600000000004</v>
      </c>
      <c r="F1164">
        <v>5.2</v>
      </c>
      <c r="G1164">
        <v>0</v>
      </c>
      <c r="H1164" t="s">
        <v>194</v>
      </c>
      <c r="I1164">
        <v>5.7000000000000002E-2</v>
      </c>
      <c r="J1164">
        <f t="shared" si="574"/>
        <v>1</v>
      </c>
      <c r="K1164">
        <f t="shared" ca="1" si="575"/>
        <v>50.95</v>
      </c>
      <c r="L1164">
        <f t="shared" ca="1" si="576"/>
        <v>1.0684959309922624</v>
      </c>
      <c r="M1164">
        <f t="shared" ca="1" si="549"/>
        <v>5.5561788411597641</v>
      </c>
      <c r="N1164">
        <f t="shared" ca="1" si="550"/>
        <v>0.75728294997139567</v>
      </c>
      <c r="O1164">
        <f t="shared" ca="1" si="551"/>
        <v>9.1699712080119067</v>
      </c>
      <c r="P1164">
        <f t="shared" ca="1" si="552"/>
        <v>633.12449593099234</v>
      </c>
      <c r="Q1164">
        <f t="shared" ca="1" si="553"/>
        <v>637.4103456738959</v>
      </c>
      <c r="R1164">
        <f t="shared" ca="1" si="554"/>
        <v>2.7409906686322007E-2</v>
      </c>
      <c r="S1164">
        <f t="shared" ca="1" si="555"/>
        <v>2.8323507366843055</v>
      </c>
      <c r="T1164">
        <f t="shared" ca="1" si="556"/>
        <v>50.594272557643521</v>
      </c>
      <c r="U1164">
        <f t="shared" ca="1" si="577"/>
        <v>-2.7317062411952975E-2</v>
      </c>
      <c r="V1164">
        <f t="shared" ca="1" si="578"/>
        <v>0</v>
      </c>
      <c r="W1164">
        <f t="shared" ca="1" si="557"/>
        <v>1.086879013113156</v>
      </c>
      <c r="X1164">
        <f t="shared" ca="1" si="558"/>
        <v>5.6517708681884118</v>
      </c>
      <c r="Y1164">
        <f t="shared" ca="1" si="559"/>
        <v>0.76647088880414938</v>
      </c>
      <c r="Z1164">
        <f t="shared" ca="1" si="560"/>
        <v>9.0148736012596427</v>
      </c>
      <c r="AA1164">
        <f t="shared" ca="1" si="561"/>
        <v>633.1428790131132</v>
      </c>
      <c r="AB1164">
        <f t="shared" ca="1" si="562"/>
        <v>637.28497616126242</v>
      </c>
      <c r="AC1164">
        <f t="shared" ca="1" si="563"/>
        <v>2.6067992188920256E-2</v>
      </c>
      <c r="AD1164">
        <f t="shared" ca="1" si="564"/>
        <v>2.7607973960150138</v>
      </c>
      <c r="AE1164">
        <f t="shared" ca="1" si="565"/>
        <v>49.891763562011448</v>
      </c>
      <c r="AF1164">
        <f t="shared" ca="1" si="566"/>
        <v>2.596149141800197E-2</v>
      </c>
      <c r="AG1164">
        <f t="shared" ca="1" si="567"/>
        <v>0</v>
      </c>
      <c r="AH1164">
        <f ca="1">IFERROR(IF(V32="Supercritical",MAX($D$16,IFERROR(L1164,MAX($D$16,POWER((ABS(K1164)^2)/($I$5*MAX(F1164,0.1)^2),1/3)))),IF(V32="Subcritical",MAX($D$16,IFERROR(W1164,MAX($D$16,POWER((ABS(K1164)^2)/($I$5*MAX(F1164,0.1)^2),1/3)))),IF(AND(IFERROR(V1164,0)=1,IFERROR(AG1164,0)=1),IF(IFERROR(T1164,-1E+99)&gt;=IFERROR(AE1164,-1E+99),MAX($D$16,IFERROR(L1164,MAX($D$16,POWER((ABS(K1164)^2)/($I$5*MAX(F1164,0.1)^2),1/3)))),MAX($D$16,IFERROR(W1164,MAX($D$16,POWER((ABS(K1164)^2)/($I$5*MAX(F1164,0.1)^2),1/3))))),IF(IFERROR(V1164,0)=1,MAX($D$16,IFERROR(L1164,MAX($D$16,POWER((ABS(K1164)^2)/($I$5*MAX(F1164,0.1)^2),1/3)))),IF(IFERROR(AG1164,0)=1,MAX($D$16,IFERROR(W1164,MAX($D$16,POWER((ABS(K1164)^2)/($I$5*MAX(F1164,0.1)^2),1/3)))),MAX($D$16,POWER((ABS(K1164)^2)/($I$5*MAX(F1164,0.1)^2),1/3))))))),MAX($D$16,POWER((ABS(K1164)^2)/($I$5*MAX(F1164,0.1)^2),1/3)))</f>
        <v>2.1389677043987478</v>
      </c>
      <c r="AI1164">
        <f t="shared" ca="1" si="568"/>
        <v>634.19496770439878</v>
      </c>
      <c r="AJ1164">
        <f t="shared" ca="1" si="569"/>
        <v>635.26445155659815</v>
      </c>
      <c r="AM1164">
        <v>0</v>
      </c>
      <c r="AN1164">
        <v>0</v>
      </c>
      <c r="AO1164">
        <f t="shared" si="570"/>
        <v>0</v>
      </c>
      <c r="AP1164">
        <f t="shared" si="579"/>
        <v>0</v>
      </c>
      <c r="AQ1164">
        <f t="shared" ca="1" si="571"/>
        <v>1.0000000000000004</v>
      </c>
      <c r="AR1164" t="str">
        <f t="shared" ca="1" si="572"/>
        <v>Supercritical</v>
      </c>
      <c r="AS1164">
        <f t="shared" ca="1" si="573"/>
        <v>3.8141460404132466E-3</v>
      </c>
    </row>
    <row r="1165" spans="1:45" x14ac:dyDescent="0.35">
      <c r="A1165">
        <v>1016</v>
      </c>
      <c r="B1165">
        <v>1014.996</v>
      </c>
      <c r="C1165">
        <v>616080.65899999999</v>
      </c>
      <c r="D1165">
        <v>3096992.07</v>
      </c>
      <c r="E1165">
        <v>632.05550000000005</v>
      </c>
      <c r="F1165">
        <v>5.2</v>
      </c>
      <c r="G1165">
        <v>0</v>
      </c>
      <c r="H1165" t="s">
        <v>194</v>
      </c>
      <c r="I1165">
        <v>5.7000000000000002E-2</v>
      </c>
      <c r="J1165">
        <f t="shared" si="574"/>
        <v>1</v>
      </c>
      <c r="K1165">
        <f t="shared" ca="1" si="575"/>
        <v>50.95</v>
      </c>
      <c r="L1165">
        <f t="shared" ca="1" si="576"/>
        <v>1.0684959309922624</v>
      </c>
      <c r="M1165">
        <f t="shared" ca="1" si="549"/>
        <v>5.5561788411597641</v>
      </c>
      <c r="N1165">
        <f t="shared" ca="1" si="550"/>
        <v>0.75728294997139567</v>
      </c>
      <c r="O1165">
        <f t="shared" ca="1" si="551"/>
        <v>9.1699712080119067</v>
      </c>
      <c r="P1165">
        <f t="shared" ca="1" si="552"/>
        <v>633.12399593099235</v>
      </c>
      <c r="Q1165">
        <f t="shared" ca="1" si="553"/>
        <v>637.40984567389592</v>
      </c>
      <c r="R1165">
        <f t="shared" ca="1" si="554"/>
        <v>2.7409906686322007E-2</v>
      </c>
      <c r="S1165">
        <f t="shared" ca="1" si="555"/>
        <v>2.8323507366843055</v>
      </c>
      <c r="T1165">
        <f t="shared" ca="1" si="556"/>
        <v>50.594272557643521</v>
      </c>
      <c r="U1165">
        <f t="shared" ca="1" si="577"/>
        <v>-2.7317062411952975E-2</v>
      </c>
      <c r="V1165">
        <f t="shared" ca="1" si="578"/>
        <v>0</v>
      </c>
      <c r="W1165">
        <f t="shared" ca="1" si="557"/>
        <v>1.0872599351904739</v>
      </c>
      <c r="X1165">
        <f t="shared" ca="1" si="558"/>
        <v>5.6537516629904649</v>
      </c>
      <c r="Y1165">
        <f t="shared" ca="1" si="559"/>
        <v>0.7666603063472941</v>
      </c>
      <c r="Z1165">
        <f t="shared" ca="1" si="560"/>
        <v>9.0117152356583663</v>
      </c>
      <c r="AA1165">
        <f t="shared" ca="1" si="561"/>
        <v>633.1427599351905</v>
      </c>
      <c r="AB1165">
        <f t="shared" ca="1" si="562"/>
        <v>637.28195522003239</v>
      </c>
      <c r="AC1165">
        <f t="shared" ca="1" si="563"/>
        <v>2.6041148452752381E-2</v>
      </c>
      <c r="AD1165">
        <f t="shared" ca="1" si="564"/>
        <v>2.759346652919942</v>
      </c>
      <c r="AE1165">
        <f t="shared" ca="1" si="565"/>
        <v>49.877513283576846</v>
      </c>
      <c r="AF1165">
        <f t="shared" ca="1" si="566"/>
        <v>2.5541148452703055E-2</v>
      </c>
      <c r="AG1165">
        <f t="shared" ca="1" si="567"/>
        <v>0</v>
      </c>
      <c r="AH1165">
        <f ca="1">IFERROR(IF(V32="Supercritical",MAX($D$16,IFERROR(L1165,MAX($D$16,POWER((ABS(K1165)^2)/($I$5*MAX(F1165,0.1)^2),1/3)))),IF(V32="Subcritical",MAX($D$16,IFERROR(W1165,MAX($D$16,POWER((ABS(K1165)^2)/($I$5*MAX(F1165,0.1)^2),1/3)))),IF(AND(IFERROR(V1165,0)=1,IFERROR(AG1165,0)=1),IF(IFERROR(T1165,-1E+99)&gt;=IFERROR(AE1165,-1E+99),MAX($D$16,IFERROR(L1165,MAX($D$16,POWER((ABS(K1165)^2)/($I$5*MAX(F1165,0.1)^2),1/3)))),MAX($D$16,IFERROR(W1165,MAX($D$16,POWER((ABS(K1165)^2)/($I$5*MAX(F1165,0.1)^2),1/3))))),IF(IFERROR(V1165,0)=1,MAX($D$16,IFERROR(L1165,MAX($D$16,POWER((ABS(K1165)^2)/($I$5*MAX(F1165,0.1)^2),1/3)))),IF(IFERROR(AG1165,0)=1,MAX($D$16,IFERROR(W1165,MAX($D$16,POWER((ABS(K1165)^2)/($I$5*MAX(F1165,0.1)^2),1/3)))),MAX($D$16,POWER((ABS(K1165)^2)/($I$5*MAX(F1165,0.1)^2),1/3))))))),MAX($D$16,POWER((ABS(K1165)^2)/($I$5*MAX(F1165,0.1)^2),1/3)))</f>
        <v>2.1389677043987478</v>
      </c>
      <c r="AI1165">
        <f t="shared" ca="1" si="568"/>
        <v>634.19446770439879</v>
      </c>
      <c r="AJ1165">
        <f t="shared" ca="1" si="569"/>
        <v>635.26395155659816</v>
      </c>
      <c r="AM1165">
        <v>0</v>
      </c>
      <c r="AN1165">
        <v>0</v>
      </c>
      <c r="AO1165">
        <f t="shared" si="570"/>
        <v>0</v>
      </c>
      <c r="AP1165">
        <f t="shared" si="579"/>
        <v>0</v>
      </c>
      <c r="AQ1165">
        <f t="shared" ca="1" si="571"/>
        <v>1.0000000000000004</v>
      </c>
      <c r="AR1165" t="str">
        <f t="shared" ca="1" si="572"/>
        <v>Supercritical</v>
      </c>
      <c r="AS1165">
        <f t="shared" ca="1" si="573"/>
        <v>3.8141460404132466E-3</v>
      </c>
    </row>
    <row r="1166" spans="1:45" x14ac:dyDescent="0.35">
      <c r="A1166">
        <v>1017</v>
      </c>
      <c r="B1166">
        <v>1015.996</v>
      </c>
      <c r="C1166">
        <v>616080.61699999997</v>
      </c>
      <c r="D1166">
        <v>3096991.071</v>
      </c>
      <c r="E1166">
        <v>632.05499999999995</v>
      </c>
      <c r="F1166">
        <v>5.2</v>
      </c>
      <c r="G1166">
        <v>0</v>
      </c>
      <c r="H1166" t="s">
        <v>194</v>
      </c>
      <c r="I1166">
        <v>0</v>
      </c>
      <c r="J1166">
        <f t="shared" si="574"/>
        <v>1</v>
      </c>
      <c r="K1166">
        <f t="shared" ca="1" si="575"/>
        <v>50.95</v>
      </c>
      <c r="L1166">
        <f t="shared" ca="1" si="576"/>
        <v>1.0684959309922624</v>
      </c>
      <c r="M1166">
        <f t="shared" ca="1" si="549"/>
        <v>5.5561788411597641</v>
      </c>
      <c r="N1166">
        <f t="shared" ca="1" si="550"/>
        <v>0.75728294997139567</v>
      </c>
      <c r="O1166">
        <f t="shared" ca="1" si="551"/>
        <v>9.1699712080119067</v>
      </c>
      <c r="P1166">
        <f t="shared" ca="1" si="552"/>
        <v>633.12349593099225</v>
      </c>
      <c r="Q1166">
        <f t="shared" ca="1" si="553"/>
        <v>637.40934567389581</v>
      </c>
      <c r="R1166">
        <f t="shared" ca="1" si="554"/>
        <v>2.7409906686322007E-2</v>
      </c>
      <c r="S1166">
        <f t="shared" ca="1" si="555"/>
        <v>2.8323507366843055</v>
      </c>
      <c r="T1166">
        <f t="shared" ca="1" si="556"/>
        <v>50.594272557643521</v>
      </c>
      <c r="U1166">
        <f t="shared" ca="1" si="577"/>
        <v>-2.6909906686228169E-2</v>
      </c>
      <c r="V1166">
        <f t="shared" ca="1" si="578"/>
        <v>0</v>
      </c>
      <c r="W1166">
        <f t="shared" ca="1" si="557"/>
        <v>1.0876422652650433</v>
      </c>
      <c r="X1166">
        <f t="shared" ca="1" si="558"/>
        <v>5.6557397793782256</v>
      </c>
      <c r="Y1166">
        <f t="shared" ca="1" si="559"/>
        <v>0.76685038468227462</v>
      </c>
      <c r="Z1166">
        <f t="shared" ca="1" si="560"/>
        <v>9.0085474204050602</v>
      </c>
      <c r="AA1166">
        <f t="shared" ca="1" si="561"/>
        <v>633.14264226526495</v>
      </c>
      <c r="AB1166">
        <f t="shared" ca="1" si="562"/>
        <v>637.27892802600331</v>
      </c>
      <c r="AC1166">
        <f t="shared" ca="1" si="563"/>
        <v>2.6014243621026403E-2</v>
      </c>
      <c r="AD1166">
        <f t="shared" ca="1" si="564"/>
        <v>2.7578918246263284</v>
      </c>
      <c r="AE1166">
        <f t="shared" ca="1" si="565"/>
        <v>49.863222644463633</v>
      </c>
      <c r="AF1166">
        <f t="shared" ca="1" si="566"/>
        <v>2.5514243621046262E-2</v>
      </c>
      <c r="AG1166">
        <f t="shared" ca="1" si="567"/>
        <v>0</v>
      </c>
      <c r="AH1166">
        <f ca="1">IFERROR(IF(V32="Supercritical",MAX($D$16,IFERROR(L1166,MAX($D$16,POWER((ABS(K1166)^2)/($I$5*MAX(F1166,0.1)^2),1/3)))),IF(V32="Subcritical",MAX($D$16,IFERROR(W1166,MAX($D$16,POWER((ABS(K1166)^2)/($I$5*MAX(F1166,0.1)^2),1/3)))),IF(AND(IFERROR(V1166,0)=1,IFERROR(AG1166,0)=1),IF(IFERROR(T1166,-1E+99)&gt;=IFERROR(AE1166,-1E+99),MAX($D$16,IFERROR(L1166,MAX($D$16,POWER((ABS(K1166)^2)/($I$5*MAX(F1166,0.1)^2),1/3)))),MAX($D$16,IFERROR(W1166,MAX($D$16,POWER((ABS(K1166)^2)/($I$5*MAX(F1166,0.1)^2),1/3))))),IF(IFERROR(V1166,0)=1,MAX($D$16,IFERROR(L1166,MAX($D$16,POWER((ABS(K1166)^2)/($I$5*MAX(F1166,0.1)^2),1/3)))),IF(IFERROR(AG1166,0)=1,MAX($D$16,IFERROR(W1166,MAX($D$16,POWER((ABS(K1166)^2)/($I$5*MAX(F1166,0.1)^2),1/3)))),MAX($D$16,POWER((ABS(K1166)^2)/($I$5*MAX(F1166,0.1)^2),1/3))))))),MAX($D$16,POWER((ABS(K1166)^2)/($I$5*MAX(F1166,0.1)^2),1/3)))</f>
        <v>2.1389677043987478</v>
      </c>
      <c r="AI1166">
        <f t="shared" ca="1" si="568"/>
        <v>634.19396770439869</v>
      </c>
      <c r="AJ1166">
        <f t="shared" ca="1" si="569"/>
        <v>635.26345155659806</v>
      </c>
      <c r="AM1166">
        <v>0</v>
      </c>
      <c r="AN1166">
        <v>0</v>
      </c>
      <c r="AO1166">
        <f t="shared" si="570"/>
        <v>0</v>
      </c>
      <c r="AP1166">
        <f t="shared" si="579"/>
        <v>0</v>
      </c>
      <c r="AQ1166">
        <f t="shared" ca="1" si="571"/>
        <v>1.0000000000000004</v>
      </c>
      <c r="AR1166" t="str">
        <f t="shared" ca="1" si="572"/>
        <v>Supercritical</v>
      </c>
      <c r="AS1166">
        <f t="shared" ca="1" si="573"/>
        <v>3.8141460404132466E-3</v>
      </c>
    </row>
    <row r="1167" spans="1:45" x14ac:dyDescent="0.35">
      <c r="A1167">
        <v>1018</v>
      </c>
      <c r="B1167">
        <v>1016.996</v>
      </c>
      <c r="C1167">
        <v>616080.57499999995</v>
      </c>
      <c r="D1167">
        <v>3096990.0720000002</v>
      </c>
      <c r="E1167">
        <v>632.05449999999996</v>
      </c>
      <c r="F1167">
        <v>5.2</v>
      </c>
      <c r="G1167">
        <v>0</v>
      </c>
      <c r="H1167" t="s">
        <v>194</v>
      </c>
      <c r="I1167">
        <v>0</v>
      </c>
      <c r="J1167">
        <f t="shared" si="574"/>
        <v>1</v>
      </c>
      <c r="K1167">
        <f t="shared" ca="1" si="575"/>
        <v>50.95</v>
      </c>
      <c r="L1167">
        <f t="shared" ca="1" si="576"/>
        <v>1.0684959309922624</v>
      </c>
      <c r="M1167">
        <f t="shared" ca="1" si="549"/>
        <v>5.5561788411597641</v>
      </c>
      <c r="N1167">
        <f t="shared" ca="1" si="550"/>
        <v>0.75728294997139567</v>
      </c>
      <c r="O1167">
        <f t="shared" ca="1" si="551"/>
        <v>9.1699712080119067</v>
      </c>
      <c r="P1167">
        <f t="shared" ca="1" si="552"/>
        <v>633.12299593099226</v>
      </c>
      <c r="Q1167">
        <f t="shared" ca="1" si="553"/>
        <v>637.40884567389583</v>
      </c>
      <c r="R1167">
        <f t="shared" ca="1" si="554"/>
        <v>2.7409906686322007E-2</v>
      </c>
      <c r="S1167">
        <f t="shared" ca="1" si="555"/>
        <v>2.8323507366843055</v>
      </c>
      <c r="T1167">
        <f t="shared" ca="1" si="556"/>
        <v>50.594272557643521</v>
      </c>
      <c r="U1167">
        <f t="shared" ca="1" si="577"/>
        <v>-2.6909906686341856E-2</v>
      </c>
      <c r="V1167">
        <f t="shared" ca="1" si="578"/>
        <v>0</v>
      </c>
      <c r="W1167">
        <f t="shared" ca="1" si="557"/>
        <v>1.0880235205277529</v>
      </c>
      <c r="X1167">
        <f t="shared" ca="1" si="558"/>
        <v>5.657722306744315</v>
      </c>
      <c r="Y1167">
        <f t="shared" ca="1" si="559"/>
        <v>0.7670398894222209</v>
      </c>
      <c r="Z1167">
        <f t="shared" ca="1" si="560"/>
        <v>9.0053907275132268</v>
      </c>
      <c r="AA1167">
        <f t="shared" ca="1" si="561"/>
        <v>633.14252352052767</v>
      </c>
      <c r="AB1167">
        <f t="shared" ca="1" si="562"/>
        <v>637.27591099021072</v>
      </c>
      <c r="AC1167">
        <f t="shared" ca="1" si="563"/>
        <v>2.5987452392681052E-2</v>
      </c>
      <c r="AD1167">
        <f t="shared" ca="1" si="564"/>
        <v>2.756442358733239</v>
      </c>
      <c r="AE1167">
        <f t="shared" ca="1" si="565"/>
        <v>49.84898445046251</v>
      </c>
      <c r="AF1167">
        <f t="shared" ca="1" si="566"/>
        <v>2.5854136750012913E-2</v>
      </c>
      <c r="AG1167">
        <f t="shared" ca="1" si="567"/>
        <v>0</v>
      </c>
      <c r="AH1167">
        <f ca="1">IFERROR(IF(V32="Supercritical",MAX($D$16,IFERROR(L1167,MAX($D$16,POWER((ABS(K1167)^2)/($I$5*MAX(F1167,0.1)^2),1/3)))),IF(V32="Subcritical",MAX($D$16,IFERROR(W1167,MAX($D$16,POWER((ABS(K1167)^2)/($I$5*MAX(F1167,0.1)^2),1/3)))),IF(AND(IFERROR(V1167,0)=1,IFERROR(AG1167,0)=1),IF(IFERROR(T1167,-1E+99)&gt;=IFERROR(AE1167,-1E+99),MAX($D$16,IFERROR(L1167,MAX($D$16,POWER((ABS(K1167)^2)/($I$5*MAX(F1167,0.1)^2),1/3)))),MAX($D$16,IFERROR(W1167,MAX($D$16,POWER((ABS(K1167)^2)/($I$5*MAX(F1167,0.1)^2),1/3))))),IF(IFERROR(V1167,0)=1,MAX($D$16,IFERROR(L1167,MAX($D$16,POWER((ABS(K1167)^2)/($I$5*MAX(F1167,0.1)^2),1/3)))),IF(IFERROR(AG1167,0)=1,MAX($D$16,IFERROR(W1167,MAX($D$16,POWER((ABS(K1167)^2)/($I$5*MAX(F1167,0.1)^2),1/3)))),MAX($D$16,POWER((ABS(K1167)^2)/($I$5*MAX(F1167,0.1)^2),1/3))))))),MAX($D$16,POWER((ABS(K1167)^2)/($I$5*MAX(F1167,0.1)^2),1/3)))</f>
        <v>2.1389677043987478</v>
      </c>
      <c r="AI1167">
        <f t="shared" ca="1" si="568"/>
        <v>634.1934677043987</v>
      </c>
      <c r="AJ1167">
        <f t="shared" ca="1" si="569"/>
        <v>635.26295155659807</v>
      </c>
      <c r="AM1167">
        <v>0</v>
      </c>
      <c r="AN1167">
        <v>0</v>
      </c>
      <c r="AO1167">
        <f t="shared" si="570"/>
        <v>0</v>
      </c>
      <c r="AP1167">
        <f t="shared" si="579"/>
        <v>0</v>
      </c>
      <c r="AQ1167">
        <f t="shared" ca="1" si="571"/>
        <v>1.0000000000000004</v>
      </c>
      <c r="AR1167" t="str">
        <f t="shared" ca="1" si="572"/>
        <v>Supercritical</v>
      </c>
      <c r="AS1167">
        <f t="shared" ca="1" si="573"/>
        <v>3.8141460404132466E-3</v>
      </c>
    </row>
    <row r="1168" spans="1:45" x14ac:dyDescent="0.35">
      <c r="A1168">
        <v>1019</v>
      </c>
      <c r="B1168">
        <v>1017.995</v>
      </c>
      <c r="C1168">
        <v>616080.53300000005</v>
      </c>
      <c r="D1168">
        <v>3096989.0729999999</v>
      </c>
      <c r="E1168">
        <v>632.05399999999997</v>
      </c>
      <c r="F1168">
        <v>5.2</v>
      </c>
      <c r="G1168">
        <v>0</v>
      </c>
      <c r="H1168" t="s">
        <v>194</v>
      </c>
      <c r="I1168">
        <v>5.7000000000000002E-2</v>
      </c>
      <c r="J1168">
        <f t="shared" si="574"/>
        <v>0.99900000000002365</v>
      </c>
      <c r="K1168">
        <f t="shared" ca="1" si="575"/>
        <v>50.95</v>
      </c>
      <c r="L1168">
        <f t="shared" ca="1" si="576"/>
        <v>1.0684959309922624</v>
      </c>
      <c r="M1168">
        <f t="shared" ca="1" si="549"/>
        <v>5.5561788411597641</v>
      </c>
      <c r="N1168">
        <f t="shared" ca="1" si="550"/>
        <v>0.75728294997139567</v>
      </c>
      <c r="O1168">
        <f t="shared" ca="1" si="551"/>
        <v>9.1699712080119067</v>
      </c>
      <c r="P1168">
        <f t="shared" ca="1" si="552"/>
        <v>633.12249593099227</v>
      </c>
      <c r="Q1168">
        <f t="shared" ca="1" si="553"/>
        <v>637.40834567389584</v>
      </c>
      <c r="R1168">
        <f t="shared" ca="1" si="554"/>
        <v>2.7409906686322007E-2</v>
      </c>
      <c r="S1168">
        <f t="shared" ca="1" si="555"/>
        <v>2.8323507366843055</v>
      </c>
      <c r="T1168">
        <f t="shared" ca="1" si="556"/>
        <v>50.594272557643521</v>
      </c>
      <c r="U1168">
        <f t="shared" ca="1" si="577"/>
        <v>-2.7289652505260165E-2</v>
      </c>
      <c r="V1168">
        <f t="shared" ca="1" si="578"/>
        <v>0</v>
      </c>
      <c r="W1168">
        <f t="shared" ca="1" si="557"/>
        <v>1.0884062500105813</v>
      </c>
      <c r="X1168">
        <f t="shared" ca="1" si="558"/>
        <v>5.659712500055023</v>
      </c>
      <c r="Y1168">
        <f t="shared" ca="1" si="559"/>
        <v>0.76723008752612132</v>
      </c>
      <c r="Z1168">
        <f t="shared" ca="1" si="560"/>
        <v>9.0022240528126964</v>
      </c>
      <c r="AA1168">
        <f t="shared" ca="1" si="561"/>
        <v>633.14240625001059</v>
      </c>
      <c r="AB1168">
        <f t="shared" ca="1" si="562"/>
        <v>637.27288728451822</v>
      </c>
      <c r="AC1168">
        <f t="shared" ca="1" si="563"/>
        <v>2.5960595636000078E-2</v>
      </c>
      <c r="AD1168">
        <f t="shared" ca="1" si="564"/>
        <v>2.7549885646974679</v>
      </c>
      <c r="AE1168">
        <f t="shared" ca="1" si="565"/>
        <v>49.834703513647362</v>
      </c>
      <c r="AF1168">
        <f t="shared" ca="1" si="566"/>
        <v>2.5852991334318176E-2</v>
      </c>
      <c r="AG1168">
        <f t="shared" ca="1" si="567"/>
        <v>0</v>
      </c>
      <c r="AH1168">
        <f ca="1">IFERROR(IF(V32="Supercritical",MAX($D$16,IFERROR(L1168,MAX($D$16,POWER((ABS(K1168)^2)/($I$5*MAX(F1168,0.1)^2),1/3)))),IF(V32="Subcritical",MAX($D$16,IFERROR(W1168,MAX($D$16,POWER((ABS(K1168)^2)/($I$5*MAX(F1168,0.1)^2),1/3)))),IF(AND(IFERROR(V1168,0)=1,IFERROR(AG1168,0)=1),IF(IFERROR(T1168,-1E+99)&gt;=IFERROR(AE1168,-1E+99),MAX($D$16,IFERROR(L1168,MAX($D$16,POWER((ABS(K1168)^2)/($I$5*MAX(F1168,0.1)^2),1/3)))),MAX($D$16,IFERROR(W1168,MAX($D$16,POWER((ABS(K1168)^2)/($I$5*MAX(F1168,0.1)^2),1/3))))),IF(IFERROR(V1168,0)=1,MAX($D$16,IFERROR(L1168,MAX($D$16,POWER((ABS(K1168)^2)/($I$5*MAX(F1168,0.1)^2),1/3)))),IF(IFERROR(AG1168,0)=1,MAX($D$16,IFERROR(W1168,MAX($D$16,POWER((ABS(K1168)^2)/($I$5*MAX(F1168,0.1)^2),1/3)))),MAX($D$16,POWER((ABS(K1168)^2)/($I$5*MAX(F1168,0.1)^2),1/3))))))),MAX($D$16,POWER((ABS(K1168)^2)/($I$5*MAX(F1168,0.1)^2),1/3)))</f>
        <v>2.1389677043987478</v>
      </c>
      <c r="AI1168">
        <f t="shared" ca="1" si="568"/>
        <v>634.19296770439871</v>
      </c>
      <c r="AJ1168">
        <f t="shared" ca="1" si="569"/>
        <v>635.26245155659808</v>
      </c>
      <c r="AM1168">
        <v>0</v>
      </c>
      <c r="AN1168">
        <v>0</v>
      </c>
      <c r="AO1168">
        <f t="shared" si="570"/>
        <v>0</v>
      </c>
      <c r="AP1168">
        <f t="shared" si="579"/>
        <v>0</v>
      </c>
      <c r="AQ1168">
        <f t="shared" ca="1" si="571"/>
        <v>1.0000000000000004</v>
      </c>
      <c r="AR1168" t="str">
        <f t="shared" ca="1" si="572"/>
        <v>Supercritical</v>
      </c>
      <c r="AS1168">
        <f t="shared" ca="1" si="573"/>
        <v>3.8141460404132466E-3</v>
      </c>
    </row>
    <row r="1169" spans="1:45" x14ac:dyDescent="0.35">
      <c r="A1169">
        <v>1020</v>
      </c>
      <c r="B1169">
        <v>1018.995</v>
      </c>
      <c r="C1169">
        <v>616080.49</v>
      </c>
      <c r="D1169">
        <v>3096988.074</v>
      </c>
      <c r="E1169">
        <v>632.05349999999999</v>
      </c>
      <c r="F1169">
        <v>5.2</v>
      </c>
      <c r="G1169">
        <v>0</v>
      </c>
      <c r="H1169" t="s">
        <v>194</v>
      </c>
      <c r="I1169">
        <v>5.7000000000000002E-2</v>
      </c>
      <c r="J1169">
        <f t="shared" si="574"/>
        <v>1</v>
      </c>
      <c r="K1169">
        <f t="shared" ca="1" si="575"/>
        <v>50.95</v>
      </c>
      <c r="L1169">
        <f t="shared" ca="1" si="576"/>
        <v>1.0684959309922624</v>
      </c>
      <c r="M1169">
        <f t="shared" ca="1" si="549"/>
        <v>5.5561788411597641</v>
      </c>
      <c r="N1169">
        <f t="shared" ca="1" si="550"/>
        <v>0.75728294997139567</v>
      </c>
      <c r="O1169">
        <f t="shared" ca="1" si="551"/>
        <v>9.1699712080119067</v>
      </c>
      <c r="P1169">
        <f t="shared" ca="1" si="552"/>
        <v>633.12199593099228</v>
      </c>
      <c r="Q1169">
        <f t="shared" ca="1" si="553"/>
        <v>637.40784567389585</v>
      </c>
      <c r="R1169">
        <f t="shared" ca="1" si="554"/>
        <v>2.7409906686322007E-2</v>
      </c>
      <c r="S1169">
        <f t="shared" ca="1" si="555"/>
        <v>2.8323507366843055</v>
      </c>
      <c r="T1169">
        <f t="shared" ca="1" si="556"/>
        <v>50.594272557643521</v>
      </c>
      <c r="U1169">
        <f t="shared" ca="1" si="577"/>
        <v>-2.7317062411952975E-2</v>
      </c>
      <c r="V1169">
        <f t="shared" ca="1" si="578"/>
        <v>0</v>
      </c>
      <c r="W1169">
        <f t="shared" ca="1" si="557"/>
        <v>1.0887902403331624</v>
      </c>
      <c r="X1169">
        <f t="shared" ca="1" si="558"/>
        <v>5.6617092497324446</v>
      </c>
      <c r="Y1169">
        <f t="shared" ca="1" si="559"/>
        <v>0.76742087254344571</v>
      </c>
      <c r="Z1169">
        <f t="shared" ca="1" si="560"/>
        <v>8.9990491833199933</v>
      </c>
      <c r="AA1169">
        <f t="shared" ca="1" si="561"/>
        <v>633.14229024033318</v>
      </c>
      <c r="AB1169">
        <f t="shared" ca="1" si="562"/>
        <v>637.26985834450306</v>
      </c>
      <c r="AC1169">
        <f t="shared" ca="1" si="563"/>
        <v>2.5933688664436915E-2</v>
      </c>
      <c r="AD1169">
        <f t="shared" ca="1" si="564"/>
        <v>2.7535312651691193</v>
      </c>
      <c r="AE1169">
        <f t="shared" ca="1" si="565"/>
        <v>49.820387915914296</v>
      </c>
      <c r="AF1169">
        <f t="shared" ca="1" si="566"/>
        <v>2.5447447224792086E-2</v>
      </c>
      <c r="AG1169">
        <f t="shared" ca="1" si="567"/>
        <v>0</v>
      </c>
      <c r="AH1169">
        <f ca="1">IFERROR(IF(V32="Supercritical",MAX($D$16,IFERROR(L1169,MAX($D$16,POWER((ABS(K1169)^2)/($I$5*MAX(F1169,0.1)^2),1/3)))),IF(V32="Subcritical",MAX($D$16,IFERROR(W1169,MAX($D$16,POWER((ABS(K1169)^2)/($I$5*MAX(F1169,0.1)^2),1/3)))),IF(AND(IFERROR(V1169,0)=1,IFERROR(AG1169,0)=1),IF(IFERROR(T1169,-1E+99)&gt;=IFERROR(AE1169,-1E+99),MAX($D$16,IFERROR(L1169,MAX($D$16,POWER((ABS(K1169)^2)/($I$5*MAX(F1169,0.1)^2),1/3)))),MAX($D$16,IFERROR(W1169,MAX($D$16,POWER((ABS(K1169)^2)/($I$5*MAX(F1169,0.1)^2),1/3))))),IF(IFERROR(V1169,0)=1,MAX($D$16,IFERROR(L1169,MAX($D$16,POWER((ABS(K1169)^2)/($I$5*MAX(F1169,0.1)^2),1/3)))),IF(IFERROR(AG1169,0)=1,MAX($D$16,IFERROR(W1169,MAX($D$16,POWER((ABS(K1169)^2)/($I$5*MAX(F1169,0.1)^2),1/3)))),MAX($D$16,POWER((ABS(K1169)^2)/($I$5*MAX(F1169,0.1)^2),1/3))))))),MAX($D$16,POWER((ABS(K1169)^2)/($I$5*MAX(F1169,0.1)^2),1/3)))</f>
        <v>2.1389677043987478</v>
      </c>
      <c r="AI1169">
        <f t="shared" ca="1" si="568"/>
        <v>634.19246770439872</v>
      </c>
      <c r="AJ1169">
        <f t="shared" ca="1" si="569"/>
        <v>635.26195155659809</v>
      </c>
      <c r="AM1169">
        <v>0</v>
      </c>
      <c r="AN1169">
        <v>0</v>
      </c>
      <c r="AO1169">
        <f t="shared" si="570"/>
        <v>0</v>
      </c>
      <c r="AP1169">
        <f t="shared" si="579"/>
        <v>0</v>
      </c>
      <c r="AQ1169">
        <f t="shared" ca="1" si="571"/>
        <v>1.0000000000000004</v>
      </c>
      <c r="AR1169" t="str">
        <f t="shared" ca="1" si="572"/>
        <v>Supercritical</v>
      </c>
      <c r="AS1169">
        <f t="shared" ca="1" si="573"/>
        <v>3.8141460404132466E-3</v>
      </c>
    </row>
    <row r="1170" spans="1:45" x14ac:dyDescent="0.35">
      <c r="A1170">
        <v>1021</v>
      </c>
      <c r="B1170">
        <v>1019.995</v>
      </c>
      <c r="C1170">
        <v>616080.44799999997</v>
      </c>
      <c r="D1170">
        <v>3096987.0750000002</v>
      </c>
      <c r="E1170">
        <v>632.053</v>
      </c>
      <c r="F1170">
        <v>5.2</v>
      </c>
      <c r="G1170">
        <v>0</v>
      </c>
      <c r="H1170" t="s">
        <v>194</v>
      </c>
      <c r="I1170">
        <v>2E-3</v>
      </c>
      <c r="J1170">
        <f t="shared" si="574"/>
        <v>1</v>
      </c>
      <c r="K1170">
        <f t="shared" ca="1" si="575"/>
        <v>50.95</v>
      </c>
      <c r="L1170">
        <f t="shared" ca="1" si="576"/>
        <v>1.0684959309922624</v>
      </c>
      <c r="M1170">
        <f t="shared" ca="1" si="549"/>
        <v>5.5561788411597641</v>
      </c>
      <c r="N1170">
        <f t="shared" ca="1" si="550"/>
        <v>0.75728294997139567</v>
      </c>
      <c r="O1170">
        <f t="shared" ca="1" si="551"/>
        <v>9.1699712080119067</v>
      </c>
      <c r="P1170">
        <f t="shared" ca="1" si="552"/>
        <v>633.1214959309923</v>
      </c>
      <c r="Q1170">
        <f t="shared" ca="1" si="553"/>
        <v>637.40734567389586</v>
      </c>
      <c r="R1170">
        <f t="shared" ca="1" si="554"/>
        <v>2.7409906686322007E-2</v>
      </c>
      <c r="S1170">
        <f t="shared" ca="1" si="555"/>
        <v>2.8323507366843055</v>
      </c>
      <c r="T1170">
        <f t="shared" ca="1" si="556"/>
        <v>50.594272557643521</v>
      </c>
      <c r="U1170">
        <f t="shared" ca="1" si="577"/>
        <v>-2.6924192852106898E-2</v>
      </c>
      <c r="V1170">
        <f t="shared" ca="1" si="578"/>
        <v>0</v>
      </c>
      <c r="W1170">
        <f t="shared" ca="1" si="557"/>
        <v>1.0891738348244078</v>
      </c>
      <c r="X1170">
        <f t="shared" ca="1" si="558"/>
        <v>5.6637039410869203</v>
      </c>
      <c r="Y1170">
        <f t="shared" ca="1" si="559"/>
        <v>0.76761142123796033</v>
      </c>
      <c r="Z1170">
        <f t="shared" ca="1" si="560"/>
        <v>8.9958798217518048</v>
      </c>
      <c r="AA1170">
        <f t="shared" ca="1" si="561"/>
        <v>633.14217383482446</v>
      </c>
      <c r="AB1170">
        <f t="shared" ca="1" si="562"/>
        <v>637.26683508698557</v>
      </c>
      <c r="AC1170">
        <f t="shared" ca="1" si="563"/>
        <v>2.5906847625008462E-2</v>
      </c>
      <c r="AD1170">
        <f t="shared" ca="1" si="564"/>
        <v>2.752076750214683</v>
      </c>
      <c r="AE1170">
        <f t="shared" ca="1" si="565"/>
        <v>49.80609944943884</v>
      </c>
      <c r="AF1170">
        <f t="shared" ca="1" si="566"/>
        <v>2.5446503343459881E-2</v>
      </c>
      <c r="AG1170">
        <f t="shared" ca="1" si="567"/>
        <v>0</v>
      </c>
      <c r="AH1170">
        <f ca="1">IFERROR(IF(V32="Supercritical",MAX($D$16,IFERROR(L1170,MAX($D$16,POWER((ABS(K1170)^2)/($I$5*MAX(F1170,0.1)^2),1/3)))),IF(V32="Subcritical",MAX($D$16,IFERROR(W1170,MAX($D$16,POWER((ABS(K1170)^2)/($I$5*MAX(F1170,0.1)^2),1/3)))),IF(AND(IFERROR(V1170,0)=1,IFERROR(AG1170,0)=1),IF(IFERROR(T1170,-1E+99)&gt;=IFERROR(AE1170,-1E+99),MAX($D$16,IFERROR(L1170,MAX($D$16,POWER((ABS(K1170)^2)/($I$5*MAX(F1170,0.1)^2),1/3)))),MAX($D$16,IFERROR(W1170,MAX($D$16,POWER((ABS(K1170)^2)/($I$5*MAX(F1170,0.1)^2),1/3))))),IF(IFERROR(V1170,0)=1,MAX($D$16,IFERROR(L1170,MAX($D$16,POWER((ABS(K1170)^2)/($I$5*MAX(F1170,0.1)^2),1/3)))),IF(IFERROR(AG1170,0)=1,MAX($D$16,IFERROR(W1170,MAX($D$16,POWER((ABS(K1170)^2)/($I$5*MAX(F1170,0.1)^2),1/3)))),MAX($D$16,POWER((ABS(K1170)^2)/($I$5*MAX(F1170,0.1)^2),1/3))))))),MAX($D$16,POWER((ABS(K1170)^2)/($I$5*MAX(F1170,0.1)^2),1/3)))</f>
        <v>2.1389677043987478</v>
      </c>
      <c r="AI1170">
        <f t="shared" ca="1" si="568"/>
        <v>634.19196770439873</v>
      </c>
      <c r="AJ1170">
        <f t="shared" ca="1" si="569"/>
        <v>635.2614515565981</v>
      </c>
      <c r="AM1170">
        <v>0</v>
      </c>
      <c r="AN1170">
        <v>0</v>
      </c>
      <c r="AO1170">
        <f t="shared" si="570"/>
        <v>0</v>
      </c>
      <c r="AP1170">
        <f t="shared" si="579"/>
        <v>0</v>
      </c>
      <c r="AQ1170">
        <f t="shared" ca="1" si="571"/>
        <v>1.0000000000000004</v>
      </c>
      <c r="AR1170" t="str">
        <f t="shared" ca="1" si="572"/>
        <v>Supercritical</v>
      </c>
      <c r="AS1170">
        <f t="shared" ca="1" si="573"/>
        <v>3.8141460404132466E-3</v>
      </c>
    </row>
    <row r="1171" spans="1:45" x14ac:dyDescent="0.35">
      <c r="A1171">
        <v>1022</v>
      </c>
      <c r="B1171">
        <v>1020.996</v>
      </c>
      <c r="C1171">
        <v>616080.40599999996</v>
      </c>
      <c r="D1171">
        <v>3096986.0750000002</v>
      </c>
      <c r="E1171">
        <v>632.05250000000001</v>
      </c>
      <c r="F1171">
        <v>5.2</v>
      </c>
      <c r="G1171">
        <v>0</v>
      </c>
      <c r="H1171" t="s">
        <v>194</v>
      </c>
      <c r="I1171">
        <v>2E-3</v>
      </c>
      <c r="J1171">
        <f t="shared" si="574"/>
        <v>1.0009999999999764</v>
      </c>
      <c r="K1171">
        <f t="shared" ca="1" si="575"/>
        <v>50.95</v>
      </c>
      <c r="L1171">
        <f t="shared" ca="1" si="576"/>
        <v>1.0684959309922624</v>
      </c>
      <c r="M1171">
        <f t="shared" ca="1" si="549"/>
        <v>5.5561788411597641</v>
      </c>
      <c r="N1171">
        <f t="shared" ca="1" si="550"/>
        <v>0.75728294997139567</v>
      </c>
      <c r="O1171">
        <f t="shared" ca="1" si="551"/>
        <v>9.1699712080119067</v>
      </c>
      <c r="P1171">
        <f t="shared" ca="1" si="552"/>
        <v>633.12099593099231</v>
      </c>
      <c r="Q1171">
        <f t="shared" ca="1" si="553"/>
        <v>637.40684567389587</v>
      </c>
      <c r="R1171">
        <f t="shared" ca="1" si="554"/>
        <v>2.7409906686322007E-2</v>
      </c>
      <c r="S1171">
        <f t="shared" ca="1" si="555"/>
        <v>2.8323507366843055</v>
      </c>
      <c r="T1171">
        <f t="shared" ca="1" si="556"/>
        <v>50.594272557643521</v>
      </c>
      <c r="U1171">
        <f t="shared" ca="1" si="577"/>
        <v>-2.6951602758799709E-2</v>
      </c>
      <c r="V1171">
        <f t="shared" ca="1" si="578"/>
        <v>0</v>
      </c>
      <c r="W1171">
        <f t="shared" ca="1" si="557"/>
        <v>1.0895547639545329</v>
      </c>
      <c r="X1171">
        <f t="shared" ca="1" si="558"/>
        <v>5.6656847725635711</v>
      </c>
      <c r="Y1171">
        <f t="shared" ca="1" si="559"/>
        <v>0.76780060671751427</v>
      </c>
      <c r="Z1171">
        <f t="shared" ca="1" si="560"/>
        <v>8.9927346905582404</v>
      </c>
      <c r="AA1171">
        <f t="shared" ca="1" si="561"/>
        <v>633.14205476395455</v>
      </c>
      <c r="AB1171">
        <f t="shared" ca="1" si="562"/>
        <v>637.26383239977361</v>
      </c>
      <c r="AC1171">
        <f t="shared" ca="1" si="563"/>
        <v>2.5880230798598421E-2</v>
      </c>
      <c r="AD1171">
        <f t="shared" ca="1" si="564"/>
        <v>2.7506336085736502</v>
      </c>
      <c r="AE1171">
        <f t="shared" ca="1" si="565"/>
        <v>49.791922491811697</v>
      </c>
      <c r="AF1171">
        <f t="shared" ca="1" si="566"/>
        <v>2.577179967408938E-2</v>
      </c>
      <c r="AG1171">
        <f t="shared" ca="1" si="567"/>
        <v>0</v>
      </c>
      <c r="AH1171">
        <f ca="1">IFERROR(IF(V32="Supercritical",MAX($D$16,IFERROR(L1171,MAX($D$16,POWER((ABS(K1171)^2)/($I$5*MAX(F1171,0.1)^2),1/3)))),IF(V32="Subcritical",MAX($D$16,IFERROR(W1171,MAX($D$16,POWER((ABS(K1171)^2)/($I$5*MAX(F1171,0.1)^2),1/3)))),IF(AND(IFERROR(V1171,0)=1,IFERROR(AG1171,0)=1),IF(IFERROR(T1171,-1E+99)&gt;=IFERROR(AE1171,-1E+99),MAX($D$16,IFERROR(L1171,MAX($D$16,POWER((ABS(K1171)^2)/($I$5*MAX(F1171,0.1)^2),1/3)))),MAX($D$16,IFERROR(W1171,MAX($D$16,POWER((ABS(K1171)^2)/($I$5*MAX(F1171,0.1)^2),1/3))))),IF(IFERROR(V1171,0)=1,MAX($D$16,IFERROR(L1171,MAX($D$16,POWER((ABS(K1171)^2)/($I$5*MAX(F1171,0.1)^2),1/3)))),IF(IFERROR(AG1171,0)=1,MAX($D$16,IFERROR(W1171,MAX($D$16,POWER((ABS(K1171)^2)/($I$5*MAX(F1171,0.1)^2),1/3)))),MAX($D$16,POWER((ABS(K1171)^2)/($I$5*MAX(F1171,0.1)^2),1/3))))))),MAX($D$16,POWER((ABS(K1171)^2)/($I$5*MAX(F1171,0.1)^2),1/3)))</f>
        <v>2.1389677043987478</v>
      </c>
      <c r="AI1171">
        <f t="shared" ca="1" si="568"/>
        <v>634.19146770439875</v>
      </c>
      <c r="AJ1171">
        <f t="shared" ca="1" si="569"/>
        <v>635.26095155659812</v>
      </c>
      <c r="AM1171">
        <v>0</v>
      </c>
      <c r="AN1171">
        <v>0</v>
      </c>
      <c r="AO1171">
        <f t="shared" si="570"/>
        <v>0</v>
      </c>
      <c r="AP1171">
        <f t="shared" si="579"/>
        <v>0</v>
      </c>
      <c r="AQ1171">
        <f t="shared" ca="1" si="571"/>
        <v>1.0000000000000004</v>
      </c>
      <c r="AR1171" t="str">
        <f t="shared" ca="1" si="572"/>
        <v>Supercritical</v>
      </c>
      <c r="AS1171">
        <f t="shared" ca="1" si="573"/>
        <v>3.8141460404132466E-3</v>
      </c>
    </row>
    <row r="1172" spans="1:45" x14ac:dyDescent="0.35">
      <c r="A1172">
        <v>1023</v>
      </c>
      <c r="B1172">
        <v>1021.996</v>
      </c>
      <c r="C1172">
        <v>616080.36399999994</v>
      </c>
      <c r="D1172">
        <v>3096985.0759999999</v>
      </c>
      <c r="E1172">
        <v>632.05200000000002</v>
      </c>
      <c r="F1172">
        <v>5.2</v>
      </c>
      <c r="G1172">
        <v>0</v>
      </c>
      <c r="H1172" t="s">
        <v>194</v>
      </c>
      <c r="I1172">
        <v>5.7000000000000002E-2</v>
      </c>
      <c r="J1172">
        <f t="shared" si="574"/>
        <v>1</v>
      </c>
      <c r="K1172">
        <f t="shared" ca="1" si="575"/>
        <v>50.95</v>
      </c>
      <c r="L1172">
        <f t="shared" ca="1" si="576"/>
        <v>1.0684959309922624</v>
      </c>
      <c r="M1172">
        <f t="shared" ca="1" si="549"/>
        <v>5.5561788411597641</v>
      </c>
      <c r="N1172">
        <f t="shared" ca="1" si="550"/>
        <v>0.75728294997139567</v>
      </c>
      <c r="O1172">
        <f t="shared" ca="1" si="551"/>
        <v>9.1699712080119067</v>
      </c>
      <c r="P1172">
        <f t="shared" ca="1" si="552"/>
        <v>633.12049593099232</v>
      </c>
      <c r="Q1172">
        <f t="shared" ca="1" si="553"/>
        <v>637.40634567389588</v>
      </c>
      <c r="R1172">
        <f t="shared" ca="1" si="554"/>
        <v>2.7409906686322007E-2</v>
      </c>
      <c r="S1172">
        <f t="shared" ca="1" si="555"/>
        <v>2.8323507366843055</v>
      </c>
      <c r="T1172">
        <f t="shared" ca="1" si="556"/>
        <v>50.594272557643521</v>
      </c>
      <c r="U1172">
        <f t="shared" ca="1" si="577"/>
        <v>-2.7317062411952975E-2</v>
      </c>
      <c r="V1172">
        <f t="shared" ca="1" si="578"/>
        <v>0</v>
      </c>
      <c r="W1172">
        <f t="shared" ca="1" si="557"/>
        <v>1.0899335677865338</v>
      </c>
      <c r="X1172">
        <f t="shared" ca="1" si="558"/>
        <v>5.6676545524899762</v>
      </c>
      <c r="Y1172">
        <f t="shared" ca="1" si="559"/>
        <v>0.76798869794962321</v>
      </c>
      <c r="Z1172">
        <f t="shared" ca="1" si="560"/>
        <v>8.9896092868991264</v>
      </c>
      <c r="AA1172">
        <f t="shared" ca="1" si="561"/>
        <v>633.14193356778651</v>
      </c>
      <c r="AB1172">
        <f t="shared" ca="1" si="562"/>
        <v>637.26084667334726</v>
      </c>
      <c r="AC1172">
        <f t="shared" ca="1" si="563"/>
        <v>2.5853799673583342E-2</v>
      </c>
      <c r="AD1172">
        <f t="shared" ca="1" si="564"/>
        <v>2.7491997688722534</v>
      </c>
      <c r="AE1172">
        <f t="shared" ca="1" si="565"/>
        <v>49.777836701773154</v>
      </c>
      <c r="AF1172">
        <f t="shared" ca="1" si="566"/>
        <v>2.5745096418631874E-2</v>
      </c>
      <c r="AG1172">
        <f t="shared" ca="1" si="567"/>
        <v>0</v>
      </c>
      <c r="AH1172">
        <f ca="1">IFERROR(IF(V32="Supercritical",MAX($D$16,IFERROR(L1172,MAX($D$16,POWER((ABS(K1172)^2)/($I$5*MAX(F1172,0.1)^2),1/3)))),IF(V32="Subcritical",MAX($D$16,IFERROR(W1172,MAX($D$16,POWER((ABS(K1172)^2)/($I$5*MAX(F1172,0.1)^2),1/3)))),IF(AND(IFERROR(V1172,0)=1,IFERROR(AG1172,0)=1),IF(IFERROR(T1172,-1E+99)&gt;=IFERROR(AE1172,-1E+99),MAX($D$16,IFERROR(L1172,MAX($D$16,POWER((ABS(K1172)^2)/($I$5*MAX(F1172,0.1)^2),1/3)))),MAX($D$16,IFERROR(W1172,MAX($D$16,POWER((ABS(K1172)^2)/($I$5*MAX(F1172,0.1)^2),1/3))))),IF(IFERROR(V1172,0)=1,MAX($D$16,IFERROR(L1172,MAX($D$16,POWER((ABS(K1172)^2)/($I$5*MAX(F1172,0.1)^2),1/3)))),IF(IFERROR(AG1172,0)=1,MAX($D$16,IFERROR(W1172,MAX($D$16,POWER((ABS(K1172)^2)/($I$5*MAX(F1172,0.1)^2),1/3)))),MAX($D$16,POWER((ABS(K1172)^2)/($I$5*MAX(F1172,0.1)^2),1/3))))))),MAX($D$16,POWER((ABS(K1172)^2)/($I$5*MAX(F1172,0.1)^2),1/3)))</f>
        <v>2.1389677043987478</v>
      </c>
      <c r="AI1172">
        <f t="shared" ca="1" si="568"/>
        <v>634.19096770439876</v>
      </c>
      <c r="AJ1172">
        <f t="shared" ca="1" si="569"/>
        <v>635.26045155659813</v>
      </c>
      <c r="AM1172">
        <v>0</v>
      </c>
      <c r="AN1172">
        <v>0</v>
      </c>
      <c r="AO1172">
        <f t="shared" si="570"/>
        <v>0</v>
      </c>
      <c r="AP1172">
        <f t="shared" si="579"/>
        <v>0</v>
      </c>
      <c r="AQ1172">
        <f t="shared" ca="1" si="571"/>
        <v>1.0000000000000004</v>
      </c>
      <c r="AR1172" t="str">
        <f t="shared" ca="1" si="572"/>
        <v>Supercritical</v>
      </c>
      <c r="AS1172">
        <f t="shared" ca="1" si="573"/>
        <v>3.8141460404132466E-3</v>
      </c>
    </row>
    <row r="1173" spans="1:45" x14ac:dyDescent="0.35">
      <c r="A1173">
        <v>1024</v>
      </c>
      <c r="B1173">
        <v>1022.996</v>
      </c>
      <c r="C1173">
        <v>616080.321</v>
      </c>
      <c r="D1173">
        <v>3096984.077</v>
      </c>
      <c r="E1173">
        <v>632.05150000000003</v>
      </c>
      <c r="F1173">
        <v>5.2</v>
      </c>
      <c r="G1173">
        <v>0</v>
      </c>
      <c r="H1173" t="s">
        <v>194</v>
      </c>
      <c r="I1173">
        <v>5.7000000000000002E-2</v>
      </c>
      <c r="J1173">
        <f t="shared" si="574"/>
        <v>1</v>
      </c>
      <c r="K1173">
        <f t="shared" ca="1" si="575"/>
        <v>50.95</v>
      </c>
      <c r="L1173">
        <f t="shared" ca="1" si="576"/>
        <v>1.0684959309922624</v>
      </c>
      <c r="M1173">
        <f t="shared" ca="1" si="549"/>
        <v>5.5561788411597641</v>
      </c>
      <c r="N1173">
        <f t="shared" ca="1" si="550"/>
        <v>0.75728294997139567</v>
      </c>
      <c r="O1173">
        <f t="shared" ca="1" si="551"/>
        <v>9.1699712080119067</v>
      </c>
      <c r="P1173">
        <f t="shared" ca="1" si="552"/>
        <v>633.11999593099233</v>
      </c>
      <c r="Q1173">
        <f t="shared" ca="1" si="553"/>
        <v>637.4058456738959</v>
      </c>
      <c r="R1173">
        <f t="shared" ca="1" si="554"/>
        <v>2.7409906686322007E-2</v>
      </c>
      <c r="S1173">
        <f t="shared" ca="1" si="555"/>
        <v>2.8323507366843055</v>
      </c>
      <c r="T1173">
        <f t="shared" ca="1" si="556"/>
        <v>50.594272557643521</v>
      </c>
      <c r="U1173">
        <f t="shared" ca="1" si="577"/>
        <v>-2.7317062411952975E-2</v>
      </c>
      <c r="V1173">
        <f t="shared" ca="1" si="578"/>
        <v>0</v>
      </c>
      <c r="W1173">
        <f t="shared" ca="1" si="557"/>
        <v>1.0903094855354483</v>
      </c>
      <c r="X1173">
        <f t="shared" ca="1" si="558"/>
        <v>5.6696093247843313</v>
      </c>
      <c r="Y1173">
        <f t="shared" ca="1" si="559"/>
        <v>0.76817531795191629</v>
      </c>
      <c r="Z1173">
        <f t="shared" ca="1" si="560"/>
        <v>8.9865098424463508</v>
      </c>
      <c r="AA1173">
        <f t="shared" ca="1" si="561"/>
        <v>633.14180948553553</v>
      </c>
      <c r="AB1173">
        <f t="shared" ca="1" si="562"/>
        <v>637.25788283662553</v>
      </c>
      <c r="AC1173">
        <f t="shared" ca="1" si="563"/>
        <v>2.5827606533474781E-2</v>
      </c>
      <c r="AD1173">
        <f t="shared" ca="1" si="564"/>
        <v>2.7477780845936848</v>
      </c>
      <c r="AE1173">
        <f t="shared" ca="1" si="565"/>
        <v>49.763870118718216</v>
      </c>
      <c r="AF1173">
        <f t="shared" ca="1" si="566"/>
        <v>2.5327606533437574E-2</v>
      </c>
      <c r="AG1173">
        <f t="shared" ca="1" si="567"/>
        <v>0</v>
      </c>
      <c r="AH1173">
        <f ca="1">IFERROR(IF(V32="Supercritical",MAX($D$16,IFERROR(L1173,MAX($D$16,POWER((ABS(K1173)^2)/($I$5*MAX(F1173,0.1)^2),1/3)))),IF(V32="Subcritical",MAX($D$16,IFERROR(W1173,MAX($D$16,POWER((ABS(K1173)^2)/($I$5*MAX(F1173,0.1)^2),1/3)))),IF(AND(IFERROR(V1173,0)=1,IFERROR(AG1173,0)=1),IF(IFERROR(T1173,-1E+99)&gt;=IFERROR(AE1173,-1E+99),MAX($D$16,IFERROR(L1173,MAX($D$16,POWER((ABS(K1173)^2)/($I$5*MAX(F1173,0.1)^2),1/3)))),MAX($D$16,IFERROR(W1173,MAX($D$16,POWER((ABS(K1173)^2)/($I$5*MAX(F1173,0.1)^2),1/3))))),IF(IFERROR(V1173,0)=1,MAX($D$16,IFERROR(L1173,MAX($D$16,POWER((ABS(K1173)^2)/($I$5*MAX(F1173,0.1)^2),1/3)))),IF(IFERROR(AG1173,0)=1,MAX($D$16,IFERROR(W1173,MAX($D$16,POWER((ABS(K1173)^2)/($I$5*MAX(F1173,0.1)^2),1/3)))),MAX($D$16,POWER((ABS(K1173)^2)/($I$5*MAX(F1173,0.1)^2),1/3))))))),MAX($D$16,POWER((ABS(K1173)^2)/($I$5*MAX(F1173,0.1)^2),1/3)))</f>
        <v>2.1389677043987478</v>
      </c>
      <c r="AI1173">
        <f t="shared" ca="1" si="568"/>
        <v>634.19046770439877</v>
      </c>
      <c r="AJ1173">
        <f t="shared" ca="1" si="569"/>
        <v>635.25995155659814</v>
      </c>
      <c r="AM1173">
        <v>0</v>
      </c>
      <c r="AN1173">
        <v>0</v>
      </c>
      <c r="AO1173">
        <f t="shared" si="570"/>
        <v>0</v>
      </c>
      <c r="AP1173">
        <f t="shared" si="579"/>
        <v>0</v>
      </c>
      <c r="AQ1173">
        <f t="shared" ca="1" si="571"/>
        <v>1.0000000000000004</v>
      </c>
      <c r="AR1173" t="str">
        <f t="shared" ca="1" si="572"/>
        <v>Supercritical</v>
      </c>
      <c r="AS1173">
        <f t="shared" ca="1" si="573"/>
        <v>3.8141460404132466E-3</v>
      </c>
    </row>
    <row r="1174" spans="1:45" x14ac:dyDescent="0.35">
      <c r="A1174">
        <v>1025</v>
      </c>
      <c r="B1174">
        <v>1023.996</v>
      </c>
      <c r="C1174">
        <v>616080.27899999998</v>
      </c>
      <c r="D1174">
        <v>3096983.0780000002</v>
      </c>
      <c r="E1174">
        <v>632.05100000000004</v>
      </c>
      <c r="F1174">
        <v>5.2</v>
      </c>
      <c r="G1174">
        <v>0</v>
      </c>
      <c r="H1174" t="s">
        <v>194</v>
      </c>
      <c r="I1174">
        <v>0</v>
      </c>
      <c r="J1174">
        <f t="shared" si="574"/>
        <v>1</v>
      </c>
      <c r="K1174">
        <f t="shared" ca="1" si="575"/>
        <v>50.95</v>
      </c>
      <c r="L1174">
        <f t="shared" ca="1" si="576"/>
        <v>1.0684959309922624</v>
      </c>
      <c r="M1174">
        <f t="shared" ref="M1174:M1237" ca="1" si="580">((F1174)+(G1174)*(L1174))*(L1174)</f>
        <v>5.5561788411597641</v>
      </c>
      <c r="N1174">
        <f t="shared" ref="N1174:N1237" ca="1" si="581">(((F1174)+(G1174)*(L1174))*(L1174))/MAX((F1174)+2*(L1174)*SQRT(1+(G1174)^2),0.000001)</f>
        <v>0.75728294997139567</v>
      </c>
      <c r="O1174">
        <f t="shared" ref="O1174:O1237" ca="1" si="582">ABS(K1174)/MAX(((F1174)+(G1174)*(L1174))*(L1174),0.000001)</f>
        <v>9.1699712080119067</v>
      </c>
      <c r="P1174">
        <f t="shared" ref="P1174:P1237" ca="1" si="583">E1174+L1174</f>
        <v>633.11949593099234</v>
      </c>
      <c r="Q1174">
        <f t="shared" ref="Q1174:Q1237" ca="1" si="584">P1174+((ABS(K1174)/MAX(((F1174)+(G1174)*(L1174))*(L1174),0.000001))^2)/(2*$I$5)</f>
        <v>637.40534567389591</v>
      </c>
      <c r="R1174">
        <f t="shared" ref="R1174:R1237" ca="1" si="585">((ABS(K1174)*$D$6)/(MAX(((F1174)+(G1174)*(L1174))*(L1174),0.000001)*MAX(((((F1174)+(G1174)*(L1174))*(L1174))/MAX((F1174)+2*(L1174)*SQRT(1+(G1174)^2),0.000001))^(2/3),0.000001)))^2</f>
        <v>2.7409906686322007E-2</v>
      </c>
      <c r="S1174">
        <f t="shared" ref="S1174:S1237" ca="1" si="586">ABS(ABS(K1174)/MAX(((F1174)+(G1174)*(L1174))*(L1174),0.000001))/SQRT($I$5*MAX((((F1174)+(G1174)*(L1174))*(L1174))/MAX((F1174)+2*(G1174)*(L1174),0.000001),0.000001))</f>
        <v>2.8323507366843055</v>
      </c>
      <c r="T1174">
        <f t="shared" ref="T1174:T1237" ca="1" si="587">((F1174)*(L1174)^2)/2+(G1174)*(L1174)^3/3+(ABS(K1174)^2)/($I$5*MAX(((F1174)+(G1174)*(L1174))*(L1174),0.000001))</f>
        <v>50.594272557643521</v>
      </c>
      <c r="U1174">
        <f t="shared" ca="1" si="577"/>
        <v>-2.6909906686341856E-2</v>
      </c>
      <c r="V1174">
        <f t="shared" ca="1" si="578"/>
        <v>0</v>
      </c>
      <c r="W1174">
        <f t="shared" ref="W1174:W1237" ca="1" si="588">IF($D$20=0,IFERROR(W1175,MAX($D$16,POWER((ABS(K1174)^2)/($I$5*MAX(F1174,0.1)^2),1/3))),IF(IFERROR(AG1175,0)=0,IFERROR(W1175,MAX($D$16,POWER((ABS(K1174)^2)/($I$5*MAX(F1174,0.1)^2),1/3))),IF(OR(IFERROR(W1174,0)=0,IFERROR(AD1175,0)&gt;1),MAX($D$16,POWER((ABS(K1174)^2)/($I$5*MAX(F1174,0.1)^2),1/3)),IF(IFERROR(AF1174,0)&gt;0,MAX($D$16,IFERROR(W1174,0)+((IFERROR(AF1174,0))*$D$18*IF((IFERROR(AD1174,0))&lt;1,1,-1))),IF(IFERROR(AF1174,0)&lt;0,IF(ABS((MAX($D$16,POWER((ABS(K1174)^2)/($I$5*MAX(F1174,0.1)^2),1/3)))-IFERROR(W1174,0))&gt;$D$19,MAX($D$16,IF((MAX($D$16,POWER((ABS(K1174)^2)/($I$5*MAX(F1174,0.1)^2),1/3)))&gt;IFERROR(W1174,0),MIN((MAX($D$16,POWER((ABS(K1174)^2)/($I$5*MAX(F1174,0.1)^2),1/3))),IFERROR(W1174,0)+(MIN(ABS(IFERROR(AF1174,0))*$D$18,ABS((MAX($D$16,POWER((ABS(K1174)^2)/($I$5*MAX(F1174,0.1)^2),1/3)))-IFERROR(W1174,0))))),MAX((MAX($D$16,POWER((ABS(K1174)^2)/($I$5*MAX(F1174,0.1)^2),1/3))),IFERROR(W1174,0)-(MIN(ABS(IFERROR(AF1174,0))*$D$18,ABS((MAX($D$16,POWER((ABS(K1174)^2)/($I$5*MAX(F1174,0.1)^2),1/3)))-IFERROR(W1174,0))))))),MAX($D$16,POWER((ABS(K1174)^2)/($I$5*MAX(F1174,0.1)^2),1/3))),MAX($D$16,IFERROR(W1174,0)))))))</f>
        <v>1.090681078019651</v>
      </c>
      <c r="X1174">
        <f t="shared" ref="X1174:X1237" ca="1" si="589">((F1174)+(G1174)*(W1174))*(W1174)</f>
        <v>5.6715416057021857</v>
      </c>
      <c r="Y1174">
        <f t="shared" ref="Y1174:Y1237" ca="1" si="590">(((F1174)+(G1174)*(W1174))*(W1174))/MAX((F1174)+2*(W1174)*SQRT(1+(G1174)^2),0.000001)</f>
        <v>0.76835975336365647</v>
      </c>
      <c r="Z1174">
        <f t="shared" ref="Z1174:Z1237" ca="1" si="591">ABS(K1174)/MAX(((F1174)+(G1174)*(W1174))*(W1174),0.000001)</f>
        <v>8.983448159628189</v>
      </c>
      <c r="AA1174">
        <f t="shared" ref="AA1174:AA1237" ca="1" si="592">E1174+W1174</f>
        <v>633.1416810780197</v>
      </c>
      <c r="AB1174">
        <f t="shared" ref="AB1174:AB1237" ca="1" si="593">AA1174+((ABS(K1174)/MAX(((F1174)+(G1174)*(W1174))*(W1174),0.000001))^2)/(2*$I$5)</f>
        <v>637.2549502338162</v>
      </c>
      <c r="AC1174">
        <f t="shared" ref="AC1174:AC1237" ca="1" si="594">((ABS(K1174)*$D$6)/(MAX(((F1174)+(G1174)*(W1174))*(W1174),0.000001)*MAX(((((F1174)+(G1174)*(W1174))*(W1174))/MAX((F1174)+2*(W1174)*SQRT(1+(G1174)^2),0.000001))^(2/3),0.000001)))^2</f>
        <v>2.5801750546546931E-2</v>
      </c>
      <c r="AD1174">
        <f t="shared" ref="AD1174:AD1237" ca="1" si="595">ABS(ABS(K1174)/MAX(((F1174)+(G1174)*(W1174))*(W1174),0.000001))/SQRT($I$5*MAX((((F1174)+(G1174)*(W1174))*(W1174))/MAX((F1174)+2*(G1174)*(W1174),0.000001),0.000001))</f>
        <v>2.7463739618865799</v>
      </c>
      <c r="AE1174">
        <f t="shared" ref="AE1174:AE1237" ca="1" si="596">((F1174)*(W1174)^2)/2+(G1174)*(W1174)^3/3+(ABS(K1174)^2)/($I$5*MAX(((F1174)+(G1174)*(W1174))*(W1174),0.000001))</f>
        <v>49.750075861372856</v>
      </c>
      <c r="AF1174">
        <f t="shared" ref="AF1174:AF1237" ca="1" si="597">IF($D$20=0,0,IFERROR(AB1175+(((AC1174+AC1175)/2)*J1175)+(IF(Z1174&gt;Z1175,$D$8*((Z1174^2-Z1175^2)/(2*$I$5)),$D$9*((Z1175^2-Z1174^2)/(2*$I$5)))+($D$10*(ABS(I1175)/90)*(MAX(Z1174^2,Z1175^2)/(2*$I$5))))-AB1174,0))</f>
        <v>2.5301750546532276E-2</v>
      </c>
      <c r="AG1174">
        <f t="shared" ref="AG1174:AG1237" ca="1" si="598">IF($D$20=0,1,IFERROR(IF(ROUND(AD1174,3)=1,1,IF(AND(ABS(AF1174)&lt;$D$19,AD1174&lt;1),1,0)),0))</f>
        <v>0</v>
      </c>
      <c r="AH1174">
        <f ca="1">IFERROR(IF(V32="Supercritical",MAX($D$16,IFERROR(L1174,MAX($D$16,POWER((ABS(K1174)^2)/($I$5*MAX(F1174,0.1)^2),1/3)))),IF(V32="Subcritical",MAX($D$16,IFERROR(W1174,MAX($D$16,POWER((ABS(K1174)^2)/($I$5*MAX(F1174,0.1)^2),1/3)))),IF(AND(IFERROR(V1174,0)=1,IFERROR(AG1174,0)=1),IF(IFERROR(T1174,-1E+99)&gt;=IFERROR(AE1174,-1E+99),MAX($D$16,IFERROR(L1174,MAX($D$16,POWER((ABS(K1174)^2)/($I$5*MAX(F1174,0.1)^2),1/3)))),MAX($D$16,IFERROR(W1174,MAX($D$16,POWER((ABS(K1174)^2)/($I$5*MAX(F1174,0.1)^2),1/3))))),IF(IFERROR(V1174,0)=1,MAX($D$16,IFERROR(L1174,MAX($D$16,POWER((ABS(K1174)^2)/($I$5*MAX(F1174,0.1)^2),1/3)))),IF(IFERROR(AG1174,0)=1,MAX($D$16,IFERROR(W1174,MAX($D$16,POWER((ABS(K1174)^2)/($I$5*MAX(F1174,0.1)^2),1/3)))),MAX($D$16,POWER((ABS(K1174)^2)/($I$5*MAX(F1174,0.1)^2),1/3))))))),MAX($D$16,POWER((ABS(K1174)^2)/($I$5*MAX(F1174,0.1)^2),1/3)))</f>
        <v>2.1389677043987478</v>
      </c>
      <c r="AI1174">
        <f t="shared" ref="AI1174:AI1237" ca="1" si="599">E1174+AH1174</f>
        <v>634.18996770439878</v>
      </c>
      <c r="AJ1174">
        <f t="shared" ref="AJ1174:AJ1237" ca="1" si="600">AI1174+((ABS(K1174)/MAX(((F1174)+(G1174)*(AH1174))*(AH1174),0.000001))^2)/(2*$I$5)</f>
        <v>635.25945155659815</v>
      </c>
      <c r="AM1174">
        <v>0</v>
      </c>
      <c r="AN1174">
        <v>0</v>
      </c>
      <c r="AO1174">
        <f t="shared" ref="AO1174:AO1237" si="601">AM1174+AN1174</f>
        <v>0</v>
      </c>
      <c r="AP1174">
        <f t="shared" si="579"/>
        <v>0</v>
      </c>
      <c r="AQ1174">
        <f t="shared" ref="AQ1174:AQ1237" ca="1" si="602">ABS(ABS(K1174)/MAX(((F1174)+(G1174)*(AH1174))*(AH1174),0.000001))/SQRT($I$5*MAX((((F1174)+(G1174)*(AH1174))*(AH1174))/MAX((F1174)+2*(G1174)*(AH1174),0.000001),0.000001))</f>
        <v>1.0000000000000004</v>
      </c>
      <c r="AR1174" t="str">
        <f t="shared" ref="AR1174:AR1237" ca="1" si="603">IF(AQ1174&lt;1,"Subcritical","Supercritical")</f>
        <v>Supercritical</v>
      </c>
      <c r="AS1174">
        <f t="shared" ref="AS1174:AS1237" ca="1" si="604">((ABS(K1174)*$D$6)/(MAX(((F1174)+(G1174)*(AH1174))*(AH1174),0.000001)*MAX(((((F1174)+(G1174)*(AH1174))*(AH1174))/MAX((F1174)+2*(AH1174)*SQRT(1+(G1174)^2),0.000001))^(2/3),0.000001)))^2</f>
        <v>3.8141460404132466E-3</v>
      </c>
    </row>
    <row r="1175" spans="1:45" x14ac:dyDescent="0.35">
      <c r="A1175">
        <v>1026</v>
      </c>
      <c r="B1175">
        <v>1024.9960000000001</v>
      </c>
      <c r="C1175">
        <v>616080.23699999996</v>
      </c>
      <c r="D1175">
        <v>3096982.0789999999</v>
      </c>
      <c r="E1175">
        <v>632.05050000000006</v>
      </c>
      <c r="F1175">
        <v>5.2</v>
      </c>
      <c r="G1175">
        <v>0</v>
      </c>
      <c r="H1175" t="s">
        <v>194</v>
      </c>
      <c r="I1175">
        <v>0</v>
      </c>
      <c r="J1175">
        <f t="shared" ref="J1175:J1238" si="605">B1175-B1174</f>
        <v>1.0000000000001137</v>
      </c>
      <c r="K1175">
        <f t="shared" ref="K1175:K1238" ca="1" si="606">MAX(0,K1174-AO1174)</f>
        <v>50.95</v>
      </c>
      <c r="L1175">
        <f t="shared" ref="L1175:L1238" ca="1" si="607">IF($D$20=0,IFERROR(L1174,MAX($D$16,POWER((ABS(K1175)^2)/($I$5*MAX(F1175,0.1)^2),1/3))),IF(IFERROR(V1174,0)=0,IFERROR(L1174,MAX($D$16,POWER((ABS(K1175)^2)/($I$5*MAX(F1175,0.1)^2),1/3))),IF(OR(IFERROR(L1175,0)=0,IFERROR(S1174,0)&lt;1,IFERROR(S1175,0)&lt;1),MAX($D$16,POWER((ABS(K1175)^2)/($I$5*MAX(F1175,0.1)^2),1/3)),IF(IFERROR(U1175,0)&gt;0,MAX($D$16,IFERROR(L1175,0)+((IFERROR(U1175,0))*$D$18*IF((IFERROR(S1175,0))&lt;1,1,-1))),IF(IFERROR(U1175,0)&lt;0,IF(ABS((MAX($D$16,POWER((ABS(K1175)^2)/($I$5*MAX(F1175,0.1)^2),1/3)))-IFERROR(L1175,0))&gt;$D$19,MAX($D$16,IF((MAX($D$16,POWER((ABS(K1175)^2)/($I$5*MAX(F1175,0.1)^2),1/3)))&gt;IFERROR(L1175,0),MIN((MAX($D$16,POWER((ABS(K1175)^2)/($I$5*MAX(F1175,0.1)^2),1/3))),IFERROR(L1175,0)+(MIN(ABS(IFERROR(U1175,0))*$D$18,ABS((MAX($D$16,POWER((ABS(K1175)^2)/($I$5*MAX(F1175,0.1)^2),1/3)))-IFERROR(L1175,0))))),MAX((MAX($D$16,POWER((ABS(K1175)^2)/($I$5*MAX(F1175,0.1)^2),1/3))),IFERROR(L1175,0)-(MIN(ABS(IFERROR(U1175,0))*$D$18,ABS((MAX($D$16,POWER((ABS(K1175)^2)/($I$5*MAX(F1175,0.1)^2),1/3)))-IFERROR(L1175,0))))))),MAX($D$16,POWER((ABS(K1175)^2)/($I$5*MAX(F1175,0.1)^2),1/3))),MAX($D$16,IFERROR(L1175,0)))))))</f>
        <v>1.0684959309922624</v>
      </c>
      <c r="M1175">
        <f t="shared" ca="1" si="580"/>
        <v>5.5561788411597641</v>
      </c>
      <c r="N1175">
        <f t="shared" ca="1" si="581"/>
        <v>0.75728294997139567</v>
      </c>
      <c r="O1175">
        <f t="shared" ca="1" si="582"/>
        <v>9.1699712080119067</v>
      </c>
      <c r="P1175">
        <f t="shared" ca="1" si="583"/>
        <v>633.11899593099236</v>
      </c>
      <c r="Q1175">
        <f t="shared" ca="1" si="584"/>
        <v>637.40484567389592</v>
      </c>
      <c r="R1175">
        <f t="shared" ca="1" si="585"/>
        <v>2.7409906686322007E-2</v>
      </c>
      <c r="S1175">
        <f t="shared" ca="1" si="586"/>
        <v>2.8323507366843055</v>
      </c>
      <c r="T1175">
        <f t="shared" ca="1" si="587"/>
        <v>50.594272557643521</v>
      </c>
      <c r="U1175">
        <f t="shared" ref="U1175:U1238" ca="1" si="608">IF($D$20=0,0,IFERROR(Q1174-(((R1174+R1175)/2)*J1175)-(IF(O1174&gt;O1175,$D$8*((O1174^2-O1175^2)/(2*$I$5)),$D$9*((O1175^2-O1174^2)/(2*$I$5)))+($D$10*(ABS(I1175)/90)*(MAX(O1174^2,O1175^2)/(2*$I$5))))-Q1175,0))</f>
        <v>-2.6909906686341856E-2</v>
      </c>
      <c r="V1175">
        <f t="shared" ref="V1175:V1238" ca="1" si="609">IF($D$20=0,1,IFERROR(IF(ROUND(S1175,3)=1,1,IF(AND(ABS(U1175)&lt;$D$19,S1175&gt;1),1,0)),0))</f>
        <v>0</v>
      </c>
      <c r="W1175">
        <f t="shared" ca="1" si="588"/>
        <v>1.091050080686256</v>
      </c>
      <c r="X1175">
        <f t="shared" ca="1" si="589"/>
        <v>5.6734604195685314</v>
      </c>
      <c r="Y1175">
        <f t="shared" ca="1" si="590"/>
        <v>0.76854286660257087</v>
      </c>
      <c r="Z1175">
        <f t="shared" ca="1" si="591"/>
        <v>8.9804098789984632</v>
      </c>
      <c r="AA1175">
        <f t="shared" ca="1" si="592"/>
        <v>633.14155008068633</v>
      </c>
      <c r="AB1175">
        <f t="shared" ca="1" si="593"/>
        <v>637.2520374198715</v>
      </c>
      <c r="AC1175">
        <f t="shared" ca="1" si="594"/>
        <v>2.5776109902093322E-2</v>
      </c>
      <c r="AD1175">
        <f t="shared" ca="1" si="595"/>
        <v>2.744980808205935</v>
      </c>
      <c r="AE1175">
        <f t="shared" ca="1" si="596"/>
        <v>49.736389172279608</v>
      </c>
      <c r="AF1175">
        <f t="shared" ca="1" si="597"/>
        <v>2.5666606199138187E-2</v>
      </c>
      <c r="AG1175">
        <f t="shared" ca="1" si="598"/>
        <v>0</v>
      </c>
      <c r="AH1175">
        <f ca="1">IFERROR(IF(V32="Supercritical",MAX($D$16,IFERROR(L1175,MAX($D$16,POWER((ABS(K1175)^2)/($I$5*MAX(F1175,0.1)^2),1/3)))),IF(V32="Subcritical",MAX($D$16,IFERROR(W1175,MAX($D$16,POWER((ABS(K1175)^2)/($I$5*MAX(F1175,0.1)^2),1/3)))),IF(AND(IFERROR(V1175,0)=1,IFERROR(AG1175,0)=1),IF(IFERROR(T1175,-1E+99)&gt;=IFERROR(AE1175,-1E+99),MAX($D$16,IFERROR(L1175,MAX($D$16,POWER((ABS(K1175)^2)/($I$5*MAX(F1175,0.1)^2),1/3)))),MAX($D$16,IFERROR(W1175,MAX($D$16,POWER((ABS(K1175)^2)/($I$5*MAX(F1175,0.1)^2),1/3))))),IF(IFERROR(V1175,0)=1,MAX($D$16,IFERROR(L1175,MAX($D$16,POWER((ABS(K1175)^2)/($I$5*MAX(F1175,0.1)^2),1/3)))),IF(IFERROR(AG1175,0)=1,MAX($D$16,IFERROR(W1175,MAX($D$16,POWER((ABS(K1175)^2)/($I$5*MAX(F1175,0.1)^2),1/3)))),MAX($D$16,POWER((ABS(K1175)^2)/($I$5*MAX(F1175,0.1)^2),1/3))))))),MAX($D$16,POWER((ABS(K1175)^2)/($I$5*MAX(F1175,0.1)^2),1/3)))</f>
        <v>2.1389677043987478</v>
      </c>
      <c r="AI1175">
        <f t="shared" ca="1" si="599"/>
        <v>634.18946770439879</v>
      </c>
      <c r="AJ1175">
        <f t="shared" ca="1" si="600"/>
        <v>635.25895155659816</v>
      </c>
      <c r="AM1175">
        <v>0</v>
      </c>
      <c r="AN1175">
        <v>0</v>
      </c>
      <c r="AO1175">
        <f t="shared" si="601"/>
        <v>0</v>
      </c>
      <c r="AP1175">
        <f t="shared" ref="AP1175:AP1238" si="610">AP1174+AO1175</f>
        <v>0</v>
      </c>
      <c r="AQ1175">
        <f t="shared" ca="1" si="602"/>
        <v>1.0000000000000004</v>
      </c>
      <c r="AR1175" t="str">
        <f t="shared" ca="1" si="603"/>
        <v>Supercritical</v>
      </c>
      <c r="AS1175">
        <f t="shared" ca="1" si="604"/>
        <v>3.8141460404132466E-3</v>
      </c>
    </row>
    <row r="1176" spans="1:45" x14ac:dyDescent="0.35">
      <c r="A1176">
        <v>1027</v>
      </c>
      <c r="B1176">
        <v>1025.9960000000001</v>
      </c>
      <c r="C1176">
        <v>616080.19499999995</v>
      </c>
      <c r="D1176">
        <v>3096981.08</v>
      </c>
      <c r="E1176">
        <v>632.04999999999995</v>
      </c>
      <c r="F1176">
        <v>5.2</v>
      </c>
      <c r="G1176">
        <v>0</v>
      </c>
      <c r="H1176" t="s">
        <v>194</v>
      </c>
      <c r="I1176">
        <v>5.7000000000000002E-2</v>
      </c>
      <c r="J1176">
        <f t="shared" si="605"/>
        <v>1</v>
      </c>
      <c r="K1176">
        <f t="shared" ca="1" si="606"/>
        <v>50.95</v>
      </c>
      <c r="L1176">
        <f t="shared" ca="1" si="607"/>
        <v>1.0684959309922624</v>
      </c>
      <c r="M1176">
        <f t="shared" ca="1" si="580"/>
        <v>5.5561788411597641</v>
      </c>
      <c r="N1176">
        <f t="shared" ca="1" si="581"/>
        <v>0.75728294997139567</v>
      </c>
      <c r="O1176">
        <f t="shared" ca="1" si="582"/>
        <v>9.1699712080119067</v>
      </c>
      <c r="P1176">
        <f t="shared" ca="1" si="583"/>
        <v>633.11849593099225</v>
      </c>
      <c r="Q1176">
        <f t="shared" ca="1" si="584"/>
        <v>637.40434567389582</v>
      </c>
      <c r="R1176">
        <f t="shared" ca="1" si="585"/>
        <v>2.7409906686322007E-2</v>
      </c>
      <c r="S1176">
        <f t="shared" ca="1" si="586"/>
        <v>2.8323507366843055</v>
      </c>
      <c r="T1176">
        <f t="shared" ca="1" si="587"/>
        <v>50.594272557643521</v>
      </c>
      <c r="U1176">
        <f t="shared" ca="1" si="608"/>
        <v>-2.7317062411839288E-2</v>
      </c>
      <c r="V1176">
        <f t="shared" ca="1" si="609"/>
        <v>0</v>
      </c>
      <c r="W1176">
        <f t="shared" ca="1" si="588"/>
        <v>1.0914163873889779</v>
      </c>
      <c r="X1176">
        <f t="shared" ca="1" si="589"/>
        <v>5.6753652144226852</v>
      </c>
      <c r="Y1176">
        <f t="shared" ca="1" si="590"/>
        <v>0.76872460579243929</v>
      </c>
      <c r="Z1176">
        <f t="shared" ca="1" si="591"/>
        <v>8.9773958282934547</v>
      </c>
      <c r="AA1176">
        <f t="shared" ca="1" si="592"/>
        <v>633.14141638738897</v>
      </c>
      <c r="AB1176">
        <f t="shared" ca="1" si="593"/>
        <v>637.24914502438492</v>
      </c>
      <c r="AC1176">
        <f t="shared" ca="1" si="594"/>
        <v>2.5750691163939358E-2</v>
      </c>
      <c r="AD1176">
        <f t="shared" ca="1" si="595"/>
        <v>2.7435989975959441</v>
      </c>
      <c r="AE1176">
        <f t="shared" ca="1" si="596"/>
        <v>49.722813733108694</v>
      </c>
      <c r="AF1176">
        <f t="shared" ca="1" si="597"/>
        <v>2.5615174693257359E-2</v>
      </c>
      <c r="AG1176">
        <f t="shared" ca="1" si="598"/>
        <v>0</v>
      </c>
      <c r="AH1176">
        <f ca="1">IFERROR(IF(V32="Supercritical",MAX($D$16,IFERROR(L1176,MAX($D$16,POWER((ABS(K1176)^2)/($I$5*MAX(F1176,0.1)^2),1/3)))),IF(V32="Subcritical",MAX($D$16,IFERROR(W1176,MAX($D$16,POWER((ABS(K1176)^2)/($I$5*MAX(F1176,0.1)^2),1/3)))),IF(AND(IFERROR(V1176,0)=1,IFERROR(AG1176,0)=1),IF(IFERROR(T1176,-1E+99)&gt;=IFERROR(AE1176,-1E+99),MAX($D$16,IFERROR(L1176,MAX($D$16,POWER((ABS(K1176)^2)/($I$5*MAX(F1176,0.1)^2),1/3)))),MAX($D$16,IFERROR(W1176,MAX($D$16,POWER((ABS(K1176)^2)/($I$5*MAX(F1176,0.1)^2),1/3))))),IF(IFERROR(V1176,0)=1,MAX($D$16,IFERROR(L1176,MAX($D$16,POWER((ABS(K1176)^2)/($I$5*MAX(F1176,0.1)^2),1/3)))),IF(IFERROR(AG1176,0)=1,MAX($D$16,IFERROR(W1176,MAX($D$16,POWER((ABS(K1176)^2)/($I$5*MAX(F1176,0.1)^2),1/3)))),MAX($D$16,POWER((ABS(K1176)^2)/($I$5*MAX(F1176,0.1)^2),1/3))))))),MAX($D$16,POWER((ABS(K1176)^2)/($I$5*MAX(F1176,0.1)^2),1/3)))</f>
        <v>2.1389677043987478</v>
      </c>
      <c r="AI1176">
        <f t="shared" ca="1" si="599"/>
        <v>634.18896770439869</v>
      </c>
      <c r="AJ1176">
        <f t="shared" ca="1" si="600"/>
        <v>635.25845155659806</v>
      </c>
      <c r="AM1176">
        <v>0</v>
      </c>
      <c r="AN1176">
        <v>0</v>
      </c>
      <c r="AO1176">
        <f t="shared" si="601"/>
        <v>0</v>
      </c>
      <c r="AP1176">
        <f t="shared" si="610"/>
        <v>0</v>
      </c>
      <c r="AQ1176">
        <f t="shared" ca="1" si="602"/>
        <v>1.0000000000000004</v>
      </c>
      <c r="AR1176" t="str">
        <f t="shared" ca="1" si="603"/>
        <v>Supercritical</v>
      </c>
      <c r="AS1176">
        <f t="shared" ca="1" si="604"/>
        <v>3.8141460404132466E-3</v>
      </c>
    </row>
    <row r="1177" spans="1:45" x14ac:dyDescent="0.35">
      <c r="A1177">
        <v>1028</v>
      </c>
      <c r="B1177">
        <v>1026.9949999999999</v>
      </c>
      <c r="C1177">
        <v>616080.152</v>
      </c>
      <c r="D1177">
        <v>3096980.0809999998</v>
      </c>
      <c r="E1177">
        <v>632.04949999999997</v>
      </c>
      <c r="F1177">
        <v>5.2</v>
      </c>
      <c r="G1177">
        <v>0</v>
      </c>
      <c r="H1177" t="s">
        <v>194</v>
      </c>
      <c r="I1177">
        <v>5.7000000000000002E-2</v>
      </c>
      <c r="J1177">
        <f t="shared" si="605"/>
        <v>0.99899999999979627</v>
      </c>
      <c r="K1177">
        <f t="shared" ca="1" si="606"/>
        <v>50.95</v>
      </c>
      <c r="L1177">
        <f t="shared" ca="1" si="607"/>
        <v>1.0684959309922624</v>
      </c>
      <c r="M1177">
        <f t="shared" ca="1" si="580"/>
        <v>5.5561788411597641</v>
      </c>
      <c r="N1177">
        <f t="shared" ca="1" si="581"/>
        <v>0.75728294997139567</v>
      </c>
      <c r="O1177">
        <f t="shared" ca="1" si="582"/>
        <v>9.1699712080119067</v>
      </c>
      <c r="P1177">
        <f t="shared" ca="1" si="583"/>
        <v>633.11799593099227</v>
      </c>
      <c r="Q1177">
        <f t="shared" ca="1" si="584"/>
        <v>637.40384567389583</v>
      </c>
      <c r="R1177">
        <f t="shared" ca="1" si="585"/>
        <v>2.7409906686322007E-2</v>
      </c>
      <c r="S1177">
        <f t="shared" ca="1" si="586"/>
        <v>2.8323507366843055</v>
      </c>
      <c r="T1177">
        <f t="shared" ca="1" si="587"/>
        <v>50.594272557643521</v>
      </c>
      <c r="U1177">
        <f t="shared" ca="1" si="608"/>
        <v>-2.7289652505260165E-2</v>
      </c>
      <c r="V1177">
        <f t="shared" ca="1" si="609"/>
        <v>0</v>
      </c>
      <c r="W1177">
        <f t="shared" ca="1" si="588"/>
        <v>1.0917789105421152</v>
      </c>
      <c r="X1177">
        <f t="shared" ca="1" si="589"/>
        <v>5.6772503348189991</v>
      </c>
      <c r="Y1177">
        <f t="shared" ca="1" si="590"/>
        <v>0.76890443230595973</v>
      </c>
      <c r="Z1177">
        <f t="shared" ca="1" si="591"/>
        <v>8.9744149007345797</v>
      </c>
      <c r="AA1177">
        <f t="shared" ca="1" si="592"/>
        <v>633.14127891054204</v>
      </c>
      <c r="AB1177">
        <f t="shared" ca="1" si="593"/>
        <v>637.24628007315812</v>
      </c>
      <c r="AC1177">
        <f t="shared" ca="1" si="594"/>
        <v>2.5725568830854337E-2</v>
      </c>
      <c r="AD1177">
        <f t="shared" ca="1" si="595"/>
        <v>2.7422326006357589</v>
      </c>
      <c r="AE1177">
        <f t="shared" ca="1" si="596"/>
        <v>49.709389542500432</v>
      </c>
      <c r="AF1177">
        <f t="shared" ca="1" si="597"/>
        <v>2.5225568830819611E-2</v>
      </c>
      <c r="AG1177">
        <f t="shared" ca="1" si="598"/>
        <v>0</v>
      </c>
      <c r="AH1177">
        <f ca="1">IFERROR(IF(V32="Supercritical",MAX($D$16,IFERROR(L1177,MAX($D$16,POWER((ABS(K1177)^2)/($I$5*MAX(F1177,0.1)^2),1/3)))),IF(V32="Subcritical",MAX($D$16,IFERROR(W1177,MAX($D$16,POWER((ABS(K1177)^2)/($I$5*MAX(F1177,0.1)^2),1/3)))),IF(AND(IFERROR(V1177,0)=1,IFERROR(AG1177,0)=1),IF(IFERROR(T1177,-1E+99)&gt;=IFERROR(AE1177,-1E+99),MAX($D$16,IFERROR(L1177,MAX($D$16,POWER((ABS(K1177)^2)/($I$5*MAX(F1177,0.1)^2),1/3)))),MAX($D$16,IFERROR(W1177,MAX($D$16,POWER((ABS(K1177)^2)/($I$5*MAX(F1177,0.1)^2),1/3))))),IF(IFERROR(V1177,0)=1,MAX($D$16,IFERROR(L1177,MAX($D$16,POWER((ABS(K1177)^2)/($I$5*MAX(F1177,0.1)^2),1/3)))),IF(IFERROR(AG1177,0)=1,MAX($D$16,IFERROR(W1177,MAX($D$16,POWER((ABS(K1177)^2)/($I$5*MAX(F1177,0.1)^2),1/3)))),MAX($D$16,POWER((ABS(K1177)^2)/($I$5*MAX(F1177,0.1)^2),1/3))))))),MAX($D$16,POWER((ABS(K1177)^2)/($I$5*MAX(F1177,0.1)^2),1/3)))</f>
        <v>2.1389677043987478</v>
      </c>
      <c r="AI1177">
        <f t="shared" ca="1" si="599"/>
        <v>634.1884677043987</v>
      </c>
      <c r="AJ1177">
        <f t="shared" ca="1" si="600"/>
        <v>635.25795155659807</v>
      </c>
      <c r="AM1177">
        <v>0</v>
      </c>
      <c r="AN1177">
        <v>0</v>
      </c>
      <c r="AO1177">
        <f t="shared" si="601"/>
        <v>0</v>
      </c>
      <c r="AP1177">
        <f t="shared" si="610"/>
        <v>0</v>
      </c>
      <c r="AQ1177">
        <f t="shared" ca="1" si="602"/>
        <v>1.0000000000000004</v>
      </c>
      <c r="AR1177" t="str">
        <f t="shared" ca="1" si="603"/>
        <v>Supercritical</v>
      </c>
      <c r="AS1177">
        <f t="shared" ca="1" si="604"/>
        <v>3.8141460404132466E-3</v>
      </c>
    </row>
    <row r="1178" spans="1:45" x14ac:dyDescent="0.35">
      <c r="A1178">
        <v>1029</v>
      </c>
      <c r="B1178">
        <v>1027.9949999999999</v>
      </c>
      <c r="C1178">
        <v>616080.11</v>
      </c>
      <c r="D1178">
        <v>3096979.0819999999</v>
      </c>
      <c r="E1178">
        <v>632.04899999999998</v>
      </c>
      <c r="F1178">
        <v>5.2</v>
      </c>
      <c r="G1178">
        <v>0</v>
      </c>
      <c r="H1178" t="s">
        <v>194</v>
      </c>
      <c r="I1178">
        <v>0</v>
      </c>
      <c r="J1178">
        <f t="shared" si="605"/>
        <v>1</v>
      </c>
      <c r="K1178">
        <f t="shared" ca="1" si="606"/>
        <v>50.95</v>
      </c>
      <c r="L1178">
        <f t="shared" ca="1" si="607"/>
        <v>1.0684959309922624</v>
      </c>
      <c r="M1178">
        <f t="shared" ca="1" si="580"/>
        <v>5.5561788411597641</v>
      </c>
      <c r="N1178">
        <f t="shared" ca="1" si="581"/>
        <v>0.75728294997139567</v>
      </c>
      <c r="O1178">
        <f t="shared" ca="1" si="582"/>
        <v>9.1699712080119067</v>
      </c>
      <c r="P1178">
        <f t="shared" ca="1" si="583"/>
        <v>633.11749593099228</v>
      </c>
      <c r="Q1178">
        <f t="shared" ca="1" si="584"/>
        <v>637.40334567389584</v>
      </c>
      <c r="R1178">
        <f t="shared" ca="1" si="585"/>
        <v>2.7409906686322007E-2</v>
      </c>
      <c r="S1178">
        <f t="shared" ca="1" si="586"/>
        <v>2.8323507366843055</v>
      </c>
      <c r="T1178">
        <f t="shared" ca="1" si="587"/>
        <v>50.594272557643521</v>
      </c>
      <c r="U1178">
        <f t="shared" ca="1" si="608"/>
        <v>-2.6909906686341856E-2</v>
      </c>
      <c r="V1178">
        <f t="shared" ca="1" si="609"/>
        <v>0</v>
      </c>
      <c r="W1178">
        <f t="shared" ca="1" si="588"/>
        <v>1.092138466838668</v>
      </c>
      <c r="X1178">
        <f t="shared" ca="1" si="589"/>
        <v>5.6791200275610736</v>
      </c>
      <c r="Y1178">
        <f t="shared" ca="1" si="590"/>
        <v>0.7690827522543765</v>
      </c>
      <c r="Z1178">
        <f t="shared" ca="1" si="591"/>
        <v>8.9714603235601516</v>
      </c>
      <c r="AA1178">
        <f t="shared" ca="1" si="592"/>
        <v>633.1411384668387</v>
      </c>
      <c r="AB1178">
        <f t="shared" ca="1" si="593"/>
        <v>637.24343715884754</v>
      </c>
      <c r="AC1178">
        <f t="shared" ca="1" si="594"/>
        <v>2.5700685309488741E-2</v>
      </c>
      <c r="AD1178">
        <f t="shared" ca="1" si="595"/>
        <v>2.7408785060706888</v>
      </c>
      <c r="AE1178">
        <f t="shared" ca="1" si="596"/>
        <v>49.696086041596985</v>
      </c>
      <c r="AF1178">
        <f t="shared" ca="1" si="597"/>
        <v>2.5576729356316719E-2</v>
      </c>
      <c r="AG1178">
        <f t="shared" ca="1" si="598"/>
        <v>0</v>
      </c>
      <c r="AH1178">
        <f ca="1">IFERROR(IF(V32="Supercritical",MAX($D$16,IFERROR(L1178,MAX($D$16,POWER((ABS(K1178)^2)/($I$5*MAX(F1178,0.1)^2),1/3)))),IF(V32="Subcritical",MAX($D$16,IFERROR(W1178,MAX($D$16,POWER((ABS(K1178)^2)/($I$5*MAX(F1178,0.1)^2),1/3)))),IF(AND(IFERROR(V1178,0)=1,IFERROR(AG1178,0)=1),IF(IFERROR(T1178,-1E+99)&gt;=IFERROR(AE1178,-1E+99),MAX($D$16,IFERROR(L1178,MAX($D$16,POWER((ABS(K1178)^2)/($I$5*MAX(F1178,0.1)^2),1/3)))),MAX($D$16,IFERROR(W1178,MAX($D$16,POWER((ABS(K1178)^2)/($I$5*MAX(F1178,0.1)^2),1/3))))),IF(IFERROR(V1178,0)=1,MAX($D$16,IFERROR(L1178,MAX($D$16,POWER((ABS(K1178)^2)/($I$5*MAX(F1178,0.1)^2),1/3)))),IF(IFERROR(AG1178,0)=1,MAX($D$16,IFERROR(W1178,MAX($D$16,POWER((ABS(K1178)^2)/($I$5*MAX(F1178,0.1)^2),1/3)))),MAX($D$16,POWER((ABS(K1178)^2)/($I$5*MAX(F1178,0.1)^2),1/3))))))),MAX($D$16,POWER((ABS(K1178)^2)/($I$5*MAX(F1178,0.1)^2),1/3)))</f>
        <v>2.1389677043987478</v>
      </c>
      <c r="AI1178">
        <f t="shared" ca="1" si="599"/>
        <v>634.18796770439872</v>
      </c>
      <c r="AJ1178">
        <f t="shared" ca="1" si="600"/>
        <v>635.25745155659808</v>
      </c>
      <c r="AM1178">
        <v>0</v>
      </c>
      <c r="AN1178">
        <v>0</v>
      </c>
      <c r="AO1178">
        <f t="shared" si="601"/>
        <v>0</v>
      </c>
      <c r="AP1178">
        <f t="shared" si="610"/>
        <v>0</v>
      </c>
      <c r="AQ1178">
        <f t="shared" ca="1" si="602"/>
        <v>1.0000000000000004</v>
      </c>
      <c r="AR1178" t="str">
        <f t="shared" ca="1" si="603"/>
        <v>Supercritical</v>
      </c>
      <c r="AS1178">
        <f t="shared" ca="1" si="604"/>
        <v>3.8141460404132466E-3</v>
      </c>
    </row>
    <row r="1179" spans="1:45" x14ac:dyDescent="0.35">
      <c r="A1179">
        <v>1030</v>
      </c>
      <c r="B1179">
        <v>1028.9949999999999</v>
      </c>
      <c r="C1179">
        <v>616080.06799999997</v>
      </c>
      <c r="D1179">
        <v>3096978.0830000001</v>
      </c>
      <c r="E1179">
        <v>632.04849999999999</v>
      </c>
      <c r="F1179">
        <v>5.2</v>
      </c>
      <c r="G1179">
        <v>0</v>
      </c>
      <c r="H1179" t="s">
        <v>194</v>
      </c>
      <c r="I1179">
        <v>5.5E-2</v>
      </c>
      <c r="J1179">
        <f t="shared" si="605"/>
        <v>1</v>
      </c>
      <c r="K1179">
        <f t="shared" ca="1" si="606"/>
        <v>50.95</v>
      </c>
      <c r="L1179">
        <f t="shared" ca="1" si="607"/>
        <v>1.0684959309922624</v>
      </c>
      <c r="M1179">
        <f t="shared" ca="1" si="580"/>
        <v>5.5561788411597641</v>
      </c>
      <c r="N1179">
        <f t="shared" ca="1" si="581"/>
        <v>0.75728294997139567</v>
      </c>
      <c r="O1179">
        <f t="shared" ca="1" si="582"/>
        <v>9.1699712080119067</v>
      </c>
      <c r="P1179">
        <f t="shared" ca="1" si="583"/>
        <v>633.11699593099229</v>
      </c>
      <c r="Q1179">
        <f t="shared" ca="1" si="584"/>
        <v>637.40284567389585</v>
      </c>
      <c r="R1179">
        <f t="shared" ca="1" si="585"/>
        <v>2.7409906686322007E-2</v>
      </c>
      <c r="S1179">
        <f t="shared" ca="1" si="586"/>
        <v>2.8323507366843055</v>
      </c>
      <c r="T1179">
        <f t="shared" ca="1" si="587"/>
        <v>50.594272557643521</v>
      </c>
      <c r="U1179">
        <f t="shared" ca="1" si="608"/>
        <v>-2.7302776246074245E-2</v>
      </c>
      <c r="V1179">
        <f t="shared" ca="1" si="609"/>
        <v>0</v>
      </c>
      <c r="W1179">
        <f t="shared" ca="1" si="588"/>
        <v>1.0924947107639071</v>
      </c>
      <c r="X1179">
        <f t="shared" ca="1" si="589"/>
        <v>5.6809724959723171</v>
      </c>
      <c r="Y1179">
        <f t="shared" ca="1" si="590"/>
        <v>0.76925939520127729</v>
      </c>
      <c r="Z1179">
        <f t="shared" ca="1" si="591"/>
        <v>8.9685348830895446</v>
      </c>
      <c r="AA1179">
        <f t="shared" ca="1" si="592"/>
        <v>633.14099471076395</v>
      </c>
      <c r="AB1179">
        <f t="shared" ca="1" si="593"/>
        <v>637.24061845944868</v>
      </c>
      <c r="AC1179">
        <f t="shared" ca="1" si="594"/>
        <v>2.5676063590802836E-2</v>
      </c>
      <c r="AD1179">
        <f t="shared" ca="1" si="595"/>
        <v>2.7395379846406054</v>
      </c>
      <c r="AE1179">
        <f t="shared" ca="1" si="596"/>
        <v>49.682915722148003</v>
      </c>
      <c r="AF1179">
        <f t="shared" ca="1" si="597"/>
        <v>2.5577538498055219E-2</v>
      </c>
      <c r="AG1179">
        <f t="shared" ca="1" si="598"/>
        <v>0</v>
      </c>
      <c r="AH1179">
        <f ca="1">IFERROR(IF(V32="Supercritical",MAX($D$16,IFERROR(L1179,MAX($D$16,POWER((ABS(K1179)^2)/($I$5*MAX(F1179,0.1)^2),1/3)))),IF(V32="Subcritical",MAX($D$16,IFERROR(W1179,MAX($D$16,POWER((ABS(K1179)^2)/($I$5*MAX(F1179,0.1)^2),1/3)))),IF(AND(IFERROR(V1179,0)=1,IFERROR(AG1179,0)=1),IF(IFERROR(T1179,-1E+99)&gt;=IFERROR(AE1179,-1E+99),MAX($D$16,IFERROR(L1179,MAX($D$16,POWER((ABS(K1179)^2)/($I$5*MAX(F1179,0.1)^2),1/3)))),MAX($D$16,IFERROR(W1179,MAX($D$16,POWER((ABS(K1179)^2)/($I$5*MAX(F1179,0.1)^2),1/3))))),IF(IFERROR(V1179,0)=1,MAX($D$16,IFERROR(L1179,MAX($D$16,POWER((ABS(K1179)^2)/($I$5*MAX(F1179,0.1)^2),1/3)))),IF(IFERROR(AG1179,0)=1,MAX($D$16,IFERROR(W1179,MAX($D$16,POWER((ABS(K1179)^2)/($I$5*MAX(F1179,0.1)^2),1/3)))),MAX($D$16,POWER((ABS(K1179)^2)/($I$5*MAX(F1179,0.1)^2),1/3))))))),MAX($D$16,POWER((ABS(K1179)^2)/($I$5*MAX(F1179,0.1)^2),1/3)))</f>
        <v>2.1389677043987478</v>
      </c>
      <c r="AI1179">
        <f t="shared" ca="1" si="599"/>
        <v>634.18746770439873</v>
      </c>
      <c r="AJ1179">
        <f t="shared" ca="1" si="600"/>
        <v>635.2569515565981</v>
      </c>
      <c r="AM1179">
        <v>0</v>
      </c>
      <c r="AN1179">
        <v>0</v>
      </c>
      <c r="AO1179">
        <f t="shared" si="601"/>
        <v>0</v>
      </c>
      <c r="AP1179">
        <f t="shared" si="610"/>
        <v>0</v>
      </c>
      <c r="AQ1179">
        <f t="shared" ca="1" si="602"/>
        <v>1.0000000000000004</v>
      </c>
      <c r="AR1179" t="str">
        <f t="shared" ca="1" si="603"/>
        <v>Supercritical</v>
      </c>
      <c r="AS1179">
        <f t="shared" ca="1" si="604"/>
        <v>3.8141460404132466E-3</v>
      </c>
    </row>
    <row r="1180" spans="1:45" x14ac:dyDescent="0.35">
      <c r="A1180">
        <v>1031</v>
      </c>
      <c r="B1180">
        <v>1029.9960000000001</v>
      </c>
      <c r="C1180">
        <v>616080.02500000002</v>
      </c>
      <c r="D1180">
        <v>3096977.0830000001</v>
      </c>
      <c r="E1180">
        <v>632.048</v>
      </c>
      <c r="F1180">
        <v>5.2</v>
      </c>
      <c r="G1180">
        <v>0</v>
      </c>
      <c r="H1180" t="s">
        <v>194</v>
      </c>
      <c r="I1180">
        <v>5.5E-2</v>
      </c>
      <c r="J1180">
        <f t="shared" si="605"/>
        <v>1.0010000000002037</v>
      </c>
      <c r="K1180">
        <f t="shared" ca="1" si="606"/>
        <v>50.95</v>
      </c>
      <c r="L1180">
        <f t="shared" ca="1" si="607"/>
        <v>1.0684959309922624</v>
      </c>
      <c r="M1180">
        <f t="shared" ca="1" si="580"/>
        <v>5.5561788411597641</v>
      </c>
      <c r="N1180">
        <f t="shared" ca="1" si="581"/>
        <v>0.75728294997139567</v>
      </c>
      <c r="O1180">
        <f t="shared" ca="1" si="582"/>
        <v>9.1699712080119067</v>
      </c>
      <c r="P1180">
        <f t="shared" ca="1" si="583"/>
        <v>633.1164959309923</v>
      </c>
      <c r="Q1180">
        <f t="shared" ca="1" si="584"/>
        <v>637.40234567389587</v>
      </c>
      <c r="R1180">
        <f t="shared" ca="1" si="585"/>
        <v>2.7409906686322007E-2</v>
      </c>
      <c r="S1180">
        <f t="shared" ca="1" si="586"/>
        <v>2.8323507366843055</v>
      </c>
      <c r="T1180">
        <f t="shared" ca="1" si="587"/>
        <v>50.594272557643521</v>
      </c>
      <c r="U1180">
        <f t="shared" ca="1" si="608"/>
        <v>-2.7330186152767055E-2</v>
      </c>
      <c r="V1180">
        <f t="shared" ca="1" si="609"/>
        <v>0</v>
      </c>
      <c r="W1180">
        <f t="shared" ca="1" si="588"/>
        <v>1.0928466262587961</v>
      </c>
      <c r="X1180">
        <f t="shared" ca="1" si="589"/>
        <v>5.6828024565457405</v>
      </c>
      <c r="Y1180">
        <f t="shared" ca="1" si="590"/>
        <v>0.76943385844092826</v>
      </c>
      <c r="Z1180">
        <f t="shared" ca="1" si="591"/>
        <v>8.9656468599068067</v>
      </c>
      <c r="AA1180">
        <f t="shared" ca="1" si="592"/>
        <v>633.14084662625885</v>
      </c>
      <c r="AB1180">
        <f t="shared" ca="1" si="593"/>
        <v>637.23783050070108</v>
      </c>
      <c r="AC1180">
        <f t="shared" ca="1" si="594"/>
        <v>2.5651772804855713E-2</v>
      </c>
      <c r="AD1180">
        <f t="shared" ca="1" si="595"/>
        <v>2.7382148233315613</v>
      </c>
      <c r="AE1180">
        <f t="shared" ca="1" si="596"/>
        <v>49.66991579838291</v>
      </c>
      <c r="AF1180">
        <f t="shared" ca="1" si="597"/>
        <v>2.5151772804861139E-2</v>
      </c>
      <c r="AG1180">
        <f t="shared" ca="1" si="598"/>
        <v>0</v>
      </c>
      <c r="AH1180">
        <f ca="1">IFERROR(IF(V32="Supercritical",MAX($D$16,IFERROR(L1180,MAX($D$16,POWER((ABS(K1180)^2)/($I$5*MAX(F1180,0.1)^2),1/3)))),IF(V32="Subcritical",MAX($D$16,IFERROR(W1180,MAX($D$16,POWER((ABS(K1180)^2)/($I$5*MAX(F1180,0.1)^2),1/3)))),IF(AND(IFERROR(V1180,0)=1,IFERROR(AG1180,0)=1),IF(IFERROR(T1180,-1E+99)&gt;=IFERROR(AE1180,-1E+99),MAX($D$16,IFERROR(L1180,MAX($D$16,POWER((ABS(K1180)^2)/($I$5*MAX(F1180,0.1)^2),1/3)))),MAX($D$16,IFERROR(W1180,MAX($D$16,POWER((ABS(K1180)^2)/($I$5*MAX(F1180,0.1)^2),1/3))))),IF(IFERROR(V1180,0)=1,MAX($D$16,IFERROR(L1180,MAX($D$16,POWER((ABS(K1180)^2)/($I$5*MAX(F1180,0.1)^2),1/3)))),IF(IFERROR(AG1180,0)=1,MAX($D$16,IFERROR(W1180,MAX($D$16,POWER((ABS(K1180)^2)/($I$5*MAX(F1180,0.1)^2),1/3)))),MAX($D$16,POWER((ABS(K1180)^2)/($I$5*MAX(F1180,0.1)^2),1/3))))))),MAX($D$16,POWER((ABS(K1180)^2)/($I$5*MAX(F1180,0.1)^2),1/3)))</f>
        <v>2.1389677043987478</v>
      </c>
      <c r="AI1180">
        <f t="shared" ca="1" si="599"/>
        <v>634.18696770439874</v>
      </c>
      <c r="AJ1180">
        <f t="shared" ca="1" si="600"/>
        <v>635.25645155659811</v>
      </c>
      <c r="AM1180">
        <v>0</v>
      </c>
      <c r="AN1180">
        <v>0</v>
      </c>
      <c r="AO1180">
        <f t="shared" si="601"/>
        <v>0</v>
      </c>
      <c r="AP1180">
        <f t="shared" si="610"/>
        <v>0</v>
      </c>
      <c r="AQ1180">
        <f t="shared" ca="1" si="602"/>
        <v>1.0000000000000004</v>
      </c>
      <c r="AR1180" t="str">
        <f t="shared" ca="1" si="603"/>
        <v>Supercritical</v>
      </c>
      <c r="AS1180">
        <f t="shared" ca="1" si="604"/>
        <v>3.8141460404132466E-3</v>
      </c>
    </row>
    <row r="1181" spans="1:45" x14ac:dyDescent="0.35">
      <c r="A1181">
        <v>1032</v>
      </c>
      <c r="B1181">
        <v>1030.9960000000001</v>
      </c>
      <c r="C1181">
        <v>616079.98300000001</v>
      </c>
      <c r="D1181">
        <v>3096976.0839999998</v>
      </c>
      <c r="E1181">
        <v>632.04750000000001</v>
      </c>
      <c r="F1181">
        <v>5.2</v>
      </c>
      <c r="G1181">
        <v>0</v>
      </c>
      <c r="H1181" t="s">
        <v>194</v>
      </c>
      <c r="I1181">
        <v>0</v>
      </c>
      <c r="J1181">
        <f t="shared" si="605"/>
        <v>1</v>
      </c>
      <c r="K1181">
        <f t="shared" ca="1" si="606"/>
        <v>50.95</v>
      </c>
      <c r="L1181">
        <f t="shared" ca="1" si="607"/>
        <v>1.0684959309922624</v>
      </c>
      <c r="M1181">
        <f t="shared" ca="1" si="580"/>
        <v>5.5561788411597641</v>
      </c>
      <c r="N1181">
        <f t="shared" ca="1" si="581"/>
        <v>0.75728294997139567</v>
      </c>
      <c r="O1181">
        <f t="shared" ca="1" si="582"/>
        <v>9.1699712080119067</v>
      </c>
      <c r="P1181">
        <f t="shared" ca="1" si="583"/>
        <v>633.11599593099231</v>
      </c>
      <c r="Q1181">
        <f t="shared" ca="1" si="584"/>
        <v>637.40184567389588</v>
      </c>
      <c r="R1181">
        <f t="shared" ca="1" si="585"/>
        <v>2.7409906686322007E-2</v>
      </c>
      <c r="S1181">
        <f t="shared" ca="1" si="586"/>
        <v>2.8323507366843055</v>
      </c>
      <c r="T1181">
        <f t="shared" ca="1" si="587"/>
        <v>50.594272557643521</v>
      </c>
      <c r="U1181">
        <f t="shared" ca="1" si="608"/>
        <v>-2.6909906686341856E-2</v>
      </c>
      <c r="V1181">
        <f t="shared" ca="1" si="609"/>
        <v>0</v>
      </c>
      <c r="W1181">
        <f t="shared" ca="1" si="588"/>
        <v>1.0931327304705634</v>
      </c>
      <c r="X1181">
        <f t="shared" ca="1" si="589"/>
        <v>5.6842901984469298</v>
      </c>
      <c r="Y1181">
        <f t="shared" ca="1" si="590"/>
        <v>0.76957567102153157</v>
      </c>
      <c r="Z1181">
        <f t="shared" ca="1" si="591"/>
        <v>8.9633002927824901</v>
      </c>
      <c r="AA1181">
        <f t="shared" ca="1" si="592"/>
        <v>633.14063273047054</v>
      </c>
      <c r="AB1181">
        <f t="shared" ca="1" si="593"/>
        <v>637.23547228901259</v>
      </c>
      <c r="AC1181">
        <f t="shared" ca="1" si="594"/>
        <v>2.5632047846588176E-2</v>
      </c>
      <c r="AD1181">
        <f t="shared" ca="1" si="595"/>
        <v>2.7371398895530663</v>
      </c>
      <c r="AE1181">
        <f t="shared" ca="1" si="596"/>
        <v>49.65935456637412</v>
      </c>
      <c r="AF1181">
        <f t="shared" ca="1" si="597"/>
        <v>2.5132047846568639E-2</v>
      </c>
      <c r="AG1181">
        <f t="shared" ca="1" si="598"/>
        <v>0</v>
      </c>
      <c r="AH1181">
        <f ca="1">IFERROR(IF(V32="Supercritical",MAX($D$16,IFERROR(L1181,MAX($D$16,POWER((ABS(K1181)^2)/($I$5*MAX(F1181,0.1)^2),1/3)))),IF(V32="Subcritical",MAX($D$16,IFERROR(W1181,MAX($D$16,POWER((ABS(K1181)^2)/($I$5*MAX(F1181,0.1)^2),1/3)))),IF(AND(IFERROR(V1181,0)=1,IFERROR(AG1181,0)=1),IF(IFERROR(T1181,-1E+99)&gt;=IFERROR(AE1181,-1E+99),MAX($D$16,IFERROR(L1181,MAX($D$16,POWER((ABS(K1181)^2)/($I$5*MAX(F1181,0.1)^2),1/3)))),MAX($D$16,IFERROR(W1181,MAX($D$16,POWER((ABS(K1181)^2)/($I$5*MAX(F1181,0.1)^2),1/3))))),IF(IFERROR(V1181,0)=1,MAX($D$16,IFERROR(L1181,MAX($D$16,POWER((ABS(K1181)^2)/($I$5*MAX(F1181,0.1)^2),1/3)))),IF(IFERROR(AG1181,0)=1,MAX($D$16,IFERROR(W1181,MAX($D$16,POWER((ABS(K1181)^2)/($I$5*MAX(F1181,0.1)^2),1/3)))),MAX($D$16,POWER((ABS(K1181)^2)/($I$5*MAX(F1181,0.1)^2),1/3))))))),MAX($D$16,POWER((ABS(K1181)^2)/($I$5*MAX(F1181,0.1)^2),1/3)))</f>
        <v>2.1389677043987478</v>
      </c>
      <c r="AI1181">
        <f t="shared" ca="1" si="599"/>
        <v>634.18646770439875</v>
      </c>
      <c r="AJ1181">
        <f t="shared" ca="1" si="600"/>
        <v>635.25595155659812</v>
      </c>
      <c r="AM1181">
        <v>0</v>
      </c>
      <c r="AN1181">
        <v>0</v>
      </c>
      <c r="AO1181">
        <f t="shared" si="601"/>
        <v>0</v>
      </c>
      <c r="AP1181">
        <f t="shared" si="610"/>
        <v>0</v>
      </c>
      <c r="AQ1181">
        <f t="shared" ca="1" si="602"/>
        <v>1.0000000000000004</v>
      </c>
      <c r="AR1181" t="str">
        <f t="shared" ca="1" si="603"/>
        <v>Supercritical</v>
      </c>
      <c r="AS1181">
        <f t="shared" ca="1" si="604"/>
        <v>3.8141460404132466E-3</v>
      </c>
    </row>
    <row r="1182" spans="1:45" x14ac:dyDescent="0.35">
      <c r="A1182">
        <v>1033</v>
      </c>
      <c r="B1182">
        <v>1031.9960000000001</v>
      </c>
      <c r="C1182">
        <v>616079.94099999999</v>
      </c>
      <c r="D1182">
        <v>3096975.085</v>
      </c>
      <c r="E1182">
        <v>632.04700000000003</v>
      </c>
      <c r="F1182">
        <v>5.2</v>
      </c>
      <c r="G1182">
        <v>0</v>
      </c>
      <c r="H1182" t="s">
        <v>194</v>
      </c>
      <c r="I1182">
        <v>0</v>
      </c>
      <c r="J1182">
        <f t="shared" si="605"/>
        <v>1</v>
      </c>
      <c r="K1182">
        <f t="shared" ca="1" si="606"/>
        <v>50.95</v>
      </c>
      <c r="L1182">
        <f t="shared" ca="1" si="607"/>
        <v>1.0684959309922624</v>
      </c>
      <c r="M1182">
        <f t="shared" ca="1" si="580"/>
        <v>5.5561788411597641</v>
      </c>
      <c r="N1182">
        <f t="shared" ca="1" si="581"/>
        <v>0.75728294997139567</v>
      </c>
      <c r="O1182">
        <f t="shared" ca="1" si="582"/>
        <v>9.1699712080119067</v>
      </c>
      <c r="P1182">
        <f t="shared" ca="1" si="583"/>
        <v>633.11549593099232</v>
      </c>
      <c r="Q1182">
        <f t="shared" ca="1" si="584"/>
        <v>637.40134567389589</v>
      </c>
      <c r="R1182">
        <f t="shared" ca="1" si="585"/>
        <v>2.7409906686322007E-2</v>
      </c>
      <c r="S1182">
        <f t="shared" ca="1" si="586"/>
        <v>2.8323507366843055</v>
      </c>
      <c r="T1182">
        <f t="shared" ca="1" si="587"/>
        <v>50.594272557643521</v>
      </c>
      <c r="U1182">
        <f t="shared" ca="1" si="608"/>
        <v>-2.6909906686341856E-2</v>
      </c>
      <c r="V1182">
        <f t="shared" ca="1" si="609"/>
        <v>0</v>
      </c>
      <c r="W1182">
        <f t="shared" ca="1" si="588"/>
        <v>1.0933727967364975</v>
      </c>
      <c r="X1182">
        <f t="shared" ca="1" si="589"/>
        <v>5.6855385430297867</v>
      </c>
      <c r="Y1182">
        <f t="shared" ca="1" si="590"/>
        <v>0.76969464713304703</v>
      </c>
      <c r="Z1182">
        <f t="shared" ca="1" si="591"/>
        <v>8.9613322668373083</v>
      </c>
      <c r="AA1182">
        <f t="shared" ca="1" si="592"/>
        <v>633.14037279673653</v>
      </c>
      <c r="AB1182">
        <f t="shared" ca="1" si="593"/>
        <v>637.23341438678028</v>
      </c>
      <c r="AC1182">
        <f t="shared" ca="1" si="594"/>
        <v>2.56155129529324E-2</v>
      </c>
      <c r="AD1182">
        <f t="shared" ca="1" si="595"/>
        <v>2.7362384693542259</v>
      </c>
      <c r="AE1182">
        <f t="shared" ca="1" si="596"/>
        <v>49.650498025708785</v>
      </c>
      <c r="AF1182">
        <f t="shared" ca="1" si="597"/>
        <v>2.5504351904032774E-2</v>
      </c>
      <c r="AG1182">
        <f t="shared" ca="1" si="598"/>
        <v>0</v>
      </c>
      <c r="AH1182">
        <f ca="1">IFERROR(IF(V32="Supercritical",MAX($D$16,IFERROR(L1182,MAX($D$16,POWER((ABS(K1182)^2)/($I$5*MAX(F1182,0.1)^2),1/3)))),IF(V32="Subcritical",MAX($D$16,IFERROR(W1182,MAX($D$16,POWER((ABS(K1182)^2)/($I$5*MAX(F1182,0.1)^2),1/3)))),IF(AND(IFERROR(V1182,0)=1,IFERROR(AG1182,0)=1),IF(IFERROR(T1182,-1E+99)&gt;=IFERROR(AE1182,-1E+99),MAX($D$16,IFERROR(L1182,MAX($D$16,POWER((ABS(K1182)^2)/($I$5*MAX(F1182,0.1)^2),1/3)))),MAX($D$16,IFERROR(W1182,MAX($D$16,POWER((ABS(K1182)^2)/($I$5*MAX(F1182,0.1)^2),1/3))))),IF(IFERROR(V1182,0)=1,MAX($D$16,IFERROR(L1182,MAX($D$16,POWER((ABS(K1182)^2)/($I$5*MAX(F1182,0.1)^2),1/3)))),IF(IFERROR(AG1182,0)=1,MAX($D$16,IFERROR(W1182,MAX($D$16,POWER((ABS(K1182)^2)/($I$5*MAX(F1182,0.1)^2),1/3)))),MAX($D$16,POWER((ABS(K1182)^2)/($I$5*MAX(F1182,0.1)^2),1/3))))))),MAX($D$16,POWER((ABS(K1182)^2)/($I$5*MAX(F1182,0.1)^2),1/3)))</f>
        <v>2.1389677043987478</v>
      </c>
      <c r="AI1182">
        <f t="shared" ca="1" si="599"/>
        <v>634.18596770439876</v>
      </c>
      <c r="AJ1182">
        <f t="shared" ca="1" si="600"/>
        <v>635.25545155659813</v>
      </c>
      <c r="AM1182">
        <v>0</v>
      </c>
      <c r="AN1182">
        <v>0</v>
      </c>
      <c r="AO1182">
        <f t="shared" si="601"/>
        <v>0</v>
      </c>
      <c r="AP1182">
        <f t="shared" si="610"/>
        <v>0</v>
      </c>
      <c r="AQ1182">
        <f t="shared" ca="1" si="602"/>
        <v>1.0000000000000004</v>
      </c>
      <c r="AR1182" t="str">
        <f t="shared" ca="1" si="603"/>
        <v>Supercritical</v>
      </c>
      <c r="AS1182">
        <f t="shared" ca="1" si="604"/>
        <v>3.8141460404132466E-3</v>
      </c>
    </row>
    <row r="1183" spans="1:45" x14ac:dyDescent="0.35">
      <c r="A1183">
        <v>1034</v>
      </c>
      <c r="B1183">
        <v>1032.9960000000001</v>
      </c>
      <c r="C1183">
        <v>616079.89899999998</v>
      </c>
      <c r="D1183">
        <v>3096974.0860000001</v>
      </c>
      <c r="E1183">
        <v>632.04650000000004</v>
      </c>
      <c r="F1183">
        <v>5.2</v>
      </c>
      <c r="G1183">
        <v>0</v>
      </c>
      <c r="H1183" t="s">
        <v>194</v>
      </c>
      <c r="I1183">
        <v>5.7000000000000002E-2</v>
      </c>
      <c r="J1183">
        <f t="shared" si="605"/>
        <v>1</v>
      </c>
      <c r="K1183">
        <f t="shared" ca="1" si="606"/>
        <v>50.95</v>
      </c>
      <c r="L1183">
        <f t="shared" ca="1" si="607"/>
        <v>1.0684959309922624</v>
      </c>
      <c r="M1183">
        <f t="shared" ca="1" si="580"/>
        <v>5.5561788411597641</v>
      </c>
      <c r="N1183">
        <f t="shared" ca="1" si="581"/>
        <v>0.75728294997139567</v>
      </c>
      <c r="O1183">
        <f t="shared" ca="1" si="582"/>
        <v>9.1699712080119067</v>
      </c>
      <c r="P1183">
        <f t="shared" ca="1" si="583"/>
        <v>633.11499593099234</v>
      </c>
      <c r="Q1183">
        <f t="shared" ca="1" si="584"/>
        <v>637.4008456738959</v>
      </c>
      <c r="R1183">
        <f t="shared" ca="1" si="585"/>
        <v>2.7409906686322007E-2</v>
      </c>
      <c r="S1183">
        <f t="shared" ca="1" si="586"/>
        <v>2.8323507366843055</v>
      </c>
      <c r="T1183">
        <f t="shared" ca="1" si="587"/>
        <v>50.594272557643521</v>
      </c>
      <c r="U1183">
        <f t="shared" ca="1" si="608"/>
        <v>-2.7317062411952975E-2</v>
      </c>
      <c r="V1183">
        <f t="shared" ca="1" si="609"/>
        <v>0</v>
      </c>
      <c r="W1183">
        <f t="shared" ca="1" si="588"/>
        <v>1.0935472148399585</v>
      </c>
      <c r="X1183">
        <f t="shared" ca="1" si="589"/>
        <v>5.686445517167785</v>
      </c>
      <c r="Y1183">
        <f t="shared" ca="1" si="590"/>
        <v>0.76978107851454369</v>
      </c>
      <c r="Z1183">
        <f t="shared" ca="1" si="591"/>
        <v>8.9599029562805654</v>
      </c>
      <c r="AA1183">
        <f t="shared" ca="1" si="592"/>
        <v>633.14004721484002</v>
      </c>
      <c r="AB1183">
        <f t="shared" ca="1" si="593"/>
        <v>637.23178324878324</v>
      </c>
      <c r="AC1183">
        <f t="shared" ca="1" si="594"/>
        <v>2.5603508847188389E-2</v>
      </c>
      <c r="AD1183">
        <f t="shared" ca="1" si="595"/>
        <v>2.7355838604528988</v>
      </c>
      <c r="AE1183">
        <f t="shared" ca="1" si="596"/>
        <v>49.644066384119178</v>
      </c>
      <c r="AF1183">
        <f t="shared" ca="1" si="597"/>
        <v>2.5492223770470446E-2</v>
      </c>
      <c r="AG1183">
        <f t="shared" ca="1" si="598"/>
        <v>0</v>
      </c>
      <c r="AH1183">
        <f ca="1">IFERROR(IF(V32="Supercritical",MAX($D$16,IFERROR(L1183,MAX($D$16,POWER((ABS(K1183)^2)/($I$5*MAX(F1183,0.1)^2),1/3)))),IF(V32="Subcritical",MAX($D$16,IFERROR(W1183,MAX($D$16,POWER((ABS(K1183)^2)/($I$5*MAX(F1183,0.1)^2),1/3)))),IF(AND(IFERROR(V1183,0)=1,IFERROR(AG1183,0)=1),IF(IFERROR(T1183,-1E+99)&gt;=IFERROR(AE1183,-1E+99),MAX($D$16,IFERROR(L1183,MAX($D$16,POWER((ABS(K1183)^2)/($I$5*MAX(F1183,0.1)^2),1/3)))),MAX($D$16,IFERROR(W1183,MAX($D$16,POWER((ABS(K1183)^2)/($I$5*MAX(F1183,0.1)^2),1/3))))),IF(IFERROR(V1183,0)=1,MAX($D$16,IFERROR(L1183,MAX($D$16,POWER((ABS(K1183)^2)/($I$5*MAX(F1183,0.1)^2),1/3)))),IF(IFERROR(AG1183,0)=1,MAX($D$16,IFERROR(W1183,MAX($D$16,POWER((ABS(K1183)^2)/($I$5*MAX(F1183,0.1)^2),1/3)))),MAX($D$16,POWER((ABS(K1183)^2)/($I$5*MAX(F1183,0.1)^2),1/3))))))),MAX($D$16,POWER((ABS(K1183)^2)/($I$5*MAX(F1183,0.1)^2),1/3)))</f>
        <v>2.1389677043987478</v>
      </c>
      <c r="AI1183">
        <f t="shared" ca="1" si="599"/>
        <v>634.18546770439877</v>
      </c>
      <c r="AJ1183">
        <f t="shared" ca="1" si="600"/>
        <v>635.25495155659814</v>
      </c>
      <c r="AM1183">
        <v>0</v>
      </c>
      <c r="AN1183">
        <v>0</v>
      </c>
      <c r="AO1183">
        <f t="shared" si="601"/>
        <v>0</v>
      </c>
      <c r="AP1183">
        <f t="shared" si="610"/>
        <v>0</v>
      </c>
      <c r="AQ1183">
        <f t="shared" ca="1" si="602"/>
        <v>1.0000000000000004</v>
      </c>
      <c r="AR1183" t="str">
        <f t="shared" ca="1" si="603"/>
        <v>Supercritical</v>
      </c>
      <c r="AS1183">
        <f t="shared" ca="1" si="604"/>
        <v>3.8141460404132466E-3</v>
      </c>
    </row>
    <row r="1184" spans="1:45" x14ac:dyDescent="0.35">
      <c r="A1184">
        <v>1035</v>
      </c>
      <c r="B1184">
        <v>1033.9960000000001</v>
      </c>
      <c r="C1184">
        <v>616079.85600000003</v>
      </c>
      <c r="D1184">
        <v>3096973.0869999998</v>
      </c>
      <c r="E1184">
        <v>632.04600000000005</v>
      </c>
      <c r="F1184">
        <v>5.2</v>
      </c>
      <c r="G1184">
        <v>0</v>
      </c>
      <c r="H1184" t="s">
        <v>194</v>
      </c>
      <c r="I1184">
        <v>5.7000000000000002E-2</v>
      </c>
      <c r="J1184">
        <f t="shared" si="605"/>
        <v>1</v>
      </c>
      <c r="K1184">
        <f t="shared" ca="1" si="606"/>
        <v>50.95</v>
      </c>
      <c r="L1184">
        <f t="shared" ca="1" si="607"/>
        <v>1.0684959309922624</v>
      </c>
      <c r="M1184">
        <f t="shared" ca="1" si="580"/>
        <v>5.5561788411597641</v>
      </c>
      <c r="N1184">
        <f t="shared" ca="1" si="581"/>
        <v>0.75728294997139567</v>
      </c>
      <c r="O1184">
        <f t="shared" ca="1" si="582"/>
        <v>9.1699712080119067</v>
      </c>
      <c r="P1184">
        <f t="shared" ca="1" si="583"/>
        <v>633.11449593099235</v>
      </c>
      <c r="Q1184">
        <f t="shared" ca="1" si="584"/>
        <v>637.40034567389591</v>
      </c>
      <c r="R1184">
        <f t="shared" ca="1" si="585"/>
        <v>2.7409906686322007E-2</v>
      </c>
      <c r="S1184">
        <f t="shared" ca="1" si="586"/>
        <v>2.8323507366843055</v>
      </c>
      <c r="T1184">
        <f t="shared" ca="1" si="587"/>
        <v>50.594272557643521</v>
      </c>
      <c r="U1184">
        <f t="shared" ca="1" si="608"/>
        <v>-2.7317062411952975E-2</v>
      </c>
      <c r="V1184">
        <f t="shared" ca="1" si="609"/>
        <v>0</v>
      </c>
      <c r="W1184">
        <f t="shared" ca="1" si="588"/>
        <v>1.0936467437652542</v>
      </c>
      <c r="X1184">
        <f t="shared" ca="1" si="589"/>
        <v>5.6869630675793221</v>
      </c>
      <c r="Y1184">
        <f t="shared" ca="1" si="590"/>
        <v>0.76983039555403021</v>
      </c>
      <c r="Z1184">
        <f t="shared" ca="1" si="591"/>
        <v>8.9590875471760487</v>
      </c>
      <c r="AA1184">
        <f t="shared" ca="1" si="592"/>
        <v>633.1396467437653</v>
      </c>
      <c r="AB1184">
        <f t="shared" ca="1" si="593"/>
        <v>637.23063806272376</v>
      </c>
      <c r="AC1184">
        <f t="shared" ca="1" si="594"/>
        <v>2.5596662354289923E-2</v>
      </c>
      <c r="AD1184">
        <f t="shared" ca="1" si="595"/>
        <v>2.7352104352195199</v>
      </c>
      <c r="AE1184">
        <f t="shared" ca="1" si="596"/>
        <v>49.640397401794424</v>
      </c>
      <c r="AF1184">
        <f t="shared" ca="1" si="597"/>
        <v>2.5096662354144428E-2</v>
      </c>
      <c r="AG1184">
        <f t="shared" ca="1" si="598"/>
        <v>0</v>
      </c>
      <c r="AH1184">
        <f ca="1">IFERROR(IF(V32="Supercritical",MAX($D$16,IFERROR(L1184,MAX($D$16,POWER((ABS(K1184)^2)/($I$5*MAX(F1184,0.1)^2),1/3)))),IF(V32="Subcritical",MAX($D$16,IFERROR(W1184,MAX($D$16,POWER((ABS(K1184)^2)/($I$5*MAX(F1184,0.1)^2),1/3)))),IF(AND(IFERROR(V1184,0)=1,IFERROR(AG1184,0)=1),IF(IFERROR(T1184,-1E+99)&gt;=IFERROR(AE1184,-1E+99),MAX($D$16,IFERROR(L1184,MAX($D$16,POWER((ABS(K1184)^2)/($I$5*MAX(F1184,0.1)^2),1/3)))),MAX($D$16,IFERROR(W1184,MAX($D$16,POWER((ABS(K1184)^2)/($I$5*MAX(F1184,0.1)^2),1/3))))),IF(IFERROR(V1184,0)=1,MAX($D$16,IFERROR(L1184,MAX($D$16,POWER((ABS(K1184)^2)/($I$5*MAX(F1184,0.1)^2),1/3)))),IF(IFERROR(AG1184,0)=1,MAX($D$16,IFERROR(W1184,MAX($D$16,POWER((ABS(K1184)^2)/($I$5*MAX(F1184,0.1)^2),1/3)))),MAX($D$16,POWER((ABS(K1184)^2)/($I$5*MAX(F1184,0.1)^2),1/3))))))),MAX($D$16,POWER((ABS(K1184)^2)/($I$5*MAX(F1184,0.1)^2),1/3)))</f>
        <v>2.1389677043987478</v>
      </c>
      <c r="AI1184">
        <f t="shared" ca="1" si="599"/>
        <v>634.18496770439879</v>
      </c>
      <c r="AJ1184">
        <f t="shared" ca="1" si="600"/>
        <v>635.25445155659816</v>
      </c>
      <c r="AM1184">
        <v>0</v>
      </c>
      <c r="AN1184">
        <v>0</v>
      </c>
      <c r="AO1184">
        <f t="shared" si="601"/>
        <v>0</v>
      </c>
      <c r="AP1184">
        <f t="shared" si="610"/>
        <v>0</v>
      </c>
      <c r="AQ1184">
        <f t="shared" ca="1" si="602"/>
        <v>1.0000000000000004</v>
      </c>
      <c r="AR1184" t="str">
        <f t="shared" ca="1" si="603"/>
        <v>Supercritical</v>
      </c>
      <c r="AS1184">
        <f t="shared" ca="1" si="604"/>
        <v>3.8141460404132466E-3</v>
      </c>
    </row>
    <row r="1185" spans="1:45" x14ac:dyDescent="0.35">
      <c r="A1185">
        <v>1036</v>
      </c>
      <c r="B1185">
        <v>1034.9960000000001</v>
      </c>
      <c r="C1185">
        <v>616079.81400000001</v>
      </c>
      <c r="D1185">
        <v>3096972.088</v>
      </c>
      <c r="E1185">
        <v>632.04549999999995</v>
      </c>
      <c r="F1185">
        <v>5.2</v>
      </c>
      <c r="G1185">
        <v>0</v>
      </c>
      <c r="H1185" t="s">
        <v>194</v>
      </c>
      <c r="I1185">
        <v>0</v>
      </c>
      <c r="J1185">
        <f t="shared" si="605"/>
        <v>1</v>
      </c>
      <c r="K1185">
        <f t="shared" ca="1" si="606"/>
        <v>50.95</v>
      </c>
      <c r="L1185">
        <f t="shared" ca="1" si="607"/>
        <v>1.0684959309922624</v>
      </c>
      <c r="M1185">
        <f t="shared" ca="1" si="580"/>
        <v>5.5561788411597641</v>
      </c>
      <c r="N1185">
        <f t="shared" ca="1" si="581"/>
        <v>0.75728294997139567</v>
      </c>
      <c r="O1185">
        <f t="shared" ca="1" si="582"/>
        <v>9.1699712080119067</v>
      </c>
      <c r="P1185">
        <f t="shared" ca="1" si="583"/>
        <v>633.11399593099225</v>
      </c>
      <c r="Q1185">
        <f t="shared" ca="1" si="584"/>
        <v>637.39984567389581</v>
      </c>
      <c r="R1185">
        <f t="shared" ca="1" si="585"/>
        <v>2.7409906686322007E-2</v>
      </c>
      <c r="S1185">
        <f t="shared" ca="1" si="586"/>
        <v>2.8323507366843055</v>
      </c>
      <c r="T1185">
        <f t="shared" ca="1" si="587"/>
        <v>50.594272557643521</v>
      </c>
      <c r="U1185">
        <f t="shared" ca="1" si="608"/>
        <v>-2.6909906686228169E-2</v>
      </c>
      <c r="V1185">
        <f t="shared" ca="1" si="609"/>
        <v>0</v>
      </c>
      <c r="W1185">
        <f t="shared" ca="1" si="588"/>
        <v>1.0936705960372368</v>
      </c>
      <c r="X1185">
        <f t="shared" ca="1" si="589"/>
        <v>5.687087099393632</v>
      </c>
      <c r="Y1185">
        <f t="shared" ca="1" si="590"/>
        <v>0.76984221406952702</v>
      </c>
      <c r="Z1185">
        <f t="shared" ca="1" si="591"/>
        <v>8.9588921550774892</v>
      </c>
      <c r="AA1185">
        <f t="shared" ca="1" si="592"/>
        <v>633.13917059603716</v>
      </c>
      <c r="AB1185">
        <f t="shared" ca="1" si="593"/>
        <v>637.22998347301518</v>
      </c>
      <c r="AC1185">
        <f t="shared" ca="1" si="594"/>
        <v>2.5595021954166592E-2</v>
      </c>
      <c r="AD1185">
        <f t="shared" ca="1" si="595"/>
        <v>2.7351209558629157</v>
      </c>
      <c r="AE1185">
        <f t="shared" ca="1" si="596"/>
        <v>49.639518246244975</v>
      </c>
      <c r="AF1185">
        <f t="shared" ca="1" si="597"/>
        <v>2.5069426932191163E-2</v>
      </c>
      <c r="AG1185">
        <f t="shared" ca="1" si="598"/>
        <v>0</v>
      </c>
      <c r="AH1185">
        <f ca="1">IFERROR(IF(V32="Supercritical",MAX($D$16,IFERROR(L1185,MAX($D$16,POWER((ABS(K1185)^2)/($I$5*MAX(F1185,0.1)^2),1/3)))),IF(V32="Subcritical",MAX($D$16,IFERROR(W1185,MAX($D$16,POWER((ABS(K1185)^2)/($I$5*MAX(F1185,0.1)^2),1/3)))),IF(AND(IFERROR(V1185,0)=1,IFERROR(AG1185,0)=1),IF(IFERROR(T1185,-1E+99)&gt;=IFERROR(AE1185,-1E+99),MAX($D$16,IFERROR(L1185,MAX($D$16,POWER((ABS(K1185)^2)/($I$5*MAX(F1185,0.1)^2),1/3)))),MAX($D$16,IFERROR(W1185,MAX($D$16,POWER((ABS(K1185)^2)/($I$5*MAX(F1185,0.1)^2),1/3))))),IF(IFERROR(V1185,0)=1,MAX($D$16,IFERROR(L1185,MAX($D$16,POWER((ABS(K1185)^2)/($I$5*MAX(F1185,0.1)^2),1/3)))),IF(IFERROR(AG1185,0)=1,MAX($D$16,IFERROR(W1185,MAX($D$16,POWER((ABS(K1185)^2)/($I$5*MAX(F1185,0.1)^2),1/3)))),MAX($D$16,POWER((ABS(K1185)^2)/($I$5*MAX(F1185,0.1)^2),1/3))))))),MAX($D$16,POWER((ABS(K1185)^2)/($I$5*MAX(F1185,0.1)^2),1/3)))</f>
        <v>2.1389677043987478</v>
      </c>
      <c r="AI1185">
        <f t="shared" ca="1" si="599"/>
        <v>634.18446770439868</v>
      </c>
      <c r="AJ1185">
        <f t="shared" ca="1" si="600"/>
        <v>635.25395155659805</v>
      </c>
      <c r="AM1185">
        <v>0</v>
      </c>
      <c r="AN1185">
        <v>0</v>
      </c>
      <c r="AO1185">
        <f t="shared" si="601"/>
        <v>0</v>
      </c>
      <c r="AP1185">
        <f t="shared" si="610"/>
        <v>0</v>
      </c>
      <c r="AQ1185">
        <f t="shared" ca="1" si="602"/>
        <v>1.0000000000000004</v>
      </c>
      <c r="AR1185" t="str">
        <f t="shared" ca="1" si="603"/>
        <v>Supercritical</v>
      </c>
      <c r="AS1185">
        <f t="shared" ca="1" si="604"/>
        <v>3.8141460404132466E-3</v>
      </c>
    </row>
    <row r="1186" spans="1:45" x14ac:dyDescent="0.35">
      <c r="A1186">
        <v>1037</v>
      </c>
      <c r="B1186">
        <v>1035.9949999999999</v>
      </c>
      <c r="C1186">
        <v>616079.772</v>
      </c>
      <c r="D1186">
        <v>3096971.0890000002</v>
      </c>
      <c r="E1186">
        <v>632.04499999999996</v>
      </c>
      <c r="F1186">
        <v>5.2</v>
      </c>
      <c r="G1186">
        <v>0</v>
      </c>
      <c r="H1186" t="s">
        <v>194</v>
      </c>
      <c r="I1186">
        <v>0</v>
      </c>
      <c r="J1186">
        <f t="shared" si="605"/>
        <v>0.99899999999979627</v>
      </c>
      <c r="K1186">
        <f t="shared" ca="1" si="606"/>
        <v>50.95</v>
      </c>
      <c r="L1186">
        <f t="shared" ca="1" si="607"/>
        <v>1.0684959309922624</v>
      </c>
      <c r="M1186">
        <f t="shared" ca="1" si="580"/>
        <v>5.5561788411597641</v>
      </c>
      <c r="N1186">
        <f t="shared" ca="1" si="581"/>
        <v>0.75728294997139567</v>
      </c>
      <c r="O1186">
        <f t="shared" ca="1" si="582"/>
        <v>9.1699712080119067</v>
      </c>
      <c r="P1186">
        <f t="shared" ca="1" si="583"/>
        <v>633.11349593099226</v>
      </c>
      <c r="Q1186">
        <f t="shared" ca="1" si="584"/>
        <v>637.39934567389582</v>
      </c>
      <c r="R1186">
        <f t="shared" ca="1" si="585"/>
        <v>2.7409906686322007E-2</v>
      </c>
      <c r="S1186">
        <f t="shared" ca="1" si="586"/>
        <v>2.8323507366843055</v>
      </c>
      <c r="T1186">
        <f t="shared" ca="1" si="587"/>
        <v>50.594272557643521</v>
      </c>
      <c r="U1186">
        <f t="shared" ca="1" si="608"/>
        <v>-2.6882496779649045E-2</v>
      </c>
      <c r="V1186">
        <f t="shared" ca="1" si="609"/>
        <v>0</v>
      </c>
      <c r="W1186">
        <f t="shared" ca="1" si="588"/>
        <v>1.0936237588968201</v>
      </c>
      <c r="X1186">
        <f t="shared" ca="1" si="589"/>
        <v>5.6868435462634643</v>
      </c>
      <c r="Y1186">
        <f t="shared" ca="1" si="590"/>
        <v>0.76981900668220227</v>
      </c>
      <c r="Z1186">
        <f t="shared" ca="1" si="591"/>
        <v>8.9592758417763498</v>
      </c>
      <c r="AA1186">
        <f t="shared" ca="1" si="592"/>
        <v>633.13862375889676</v>
      </c>
      <c r="AB1186">
        <f t="shared" ca="1" si="593"/>
        <v>637.22978704172226</v>
      </c>
      <c r="AC1186">
        <f t="shared" ca="1" si="594"/>
        <v>2.5598243236707209E-2</v>
      </c>
      <c r="AD1186">
        <f t="shared" ca="1" si="595"/>
        <v>2.7352966652165498</v>
      </c>
      <c r="AE1186">
        <f t="shared" ca="1" si="596"/>
        <v>49.641244630954461</v>
      </c>
      <c r="AF1186">
        <f t="shared" ca="1" si="597"/>
        <v>2.5486903748515033E-2</v>
      </c>
      <c r="AG1186">
        <f t="shared" ca="1" si="598"/>
        <v>0</v>
      </c>
      <c r="AH1186">
        <f ca="1">IFERROR(IF(V32="Supercritical",MAX($D$16,IFERROR(L1186,MAX($D$16,POWER((ABS(K1186)^2)/($I$5*MAX(F1186,0.1)^2),1/3)))),IF(V32="Subcritical",MAX($D$16,IFERROR(W1186,MAX($D$16,POWER((ABS(K1186)^2)/($I$5*MAX(F1186,0.1)^2),1/3)))),IF(AND(IFERROR(V1186,0)=1,IFERROR(AG1186,0)=1),IF(IFERROR(T1186,-1E+99)&gt;=IFERROR(AE1186,-1E+99),MAX($D$16,IFERROR(L1186,MAX($D$16,POWER((ABS(K1186)^2)/($I$5*MAX(F1186,0.1)^2),1/3)))),MAX($D$16,IFERROR(W1186,MAX($D$16,POWER((ABS(K1186)^2)/($I$5*MAX(F1186,0.1)^2),1/3))))),IF(IFERROR(V1186,0)=1,MAX($D$16,IFERROR(L1186,MAX($D$16,POWER((ABS(K1186)^2)/($I$5*MAX(F1186,0.1)^2),1/3)))),IF(IFERROR(AG1186,0)=1,MAX($D$16,IFERROR(W1186,MAX($D$16,POWER((ABS(K1186)^2)/($I$5*MAX(F1186,0.1)^2),1/3)))),MAX($D$16,POWER((ABS(K1186)^2)/($I$5*MAX(F1186,0.1)^2),1/3))))))),MAX($D$16,POWER((ABS(K1186)^2)/($I$5*MAX(F1186,0.1)^2),1/3)))</f>
        <v>2.1389677043987478</v>
      </c>
      <c r="AI1186">
        <f t="shared" ca="1" si="599"/>
        <v>634.1839677043987</v>
      </c>
      <c r="AJ1186">
        <f t="shared" ca="1" si="600"/>
        <v>635.25345155659807</v>
      </c>
      <c r="AM1186">
        <v>0</v>
      </c>
      <c r="AN1186">
        <v>0</v>
      </c>
      <c r="AO1186">
        <f t="shared" si="601"/>
        <v>0</v>
      </c>
      <c r="AP1186">
        <f t="shared" si="610"/>
        <v>0</v>
      </c>
      <c r="AQ1186">
        <f t="shared" ca="1" si="602"/>
        <v>1.0000000000000004</v>
      </c>
      <c r="AR1186" t="str">
        <f t="shared" ca="1" si="603"/>
        <v>Supercritical</v>
      </c>
      <c r="AS1186">
        <f t="shared" ca="1" si="604"/>
        <v>3.8141460404132466E-3</v>
      </c>
    </row>
    <row r="1187" spans="1:45" x14ac:dyDescent="0.35">
      <c r="A1187">
        <v>1038</v>
      </c>
      <c r="B1187">
        <v>1036.9949999999999</v>
      </c>
      <c r="C1187">
        <v>616079.73</v>
      </c>
      <c r="D1187">
        <v>3096970.09</v>
      </c>
      <c r="E1187">
        <v>632.04449999999997</v>
      </c>
      <c r="F1187">
        <v>5.2</v>
      </c>
      <c r="G1187">
        <v>0</v>
      </c>
      <c r="H1187" t="s">
        <v>194</v>
      </c>
      <c r="I1187">
        <v>5.7000000000000002E-2</v>
      </c>
      <c r="J1187">
        <f t="shared" si="605"/>
        <v>1</v>
      </c>
      <c r="K1187">
        <f t="shared" ca="1" si="606"/>
        <v>50.95</v>
      </c>
      <c r="L1187">
        <f t="shared" ca="1" si="607"/>
        <v>1.0684959309922624</v>
      </c>
      <c r="M1187">
        <f t="shared" ca="1" si="580"/>
        <v>5.5561788411597641</v>
      </c>
      <c r="N1187">
        <f t="shared" ca="1" si="581"/>
        <v>0.75728294997139567</v>
      </c>
      <c r="O1187">
        <f t="shared" ca="1" si="582"/>
        <v>9.1699712080119067</v>
      </c>
      <c r="P1187">
        <f t="shared" ca="1" si="583"/>
        <v>633.11299593099227</v>
      </c>
      <c r="Q1187">
        <f t="shared" ca="1" si="584"/>
        <v>637.39884567389583</v>
      </c>
      <c r="R1187">
        <f t="shared" ca="1" si="585"/>
        <v>2.7409906686322007E-2</v>
      </c>
      <c r="S1187">
        <f t="shared" ca="1" si="586"/>
        <v>2.8323507366843055</v>
      </c>
      <c r="T1187">
        <f t="shared" ca="1" si="587"/>
        <v>50.594272557643521</v>
      </c>
      <c r="U1187">
        <f t="shared" ca="1" si="608"/>
        <v>-2.7317062411952975E-2</v>
      </c>
      <c r="V1187">
        <f t="shared" ca="1" si="609"/>
        <v>0</v>
      </c>
      <c r="W1187">
        <f t="shared" ca="1" si="588"/>
        <v>1.0935145886708941</v>
      </c>
      <c r="X1187">
        <f t="shared" ca="1" si="589"/>
        <v>5.6862758610886495</v>
      </c>
      <c r="Y1187">
        <f t="shared" ca="1" si="590"/>
        <v>0.76976491151952475</v>
      </c>
      <c r="Z1187">
        <f t="shared" ca="1" si="591"/>
        <v>8.9601702845006752</v>
      </c>
      <c r="AA1187">
        <f t="shared" ca="1" si="592"/>
        <v>633.1380145886709</v>
      </c>
      <c r="AB1187">
        <f t="shared" ca="1" si="593"/>
        <v>637.22999478883651</v>
      </c>
      <c r="AC1187">
        <f t="shared" ca="1" si="594"/>
        <v>2.560575371495338E-2</v>
      </c>
      <c r="AD1187">
        <f t="shared" ca="1" si="595"/>
        <v>2.7357062899405875</v>
      </c>
      <c r="AE1187">
        <f t="shared" ca="1" si="596"/>
        <v>49.645269277162392</v>
      </c>
      <c r="AF1187">
        <f t="shared" ca="1" si="597"/>
        <v>2.5494491833910615E-2</v>
      </c>
      <c r="AG1187">
        <f t="shared" ca="1" si="598"/>
        <v>0</v>
      </c>
      <c r="AH1187">
        <f ca="1">IFERROR(IF(V32="Supercritical",MAX($D$16,IFERROR(L1187,MAX($D$16,POWER((ABS(K1187)^2)/($I$5*MAX(F1187,0.1)^2),1/3)))),IF(V32="Subcritical",MAX($D$16,IFERROR(W1187,MAX($D$16,POWER((ABS(K1187)^2)/($I$5*MAX(F1187,0.1)^2),1/3)))),IF(AND(IFERROR(V1187,0)=1,IFERROR(AG1187,0)=1),IF(IFERROR(T1187,-1E+99)&gt;=IFERROR(AE1187,-1E+99),MAX($D$16,IFERROR(L1187,MAX($D$16,POWER((ABS(K1187)^2)/($I$5*MAX(F1187,0.1)^2),1/3)))),MAX($D$16,IFERROR(W1187,MAX($D$16,POWER((ABS(K1187)^2)/($I$5*MAX(F1187,0.1)^2),1/3))))),IF(IFERROR(V1187,0)=1,MAX($D$16,IFERROR(L1187,MAX($D$16,POWER((ABS(K1187)^2)/($I$5*MAX(F1187,0.1)^2),1/3)))),IF(IFERROR(AG1187,0)=1,MAX($D$16,IFERROR(W1187,MAX($D$16,POWER((ABS(K1187)^2)/($I$5*MAX(F1187,0.1)^2),1/3)))),MAX($D$16,POWER((ABS(K1187)^2)/($I$5*MAX(F1187,0.1)^2),1/3))))))),MAX($D$16,POWER((ABS(K1187)^2)/($I$5*MAX(F1187,0.1)^2),1/3)))</f>
        <v>2.1389677043987478</v>
      </c>
      <c r="AI1187">
        <f t="shared" ca="1" si="599"/>
        <v>634.18346770439871</v>
      </c>
      <c r="AJ1187">
        <f t="shared" ca="1" si="600"/>
        <v>635.25295155659808</v>
      </c>
      <c r="AM1187">
        <v>0</v>
      </c>
      <c r="AN1187">
        <v>0</v>
      </c>
      <c r="AO1187">
        <f t="shared" si="601"/>
        <v>0</v>
      </c>
      <c r="AP1187">
        <f t="shared" si="610"/>
        <v>0</v>
      </c>
      <c r="AQ1187">
        <f t="shared" ca="1" si="602"/>
        <v>1.0000000000000004</v>
      </c>
      <c r="AR1187" t="str">
        <f t="shared" ca="1" si="603"/>
        <v>Supercritical</v>
      </c>
      <c r="AS1187">
        <f t="shared" ca="1" si="604"/>
        <v>3.8141460404132466E-3</v>
      </c>
    </row>
    <row r="1188" spans="1:45" x14ac:dyDescent="0.35">
      <c r="A1188">
        <v>1039</v>
      </c>
      <c r="B1188">
        <v>1037.9949999999999</v>
      </c>
      <c r="C1188">
        <v>616079.68700000003</v>
      </c>
      <c r="D1188">
        <v>3096969.091</v>
      </c>
      <c r="E1188">
        <v>632.04399999999998</v>
      </c>
      <c r="F1188">
        <v>5.2</v>
      </c>
      <c r="G1188">
        <v>0</v>
      </c>
      <c r="H1188" t="s">
        <v>194</v>
      </c>
      <c r="I1188">
        <v>5.7000000000000002E-2</v>
      </c>
      <c r="J1188">
        <f t="shared" si="605"/>
        <v>1</v>
      </c>
      <c r="K1188">
        <f t="shared" ca="1" si="606"/>
        <v>50.95</v>
      </c>
      <c r="L1188">
        <f t="shared" ca="1" si="607"/>
        <v>1.0684959309922624</v>
      </c>
      <c r="M1188">
        <f t="shared" ca="1" si="580"/>
        <v>5.5561788411597641</v>
      </c>
      <c r="N1188">
        <f t="shared" ca="1" si="581"/>
        <v>0.75728294997139567</v>
      </c>
      <c r="O1188">
        <f t="shared" ca="1" si="582"/>
        <v>9.1699712080119067</v>
      </c>
      <c r="P1188">
        <f t="shared" ca="1" si="583"/>
        <v>633.11249593099228</v>
      </c>
      <c r="Q1188">
        <f t="shared" ca="1" si="584"/>
        <v>637.39834567389585</v>
      </c>
      <c r="R1188">
        <f t="shared" ca="1" si="585"/>
        <v>2.7409906686322007E-2</v>
      </c>
      <c r="S1188">
        <f t="shared" ca="1" si="586"/>
        <v>2.8323507366843055</v>
      </c>
      <c r="T1188">
        <f t="shared" ca="1" si="587"/>
        <v>50.594272557643521</v>
      </c>
      <c r="U1188">
        <f t="shared" ca="1" si="608"/>
        <v>-2.7317062411952975E-2</v>
      </c>
      <c r="V1188">
        <f t="shared" ca="1" si="609"/>
        <v>0</v>
      </c>
      <c r="W1188">
        <f t="shared" ca="1" si="588"/>
        <v>1.0939308716138842</v>
      </c>
      <c r="X1188">
        <f t="shared" ca="1" si="589"/>
        <v>5.6884405323921987</v>
      </c>
      <c r="Y1188">
        <f t="shared" ca="1" si="590"/>
        <v>0.76997116758534656</v>
      </c>
      <c r="Z1188">
        <f t="shared" ca="1" si="591"/>
        <v>8.9567605936760408</v>
      </c>
      <c r="AA1188">
        <f t="shared" ca="1" si="592"/>
        <v>633.13793087161389</v>
      </c>
      <c r="AB1188">
        <f t="shared" ca="1" si="593"/>
        <v>637.22679735135023</v>
      </c>
      <c r="AC1188">
        <f t="shared" ca="1" si="594"/>
        <v>2.5577131310311165E-2</v>
      </c>
      <c r="AD1188">
        <f t="shared" ca="1" si="595"/>
        <v>2.7341448756690641</v>
      </c>
      <c r="AE1188">
        <f t="shared" ca="1" si="596"/>
        <v>49.62992798460634</v>
      </c>
      <c r="AF1188">
        <f t="shared" ca="1" si="597"/>
        <v>2.5090760865282391E-2</v>
      </c>
      <c r="AG1188">
        <f t="shared" ca="1" si="598"/>
        <v>0</v>
      </c>
      <c r="AH1188">
        <f ca="1">IFERROR(IF(V32="Supercritical",MAX($D$16,IFERROR(L1188,MAX($D$16,POWER((ABS(K1188)^2)/($I$5*MAX(F1188,0.1)^2),1/3)))),IF(V32="Subcritical",MAX($D$16,IFERROR(W1188,MAX($D$16,POWER((ABS(K1188)^2)/($I$5*MAX(F1188,0.1)^2),1/3)))),IF(AND(IFERROR(V1188,0)=1,IFERROR(AG1188,0)=1),IF(IFERROR(T1188,-1E+99)&gt;=IFERROR(AE1188,-1E+99),MAX($D$16,IFERROR(L1188,MAX($D$16,POWER((ABS(K1188)^2)/($I$5*MAX(F1188,0.1)^2),1/3)))),MAX($D$16,IFERROR(W1188,MAX($D$16,POWER((ABS(K1188)^2)/($I$5*MAX(F1188,0.1)^2),1/3))))),IF(IFERROR(V1188,0)=1,MAX($D$16,IFERROR(L1188,MAX($D$16,POWER((ABS(K1188)^2)/($I$5*MAX(F1188,0.1)^2),1/3)))),IF(IFERROR(AG1188,0)=1,MAX($D$16,IFERROR(W1188,MAX($D$16,POWER((ABS(K1188)^2)/($I$5*MAX(F1188,0.1)^2),1/3)))),MAX($D$16,POWER((ABS(K1188)^2)/($I$5*MAX(F1188,0.1)^2),1/3))))))),MAX($D$16,POWER((ABS(K1188)^2)/($I$5*MAX(F1188,0.1)^2),1/3)))</f>
        <v>2.1389677043987478</v>
      </c>
      <c r="AI1188">
        <f t="shared" ca="1" si="599"/>
        <v>634.18296770439872</v>
      </c>
      <c r="AJ1188">
        <f t="shared" ca="1" si="600"/>
        <v>635.25245155659809</v>
      </c>
      <c r="AM1188">
        <v>0</v>
      </c>
      <c r="AN1188">
        <v>0</v>
      </c>
      <c r="AO1188">
        <f t="shared" si="601"/>
        <v>0</v>
      </c>
      <c r="AP1188">
        <f t="shared" si="610"/>
        <v>0</v>
      </c>
      <c r="AQ1188">
        <f t="shared" ca="1" si="602"/>
        <v>1.0000000000000004</v>
      </c>
      <c r="AR1188" t="str">
        <f t="shared" ca="1" si="603"/>
        <v>Supercritical</v>
      </c>
      <c r="AS1188">
        <f t="shared" ca="1" si="604"/>
        <v>3.8141460404132466E-3</v>
      </c>
    </row>
    <row r="1189" spans="1:45" x14ac:dyDescent="0.35">
      <c r="A1189">
        <v>1040</v>
      </c>
      <c r="B1189">
        <v>1038.9949999999999</v>
      </c>
      <c r="C1189">
        <v>616079.64500000002</v>
      </c>
      <c r="D1189">
        <v>3096968.0920000002</v>
      </c>
      <c r="E1189">
        <v>632.04349999999999</v>
      </c>
      <c r="F1189">
        <v>5.2</v>
      </c>
      <c r="G1189">
        <v>0</v>
      </c>
      <c r="H1189" t="s">
        <v>194</v>
      </c>
      <c r="I1189">
        <v>2E-3</v>
      </c>
      <c r="J1189">
        <f t="shared" si="605"/>
        <v>1</v>
      </c>
      <c r="K1189">
        <f t="shared" ca="1" si="606"/>
        <v>50.95</v>
      </c>
      <c r="L1189">
        <f t="shared" ca="1" si="607"/>
        <v>1.0684959309922624</v>
      </c>
      <c r="M1189">
        <f t="shared" ca="1" si="580"/>
        <v>5.5561788411597641</v>
      </c>
      <c r="N1189">
        <f t="shared" ca="1" si="581"/>
        <v>0.75728294997139567</v>
      </c>
      <c r="O1189">
        <f t="shared" ca="1" si="582"/>
        <v>9.1699712080119067</v>
      </c>
      <c r="P1189">
        <f t="shared" ca="1" si="583"/>
        <v>633.11199593099229</v>
      </c>
      <c r="Q1189">
        <f t="shared" ca="1" si="584"/>
        <v>637.39784567389586</v>
      </c>
      <c r="R1189">
        <f t="shared" ca="1" si="585"/>
        <v>2.7409906686322007E-2</v>
      </c>
      <c r="S1189">
        <f t="shared" ca="1" si="586"/>
        <v>2.8323507366843055</v>
      </c>
      <c r="T1189">
        <f t="shared" ca="1" si="587"/>
        <v>50.594272557643521</v>
      </c>
      <c r="U1189">
        <f t="shared" ca="1" si="608"/>
        <v>-2.6924192852106898E-2</v>
      </c>
      <c r="V1189">
        <f t="shared" ca="1" si="609"/>
        <v>0</v>
      </c>
      <c r="W1189">
        <f t="shared" ca="1" si="588"/>
        <v>1.0940715950419477</v>
      </c>
      <c r="X1189">
        <f t="shared" ca="1" si="589"/>
        <v>5.6891722942181282</v>
      </c>
      <c r="Y1189">
        <f t="shared" ca="1" si="590"/>
        <v>0.77004088142930605</v>
      </c>
      <c r="Z1189">
        <f t="shared" ca="1" si="591"/>
        <v>8.9556085428771741</v>
      </c>
      <c r="AA1189">
        <f t="shared" ca="1" si="592"/>
        <v>633.13757159504189</v>
      </c>
      <c r="AB1189">
        <f t="shared" ca="1" si="593"/>
        <v>637.22538629296514</v>
      </c>
      <c r="AC1189">
        <f t="shared" ca="1" si="594"/>
        <v>2.5567465508020012E-2</v>
      </c>
      <c r="AD1189">
        <f t="shared" ca="1" si="595"/>
        <v>2.7336173792936571</v>
      </c>
      <c r="AE1189">
        <f t="shared" ca="1" si="596"/>
        <v>49.624745149847314</v>
      </c>
      <c r="AF1189">
        <f t="shared" ca="1" si="597"/>
        <v>2.5106659022526401E-2</v>
      </c>
      <c r="AG1189">
        <f t="shared" ca="1" si="598"/>
        <v>0</v>
      </c>
      <c r="AH1189">
        <f ca="1">IFERROR(IF(V32="Supercritical",MAX($D$16,IFERROR(L1189,MAX($D$16,POWER((ABS(K1189)^2)/($I$5*MAX(F1189,0.1)^2),1/3)))),IF(V32="Subcritical",MAX($D$16,IFERROR(W1189,MAX($D$16,POWER((ABS(K1189)^2)/($I$5*MAX(F1189,0.1)^2),1/3)))),IF(AND(IFERROR(V1189,0)=1,IFERROR(AG1189,0)=1),IF(IFERROR(T1189,-1E+99)&gt;=IFERROR(AE1189,-1E+99),MAX($D$16,IFERROR(L1189,MAX($D$16,POWER((ABS(K1189)^2)/($I$5*MAX(F1189,0.1)^2),1/3)))),MAX($D$16,IFERROR(W1189,MAX($D$16,POWER((ABS(K1189)^2)/($I$5*MAX(F1189,0.1)^2),1/3))))),IF(IFERROR(V1189,0)=1,MAX($D$16,IFERROR(L1189,MAX($D$16,POWER((ABS(K1189)^2)/($I$5*MAX(F1189,0.1)^2),1/3)))),IF(IFERROR(AG1189,0)=1,MAX($D$16,IFERROR(W1189,MAX($D$16,POWER((ABS(K1189)^2)/($I$5*MAX(F1189,0.1)^2),1/3)))),MAX($D$16,POWER((ABS(K1189)^2)/($I$5*MAX(F1189,0.1)^2),1/3))))))),MAX($D$16,POWER((ABS(K1189)^2)/($I$5*MAX(F1189,0.1)^2),1/3)))</f>
        <v>2.1389677043987478</v>
      </c>
      <c r="AI1189">
        <f t="shared" ca="1" si="599"/>
        <v>634.18246770439873</v>
      </c>
      <c r="AJ1189">
        <f t="shared" ca="1" si="600"/>
        <v>635.2519515565981</v>
      </c>
      <c r="AM1189">
        <v>0</v>
      </c>
      <c r="AN1189">
        <v>0</v>
      </c>
      <c r="AO1189">
        <f t="shared" si="601"/>
        <v>0</v>
      </c>
      <c r="AP1189">
        <f t="shared" si="610"/>
        <v>0</v>
      </c>
      <c r="AQ1189">
        <f t="shared" ca="1" si="602"/>
        <v>1.0000000000000004</v>
      </c>
      <c r="AR1189" t="str">
        <f t="shared" ca="1" si="603"/>
        <v>Supercritical</v>
      </c>
      <c r="AS1189">
        <f t="shared" ca="1" si="604"/>
        <v>3.8141460404132466E-3</v>
      </c>
    </row>
    <row r="1190" spans="1:45" x14ac:dyDescent="0.35">
      <c r="A1190">
        <v>1041</v>
      </c>
      <c r="B1190">
        <v>1039.9960000000001</v>
      </c>
      <c r="C1190">
        <v>616079.603</v>
      </c>
      <c r="D1190">
        <v>3096967.0920000002</v>
      </c>
      <c r="E1190">
        <v>632.04300000000001</v>
      </c>
      <c r="F1190">
        <v>5.2</v>
      </c>
      <c r="G1190">
        <v>0</v>
      </c>
      <c r="H1190" t="s">
        <v>194</v>
      </c>
      <c r="I1190">
        <v>2E-3</v>
      </c>
      <c r="J1190">
        <f t="shared" si="605"/>
        <v>1.0010000000002037</v>
      </c>
      <c r="K1190">
        <f t="shared" ca="1" si="606"/>
        <v>50.95</v>
      </c>
      <c r="L1190">
        <f t="shared" ca="1" si="607"/>
        <v>1.0684959309922624</v>
      </c>
      <c r="M1190">
        <f t="shared" ca="1" si="580"/>
        <v>5.5561788411597641</v>
      </c>
      <c r="N1190">
        <f t="shared" ca="1" si="581"/>
        <v>0.75728294997139567</v>
      </c>
      <c r="O1190">
        <f t="shared" ca="1" si="582"/>
        <v>9.1699712080119067</v>
      </c>
      <c r="P1190">
        <f t="shared" ca="1" si="583"/>
        <v>633.11149593099231</v>
      </c>
      <c r="Q1190">
        <f t="shared" ca="1" si="584"/>
        <v>637.39734567389587</v>
      </c>
      <c r="R1190">
        <f t="shared" ca="1" si="585"/>
        <v>2.7409906686322007E-2</v>
      </c>
      <c r="S1190">
        <f t="shared" ca="1" si="586"/>
        <v>2.8323507366843055</v>
      </c>
      <c r="T1190">
        <f t="shared" ca="1" si="587"/>
        <v>50.594272557643521</v>
      </c>
      <c r="U1190">
        <f t="shared" ca="1" si="608"/>
        <v>-2.6951602758799709E-2</v>
      </c>
      <c r="V1190">
        <f t="shared" ca="1" si="609"/>
        <v>0</v>
      </c>
      <c r="W1190">
        <f t="shared" ca="1" si="588"/>
        <v>1.0940244041003955</v>
      </c>
      <c r="X1190">
        <f t="shared" ca="1" si="589"/>
        <v>5.6889269013220565</v>
      </c>
      <c r="Y1190">
        <f t="shared" ca="1" si="590"/>
        <v>0.77001750381065481</v>
      </c>
      <c r="Z1190">
        <f t="shared" ca="1" si="591"/>
        <v>8.9559948446797009</v>
      </c>
      <c r="AA1190">
        <f t="shared" ca="1" si="592"/>
        <v>633.13702440410043</v>
      </c>
      <c r="AB1190">
        <f t="shared" ca="1" si="593"/>
        <v>637.22519176688991</v>
      </c>
      <c r="AC1190">
        <f t="shared" ca="1" si="594"/>
        <v>2.5570706330674736E-2</v>
      </c>
      <c r="AD1190">
        <f t="shared" ca="1" si="595"/>
        <v>2.7337942538248972</v>
      </c>
      <c r="AE1190">
        <f t="shared" ca="1" si="596"/>
        <v>49.626483006154494</v>
      </c>
      <c r="AF1190">
        <f t="shared" ca="1" si="597"/>
        <v>2.5459082230099739E-2</v>
      </c>
      <c r="AG1190">
        <f t="shared" ca="1" si="598"/>
        <v>0</v>
      </c>
      <c r="AH1190">
        <f ca="1">IFERROR(IF(V32="Supercritical",MAX($D$16,IFERROR(L1190,MAX($D$16,POWER((ABS(K1190)^2)/($I$5*MAX(F1190,0.1)^2),1/3)))),IF(V32="Subcritical",MAX($D$16,IFERROR(W1190,MAX($D$16,POWER((ABS(K1190)^2)/($I$5*MAX(F1190,0.1)^2),1/3)))),IF(AND(IFERROR(V1190,0)=1,IFERROR(AG1190,0)=1),IF(IFERROR(T1190,-1E+99)&gt;=IFERROR(AE1190,-1E+99),MAX($D$16,IFERROR(L1190,MAX($D$16,POWER((ABS(K1190)^2)/($I$5*MAX(F1190,0.1)^2),1/3)))),MAX($D$16,IFERROR(W1190,MAX($D$16,POWER((ABS(K1190)^2)/($I$5*MAX(F1190,0.1)^2),1/3))))),IF(IFERROR(V1190,0)=1,MAX($D$16,IFERROR(L1190,MAX($D$16,POWER((ABS(K1190)^2)/($I$5*MAX(F1190,0.1)^2),1/3)))),IF(IFERROR(AG1190,0)=1,MAX($D$16,IFERROR(W1190,MAX($D$16,POWER((ABS(K1190)^2)/($I$5*MAX(F1190,0.1)^2),1/3)))),MAX($D$16,POWER((ABS(K1190)^2)/($I$5*MAX(F1190,0.1)^2),1/3))))))),MAX($D$16,POWER((ABS(K1190)^2)/($I$5*MAX(F1190,0.1)^2),1/3)))</f>
        <v>2.1389677043987478</v>
      </c>
      <c r="AI1190">
        <f t="shared" ca="1" si="599"/>
        <v>634.18196770439874</v>
      </c>
      <c r="AJ1190">
        <f t="shared" ca="1" si="600"/>
        <v>635.25145155659811</v>
      </c>
      <c r="AM1190">
        <v>0</v>
      </c>
      <c r="AN1190">
        <v>0</v>
      </c>
      <c r="AO1190">
        <f t="shared" si="601"/>
        <v>0</v>
      </c>
      <c r="AP1190">
        <f t="shared" si="610"/>
        <v>0</v>
      </c>
      <c r="AQ1190">
        <f t="shared" ca="1" si="602"/>
        <v>1.0000000000000004</v>
      </c>
      <c r="AR1190" t="str">
        <f t="shared" ca="1" si="603"/>
        <v>Supercritical</v>
      </c>
      <c r="AS1190">
        <f t="shared" ca="1" si="604"/>
        <v>3.8141460404132466E-3</v>
      </c>
    </row>
    <row r="1191" spans="1:45" x14ac:dyDescent="0.35">
      <c r="A1191">
        <v>1042</v>
      </c>
      <c r="B1191">
        <v>1040.9960000000001</v>
      </c>
      <c r="C1191">
        <v>616079.56099999999</v>
      </c>
      <c r="D1191">
        <v>3096966.0929999999</v>
      </c>
      <c r="E1191">
        <v>632.04250000000002</v>
      </c>
      <c r="F1191">
        <v>5.2</v>
      </c>
      <c r="G1191">
        <v>0</v>
      </c>
      <c r="H1191" t="s">
        <v>194</v>
      </c>
      <c r="I1191">
        <v>5.7000000000000002E-2</v>
      </c>
      <c r="J1191">
        <f t="shared" si="605"/>
        <v>1</v>
      </c>
      <c r="K1191">
        <f t="shared" ca="1" si="606"/>
        <v>50.95</v>
      </c>
      <c r="L1191">
        <f t="shared" ca="1" si="607"/>
        <v>1.0684959309922624</v>
      </c>
      <c r="M1191">
        <f t="shared" ca="1" si="580"/>
        <v>5.5561788411597641</v>
      </c>
      <c r="N1191">
        <f t="shared" ca="1" si="581"/>
        <v>0.75728294997139567</v>
      </c>
      <c r="O1191">
        <f t="shared" ca="1" si="582"/>
        <v>9.1699712080119067</v>
      </c>
      <c r="P1191">
        <f t="shared" ca="1" si="583"/>
        <v>633.11099593099232</v>
      </c>
      <c r="Q1191">
        <f t="shared" ca="1" si="584"/>
        <v>637.39684567389588</v>
      </c>
      <c r="R1191">
        <f t="shared" ca="1" si="585"/>
        <v>2.7409906686322007E-2</v>
      </c>
      <c r="S1191">
        <f t="shared" ca="1" si="586"/>
        <v>2.8323507366843055</v>
      </c>
      <c r="T1191">
        <f t="shared" ca="1" si="587"/>
        <v>50.594272557643521</v>
      </c>
      <c r="U1191">
        <f t="shared" ca="1" si="608"/>
        <v>-2.7317062411952975E-2</v>
      </c>
      <c r="V1191">
        <f t="shared" ca="1" si="609"/>
        <v>0</v>
      </c>
      <c r="W1191">
        <f t="shared" ca="1" si="588"/>
        <v>1.0938497750118363</v>
      </c>
      <c r="X1191">
        <f t="shared" ca="1" si="589"/>
        <v>5.6880188300615488</v>
      </c>
      <c r="Y1191">
        <f t="shared" ca="1" si="590"/>
        <v>0.76993099022865963</v>
      </c>
      <c r="Z1191">
        <f t="shared" ca="1" si="591"/>
        <v>8.9574246362768601</v>
      </c>
      <c r="AA1191">
        <f t="shared" ca="1" si="592"/>
        <v>633.13634977501181</v>
      </c>
      <c r="AB1191">
        <f t="shared" ca="1" si="593"/>
        <v>637.22582256372641</v>
      </c>
      <c r="AC1191">
        <f t="shared" ca="1" si="594"/>
        <v>2.5582703831579859E-2</v>
      </c>
      <c r="AD1191">
        <f t="shared" ca="1" si="595"/>
        <v>2.7344489402311671</v>
      </c>
      <c r="AE1191">
        <f t="shared" ca="1" si="596"/>
        <v>49.632915513228404</v>
      </c>
      <c r="AF1191">
        <f t="shared" ca="1" si="597"/>
        <v>2.5471203746519677E-2</v>
      </c>
      <c r="AG1191">
        <f t="shared" ca="1" si="598"/>
        <v>0</v>
      </c>
      <c r="AH1191">
        <f ca="1">IFERROR(IF(V32="Supercritical",MAX($D$16,IFERROR(L1191,MAX($D$16,POWER((ABS(K1191)^2)/($I$5*MAX(F1191,0.1)^2),1/3)))),IF(V32="Subcritical",MAX($D$16,IFERROR(W1191,MAX($D$16,POWER((ABS(K1191)^2)/($I$5*MAX(F1191,0.1)^2),1/3)))),IF(AND(IFERROR(V1191,0)=1,IFERROR(AG1191,0)=1),IF(IFERROR(T1191,-1E+99)&gt;=IFERROR(AE1191,-1E+99),MAX($D$16,IFERROR(L1191,MAX($D$16,POWER((ABS(K1191)^2)/($I$5*MAX(F1191,0.1)^2),1/3)))),MAX($D$16,IFERROR(W1191,MAX($D$16,POWER((ABS(K1191)^2)/($I$5*MAX(F1191,0.1)^2),1/3))))),IF(IFERROR(V1191,0)=1,MAX($D$16,IFERROR(L1191,MAX($D$16,POWER((ABS(K1191)^2)/($I$5*MAX(F1191,0.1)^2),1/3)))),IF(IFERROR(AG1191,0)=1,MAX($D$16,IFERROR(W1191,MAX($D$16,POWER((ABS(K1191)^2)/($I$5*MAX(F1191,0.1)^2),1/3)))),MAX($D$16,POWER((ABS(K1191)^2)/($I$5*MAX(F1191,0.1)^2),1/3))))))),MAX($D$16,POWER((ABS(K1191)^2)/($I$5*MAX(F1191,0.1)^2),1/3)))</f>
        <v>2.1389677043987478</v>
      </c>
      <c r="AI1191">
        <f t="shared" ca="1" si="599"/>
        <v>634.18146770439876</v>
      </c>
      <c r="AJ1191">
        <f t="shared" ca="1" si="600"/>
        <v>635.25095155659812</v>
      </c>
      <c r="AM1191">
        <v>0</v>
      </c>
      <c r="AN1191">
        <v>0</v>
      </c>
      <c r="AO1191">
        <f t="shared" si="601"/>
        <v>0</v>
      </c>
      <c r="AP1191">
        <f t="shared" si="610"/>
        <v>0</v>
      </c>
      <c r="AQ1191">
        <f t="shared" ca="1" si="602"/>
        <v>1.0000000000000004</v>
      </c>
      <c r="AR1191" t="str">
        <f t="shared" ca="1" si="603"/>
        <v>Supercritical</v>
      </c>
      <c r="AS1191">
        <f t="shared" ca="1" si="604"/>
        <v>3.8141460404132466E-3</v>
      </c>
    </row>
    <row r="1192" spans="1:45" x14ac:dyDescent="0.35">
      <c r="A1192">
        <v>1043</v>
      </c>
      <c r="B1192">
        <v>1041.9960000000001</v>
      </c>
      <c r="C1192">
        <v>616079.51800000004</v>
      </c>
      <c r="D1192">
        <v>3096965.094</v>
      </c>
      <c r="E1192">
        <v>632.04200000000003</v>
      </c>
      <c r="F1192">
        <v>5.2</v>
      </c>
      <c r="G1192">
        <v>0</v>
      </c>
      <c r="H1192" t="s">
        <v>194</v>
      </c>
      <c r="I1192">
        <v>5.7000000000000002E-2</v>
      </c>
      <c r="J1192">
        <f t="shared" si="605"/>
        <v>1</v>
      </c>
      <c r="K1192">
        <f t="shared" ca="1" si="606"/>
        <v>50.95</v>
      </c>
      <c r="L1192">
        <f t="shared" ca="1" si="607"/>
        <v>1.0684959309922624</v>
      </c>
      <c r="M1192">
        <f t="shared" ca="1" si="580"/>
        <v>5.5561788411597641</v>
      </c>
      <c r="N1192">
        <f t="shared" ca="1" si="581"/>
        <v>0.75728294997139567</v>
      </c>
      <c r="O1192">
        <f t="shared" ca="1" si="582"/>
        <v>9.1699712080119067</v>
      </c>
      <c r="P1192">
        <f t="shared" ca="1" si="583"/>
        <v>633.11049593099233</v>
      </c>
      <c r="Q1192">
        <f t="shared" ca="1" si="584"/>
        <v>637.39634567389589</v>
      </c>
      <c r="R1192">
        <f t="shared" ca="1" si="585"/>
        <v>2.7409906686322007E-2</v>
      </c>
      <c r="S1192">
        <f t="shared" ca="1" si="586"/>
        <v>2.8323507366843055</v>
      </c>
      <c r="T1192">
        <f t="shared" ca="1" si="587"/>
        <v>50.594272557643521</v>
      </c>
      <c r="U1192">
        <f t="shared" ca="1" si="608"/>
        <v>-2.7317062411952975E-2</v>
      </c>
      <c r="V1192">
        <f t="shared" ca="1" si="609"/>
        <v>0</v>
      </c>
      <c r="W1192">
        <f t="shared" ca="1" si="588"/>
        <v>1.0935895127535848</v>
      </c>
      <c r="X1192">
        <f t="shared" ca="1" si="589"/>
        <v>5.6866654663186411</v>
      </c>
      <c r="Y1192">
        <f t="shared" ca="1" si="590"/>
        <v>0.76980203764971311</v>
      </c>
      <c r="Z1192">
        <f t="shared" ca="1" si="591"/>
        <v>8.9595564046751193</v>
      </c>
      <c r="AA1192">
        <f t="shared" ca="1" si="592"/>
        <v>633.13558951275365</v>
      </c>
      <c r="AB1192">
        <f t="shared" ca="1" si="593"/>
        <v>637.22700903204804</v>
      </c>
      <c r="AC1192">
        <f t="shared" ca="1" si="594"/>
        <v>2.5600598909940004E-2</v>
      </c>
      <c r="AD1192">
        <f t="shared" ca="1" si="595"/>
        <v>2.735425151399407</v>
      </c>
      <c r="AE1192">
        <f t="shared" ca="1" si="596"/>
        <v>49.642507035438285</v>
      </c>
      <c r="AF1192">
        <f t="shared" ca="1" si="597"/>
        <v>2.5100598909943983E-2</v>
      </c>
      <c r="AG1192">
        <f t="shared" ca="1" si="598"/>
        <v>0</v>
      </c>
      <c r="AH1192">
        <f ca="1">IFERROR(IF(V32="Supercritical",MAX($D$16,IFERROR(L1192,MAX($D$16,POWER((ABS(K1192)^2)/($I$5*MAX(F1192,0.1)^2),1/3)))),IF(V32="Subcritical",MAX($D$16,IFERROR(W1192,MAX($D$16,POWER((ABS(K1192)^2)/($I$5*MAX(F1192,0.1)^2),1/3)))),IF(AND(IFERROR(V1192,0)=1,IFERROR(AG1192,0)=1),IF(IFERROR(T1192,-1E+99)&gt;=IFERROR(AE1192,-1E+99),MAX($D$16,IFERROR(L1192,MAX($D$16,POWER((ABS(K1192)^2)/($I$5*MAX(F1192,0.1)^2),1/3)))),MAX($D$16,IFERROR(W1192,MAX($D$16,POWER((ABS(K1192)^2)/($I$5*MAX(F1192,0.1)^2),1/3))))),IF(IFERROR(V1192,0)=1,MAX($D$16,IFERROR(L1192,MAX($D$16,POWER((ABS(K1192)^2)/($I$5*MAX(F1192,0.1)^2),1/3)))),IF(IFERROR(AG1192,0)=1,MAX($D$16,IFERROR(W1192,MAX($D$16,POWER((ABS(K1192)^2)/($I$5*MAX(F1192,0.1)^2),1/3)))),MAX($D$16,POWER((ABS(K1192)^2)/($I$5*MAX(F1192,0.1)^2),1/3))))))),MAX($D$16,POWER((ABS(K1192)^2)/($I$5*MAX(F1192,0.1)^2),1/3)))</f>
        <v>2.1389677043987478</v>
      </c>
      <c r="AI1192">
        <f t="shared" ca="1" si="599"/>
        <v>634.18096770439877</v>
      </c>
      <c r="AJ1192">
        <f t="shared" ca="1" si="600"/>
        <v>635.25045155659814</v>
      </c>
      <c r="AM1192">
        <v>0</v>
      </c>
      <c r="AN1192">
        <v>0</v>
      </c>
      <c r="AO1192">
        <f t="shared" si="601"/>
        <v>0</v>
      </c>
      <c r="AP1192">
        <f t="shared" si="610"/>
        <v>0</v>
      </c>
      <c r="AQ1192">
        <f t="shared" ca="1" si="602"/>
        <v>1.0000000000000004</v>
      </c>
      <c r="AR1192" t="str">
        <f t="shared" ca="1" si="603"/>
        <v>Supercritical</v>
      </c>
      <c r="AS1192">
        <f t="shared" ca="1" si="604"/>
        <v>3.8141460404132466E-3</v>
      </c>
    </row>
    <row r="1193" spans="1:45" x14ac:dyDescent="0.35">
      <c r="A1193">
        <v>1044</v>
      </c>
      <c r="B1193">
        <v>1042.9960000000001</v>
      </c>
      <c r="C1193">
        <v>616079.47600000002</v>
      </c>
      <c r="D1193">
        <v>3096964.0950000002</v>
      </c>
      <c r="E1193">
        <v>632.04150000000004</v>
      </c>
      <c r="F1193">
        <v>5.2</v>
      </c>
      <c r="G1193">
        <v>0</v>
      </c>
      <c r="H1193" t="s">
        <v>194</v>
      </c>
      <c r="I1193">
        <v>0</v>
      </c>
      <c r="J1193">
        <f t="shared" si="605"/>
        <v>1</v>
      </c>
      <c r="K1193">
        <f t="shared" ca="1" si="606"/>
        <v>50.95</v>
      </c>
      <c r="L1193">
        <f t="shared" ca="1" si="607"/>
        <v>1.0684959309922624</v>
      </c>
      <c r="M1193">
        <f t="shared" ca="1" si="580"/>
        <v>5.5561788411597641</v>
      </c>
      <c r="N1193">
        <f t="shared" ca="1" si="581"/>
        <v>0.75728294997139567</v>
      </c>
      <c r="O1193">
        <f t="shared" ca="1" si="582"/>
        <v>9.1699712080119067</v>
      </c>
      <c r="P1193">
        <f t="shared" ca="1" si="583"/>
        <v>633.10999593099234</v>
      </c>
      <c r="Q1193">
        <f t="shared" ca="1" si="584"/>
        <v>637.39584567389591</v>
      </c>
      <c r="R1193">
        <f t="shared" ca="1" si="585"/>
        <v>2.7409906686322007E-2</v>
      </c>
      <c r="S1193">
        <f t="shared" ca="1" si="586"/>
        <v>2.8323507366843055</v>
      </c>
      <c r="T1193">
        <f t="shared" ca="1" si="587"/>
        <v>50.594272557643521</v>
      </c>
      <c r="U1193">
        <f t="shared" ca="1" si="608"/>
        <v>-2.6909906686341856E-2</v>
      </c>
      <c r="V1193">
        <f t="shared" ca="1" si="609"/>
        <v>0</v>
      </c>
      <c r="W1193">
        <f t="shared" ca="1" si="588"/>
        <v>1.0932726965666808</v>
      </c>
      <c r="X1193">
        <f t="shared" ca="1" si="589"/>
        <v>5.6850180221467408</v>
      </c>
      <c r="Y1193">
        <f t="shared" ca="1" si="590"/>
        <v>0.76964503967329767</v>
      </c>
      <c r="Z1193">
        <f t="shared" ca="1" si="591"/>
        <v>8.9621527674173649</v>
      </c>
      <c r="AA1193">
        <f t="shared" ca="1" si="592"/>
        <v>633.13477269656676</v>
      </c>
      <c r="AB1193">
        <f t="shared" ca="1" si="593"/>
        <v>637.22856383961096</v>
      </c>
      <c r="AC1193">
        <f t="shared" ca="1" si="594"/>
        <v>2.5622405709583143E-2</v>
      </c>
      <c r="AD1193">
        <f t="shared" ca="1" si="595"/>
        <v>2.7366142734044003</v>
      </c>
      <c r="AE1193">
        <f t="shared" ca="1" si="596"/>
        <v>49.654190345772953</v>
      </c>
      <c r="AF1193">
        <f t="shared" ca="1" si="597"/>
        <v>2.512240570956692E-2</v>
      </c>
      <c r="AG1193">
        <f t="shared" ca="1" si="598"/>
        <v>0</v>
      </c>
      <c r="AH1193">
        <f ca="1">IFERROR(IF(V32="Supercritical",MAX($D$16,IFERROR(L1193,MAX($D$16,POWER((ABS(K1193)^2)/($I$5*MAX(F1193,0.1)^2),1/3)))),IF(V32="Subcritical",MAX($D$16,IFERROR(W1193,MAX($D$16,POWER((ABS(K1193)^2)/($I$5*MAX(F1193,0.1)^2),1/3)))),IF(AND(IFERROR(V1193,0)=1,IFERROR(AG1193,0)=1),IF(IFERROR(T1193,-1E+99)&gt;=IFERROR(AE1193,-1E+99),MAX($D$16,IFERROR(L1193,MAX($D$16,POWER((ABS(K1193)^2)/($I$5*MAX(F1193,0.1)^2),1/3)))),MAX($D$16,IFERROR(W1193,MAX($D$16,POWER((ABS(K1193)^2)/($I$5*MAX(F1193,0.1)^2),1/3))))),IF(IFERROR(V1193,0)=1,MAX($D$16,IFERROR(L1193,MAX($D$16,POWER((ABS(K1193)^2)/($I$5*MAX(F1193,0.1)^2),1/3)))),IF(IFERROR(AG1193,0)=1,MAX($D$16,IFERROR(W1193,MAX($D$16,POWER((ABS(K1193)^2)/($I$5*MAX(F1193,0.1)^2),1/3)))),MAX($D$16,POWER((ABS(K1193)^2)/($I$5*MAX(F1193,0.1)^2),1/3))))))),MAX($D$16,POWER((ABS(K1193)^2)/($I$5*MAX(F1193,0.1)^2),1/3)))</f>
        <v>2.1389677043987478</v>
      </c>
      <c r="AI1193">
        <f t="shared" ca="1" si="599"/>
        <v>634.18046770439878</v>
      </c>
      <c r="AJ1193">
        <f t="shared" ca="1" si="600"/>
        <v>635.24995155659815</v>
      </c>
      <c r="AM1193">
        <v>0</v>
      </c>
      <c r="AN1193">
        <v>0</v>
      </c>
      <c r="AO1193">
        <f t="shared" si="601"/>
        <v>0</v>
      </c>
      <c r="AP1193">
        <f t="shared" si="610"/>
        <v>0</v>
      </c>
      <c r="AQ1193">
        <f t="shared" ca="1" si="602"/>
        <v>1.0000000000000004</v>
      </c>
      <c r="AR1193" t="str">
        <f t="shared" ca="1" si="603"/>
        <v>Supercritical</v>
      </c>
      <c r="AS1193">
        <f t="shared" ca="1" si="604"/>
        <v>3.8141460404132466E-3</v>
      </c>
    </row>
    <row r="1194" spans="1:45" x14ac:dyDescent="0.35">
      <c r="A1194">
        <v>1045</v>
      </c>
      <c r="B1194">
        <v>1043.9960000000001</v>
      </c>
      <c r="C1194">
        <v>616079.43400000001</v>
      </c>
      <c r="D1194">
        <v>3096963.0959999999</v>
      </c>
      <c r="E1194">
        <v>632.04100000000005</v>
      </c>
      <c r="F1194">
        <v>5.2</v>
      </c>
      <c r="G1194">
        <v>0</v>
      </c>
      <c r="H1194" t="s">
        <v>194</v>
      </c>
      <c r="I1194">
        <v>0</v>
      </c>
      <c r="J1194">
        <f t="shared" si="605"/>
        <v>1</v>
      </c>
      <c r="K1194">
        <f t="shared" ca="1" si="606"/>
        <v>50.95</v>
      </c>
      <c r="L1194">
        <f t="shared" ca="1" si="607"/>
        <v>1.0684959309922624</v>
      </c>
      <c r="M1194">
        <f t="shared" ca="1" si="580"/>
        <v>5.5561788411597641</v>
      </c>
      <c r="N1194">
        <f t="shared" ca="1" si="581"/>
        <v>0.75728294997139567</v>
      </c>
      <c r="O1194">
        <f t="shared" ca="1" si="582"/>
        <v>9.1699712080119067</v>
      </c>
      <c r="P1194">
        <f t="shared" ca="1" si="583"/>
        <v>633.10949593099235</v>
      </c>
      <c r="Q1194">
        <f t="shared" ca="1" si="584"/>
        <v>637.39534567389592</v>
      </c>
      <c r="R1194">
        <f t="shared" ca="1" si="585"/>
        <v>2.7409906686322007E-2</v>
      </c>
      <c r="S1194">
        <f t="shared" ca="1" si="586"/>
        <v>2.8323507366843055</v>
      </c>
      <c r="T1194">
        <f t="shared" ca="1" si="587"/>
        <v>50.594272557643521</v>
      </c>
      <c r="U1194">
        <f t="shared" ca="1" si="608"/>
        <v>-2.6909906686341856E-2</v>
      </c>
      <c r="V1194">
        <f t="shared" ca="1" si="609"/>
        <v>0</v>
      </c>
      <c r="W1194">
        <f t="shared" ca="1" si="588"/>
        <v>1.0928916514628504</v>
      </c>
      <c r="X1194">
        <f t="shared" ca="1" si="589"/>
        <v>5.6830365876068223</v>
      </c>
      <c r="Y1194">
        <f t="shared" ca="1" si="590"/>
        <v>0.76945617743152905</v>
      </c>
      <c r="Z1194">
        <f t="shared" ca="1" si="591"/>
        <v>8.9652774911054198</v>
      </c>
      <c r="AA1194">
        <f t="shared" ca="1" si="592"/>
        <v>633.13389165146293</v>
      </c>
      <c r="AB1194">
        <f t="shared" ca="1" si="593"/>
        <v>637.23053795587282</v>
      </c>
      <c r="AC1194">
        <f t="shared" ca="1" si="594"/>
        <v>2.5648667239350859E-2</v>
      </c>
      <c r="AD1194">
        <f t="shared" ca="1" si="595"/>
        <v>2.7380456106591446</v>
      </c>
      <c r="AE1194">
        <f t="shared" ca="1" si="596"/>
        <v>49.66825328966776</v>
      </c>
      <c r="AF1194">
        <f t="shared" ca="1" si="597"/>
        <v>2.5537848638123251E-2</v>
      </c>
      <c r="AG1194">
        <f t="shared" ca="1" si="598"/>
        <v>0</v>
      </c>
      <c r="AH1194">
        <f ca="1">IFERROR(IF(V32="Supercritical",MAX($D$16,IFERROR(L1194,MAX($D$16,POWER((ABS(K1194)^2)/($I$5*MAX(F1194,0.1)^2),1/3)))),IF(V32="Subcritical",MAX($D$16,IFERROR(W1194,MAX($D$16,POWER((ABS(K1194)^2)/($I$5*MAX(F1194,0.1)^2),1/3)))),IF(AND(IFERROR(V1194,0)=1,IFERROR(AG1194,0)=1),IF(IFERROR(T1194,-1E+99)&gt;=IFERROR(AE1194,-1E+99),MAX($D$16,IFERROR(L1194,MAX($D$16,POWER((ABS(K1194)^2)/($I$5*MAX(F1194,0.1)^2),1/3)))),MAX($D$16,IFERROR(W1194,MAX($D$16,POWER((ABS(K1194)^2)/($I$5*MAX(F1194,0.1)^2),1/3))))),IF(IFERROR(V1194,0)=1,MAX($D$16,IFERROR(L1194,MAX($D$16,POWER((ABS(K1194)^2)/($I$5*MAX(F1194,0.1)^2),1/3)))),IF(IFERROR(AG1194,0)=1,MAX($D$16,IFERROR(W1194,MAX($D$16,POWER((ABS(K1194)^2)/($I$5*MAX(F1194,0.1)^2),1/3)))),MAX($D$16,POWER((ABS(K1194)^2)/($I$5*MAX(F1194,0.1)^2),1/3))))))),MAX($D$16,POWER((ABS(K1194)^2)/($I$5*MAX(F1194,0.1)^2),1/3)))</f>
        <v>2.1389677043987478</v>
      </c>
      <c r="AI1194">
        <f t="shared" ca="1" si="599"/>
        <v>634.17996770439879</v>
      </c>
      <c r="AJ1194">
        <f t="shared" ca="1" si="600"/>
        <v>635.24945155659816</v>
      </c>
      <c r="AM1194">
        <v>0</v>
      </c>
      <c r="AN1194">
        <v>0</v>
      </c>
      <c r="AO1194">
        <f t="shared" si="601"/>
        <v>0</v>
      </c>
      <c r="AP1194">
        <f t="shared" si="610"/>
        <v>0</v>
      </c>
      <c r="AQ1194">
        <f t="shared" ca="1" si="602"/>
        <v>1.0000000000000004</v>
      </c>
      <c r="AR1194" t="str">
        <f t="shared" ca="1" si="603"/>
        <v>Supercritical</v>
      </c>
      <c r="AS1194">
        <f t="shared" ca="1" si="604"/>
        <v>3.8141460404132466E-3</v>
      </c>
    </row>
    <row r="1195" spans="1:45" x14ac:dyDescent="0.35">
      <c r="A1195">
        <v>1046</v>
      </c>
      <c r="B1195">
        <v>1044.9960000000001</v>
      </c>
      <c r="C1195">
        <v>616079.39199999999</v>
      </c>
      <c r="D1195">
        <v>3096962.0970000001</v>
      </c>
      <c r="E1195">
        <v>632.04049999999995</v>
      </c>
      <c r="F1195">
        <v>5.2</v>
      </c>
      <c r="G1195">
        <v>0</v>
      </c>
      <c r="H1195" t="s">
        <v>194</v>
      </c>
      <c r="I1195">
        <v>5.7000000000000002E-2</v>
      </c>
      <c r="J1195">
        <f t="shared" si="605"/>
        <v>1</v>
      </c>
      <c r="K1195">
        <f t="shared" ca="1" si="606"/>
        <v>50.95</v>
      </c>
      <c r="L1195">
        <f t="shared" ca="1" si="607"/>
        <v>1.0684959309922624</v>
      </c>
      <c r="M1195">
        <f t="shared" ca="1" si="580"/>
        <v>5.5561788411597641</v>
      </c>
      <c r="N1195">
        <f t="shared" ca="1" si="581"/>
        <v>0.75728294997139567</v>
      </c>
      <c r="O1195">
        <f t="shared" ca="1" si="582"/>
        <v>9.1699712080119067</v>
      </c>
      <c r="P1195">
        <f t="shared" ca="1" si="583"/>
        <v>633.10899593099225</v>
      </c>
      <c r="Q1195">
        <f t="shared" ca="1" si="584"/>
        <v>637.39484567389582</v>
      </c>
      <c r="R1195">
        <f t="shared" ca="1" si="585"/>
        <v>2.7409906686322007E-2</v>
      </c>
      <c r="S1195">
        <f t="shared" ca="1" si="586"/>
        <v>2.8323507366843055</v>
      </c>
      <c r="T1195">
        <f t="shared" ca="1" si="587"/>
        <v>50.594272557643521</v>
      </c>
      <c r="U1195">
        <f t="shared" ca="1" si="608"/>
        <v>-2.7317062411839288E-2</v>
      </c>
      <c r="V1195">
        <f t="shared" ca="1" si="609"/>
        <v>0</v>
      </c>
      <c r="W1195">
        <f t="shared" ca="1" si="588"/>
        <v>1.0924339656285731</v>
      </c>
      <c r="X1195">
        <f t="shared" ca="1" si="589"/>
        <v>5.6806566212685805</v>
      </c>
      <c r="Y1195">
        <f t="shared" ca="1" si="590"/>
        <v>0.7692292772392948</v>
      </c>
      <c r="Z1195">
        <f t="shared" ca="1" si="591"/>
        <v>8.9690335813013924</v>
      </c>
      <c r="AA1195">
        <f t="shared" ca="1" si="592"/>
        <v>633.13293396562858</v>
      </c>
      <c r="AB1195">
        <f t="shared" ca="1" si="593"/>
        <v>637.23301364873316</v>
      </c>
      <c r="AC1195">
        <f t="shared" ca="1" si="594"/>
        <v>2.5680259687071095E-2</v>
      </c>
      <c r="AD1195">
        <f t="shared" ca="1" si="595"/>
        <v>2.7397664871280067</v>
      </c>
      <c r="AE1195">
        <f t="shared" ca="1" si="596"/>
        <v>49.685160719187074</v>
      </c>
      <c r="AF1195">
        <f t="shared" ca="1" si="597"/>
        <v>2.5544086997342674E-2</v>
      </c>
      <c r="AG1195">
        <f t="shared" ca="1" si="598"/>
        <v>0</v>
      </c>
      <c r="AH1195">
        <f ca="1">IFERROR(IF(V32="Supercritical",MAX($D$16,IFERROR(L1195,MAX($D$16,POWER((ABS(K1195)^2)/($I$5*MAX(F1195,0.1)^2),1/3)))),IF(V32="Subcritical",MAX($D$16,IFERROR(W1195,MAX($D$16,POWER((ABS(K1195)^2)/($I$5*MAX(F1195,0.1)^2),1/3)))),IF(AND(IFERROR(V1195,0)=1,IFERROR(AG1195,0)=1),IF(IFERROR(T1195,-1E+99)&gt;=IFERROR(AE1195,-1E+99),MAX($D$16,IFERROR(L1195,MAX($D$16,POWER((ABS(K1195)^2)/($I$5*MAX(F1195,0.1)^2),1/3)))),MAX($D$16,IFERROR(W1195,MAX($D$16,POWER((ABS(K1195)^2)/($I$5*MAX(F1195,0.1)^2),1/3))))),IF(IFERROR(V1195,0)=1,MAX($D$16,IFERROR(L1195,MAX($D$16,POWER((ABS(K1195)^2)/($I$5*MAX(F1195,0.1)^2),1/3)))),IF(IFERROR(AG1195,0)=1,MAX($D$16,IFERROR(W1195,MAX($D$16,POWER((ABS(K1195)^2)/($I$5*MAX(F1195,0.1)^2),1/3)))),MAX($D$16,POWER((ABS(K1195)^2)/($I$5*MAX(F1195,0.1)^2),1/3))))))),MAX($D$16,POWER((ABS(K1195)^2)/($I$5*MAX(F1195,0.1)^2),1/3)))</f>
        <v>2.1389677043987478</v>
      </c>
      <c r="AI1195">
        <f t="shared" ca="1" si="599"/>
        <v>634.17946770439869</v>
      </c>
      <c r="AJ1195">
        <f t="shared" ca="1" si="600"/>
        <v>635.24895155659806</v>
      </c>
      <c r="AM1195">
        <v>0</v>
      </c>
      <c r="AN1195">
        <v>0</v>
      </c>
      <c r="AO1195">
        <f t="shared" si="601"/>
        <v>0</v>
      </c>
      <c r="AP1195">
        <f t="shared" si="610"/>
        <v>0</v>
      </c>
      <c r="AQ1195">
        <f t="shared" ca="1" si="602"/>
        <v>1.0000000000000004</v>
      </c>
      <c r="AR1195" t="str">
        <f t="shared" ca="1" si="603"/>
        <v>Supercritical</v>
      </c>
      <c r="AS1195">
        <f t="shared" ca="1" si="604"/>
        <v>3.8141460404132466E-3</v>
      </c>
    </row>
    <row r="1196" spans="1:45" x14ac:dyDescent="0.35">
      <c r="A1196">
        <v>1047</v>
      </c>
      <c r="B1196">
        <v>1045.9949999999999</v>
      </c>
      <c r="C1196">
        <v>616079.34900000005</v>
      </c>
      <c r="D1196">
        <v>3096961.0980000002</v>
      </c>
      <c r="E1196">
        <v>632.04</v>
      </c>
      <c r="F1196">
        <v>5.2</v>
      </c>
      <c r="G1196">
        <v>0</v>
      </c>
      <c r="H1196" t="s">
        <v>194</v>
      </c>
      <c r="I1196">
        <v>5.7000000000000002E-2</v>
      </c>
      <c r="J1196">
        <f t="shared" si="605"/>
        <v>0.99899999999979627</v>
      </c>
      <c r="K1196">
        <f t="shared" ca="1" si="606"/>
        <v>50.95</v>
      </c>
      <c r="L1196">
        <f t="shared" ca="1" si="607"/>
        <v>1.0684959309922624</v>
      </c>
      <c r="M1196">
        <f t="shared" ca="1" si="580"/>
        <v>5.5561788411597641</v>
      </c>
      <c r="N1196">
        <f t="shared" ca="1" si="581"/>
        <v>0.75728294997139567</v>
      </c>
      <c r="O1196">
        <f t="shared" ca="1" si="582"/>
        <v>9.1699712080119067</v>
      </c>
      <c r="P1196">
        <f t="shared" ca="1" si="583"/>
        <v>633.10849593099226</v>
      </c>
      <c r="Q1196">
        <f t="shared" ca="1" si="584"/>
        <v>637.39434567389583</v>
      </c>
      <c r="R1196">
        <f t="shared" ca="1" si="585"/>
        <v>2.7409906686322007E-2</v>
      </c>
      <c r="S1196">
        <f t="shared" ca="1" si="586"/>
        <v>2.8323507366843055</v>
      </c>
      <c r="T1196">
        <f t="shared" ca="1" si="587"/>
        <v>50.594272557643521</v>
      </c>
      <c r="U1196">
        <f t="shared" ca="1" si="608"/>
        <v>-2.7289652505260165E-2</v>
      </c>
      <c r="V1196">
        <f t="shared" ca="1" si="609"/>
        <v>0</v>
      </c>
      <c r="W1196">
        <f t="shared" ca="1" si="588"/>
        <v>1.0918953026500395</v>
      </c>
      <c r="X1196">
        <f t="shared" ca="1" si="589"/>
        <v>5.6778555737802057</v>
      </c>
      <c r="Y1196">
        <f t="shared" ca="1" si="590"/>
        <v>0.76896216012743435</v>
      </c>
      <c r="Z1196">
        <f t="shared" ca="1" si="591"/>
        <v>8.9734582604182869</v>
      </c>
      <c r="AA1196">
        <f t="shared" ca="1" si="592"/>
        <v>633.13189530265004</v>
      </c>
      <c r="AB1196">
        <f t="shared" ca="1" si="593"/>
        <v>637.23602135522242</v>
      </c>
      <c r="AC1196">
        <f t="shared" ca="1" si="594"/>
        <v>2.5717510158645155E-2</v>
      </c>
      <c r="AD1196">
        <f t="shared" ca="1" si="595"/>
        <v>2.741794144137903</v>
      </c>
      <c r="AE1196">
        <f t="shared" ca="1" si="596"/>
        <v>49.705081881256739</v>
      </c>
      <c r="AF1196">
        <f t="shared" ca="1" si="597"/>
        <v>2.5217510158654477E-2</v>
      </c>
      <c r="AG1196">
        <f t="shared" ca="1" si="598"/>
        <v>0</v>
      </c>
      <c r="AH1196">
        <f ca="1">IFERROR(IF(V32="Supercritical",MAX($D$16,IFERROR(L1196,MAX($D$16,POWER((ABS(K1196)^2)/($I$5*MAX(F1196,0.1)^2),1/3)))),IF(V32="Subcritical",MAX($D$16,IFERROR(W1196,MAX($D$16,POWER((ABS(K1196)^2)/($I$5*MAX(F1196,0.1)^2),1/3)))),IF(AND(IFERROR(V1196,0)=1,IFERROR(AG1196,0)=1),IF(IFERROR(T1196,-1E+99)&gt;=IFERROR(AE1196,-1E+99),MAX($D$16,IFERROR(L1196,MAX($D$16,POWER((ABS(K1196)^2)/($I$5*MAX(F1196,0.1)^2),1/3)))),MAX($D$16,IFERROR(W1196,MAX($D$16,POWER((ABS(K1196)^2)/($I$5*MAX(F1196,0.1)^2),1/3))))),IF(IFERROR(V1196,0)=1,MAX($D$16,IFERROR(L1196,MAX($D$16,POWER((ABS(K1196)^2)/($I$5*MAX(F1196,0.1)^2),1/3)))),IF(IFERROR(AG1196,0)=1,MAX($D$16,IFERROR(W1196,MAX($D$16,POWER((ABS(K1196)^2)/($I$5*MAX(F1196,0.1)^2),1/3)))),MAX($D$16,POWER((ABS(K1196)^2)/($I$5*MAX(F1196,0.1)^2),1/3))))))),MAX($D$16,POWER((ABS(K1196)^2)/($I$5*MAX(F1196,0.1)^2),1/3)))</f>
        <v>2.1389677043987478</v>
      </c>
      <c r="AI1196">
        <f t="shared" ca="1" si="599"/>
        <v>634.1789677043987</v>
      </c>
      <c r="AJ1196">
        <f t="shared" ca="1" si="600"/>
        <v>635.24845155659807</v>
      </c>
      <c r="AM1196">
        <v>0</v>
      </c>
      <c r="AN1196">
        <v>0</v>
      </c>
      <c r="AO1196">
        <f t="shared" si="601"/>
        <v>0</v>
      </c>
      <c r="AP1196">
        <f t="shared" si="610"/>
        <v>0</v>
      </c>
      <c r="AQ1196">
        <f t="shared" ca="1" si="602"/>
        <v>1.0000000000000004</v>
      </c>
      <c r="AR1196" t="str">
        <f t="shared" ca="1" si="603"/>
        <v>Supercritical</v>
      </c>
      <c r="AS1196">
        <f t="shared" ca="1" si="604"/>
        <v>3.8141460404132466E-3</v>
      </c>
    </row>
    <row r="1197" spans="1:45" x14ac:dyDescent="0.35">
      <c r="A1197">
        <v>1048</v>
      </c>
      <c r="B1197">
        <v>1046.9949999999999</v>
      </c>
      <c r="C1197">
        <v>616079.30700000003</v>
      </c>
      <c r="D1197">
        <v>3096960.0989999999</v>
      </c>
      <c r="E1197">
        <v>632.03949999999998</v>
      </c>
      <c r="F1197">
        <v>5.2</v>
      </c>
      <c r="G1197">
        <v>0</v>
      </c>
      <c r="H1197" t="s">
        <v>194</v>
      </c>
      <c r="I1197">
        <v>0</v>
      </c>
      <c r="J1197">
        <f t="shared" si="605"/>
        <v>1</v>
      </c>
      <c r="K1197">
        <f t="shared" ca="1" si="606"/>
        <v>50.95</v>
      </c>
      <c r="L1197">
        <f t="shared" ca="1" si="607"/>
        <v>1.0684959309922624</v>
      </c>
      <c r="M1197">
        <f t="shared" ca="1" si="580"/>
        <v>5.5561788411597641</v>
      </c>
      <c r="N1197">
        <f t="shared" ca="1" si="581"/>
        <v>0.75728294997139567</v>
      </c>
      <c r="O1197">
        <f t="shared" ca="1" si="582"/>
        <v>9.1699712080119067</v>
      </c>
      <c r="P1197">
        <f t="shared" ca="1" si="583"/>
        <v>633.10799593099227</v>
      </c>
      <c r="Q1197">
        <f t="shared" ca="1" si="584"/>
        <v>637.39384567389584</v>
      </c>
      <c r="R1197">
        <f t="shared" ca="1" si="585"/>
        <v>2.7409906686322007E-2</v>
      </c>
      <c r="S1197">
        <f t="shared" ca="1" si="586"/>
        <v>2.8323507366843055</v>
      </c>
      <c r="T1197">
        <f t="shared" ca="1" si="587"/>
        <v>50.594272557643521</v>
      </c>
      <c r="U1197">
        <f t="shared" ca="1" si="608"/>
        <v>-2.6909906686341856E-2</v>
      </c>
      <c r="V1197">
        <f t="shared" ca="1" si="609"/>
        <v>0</v>
      </c>
      <c r="W1197">
        <f t="shared" ca="1" si="588"/>
        <v>1.0912786749116099</v>
      </c>
      <c r="X1197">
        <f t="shared" ca="1" si="589"/>
        <v>5.6746491095403719</v>
      </c>
      <c r="Y1197">
        <f t="shared" ca="1" si="590"/>
        <v>0.7686562854369503</v>
      </c>
      <c r="Z1197">
        <f t="shared" ca="1" si="591"/>
        <v>8.9785287189548857</v>
      </c>
      <c r="AA1197">
        <f t="shared" ca="1" si="592"/>
        <v>633.13077867491154</v>
      </c>
      <c r="AB1197">
        <f t="shared" ca="1" si="593"/>
        <v>637.23954411615</v>
      </c>
      <c r="AC1197">
        <f t="shared" ca="1" si="594"/>
        <v>2.5760243264884901E-2</v>
      </c>
      <c r="AD1197">
        <f t="shared" ca="1" si="595"/>
        <v>2.744118351281446</v>
      </c>
      <c r="AE1197">
        <f t="shared" ca="1" si="596"/>
        <v>49.727916085291412</v>
      </c>
      <c r="AF1197">
        <f t="shared" ca="1" si="597"/>
        <v>2.5273939149769831E-2</v>
      </c>
      <c r="AG1197">
        <f t="shared" ca="1" si="598"/>
        <v>0</v>
      </c>
      <c r="AH1197">
        <f ca="1">IFERROR(IF(V32="Supercritical",MAX($D$16,IFERROR(L1197,MAX($D$16,POWER((ABS(K1197)^2)/($I$5*MAX(F1197,0.1)^2),1/3)))),IF(V32="Subcritical",MAX($D$16,IFERROR(W1197,MAX($D$16,POWER((ABS(K1197)^2)/($I$5*MAX(F1197,0.1)^2),1/3)))),IF(AND(IFERROR(V1197,0)=1,IFERROR(AG1197,0)=1),IF(IFERROR(T1197,-1E+99)&gt;=IFERROR(AE1197,-1E+99),MAX($D$16,IFERROR(L1197,MAX($D$16,POWER((ABS(K1197)^2)/($I$5*MAX(F1197,0.1)^2),1/3)))),MAX($D$16,IFERROR(W1197,MAX($D$16,POWER((ABS(K1197)^2)/($I$5*MAX(F1197,0.1)^2),1/3))))),IF(IFERROR(V1197,0)=1,MAX($D$16,IFERROR(L1197,MAX($D$16,POWER((ABS(K1197)^2)/($I$5*MAX(F1197,0.1)^2),1/3)))),IF(IFERROR(AG1197,0)=1,MAX($D$16,IFERROR(W1197,MAX($D$16,POWER((ABS(K1197)^2)/($I$5*MAX(F1197,0.1)^2),1/3)))),MAX($D$16,POWER((ABS(K1197)^2)/($I$5*MAX(F1197,0.1)^2),1/3))))))),MAX($D$16,POWER((ABS(K1197)^2)/($I$5*MAX(F1197,0.1)^2),1/3)))</f>
        <v>2.1389677043987478</v>
      </c>
      <c r="AI1197">
        <f t="shared" ca="1" si="599"/>
        <v>634.17846770439871</v>
      </c>
      <c r="AJ1197">
        <f t="shared" ca="1" si="600"/>
        <v>635.24795155659808</v>
      </c>
      <c r="AM1197">
        <v>0</v>
      </c>
      <c r="AN1197">
        <v>0</v>
      </c>
      <c r="AO1197">
        <f t="shared" si="601"/>
        <v>0</v>
      </c>
      <c r="AP1197">
        <f t="shared" si="610"/>
        <v>0</v>
      </c>
      <c r="AQ1197">
        <f t="shared" ca="1" si="602"/>
        <v>1.0000000000000004</v>
      </c>
      <c r="AR1197" t="str">
        <f t="shared" ca="1" si="603"/>
        <v>Supercritical</v>
      </c>
      <c r="AS1197">
        <f t="shared" ca="1" si="604"/>
        <v>3.8141460404132466E-3</v>
      </c>
    </row>
    <row r="1198" spans="1:45" x14ac:dyDescent="0.35">
      <c r="A1198">
        <v>1049</v>
      </c>
      <c r="B1198">
        <v>1047.9949999999999</v>
      </c>
      <c r="C1198">
        <v>616079.26500000001</v>
      </c>
      <c r="D1198">
        <v>3096959.1</v>
      </c>
      <c r="E1198">
        <v>632.03899999999999</v>
      </c>
      <c r="F1198">
        <v>5.2</v>
      </c>
      <c r="G1198">
        <v>0</v>
      </c>
      <c r="H1198" t="s">
        <v>194</v>
      </c>
      <c r="I1198">
        <v>2E-3</v>
      </c>
      <c r="J1198">
        <f t="shared" si="605"/>
        <v>1</v>
      </c>
      <c r="K1198">
        <f t="shared" ca="1" si="606"/>
        <v>50.95</v>
      </c>
      <c r="L1198">
        <f t="shared" ca="1" si="607"/>
        <v>1.0684959309922624</v>
      </c>
      <c r="M1198">
        <f t="shared" ca="1" si="580"/>
        <v>5.5561788411597641</v>
      </c>
      <c r="N1198">
        <f t="shared" ca="1" si="581"/>
        <v>0.75728294997139567</v>
      </c>
      <c r="O1198">
        <f t="shared" ca="1" si="582"/>
        <v>9.1699712080119067</v>
      </c>
      <c r="P1198">
        <f t="shared" ca="1" si="583"/>
        <v>633.10749593099229</v>
      </c>
      <c r="Q1198">
        <f t="shared" ca="1" si="584"/>
        <v>637.39334567389585</v>
      </c>
      <c r="R1198">
        <f t="shared" ca="1" si="585"/>
        <v>2.7409906686322007E-2</v>
      </c>
      <c r="S1198">
        <f t="shared" ca="1" si="586"/>
        <v>2.8323507366843055</v>
      </c>
      <c r="T1198">
        <f t="shared" ca="1" si="587"/>
        <v>50.594272557643521</v>
      </c>
      <c r="U1198">
        <f t="shared" ca="1" si="608"/>
        <v>-2.6924192852106898E-2</v>
      </c>
      <c r="V1198">
        <f t="shared" ca="1" si="609"/>
        <v>0</v>
      </c>
      <c r="W1198">
        <f t="shared" ca="1" si="588"/>
        <v>1.0905923930575061</v>
      </c>
      <c r="X1198">
        <f t="shared" ca="1" si="589"/>
        <v>5.6710804438990321</v>
      </c>
      <c r="Y1198">
        <f t="shared" ca="1" si="590"/>
        <v>0.7683157390351596</v>
      </c>
      <c r="Z1198">
        <f t="shared" ca="1" si="591"/>
        <v>8.9841786770653531</v>
      </c>
      <c r="AA1198">
        <f t="shared" ca="1" si="592"/>
        <v>633.12959239305746</v>
      </c>
      <c r="AB1198">
        <f t="shared" ca="1" si="593"/>
        <v>637.24353054297774</v>
      </c>
      <c r="AC1198">
        <f t="shared" ca="1" si="594"/>
        <v>2.5807918156727609E-2</v>
      </c>
      <c r="AD1198">
        <f t="shared" ca="1" si="595"/>
        <v>2.7467089637954052</v>
      </c>
      <c r="AE1198">
        <f t="shared" ca="1" si="596"/>
        <v>49.753366975112783</v>
      </c>
      <c r="AF1198">
        <f t="shared" ca="1" si="597"/>
        <v>2.5745119889847956E-2</v>
      </c>
      <c r="AG1198">
        <f t="shared" ca="1" si="598"/>
        <v>0</v>
      </c>
      <c r="AH1198">
        <f ca="1">IFERROR(IF(V32="Supercritical",MAX($D$16,IFERROR(L1198,MAX($D$16,POWER((ABS(K1198)^2)/($I$5*MAX(F1198,0.1)^2),1/3)))),IF(V32="Subcritical",MAX($D$16,IFERROR(W1198,MAX($D$16,POWER((ABS(K1198)^2)/($I$5*MAX(F1198,0.1)^2),1/3)))),IF(AND(IFERROR(V1198,0)=1,IFERROR(AG1198,0)=1),IF(IFERROR(T1198,-1E+99)&gt;=IFERROR(AE1198,-1E+99),MAX($D$16,IFERROR(L1198,MAX($D$16,POWER((ABS(K1198)^2)/($I$5*MAX(F1198,0.1)^2),1/3)))),MAX($D$16,IFERROR(W1198,MAX($D$16,POWER((ABS(K1198)^2)/($I$5*MAX(F1198,0.1)^2),1/3))))),IF(IFERROR(V1198,0)=1,MAX($D$16,IFERROR(L1198,MAX($D$16,POWER((ABS(K1198)^2)/($I$5*MAX(F1198,0.1)^2),1/3)))),IF(IFERROR(AG1198,0)=1,MAX($D$16,IFERROR(W1198,MAX($D$16,POWER((ABS(K1198)^2)/($I$5*MAX(F1198,0.1)^2),1/3)))),MAX($D$16,POWER((ABS(K1198)^2)/($I$5*MAX(F1198,0.1)^2),1/3))))))),MAX($D$16,POWER((ABS(K1198)^2)/($I$5*MAX(F1198,0.1)^2),1/3)))</f>
        <v>2.1389677043987478</v>
      </c>
      <c r="AI1198">
        <f t="shared" ca="1" si="599"/>
        <v>634.17796770439872</v>
      </c>
      <c r="AJ1198">
        <f t="shared" ca="1" si="600"/>
        <v>635.24745155659809</v>
      </c>
      <c r="AM1198">
        <v>0</v>
      </c>
      <c r="AN1198">
        <v>0</v>
      </c>
      <c r="AO1198">
        <f t="shared" si="601"/>
        <v>0</v>
      </c>
      <c r="AP1198">
        <f t="shared" si="610"/>
        <v>0</v>
      </c>
      <c r="AQ1198">
        <f t="shared" ca="1" si="602"/>
        <v>1.0000000000000004</v>
      </c>
      <c r="AR1198" t="str">
        <f t="shared" ca="1" si="603"/>
        <v>Supercritical</v>
      </c>
      <c r="AS1198">
        <f t="shared" ca="1" si="604"/>
        <v>3.8141460404132466E-3</v>
      </c>
    </row>
    <row r="1199" spans="1:45" x14ac:dyDescent="0.35">
      <c r="A1199">
        <v>1050</v>
      </c>
      <c r="B1199">
        <v>1048.9960000000001</v>
      </c>
      <c r="C1199">
        <v>616079.223</v>
      </c>
      <c r="D1199">
        <v>3096958.1</v>
      </c>
      <c r="E1199">
        <v>632.0385</v>
      </c>
      <c r="F1199">
        <v>5.2</v>
      </c>
      <c r="G1199">
        <v>0</v>
      </c>
      <c r="H1199" t="s">
        <v>194</v>
      </c>
      <c r="I1199">
        <v>0.06</v>
      </c>
      <c r="J1199">
        <f t="shared" si="605"/>
        <v>1.0010000000002037</v>
      </c>
      <c r="K1199">
        <f t="shared" ca="1" si="606"/>
        <v>50.95</v>
      </c>
      <c r="L1199">
        <f t="shared" ca="1" si="607"/>
        <v>1.0684959309922624</v>
      </c>
      <c r="M1199">
        <f t="shared" ca="1" si="580"/>
        <v>5.5561788411597641</v>
      </c>
      <c r="N1199">
        <f t="shared" ca="1" si="581"/>
        <v>0.75728294997139567</v>
      </c>
      <c r="O1199">
        <f t="shared" ca="1" si="582"/>
        <v>9.1699712080119067</v>
      </c>
      <c r="P1199">
        <f t="shared" ca="1" si="583"/>
        <v>633.1069959309923</v>
      </c>
      <c r="Q1199">
        <f t="shared" ca="1" si="584"/>
        <v>637.39284567389586</v>
      </c>
      <c r="R1199">
        <f t="shared" ca="1" si="585"/>
        <v>2.7409906686322007E-2</v>
      </c>
      <c r="S1199">
        <f t="shared" ca="1" si="586"/>
        <v>2.8323507366843055</v>
      </c>
      <c r="T1199">
        <f t="shared" ca="1" si="587"/>
        <v>50.594272557643521</v>
      </c>
      <c r="U1199">
        <f t="shared" ca="1" si="608"/>
        <v>-2.7365901567350193E-2</v>
      </c>
      <c r="V1199">
        <f t="shared" ca="1" si="609"/>
        <v>0</v>
      </c>
      <c r="W1199">
        <f t="shared" ca="1" si="588"/>
        <v>1.0898479399350667</v>
      </c>
      <c r="X1199">
        <f t="shared" ca="1" si="589"/>
        <v>5.667209287662347</v>
      </c>
      <c r="Y1199">
        <f t="shared" ca="1" si="590"/>
        <v>0.76794618367960132</v>
      </c>
      <c r="Z1199">
        <f t="shared" ca="1" si="591"/>
        <v>8.9903155881183707</v>
      </c>
      <c r="AA1199">
        <f t="shared" ca="1" si="592"/>
        <v>633.12834793993511</v>
      </c>
      <c r="AB1199">
        <f t="shared" ca="1" si="593"/>
        <v>637.24790830558061</v>
      </c>
      <c r="AC1199">
        <f t="shared" ca="1" si="594"/>
        <v>2.5859771135204705E-2</v>
      </c>
      <c r="AD1199">
        <f t="shared" ca="1" si="595"/>
        <v>2.7495237764948279</v>
      </c>
      <c r="AE1199">
        <f t="shared" ca="1" si="596"/>
        <v>49.781019714213258</v>
      </c>
      <c r="AF1199">
        <f t="shared" ca="1" si="597"/>
        <v>2.5751129369950831E-2</v>
      </c>
      <c r="AG1199">
        <f t="shared" ca="1" si="598"/>
        <v>0</v>
      </c>
      <c r="AH1199">
        <f ca="1">IFERROR(IF(V32="Supercritical",MAX($D$16,IFERROR(L1199,MAX($D$16,POWER((ABS(K1199)^2)/($I$5*MAX(F1199,0.1)^2),1/3)))),IF(V32="Subcritical",MAX($D$16,IFERROR(W1199,MAX($D$16,POWER((ABS(K1199)^2)/($I$5*MAX(F1199,0.1)^2),1/3)))),IF(AND(IFERROR(V1199,0)=1,IFERROR(AG1199,0)=1),IF(IFERROR(T1199,-1E+99)&gt;=IFERROR(AE1199,-1E+99),MAX($D$16,IFERROR(L1199,MAX($D$16,POWER((ABS(K1199)^2)/($I$5*MAX(F1199,0.1)^2),1/3)))),MAX($D$16,IFERROR(W1199,MAX($D$16,POWER((ABS(K1199)^2)/($I$5*MAX(F1199,0.1)^2),1/3))))),IF(IFERROR(V1199,0)=1,MAX($D$16,IFERROR(L1199,MAX($D$16,POWER((ABS(K1199)^2)/($I$5*MAX(F1199,0.1)^2),1/3)))),IF(IFERROR(AG1199,0)=1,MAX($D$16,IFERROR(W1199,MAX($D$16,POWER((ABS(K1199)^2)/($I$5*MAX(F1199,0.1)^2),1/3)))),MAX($D$16,POWER((ABS(K1199)^2)/($I$5*MAX(F1199,0.1)^2),1/3))))))),MAX($D$16,POWER((ABS(K1199)^2)/($I$5*MAX(F1199,0.1)^2),1/3)))</f>
        <v>2.1389677043987478</v>
      </c>
      <c r="AI1199">
        <f t="shared" ca="1" si="599"/>
        <v>634.17746770439874</v>
      </c>
      <c r="AJ1199">
        <f t="shared" ca="1" si="600"/>
        <v>635.24695155659811</v>
      </c>
      <c r="AM1199">
        <v>0</v>
      </c>
      <c r="AN1199">
        <v>0</v>
      </c>
      <c r="AO1199">
        <f t="shared" si="601"/>
        <v>0</v>
      </c>
      <c r="AP1199">
        <f t="shared" si="610"/>
        <v>0</v>
      </c>
      <c r="AQ1199">
        <f t="shared" ca="1" si="602"/>
        <v>1.0000000000000004</v>
      </c>
      <c r="AR1199" t="str">
        <f t="shared" ca="1" si="603"/>
        <v>Supercritical</v>
      </c>
      <c r="AS1199">
        <f t="shared" ca="1" si="604"/>
        <v>3.8141460404132466E-3</v>
      </c>
    </row>
    <row r="1200" spans="1:45" x14ac:dyDescent="0.35">
      <c r="A1200">
        <v>1051</v>
      </c>
      <c r="B1200">
        <v>1049.9960000000001</v>
      </c>
      <c r="C1200">
        <v>616079.18000000005</v>
      </c>
      <c r="D1200">
        <v>3096957.1009999998</v>
      </c>
      <c r="E1200">
        <v>632.03800000000001</v>
      </c>
      <c r="F1200">
        <v>5.2</v>
      </c>
      <c r="G1200">
        <v>0</v>
      </c>
      <c r="H1200" t="s">
        <v>194</v>
      </c>
      <c r="I1200">
        <v>5.7000000000000002E-2</v>
      </c>
      <c r="J1200">
        <f t="shared" si="605"/>
        <v>1</v>
      </c>
      <c r="K1200">
        <f t="shared" ca="1" si="606"/>
        <v>50.95</v>
      </c>
      <c r="L1200">
        <f t="shared" ca="1" si="607"/>
        <v>1.0684959309922624</v>
      </c>
      <c r="M1200">
        <f t="shared" ca="1" si="580"/>
        <v>5.5561788411597641</v>
      </c>
      <c r="N1200">
        <f t="shared" ca="1" si="581"/>
        <v>0.75728294997139567</v>
      </c>
      <c r="O1200">
        <f t="shared" ca="1" si="582"/>
        <v>9.1699712080119067</v>
      </c>
      <c r="P1200">
        <f t="shared" ca="1" si="583"/>
        <v>633.10649593099231</v>
      </c>
      <c r="Q1200">
        <f t="shared" ca="1" si="584"/>
        <v>637.39234567389587</v>
      </c>
      <c r="R1200">
        <f t="shared" ca="1" si="585"/>
        <v>2.7409906686322007E-2</v>
      </c>
      <c r="S1200">
        <f t="shared" ca="1" si="586"/>
        <v>2.8323507366843055</v>
      </c>
      <c r="T1200">
        <f t="shared" ca="1" si="587"/>
        <v>50.594272557643521</v>
      </c>
      <c r="U1200">
        <f t="shared" ca="1" si="608"/>
        <v>-2.7317062411952975E-2</v>
      </c>
      <c r="V1200">
        <f t="shared" ca="1" si="609"/>
        <v>0</v>
      </c>
      <c r="W1200">
        <f t="shared" ca="1" si="588"/>
        <v>1.0890582194396818</v>
      </c>
      <c r="X1200">
        <f t="shared" ca="1" si="589"/>
        <v>5.6631027410863455</v>
      </c>
      <c r="Y1200">
        <f t="shared" ca="1" si="590"/>
        <v>0.76755399403082536</v>
      </c>
      <c r="Z1200">
        <f t="shared" ca="1" si="591"/>
        <v>8.9968348323177931</v>
      </c>
      <c r="AA1200">
        <f t="shared" ca="1" si="592"/>
        <v>633.12705821943973</v>
      </c>
      <c r="AB1200">
        <f t="shared" ca="1" si="593"/>
        <v>637.25259527346657</v>
      </c>
      <c r="AC1200">
        <f t="shared" ca="1" si="594"/>
        <v>2.5914933499624305E-2</v>
      </c>
      <c r="AD1200">
        <f t="shared" ca="1" si="595"/>
        <v>2.7525150062019303</v>
      </c>
      <c r="AE1200">
        <f t="shared" ca="1" si="596"/>
        <v>49.810404692081171</v>
      </c>
      <c r="AF1200">
        <f t="shared" ca="1" si="597"/>
        <v>2.5414933499632753E-2</v>
      </c>
      <c r="AG1200">
        <f t="shared" ca="1" si="598"/>
        <v>0</v>
      </c>
      <c r="AH1200">
        <f ca="1">IFERROR(IF(V32="Supercritical",MAX($D$16,IFERROR(L1200,MAX($D$16,POWER((ABS(K1200)^2)/($I$5*MAX(F1200,0.1)^2),1/3)))),IF(V32="Subcritical",MAX($D$16,IFERROR(W1200,MAX($D$16,POWER((ABS(K1200)^2)/($I$5*MAX(F1200,0.1)^2),1/3)))),IF(AND(IFERROR(V1200,0)=1,IFERROR(AG1200,0)=1),IF(IFERROR(T1200,-1E+99)&gt;=IFERROR(AE1200,-1E+99),MAX($D$16,IFERROR(L1200,MAX($D$16,POWER((ABS(K1200)^2)/($I$5*MAX(F1200,0.1)^2),1/3)))),MAX($D$16,IFERROR(W1200,MAX($D$16,POWER((ABS(K1200)^2)/($I$5*MAX(F1200,0.1)^2),1/3))))),IF(IFERROR(V1200,0)=1,MAX($D$16,IFERROR(L1200,MAX($D$16,POWER((ABS(K1200)^2)/($I$5*MAX(F1200,0.1)^2),1/3)))),IF(IFERROR(AG1200,0)=1,MAX($D$16,IFERROR(W1200,MAX($D$16,POWER((ABS(K1200)^2)/($I$5*MAX(F1200,0.1)^2),1/3)))),MAX($D$16,POWER((ABS(K1200)^2)/($I$5*MAX(F1200,0.1)^2),1/3))))))),MAX($D$16,POWER((ABS(K1200)^2)/($I$5*MAX(F1200,0.1)^2),1/3)))</f>
        <v>2.1389677043987478</v>
      </c>
      <c r="AI1200">
        <f t="shared" ca="1" si="599"/>
        <v>634.17696770439875</v>
      </c>
      <c r="AJ1200">
        <f t="shared" ca="1" si="600"/>
        <v>635.24645155659812</v>
      </c>
      <c r="AM1200">
        <v>0</v>
      </c>
      <c r="AN1200">
        <v>0</v>
      </c>
      <c r="AO1200">
        <f t="shared" si="601"/>
        <v>0</v>
      </c>
      <c r="AP1200">
        <f t="shared" si="610"/>
        <v>0</v>
      </c>
      <c r="AQ1200">
        <f t="shared" ca="1" si="602"/>
        <v>1.0000000000000004</v>
      </c>
      <c r="AR1200" t="str">
        <f t="shared" ca="1" si="603"/>
        <v>Supercritical</v>
      </c>
      <c r="AS1200">
        <f t="shared" ca="1" si="604"/>
        <v>3.8141460404132466E-3</v>
      </c>
    </row>
    <row r="1201" spans="1:45" x14ac:dyDescent="0.35">
      <c r="A1201">
        <v>1052</v>
      </c>
      <c r="B1201">
        <v>1050.9960000000001</v>
      </c>
      <c r="C1201">
        <v>616079.13800000004</v>
      </c>
      <c r="D1201">
        <v>3096956.102</v>
      </c>
      <c r="E1201">
        <v>632.03750000000002</v>
      </c>
      <c r="F1201">
        <v>5.2</v>
      </c>
      <c r="G1201">
        <v>0</v>
      </c>
      <c r="H1201" t="s">
        <v>194</v>
      </c>
      <c r="I1201">
        <v>0</v>
      </c>
      <c r="J1201">
        <f t="shared" si="605"/>
        <v>1</v>
      </c>
      <c r="K1201">
        <f t="shared" ca="1" si="606"/>
        <v>50.95</v>
      </c>
      <c r="L1201">
        <f t="shared" ca="1" si="607"/>
        <v>1.0684959309922624</v>
      </c>
      <c r="M1201">
        <f t="shared" ca="1" si="580"/>
        <v>5.5561788411597641</v>
      </c>
      <c r="N1201">
        <f t="shared" ca="1" si="581"/>
        <v>0.75728294997139567</v>
      </c>
      <c r="O1201">
        <f t="shared" ca="1" si="582"/>
        <v>9.1699712080119067</v>
      </c>
      <c r="P1201">
        <f t="shared" ca="1" si="583"/>
        <v>633.10599593099232</v>
      </c>
      <c r="Q1201">
        <f t="shared" ca="1" si="584"/>
        <v>637.39184567389589</v>
      </c>
      <c r="R1201">
        <f t="shared" ca="1" si="585"/>
        <v>2.7409906686322007E-2</v>
      </c>
      <c r="S1201">
        <f t="shared" ca="1" si="586"/>
        <v>2.8323507366843055</v>
      </c>
      <c r="T1201">
        <f t="shared" ca="1" si="587"/>
        <v>50.594272557643521</v>
      </c>
      <c r="U1201">
        <f t="shared" ca="1" si="608"/>
        <v>-2.6909906686341856E-2</v>
      </c>
      <c r="V1201">
        <f t="shared" ca="1" si="609"/>
        <v>0</v>
      </c>
      <c r="W1201">
        <f t="shared" ca="1" si="588"/>
        <v>1.0882362802121071</v>
      </c>
      <c r="X1201">
        <f t="shared" ca="1" si="589"/>
        <v>5.6588286571029567</v>
      </c>
      <c r="Y1201">
        <f t="shared" ca="1" si="590"/>
        <v>0.76714562560204558</v>
      </c>
      <c r="Z1201">
        <f t="shared" ca="1" si="591"/>
        <v>9.0036300950811796</v>
      </c>
      <c r="AA1201">
        <f t="shared" ca="1" si="592"/>
        <v>633.1257362802121</v>
      </c>
      <c r="AB1201">
        <f t="shared" ca="1" si="593"/>
        <v>637.25750768128501</v>
      </c>
      <c r="AC1201">
        <f t="shared" ca="1" si="594"/>
        <v>2.5972517992468778E-2</v>
      </c>
      <c r="AD1201">
        <f t="shared" ca="1" si="595"/>
        <v>2.7556340354608784</v>
      </c>
      <c r="AE1201">
        <f t="shared" ca="1" si="596"/>
        <v>49.841044142061932</v>
      </c>
      <c r="AF1201">
        <f t="shared" ca="1" si="597"/>
        <v>2.5472517992511712E-2</v>
      </c>
      <c r="AG1201">
        <f t="shared" ca="1" si="598"/>
        <v>0</v>
      </c>
      <c r="AH1201">
        <f ca="1">IFERROR(IF(V32="Supercritical",MAX($D$16,IFERROR(L1201,MAX($D$16,POWER((ABS(K1201)^2)/($I$5*MAX(F1201,0.1)^2),1/3)))),IF(V32="Subcritical",MAX($D$16,IFERROR(W1201,MAX($D$16,POWER((ABS(K1201)^2)/($I$5*MAX(F1201,0.1)^2),1/3)))),IF(AND(IFERROR(V1201,0)=1,IFERROR(AG1201,0)=1),IF(IFERROR(T1201,-1E+99)&gt;=IFERROR(AE1201,-1E+99),MAX($D$16,IFERROR(L1201,MAX($D$16,POWER((ABS(K1201)^2)/($I$5*MAX(F1201,0.1)^2),1/3)))),MAX($D$16,IFERROR(W1201,MAX($D$16,POWER((ABS(K1201)^2)/($I$5*MAX(F1201,0.1)^2),1/3))))),IF(IFERROR(V1201,0)=1,MAX($D$16,IFERROR(L1201,MAX($D$16,POWER((ABS(K1201)^2)/($I$5*MAX(F1201,0.1)^2),1/3)))),IF(IFERROR(AG1201,0)=1,MAX($D$16,IFERROR(W1201,MAX($D$16,POWER((ABS(K1201)^2)/($I$5*MAX(F1201,0.1)^2),1/3)))),MAX($D$16,POWER((ABS(K1201)^2)/($I$5*MAX(F1201,0.1)^2),1/3))))))),MAX($D$16,POWER((ABS(K1201)^2)/($I$5*MAX(F1201,0.1)^2),1/3)))</f>
        <v>2.1389677043987478</v>
      </c>
      <c r="AI1201">
        <f t="shared" ca="1" si="599"/>
        <v>634.17646770439876</v>
      </c>
      <c r="AJ1201">
        <f t="shared" ca="1" si="600"/>
        <v>635.24595155659813</v>
      </c>
      <c r="AM1201">
        <v>0</v>
      </c>
      <c r="AN1201">
        <v>0</v>
      </c>
      <c r="AO1201">
        <f t="shared" si="601"/>
        <v>0</v>
      </c>
      <c r="AP1201">
        <f t="shared" si="610"/>
        <v>0</v>
      </c>
      <c r="AQ1201">
        <f t="shared" ca="1" si="602"/>
        <v>1.0000000000000004</v>
      </c>
      <c r="AR1201" t="str">
        <f t="shared" ca="1" si="603"/>
        <v>Supercritical</v>
      </c>
      <c r="AS1201">
        <f t="shared" ca="1" si="604"/>
        <v>3.8141460404132466E-3</v>
      </c>
    </row>
    <row r="1202" spans="1:45" x14ac:dyDescent="0.35">
      <c r="A1202">
        <v>1053</v>
      </c>
      <c r="B1202">
        <v>1051.9960000000001</v>
      </c>
      <c r="C1202">
        <v>616079.09600000002</v>
      </c>
      <c r="D1202">
        <v>3096955.1030000001</v>
      </c>
      <c r="E1202">
        <v>632.03700000000003</v>
      </c>
      <c r="F1202">
        <v>5.2</v>
      </c>
      <c r="G1202">
        <v>0</v>
      </c>
      <c r="H1202" t="s">
        <v>194</v>
      </c>
      <c r="I1202">
        <v>0</v>
      </c>
      <c r="J1202">
        <f t="shared" si="605"/>
        <v>1</v>
      </c>
      <c r="K1202">
        <f t="shared" ca="1" si="606"/>
        <v>50.95</v>
      </c>
      <c r="L1202">
        <f t="shared" ca="1" si="607"/>
        <v>1.0684959309922624</v>
      </c>
      <c r="M1202">
        <f t="shared" ca="1" si="580"/>
        <v>5.5561788411597641</v>
      </c>
      <c r="N1202">
        <f t="shared" ca="1" si="581"/>
        <v>0.75728294997139567</v>
      </c>
      <c r="O1202">
        <f t="shared" ca="1" si="582"/>
        <v>9.1699712080119067</v>
      </c>
      <c r="P1202">
        <f t="shared" ca="1" si="583"/>
        <v>633.10549593099233</v>
      </c>
      <c r="Q1202">
        <f t="shared" ca="1" si="584"/>
        <v>637.3913456738959</v>
      </c>
      <c r="R1202">
        <f t="shared" ca="1" si="585"/>
        <v>2.7409906686322007E-2</v>
      </c>
      <c r="S1202">
        <f t="shared" ca="1" si="586"/>
        <v>2.8323507366843055</v>
      </c>
      <c r="T1202">
        <f t="shared" ca="1" si="587"/>
        <v>50.594272557643521</v>
      </c>
      <c r="U1202">
        <f t="shared" ca="1" si="608"/>
        <v>-2.6909906686341856E-2</v>
      </c>
      <c r="V1202">
        <f t="shared" ca="1" si="609"/>
        <v>0</v>
      </c>
      <c r="W1202">
        <f t="shared" ca="1" si="588"/>
        <v>1.0873944722521576</v>
      </c>
      <c r="X1202">
        <f t="shared" ca="1" si="589"/>
        <v>5.6544512557112192</v>
      </c>
      <c r="Y1202">
        <f t="shared" ca="1" si="590"/>
        <v>0.76672719697624836</v>
      </c>
      <c r="Z1202">
        <f t="shared" ca="1" si="591"/>
        <v>9.0106002679815287</v>
      </c>
      <c r="AA1202">
        <f t="shared" ca="1" si="592"/>
        <v>633.12439447225222</v>
      </c>
      <c r="AB1202">
        <f t="shared" ca="1" si="593"/>
        <v>637.26256558282046</v>
      </c>
      <c r="AC1202">
        <f t="shared" ca="1" si="594"/>
        <v>2.6031676634549323E-2</v>
      </c>
      <c r="AD1202">
        <f t="shared" ca="1" si="595"/>
        <v>2.7588345716319469</v>
      </c>
      <c r="AE1202">
        <f t="shared" ca="1" si="596"/>
        <v>49.872483184540727</v>
      </c>
      <c r="AF1202">
        <f t="shared" ca="1" si="597"/>
        <v>2.5924802890131105E-2</v>
      </c>
      <c r="AG1202">
        <f t="shared" ca="1" si="598"/>
        <v>0</v>
      </c>
      <c r="AH1202">
        <f ca="1">IFERROR(IF(V32="Supercritical",MAX($D$16,IFERROR(L1202,MAX($D$16,POWER((ABS(K1202)^2)/($I$5*MAX(F1202,0.1)^2),1/3)))),IF(V32="Subcritical",MAX($D$16,IFERROR(W1202,MAX($D$16,POWER((ABS(K1202)^2)/($I$5*MAX(F1202,0.1)^2),1/3)))),IF(AND(IFERROR(V1202,0)=1,IFERROR(AG1202,0)=1),IF(IFERROR(T1202,-1E+99)&gt;=IFERROR(AE1202,-1E+99),MAX($D$16,IFERROR(L1202,MAX($D$16,POWER((ABS(K1202)^2)/($I$5*MAX(F1202,0.1)^2),1/3)))),MAX($D$16,IFERROR(W1202,MAX($D$16,POWER((ABS(K1202)^2)/($I$5*MAX(F1202,0.1)^2),1/3))))),IF(IFERROR(V1202,0)=1,MAX($D$16,IFERROR(L1202,MAX($D$16,POWER((ABS(K1202)^2)/($I$5*MAX(F1202,0.1)^2),1/3)))),IF(IFERROR(AG1202,0)=1,MAX($D$16,IFERROR(W1202,MAX($D$16,POWER((ABS(K1202)^2)/($I$5*MAX(F1202,0.1)^2),1/3)))),MAX($D$16,POWER((ABS(K1202)^2)/($I$5*MAX(F1202,0.1)^2),1/3))))))),MAX($D$16,POWER((ABS(K1202)^2)/($I$5*MAX(F1202,0.1)^2),1/3)))</f>
        <v>2.1389677043987478</v>
      </c>
      <c r="AI1202">
        <f t="shared" ca="1" si="599"/>
        <v>634.17596770439877</v>
      </c>
      <c r="AJ1202">
        <f t="shared" ca="1" si="600"/>
        <v>635.24545155659814</v>
      </c>
      <c r="AM1202">
        <v>0</v>
      </c>
      <c r="AN1202">
        <v>0</v>
      </c>
      <c r="AO1202">
        <f t="shared" si="601"/>
        <v>0</v>
      </c>
      <c r="AP1202">
        <f t="shared" si="610"/>
        <v>0</v>
      </c>
      <c r="AQ1202">
        <f t="shared" ca="1" si="602"/>
        <v>1.0000000000000004</v>
      </c>
      <c r="AR1202" t="str">
        <f t="shared" ca="1" si="603"/>
        <v>Supercritical</v>
      </c>
      <c r="AS1202">
        <f t="shared" ca="1" si="604"/>
        <v>3.8141460404132466E-3</v>
      </c>
    </row>
    <row r="1203" spans="1:45" x14ac:dyDescent="0.35">
      <c r="A1203">
        <v>1054</v>
      </c>
      <c r="B1203">
        <v>1052.9960000000001</v>
      </c>
      <c r="C1203">
        <v>616079.054</v>
      </c>
      <c r="D1203">
        <v>3096954.1039999998</v>
      </c>
      <c r="E1203">
        <v>632.03650000000005</v>
      </c>
      <c r="F1203">
        <v>5.2</v>
      </c>
      <c r="G1203">
        <v>0</v>
      </c>
      <c r="H1203" t="s">
        <v>194</v>
      </c>
      <c r="I1203">
        <v>5.7000000000000002E-2</v>
      </c>
      <c r="J1203">
        <f t="shared" si="605"/>
        <v>1</v>
      </c>
      <c r="K1203">
        <f t="shared" ca="1" si="606"/>
        <v>50.95</v>
      </c>
      <c r="L1203">
        <f t="shared" ca="1" si="607"/>
        <v>1.0684959309922624</v>
      </c>
      <c r="M1203">
        <f t="shared" ca="1" si="580"/>
        <v>5.5561788411597641</v>
      </c>
      <c r="N1203">
        <f t="shared" ca="1" si="581"/>
        <v>0.75728294997139567</v>
      </c>
      <c r="O1203">
        <f t="shared" ca="1" si="582"/>
        <v>9.1699712080119067</v>
      </c>
      <c r="P1203">
        <f t="shared" ca="1" si="583"/>
        <v>633.10499593099235</v>
      </c>
      <c r="Q1203">
        <f t="shared" ca="1" si="584"/>
        <v>637.39084567389591</v>
      </c>
      <c r="R1203">
        <f t="shared" ca="1" si="585"/>
        <v>2.7409906686322007E-2</v>
      </c>
      <c r="S1203">
        <f t="shared" ca="1" si="586"/>
        <v>2.8323507366843055</v>
      </c>
      <c r="T1203">
        <f t="shared" ca="1" si="587"/>
        <v>50.594272557643521</v>
      </c>
      <c r="U1203">
        <f t="shared" ca="1" si="608"/>
        <v>-2.7317062411952975E-2</v>
      </c>
      <c r="V1203">
        <f t="shared" ca="1" si="609"/>
        <v>0</v>
      </c>
      <c r="W1203">
        <f t="shared" ca="1" si="588"/>
        <v>1.0865432361597531</v>
      </c>
      <c r="X1203">
        <f t="shared" ca="1" si="589"/>
        <v>5.6500248280307162</v>
      </c>
      <c r="Y1203">
        <f t="shared" ca="1" si="590"/>
        <v>0.76630388769240476</v>
      </c>
      <c r="Z1203">
        <f t="shared" ca="1" si="591"/>
        <v>9.0176594883669452</v>
      </c>
      <c r="AA1203">
        <f t="shared" ca="1" si="592"/>
        <v>633.12304323615979</v>
      </c>
      <c r="AB1203">
        <f t="shared" ca="1" si="593"/>
        <v>637.26770086348574</v>
      </c>
      <c r="AC1203">
        <f t="shared" ca="1" si="594"/>
        <v>2.6091686025474931E-2</v>
      </c>
      <c r="AD1203">
        <f t="shared" ca="1" si="595"/>
        <v>2.7620772582283553</v>
      </c>
      <c r="AE1203">
        <f t="shared" ca="1" si="596"/>
        <v>49.904335126672279</v>
      </c>
      <c r="AF1203">
        <f t="shared" ca="1" si="597"/>
        <v>2.5985428499893715E-2</v>
      </c>
      <c r="AG1203">
        <f t="shared" ca="1" si="598"/>
        <v>0</v>
      </c>
      <c r="AH1203">
        <f ca="1">IFERROR(IF(V32="Supercritical",MAX($D$16,IFERROR(L1203,MAX($D$16,POWER((ABS(K1203)^2)/($I$5*MAX(F1203,0.1)^2),1/3)))),IF(V32="Subcritical",MAX($D$16,IFERROR(W1203,MAX($D$16,POWER((ABS(K1203)^2)/($I$5*MAX(F1203,0.1)^2),1/3)))),IF(AND(IFERROR(V1203,0)=1,IFERROR(AG1203,0)=1),IF(IFERROR(T1203,-1E+99)&gt;=IFERROR(AE1203,-1E+99),MAX($D$16,IFERROR(L1203,MAX($D$16,POWER((ABS(K1203)^2)/($I$5*MAX(F1203,0.1)^2),1/3)))),MAX($D$16,IFERROR(W1203,MAX($D$16,POWER((ABS(K1203)^2)/($I$5*MAX(F1203,0.1)^2),1/3))))),IF(IFERROR(V1203,0)=1,MAX($D$16,IFERROR(L1203,MAX($D$16,POWER((ABS(K1203)^2)/($I$5*MAX(F1203,0.1)^2),1/3)))),IF(IFERROR(AG1203,0)=1,MAX($D$16,IFERROR(W1203,MAX($D$16,POWER((ABS(K1203)^2)/($I$5*MAX(F1203,0.1)^2),1/3)))),MAX($D$16,POWER((ABS(K1203)^2)/($I$5*MAX(F1203,0.1)^2),1/3))))))),MAX($D$16,POWER((ABS(K1203)^2)/($I$5*MAX(F1203,0.1)^2),1/3)))</f>
        <v>2.1389677043987478</v>
      </c>
      <c r="AI1203">
        <f t="shared" ca="1" si="599"/>
        <v>634.17546770439878</v>
      </c>
      <c r="AJ1203">
        <f t="shared" ca="1" si="600"/>
        <v>635.24495155659815</v>
      </c>
      <c r="AM1203">
        <v>0</v>
      </c>
      <c r="AN1203">
        <v>0</v>
      </c>
      <c r="AO1203">
        <f t="shared" si="601"/>
        <v>0</v>
      </c>
      <c r="AP1203">
        <f t="shared" si="610"/>
        <v>0</v>
      </c>
      <c r="AQ1203">
        <f t="shared" ca="1" si="602"/>
        <v>1.0000000000000004</v>
      </c>
      <c r="AR1203" t="str">
        <f t="shared" ca="1" si="603"/>
        <v>Supercritical</v>
      </c>
      <c r="AS1203">
        <f t="shared" ca="1" si="604"/>
        <v>3.8141460404132466E-3</v>
      </c>
    </row>
    <row r="1204" spans="1:45" x14ac:dyDescent="0.35">
      <c r="A1204">
        <v>1055</v>
      </c>
      <c r="B1204">
        <v>1053.9960000000001</v>
      </c>
      <c r="C1204">
        <v>616079.01100000006</v>
      </c>
      <c r="D1204">
        <v>3096953.105</v>
      </c>
      <c r="E1204">
        <v>632.03599999999994</v>
      </c>
      <c r="F1204">
        <v>5.2</v>
      </c>
      <c r="G1204">
        <v>0</v>
      </c>
      <c r="H1204" t="s">
        <v>194</v>
      </c>
      <c r="I1204">
        <v>5.7000000000000002E-2</v>
      </c>
      <c r="J1204">
        <f t="shared" si="605"/>
        <v>1</v>
      </c>
      <c r="K1204">
        <f t="shared" ca="1" si="606"/>
        <v>50.95</v>
      </c>
      <c r="L1204">
        <f t="shared" ca="1" si="607"/>
        <v>1.0684959309922624</v>
      </c>
      <c r="M1204">
        <f t="shared" ca="1" si="580"/>
        <v>5.5561788411597641</v>
      </c>
      <c r="N1204">
        <f t="shared" ca="1" si="581"/>
        <v>0.75728294997139567</v>
      </c>
      <c r="O1204">
        <f t="shared" ca="1" si="582"/>
        <v>9.1699712080119067</v>
      </c>
      <c r="P1204">
        <f t="shared" ca="1" si="583"/>
        <v>633.10449593099224</v>
      </c>
      <c r="Q1204">
        <f t="shared" ca="1" si="584"/>
        <v>637.39034567389581</v>
      </c>
      <c r="R1204">
        <f t="shared" ca="1" si="585"/>
        <v>2.7409906686322007E-2</v>
      </c>
      <c r="S1204">
        <f t="shared" ca="1" si="586"/>
        <v>2.8323507366843055</v>
      </c>
      <c r="T1204">
        <f t="shared" ca="1" si="587"/>
        <v>50.594272557643521</v>
      </c>
      <c r="U1204">
        <f t="shared" ca="1" si="608"/>
        <v>-2.7317062411839288E-2</v>
      </c>
      <c r="V1204">
        <f t="shared" ca="1" si="609"/>
        <v>0</v>
      </c>
      <c r="W1204">
        <f t="shared" ca="1" si="588"/>
        <v>1.0856907373284177</v>
      </c>
      <c r="X1204">
        <f t="shared" ca="1" si="589"/>
        <v>5.6455918341077727</v>
      </c>
      <c r="Y1204">
        <f t="shared" ca="1" si="590"/>
        <v>0.76587975449616719</v>
      </c>
      <c r="Z1204">
        <f t="shared" ca="1" si="591"/>
        <v>9.0247402747372227</v>
      </c>
      <c r="AA1204">
        <f t="shared" ca="1" si="592"/>
        <v>633.12169073732832</v>
      </c>
      <c r="AB1204">
        <f t="shared" ca="1" si="593"/>
        <v>637.27285980085855</v>
      </c>
      <c r="AC1204">
        <f t="shared" ca="1" si="594"/>
        <v>2.615197484012562E-2</v>
      </c>
      <c r="AD1204">
        <f t="shared" ca="1" si="595"/>
        <v>2.7653311265570815</v>
      </c>
      <c r="AE1204">
        <f t="shared" ca="1" si="596"/>
        <v>49.93629571464858</v>
      </c>
      <c r="AF1204">
        <f t="shared" ca="1" si="597"/>
        <v>2.5625822865322334E-2</v>
      </c>
      <c r="AG1204">
        <f t="shared" ca="1" si="598"/>
        <v>0</v>
      </c>
      <c r="AH1204">
        <f ca="1">IFERROR(IF(V32="Supercritical",MAX($D$16,IFERROR(L1204,MAX($D$16,POWER((ABS(K1204)^2)/($I$5*MAX(F1204,0.1)^2),1/3)))),IF(V32="Subcritical",MAX($D$16,IFERROR(W1204,MAX($D$16,POWER((ABS(K1204)^2)/($I$5*MAX(F1204,0.1)^2),1/3)))),IF(AND(IFERROR(V1204,0)=1,IFERROR(AG1204,0)=1),IF(IFERROR(T1204,-1E+99)&gt;=IFERROR(AE1204,-1E+99),MAX($D$16,IFERROR(L1204,MAX($D$16,POWER((ABS(K1204)^2)/($I$5*MAX(F1204,0.1)^2),1/3)))),MAX($D$16,IFERROR(W1204,MAX($D$16,POWER((ABS(K1204)^2)/($I$5*MAX(F1204,0.1)^2),1/3))))),IF(IFERROR(V1204,0)=1,MAX($D$16,IFERROR(L1204,MAX($D$16,POWER((ABS(K1204)^2)/($I$5*MAX(F1204,0.1)^2),1/3)))),IF(IFERROR(AG1204,0)=1,MAX($D$16,IFERROR(W1204,MAX($D$16,POWER((ABS(K1204)^2)/($I$5*MAX(F1204,0.1)^2),1/3)))),MAX($D$16,POWER((ABS(K1204)^2)/($I$5*MAX(F1204,0.1)^2),1/3))))))),MAX($D$16,POWER((ABS(K1204)^2)/($I$5*MAX(F1204,0.1)^2),1/3)))</f>
        <v>2.1389677043987478</v>
      </c>
      <c r="AI1204">
        <f t="shared" ca="1" si="599"/>
        <v>634.17496770439868</v>
      </c>
      <c r="AJ1204">
        <f t="shared" ca="1" si="600"/>
        <v>635.24445155659805</v>
      </c>
      <c r="AM1204">
        <v>0</v>
      </c>
      <c r="AN1204">
        <v>0</v>
      </c>
      <c r="AO1204">
        <f t="shared" si="601"/>
        <v>0</v>
      </c>
      <c r="AP1204">
        <f t="shared" si="610"/>
        <v>0</v>
      </c>
      <c r="AQ1204">
        <f t="shared" ca="1" si="602"/>
        <v>1.0000000000000004</v>
      </c>
      <c r="AR1204" t="str">
        <f t="shared" ca="1" si="603"/>
        <v>Supercritical</v>
      </c>
      <c r="AS1204">
        <f t="shared" ca="1" si="604"/>
        <v>3.8141460404132466E-3</v>
      </c>
    </row>
    <row r="1205" spans="1:45" x14ac:dyDescent="0.35">
      <c r="A1205">
        <v>1056</v>
      </c>
      <c r="B1205">
        <v>1054.9949999999999</v>
      </c>
      <c r="C1205">
        <v>616078.96900000004</v>
      </c>
      <c r="D1205">
        <v>3096952.1060000001</v>
      </c>
      <c r="E1205">
        <v>632.03549999999996</v>
      </c>
      <c r="F1205">
        <v>5.2</v>
      </c>
      <c r="G1205">
        <v>0</v>
      </c>
      <c r="H1205" t="s">
        <v>194</v>
      </c>
      <c r="I1205">
        <v>0</v>
      </c>
      <c r="J1205">
        <f t="shared" si="605"/>
        <v>0.99899999999979627</v>
      </c>
      <c r="K1205">
        <f t="shared" ca="1" si="606"/>
        <v>50.95</v>
      </c>
      <c r="L1205">
        <f t="shared" ca="1" si="607"/>
        <v>1.0684959309922624</v>
      </c>
      <c r="M1205">
        <f t="shared" ca="1" si="580"/>
        <v>5.5561788411597641</v>
      </c>
      <c r="N1205">
        <f t="shared" ca="1" si="581"/>
        <v>0.75728294997139567</v>
      </c>
      <c r="O1205">
        <f t="shared" ca="1" si="582"/>
        <v>9.1699712080119067</v>
      </c>
      <c r="P1205">
        <f t="shared" ca="1" si="583"/>
        <v>633.10399593099226</v>
      </c>
      <c r="Q1205">
        <f t="shared" ca="1" si="584"/>
        <v>637.38984567389582</v>
      </c>
      <c r="R1205">
        <f t="shared" ca="1" si="585"/>
        <v>2.7409906686322007E-2</v>
      </c>
      <c r="S1205">
        <f t="shared" ca="1" si="586"/>
        <v>2.8323507366843055</v>
      </c>
      <c r="T1205">
        <f t="shared" ca="1" si="587"/>
        <v>50.594272557643521</v>
      </c>
      <c r="U1205">
        <f t="shared" ca="1" si="608"/>
        <v>-2.6882496779649045E-2</v>
      </c>
      <c r="V1205">
        <f t="shared" ca="1" si="609"/>
        <v>0</v>
      </c>
      <c r="W1205">
        <f t="shared" ca="1" si="588"/>
        <v>1.0848435721316894</v>
      </c>
      <c r="X1205">
        <f t="shared" ca="1" si="589"/>
        <v>5.6411865750847845</v>
      </c>
      <c r="Y1205">
        <f t="shared" ca="1" si="590"/>
        <v>0.76545808046626884</v>
      </c>
      <c r="Z1205">
        <f t="shared" ca="1" si="591"/>
        <v>9.0317877846885875</v>
      </c>
      <c r="AA1205">
        <f t="shared" ca="1" si="592"/>
        <v>633.12034357213167</v>
      </c>
      <c r="AB1205">
        <f t="shared" ca="1" si="593"/>
        <v>637.27799854601801</v>
      </c>
      <c r="AC1205">
        <f t="shared" ca="1" si="594"/>
        <v>2.6212075974799697E-2</v>
      </c>
      <c r="AD1205">
        <f t="shared" ca="1" si="595"/>
        <v>2.768570970963907</v>
      </c>
      <c r="AE1205">
        <f t="shared" ca="1" si="596"/>
        <v>49.968117342632347</v>
      </c>
      <c r="AF1205">
        <f t="shared" ca="1" si="597"/>
        <v>2.6107053197392815E-2</v>
      </c>
      <c r="AG1205">
        <f t="shared" ca="1" si="598"/>
        <v>0</v>
      </c>
      <c r="AH1205">
        <f ca="1">IFERROR(IF(V32="Supercritical",MAX($D$16,IFERROR(L1205,MAX($D$16,POWER((ABS(K1205)^2)/($I$5*MAX(F1205,0.1)^2),1/3)))),IF(V32="Subcritical",MAX($D$16,IFERROR(W1205,MAX($D$16,POWER((ABS(K1205)^2)/($I$5*MAX(F1205,0.1)^2),1/3)))),IF(AND(IFERROR(V1205,0)=1,IFERROR(AG1205,0)=1),IF(IFERROR(T1205,-1E+99)&gt;=IFERROR(AE1205,-1E+99),MAX($D$16,IFERROR(L1205,MAX($D$16,POWER((ABS(K1205)^2)/($I$5*MAX(F1205,0.1)^2),1/3)))),MAX($D$16,IFERROR(W1205,MAX($D$16,POWER((ABS(K1205)^2)/($I$5*MAX(F1205,0.1)^2),1/3))))),IF(IFERROR(V1205,0)=1,MAX($D$16,IFERROR(L1205,MAX($D$16,POWER((ABS(K1205)^2)/($I$5*MAX(F1205,0.1)^2),1/3)))),IF(IFERROR(AG1205,0)=1,MAX($D$16,IFERROR(W1205,MAX($D$16,POWER((ABS(K1205)^2)/($I$5*MAX(F1205,0.1)^2),1/3)))),MAX($D$16,POWER((ABS(K1205)^2)/($I$5*MAX(F1205,0.1)^2),1/3))))))),MAX($D$16,POWER((ABS(K1205)^2)/($I$5*MAX(F1205,0.1)^2),1/3)))</f>
        <v>2.1389677043987478</v>
      </c>
      <c r="AI1205">
        <f t="shared" ca="1" si="599"/>
        <v>634.17446770439869</v>
      </c>
      <c r="AJ1205">
        <f t="shared" ca="1" si="600"/>
        <v>635.24395155659806</v>
      </c>
      <c r="AM1205">
        <v>0</v>
      </c>
      <c r="AN1205">
        <v>0</v>
      </c>
      <c r="AO1205">
        <f t="shared" si="601"/>
        <v>0</v>
      </c>
      <c r="AP1205">
        <f t="shared" si="610"/>
        <v>0</v>
      </c>
      <c r="AQ1205">
        <f t="shared" ca="1" si="602"/>
        <v>1.0000000000000004</v>
      </c>
      <c r="AR1205" t="str">
        <f t="shared" ca="1" si="603"/>
        <v>Supercritical</v>
      </c>
      <c r="AS1205">
        <f t="shared" ca="1" si="604"/>
        <v>3.8141460404132466E-3</v>
      </c>
    </row>
    <row r="1206" spans="1:45" x14ac:dyDescent="0.35">
      <c r="A1206">
        <v>1057</v>
      </c>
      <c r="B1206">
        <v>1055.9949999999999</v>
      </c>
      <c r="C1206">
        <v>616078.92700000003</v>
      </c>
      <c r="D1206">
        <v>3096951.1069999998</v>
      </c>
      <c r="E1206">
        <v>632.03499999999997</v>
      </c>
      <c r="F1206">
        <v>5.2</v>
      </c>
      <c r="G1206">
        <v>0</v>
      </c>
      <c r="H1206" t="s">
        <v>194</v>
      </c>
      <c r="I1206">
        <v>5.7000000000000002E-2</v>
      </c>
      <c r="J1206">
        <f t="shared" si="605"/>
        <v>1</v>
      </c>
      <c r="K1206">
        <f t="shared" ca="1" si="606"/>
        <v>50.95</v>
      </c>
      <c r="L1206">
        <f t="shared" ca="1" si="607"/>
        <v>1.0684959309922624</v>
      </c>
      <c r="M1206">
        <f t="shared" ca="1" si="580"/>
        <v>5.5561788411597641</v>
      </c>
      <c r="N1206">
        <f t="shared" ca="1" si="581"/>
        <v>0.75728294997139567</v>
      </c>
      <c r="O1206">
        <f t="shared" ca="1" si="582"/>
        <v>9.1699712080119067</v>
      </c>
      <c r="P1206">
        <f t="shared" ca="1" si="583"/>
        <v>633.10349593099227</v>
      </c>
      <c r="Q1206">
        <f t="shared" ca="1" si="584"/>
        <v>637.38934567389583</v>
      </c>
      <c r="R1206">
        <f t="shared" ca="1" si="585"/>
        <v>2.7409906686322007E-2</v>
      </c>
      <c r="S1206">
        <f t="shared" ca="1" si="586"/>
        <v>2.8323507366843055</v>
      </c>
      <c r="T1206">
        <f t="shared" ca="1" si="587"/>
        <v>50.594272557643521</v>
      </c>
      <c r="U1206">
        <f t="shared" ca="1" si="608"/>
        <v>-2.7317062411952975E-2</v>
      </c>
      <c r="V1206">
        <f t="shared" ca="1" si="609"/>
        <v>0</v>
      </c>
      <c r="W1206">
        <f t="shared" ca="1" si="588"/>
        <v>1.0840071803092604</v>
      </c>
      <c r="X1206">
        <f t="shared" ca="1" si="589"/>
        <v>5.6368373376081538</v>
      </c>
      <c r="Y1206">
        <f t="shared" ca="1" si="590"/>
        <v>0.76504157860177679</v>
      </c>
      <c r="Z1206">
        <f t="shared" ca="1" si="591"/>
        <v>9.0387564778690805</v>
      </c>
      <c r="AA1206">
        <f t="shared" ca="1" si="592"/>
        <v>633.11900718030927</v>
      </c>
      <c r="AB1206">
        <f t="shared" ca="1" si="593"/>
        <v>637.28308050682404</v>
      </c>
      <c r="AC1206">
        <f t="shared" ca="1" si="594"/>
        <v>2.6271598873751904E-2</v>
      </c>
      <c r="AD1206">
        <f t="shared" ca="1" si="595"/>
        <v>2.7717758252823361</v>
      </c>
      <c r="AE1206">
        <f t="shared" ca="1" si="596"/>
        <v>49.999594080974845</v>
      </c>
      <c r="AF1206">
        <f t="shared" ca="1" si="597"/>
        <v>2.6167185839767626E-2</v>
      </c>
      <c r="AG1206">
        <f t="shared" ca="1" si="598"/>
        <v>0</v>
      </c>
      <c r="AH1206">
        <f ca="1">IFERROR(IF(V32="Supercritical",MAX($D$16,IFERROR(L1206,MAX($D$16,POWER((ABS(K1206)^2)/($I$5*MAX(F1206,0.1)^2),1/3)))),IF(V32="Subcritical",MAX($D$16,IFERROR(W1206,MAX($D$16,POWER((ABS(K1206)^2)/($I$5*MAX(F1206,0.1)^2),1/3)))),IF(AND(IFERROR(V1206,0)=1,IFERROR(AG1206,0)=1),IF(IFERROR(T1206,-1E+99)&gt;=IFERROR(AE1206,-1E+99),MAX($D$16,IFERROR(L1206,MAX($D$16,POWER((ABS(K1206)^2)/($I$5*MAX(F1206,0.1)^2),1/3)))),MAX($D$16,IFERROR(W1206,MAX($D$16,POWER((ABS(K1206)^2)/($I$5*MAX(F1206,0.1)^2),1/3))))),IF(IFERROR(V1206,0)=1,MAX($D$16,IFERROR(L1206,MAX($D$16,POWER((ABS(K1206)^2)/($I$5*MAX(F1206,0.1)^2),1/3)))),IF(IFERROR(AG1206,0)=1,MAX($D$16,IFERROR(W1206,MAX($D$16,POWER((ABS(K1206)^2)/($I$5*MAX(F1206,0.1)^2),1/3)))),MAX($D$16,POWER((ABS(K1206)^2)/($I$5*MAX(F1206,0.1)^2),1/3))))))),MAX($D$16,POWER((ABS(K1206)^2)/($I$5*MAX(F1206,0.1)^2),1/3)))</f>
        <v>2.1389677043987478</v>
      </c>
      <c r="AI1206">
        <f t="shared" ca="1" si="599"/>
        <v>634.17396770439871</v>
      </c>
      <c r="AJ1206">
        <f t="shared" ca="1" si="600"/>
        <v>635.24345155659807</v>
      </c>
      <c r="AM1206">
        <v>0</v>
      </c>
      <c r="AN1206">
        <v>0</v>
      </c>
      <c r="AO1206">
        <f t="shared" si="601"/>
        <v>0</v>
      </c>
      <c r="AP1206">
        <f t="shared" si="610"/>
        <v>0</v>
      </c>
      <c r="AQ1206">
        <f t="shared" ca="1" si="602"/>
        <v>1.0000000000000004</v>
      </c>
      <c r="AR1206" t="str">
        <f t="shared" ca="1" si="603"/>
        <v>Supercritical</v>
      </c>
      <c r="AS1206">
        <f t="shared" ca="1" si="604"/>
        <v>3.8141460404132466E-3</v>
      </c>
    </row>
    <row r="1207" spans="1:45" x14ac:dyDescent="0.35">
      <c r="A1207">
        <v>1058</v>
      </c>
      <c r="B1207">
        <v>1056.9949999999999</v>
      </c>
      <c r="C1207">
        <v>616078.88399999996</v>
      </c>
      <c r="D1207">
        <v>3096950.108</v>
      </c>
      <c r="E1207">
        <v>632.03449999999998</v>
      </c>
      <c r="F1207">
        <v>5.2</v>
      </c>
      <c r="G1207">
        <v>0</v>
      </c>
      <c r="H1207" t="s">
        <v>194</v>
      </c>
      <c r="I1207">
        <v>5.7000000000000002E-2</v>
      </c>
      <c r="J1207">
        <f t="shared" si="605"/>
        <v>1</v>
      </c>
      <c r="K1207">
        <f t="shared" ca="1" si="606"/>
        <v>50.95</v>
      </c>
      <c r="L1207">
        <f t="shared" ca="1" si="607"/>
        <v>1.0684959309922624</v>
      </c>
      <c r="M1207">
        <f t="shared" ca="1" si="580"/>
        <v>5.5561788411597641</v>
      </c>
      <c r="N1207">
        <f t="shared" ca="1" si="581"/>
        <v>0.75728294997139567</v>
      </c>
      <c r="O1207">
        <f t="shared" ca="1" si="582"/>
        <v>9.1699712080119067</v>
      </c>
      <c r="P1207">
        <f t="shared" ca="1" si="583"/>
        <v>633.10299593099228</v>
      </c>
      <c r="Q1207">
        <f t="shared" ca="1" si="584"/>
        <v>637.38884567389584</v>
      </c>
      <c r="R1207">
        <f t="shared" ca="1" si="585"/>
        <v>2.7409906686322007E-2</v>
      </c>
      <c r="S1207">
        <f t="shared" ca="1" si="586"/>
        <v>2.8323507366843055</v>
      </c>
      <c r="T1207">
        <f t="shared" ca="1" si="587"/>
        <v>50.594272557643521</v>
      </c>
      <c r="U1207">
        <f t="shared" ca="1" si="608"/>
        <v>-2.7317062411952975E-2</v>
      </c>
      <c r="V1207">
        <f t="shared" ca="1" si="609"/>
        <v>0</v>
      </c>
      <c r="W1207">
        <f t="shared" ca="1" si="588"/>
        <v>1.0831860875929071</v>
      </c>
      <c r="X1207">
        <f t="shared" ca="1" si="589"/>
        <v>5.6325676554831174</v>
      </c>
      <c r="Y1207">
        <f t="shared" ca="1" si="590"/>
        <v>0.76463251130004684</v>
      </c>
      <c r="Z1207">
        <f t="shared" ca="1" si="591"/>
        <v>9.0456081695533417</v>
      </c>
      <c r="AA1207">
        <f t="shared" ca="1" si="592"/>
        <v>633.11768608759292</v>
      </c>
      <c r="AB1207">
        <f t="shared" ca="1" si="593"/>
        <v>637.28807483158323</v>
      </c>
      <c r="AC1207">
        <f t="shared" ca="1" si="594"/>
        <v>2.6330213534739758E-2</v>
      </c>
      <c r="AD1207">
        <f t="shared" ca="1" si="595"/>
        <v>2.7749280761463586</v>
      </c>
      <c r="AE1207">
        <f t="shared" ca="1" si="596"/>
        <v>50.030552961304082</v>
      </c>
      <c r="AF1207">
        <f t="shared" ca="1" si="597"/>
        <v>2.5844114830533726E-2</v>
      </c>
      <c r="AG1207">
        <f t="shared" ca="1" si="598"/>
        <v>0</v>
      </c>
      <c r="AH1207">
        <f ca="1">IFERROR(IF(V32="Supercritical",MAX($D$16,IFERROR(L1207,MAX($D$16,POWER((ABS(K1207)^2)/($I$5*MAX(F1207,0.1)^2),1/3)))),IF(V32="Subcritical",MAX($D$16,IFERROR(W1207,MAX($D$16,POWER((ABS(K1207)^2)/($I$5*MAX(F1207,0.1)^2),1/3)))),IF(AND(IFERROR(V1207,0)=1,IFERROR(AG1207,0)=1),IF(IFERROR(T1207,-1E+99)&gt;=IFERROR(AE1207,-1E+99),MAX($D$16,IFERROR(L1207,MAX($D$16,POWER((ABS(K1207)^2)/($I$5*MAX(F1207,0.1)^2),1/3)))),MAX($D$16,IFERROR(W1207,MAX($D$16,POWER((ABS(K1207)^2)/($I$5*MAX(F1207,0.1)^2),1/3))))),IF(IFERROR(V1207,0)=1,MAX($D$16,IFERROR(L1207,MAX($D$16,POWER((ABS(K1207)^2)/($I$5*MAX(F1207,0.1)^2),1/3)))),IF(IFERROR(AG1207,0)=1,MAX($D$16,IFERROR(W1207,MAX($D$16,POWER((ABS(K1207)^2)/($I$5*MAX(F1207,0.1)^2),1/3)))),MAX($D$16,POWER((ABS(K1207)^2)/($I$5*MAX(F1207,0.1)^2),1/3))))))),MAX($D$16,POWER((ABS(K1207)^2)/($I$5*MAX(F1207,0.1)^2),1/3)))</f>
        <v>2.1389677043987478</v>
      </c>
      <c r="AI1207">
        <f t="shared" ca="1" si="599"/>
        <v>634.17346770439872</v>
      </c>
      <c r="AJ1207">
        <f t="shared" ca="1" si="600"/>
        <v>635.24295155659809</v>
      </c>
      <c r="AM1207">
        <v>0</v>
      </c>
      <c r="AN1207">
        <v>0</v>
      </c>
      <c r="AO1207">
        <f t="shared" si="601"/>
        <v>0</v>
      </c>
      <c r="AP1207">
        <f t="shared" si="610"/>
        <v>0</v>
      </c>
      <c r="AQ1207">
        <f t="shared" ca="1" si="602"/>
        <v>1.0000000000000004</v>
      </c>
      <c r="AR1207" t="str">
        <f t="shared" ca="1" si="603"/>
        <v>Supercritical</v>
      </c>
      <c r="AS1207">
        <f t="shared" ca="1" si="604"/>
        <v>3.8141460404132466E-3</v>
      </c>
    </row>
    <row r="1208" spans="1:45" x14ac:dyDescent="0.35">
      <c r="A1208">
        <v>1059</v>
      </c>
      <c r="B1208">
        <v>1057.9949999999999</v>
      </c>
      <c r="C1208">
        <v>616078.84199999995</v>
      </c>
      <c r="D1208">
        <v>3096949.1090000002</v>
      </c>
      <c r="E1208">
        <v>632.03399999999999</v>
      </c>
      <c r="F1208">
        <v>5.2</v>
      </c>
      <c r="G1208">
        <v>0</v>
      </c>
      <c r="H1208" t="s">
        <v>194</v>
      </c>
      <c r="I1208">
        <v>2E-3</v>
      </c>
      <c r="J1208">
        <f t="shared" si="605"/>
        <v>1</v>
      </c>
      <c r="K1208">
        <f t="shared" ca="1" si="606"/>
        <v>50.95</v>
      </c>
      <c r="L1208">
        <f t="shared" ca="1" si="607"/>
        <v>1.0684959309922624</v>
      </c>
      <c r="M1208">
        <f t="shared" ca="1" si="580"/>
        <v>5.5561788411597641</v>
      </c>
      <c r="N1208">
        <f t="shared" ca="1" si="581"/>
        <v>0.75728294997139567</v>
      </c>
      <c r="O1208">
        <f t="shared" ca="1" si="582"/>
        <v>9.1699712080119067</v>
      </c>
      <c r="P1208">
        <f t="shared" ca="1" si="583"/>
        <v>633.10249593099229</v>
      </c>
      <c r="Q1208">
        <f t="shared" ca="1" si="584"/>
        <v>637.38834567389586</v>
      </c>
      <c r="R1208">
        <f t="shared" ca="1" si="585"/>
        <v>2.7409906686322007E-2</v>
      </c>
      <c r="S1208">
        <f t="shared" ca="1" si="586"/>
        <v>2.8323507366843055</v>
      </c>
      <c r="T1208">
        <f t="shared" ca="1" si="587"/>
        <v>50.594272557643521</v>
      </c>
      <c r="U1208">
        <f t="shared" ca="1" si="608"/>
        <v>-2.6924192852106898E-2</v>
      </c>
      <c r="V1208">
        <f t="shared" ca="1" si="609"/>
        <v>0</v>
      </c>
      <c r="W1208">
        <f t="shared" ca="1" si="588"/>
        <v>1.0823840533165257</v>
      </c>
      <c r="X1208">
        <f t="shared" ca="1" si="589"/>
        <v>5.6283970772459337</v>
      </c>
      <c r="Y1208">
        <f t="shared" ca="1" si="590"/>
        <v>0.76423276276366914</v>
      </c>
      <c r="Z1208">
        <f t="shared" ca="1" si="591"/>
        <v>9.0523108623549113</v>
      </c>
      <c r="AA1208">
        <f t="shared" ca="1" si="592"/>
        <v>633.11638405331655</v>
      </c>
      <c r="AB1208">
        <f t="shared" ca="1" si="593"/>
        <v>637.29295550839856</v>
      </c>
      <c r="AC1208">
        <f t="shared" ca="1" si="594"/>
        <v>2.6387641049808976E-2</v>
      </c>
      <c r="AD1208">
        <f t="shared" ca="1" si="595"/>
        <v>2.7780129326595135</v>
      </c>
      <c r="AE1208">
        <f t="shared" ca="1" si="596"/>
        <v>50.06084876245675</v>
      </c>
      <c r="AF1208">
        <f t="shared" ca="1" si="597"/>
        <v>2.5927950595701077E-2</v>
      </c>
      <c r="AG1208">
        <f t="shared" ca="1" si="598"/>
        <v>0</v>
      </c>
      <c r="AH1208">
        <f ca="1">IFERROR(IF(V32="Supercritical",MAX($D$16,IFERROR(L1208,MAX($D$16,POWER((ABS(K1208)^2)/($I$5*MAX(F1208,0.1)^2),1/3)))),IF(V32="Subcritical",MAX($D$16,IFERROR(W1208,MAX($D$16,POWER((ABS(K1208)^2)/($I$5*MAX(F1208,0.1)^2),1/3)))),IF(AND(IFERROR(V1208,0)=1,IFERROR(AG1208,0)=1),IF(IFERROR(T1208,-1E+99)&gt;=IFERROR(AE1208,-1E+99),MAX($D$16,IFERROR(L1208,MAX($D$16,POWER((ABS(K1208)^2)/($I$5*MAX(F1208,0.1)^2),1/3)))),MAX($D$16,IFERROR(W1208,MAX($D$16,POWER((ABS(K1208)^2)/($I$5*MAX(F1208,0.1)^2),1/3))))),IF(IFERROR(V1208,0)=1,MAX($D$16,IFERROR(L1208,MAX($D$16,POWER((ABS(K1208)^2)/($I$5*MAX(F1208,0.1)^2),1/3)))),IF(IFERROR(AG1208,0)=1,MAX($D$16,IFERROR(W1208,MAX($D$16,POWER((ABS(K1208)^2)/($I$5*MAX(F1208,0.1)^2),1/3)))),MAX($D$16,POWER((ABS(K1208)^2)/($I$5*MAX(F1208,0.1)^2),1/3))))))),MAX($D$16,POWER((ABS(K1208)^2)/($I$5*MAX(F1208,0.1)^2),1/3)))</f>
        <v>2.1389677043987478</v>
      </c>
      <c r="AI1208">
        <f t="shared" ca="1" si="599"/>
        <v>634.17296770439873</v>
      </c>
      <c r="AJ1208">
        <f t="shared" ca="1" si="600"/>
        <v>635.2424515565981</v>
      </c>
      <c r="AM1208">
        <v>0</v>
      </c>
      <c r="AN1208">
        <v>0</v>
      </c>
      <c r="AO1208">
        <f t="shared" si="601"/>
        <v>0</v>
      </c>
      <c r="AP1208">
        <f t="shared" si="610"/>
        <v>0</v>
      </c>
      <c r="AQ1208">
        <f t="shared" ca="1" si="602"/>
        <v>1.0000000000000004</v>
      </c>
      <c r="AR1208" t="str">
        <f t="shared" ca="1" si="603"/>
        <v>Supercritical</v>
      </c>
      <c r="AS1208">
        <f t="shared" ca="1" si="604"/>
        <v>3.8141460404132466E-3</v>
      </c>
    </row>
    <row r="1209" spans="1:45" x14ac:dyDescent="0.35">
      <c r="A1209">
        <v>1060</v>
      </c>
      <c r="B1209">
        <v>1058.9960000000001</v>
      </c>
      <c r="C1209">
        <v>616078.80000000005</v>
      </c>
      <c r="D1209">
        <v>3096948.1090000002</v>
      </c>
      <c r="E1209">
        <v>632.0335</v>
      </c>
      <c r="F1209">
        <v>5.2</v>
      </c>
      <c r="G1209">
        <v>0</v>
      </c>
      <c r="H1209" t="s">
        <v>194</v>
      </c>
      <c r="I1209">
        <v>2E-3</v>
      </c>
      <c r="J1209">
        <f t="shared" si="605"/>
        <v>1.0010000000002037</v>
      </c>
      <c r="K1209">
        <f t="shared" ca="1" si="606"/>
        <v>50.95</v>
      </c>
      <c r="L1209">
        <f t="shared" ca="1" si="607"/>
        <v>1.0684959309922624</v>
      </c>
      <c r="M1209">
        <f t="shared" ca="1" si="580"/>
        <v>5.5561788411597641</v>
      </c>
      <c r="N1209">
        <f t="shared" ca="1" si="581"/>
        <v>0.75728294997139567</v>
      </c>
      <c r="O1209">
        <f t="shared" ca="1" si="582"/>
        <v>9.1699712080119067</v>
      </c>
      <c r="P1209">
        <f t="shared" ca="1" si="583"/>
        <v>633.1019959309923</v>
      </c>
      <c r="Q1209">
        <f t="shared" ca="1" si="584"/>
        <v>637.38784567389587</v>
      </c>
      <c r="R1209">
        <f t="shared" ca="1" si="585"/>
        <v>2.7409906686322007E-2</v>
      </c>
      <c r="S1209">
        <f t="shared" ca="1" si="586"/>
        <v>2.8323507366843055</v>
      </c>
      <c r="T1209">
        <f t="shared" ca="1" si="587"/>
        <v>50.594272557643521</v>
      </c>
      <c r="U1209">
        <f t="shared" ca="1" si="608"/>
        <v>-2.6951602758799709E-2</v>
      </c>
      <c r="V1209">
        <f t="shared" ca="1" si="609"/>
        <v>0</v>
      </c>
      <c r="W1209">
        <f t="shared" ca="1" si="588"/>
        <v>1.0815748810008305</v>
      </c>
      <c r="X1209">
        <f t="shared" ca="1" si="589"/>
        <v>5.6241893812043191</v>
      </c>
      <c r="Y1209">
        <f t="shared" ca="1" si="590"/>
        <v>0.76382927999489603</v>
      </c>
      <c r="Z1209">
        <f t="shared" ca="1" si="591"/>
        <v>9.0590832823431668</v>
      </c>
      <c r="AA1209">
        <f t="shared" ca="1" si="592"/>
        <v>633.11507488100085</v>
      </c>
      <c r="AB1209">
        <f t="shared" ca="1" si="593"/>
        <v>637.29789801639481</v>
      </c>
      <c r="AC1209">
        <f t="shared" ca="1" si="594"/>
        <v>2.6445753949751873E-2</v>
      </c>
      <c r="AD1209">
        <f t="shared" ca="1" si="595"/>
        <v>2.7811310406804988</v>
      </c>
      <c r="AE1209">
        <f t="shared" ca="1" si="596"/>
        <v>50.091469903427992</v>
      </c>
      <c r="AF1209">
        <f t="shared" ca="1" si="597"/>
        <v>2.634312214752299E-2</v>
      </c>
      <c r="AG1209">
        <f t="shared" ca="1" si="598"/>
        <v>0</v>
      </c>
      <c r="AH1209">
        <f ca="1">IFERROR(IF(V32="Supercritical",MAX($D$16,IFERROR(L1209,MAX($D$16,POWER((ABS(K1209)^2)/($I$5*MAX(F1209,0.1)^2),1/3)))),IF(V32="Subcritical",MAX($D$16,IFERROR(W1209,MAX($D$16,POWER((ABS(K1209)^2)/($I$5*MAX(F1209,0.1)^2),1/3)))),IF(AND(IFERROR(V1209,0)=1,IFERROR(AG1209,0)=1),IF(IFERROR(T1209,-1E+99)&gt;=IFERROR(AE1209,-1E+99),MAX($D$16,IFERROR(L1209,MAX($D$16,POWER((ABS(K1209)^2)/($I$5*MAX(F1209,0.1)^2),1/3)))),MAX($D$16,IFERROR(W1209,MAX($D$16,POWER((ABS(K1209)^2)/($I$5*MAX(F1209,0.1)^2),1/3))))),IF(IFERROR(V1209,0)=1,MAX($D$16,IFERROR(L1209,MAX($D$16,POWER((ABS(K1209)^2)/($I$5*MAX(F1209,0.1)^2),1/3)))),IF(IFERROR(AG1209,0)=1,MAX($D$16,IFERROR(W1209,MAX($D$16,POWER((ABS(K1209)^2)/($I$5*MAX(F1209,0.1)^2),1/3)))),MAX($D$16,POWER((ABS(K1209)^2)/($I$5*MAX(F1209,0.1)^2),1/3))))))),MAX($D$16,POWER((ABS(K1209)^2)/($I$5*MAX(F1209,0.1)^2),1/3)))</f>
        <v>2.1389677043987478</v>
      </c>
      <c r="AI1209">
        <f t="shared" ca="1" si="599"/>
        <v>634.17246770439874</v>
      </c>
      <c r="AJ1209">
        <f t="shared" ca="1" si="600"/>
        <v>635.24195155659811</v>
      </c>
      <c r="AM1209">
        <v>0</v>
      </c>
      <c r="AN1209">
        <v>0</v>
      </c>
      <c r="AO1209">
        <f t="shared" si="601"/>
        <v>0</v>
      </c>
      <c r="AP1209">
        <f t="shared" si="610"/>
        <v>0</v>
      </c>
      <c r="AQ1209">
        <f t="shared" ca="1" si="602"/>
        <v>1.0000000000000004</v>
      </c>
      <c r="AR1209" t="str">
        <f t="shared" ca="1" si="603"/>
        <v>Supercritical</v>
      </c>
      <c r="AS1209">
        <f t="shared" ca="1" si="604"/>
        <v>3.8141460404132466E-3</v>
      </c>
    </row>
    <row r="1210" spans="1:45" x14ac:dyDescent="0.35">
      <c r="A1210">
        <v>1061</v>
      </c>
      <c r="B1210">
        <v>1059.9960000000001</v>
      </c>
      <c r="C1210">
        <v>616078.75800000003</v>
      </c>
      <c r="D1210">
        <v>3096947.11</v>
      </c>
      <c r="E1210">
        <v>632.03300000000002</v>
      </c>
      <c r="F1210">
        <v>5.2</v>
      </c>
      <c r="G1210">
        <v>0</v>
      </c>
      <c r="H1210" t="s">
        <v>194</v>
      </c>
      <c r="I1210">
        <v>5.7000000000000002E-2</v>
      </c>
      <c r="J1210">
        <f t="shared" si="605"/>
        <v>1</v>
      </c>
      <c r="K1210">
        <f t="shared" ca="1" si="606"/>
        <v>50.95</v>
      </c>
      <c r="L1210">
        <f t="shared" ca="1" si="607"/>
        <v>1.0684959309922624</v>
      </c>
      <c r="M1210">
        <f t="shared" ca="1" si="580"/>
        <v>5.5561788411597641</v>
      </c>
      <c r="N1210">
        <f t="shared" ca="1" si="581"/>
        <v>0.75728294997139567</v>
      </c>
      <c r="O1210">
        <f t="shared" ca="1" si="582"/>
        <v>9.1699712080119067</v>
      </c>
      <c r="P1210">
        <f t="shared" ca="1" si="583"/>
        <v>633.10149593099231</v>
      </c>
      <c r="Q1210">
        <f t="shared" ca="1" si="584"/>
        <v>637.38734567389588</v>
      </c>
      <c r="R1210">
        <f t="shared" ca="1" si="585"/>
        <v>2.7409906686322007E-2</v>
      </c>
      <c r="S1210">
        <f t="shared" ca="1" si="586"/>
        <v>2.8323507366843055</v>
      </c>
      <c r="T1210">
        <f t="shared" ca="1" si="587"/>
        <v>50.594272557643521</v>
      </c>
      <c r="U1210">
        <f t="shared" ca="1" si="608"/>
        <v>-2.7317062411952975E-2</v>
      </c>
      <c r="V1210">
        <f t="shared" ca="1" si="609"/>
        <v>0</v>
      </c>
      <c r="W1210">
        <f t="shared" ca="1" si="588"/>
        <v>1.0807328911648033</v>
      </c>
      <c r="X1210">
        <f t="shared" ca="1" si="589"/>
        <v>5.6198110340569771</v>
      </c>
      <c r="Y1210">
        <f t="shared" ca="1" si="590"/>
        <v>0.76340924487439976</v>
      </c>
      <c r="Z1210">
        <f t="shared" ca="1" si="591"/>
        <v>9.0661411373504635</v>
      </c>
      <c r="AA1210">
        <f t="shared" ca="1" si="592"/>
        <v>633.11373289116477</v>
      </c>
      <c r="AB1210">
        <f t="shared" ca="1" si="593"/>
        <v>637.30307616957248</v>
      </c>
      <c r="AC1210">
        <f t="shared" ca="1" si="594"/>
        <v>2.6506410295848208E-2</v>
      </c>
      <c r="AD1210">
        <f t="shared" ca="1" si="595"/>
        <v>2.7843818070707056</v>
      </c>
      <c r="AE1210">
        <f t="shared" ca="1" si="596"/>
        <v>50.123392476213752</v>
      </c>
      <c r="AF1210">
        <f t="shared" ca="1" si="597"/>
        <v>2.6404397907299426E-2</v>
      </c>
      <c r="AG1210">
        <f t="shared" ca="1" si="598"/>
        <v>0</v>
      </c>
      <c r="AH1210">
        <f ca="1">IFERROR(IF(V32="Supercritical",MAX($D$16,IFERROR(L1210,MAX($D$16,POWER((ABS(K1210)^2)/($I$5*MAX(F1210,0.1)^2),1/3)))),IF(V32="Subcritical",MAX($D$16,IFERROR(W1210,MAX($D$16,POWER((ABS(K1210)^2)/($I$5*MAX(F1210,0.1)^2),1/3)))),IF(AND(IFERROR(V1210,0)=1,IFERROR(AG1210,0)=1),IF(IFERROR(T1210,-1E+99)&gt;=IFERROR(AE1210,-1E+99),MAX($D$16,IFERROR(L1210,MAX($D$16,POWER((ABS(K1210)^2)/($I$5*MAX(F1210,0.1)^2),1/3)))),MAX($D$16,IFERROR(W1210,MAX($D$16,POWER((ABS(K1210)^2)/($I$5*MAX(F1210,0.1)^2),1/3))))),IF(IFERROR(V1210,0)=1,MAX($D$16,IFERROR(L1210,MAX($D$16,POWER((ABS(K1210)^2)/($I$5*MAX(F1210,0.1)^2),1/3)))),IF(IFERROR(AG1210,0)=1,MAX($D$16,IFERROR(W1210,MAX($D$16,POWER((ABS(K1210)^2)/($I$5*MAX(F1210,0.1)^2),1/3)))),MAX($D$16,POWER((ABS(K1210)^2)/($I$5*MAX(F1210,0.1)^2),1/3))))))),MAX($D$16,POWER((ABS(K1210)^2)/($I$5*MAX(F1210,0.1)^2),1/3)))</f>
        <v>2.1389677043987478</v>
      </c>
      <c r="AI1210">
        <f t="shared" ca="1" si="599"/>
        <v>634.17196770439875</v>
      </c>
      <c r="AJ1210">
        <f t="shared" ca="1" si="600"/>
        <v>635.24145155659812</v>
      </c>
      <c r="AM1210">
        <v>0</v>
      </c>
      <c r="AN1210">
        <v>0</v>
      </c>
      <c r="AO1210">
        <f t="shared" si="601"/>
        <v>0</v>
      </c>
      <c r="AP1210">
        <f t="shared" si="610"/>
        <v>0</v>
      </c>
      <c r="AQ1210">
        <f t="shared" ca="1" si="602"/>
        <v>1.0000000000000004</v>
      </c>
      <c r="AR1210" t="str">
        <f t="shared" ca="1" si="603"/>
        <v>Supercritical</v>
      </c>
      <c r="AS1210">
        <f t="shared" ca="1" si="604"/>
        <v>3.8141460404132466E-3</v>
      </c>
    </row>
    <row r="1211" spans="1:45" x14ac:dyDescent="0.35">
      <c r="A1211">
        <v>1062</v>
      </c>
      <c r="B1211">
        <v>1060.9960000000001</v>
      </c>
      <c r="C1211">
        <v>616078.71499999997</v>
      </c>
      <c r="D1211">
        <v>3096946.111</v>
      </c>
      <c r="E1211">
        <v>632.03250000000003</v>
      </c>
      <c r="F1211">
        <v>5.2</v>
      </c>
      <c r="G1211">
        <v>0</v>
      </c>
      <c r="H1211" t="s">
        <v>194</v>
      </c>
      <c r="I1211">
        <v>5.7000000000000002E-2</v>
      </c>
      <c r="J1211">
        <f t="shared" si="605"/>
        <v>1</v>
      </c>
      <c r="K1211">
        <f t="shared" ca="1" si="606"/>
        <v>50.95</v>
      </c>
      <c r="L1211">
        <f t="shared" ca="1" si="607"/>
        <v>1.0684959309922624</v>
      </c>
      <c r="M1211">
        <f t="shared" ca="1" si="580"/>
        <v>5.5561788411597641</v>
      </c>
      <c r="N1211">
        <f t="shared" ca="1" si="581"/>
        <v>0.75728294997139567</v>
      </c>
      <c r="O1211">
        <f t="shared" ca="1" si="582"/>
        <v>9.1699712080119067</v>
      </c>
      <c r="P1211">
        <f t="shared" ca="1" si="583"/>
        <v>633.10099593099233</v>
      </c>
      <c r="Q1211">
        <f t="shared" ca="1" si="584"/>
        <v>637.38684567389589</v>
      </c>
      <c r="R1211">
        <f t="shared" ca="1" si="585"/>
        <v>2.7409906686322007E-2</v>
      </c>
      <c r="S1211">
        <f t="shared" ca="1" si="586"/>
        <v>2.8323507366843055</v>
      </c>
      <c r="T1211">
        <f t="shared" ca="1" si="587"/>
        <v>50.594272557643521</v>
      </c>
      <c r="U1211">
        <f t="shared" ca="1" si="608"/>
        <v>-2.7317062411952975E-2</v>
      </c>
      <c r="V1211">
        <f t="shared" ca="1" si="609"/>
        <v>0</v>
      </c>
      <c r="W1211">
        <f t="shared" ca="1" si="588"/>
        <v>1.0798443846713957</v>
      </c>
      <c r="X1211">
        <f t="shared" ca="1" si="589"/>
        <v>5.6151908002912574</v>
      </c>
      <c r="Y1211">
        <f t="shared" ca="1" si="590"/>
        <v>0.76296579601051318</v>
      </c>
      <c r="Z1211">
        <f t="shared" ca="1" si="591"/>
        <v>9.0736008467169533</v>
      </c>
      <c r="AA1211">
        <f t="shared" ca="1" si="592"/>
        <v>633.11234438467147</v>
      </c>
      <c r="AB1211">
        <f t="shared" ca="1" si="593"/>
        <v>637.30858456436272</v>
      </c>
      <c r="AC1211">
        <f t="shared" ca="1" si="594"/>
        <v>2.657062482665852E-2</v>
      </c>
      <c r="AD1211">
        <f t="shared" ca="1" si="595"/>
        <v>2.7878190386433697</v>
      </c>
      <c r="AE1211">
        <f t="shared" ca="1" si="596"/>
        <v>50.157144632906345</v>
      </c>
      <c r="AF1211">
        <f t="shared" ca="1" si="597"/>
        <v>2.607062482661604E-2</v>
      </c>
      <c r="AG1211">
        <f t="shared" ca="1" si="598"/>
        <v>0</v>
      </c>
      <c r="AH1211">
        <f ca="1">IFERROR(IF(V32="Supercritical",MAX($D$16,IFERROR(L1211,MAX($D$16,POWER((ABS(K1211)^2)/($I$5*MAX(F1211,0.1)^2),1/3)))),IF(V32="Subcritical",MAX($D$16,IFERROR(W1211,MAX($D$16,POWER((ABS(K1211)^2)/($I$5*MAX(F1211,0.1)^2),1/3)))),IF(AND(IFERROR(V1211,0)=1,IFERROR(AG1211,0)=1),IF(IFERROR(T1211,-1E+99)&gt;=IFERROR(AE1211,-1E+99),MAX($D$16,IFERROR(L1211,MAX($D$16,POWER((ABS(K1211)^2)/($I$5*MAX(F1211,0.1)^2),1/3)))),MAX($D$16,IFERROR(W1211,MAX($D$16,POWER((ABS(K1211)^2)/($I$5*MAX(F1211,0.1)^2),1/3))))),IF(IFERROR(V1211,0)=1,MAX($D$16,IFERROR(L1211,MAX($D$16,POWER((ABS(K1211)^2)/($I$5*MAX(F1211,0.1)^2),1/3)))),IF(IFERROR(AG1211,0)=1,MAX($D$16,IFERROR(W1211,MAX($D$16,POWER((ABS(K1211)^2)/($I$5*MAX(F1211,0.1)^2),1/3)))),MAX($D$16,POWER((ABS(K1211)^2)/($I$5*MAX(F1211,0.1)^2),1/3))))))),MAX($D$16,POWER((ABS(K1211)^2)/($I$5*MAX(F1211,0.1)^2),1/3)))</f>
        <v>2.1389677043987478</v>
      </c>
      <c r="AI1211">
        <f t="shared" ca="1" si="599"/>
        <v>634.17146770439876</v>
      </c>
      <c r="AJ1211">
        <f t="shared" ca="1" si="600"/>
        <v>635.24095155659813</v>
      </c>
      <c r="AM1211">
        <v>0</v>
      </c>
      <c r="AN1211">
        <v>0</v>
      </c>
      <c r="AO1211">
        <f t="shared" si="601"/>
        <v>0</v>
      </c>
      <c r="AP1211">
        <f t="shared" si="610"/>
        <v>0</v>
      </c>
      <c r="AQ1211">
        <f t="shared" ca="1" si="602"/>
        <v>1.0000000000000004</v>
      </c>
      <c r="AR1211" t="str">
        <f t="shared" ca="1" si="603"/>
        <v>Supercritical</v>
      </c>
      <c r="AS1211">
        <f t="shared" ca="1" si="604"/>
        <v>3.8141460404132466E-3</v>
      </c>
    </row>
    <row r="1212" spans="1:45" x14ac:dyDescent="0.35">
      <c r="A1212">
        <v>1063</v>
      </c>
      <c r="B1212">
        <v>1061.9960000000001</v>
      </c>
      <c r="C1212">
        <v>616078.67299999995</v>
      </c>
      <c r="D1212">
        <v>3096945.1120000002</v>
      </c>
      <c r="E1212">
        <v>632.03200000000004</v>
      </c>
      <c r="F1212">
        <v>5.2</v>
      </c>
      <c r="G1212">
        <v>0</v>
      </c>
      <c r="H1212" t="s">
        <v>194</v>
      </c>
      <c r="I1212">
        <v>0</v>
      </c>
      <c r="J1212">
        <f t="shared" si="605"/>
        <v>1</v>
      </c>
      <c r="K1212">
        <f t="shared" ca="1" si="606"/>
        <v>50.95</v>
      </c>
      <c r="L1212">
        <f t="shared" ca="1" si="607"/>
        <v>1.0684959309922624</v>
      </c>
      <c r="M1212">
        <f t="shared" ca="1" si="580"/>
        <v>5.5561788411597641</v>
      </c>
      <c r="N1212">
        <f t="shared" ca="1" si="581"/>
        <v>0.75728294997139567</v>
      </c>
      <c r="O1212">
        <f t="shared" ca="1" si="582"/>
        <v>9.1699712080119067</v>
      </c>
      <c r="P1212">
        <f t="shared" ca="1" si="583"/>
        <v>633.10049593099234</v>
      </c>
      <c r="Q1212">
        <f t="shared" ca="1" si="584"/>
        <v>637.3863456738959</v>
      </c>
      <c r="R1212">
        <f t="shared" ca="1" si="585"/>
        <v>2.7409906686322007E-2</v>
      </c>
      <c r="S1212">
        <f t="shared" ca="1" si="586"/>
        <v>2.8323507366843055</v>
      </c>
      <c r="T1212">
        <f t="shared" ca="1" si="587"/>
        <v>50.594272557643521</v>
      </c>
      <c r="U1212">
        <f t="shared" ca="1" si="608"/>
        <v>-2.6909906686341856E-2</v>
      </c>
      <c r="V1212">
        <f t="shared" ca="1" si="609"/>
        <v>0</v>
      </c>
      <c r="W1212">
        <f t="shared" ca="1" si="588"/>
        <v>1.0789057684912284</v>
      </c>
      <c r="X1212">
        <f t="shared" ca="1" si="589"/>
        <v>5.6103099961543883</v>
      </c>
      <c r="Y1212">
        <f t="shared" ca="1" si="590"/>
        <v>0.7624971050094681</v>
      </c>
      <c r="Z1212">
        <f t="shared" ca="1" si="591"/>
        <v>9.0814946116923849</v>
      </c>
      <c r="AA1212">
        <f t="shared" ca="1" si="592"/>
        <v>633.11090576849131</v>
      </c>
      <c r="AB1212">
        <f t="shared" ca="1" si="593"/>
        <v>637.31445033435261</v>
      </c>
      <c r="AC1212">
        <f t="shared" ca="1" si="594"/>
        <v>2.6638692938623112E-2</v>
      </c>
      <c r="AD1212">
        <f t="shared" ca="1" si="595"/>
        <v>2.7914578102055536</v>
      </c>
      <c r="AE1212">
        <f t="shared" ca="1" si="596"/>
        <v>50.192874103201198</v>
      </c>
      <c r="AF1212">
        <f t="shared" ca="1" si="597"/>
        <v>2.6138692938616259E-2</v>
      </c>
      <c r="AG1212">
        <f t="shared" ca="1" si="598"/>
        <v>0</v>
      </c>
      <c r="AH1212">
        <f ca="1">IFERROR(IF(V32="Supercritical",MAX($D$16,IFERROR(L1212,MAX($D$16,POWER((ABS(K1212)^2)/($I$5*MAX(F1212,0.1)^2),1/3)))),IF(V32="Subcritical",MAX($D$16,IFERROR(W1212,MAX($D$16,POWER((ABS(K1212)^2)/($I$5*MAX(F1212,0.1)^2),1/3)))),IF(AND(IFERROR(V1212,0)=1,IFERROR(AG1212,0)=1),IF(IFERROR(T1212,-1E+99)&gt;=IFERROR(AE1212,-1E+99),MAX($D$16,IFERROR(L1212,MAX($D$16,POWER((ABS(K1212)^2)/($I$5*MAX(F1212,0.1)^2),1/3)))),MAX($D$16,IFERROR(W1212,MAX($D$16,POWER((ABS(K1212)^2)/($I$5*MAX(F1212,0.1)^2),1/3))))),IF(IFERROR(V1212,0)=1,MAX($D$16,IFERROR(L1212,MAX($D$16,POWER((ABS(K1212)^2)/($I$5*MAX(F1212,0.1)^2),1/3)))),IF(IFERROR(AG1212,0)=1,MAX($D$16,IFERROR(W1212,MAX($D$16,POWER((ABS(K1212)^2)/($I$5*MAX(F1212,0.1)^2),1/3)))),MAX($D$16,POWER((ABS(K1212)^2)/($I$5*MAX(F1212,0.1)^2),1/3))))))),MAX($D$16,POWER((ABS(K1212)^2)/($I$5*MAX(F1212,0.1)^2),1/3)))</f>
        <v>2.1389677043987478</v>
      </c>
      <c r="AI1212">
        <f t="shared" ca="1" si="599"/>
        <v>634.17096770439878</v>
      </c>
      <c r="AJ1212">
        <f t="shared" ca="1" si="600"/>
        <v>635.24045155659815</v>
      </c>
      <c r="AM1212">
        <v>0</v>
      </c>
      <c r="AN1212">
        <v>0</v>
      </c>
      <c r="AO1212">
        <f t="shared" si="601"/>
        <v>0</v>
      </c>
      <c r="AP1212">
        <f t="shared" si="610"/>
        <v>0</v>
      </c>
      <c r="AQ1212">
        <f t="shared" ca="1" si="602"/>
        <v>1.0000000000000004</v>
      </c>
      <c r="AR1212" t="str">
        <f t="shared" ca="1" si="603"/>
        <v>Supercritical</v>
      </c>
      <c r="AS1212">
        <f t="shared" ca="1" si="604"/>
        <v>3.8141460404132466E-3</v>
      </c>
    </row>
    <row r="1213" spans="1:45" x14ac:dyDescent="0.35">
      <c r="A1213">
        <v>1064</v>
      </c>
      <c r="B1213">
        <v>1062.9960000000001</v>
      </c>
      <c r="C1213">
        <v>616078.63100000005</v>
      </c>
      <c r="D1213">
        <v>3096944.1129999999</v>
      </c>
      <c r="E1213">
        <v>632.03150000000005</v>
      </c>
      <c r="F1213">
        <v>5.2</v>
      </c>
      <c r="G1213">
        <v>0</v>
      </c>
      <c r="H1213" t="s">
        <v>194</v>
      </c>
      <c r="I1213">
        <v>0</v>
      </c>
      <c r="J1213">
        <f t="shared" si="605"/>
        <v>1</v>
      </c>
      <c r="K1213">
        <f t="shared" ca="1" si="606"/>
        <v>50.95</v>
      </c>
      <c r="L1213">
        <f t="shared" ca="1" si="607"/>
        <v>1.0684959309922624</v>
      </c>
      <c r="M1213">
        <f t="shared" ca="1" si="580"/>
        <v>5.5561788411597641</v>
      </c>
      <c r="N1213">
        <f t="shared" ca="1" si="581"/>
        <v>0.75728294997139567</v>
      </c>
      <c r="O1213">
        <f t="shared" ca="1" si="582"/>
        <v>9.1699712080119067</v>
      </c>
      <c r="P1213">
        <f t="shared" ca="1" si="583"/>
        <v>633.09999593099235</v>
      </c>
      <c r="Q1213">
        <f t="shared" ca="1" si="584"/>
        <v>637.38584567389591</v>
      </c>
      <c r="R1213">
        <f t="shared" ca="1" si="585"/>
        <v>2.7409906686322007E-2</v>
      </c>
      <c r="S1213">
        <f t="shared" ca="1" si="586"/>
        <v>2.8323507366843055</v>
      </c>
      <c r="T1213">
        <f t="shared" ca="1" si="587"/>
        <v>50.594272557643521</v>
      </c>
      <c r="U1213">
        <f t="shared" ca="1" si="608"/>
        <v>-2.6909906686341856E-2</v>
      </c>
      <c r="V1213">
        <f t="shared" ca="1" si="609"/>
        <v>0</v>
      </c>
      <c r="W1213">
        <f t="shared" ca="1" si="588"/>
        <v>1.0780545761300122</v>
      </c>
      <c r="X1213">
        <f t="shared" ca="1" si="589"/>
        <v>5.6058837958760641</v>
      </c>
      <c r="Y1213">
        <f t="shared" ca="1" si="590"/>
        <v>0.76207186161093909</v>
      </c>
      <c r="Z1213">
        <f t="shared" ca="1" si="591"/>
        <v>9.0886650268207614</v>
      </c>
      <c r="AA1213">
        <f t="shared" ca="1" si="592"/>
        <v>633.10955457613011</v>
      </c>
      <c r="AB1213">
        <f t="shared" ca="1" si="593"/>
        <v>637.31973969181593</v>
      </c>
      <c r="AC1213">
        <f t="shared" ca="1" si="594"/>
        <v>2.6700628099272979E-2</v>
      </c>
      <c r="AD1213">
        <f t="shared" ca="1" si="595"/>
        <v>2.7947645117903974</v>
      </c>
      <c r="AE1213">
        <f t="shared" ca="1" si="596"/>
        <v>50.22534137502155</v>
      </c>
      <c r="AF1213">
        <f t="shared" ca="1" si="597"/>
        <v>2.6573895057026675E-2</v>
      </c>
      <c r="AG1213">
        <f t="shared" ca="1" si="598"/>
        <v>0</v>
      </c>
      <c r="AH1213">
        <f ca="1">IFERROR(IF(V32="Supercritical",MAX($D$16,IFERROR(L1213,MAX($D$16,POWER((ABS(K1213)^2)/($I$5*MAX(F1213,0.1)^2),1/3)))),IF(V32="Subcritical",MAX($D$16,IFERROR(W1213,MAX($D$16,POWER((ABS(K1213)^2)/($I$5*MAX(F1213,0.1)^2),1/3)))),IF(AND(IFERROR(V1213,0)=1,IFERROR(AG1213,0)=1),IF(IFERROR(T1213,-1E+99)&gt;=IFERROR(AE1213,-1E+99),MAX($D$16,IFERROR(L1213,MAX($D$16,POWER((ABS(K1213)^2)/($I$5*MAX(F1213,0.1)^2),1/3)))),MAX($D$16,IFERROR(W1213,MAX($D$16,POWER((ABS(K1213)^2)/($I$5*MAX(F1213,0.1)^2),1/3))))),IF(IFERROR(V1213,0)=1,MAX($D$16,IFERROR(L1213,MAX($D$16,POWER((ABS(K1213)^2)/($I$5*MAX(F1213,0.1)^2),1/3)))),IF(IFERROR(AG1213,0)=1,MAX($D$16,IFERROR(W1213,MAX($D$16,POWER((ABS(K1213)^2)/($I$5*MAX(F1213,0.1)^2),1/3)))),MAX($D$16,POWER((ABS(K1213)^2)/($I$5*MAX(F1213,0.1)^2),1/3))))))),MAX($D$16,POWER((ABS(K1213)^2)/($I$5*MAX(F1213,0.1)^2),1/3)))</f>
        <v>2.1389677043987478</v>
      </c>
      <c r="AI1213">
        <f t="shared" ca="1" si="599"/>
        <v>634.17046770439879</v>
      </c>
      <c r="AJ1213">
        <f t="shared" ca="1" si="600"/>
        <v>635.23995155659816</v>
      </c>
      <c r="AM1213">
        <v>0</v>
      </c>
      <c r="AN1213">
        <v>0</v>
      </c>
      <c r="AO1213">
        <f t="shared" si="601"/>
        <v>0</v>
      </c>
      <c r="AP1213">
        <f t="shared" si="610"/>
        <v>0</v>
      </c>
      <c r="AQ1213">
        <f t="shared" ca="1" si="602"/>
        <v>1.0000000000000004</v>
      </c>
      <c r="AR1213" t="str">
        <f t="shared" ca="1" si="603"/>
        <v>Supercritical</v>
      </c>
      <c r="AS1213">
        <f t="shared" ca="1" si="604"/>
        <v>3.8141460404132466E-3</v>
      </c>
    </row>
    <row r="1214" spans="1:45" x14ac:dyDescent="0.35">
      <c r="A1214">
        <v>1065</v>
      </c>
      <c r="B1214">
        <v>1063.9949999999999</v>
      </c>
      <c r="C1214">
        <v>616078.58900000004</v>
      </c>
      <c r="D1214">
        <v>3096943.1140000001</v>
      </c>
      <c r="E1214">
        <v>632.03099999999995</v>
      </c>
      <c r="F1214">
        <v>5.2</v>
      </c>
      <c r="G1214">
        <v>0</v>
      </c>
      <c r="H1214" t="s">
        <v>194</v>
      </c>
      <c r="I1214">
        <v>5.7000000000000002E-2</v>
      </c>
      <c r="J1214">
        <f t="shared" si="605"/>
        <v>0.99899999999979627</v>
      </c>
      <c r="K1214">
        <f t="shared" ca="1" si="606"/>
        <v>50.95</v>
      </c>
      <c r="L1214">
        <f t="shared" ca="1" si="607"/>
        <v>1.0684959309922624</v>
      </c>
      <c r="M1214">
        <f t="shared" ca="1" si="580"/>
        <v>5.5561788411597641</v>
      </c>
      <c r="N1214">
        <f t="shared" ca="1" si="581"/>
        <v>0.75728294997139567</v>
      </c>
      <c r="O1214">
        <f t="shared" ca="1" si="582"/>
        <v>9.1699712080119067</v>
      </c>
      <c r="P1214">
        <f t="shared" ca="1" si="583"/>
        <v>633.09949593099225</v>
      </c>
      <c r="Q1214">
        <f t="shared" ca="1" si="584"/>
        <v>637.38534567389581</v>
      </c>
      <c r="R1214">
        <f t="shared" ca="1" si="585"/>
        <v>2.7409906686322007E-2</v>
      </c>
      <c r="S1214">
        <f t="shared" ca="1" si="586"/>
        <v>2.8323507366843055</v>
      </c>
      <c r="T1214">
        <f t="shared" ca="1" si="587"/>
        <v>50.594272557643521</v>
      </c>
      <c r="U1214">
        <f t="shared" ca="1" si="608"/>
        <v>-2.7289652505146478E-2</v>
      </c>
      <c r="V1214">
        <f t="shared" ca="1" si="609"/>
        <v>0</v>
      </c>
      <c r="W1214">
        <f t="shared" ca="1" si="588"/>
        <v>1.0774845856335507</v>
      </c>
      <c r="X1214">
        <f t="shared" ca="1" si="589"/>
        <v>5.6029198452944637</v>
      </c>
      <c r="Y1214">
        <f t="shared" ca="1" si="590"/>
        <v>0.7617869925523022</v>
      </c>
      <c r="Z1214">
        <f t="shared" ca="1" si="591"/>
        <v>9.0934729403258672</v>
      </c>
      <c r="AA1214">
        <f t="shared" ca="1" si="592"/>
        <v>633.10848458563351</v>
      </c>
      <c r="AB1214">
        <f t="shared" ca="1" si="593"/>
        <v>637.32312526435112</v>
      </c>
      <c r="AC1214">
        <f t="shared" ca="1" si="594"/>
        <v>2.6742212689787048E-2</v>
      </c>
      <c r="AD1214">
        <f t="shared" ca="1" si="595"/>
        <v>2.7969824551663249</v>
      </c>
      <c r="AE1214">
        <f t="shared" ca="1" si="596"/>
        <v>50.247117683066584</v>
      </c>
      <c r="AF1214">
        <f t="shared" ca="1" si="597"/>
        <v>2.6642603554250854E-2</v>
      </c>
      <c r="AG1214">
        <f t="shared" ca="1" si="598"/>
        <v>0</v>
      </c>
      <c r="AH1214">
        <f ca="1">IFERROR(IF(V32="Supercritical",MAX($D$16,IFERROR(L1214,MAX($D$16,POWER((ABS(K1214)^2)/($I$5*MAX(F1214,0.1)^2),1/3)))),IF(V32="Subcritical",MAX($D$16,IFERROR(W1214,MAX($D$16,POWER((ABS(K1214)^2)/($I$5*MAX(F1214,0.1)^2),1/3)))),IF(AND(IFERROR(V1214,0)=1,IFERROR(AG1214,0)=1),IF(IFERROR(T1214,-1E+99)&gt;=IFERROR(AE1214,-1E+99),MAX($D$16,IFERROR(L1214,MAX($D$16,POWER((ABS(K1214)^2)/($I$5*MAX(F1214,0.1)^2),1/3)))),MAX($D$16,IFERROR(W1214,MAX($D$16,POWER((ABS(K1214)^2)/($I$5*MAX(F1214,0.1)^2),1/3))))),IF(IFERROR(V1214,0)=1,MAX($D$16,IFERROR(L1214,MAX($D$16,POWER((ABS(K1214)^2)/($I$5*MAX(F1214,0.1)^2),1/3)))),IF(IFERROR(AG1214,0)=1,MAX($D$16,IFERROR(W1214,MAX($D$16,POWER((ABS(K1214)^2)/($I$5*MAX(F1214,0.1)^2),1/3)))),MAX($D$16,POWER((ABS(K1214)^2)/($I$5*MAX(F1214,0.1)^2),1/3))))))),MAX($D$16,POWER((ABS(K1214)^2)/($I$5*MAX(F1214,0.1)^2),1/3)))</f>
        <v>2.1389677043987478</v>
      </c>
      <c r="AI1214">
        <f t="shared" ca="1" si="599"/>
        <v>634.16996770439869</v>
      </c>
      <c r="AJ1214">
        <f t="shared" ca="1" si="600"/>
        <v>635.23945155659806</v>
      </c>
      <c r="AM1214">
        <v>0</v>
      </c>
      <c r="AN1214">
        <v>0</v>
      </c>
      <c r="AO1214">
        <f t="shared" si="601"/>
        <v>0</v>
      </c>
      <c r="AP1214">
        <f t="shared" si="610"/>
        <v>0</v>
      </c>
      <c r="AQ1214">
        <f t="shared" ca="1" si="602"/>
        <v>1.0000000000000004</v>
      </c>
      <c r="AR1214" t="str">
        <f t="shared" ca="1" si="603"/>
        <v>Supercritical</v>
      </c>
      <c r="AS1214">
        <f t="shared" ca="1" si="604"/>
        <v>3.8141460404132466E-3</v>
      </c>
    </row>
    <row r="1215" spans="1:45" x14ac:dyDescent="0.35">
      <c r="A1215">
        <v>1066</v>
      </c>
      <c r="B1215">
        <v>1064.9949999999999</v>
      </c>
      <c r="C1215">
        <v>616078.54599999997</v>
      </c>
      <c r="D1215">
        <v>3096942.1150000002</v>
      </c>
      <c r="E1215">
        <v>632.03049999999996</v>
      </c>
      <c r="F1215">
        <v>5.2</v>
      </c>
      <c r="G1215">
        <v>0</v>
      </c>
      <c r="H1215" t="s">
        <v>194</v>
      </c>
      <c r="I1215">
        <v>5.7000000000000002E-2</v>
      </c>
      <c r="J1215">
        <f t="shared" si="605"/>
        <v>1</v>
      </c>
      <c r="K1215">
        <f t="shared" ca="1" si="606"/>
        <v>50.95</v>
      </c>
      <c r="L1215">
        <f t="shared" ca="1" si="607"/>
        <v>1.0684959309922624</v>
      </c>
      <c r="M1215">
        <f t="shared" ca="1" si="580"/>
        <v>5.5561788411597641</v>
      </c>
      <c r="N1215">
        <f t="shared" ca="1" si="581"/>
        <v>0.75728294997139567</v>
      </c>
      <c r="O1215">
        <f t="shared" ca="1" si="582"/>
        <v>9.1699712080119067</v>
      </c>
      <c r="P1215">
        <f t="shared" ca="1" si="583"/>
        <v>633.09899593099226</v>
      </c>
      <c r="Q1215">
        <f t="shared" ca="1" si="584"/>
        <v>637.38484567389582</v>
      </c>
      <c r="R1215">
        <f t="shared" ca="1" si="585"/>
        <v>2.7409906686322007E-2</v>
      </c>
      <c r="S1215">
        <f t="shared" ca="1" si="586"/>
        <v>2.8323507366843055</v>
      </c>
      <c r="T1215">
        <f t="shared" ca="1" si="587"/>
        <v>50.594272557643521</v>
      </c>
      <c r="U1215">
        <f t="shared" ca="1" si="608"/>
        <v>-2.7317062411952975E-2</v>
      </c>
      <c r="V1215">
        <f t="shared" ca="1" si="609"/>
        <v>0</v>
      </c>
      <c r="W1215">
        <f t="shared" ca="1" si="588"/>
        <v>1.0772652958366737</v>
      </c>
      <c r="X1215">
        <f t="shared" ca="1" si="589"/>
        <v>5.6017795383507041</v>
      </c>
      <c r="Y1215">
        <f t="shared" ca="1" si="590"/>
        <v>0.76167737267867608</v>
      </c>
      <c r="Z1215">
        <f t="shared" ca="1" si="591"/>
        <v>9.0953240218019875</v>
      </c>
      <c r="AA1215">
        <f t="shared" ca="1" si="592"/>
        <v>633.10776529583666</v>
      </c>
      <c r="AB1215">
        <f t="shared" ca="1" si="593"/>
        <v>637.32412202680348</v>
      </c>
      <c r="AC1215">
        <f t="shared" ca="1" si="594"/>
        <v>2.6758235001145766E-2</v>
      </c>
      <c r="AD1215">
        <f t="shared" ca="1" si="595"/>
        <v>2.7978365357665891</v>
      </c>
      <c r="AE1215">
        <f t="shared" ca="1" si="596"/>
        <v>50.255503069630564</v>
      </c>
      <c r="AF1215">
        <f t="shared" ca="1" si="597"/>
        <v>2.6258235001137109E-2</v>
      </c>
      <c r="AG1215">
        <f t="shared" ca="1" si="598"/>
        <v>0</v>
      </c>
      <c r="AH1215">
        <f ca="1">IFERROR(IF(V32="Supercritical",MAX($D$16,IFERROR(L1215,MAX($D$16,POWER((ABS(K1215)^2)/($I$5*MAX(F1215,0.1)^2),1/3)))),IF(V32="Subcritical",MAX($D$16,IFERROR(W1215,MAX($D$16,POWER((ABS(K1215)^2)/($I$5*MAX(F1215,0.1)^2),1/3)))),IF(AND(IFERROR(V1215,0)=1,IFERROR(AG1215,0)=1),IF(IFERROR(T1215,-1E+99)&gt;=IFERROR(AE1215,-1E+99),MAX($D$16,IFERROR(L1215,MAX($D$16,POWER((ABS(K1215)^2)/($I$5*MAX(F1215,0.1)^2),1/3)))),MAX($D$16,IFERROR(W1215,MAX($D$16,POWER((ABS(K1215)^2)/($I$5*MAX(F1215,0.1)^2),1/3))))),IF(IFERROR(V1215,0)=1,MAX($D$16,IFERROR(L1215,MAX($D$16,POWER((ABS(K1215)^2)/($I$5*MAX(F1215,0.1)^2),1/3)))),IF(IFERROR(AG1215,0)=1,MAX($D$16,IFERROR(W1215,MAX($D$16,POWER((ABS(K1215)^2)/($I$5*MAX(F1215,0.1)^2),1/3)))),MAX($D$16,POWER((ABS(K1215)^2)/($I$5*MAX(F1215,0.1)^2),1/3))))))),MAX($D$16,POWER((ABS(K1215)^2)/($I$5*MAX(F1215,0.1)^2),1/3)))</f>
        <v>2.1389677043987478</v>
      </c>
      <c r="AI1215">
        <f t="shared" ca="1" si="599"/>
        <v>634.1694677043987</v>
      </c>
      <c r="AJ1215">
        <f t="shared" ca="1" si="600"/>
        <v>635.23895155659807</v>
      </c>
      <c r="AM1215">
        <v>0</v>
      </c>
      <c r="AN1215">
        <v>0</v>
      </c>
      <c r="AO1215">
        <f t="shared" si="601"/>
        <v>0</v>
      </c>
      <c r="AP1215">
        <f t="shared" si="610"/>
        <v>0</v>
      </c>
      <c r="AQ1215">
        <f t="shared" ca="1" si="602"/>
        <v>1.0000000000000004</v>
      </c>
      <c r="AR1215" t="str">
        <f t="shared" ca="1" si="603"/>
        <v>Supercritical</v>
      </c>
      <c r="AS1215">
        <f t="shared" ca="1" si="604"/>
        <v>3.8141460404132466E-3</v>
      </c>
    </row>
    <row r="1216" spans="1:45" x14ac:dyDescent="0.35">
      <c r="A1216">
        <v>1067</v>
      </c>
      <c r="B1216">
        <v>1065.9949999999999</v>
      </c>
      <c r="C1216">
        <v>616078.50399999996</v>
      </c>
      <c r="D1216">
        <v>3096941.1159999999</v>
      </c>
      <c r="E1216">
        <v>632.03</v>
      </c>
      <c r="F1216">
        <v>5.2</v>
      </c>
      <c r="G1216">
        <v>0</v>
      </c>
      <c r="H1216" t="s">
        <v>194</v>
      </c>
      <c r="I1216">
        <v>0</v>
      </c>
      <c r="J1216">
        <f t="shared" si="605"/>
        <v>1</v>
      </c>
      <c r="K1216">
        <f t="shared" ca="1" si="606"/>
        <v>50.95</v>
      </c>
      <c r="L1216">
        <f t="shared" ca="1" si="607"/>
        <v>1.0684959309922624</v>
      </c>
      <c r="M1216">
        <f t="shared" ca="1" si="580"/>
        <v>5.5561788411597641</v>
      </c>
      <c r="N1216">
        <f t="shared" ca="1" si="581"/>
        <v>0.75728294997139567</v>
      </c>
      <c r="O1216">
        <f t="shared" ca="1" si="582"/>
        <v>9.1699712080119067</v>
      </c>
      <c r="P1216">
        <f t="shared" ca="1" si="583"/>
        <v>633.09849593099227</v>
      </c>
      <c r="Q1216">
        <f t="shared" ca="1" si="584"/>
        <v>637.38434567389584</v>
      </c>
      <c r="R1216">
        <f t="shared" ca="1" si="585"/>
        <v>2.7409906686322007E-2</v>
      </c>
      <c r="S1216">
        <f t="shared" ca="1" si="586"/>
        <v>2.8323507366843055</v>
      </c>
      <c r="T1216">
        <f t="shared" ca="1" si="587"/>
        <v>50.594272557643521</v>
      </c>
      <c r="U1216">
        <f t="shared" ca="1" si="608"/>
        <v>-2.6909906686341856E-2</v>
      </c>
      <c r="V1216">
        <f t="shared" ca="1" si="609"/>
        <v>0</v>
      </c>
      <c r="W1216">
        <f t="shared" ca="1" si="588"/>
        <v>1.0780102723858935</v>
      </c>
      <c r="X1216">
        <f t="shared" ca="1" si="589"/>
        <v>5.6056534164066463</v>
      </c>
      <c r="Y1216">
        <f t="shared" ca="1" si="590"/>
        <v>0.76204972271193616</v>
      </c>
      <c r="Z1216">
        <f t="shared" ca="1" si="591"/>
        <v>9.0890385500607938</v>
      </c>
      <c r="AA1216">
        <f t="shared" ca="1" si="592"/>
        <v>633.10801027238585</v>
      </c>
      <c r="AB1216">
        <f t="shared" ca="1" si="593"/>
        <v>637.31854145304294</v>
      </c>
      <c r="AC1216">
        <f t="shared" ca="1" si="594"/>
        <v>2.6703857170876123E-2</v>
      </c>
      <c r="AD1216">
        <f t="shared" ca="1" si="595"/>
        <v>2.7949368011559947</v>
      </c>
      <c r="AE1216">
        <f t="shared" ca="1" si="596"/>
        <v>50.227032978634462</v>
      </c>
      <c r="AF1216">
        <f t="shared" ca="1" si="597"/>
        <v>2.6217892274871701E-2</v>
      </c>
      <c r="AG1216">
        <f t="shared" ca="1" si="598"/>
        <v>0</v>
      </c>
      <c r="AH1216">
        <f ca="1">IFERROR(IF(V32="Supercritical",MAX($D$16,IFERROR(L1216,MAX($D$16,POWER((ABS(K1216)^2)/($I$5*MAX(F1216,0.1)^2),1/3)))),IF(V32="Subcritical",MAX($D$16,IFERROR(W1216,MAX($D$16,POWER((ABS(K1216)^2)/($I$5*MAX(F1216,0.1)^2),1/3)))),IF(AND(IFERROR(V1216,0)=1,IFERROR(AG1216,0)=1),IF(IFERROR(T1216,-1E+99)&gt;=IFERROR(AE1216,-1E+99),MAX($D$16,IFERROR(L1216,MAX($D$16,POWER((ABS(K1216)^2)/($I$5*MAX(F1216,0.1)^2),1/3)))),MAX($D$16,IFERROR(W1216,MAX($D$16,POWER((ABS(K1216)^2)/($I$5*MAX(F1216,0.1)^2),1/3))))),IF(IFERROR(V1216,0)=1,MAX($D$16,IFERROR(L1216,MAX($D$16,POWER((ABS(K1216)^2)/($I$5*MAX(F1216,0.1)^2),1/3)))),IF(IFERROR(AG1216,0)=1,MAX($D$16,IFERROR(W1216,MAX($D$16,POWER((ABS(K1216)^2)/($I$5*MAX(F1216,0.1)^2),1/3)))),MAX($D$16,POWER((ABS(K1216)^2)/($I$5*MAX(F1216,0.1)^2),1/3))))))),MAX($D$16,POWER((ABS(K1216)^2)/($I$5*MAX(F1216,0.1)^2),1/3)))</f>
        <v>2.1389677043987478</v>
      </c>
      <c r="AI1216">
        <f t="shared" ca="1" si="599"/>
        <v>634.16896770439871</v>
      </c>
      <c r="AJ1216">
        <f t="shared" ca="1" si="600"/>
        <v>635.23845155659808</v>
      </c>
      <c r="AM1216">
        <v>0</v>
      </c>
      <c r="AN1216">
        <v>0</v>
      </c>
      <c r="AO1216">
        <f t="shared" si="601"/>
        <v>0</v>
      </c>
      <c r="AP1216">
        <f t="shared" si="610"/>
        <v>0</v>
      </c>
      <c r="AQ1216">
        <f t="shared" ca="1" si="602"/>
        <v>1.0000000000000004</v>
      </c>
      <c r="AR1216" t="str">
        <f t="shared" ca="1" si="603"/>
        <v>Supercritical</v>
      </c>
      <c r="AS1216">
        <f t="shared" ca="1" si="604"/>
        <v>3.8141460404132466E-3</v>
      </c>
    </row>
    <row r="1217" spans="1:45" x14ac:dyDescent="0.35">
      <c r="A1217">
        <v>1068</v>
      </c>
      <c r="B1217">
        <v>1066.9949999999999</v>
      </c>
      <c r="C1217">
        <v>616078.46200000006</v>
      </c>
      <c r="D1217">
        <v>3096940.1170000001</v>
      </c>
      <c r="E1217">
        <v>632.02949999999998</v>
      </c>
      <c r="F1217">
        <v>5.2</v>
      </c>
      <c r="G1217">
        <v>0</v>
      </c>
      <c r="H1217" t="s">
        <v>194</v>
      </c>
      <c r="I1217">
        <v>2E-3</v>
      </c>
      <c r="J1217">
        <f t="shared" si="605"/>
        <v>1</v>
      </c>
      <c r="K1217">
        <f t="shared" ca="1" si="606"/>
        <v>50.95</v>
      </c>
      <c r="L1217">
        <f t="shared" ca="1" si="607"/>
        <v>1.0684959309922624</v>
      </c>
      <c r="M1217">
        <f t="shared" ca="1" si="580"/>
        <v>5.5561788411597641</v>
      </c>
      <c r="N1217">
        <f t="shared" ca="1" si="581"/>
        <v>0.75728294997139567</v>
      </c>
      <c r="O1217">
        <f t="shared" ca="1" si="582"/>
        <v>9.1699712080119067</v>
      </c>
      <c r="P1217">
        <f t="shared" ca="1" si="583"/>
        <v>633.09799593099228</v>
      </c>
      <c r="Q1217">
        <f t="shared" ca="1" si="584"/>
        <v>637.38384567389585</v>
      </c>
      <c r="R1217">
        <f t="shared" ca="1" si="585"/>
        <v>2.7409906686322007E-2</v>
      </c>
      <c r="S1217">
        <f t="shared" ca="1" si="586"/>
        <v>2.8323507366843055</v>
      </c>
      <c r="T1217">
        <f t="shared" ca="1" si="587"/>
        <v>50.594272557643521</v>
      </c>
      <c r="U1217">
        <f t="shared" ca="1" si="608"/>
        <v>-2.6924192852106898E-2</v>
      </c>
      <c r="V1217">
        <f t="shared" ca="1" si="609"/>
        <v>0</v>
      </c>
      <c r="W1217">
        <f t="shared" ca="1" si="588"/>
        <v>1.0832489178085614</v>
      </c>
      <c r="X1217">
        <f t="shared" ca="1" si="589"/>
        <v>5.6328943726045191</v>
      </c>
      <c r="Y1217">
        <f t="shared" ca="1" si="590"/>
        <v>0.76466381967417318</v>
      </c>
      <c r="Z1217">
        <f t="shared" ca="1" si="591"/>
        <v>9.0450835094289026</v>
      </c>
      <c r="AA1217">
        <f t="shared" ca="1" si="592"/>
        <v>633.11274891780852</v>
      </c>
      <c r="AB1217">
        <f t="shared" ca="1" si="593"/>
        <v>637.28265389704109</v>
      </c>
      <c r="AC1217">
        <f t="shared" ca="1" si="594"/>
        <v>2.6325721990603637E-2</v>
      </c>
      <c r="AD1217">
        <f t="shared" ca="1" si="595"/>
        <v>2.7746866540709405</v>
      </c>
      <c r="AE1217">
        <f t="shared" ca="1" si="596"/>
        <v>50.028181950256098</v>
      </c>
      <c r="AF1217">
        <f t="shared" ca="1" si="597"/>
        <v>2.6269038210557483E-2</v>
      </c>
      <c r="AG1217">
        <f t="shared" ca="1" si="598"/>
        <v>0</v>
      </c>
      <c r="AH1217">
        <f ca="1">IFERROR(IF(V32="Supercritical",MAX($D$16,IFERROR(L1217,MAX($D$16,POWER((ABS(K1217)^2)/($I$5*MAX(F1217,0.1)^2),1/3)))),IF(V32="Subcritical",MAX($D$16,IFERROR(W1217,MAX($D$16,POWER((ABS(K1217)^2)/($I$5*MAX(F1217,0.1)^2),1/3)))),IF(AND(IFERROR(V1217,0)=1,IFERROR(AG1217,0)=1),IF(IFERROR(T1217,-1E+99)&gt;=IFERROR(AE1217,-1E+99),MAX($D$16,IFERROR(L1217,MAX($D$16,POWER((ABS(K1217)^2)/($I$5*MAX(F1217,0.1)^2),1/3)))),MAX($D$16,IFERROR(W1217,MAX($D$16,POWER((ABS(K1217)^2)/($I$5*MAX(F1217,0.1)^2),1/3))))),IF(IFERROR(V1217,0)=1,MAX($D$16,IFERROR(L1217,MAX($D$16,POWER((ABS(K1217)^2)/($I$5*MAX(F1217,0.1)^2),1/3)))),IF(IFERROR(AG1217,0)=1,MAX($D$16,IFERROR(W1217,MAX($D$16,POWER((ABS(K1217)^2)/($I$5*MAX(F1217,0.1)^2),1/3)))),MAX($D$16,POWER((ABS(K1217)^2)/($I$5*MAX(F1217,0.1)^2),1/3))))))),MAX($D$16,POWER((ABS(K1217)^2)/($I$5*MAX(F1217,0.1)^2),1/3)))</f>
        <v>2.1389677043987478</v>
      </c>
      <c r="AI1217">
        <f t="shared" ca="1" si="599"/>
        <v>634.16846770439872</v>
      </c>
      <c r="AJ1217">
        <f t="shared" ca="1" si="600"/>
        <v>635.23795155659809</v>
      </c>
      <c r="AM1217">
        <v>0</v>
      </c>
      <c r="AN1217">
        <v>0</v>
      </c>
      <c r="AO1217">
        <f t="shared" si="601"/>
        <v>0</v>
      </c>
      <c r="AP1217">
        <f t="shared" si="610"/>
        <v>0</v>
      </c>
      <c r="AQ1217">
        <f t="shared" ca="1" si="602"/>
        <v>1.0000000000000004</v>
      </c>
      <c r="AR1217" t="str">
        <f t="shared" ca="1" si="603"/>
        <v>Supercritical</v>
      </c>
      <c r="AS1217">
        <f t="shared" ca="1" si="604"/>
        <v>3.8141460404132466E-3</v>
      </c>
    </row>
    <row r="1218" spans="1:45" x14ac:dyDescent="0.35">
      <c r="A1218">
        <v>1069</v>
      </c>
      <c r="B1218">
        <v>1067.9960000000001</v>
      </c>
      <c r="C1218">
        <v>616078.42000000004</v>
      </c>
      <c r="D1218">
        <v>3096939.1170000001</v>
      </c>
      <c r="E1218">
        <v>632.029</v>
      </c>
      <c r="F1218">
        <v>5.2</v>
      </c>
      <c r="G1218">
        <v>0</v>
      </c>
      <c r="H1218" t="s">
        <v>194</v>
      </c>
      <c r="I1218">
        <v>0.06</v>
      </c>
      <c r="J1218">
        <f t="shared" si="605"/>
        <v>1.0010000000002037</v>
      </c>
      <c r="K1218">
        <f t="shared" ca="1" si="606"/>
        <v>50.95</v>
      </c>
      <c r="L1218">
        <f t="shared" ca="1" si="607"/>
        <v>1.0684959309922624</v>
      </c>
      <c r="M1218">
        <f t="shared" ca="1" si="580"/>
        <v>5.5561788411597641</v>
      </c>
      <c r="N1218">
        <f t="shared" ca="1" si="581"/>
        <v>0.75728294997139567</v>
      </c>
      <c r="O1218">
        <f t="shared" ca="1" si="582"/>
        <v>9.1699712080119067</v>
      </c>
      <c r="P1218">
        <f t="shared" ca="1" si="583"/>
        <v>633.0974959309923</v>
      </c>
      <c r="Q1218">
        <f t="shared" ca="1" si="584"/>
        <v>637.38334567389586</v>
      </c>
      <c r="R1218">
        <f t="shared" ca="1" si="585"/>
        <v>2.7409906686322007E-2</v>
      </c>
      <c r="S1218">
        <f t="shared" ca="1" si="586"/>
        <v>2.8323507366843055</v>
      </c>
      <c r="T1218">
        <f t="shared" ca="1" si="587"/>
        <v>50.594272557643521</v>
      </c>
      <c r="U1218">
        <f t="shared" ca="1" si="608"/>
        <v>-2.7365901567350193E-2</v>
      </c>
      <c r="V1218">
        <f t="shared" ca="1" si="609"/>
        <v>0</v>
      </c>
      <c r="W1218">
        <f t="shared" ca="1" si="588"/>
        <v>1.0889709662938234</v>
      </c>
      <c r="X1218">
        <f t="shared" ca="1" si="589"/>
        <v>5.662649024727882</v>
      </c>
      <c r="Y1218">
        <f t="shared" ca="1" si="590"/>
        <v>0.76751065222084713</v>
      </c>
      <c r="Z1218">
        <f t="shared" ca="1" si="591"/>
        <v>8.9975556983153133</v>
      </c>
      <c r="AA1218">
        <f t="shared" ca="1" si="592"/>
        <v>633.1179709662938</v>
      </c>
      <c r="AB1218">
        <f t="shared" ca="1" si="593"/>
        <v>637.24416915917277</v>
      </c>
      <c r="AC1218">
        <f t="shared" ca="1" si="594"/>
        <v>2.5921038077573826E-2</v>
      </c>
      <c r="AD1218">
        <f t="shared" ca="1" si="595"/>
        <v>2.7528458282506323</v>
      </c>
      <c r="AE1218">
        <f t="shared" ca="1" si="596"/>
        <v>49.813654535600996</v>
      </c>
      <c r="AF1218">
        <f t="shared" ca="1" si="597"/>
        <v>2.5813026906007508E-2</v>
      </c>
      <c r="AG1218">
        <f t="shared" ca="1" si="598"/>
        <v>0</v>
      </c>
      <c r="AH1218">
        <f ca="1">IFERROR(IF(V32="Supercritical",MAX($D$16,IFERROR(L1218,MAX($D$16,POWER((ABS(K1218)^2)/($I$5*MAX(F1218,0.1)^2),1/3)))),IF(V32="Subcritical",MAX($D$16,IFERROR(W1218,MAX($D$16,POWER((ABS(K1218)^2)/($I$5*MAX(F1218,0.1)^2),1/3)))),IF(AND(IFERROR(V1218,0)=1,IFERROR(AG1218,0)=1),IF(IFERROR(T1218,-1E+99)&gt;=IFERROR(AE1218,-1E+99),MAX($D$16,IFERROR(L1218,MAX($D$16,POWER((ABS(K1218)^2)/($I$5*MAX(F1218,0.1)^2),1/3)))),MAX($D$16,IFERROR(W1218,MAX($D$16,POWER((ABS(K1218)^2)/($I$5*MAX(F1218,0.1)^2),1/3))))),IF(IFERROR(V1218,0)=1,MAX($D$16,IFERROR(L1218,MAX($D$16,POWER((ABS(K1218)^2)/($I$5*MAX(F1218,0.1)^2),1/3)))),IF(IFERROR(AG1218,0)=1,MAX($D$16,IFERROR(W1218,MAX($D$16,POWER((ABS(K1218)^2)/($I$5*MAX(F1218,0.1)^2),1/3)))),MAX($D$16,POWER((ABS(K1218)^2)/($I$5*MAX(F1218,0.1)^2),1/3))))))),MAX($D$16,POWER((ABS(K1218)^2)/($I$5*MAX(F1218,0.1)^2),1/3)))</f>
        <v>2.1389677043987478</v>
      </c>
      <c r="AI1218">
        <f t="shared" ca="1" si="599"/>
        <v>634.16796770439873</v>
      </c>
      <c r="AJ1218">
        <f t="shared" ca="1" si="600"/>
        <v>635.2374515565981</v>
      </c>
      <c r="AM1218">
        <v>0</v>
      </c>
      <c r="AN1218">
        <v>0</v>
      </c>
      <c r="AO1218">
        <f t="shared" si="601"/>
        <v>0</v>
      </c>
      <c r="AP1218">
        <f t="shared" si="610"/>
        <v>0</v>
      </c>
      <c r="AQ1218">
        <f t="shared" ca="1" si="602"/>
        <v>1.0000000000000004</v>
      </c>
      <c r="AR1218" t="str">
        <f t="shared" ca="1" si="603"/>
        <v>Supercritical</v>
      </c>
      <c r="AS1218">
        <f t="shared" ca="1" si="604"/>
        <v>3.8141460404132466E-3</v>
      </c>
    </row>
    <row r="1219" spans="1:45" x14ac:dyDescent="0.35">
      <c r="A1219">
        <v>1070</v>
      </c>
      <c r="B1219">
        <v>1068.9960000000001</v>
      </c>
      <c r="C1219">
        <v>616078.37699999998</v>
      </c>
      <c r="D1219">
        <v>3096938.1179999998</v>
      </c>
      <c r="E1219">
        <v>632.02850000000001</v>
      </c>
      <c r="F1219">
        <v>5.2</v>
      </c>
      <c r="G1219">
        <v>0</v>
      </c>
      <c r="H1219" t="s">
        <v>194</v>
      </c>
      <c r="I1219">
        <v>5.7000000000000002E-2</v>
      </c>
      <c r="J1219">
        <f t="shared" si="605"/>
        <v>1</v>
      </c>
      <c r="K1219">
        <f t="shared" ca="1" si="606"/>
        <v>50.95</v>
      </c>
      <c r="L1219">
        <f t="shared" ca="1" si="607"/>
        <v>1.0684959309922624</v>
      </c>
      <c r="M1219">
        <f t="shared" ca="1" si="580"/>
        <v>5.5561788411597641</v>
      </c>
      <c r="N1219">
        <f t="shared" ca="1" si="581"/>
        <v>0.75728294997139567</v>
      </c>
      <c r="O1219">
        <f t="shared" ca="1" si="582"/>
        <v>9.1699712080119067</v>
      </c>
      <c r="P1219">
        <f t="shared" ca="1" si="583"/>
        <v>633.09699593099231</v>
      </c>
      <c r="Q1219">
        <f t="shared" ca="1" si="584"/>
        <v>637.38284567389587</v>
      </c>
      <c r="R1219">
        <f t="shared" ca="1" si="585"/>
        <v>2.7409906686322007E-2</v>
      </c>
      <c r="S1219">
        <f t="shared" ca="1" si="586"/>
        <v>2.8323507366843055</v>
      </c>
      <c r="T1219">
        <f t="shared" ca="1" si="587"/>
        <v>50.594272557643521</v>
      </c>
      <c r="U1219">
        <f t="shared" ca="1" si="608"/>
        <v>-2.7317062411952975E-2</v>
      </c>
      <c r="V1219">
        <f t="shared" ca="1" si="609"/>
        <v>0</v>
      </c>
      <c r="W1219">
        <f t="shared" ca="1" si="588"/>
        <v>1.0942788275782735</v>
      </c>
      <c r="X1219">
        <f t="shared" ca="1" si="589"/>
        <v>5.6902499034070226</v>
      </c>
      <c r="Y1219">
        <f t="shared" ca="1" si="590"/>
        <v>0.77014353395966817</v>
      </c>
      <c r="Z1219">
        <f t="shared" ca="1" si="591"/>
        <v>8.9539125460015061</v>
      </c>
      <c r="AA1219">
        <f t="shared" ca="1" si="592"/>
        <v>633.12277882757826</v>
      </c>
      <c r="AB1219">
        <f t="shared" ca="1" si="593"/>
        <v>637.20904538626553</v>
      </c>
      <c r="AC1219">
        <f t="shared" ca="1" si="594"/>
        <v>2.5553240552055573E-2</v>
      </c>
      <c r="AD1219">
        <f t="shared" ca="1" si="595"/>
        <v>2.7328408848198866</v>
      </c>
      <c r="AE1219">
        <f t="shared" ca="1" si="596"/>
        <v>49.617115778194368</v>
      </c>
      <c r="AF1219">
        <f t="shared" ca="1" si="597"/>
        <v>2.5053240552097122E-2</v>
      </c>
      <c r="AG1219">
        <f t="shared" ca="1" si="598"/>
        <v>0</v>
      </c>
      <c r="AH1219">
        <f ca="1">IFERROR(IF(V32="Supercritical",MAX($D$16,IFERROR(L1219,MAX($D$16,POWER((ABS(K1219)^2)/($I$5*MAX(F1219,0.1)^2),1/3)))),IF(V32="Subcritical",MAX($D$16,IFERROR(W1219,MAX($D$16,POWER((ABS(K1219)^2)/($I$5*MAX(F1219,0.1)^2),1/3)))),IF(AND(IFERROR(V1219,0)=1,IFERROR(AG1219,0)=1),IF(IFERROR(T1219,-1E+99)&gt;=IFERROR(AE1219,-1E+99),MAX($D$16,IFERROR(L1219,MAX($D$16,POWER((ABS(K1219)^2)/($I$5*MAX(F1219,0.1)^2),1/3)))),MAX($D$16,IFERROR(W1219,MAX($D$16,POWER((ABS(K1219)^2)/($I$5*MAX(F1219,0.1)^2),1/3))))),IF(IFERROR(V1219,0)=1,MAX($D$16,IFERROR(L1219,MAX($D$16,POWER((ABS(K1219)^2)/($I$5*MAX(F1219,0.1)^2),1/3)))),IF(IFERROR(AG1219,0)=1,MAX($D$16,IFERROR(W1219,MAX($D$16,POWER((ABS(K1219)^2)/($I$5*MAX(F1219,0.1)^2),1/3)))),MAX($D$16,POWER((ABS(K1219)^2)/($I$5*MAX(F1219,0.1)^2),1/3))))))),MAX($D$16,POWER((ABS(K1219)^2)/($I$5*MAX(F1219,0.1)^2),1/3)))</f>
        <v>2.1389677043987478</v>
      </c>
      <c r="AI1219">
        <f t="shared" ca="1" si="599"/>
        <v>634.16746770439875</v>
      </c>
      <c r="AJ1219">
        <f t="shared" ca="1" si="600"/>
        <v>635.23695155659811</v>
      </c>
      <c r="AM1219">
        <v>0</v>
      </c>
      <c r="AN1219">
        <v>0</v>
      </c>
      <c r="AO1219">
        <f t="shared" si="601"/>
        <v>0</v>
      </c>
      <c r="AP1219">
        <f t="shared" si="610"/>
        <v>0</v>
      </c>
      <c r="AQ1219">
        <f t="shared" ca="1" si="602"/>
        <v>1.0000000000000004</v>
      </c>
      <c r="AR1219" t="str">
        <f t="shared" ca="1" si="603"/>
        <v>Supercritical</v>
      </c>
      <c r="AS1219">
        <f t="shared" ca="1" si="604"/>
        <v>3.8141460404132466E-3</v>
      </c>
    </row>
    <row r="1220" spans="1:45" x14ac:dyDescent="0.35">
      <c r="A1220">
        <v>1071</v>
      </c>
      <c r="B1220">
        <v>1069.9960000000001</v>
      </c>
      <c r="C1220">
        <v>616078.33499999996</v>
      </c>
      <c r="D1220">
        <v>3096937.1189999999</v>
      </c>
      <c r="E1220">
        <v>632.02800000000002</v>
      </c>
      <c r="F1220">
        <v>5.2</v>
      </c>
      <c r="G1220">
        <v>0</v>
      </c>
      <c r="H1220" t="s">
        <v>194</v>
      </c>
      <c r="I1220">
        <v>0</v>
      </c>
      <c r="J1220">
        <f t="shared" si="605"/>
        <v>1</v>
      </c>
      <c r="K1220">
        <f t="shared" ca="1" si="606"/>
        <v>50.95</v>
      </c>
      <c r="L1220">
        <f t="shared" ca="1" si="607"/>
        <v>1.0684959309922624</v>
      </c>
      <c r="M1220">
        <f t="shared" ca="1" si="580"/>
        <v>5.5561788411597641</v>
      </c>
      <c r="N1220">
        <f t="shared" ca="1" si="581"/>
        <v>0.75728294997139567</v>
      </c>
      <c r="O1220">
        <f t="shared" ca="1" si="582"/>
        <v>9.1699712080119067</v>
      </c>
      <c r="P1220">
        <f t="shared" ca="1" si="583"/>
        <v>633.09649593099232</v>
      </c>
      <c r="Q1220">
        <f t="shared" ca="1" si="584"/>
        <v>637.38234567389588</v>
      </c>
      <c r="R1220">
        <f t="shared" ca="1" si="585"/>
        <v>2.7409906686322007E-2</v>
      </c>
      <c r="S1220">
        <f t="shared" ca="1" si="586"/>
        <v>2.8323507366843055</v>
      </c>
      <c r="T1220">
        <f t="shared" ca="1" si="587"/>
        <v>50.594272557643521</v>
      </c>
      <c r="U1220">
        <f t="shared" ca="1" si="608"/>
        <v>-2.6909906686341856E-2</v>
      </c>
      <c r="V1220">
        <f t="shared" ca="1" si="609"/>
        <v>0</v>
      </c>
      <c r="W1220">
        <f t="shared" ca="1" si="588"/>
        <v>1.0992202457764169</v>
      </c>
      <c r="X1220">
        <f t="shared" ca="1" si="589"/>
        <v>5.7159452780373678</v>
      </c>
      <c r="Y1220">
        <f t="shared" ca="1" si="590"/>
        <v>0.77258785612502334</v>
      </c>
      <c r="Z1220">
        <f t="shared" ca="1" si="591"/>
        <v>8.9136612619031652</v>
      </c>
      <c r="AA1220">
        <f t="shared" ca="1" si="592"/>
        <v>633.12722024577647</v>
      </c>
      <c r="AB1220">
        <f t="shared" ca="1" si="593"/>
        <v>637.1768306989851</v>
      </c>
      <c r="AC1220">
        <f t="shared" ca="1" si="594"/>
        <v>2.521724280632729E-2</v>
      </c>
      <c r="AD1220">
        <f t="shared" ca="1" si="595"/>
        <v>2.7144338524716045</v>
      </c>
      <c r="AE1220">
        <f t="shared" ca="1" si="596"/>
        <v>49.436244882501548</v>
      </c>
      <c r="AF1220">
        <f t="shared" ca="1" si="597"/>
        <v>2.4717242806332251E-2</v>
      </c>
      <c r="AG1220">
        <f t="shared" ca="1" si="598"/>
        <v>0</v>
      </c>
      <c r="AH1220">
        <f ca="1">IFERROR(IF(V32="Supercritical",MAX($D$16,IFERROR(L1220,MAX($D$16,POWER((ABS(K1220)^2)/($I$5*MAX(F1220,0.1)^2),1/3)))),IF(V32="Subcritical",MAX($D$16,IFERROR(W1220,MAX($D$16,POWER((ABS(K1220)^2)/($I$5*MAX(F1220,0.1)^2),1/3)))),IF(AND(IFERROR(V1220,0)=1,IFERROR(AG1220,0)=1),IF(IFERROR(T1220,-1E+99)&gt;=IFERROR(AE1220,-1E+99),MAX($D$16,IFERROR(L1220,MAX($D$16,POWER((ABS(K1220)^2)/($I$5*MAX(F1220,0.1)^2),1/3)))),MAX($D$16,IFERROR(W1220,MAX($D$16,POWER((ABS(K1220)^2)/($I$5*MAX(F1220,0.1)^2),1/3))))),IF(IFERROR(V1220,0)=1,MAX($D$16,IFERROR(L1220,MAX($D$16,POWER((ABS(K1220)^2)/($I$5*MAX(F1220,0.1)^2),1/3)))),IF(IFERROR(AG1220,0)=1,MAX($D$16,IFERROR(W1220,MAX($D$16,POWER((ABS(K1220)^2)/($I$5*MAX(F1220,0.1)^2),1/3)))),MAX($D$16,POWER((ABS(K1220)^2)/($I$5*MAX(F1220,0.1)^2),1/3))))))),MAX($D$16,POWER((ABS(K1220)^2)/($I$5*MAX(F1220,0.1)^2),1/3)))</f>
        <v>2.1389677043987478</v>
      </c>
      <c r="AI1220">
        <f t="shared" ca="1" si="599"/>
        <v>634.16696770439876</v>
      </c>
      <c r="AJ1220">
        <f t="shared" ca="1" si="600"/>
        <v>635.23645155659813</v>
      </c>
      <c r="AM1220">
        <v>0</v>
      </c>
      <c r="AN1220">
        <v>0</v>
      </c>
      <c r="AO1220">
        <f t="shared" si="601"/>
        <v>0</v>
      </c>
      <c r="AP1220">
        <f t="shared" si="610"/>
        <v>0</v>
      </c>
      <c r="AQ1220">
        <f t="shared" ca="1" si="602"/>
        <v>1.0000000000000004</v>
      </c>
      <c r="AR1220" t="str">
        <f t="shared" ca="1" si="603"/>
        <v>Supercritical</v>
      </c>
      <c r="AS1220">
        <f t="shared" ca="1" si="604"/>
        <v>3.8141460404132466E-3</v>
      </c>
    </row>
    <row r="1221" spans="1:45" x14ac:dyDescent="0.35">
      <c r="A1221">
        <v>1072</v>
      </c>
      <c r="B1221">
        <v>1070.9960000000001</v>
      </c>
      <c r="C1221">
        <v>616078.29299999995</v>
      </c>
      <c r="D1221">
        <v>3096936.12</v>
      </c>
      <c r="E1221">
        <v>632.02750000000003</v>
      </c>
      <c r="F1221">
        <v>5.2</v>
      </c>
      <c r="G1221">
        <v>0</v>
      </c>
      <c r="H1221" t="s">
        <v>194</v>
      </c>
      <c r="I1221">
        <v>0</v>
      </c>
      <c r="J1221">
        <f t="shared" si="605"/>
        <v>1</v>
      </c>
      <c r="K1221">
        <f t="shared" ca="1" si="606"/>
        <v>50.95</v>
      </c>
      <c r="L1221">
        <f t="shared" ca="1" si="607"/>
        <v>1.0684959309922624</v>
      </c>
      <c r="M1221">
        <f t="shared" ca="1" si="580"/>
        <v>5.5561788411597641</v>
      </c>
      <c r="N1221">
        <f t="shared" ca="1" si="581"/>
        <v>0.75728294997139567</v>
      </c>
      <c r="O1221">
        <f t="shared" ca="1" si="582"/>
        <v>9.1699712080119067</v>
      </c>
      <c r="P1221">
        <f t="shared" ca="1" si="583"/>
        <v>633.09599593099233</v>
      </c>
      <c r="Q1221">
        <f t="shared" ca="1" si="584"/>
        <v>637.3818456738959</v>
      </c>
      <c r="R1221">
        <f t="shared" ca="1" si="585"/>
        <v>2.7409906686322007E-2</v>
      </c>
      <c r="S1221">
        <f t="shared" ca="1" si="586"/>
        <v>2.8323507366843055</v>
      </c>
      <c r="T1221">
        <f t="shared" ca="1" si="587"/>
        <v>50.594272557643521</v>
      </c>
      <c r="U1221">
        <f t="shared" ca="1" si="608"/>
        <v>-2.6909906686341856E-2</v>
      </c>
      <c r="V1221">
        <f t="shared" ca="1" si="609"/>
        <v>0</v>
      </c>
      <c r="W1221">
        <f t="shared" ca="1" si="588"/>
        <v>1.1038355896860086</v>
      </c>
      <c r="X1221">
        <f t="shared" ca="1" si="589"/>
        <v>5.7399450663672447</v>
      </c>
      <c r="Y1221">
        <f t="shared" ca="1" si="590"/>
        <v>0.77486499162532296</v>
      </c>
      <c r="Z1221">
        <f t="shared" ca="1" si="591"/>
        <v>8.8763915701105756</v>
      </c>
      <c r="AA1221">
        <f t="shared" ca="1" si="592"/>
        <v>633.13133558968605</v>
      </c>
      <c r="AB1221">
        <f t="shared" ca="1" si="593"/>
        <v>637.1471524758191</v>
      </c>
      <c r="AC1221">
        <f t="shared" ca="1" si="594"/>
        <v>2.4908870578744791E-2</v>
      </c>
      <c r="AD1221">
        <f t="shared" ca="1" si="595"/>
        <v>2.6974273237850683</v>
      </c>
      <c r="AE1221">
        <f t="shared" ca="1" si="596"/>
        <v>49.269114469536532</v>
      </c>
      <c r="AF1221">
        <f t="shared" ca="1" si="597"/>
        <v>2.4790373183009251E-2</v>
      </c>
      <c r="AG1221">
        <f t="shared" ca="1" si="598"/>
        <v>0</v>
      </c>
      <c r="AH1221">
        <f ca="1">IFERROR(IF(V32="Supercritical",MAX($D$16,IFERROR(L1221,MAX($D$16,POWER((ABS(K1221)^2)/($I$5*MAX(F1221,0.1)^2),1/3)))),IF(V32="Subcritical",MAX($D$16,IFERROR(W1221,MAX($D$16,POWER((ABS(K1221)^2)/($I$5*MAX(F1221,0.1)^2),1/3)))),IF(AND(IFERROR(V1221,0)=1,IFERROR(AG1221,0)=1),IF(IFERROR(T1221,-1E+99)&gt;=IFERROR(AE1221,-1E+99),MAX($D$16,IFERROR(L1221,MAX($D$16,POWER((ABS(K1221)^2)/($I$5*MAX(F1221,0.1)^2),1/3)))),MAX($D$16,IFERROR(W1221,MAX($D$16,POWER((ABS(K1221)^2)/($I$5*MAX(F1221,0.1)^2),1/3))))),IF(IFERROR(V1221,0)=1,MAX($D$16,IFERROR(L1221,MAX($D$16,POWER((ABS(K1221)^2)/($I$5*MAX(F1221,0.1)^2),1/3)))),IF(IFERROR(AG1221,0)=1,MAX($D$16,IFERROR(W1221,MAX($D$16,POWER((ABS(K1221)^2)/($I$5*MAX(F1221,0.1)^2),1/3)))),MAX($D$16,POWER((ABS(K1221)^2)/($I$5*MAX(F1221,0.1)^2),1/3))))))),MAX($D$16,POWER((ABS(K1221)^2)/($I$5*MAX(F1221,0.1)^2),1/3)))</f>
        <v>2.1389677043987478</v>
      </c>
      <c r="AI1221">
        <f t="shared" ca="1" si="599"/>
        <v>634.16646770439877</v>
      </c>
      <c r="AJ1221">
        <f t="shared" ca="1" si="600"/>
        <v>635.23595155659814</v>
      </c>
      <c r="AM1221">
        <v>0</v>
      </c>
      <c r="AN1221">
        <v>0</v>
      </c>
      <c r="AO1221">
        <f t="shared" si="601"/>
        <v>0</v>
      </c>
      <c r="AP1221">
        <f t="shared" si="610"/>
        <v>0</v>
      </c>
      <c r="AQ1221">
        <f t="shared" ca="1" si="602"/>
        <v>1.0000000000000004</v>
      </c>
      <c r="AR1221" t="str">
        <f t="shared" ca="1" si="603"/>
        <v>Supercritical</v>
      </c>
      <c r="AS1221">
        <f t="shared" ca="1" si="604"/>
        <v>3.8141460404132466E-3</v>
      </c>
    </row>
    <row r="1222" spans="1:45" x14ac:dyDescent="0.35">
      <c r="A1222">
        <v>1073</v>
      </c>
      <c r="B1222">
        <v>1071.9960000000001</v>
      </c>
      <c r="C1222">
        <v>616078.25100000005</v>
      </c>
      <c r="D1222">
        <v>3096935.1209999998</v>
      </c>
      <c r="E1222">
        <v>632.02700000000004</v>
      </c>
      <c r="F1222">
        <v>5.2</v>
      </c>
      <c r="G1222">
        <v>0</v>
      </c>
      <c r="H1222" t="s">
        <v>194</v>
      </c>
      <c r="I1222">
        <v>5.7000000000000002E-2</v>
      </c>
      <c r="J1222">
        <f t="shared" si="605"/>
        <v>1</v>
      </c>
      <c r="K1222">
        <f t="shared" ca="1" si="606"/>
        <v>50.95</v>
      </c>
      <c r="L1222">
        <f t="shared" ca="1" si="607"/>
        <v>1.0684959309922624</v>
      </c>
      <c r="M1222">
        <f t="shared" ca="1" si="580"/>
        <v>5.5561788411597641</v>
      </c>
      <c r="N1222">
        <f t="shared" ca="1" si="581"/>
        <v>0.75728294997139567</v>
      </c>
      <c r="O1222">
        <f t="shared" ca="1" si="582"/>
        <v>9.1699712080119067</v>
      </c>
      <c r="P1222">
        <f t="shared" ca="1" si="583"/>
        <v>633.09549593099234</v>
      </c>
      <c r="Q1222">
        <f t="shared" ca="1" si="584"/>
        <v>637.38134567389591</v>
      </c>
      <c r="R1222">
        <f t="shared" ca="1" si="585"/>
        <v>2.7409906686322007E-2</v>
      </c>
      <c r="S1222">
        <f t="shared" ca="1" si="586"/>
        <v>2.8323507366843055</v>
      </c>
      <c r="T1222">
        <f t="shared" ca="1" si="587"/>
        <v>50.594272557643521</v>
      </c>
      <c r="U1222">
        <f t="shared" ca="1" si="608"/>
        <v>-2.7317062411952975E-2</v>
      </c>
      <c r="V1222">
        <f t="shared" ca="1" si="609"/>
        <v>0</v>
      </c>
      <c r="W1222">
        <f t="shared" ca="1" si="588"/>
        <v>1.1081592665371036</v>
      </c>
      <c r="X1222">
        <f t="shared" ca="1" si="589"/>
        <v>5.7624281859929392</v>
      </c>
      <c r="Y1222">
        <f t="shared" ca="1" si="590"/>
        <v>0.77699308090591157</v>
      </c>
      <c r="Z1222">
        <f t="shared" ca="1" si="591"/>
        <v>8.8417587786771996</v>
      </c>
      <c r="AA1222">
        <f t="shared" ca="1" si="592"/>
        <v>633.13515926653713</v>
      </c>
      <c r="AB1222">
        <f t="shared" ca="1" si="593"/>
        <v>637.11970046431054</v>
      </c>
      <c r="AC1222">
        <f t="shared" ca="1" si="594"/>
        <v>2.4624663665724539E-2</v>
      </c>
      <c r="AD1222">
        <f t="shared" ca="1" si="595"/>
        <v>2.6816560070112203</v>
      </c>
      <c r="AE1222">
        <f t="shared" ca="1" si="596"/>
        <v>49.114109108631062</v>
      </c>
      <c r="AF1222">
        <f t="shared" ca="1" si="597"/>
        <v>2.4503195079546458E-2</v>
      </c>
      <c r="AG1222">
        <f t="shared" ca="1" si="598"/>
        <v>0</v>
      </c>
      <c r="AH1222">
        <f ca="1">IFERROR(IF(V32="Supercritical",MAX($D$16,IFERROR(L1222,MAX($D$16,POWER((ABS(K1222)^2)/($I$5*MAX(F1222,0.1)^2),1/3)))),IF(V32="Subcritical",MAX($D$16,IFERROR(W1222,MAX($D$16,POWER((ABS(K1222)^2)/($I$5*MAX(F1222,0.1)^2),1/3)))),IF(AND(IFERROR(V1222,0)=1,IFERROR(AG1222,0)=1),IF(IFERROR(T1222,-1E+99)&gt;=IFERROR(AE1222,-1E+99),MAX($D$16,IFERROR(L1222,MAX($D$16,POWER((ABS(K1222)^2)/($I$5*MAX(F1222,0.1)^2),1/3)))),MAX($D$16,IFERROR(W1222,MAX($D$16,POWER((ABS(K1222)^2)/($I$5*MAX(F1222,0.1)^2),1/3))))),IF(IFERROR(V1222,0)=1,MAX($D$16,IFERROR(L1222,MAX($D$16,POWER((ABS(K1222)^2)/($I$5*MAX(F1222,0.1)^2),1/3)))),IF(IFERROR(AG1222,0)=1,MAX($D$16,IFERROR(W1222,MAX($D$16,POWER((ABS(K1222)^2)/($I$5*MAX(F1222,0.1)^2),1/3)))),MAX($D$16,POWER((ABS(K1222)^2)/($I$5*MAX(F1222,0.1)^2),1/3))))))),MAX($D$16,POWER((ABS(K1222)^2)/($I$5*MAX(F1222,0.1)^2),1/3)))</f>
        <v>2.1389677043987478</v>
      </c>
      <c r="AI1222">
        <f t="shared" ca="1" si="599"/>
        <v>634.16596770439878</v>
      </c>
      <c r="AJ1222">
        <f t="shared" ca="1" si="600"/>
        <v>635.23545155659815</v>
      </c>
      <c r="AM1222">
        <v>0</v>
      </c>
      <c r="AN1222">
        <v>0</v>
      </c>
      <c r="AO1222">
        <f t="shared" si="601"/>
        <v>0</v>
      </c>
      <c r="AP1222">
        <f t="shared" si="610"/>
        <v>0</v>
      </c>
      <c r="AQ1222">
        <f t="shared" ca="1" si="602"/>
        <v>1.0000000000000004</v>
      </c>
      <c r="AR1222" t="str">
        <f t="shared" ca="1" si="603"/>
        <v>Supercritical</v>
      </c>
      <c r="AS1222">
        <f t="shared" ca="1" si="604"/>
        <v>3.8141460404132466E-3</v>
      </c>
    </row>
    <row r="1223" spans="1:45" x14ac:dyDescent="0.35">
      <c r="A1223">
        <v>1074</v>
      </c>
      <c r="B1223">
        <v>1072.9960000000001</v>
      </c>
      <c r="C1223">
        <v>616078.20799999998</v>
      </c>
      <c r="D1223">
        <v>3096934.122</v>
      </c>
      <c r="E1223">
        <v>632.02650000000006</v>
      </c>
      <c r="F1223">
        <v>5.2</v>
      </c>
      <c r="G1223">
        <v>0</v>
      </c>
      <c r="H1223" t="s">
        <v>194</v>
      </c>
      <c r="I1223">
        <v>5.7000000000000002E-2</v>
      </c>
      <c r="J1223">
        <f t="shared" si="605"/>
        <v>1</v>
      </c>
      <c r="K1223">
        <f t="shared" ca="1" si="606"/>
        <v>50.95</v>
      </c>
      <c r="L1223">
        <f t="shared" ca="1" si="607"/>
        <v>1.0684959309922624</v>
      </c>
      <c r="M1223">
        <f t="shared" ca="1" si="580"/>
        <v>5.5561788411597641</v>
      </c>
      <c r="N1223">
        <f t="shared" ca="1" si="581"/>
        <v>0.75728294997139567</v>
      </c>
      <c r="O1223">
        <f t="shared" ca="1" si="582"/>
        <v>9.1699712080119067</v>
      </c>
      <c r="P1223">
        <f t="shared" ca="1" si="583"/>
        <v>633.09499593099235</v>
      </c>
      <c r="Q1223">
        <f t="shared" ca="1" si="584"/>
        <v>637.38084567389592</v>
      </c>
      <c r="R1223">
        <f t="shared" ca="1" si="585"/>
        <v>2.7409906686322007E-2</v>
      </c>
      <c r="S1223">
        <f t="shared" ca="1" si="586"/>
        <v>2.8323507366843055</v>
      </c>
      <c r="T1223">
        <f t="shared" ca="1" si="587"/>
        <v>50.594272557643521</v>
      </c>
      <c r="U1223">
        <f t="shared" ca="1" si="608"/>
        <v>-2.7317062411952975E-2</v>
      </c>
      <c r="V1223">
        <f t="shared" ca="1" si="609"/>
        <v>0</v>
      </c>
      <c r="W1223">
        <f t="shared" ca="1" si="588"/>
        <v>1.1122208155187767</v>
      </c>
      <c r="X1223">
        <f t="shared" ca="1" si="589"/>
        <v>5.7835482406976393</v>
      </c>
      <c r="Y1223">
        <f t="shared" ca="1" si="590"/>
        <v>0.77898763679678873</v>
      </c>
      <c r="Z1223">
        <f t="shared" ca="1" si="591"/>
        <v>8.8094709129380711</v>
      </c>
      <c r="AA1223">
        <f t="shared" ca="1" si="592"/>
        <v>633.13872081551881</v>
      </c>
      <c r="AB1223">
        <f t="shared" ca="1" si="593"/>
        <v>637.09421407575849</v>
      </c>
      <c r="AC1223">
        <f t="shared" ca="1" si="594"/>
        <v>2.4361727621127191E-2</v>
      </c>
      <c r="AD1223">
        <f t="shared" ca="1" si="595"/>
        <v>2.666980331641406</v>
      </c>
      <c r="AE1223">
        <f t="shared" ca="1" si="596"/>
        <v>48.96986354313124</v>
      </c>
      <c r="AF1223">
        <f t="shared" ca="1" si="597"/>
        <v>2.3837365893427886E-2</v>
      </c>
      <c r="AG1223">
        <f t="shared" ca="1" si="598"/>
        <v>0</v>
      </c>
      <c r="AH1223">
        <f ca="1">IFERROR(IF(V32="Supercritical",MAX($D$16,IFERROR(L1223,MAX($D$16,POWER((ABS(K1223)^2)/($I$5*MAX(F1223,0.1)^2),1/3)))),IF(V32="Subcritical",MAX($D$16,IFERROR(W1223,MAX($D$16,POWER((ABS(K1223)^2)/($I$5*MAX(F1223,0.1)^2),1/3)))),IF(AND(IFERROR(V1223,0)=1,IFERROR(AG1223,0)=1),IF(IFERROR(T1223,-1E+99)&gt;=IFERROR(AE1223,-1E+99),MAX($D$16,IFERROR(L1223,MAX($D$16,POWER((ABS(K1223)^2)/($I$5*MAX(F1223,0.1)^2),1/3)))),MAX($D$16,IFERROR(W1223,MAX($D$16,POWER((ABS(K1223)^2)/($I$5*MAX(F1223,0.1)^2),1/3))))),IF(IFERROR(V1223,0)=1,MAX($D$16,IFERROR(L1223,MAX($D$16,POWER((ABS(K1223)^2)/($I$5*MAX(F1223,0.1)^2),1/3)))),IF(IFERROR(AG1223,0)=1,MAX($D$16,IFERROR(W1223,MAX($D$16,POWER((ABS(K1223)^2)/($I$5*MAX(F1223,0.1)^2),1/3)))),MAX($D$16,POWER((ABS(K1223)^2)/($I$5*MAX(F1223,0.1)^2),1/3))))))),MAX($D$16,POWER((ABS(K1223)^2)/($I$5*MAX(F1223,0.1)^2),1/3)))</f>
        <v>2.1389677043987478</v>
      </c>
      <c r="AI1223">
        <f t="shared" ca="1" si="599"/>
        <v>634.16546770439879</v>
      </c>
      <c r="AJ1223">
        <f t="shared" ca="1" si="600"/>
        <v>635.23495155659816</v>
      </c>
      <c r="AM1223">
        <v>0</v>
      </c>
      <c r="AN1223">
        <v>0</v>
      </c>
      <c r="AO1223">
        <f t="shared" si="601"/>
        <v>0</v>
      </c>
      <c r="AP1223">
        <f t="shared" si="610"/>
        <v>0</v>
      </c>
      <c r="AQ1223">
        <f t="shared" ca="1" si="602"/>
        <v>1.0000000000000004</v>
      </c>
      <c r="AR1223" t="str">
        <f t="shared" ca="1" si="603"/>
        <v>Supercritical</v>
      </c>
      <c r="AS1223">
        <f t="shared" ca="1" si="604"/>
        <v>3.8141460404132466E-3</v>
      </c>
    </row>
    <row r="1224" spans="1:45" x14ac:dyDescent="0.35">
      <c r="A1224">
        <v>1075</v>
      </c>
      <c r="B1224">
        <v>1073.9949999999999</v>
      </c>
      <c r="C1224">
        <v>616078.16599999997</v>
      </c>
      <c r="D1224">
        <v>3096933.1230000001</v>
      </c>
      <c r="E1224">
        <v>632.02599999999995</v>
      </c>
      <c r="F1224">
        <v>5.2</v>
      </c>
      <c r="G1224">
        <v>0</v>
      </c>
      <c r="H1224" t="s">
        <v>194</v>
      </c>
      <c r="I1224">
        <v>0</v>
      </c>
      <c r="J1224">
        <f t="shared" si="605"/>
        <v>0.99899999999979627</v>
      </c>
      <c r="K1224">
        <f t="shared" ca="1" si="606"/>
        <v>50.95</v>
      </c>
      <c r="L1224">
        <f t="shared" ca="1" si="607"/>
        <v>1.0684959309922624</v>
      </c>
      <c r="M1224">
        <f t="shared" ca="1" si="580"/>
        <v>5.5561788411597641</v>
      </c>
      <c r="N1224">
        <f t="shared" ca="1" si="581"/>
        <v>0.75728294997139567</v>
      </c>
      <c r="O1224">
        <f t="shared" ca="1" si="582"/>
        <v>9.1699712080119067</v>
      </c>
      <c r="P1224">
        <f t="shared" ca="1" si="583"/>
        <v>633.09449593099225</v>
      </c>
      <c r="Q1224">
        <f t="shared" ca="1" si="584"/>
        <v>637.38034567389582</v>
      </c>
      <c r="R1224">
        <f t="shared" ca="1" si="585"/>
        <v>2.7409906686322007E-2</v>
      </c>
      <c r="S1224">
        <f t="shared" ca="1" si="586"/>
        <v>2.8323507366843055</v>
      </c>
      <c r="T1224">
        <f t="shared" ca="1" si="587"/>
        <v>50.594272557643521</v>
      </c>
      <c r="U1224">
        <f t="shared" ca="1" si="608"/>
        <v>-2.6882496779535359E-2</v>
      </c>
      <c r="V1224">
        <f t="shared" ca="1" si="609"/>
        <v>0</v>
      </c>
      <c r="W1224">
        <f t="shared" ca="1" si="588"/>
        <v>1.1160457640048722</v>
      </c>
      <c r="X1224">
        <f t="shared" ca="1" si="589"/>
        <v>5.8034379728253356</v>
      </c>
      <c r="Y1224">
        <f t="shared" ca="1" si="590"/>
        <v>0.78086201588793547</v>
      </c>
      <c r="Z1224">
        <f t="shared" ca="1" si="591"/>
        <v>8.7792788065581053</v>
      </c>
      <c r="AA1224">
        <f t="shared" ca="1" si="592"/>
        <v>633.14204576400482</v>
      </c>
      <c r="AB1224">
        <f t="shared" ca="1" si="593"/>
        <v>637.07047269383565</v>
      </c>
      <c r="AC1224">
        <f t="shared" ca="1" si="594"/>
        <v>2.4117621247222523E-2</v>
      </c>
      <c r="AD1224">
        <f t="shared" ca="1" si="595"/>
        <v>2.6532815425439598</v>
      </c>
      <c r="AE1224">
        <f t="shared" ca="1" si="596"/>
        <v>48.835215219217808</v>
      </c>
      <c r="AF1224">
        <f t="shared" ca="1" si="597"/>
        <v>2.3617621247240095E-2</v>
      </c>
      <c r="AG1224">
        <f t="shared" ca="1" si="598"/>
        <v>0</v>
      </c>
      <c r="AH1224">
        <f ca="1">IFERROR(IF(V32="Supercritical",MAX($D$16,IFERROR(L1224,MAX($D$16,POWER((ABS(K1224)^2)/($I$5*MAX(F1224,0.1)^2),1/3)))),IF(V32="Subcritical",MAX($D$16,IFERROR(W1224,MAX($D$16,POWER((ABS(K1224)^2)/($I$5*MAX(F1224,0.1)^2),1/3)))),IF(AND(IFERROR(V1224,0)=1,IFERROR(AG1224,0)=1),IF(IFERROR(T1224,-1E+99)&gt;=IFERROR(AE1224,-1E+99),MAX($D$16,IFERROR(L1224,MAX($D$16,POWER((ABS(K1224)^2)/($I$5*MAX(F1224,0.1)^2),1/3)))),MAX($D$16,IFERROR(W1224,MAX($D$16,POWER((ABS(K1224)^2)/($I$5*MAX(F1224,0.1)^2),1/3))))),IF(IFERROR(V1224,0)=1,MAX($D$16,IFERROR(L1224,MAX($D$16,POWER((ABS(K1224)^2)/($I$5*MAX(F1224,0.1)^2),1/3)))),IF(IFERROR(AG1224,0)=1,MAX($D$16,IFERROR(W1224,MAX($D$16,POWER((ABS(K1224)^2)/($I$5*MAX(F1224,0.1)^2),1/3)))),MAX($D$16,POWER((ABS(K1224)^2)/($I$5*MAX(F1224,0.1)^2),1/3))))))),MAX($D$16,POWER((ABS(K1224)^2)/($I$5*MAX(F1224,0.1)^2),1/3)))</f>
        <v>2.1389677043987478</v>
      </c>
      <c r="AI1224">
        <f t="shared" ca="1" si="599"/>
        <v>634.16496770439869</v>
      </c>
      <c r="AJ1224">
        <f t="shared" ca="1" si="600"/>
        <v>635.23445155659806</v>
      </c>
      <c r="AM1224">
        <v>0</v>
      </c>
      <c r="AN1224">
        <v>0</v>
      </c>
      <c r="AO1224">
        <f t="shared" si="601"/>
        <v>0</v>
      </c>
      <c r="AP1224">
        <f t="shared" si="610"/>
        <v>0</v>
      </c>
      <c r="AQ1224">
        <f t="shared" ca="1" si="602"/>
        <v>1.0000000000000004</v>
      </c>
      <c r="AR1224" t="str">
        <f t="shared" ca="1" si="603"/>
        <v>Supercritical</v>
      </c>
      <c r="AS1224">
        <f t="shared" ca="1" si="604"/>
        <v>3.8141460404132466E-3</v>
      </c>
    </row>
    <row r="1225" spans="1:45" x14ac:dyDescent="0.35">
      <c r="A1225">
        <v>1076</v>
      </c>
      <c r="B1225">
        <v>1074.9949999999999</v>
      </c>
      <c r="C1225">
        <v>616078.12399999995</v>
      </c>
      <c r="D1225">
        <v>3096932.1239999998</v>
      </c>
      <c r="E1225">
        <v>632.02549999999997</v>
      </c>
      <c r="F1225">
        <v>5.2</v>
      </c>
      <c r="G1225">
        <v>0</v>
      </c>
      <c r="H1225" t="s">
        <v>194</v>
      </c>
      <c r="I1225">
        <v>0</v>
      </c>
      <c r="J1225">
        <f t="shared" si="605"/>
        <v>1</v>
      </c>
      <c r="K1225">
        <f t="shared" ca="1" si="606"/>
        <v>50.95</v>
      </c>
      <c r="L1225">
        <f t="shared" ca="1" si="607"/>
        <v>1.0684959309922624</v>
      </c>
      <c r="M1225">
        <f t="shared" ca="1" si="580"/>
        <v>5.5561788411597641</v>
      </c>
      <c r="N1225">
        <f t="shared" ca="1" si="581"/>
        <v>0.75728294997139567</v>
      </c>
      <c r="O1225">
        <f t="shared" ca="1" si="582"/>
        <v>9.1699712080119067</v>
      </c>
      <c r="P1225">
        <f t="shared" ca="1" si="583"/>
        <v>633.09399593099226</v>
      </c>
      <c r="Q1225">
        <f t="shared" ca="1" si="584"/>
        <v>637.37984567389583</v>
      </c>
      <c r="R1225">
        <f t="shared" ca="1" si="585"/>
        <v>2.7409906686322007E-2</v>
      </c>
      <c r="S1225">
        <f t="shared" ca="1" si="586"/>
        <v>2.8323507366843055</v>
      </c>
      <c r="T1225">
        <f t="shared" ca="1" si="587"/>
        <v>50.594272557643521</v>
      </c>
      <c r="U1225">
        <f t="shared" ca="1" si="608"/>
        <v>-2.6909906686341856E-2</v>
      </c>
      <c r="V1225">
        <f t="shared" ca="1" si="609"/>
        <v>0</v>
      </c>
      <c r="W1225">
        <f t="shared" ca="1" si="588"/>
        <v>1.11965630542627</v>
      </c>
      <c r="X1225">
        <f t="shared" ca="1" si="589"/>
        <v>5.8222127882166044</v>
      </c>
      <c r="Y1225">
        <f t="shared" ca="1" si="590"/>
        <v>0.78262779006263361</v>
      </c>
      <c r="Z1225">
        <f t="shared" ca="1" si="591"/>
        <v>8.750968378056557</v>
      </c>
      <c r="AA1225">
        <f t="shared" ca="1" si="592"/>
        <v>633.14515630542621</v>
      </c>
      <c r="AB1225">
        <f t="shared" ca="1" si="593"/>
        <v>637.04828818889951</v>
      </c>
      <c r="AC1225">
        <f t="shared" ca="1" si="594"/>
        <v>2.3890270129461696E-2</v>
      </c>
      <c r="AD1225">
        <f t="shared" ca="1" si="595"/>
        <v>2.6404578897512518</v>
      </c>
      <c r="AE1225">
        <f t="shared" ca="1" si="596"/>
        <v>48.709167362038308</v>
      </c>
      <c r="AF1225">
        <f t="shared" ca="1" si="597"/>
        <v>2.3748057218767826E-2</v>
      </c>
      <c r="AG1225">
        <f t="shared" ca="1" si="598"/>
        <v>0</v>
      </c>
      <c r="AH1225">
        <f ca="1">IFERROR(IF(V32="Supercritical",MAX($D$16,IFERROR(L1225,MAX($D$16,POWER((ABS(K1225)^2)/($I$5*MAX(F1225,0.1)^2),1/3)))),IF(V32="Subcritical",MAX($D$16,IFERROR(W1225,MAX($D$16,POWER((ABS(K1225)^2)/($I$5*MAX(F1225,0.1)^2),1/3)))),IF(AND(IFERROR(V1225,0)=1,IFERROR(AG1225,0)=1),IF(IFERROR(T1225,-1E+99)&gt;=IFERROR(AE1225,-1E+99),MAX($D$16,IFERROR(L1225,MAX($D$16,POWER((ABS(K1225)^2)/($I$5*MAX(F1225,0.1)^2),1/3)))),MAX($D$16,IFERROR(W1225,MAX($D$16,POWER((ABS(K1225)^2)/($I$5*MAX(F1225,0.1)^2),1/3))))),IF(IFERROR(V1225,0)=1,MAX($D$16,IFERROR(L1225,MAX($D$16,POWER((ABS(K1225)^2)/($I$5*MAX(F1225,0.1)^2),1/3)))),IF(IFERROR(AG1225,0)=1,MAX($D$16,IFERROR(W1225,MAX($D$16,POWER((ABS(K1225)^2)/($I$5*MAX(F1225,0.1)^2),1/3)))),MAX($D$16,POWER((ABS(K1225)^2)/($I$5*MAX(F1225,0.1)^2),1/3))))))),MAX($D$16,POWER((ABS(K1225)^2)/($I$5*MAX(F1225,0.1)^2),1/3)))</f>
        <v>2.1389677043987478</v>
      </c>
      <c r="AI1225">
        <f t="shared" ca="1" si="599"/>
        <v>634.1644677043987</v>
      </c>
      <c r="AJ1225">
        <f t="shared" ca="1" si="600"/>
        <v>635.23395155659807</v>
      </c>
      <c r="AM1225">
        <v>0</v>
      </c>
      <c r="AN1225">
        <v>0</v>
      </c>
      <c r="AO1225">
        <f t="shared" si="601"/>
        <v>0</v>
      </c>
      <c r="AP1225">
        <f t="shared" si="610"/>
        <v>0</v>
      </c>
      <c r="AQ1225">
        <f t="shared" ca="1" si="602"/>
        <v>1.0000000000000004</v>
      </c>
      <c r="AR1225" t="str">
        <f t="shared" ca="1" si="603"/>
        <v>Supercritical</v>
      </c>
      <c r="AS1225">
        <f t="shared" ca="1" si="604"/>
        <v>3.8141460404132466E-3</v>
      </c>
    </row>
    <row r="1226" spans="1:45" x14ac:dyDescent="0.35">
      <c r="A1226">
        <v>1077</v>
      </c>
      <c r="B1226">
        <v>1075.9949999999999</v>
      </c>
      <c r="C1226">
        <v>616078.08200000005</v>
      </c>
      <c r="D1226">
        <v>3096931.125</v>
      </c>
      <c r="E1226">
        <v>632.02499999999998</v>
      </c>
      <c r="F1226">
        <v>5.2</v>
      </c>
      <c r="G1226">
        <v>0</v>
      </c>
      <c r="H1226" t="s">
        <v>194</v>
      </c>
      <c r="I1226">
        <v>5.5E-2</v>
      </c>
      <c r="J1226">
        <f t="shared" si="605"/>
        <v>1</v>
      </c>
      <c r="K1226">
        <f t="shared" ca="1" si="606"/>
        <v>50.95</v>
      </c>
      <c r="L1226">
        <f t="shared" ca="1" si="607"/>
        <v>1.0684959309922624</v>
      </c>
      <c r="M1226">
        <f t="shared" ca="1" si="580"/>
        <v>5.5561788411597641</v>
      </c>
      <c r="N1226">
        <f t="shared" ca="1" si="581"/>
        <v>0.75728294997139567</v>
      </c>
      <c r="O1226">
        <f t="shared" ca="1" si="582"/>
        <v>9.1699712080119067</v>
      </c>
      <c r="P1226">
        <f t="shared" ca="1" si="583"/>
        <v>633.09349593099228</v>
      </c>
      <c r="Q1226">
        <f t="shared" ca="1" si="584"/>
        <v>637.37934567389584</v>
      </c>
      <c r="R1226">
        <f t="shared" ca="1" si="585"/>
        <v>2.7409906686322007E-2</v>
      </c>
      <c r="S1226">
        <f t="shared" ca="1" si="586"/>
        <v>2.8323507366843055</v>
      </c>
      <c r="T1226">
        <f t="shared" ca="1" si="587"/>
        <v>50.594272557643521</v>
      </c>
      <c r="U1226">
        <f t="shared" ca="1" si="608"/>
        <v>-2.7302776246074245E-2</v>
      </c>
      <c r="V1226">
        <f t="shared" ca="1" si="609"/>
        <v>0</v>
      </c>
      <c r="W1226">
        <f t="shared" ca="1" si="588"/>
        <v>1.1230718413662604</v>
      </c>
      <c r="X1226">
        <f t="shared" ca="1" si="589"/>
        <v>5.8399735751045538</v>
      </c>
      <c r="Y1226">
        <f t="shared" ca="1" si="590"/>
        <v>0.78429504236499659</v>
      </c>
      <c r="Z1226">
        <f t="shared" ca="1" si="591"/>
        <v>8.724354544547376</v>
      </c>
      <c r="AA1226">
        <f t="shared" ca="1" si="592"/>
        <v>633.14807184136623</v>
      </c>
      <c r="AB1226">
        <f t="shared" ca="1" si="593"/>
        <v>637.02749906965187</v>
      </c>
      <c r="AC1226">
        <f t="shared" ca="1" si="594"/>
        <v>2.3677899401165842E-2</v>
      </c>
      <c r="AD1226">
        <f t="shared" ca="1" si="595"/>
        <v>2.6284216360361121</v>
      </c>
      <c r="AE1226">
        <f t="shared" ca="1" si="596"/>
        <v>48.590859937720076</v>
      </c>
      <c r="AF1226">
        <f t="shared" ca="1" si="597"/>
        <v>2.3557191463169147E-2</v>
      </c>
      <c r="AG1226">
        <f t="shared" ca="1" si="598"/>
        <v>0</v>
      </c>
      <c r="AH1226">
        <f ca="1">IFERROR(IF(V32="Supercritical",MAX($D$16,IFERROR(L1226,MAX($D$16,POWER((ABS(K1226)^2)/($I$5*MAX(F1226,0.1)^2),1/3)))),IF(V32="Subcritical",MAX($D$16,IFERROR(W1226,MAX($D$16,POWER((ABS(K1226)^2)/($I$5*MAX(F1226,0.1)^2),1/3)))),IF(AND(IFERROR(V1226,0)=1,IFERROR(AG1226,0)=1),IF(IFERROR(T1226,-1E+99)&gt;=IFERROR(AE1226,-1E+99),MAX($D$16,IFERROR(L1226,MAX($D$16,POWER((ABS(K1226)^2)/($I$5*MAX(F1226,0.1)^2),1/3)))),MAX($D$16,IFERROR(W1226,MAX($D$16,POWER((ABS(K1226)^2)/($I$5*MAX(F1226,0.1)^2),1/3))))),IF(IFERROR(V1226,0)=1,MAX($D$16,IFERROR(L1226,MAX($D$16,POWER((ABS(K1226)^2)/($I$5*MAX(F1226,0.1)^2),1/3)))),IF(IFERROR(AG1226,0)=1,MAX($D$16,IFERROR(W1226,MAX($D$16,POWER((ABS(K1226)^2)/($I$5*MAX(F1226,0.1)^2),1/3)))),MAX($D$16,POWER((ABS(K1226)^2)/($I$5*MAX(F1226,0.1)^2),1/3))))))),MAX($D$16,POWER((ABS(K1226)^2)/($I$5*MAX(F1226,0.1)^2),1/3)))</f>
        <v>2.1389677043987478</v>
      </c>
      <c r="AI1226">
        <f t="shared" ca="1" si="599"/>
        <v>634.16396770439871</v>
      </c>
      <c r="AJ1226">
        <f t="shared" ca="1" si="600"/>
        <v>635.23345155659808</v>
      </c>
      <c r="AM1226">
        <v>0</v>
      </c>
      <c r="AN1226">
        <v>0</v>
      </c>
      <c r="AO1226">
        <f t="shared" si="601"/>
        <v>0</v>
      </c>
      <c r="AP1226">
        <f t="shared" si="610"/>
        <v>0</v>
      </c>
      <c r="AQ1226">
        <f t="shared" ca="1" si="602"/>
        <v>1.0000000000000004</v>
      </c>
      <c r="AR1226" t="str">
        <f t="shared" ca="1" si="603"/>
        <v>Supercritical</v>
      </c>
      <c r="AS1226">
        <f t="shared" ca="1" si="604"/>
        <v>3.8141460404132466E-3</v>
      </c>
    </row>
    <row r="1227" spans="1:45" x14ac:dyDescent="0.35">
      <c r="A1227">
        <v>1078</v>
      </c>
      <c r="B1227">
        <v>1076.9960000000001</v>
      </c>
      <c r="C1227">
        <v>616078.03899999999</v>
      </c>
      <c r="D1227">
        <v>3096930.125</v>
      </c>
      <c r="E1227">
        <v>632.02449999999999</v>
      </c>
      <c r="F1227">
        <v>5.2</v>
      </c>
      <c r="G1227">
        <v>0</v>
      </c>
      <c r="H1227" t="s">
        <v>194</v>
      </c>
      <c r="I1227">
        <v>5.5E-2</v>
      </c>
      <c r="J1227">
        <f t="shared" si="605"/>
        <v>1.0010000000002037</v>
      </c>
      <c r="K1227">
        <f t="shared" ca="1" si="606"/>
        <v>50.95</v>
      </c>
      <c r="L1227">
        <f t="shared" ca="1" si="607"/>
        <v>1.0684959309922624</v>
      </c>
      <c r="M1227">
        <f t="shared" ca="1" si="580"/>
        <v>5.5561788411597641</v>
      </c>
      <c r="N1227">
        <f t="shared" ca="1" si="581"/>
        <v>0.75728294997139567</v>
      </c>
      <c r="O1227">
        <f t="shared" ca="1" si="582"/>
        <v>9.1699712080119067</v>
      </c>
      <c r="P1227">
        <f t="shared" ca="1" si="583"/>
        <v>633.09299593099229</v>
      </c>
      <c r="Q1227">
        <f t="shared" ca="1" si="584"/>
        <v>637.37884567389585</v>
      </c>
      <c r="R1227">
        <f t="shared" ca="1" si="585"/>
        <v>2.7409906686322007E-2</v>
      </c>
      <c r="S1227">
        <f t="shared" ca="1" si="586"/>
        <v>2.8323507366843055</v>
      </c>
      <c r="T1227">
        <f t="shared" ca="1" si="587"/>
        <v>50.594272557643521</v>
      </c>
      <c r="U1227">
        <f t="shared" ca="1" si="608"/>
        <v>-2.7330186152767055E-2</v>
      </c>
      <c r="V1227">
        <f t="shared" ca="1" si="609"/>
        <v>0</v>
      </c>
      <c r="W1227">
        <f t="shared" ca="1" si="588"/>
        <v>1.1263094190795189</v>
      </c>
      <c r="X1227">
        <f t="shared" ca="1" si="589"/>
        <v>5.8568089792134987</v>
      </c>
      <c r="Y1227">
        <f t="shared" ca="1" si="590"/>
        <v>0.78587260483863142</v>
      </c>
      <c r="Z1227">
        <f t="shared" ca="1" si="591"/>
        <v>8.6992763774313833</v>
      </c>
      <c r="AA1227">
        <f t="shared" ca="1" si="592"/>
        <v>633.15080941907956</v>
      </c>
      <c r="AB1227">
        <f t="shared" ca="1" si="593"/>
        <v>637.00796586612012</v>
      </c>
      <c r="AC1227">
        <f t="shared" ca="1" si="594"/>
        <v>2.3478980897269405E-2</v>
      </c>
      <c r="AD1227">
        <f t="shared" ca="1" si="595"/>
        <v>2.6170966826971984</v>
      </c>
      <c r="AE1227">
        <f t="shared" ca="1" si="596"/>
        <v>48.479546586035546</v>
      </c>
      <c r="AF1227">
        <f t="shared" ca="1" si="597"/>
        <v>2.2978980897278234E-2</v>
      </c>
      <c r="AG1227">
        <f t="shared" ca="1" si="598"/>
        <v>0</v>
      </c>
      <c r="AH1227">
        <f ca="1">IFERROR(IF(V32="Supercritical",MAX($D$16,IFERROR(L1227,MAX($D$16,POWER((ABS(K1227)^2)/($I$5*MAX(F1227,0.1)^2),1/3)))),IF(V32="Subcritical",MAX($D$16,IFERROR(W1227,MAX($D$16,POWER((ABS(K1227)^2)/($I$5*MAX(F1227,0.1)^2),1/3)))),IF(AND(IFERROR(V1227,0)=1,IFERROR(AG1227,0)=1),IF(IFERROR(T1227,-1E+99)&gt;=IFERROR(AE1227,-1E+99),MAX($D$16,IFERROR(L1227,MAX($D$16,POWER((ABS(K1227)^2)/($I$5*MAX(F1227,0.1)^2),1/3)))),MAX($D$16,IFERROR(W1227,MAX($D$16,POWER((ABS(K1227)^2)/($I$5*MAX(F1227,0.1)^2),1/3))))),IF(IFERROR(V1227,0)=1,MAX($D$16,IFERROR(L1227,MAX($D$16,POWER((ABS(K1227)^2)/($I$5*MAX(F1227,0.1)^2),1/3)))),IF(IFERROR(AG1227,0)=1,MAX($D$16,IFERROR(W1227,MAX($D$16,POWER((ABS(K1227)^2)/($I$5*MAX(F1227,0.1)^2),1/3)))),MAX($D$16,POWER((ABS(K1227)^2)/($I$5*MAX(F1227,0.1)^2),1/3))))))),MAX($D$16,POWER((ABS(K1227)^2)/($I$5*MAX(F1227,0.1)^2),1/3)))</f>
        <v>2.1389677043987478</v>
      </c>
      <c r="AI1227">
        <f t="shared" ca="1" si="599"/>
        <v>634.16346770439873</v>
      </c>
      <c r="AJ1227">
        <f t="shared" ca="1" si="600"/>
        <v>635.2329515565981</v>
      </c>
      <c r="AM1227">
        <v>0</v>
      </c>
      <c r="AN1227">
        <v>0</v>
      </c>
      <c r="AO1227">
        <f t="shared" si="601"/>
        <v>0</v>
      </c>
      <c r="AP1227">
        <f t="shared" si="610"/>
        <v>0</v>
      </c>
      <c r="AQ1227">
        <f t="shared" ca="1" si="602"/>
        <v>1.0000000000000004</v>
      </c>
      <c r="AR1227" t="str">
        <f t="shared" ca="1" si="603"/>
        <v>Supercritical</v>
      </c>
      <c r="AS1227">
        <f t="shared" ca="1" si="604"/>
        <v>3.8141460404132466E-3</v>
      </c>
    </row>
    <row r="1228" spans="1:45" x14ac:dyDescent="0.35">
      <c r="A1228">
        <v>1079</v>
      </c>
      <c r="B1228">
        <v>1077.9960000000001</v>
      </c>
      <c r="C1228">
        <v>616077.99699999997</v>
      </c>
      <c r="D1228">
        <v>3096929.1260000002</v>
      </c>
      <c r="E1228">
        <v>632.024</v>
      </c>
      <c r="F1228">
        <v>5.2</v>
      </c>
      <c r="G1228">
        <v>0</v>
      </c>
      <c r="H1228" t="s">
        <v>194</v>
      </c>
      <c r="I1228">
        <v>0</v>
      </c>
      <c r="J1228">
        <f t="shared" si="605"/>
        <v>1</v>
      </c>
      <c r="K1228">
        <f t="shared" ca="1" si="606"/>
        <v>50.95</v>
      </c>
      <c r="L1228">
        <f t="shared" ca="1" si="607"/>
        <v>1.0684959309922624</v>
      </c>
      <c r="M1228">
        <f t="shared" ca="1" si="580"/>
        <v>5.5561788411597641</v>
      </c>
      <c r="N1228">
        <f t="shared" ca="1" si="581"/>
        <v>0.75728294997139567</v>
      </c>
      <c r="O1228">
        <f t="shared" ca="1" si="582"/>
        <v>9.1699712080119067</v>
      </c>
      <c r="P1228">
        <f t="shared" ca="1" si="583"/>
        <v>633.0924959309923</v>
      </c>
      <c r="Q1228">
        <f t="shared" ca="1" si="584"/>
        <v>637.37834567389586</v>
      </c>
      <c r="R1228">
        <f t="shared" ca="1" si="585"/>
        <v>2.7409906686322007E-2</v>
      </c>
      <c r="S1228">
        <f t="shared" ca="1" si="586"/>
        <v>2.8323507366843055</v>
      </c>
      <c r="T1228">
        <f t="shared" ca="1" si="587"/>
        <v>50.594272557643521</v>
      </c>
      <c r="U1228">
        <f t="shared" ca="1" si="608"/>
        <v>-2.6909906686341856E-2</v>
      </c>
      <c r="V1228">
        <f t="shared" ca="1" si="609"/>
        <v>0</v>
      </c>
      <c r="W1228">
        <f t="shared" ca="1" si="588"/>
        <v>1.1293840876010621</v>
      </c>
      <c r="X1228">
        <f t="shared" ca="1" si="589"/>
        <v>5.8727972555255237</v>
      </c>
      <c r="Y1228">
        <f t="shared" ca="1" si="590"/>
        <v>0.78736825137568744</v>
      </c>
      <c r="Z1228">
        <f t="shared" ca="1" si="591"/>
        <v>8.6755932110652729</v>
      </c>
      <c r="AA1228">
        <f t="shared" ca="1" si="592"/>
        <v>633.15338408760101</v>
      </c>
      <c r="AB1228">
        <f t="shared" ca="1" si="593"/>
        <v>636.9895674496745</v>
      </c>
      <c r="AC1228">
        <f t="shared" ca="1" si="594"/>
        <v>2.3292191206846266E-2</v>
      </c>
      <c r="AD1228">
        <f t="shared" ca="1" si="595"/>
        <v>2.6064166681534213</v>
      </c>
      <c r="AE1228">
        <f t="shared" ca="1" si="596"/>
        <v>48.374576126004584</v>
      </c>
      <c r="AF1228">
        <f t="shared" ca="1" si="597"/>
        <v>2.2792191206804091E-2</v>
      </c>
      <c r="AG1228">
        <f t="shared" ca="1" si="598"/>
        <v>0</v>
      </c>
      <c r="AH1228">
        <f ca="1">IFERROR(IF(V32="Supercritical",MAX($D$16,IFERROR(L1228,MAX($D$16,POWER((ABS(K1228)^2)/($I$5*MAX(F1228,0.1)^2),1/3)))),IF(V32="Subcritical",MAX($D$16,IFERROR(W1228,MAX($D$16,POWER((ABS(K1228)^2)/($I$5*MAX(F1228,0.1)^2),1/3)))),IF(AND(IFERROR(V1228,0)=1,IFERROR(AG1228,0)=1),IF(IFERROR(T1228,-1E+99)&gt;=IFERROR(AE1228,-1E+99),MAX($D$16,IFERROR(L1228,MAX($D$16,POWER((ABS(K1228)^2)/($I$5*MAX(F1228,0.1)^2),1/3)))),MAX($D$16,IFERROR(W1228,MAX($D$16,POWER((ABS(K1228)^2)/($I$5*MAX(F1228,0.1)^2),1/3))))),IF(IFERROR(V1228,0)=1,MAX($D$16,IFERROR(L1228,MAX($D$16,POWER((ABS(K1228)^2)/($I$5*MAX(F1228,0.1)^2),1/3)))),IF(IFERROR(AG1228,0)=1,MAX($D$16,IFERROR(W1228,MAX($D$16,POWER((ABS(K1228)^2)/($I$5*MAX(F1228,0.1)^2),1/3)))),MAX($D$16,POWER((ABS(K1228)^2)/($I$5*MAX(F1228,0.1)^2),1/3))))))),MAX($D$16,POWER((ABS(K1228)^2)/($I$5*MAX(F1228,0.1)^2),1/3)))</f>
        <v>2.1389677043987478</v>
      </c>
      <c r="AI1228">
        <f t="shared" ca="1" si="599"/>
        <v>634.16296770439874</v>
      </c>
      <c r="AJ1228">
        <f t="shared" ca="1" si="600"/>
        <v>635.23245155659811</v>
      </c>
      <c r="AM1228">
        <v>0</v>
      </c>
      <c r="AN1228">
        <v>0</v>
      </c>
      <c r="AO1228">
        <f t="shared" si="601"/>
        <v>0</v>
      </c>
      <c r="AP1228">
        <f t="shared" si="610"/>
        <v>0</v>
      </c>
      <c r="AQ1228">
        <f t="shared" ca="1" si="602"/>
        <v>1.0000000000000004</v>
      </c>
      <c r="AR1228" t="str">
        <f t="shared" ca="1" si="603"/>
        <v>Supercritical</v>
      </c>
      <c r="AS1228">
        <f t="shared" ca="1" si="604"/>
        <v>3.8141460404132466E-3</v>
      </c>
    </row>
    <row r="1229" spans="1:45" x14ac:dyDescent="0.35">
      <c r="A1229">
        <v>1080</v>
      </c>
      <c r="B1229">
        <v>1078.9960000000001</v>
      </c>
      <c r="C1229">
        <v>616077.95499999996</v>
      </c>
      <c r="D1229">
        <v>3096928.1269999999</v>
      </c>
      <c r="E1229">
        <v>632.02350000000001</v>
      </c>
      <c r="F1229">
        <v>5.2</v>
      </c>
      <c r="G1229">
        <v>0</v>
      </c>
      <c r="H1229" t="s">
        <v>194</v>
      </c>
      <c r="I1229">
        <v>0</v>
      </c>
      <c r="J1229">
        <f t="shared" si="605"/>
        <v>1</v>
      </c>
      <c r="K1229">
        <f t="shared" ca="1" si="606"/>
        <v>50.95</v>
      </c>
      <c r="L1229">
        <f t="shared" ca="1" si="607"/>
        <v>1.0684959309922624</v>
      </c>
      <c r="M1229">
        <f t="shared" ca="1" si="580"/>
        <v>5.5561788411597641</v>
      </c>
      <c r="N1229">
        <f t="shared" ca="1" si="581"/>
        <v>0.75728294997139567</v>
      </c>
      <c r="O1229">
        <f t="shared" ca="1" si="582"/>
        <v>9.1699712080119067</v>
      </c>
      <c r="P1229">
        <f t="shared" ca="1" si="583"/>
        <v>633.09199593099231</v>
      </c>
      <c r="Q1229">
        <f t="shared" ca="1" si="584"/>
        <v>637.37784567389588</v>
      </c>
      <c r="R1229">
        <f t="shared" ca="1" si="585"/>
        <v>2.7409906686322007E-2</v>
      </c>
      <c r="S1229">
        <f t="shared" ca="1" si="586"/>
        <v>2.8323507366843055</v>
      </c>
      <c r="T1229">
        <f t="shared" ca="1" si="587"/>
        <v>50.594272557643521</v>
      </c>
      <c r="U1229">
        <f t="shared" ca="1" si="608"/>
        <v>-2.6909906686341856E-2</v>
      </c>
      <c r="V1229">
        <f t="shared" ca="1" si="609"/>
        <v>0</v>
      </c>
      <c r="W1229">
        <f t="shared" ca="1" si="588"/>
        <v>1.1323091898556414</v>
      </c>
      <c r="X1229">
        <f t="shared" ca="1" si="589"/>
        <v>5.8880077872493359</v>
      </c>
      <c r="Y1229">
        <f t="shared" ca="1" si="590"/>
        <v>0.78878885533557219</v>
      </c>
      <c r="Z1229">
        <f t="shared" ca="1" si="591"/>
        <v>8.6531814904073006</v>
      </c>
      <c r="AA1229">
        <f t="shared" ca="1" si="592"/>
        <v>633.15580918985563</v>
      </c>
      <c r="AB1229">
        <f t="shared" ca="1" si="593"/>
        <v>636.97219807394981</v>
      </c>
      <c r="AC1229">
        <f t="shared" ca="1" si="594"/>
        <v>2.3116378073606423E-2</v>
      </c>
      <c r="AD1229">
        <f t="shared" ca="1" si="595"/>
        <v>2.5963234320310939</v>
      </c>
      <c r="AE1229">
        <f t="shared" ca="1" si="596"/>
        <v>48.275377601158489</v>
      </c>
      <c r="AF1229">
        <f t="shared" ca="1" si="597"/>
        <v>2.2978935017590629E-2</v>
      </c>
      <c r="AG1229">
        <f t="shared" ca="1" si="598"/>
        <v>0</v>
      </c>
      <c r="AH1229">
        <f ca="1">IFERROR(IF(V32="Supercritical",MAX($D$16,IFERROR(L1229,MAX($D$16,POWER((ABS(K1229)^2)/($I$5*MAX(F1229,0.1)^2),1/3)))),IF(V32="Subcritical",MAX($D$16,IFERROR(W1229,MAX($D$16,POWER((ABS(K1229)^2)/($I$5*MAX(F1229,0.1)^2),1/3)))),IF(AND(IFERROR(V1229,0)=1,IFERROR(AG1229,0)=1),IF(IFERROR(T1229,-1E+99)&gt;=IFERROR(AE1229,-1E+99),MAX($D$16,IFERROR(L1229,MAX($D$16,POWER((ABS(K1229)^2)/($I$5*MAX(F1229,0.1)^2),1/3)))),MAX($D$16,IFERROR(W1229,MAX($D$16,POWER((ABS(K1229)^2)/($I$5*MAX(F1229,0.1)^2),1/3))))),IF(IFERROR(V1229,0)=1,MAX($D$16,IFERROR(L1229,MAX($D$16,POWER((ABS(K1229)^2)/($I$5*MAX(F1229,0.1)^2),1/3)))),IF(IFERROR(AG1229,0)=1,MAX($D$16,IFERROR(W1229,MAX($D$16,POWER((ABS(K1229)^2)/($I$5*MAX(F1229,0.1)^2),1/3)))),MAX($D$16,POWER((ABS(K1229)^2)/($I$5*MAX(F1229,0.1)^2),1/3))))))),MAX($D$16,POWER((ABS(K1229)^2)/($I$5*MAX(F1229,0.1)^2),1/3)))</f>
        <v>2.1389677043987478</v>
      </c>
      <c r="AI1229">
        <f t="shared" ca="1" si="599"/>
        <v>634.16246770439875</v>
      </c>
      <c r="AJ1229">
        <f t="shared" ca="1" si="600"/>
        <v>635.23195155659812</v>
      </c>
      <c r="AM1229">
        <v>0</v>
      </c>
      <c r="AN1229">
        <v>0</v>
      </c>
      <c r="AO1229">
        <f t="shared" si="601"/>
        <v>0</v>
      </c>
      <c r="AP1229">
        <f t="shared" si="610"/>
        <v>0</v>
      </c>
      <c r="AQ1229">
        <f t="shared" ca="1" si="602"/>
        <v>1.0000000000000004</v>
      </c>
      <c r="AR1229" t="str">
        <f t="shared" ca="1" si="603"/>
        <v>Supercritical</v>
      </c>
      <c r="AS1229">
        <f t="shared" ca="1" si="604"/>
        <v>3.8141460404132466E-3</v>
      </c>
    </row>
    <row r="1230" spans="1:45" x14ac:dyDescent="0.35">
      <c r="A1230">
        <v>1081</v>
      </c>
      <c r="B1230">
        <v>1079.9960000000001</v>
      </c>
      <c r="C1230">
        <v>616077.91299999994</v>
      </c>
      <c r="D1230">
        <v>3096927.128</v>
      </c>
      <c r="E1230">
        <v>632.02300000000002</v>
      </c>
      <c r="F1230">
        <v>5.2</v>
      </c>
      <c r="G1230">
        <v>0</v>
      </c>
      <c r="H1230" t="s">
        <v>194</v>
      </c>
      <c r="I1230">
        <v>5.7000000000000002E-2</v>
      </c>
      <c r="J1230">
        <f t="shared" si="605"/>
        <v>1</v>
      </c>
      <c r="K1230">
        <f t="shared" ca="1" si="606"/>
        <v>50.95</v>
      </c>
      <c r="L1230">
        <f t="shared" ca="1" si="607"/>
        <v>1.0684959309922624</v>
      </c>
      <c r="M1230">
        <f t="shared" ca="1" si="580"/>
        <v>5.5561788411597641</v>
      </c>
      <c r="N1230">
        <f t="shared" ca="1" si="581"/>
        <v>0.75728294997139567</v>
      </c>
      <c r="O1230">
        <f t="shared" ca="1" si="582"/>
        <v>9.1699712080119067</v>
      </c>
      <c r="P1230">
        <f t="shared" ca="1" si="583"/>
        <v>633.09149593099232</v>
      </c>
      <c r="Q1230">
        <f t="shared" ca="1" si="584"/>
        <v>637.37734567389589</v>
      </c>
      <c r="R1230">
        <f t="shared" ca="1" si="585"/>
        <v>2.7409906686322007E-2</v>
      </c>
      <c r="S1230">
        <f t="shared" ca="1" si="586"/>
        <v>2.8323507366843055</v>
      </c>
      <c r="T1230">
        <f t="shared" ca="1" si="587"/>
        <v>50.594272557643521</v>
      </c>
      <c r="U1230">
        <f t="shared" ca="1" si="608"/>
        <v>-2.7317062411952975E-2</v>
      </c>
      <c r="V1230">
        <f t="shared" ca="1" si="609"/>
        <v>0</v>
      </c>
      <c r="W1230">
        <f t="shared" ca="1" si="588"/>
        <v>1.1350966039976529</v>
      </c>
      <c r="X1230">
        <f t="shared" ca="1" si="589"/>
        <v>5.9025023407877955</v>
      </c>
      <c r="Y1230">
        <f t="shared" ca="1" si="590"/>
        <v>0.79014051932022056</v>
      </c>
      <c r="Z1230">
        <f t="shared" ca="1" si="591"/>
        <v>8.6319321972856358</v>
      </c>
      <c r="AA1230">
        <f t="shared" ca="1" si="592"/>
        <v>633.15809660399771</v>
      </c>
      <c r="AB1230">
        <f t="shared" ca="1" si="593"/>
        <v>636.95576497599245</v>
      </c>
      <c r="AC1230">
        <f t="shared" ca="1" si="594"/>
        <v>2.2950533256835524E-2</v>
      </c>
      <c r="AD1230">
        <f t="shared" ca="1" si="595"/>
        <v>2.5867657645851545</v>
      </c>
      <c r="AE1230">
        <f t="shared" ca="1" si="596"/>
        <v>48.181448091527443</v>
      </c>
      <c r="AF1230">
        <f t="shared" ca="1" si="597"/>
        <v>2.2811311752093388E-2</v>
      </c>
      <c r="AG1230">
        <f t="shared" ca="1" si="598"/>
        <v>0</v>
      </c>
      <c r="AH1230">
        <f ca="1">IFERROR(IF(V32="Supercritical",MAX($D$16,IFERROR(L1230,MAX($D$16,POWER((ABS(K1230)^2)/($I$5*MAX(F1230,0.1)^2),1/3)))),IF(V32="Subcritical",MAX($D$16,IFERROR(W1230,MAX($D$16,POWER((ABS(K1230)^2)/($I$5*MAX(F1230,0.1)^2),1/3)))),IF(AND(IFERROR(V1230,0)=1,IFERROR(AG1230,0)=1),IF(IFERROR(T1230,-1E+99)&gt;=IFERROR(AE1230,-1E+99),MAX($D$16,IFERROR(L1230,MAX($D$16,POWER((ABS(K1230)^2)/($I$5*MAX(F1230,0.1)^2),1/3)))),MAX($D$16,IFERROR(W1230,MAX($D$16,POWER((ABS(K1230)^2)/($I$5*MAX(F1230,0.1)^2),1/3))))),IF(IFERROR(V1230,0)=1,MAX($D$16,IFERROR(L1230,MAX($D$16,POWER((ABS(K1230)^2)/($I$5*MAX(F1230,0.1)^2),1/3)))),IF(IFERROR(AG1230,0)=1,MAX($D$16,IFERROR(W1230,MAX($D$16,POWER((ABS(K1230)^2)/($I$5*MAX(F1230,0.1)^2),1/3)))),MAX($D$16,POWER((ABS(K1230)^2)/($I$5*MAX(F1230,0.1)^2),1/3))))))),MAX($D$16,POWER((ABS(K1230)^2)/($I$5*MAX(F1230,0.1)^2),1/3)))</f>
        <v>2.1389677043987478</v>
      </c>
      <c r="AI1230">
        <f t="shared" ca="1" si="599"/>
        <v>634.16196770439876</v>
      </c>
      <c r="AJ1230">
        <f t="shared" ca="1" si="600"/>
        <v>635.23145155659813</v>
      </c>
      <c r="AM1230">
        <v>0</v>
      </c>
      <c r="AN1230">
        <v>0</v>
      </c>
      <c r="AO1230">
        <f t="shared" si="601"/>
        <v>0</v>
      </c>
      <c r="AP1230">
        <f t="shared" si="610"/>
        <v>0</v>
      </c>
      <c r="AQ1230">
        <f t="shared" ca="1" si="602"/>
        <v>1.0000000000000004</v>
      </c>
      <c r="AR1230" t="str">
        <f t="shared" ca="1" si="603"/>
        <v>Supercritical</v>
      </c>
      <c r="AS1230">
        <f t="shared" ca="1" si="604"/>
        <v>3.8141460404132466E-3</v>
      </c>
    </row>
    <row r="1231" spans="1:45" x14ac:dyDescent="0.35">
      <c r="A1231">
        <v>1082</v>
      </c>
      <c r="B1231">
        <v>1080.9960000000001</v>
      </c>
      <c r="C1231">
        <v>616077.87</v>
      </c>
      <c r="D1231">
        <v>3096926.1290000002</v>
      </c>
      <c r="E1231">
        <v>632.02250000000004</v>
      </c>
      <c r="F1231">
        <v>5.2</v>
      </c>
      <c r="G1231">
        <v>0</v>
      </c>
      <c r="H1231" t="s">
        <v>194</v>
      </c>
      <c r="I1231">
        <v>5.7000000000000002E-2</v>
      </c>
      <c r="J1231">
        <f t="shared" si="605"/>
        <v>1</v>
      </c>
      <c r="K1231">
        <f t="shared" ca="1" si="606"/>
        <v>50.95</v>
      </c>
      <c r="L1231">
        <f t="shared" ca="1" si="607"/>
        <v>1.0684959309922624</v>
      </c>
      <c r="M1231">
        <f t="shared" ca="1" si="580"/>
        <v>5.5561788411597641</v>
      </c>
      <c r="N1231">
        <f t="shared" ca="1" si="581"/>
        <v>0.75728294997139567</v>
      </c>
      <c r="O1231">
        <f t="shared" ca="1" si="582"/>
        <v>9.1699712080119067</v>
      </c>
      <c r="P1231">
        <f t="shared" ca="1" si="583"/>
        <v>633.09099593099234</v>
      </c>
      <c r="Q1231">
        <f t="shared" ca="1" si="584"/>
        <v>637.3768456738959</v>
      </c>
      <c r="R1231">
        <f t="shared" ca="1" si="585"/>
        <v>2.7409906686322007E-2</v>
      </c>
      <c r="S1231">
        <f t="shared" ca="1" si="586"/>
        <v>2.8323507366843055</v>
      </c>
      <c r="T1231">
        <f t="shared" ca="1" si="587"/>
        <v>50.594272557643521</v>
      </c>
      <c r="U1231">
        <f t="shared" ca="1" si="608"/>
        <v>-2.7317062411952975E-2</v>
      </c>
      <c r="V1231">
        <f t="shared" ca="1" si="609"/>
        <v>0</v>
      </c>
      <c r="W1231">
        <f t="shared" ca="1" si="588"/>
        <v>1.137756944138977</v>
      </c>
      <c r="X1231">
        <f t="shared" ca="1" si="589"/>
        <v>5.916336109522681</v>
      </c>
      <c r="Y1231">
        <f t="shared" ca="1" si="590"/>
        <v>0.7914286827558229</v>
      </c>
      <c r="Z1231">
        <f t="shared" ca="1" si="591"/>
        <v>8.611748733814002</v>
      </c>
      <c r="AA1231">
        <f t="shared" ca="1" si="592"/>
        <v>633.16025694413906</v>
      </c>
      <c r="AB1231">
        <f t="shared" ca="1" si="593"/>
        <v>636.94018641683772</v>
      </c>
      <c r="AC1231">
        <f t="shared" ca="1" si="594"/>
        <v>2.2793770439903653E-2</v>
      </c>
      <c r="AD1231">
        <f t="shared" ca="1" si="595"/>
        <v>2.5776983809147711</v>
      </c>
      <c r="AE1231">
        <f t="shared" ca="1" si="596"/>
        <v>48.092342707786621</v>
      </c>
      <c r="AF1231">
        <f t="shared" ca="1" si="597"/>
        <v>2.2293770439887339E-2</v>
      </c>
      <c r="AG1231">
        <f t="shared" ca="1" si="598"/>
        <v>0</v>
      </c>
      <c r="AH1231">
        <f ca="1">IFERROR(IF(V32="Supercritical",MAX($D$16,IFERROR(L1231,MAX($D$16,POWER((ABS(K1231)^2)/($I$5*MAX(F1231,0.1)^2),1/3)))),IF(V32="Subcritical",MAX($D$16,IFERROR(W1231,MAX($D$16,POWER((ABS(K1231)^2)/($I$5*MAX(F1231,0.1)^2),1/3)))),IF(AND(IFERROR(V1231,0)=1,IFERROR(AG1231,0)=1),IF(IFERROR(T1231,-1E+99)&gt;=IFERROR(AE1231,-1E+99),MAX($D$16,IFERROR(L1231,MAX($D$16,POWER((ABS(K1231)^2)/($I$5*MAX(F1231,0.1)^2),1/3)))),MAX($D$16,IFERROR(W1231,MAX($D$16,POWER((ABS(K1231)^2)/($I$5*MAX(F1231,0.1)^2),1/3))))),IF(IFERROR(V1231,0)=1,MAX($D$16,IFERROR(L1231,MAX($D$16,POWER((ABS(K1231)^2)/($I$5*MAX(F1231,0.1)^2),1/3)))),IF(IFERROR(AG1231,0)=1,MAX($D$16,IFERROR(W1231,MAX($D$16,POWER((ABS(K1231)^2)/($I$5*MAX(F1231,0.1)^2),1/3)))),MAX($D$16,POWER((ABS(K1231)^2)/($I$5*MAX(F1231,0.1)^2),1/3))))))),MAX($D$16,POWER((ABS(K1231)^2)/($I$5*MAX(F1231,0.1)^2),1/3)))</f>
        <v>2.1389677043987478</v>
      </c>
      <c r="AI1231">
        <f t="shared" ca="1" si="599"/>
        <v>634.16146770439877</v>
      </c>
      <c r="AJ1231">
        <f t="shared" ca="1" si="600"/>
        <v>635.23095155659814</v>
      </c>
      <c r="AM1231">
        <v>0</v>
      </c>
      <c r="AN1231">
        <v>0</v>
      </c>
      <c r="AO1231">
        <f t="shared" si="601"/>
        <v>0</v>
      </c>
      <c r="AP1231">
        <f t="shared" si="610"/>
        <v>0</v>
      </c>
      <c r="AQ1231">
        <f t="shared" ca="1" si="602"/>
        <v>1.0000000000000004</v>
      </c>
      <c r="AR1231" t="str">
        <f t="shared" ca="1" si="603"/>
        <v>Supercritical</v>
      </c>
      <c r="AS1231">
        <f t="shared" ca="1" si="604"/>
        <v>3.8141460404132466E-3</v>
      </c>
    </row>
    <row r="1232" spans="1:45" x14ac:dyDescent="0.35">
      <c r="A1232">
        <v>1083</v>
      </c>
      <c r="B1232">
        <v>1081.9960000000001</v>
      </c>
      <c r="C1232">
        <v>616077.82799999998</v>
      </c>
      <c r="D1232">
        <v>3096925.13</v>
      </c>
      <c r="E1232">
        <v>632.02200000000005</v>
      </c>
      <c r="F1232">
        <v>5.2</v>
      </c>
      <c r="G1232">
        <v>0</v>
      </c>
      <c r="H1232" t="s">
        <v>194</v>
      </c>
      <c r="I1232">
        <v>0</v>
      </c>
      <c r="J1232">
        <f t="shared" si="605"/>
        <v>1</v>
      </c>
      <c r="K1232">
        <f t="shared" ca="1" si="606"/>
        <v>50.95</v>
      </c>
      <c r="L1232">
        <f t="shared" ca="1" si="607"/>
        <v>1.0684959309922624</v>
      </c>
      <c r="M1232">
        <f t="shared" ca="1" si="580"/>
        <v>5.5561788411597641</v>
      </c>
      <c r="N1232">
        <f t="shared" ca="1" si="581"/>
        <v>0.75728294997139567</v>
      </c>
      <c r="O1232">
        <f t="shared" ca="1" si="582"/>
        <v>9.1699712080119067</v>
      </c>
      <c r="P1232">
        <f t="shared" ca="1" si="583"/>
        <v>633.09049593099235</v>
      </c>
      <c r="Q1232">
        <f t="shared" ca="1" si="584"/>
        <v>637.37634567389591</v>
      </c>
      <c r="R1232">
        <f t="shared" ca="1" si="585"/>
        <v>2.7409906686322007E-2</v>
      </c>
      <c r="S1232">
        <f t="shared" ca="1" si="586"/>
        <v>2.8323507366843055</v>
      </c>
      <c r="T1232">
        <f t="shared" ca="1" si="587"/>
        <v>50.594272557643521</v>
      </c>
      <c r="U1232">
        <f t="shared" ca="1" si="608"/>
        <v>-2.6909906686341856E-2</v>
      </c>
      <c r="V1232">
        <f t="shared" ca="1" si="609"/>
        <v>0</v>
      </c>
      <c r="W1232">
        <f t="shared" ca="1" si="588"/>
        <v>1.1402997283365439</v>
      </c>
      <c r="X1232">
        <f t="shared" ca="1" si="589"/>
        <v>5.9295585873500283</v>
      </c>
      <c r="Y1232">
        <f t="shared" ca="1" si="590"/>
        <v>0.79265821164379413</v>
      </c>
      <c r="Z1232">
        <f t="shared" ca="1" si="591"/>
        <v>8.5925451700056481</v>
      </c>
      <c r="AA1232">
        <f t="shared" ca="1" si="592"/>
        <v>633.16229972833662</v>
      </c>
      <c r="AB1232">
        <f t="shared" ca="1" si="593"/>
        <v>636.92539006975289</v>
      </c>
      <c r="AC1232">
        <f t="shared" ca="1" si="594"/>
        <v>2.2645307117513322E-2</v>
      </c>
      <c r="AD1232">
        <f t="shared" ca="1" si="595"/>
        <v>2.5690810737841421</v>
      </c>
      <c r="AE1232">
        <f t="shared" ca="1" si="596"/>
        <v>48.007666320993124</v>
      </c>
      <c r="AF1232">
        <f t="shared" ca="1" si="597"/>
        <v>2.2480155392713641E-2</v>
      </c>
      <c r="AG1232">
        <f t="shared" ca="1" si="598"/>
        <v>0</v>
      </c>
      <c r="AH1232">
        <f ca="1">IFERROR(IF(V32="Supercritical",MAX($D$16,IFERROR(L1232,MAX($D$16,POWER((ABS(K1232)^2)/($I$5*MAX(F1232,0.1)^2),1/3)))),IF(V32="Subcritical",MAX($D$16,IFERROR(W1232,MAX($D$16,POWER((ABS(K1232)^2)/($I$5*MAX(F1232,0.1)^2),1/3)))),IF(AND(IFERROR(V1232,0)=1,IFERROR(AG1232,0)=1),IF(IFERROR(T1232,-1E+99)&gt;=IFERROR(AE1232,-1E+99),MAX($D$16,IFERROR(L1232,MAX($D$16,POWER((ABS(K1232)^2)/($I$5*MAX(F1232,0.1)^2),1/3)))),MAX($D$16,IFERROR(W1232,MAX($D$16,POWER((ABS(K1232)^2)/($I$5*MAX(F1232,0.1)^2),1/3))))),IF(IFERROR(V1232,0)=1,MAX($D$16,IFERROR(L1232,MAX($D$16,POWER((ABS(K1232)^2)/($I$5*MAX(F1232,0.1)^2),1/3)))),IF(IFERROR(AG1232,0)=1,MAX($D$16,IFERROR(W1232,MAX($D$16,POWER((ABS(K1232)^2)/($I$5*MAX(F1232,0.1)^2),1/3)))),MAX($D$16,POWER((ABS(K1232)^2)/($I$5*MAX(F1232,0.1)^2),1/3))))))),MAX($D$16,POWER((ABS(K1232)^2)/($I$5*MAX(F1232,0.1)^2),1/3)))</f>
        <v>2.1389677043987478</v>
      </c>
      <c r="AI1232">
        <f t="shared" ca="1" si="599"/>
        <v>634.16096770439879</v>
      </c>
      <c r="AJ1232">
        <f t="shared" ca="1" si="600"/>
        <v>635.23045155659815</v>
      </c>
      <c r="AM1232">
        <v>0</v>
      </c>
      <c r="AN1232">
        <v>0</v>
      </c>
      <c r="AO1232">
        <f t="shared" si="601"/>
        <v>0</v>
      </c>
      <c r="AP1232">
        <f t="shared" si="610"/>
        <v>0</v>
      </c>
      <c r="AQ1232">
        <f t="shared" ca="1" si="602"/>
        <v>1.0000000000000004</v>
      </c>
      <c r="AR1232" t="str">
        <f t="shared" ca="1" si="603"/>
        <v>Supercritical</v>
      </c>
      <c r="AS1232">
        <f t="shared" ca="1" si="604"/>
        <v>3.8141460404132466E-3</v>
      </c>
    </row>
    <row r="1233" spans="1:45" x14ac:dyDescent="0.35">
      <c r="A1233">
        <v>1084</v>
      </c>
      <c r="B1233">
        <v>1082.9949999999999</v>
      </c>
      <c r="C1233">
        <v>616077.78599999996</v>
      </c>
      <c r="D1233">
        <v>3096924.1310000001</v>
      </c>
      <c r="E1233">
        <v>632.02149999999995</v>
      </c>
      <c r="F1233">
        <v>5.2</v>
      </c>
      <c r="G1233">
        <v>0</v>
      </c>
      <c r="H1233" t="s">
        <v>194</v>
      </c>
      <c r="I1233">
        <v>5.7000000000000002E-2</v>
      </c>
      <c r="J1233">
        <f t="shared" si="605"/>
        <v>0.99899999999979627</v>
      </c>
      <c r="K1233">
        <f t="shared" ca="1" si="606"/>
        <v>50.95</v>
      </c>
      <c r="L1233">
        <f t="shared" ca="1" si="607"/>
        <v>1.0684959309922624</v>
      </c>
      <c r="M1233">
        <f t="shared" ca="1" si="580"/>
        <v>5.5561788411597641</v>
      </c>
      <c r="N1233">
        <f t="shared" ca="1" si="581"/>
        <v>0.75728294997139567</v>
      </c>
      <c r="O1233">
        <f t="shared" ca="1" si="582"/>
        <v>9.1699712080119067</v>
      </c>
      <c r="P1233">
        <f t="shared" ca="1" si="583"/>
        <v>633.08999593099225</v>
      </c>
      <c r="Q1233">
        <f t="shared" ca="1" si="584"/>
        <v>637.37584567389581</v>
      </c>
      <c r="R1233">
        <f t="shared" ca="1" si="585"/>
        <v>2.7409906686322007E-2</v>
      </c>
      <c r="S1233">
        <f t="shared" ca="1" si="586"/>
        <v>2.8323507366843055</v>
      </c>
      <c r="T1233">
        <f t="shared" ca="1" si="587"/>
        <v>50.594272557643521</v>
      </c>
      <c r="U1233">
        <f t="shared" ca="1" si="608"/>
        <v>-2.7289652505146478E-2</v>
      </c>
      <c r="V1233">
        <f t="shared" ca="1" si="609"/>
        <v>0</v>
      </c>
      <c r="W1233">
        <f t="shared" ca="1" si="588"/>
        <v>1.1427335199948632</v>
      </c>
      <c r="X1233">
        <f t="shared" ca="1" si="589"/>
        <v>5.9422143039732891</v>
      </c>
      <c r="Y1233">
        <f t="shared" ca="1" si="590"/>
        <v>0.79383347388053482</v>
      </c>
      <c r="Z1233">
        <f t="shared" ca="1" si="591"/>
        <v>8.5742447837891085</v>
      </c>
      <c r="AA1233">
        <f t="shared" ca="1" si="592"/>
        <v>633.16423351999481</v>
      </c>
      <c r="AB1233">
        <f t="shared" ca="1" si="593"/>
        <v>636.91131168576112</v>
      </c>
      <c r="AC1233">
        <f t="shared" ca="1" si="594"/>
        <v>2.2504449645058582E-2</v>
      </c>
      <c r="AD1233">
        <f t="shared" ca="1" si="595"/>
        <v>2.5608780094694512</v>
      </c>
      <c r="AE1233">
        <f t="shared" ca="1" si="596"/>
        <v>47.927066683516571</v>
      </c>
      <c r="AF1233">
        <f t="shared" ca="1" si="597"/>
        <v>2.2360422070846653E-2</v>
      </c>
      <c r="AG1233">
        <f t="shared" ca="1" si="598"/>
        <v>0</v>
      </c>
      <c r="AH1233">
        <f ca="1">IFERROR(IF(V32="Supercritical",MAX($D$16,IFERROR(L1233,MAX($D$16,POWER((ABS(K1233)^2)/($I$5*MAX(F1233,0.1)^2),1/3)))),IF(V32="Subcritical",MAX($D$16,IFERROR(W1233,MAX($D$16,POWER((ABS(K1233)^2)/($I$5*MAX(F1233,0.1)^2),1/3)))),IF(AND(IFERROR(V1233,0)=1,IFERROR(AG1233,0)=1),IF(IFERROR(T1233,-1E+99)&gt;=IFERROR(AE1233,-1E+99),MAX($D$16,IFERROR(L1233,MAX($D$16,POWER((ABS(K1233)^2)/($I$5*MAX(F1233,0.1)^2),1/3)))),MAX($D$16,IFERROR(W1233,MAX($D$16,POWER((ABS(K1233)^2)/($I$5*MAX(F1233,0.1)^2),1/3))))),IF(IFERROR(V1233,0)=1,MAX($D$16,IFERROR(L1233,MAX($D$16,POWER((ABS(K1233)^2)/($I$5*MAX(F1233,0.1)^2),1/3)))),IF(IFERROR(AG1233,0)=1,MAX($D$16,IFERROR(W1233,MAX($D$16,POWER((ABS(K1233)^2)/($I$5*MAX(F1233,0.1)^2),1/3)))),MAX($D$16,POWER((ABS(K1233)^2)/($I$5*MAX(F1233,0.1)^2),1/3))))))),MAX($D$16,POWER((ABS(K1233)^2)/($I$5*MAX(F1233,0.1)^2),1/3)))</f>
        <v>2.1389677043987478</v>
      </c>
      <c r="AI1233">
        <f t="shared" ca="1" si="599"/>
        <v>634.16046770439868</v>
      </c>
      <c r="AJ1233">
        <f t="shared" ca="1" si="600"/>
        <v>635.22995155659805</v>
      </c>
      <c r="AM1233">
        <v>0</v>
      </c>
      <c r="AN1233">
        <v>0</v>
      </c>
      <c r="AO1233">
        <f t="shared" si="601"/>
        <v>0</v>
      </c>
      <c r="AP1233">
        <f t="shared" si="610"/>
        <v>0</v>
      </c>
      <c r="AQ1233">
        <f t="shared" ca="1" si="602"/>
        <v>1.0000000000000004</v>
      </c>
      <c r="AR1233" t="str">
        <f t="shared" ca="1" si="603"/>
        <v>Supercritical</v>
      </c>
      <c r="AS1233">
        <f t="shared" ca="1" si="604"/>
        <v>3.8141460404132466E-3</v>
      </c>
    </row>
    <row r="1234" spans="1:45" x14ac:dyDescent="0.35">
      <c r="A1234">
        <v>1085</v>
      </c>
      <c r="B1234">
        <v>1083.9949999999999</v>
      </c>
      <c r="C1234">
        <v>616077.74300000002</v>
      </c>
      <c r="D1234">
        <v>3096923.1320000002</v>
      </c>
      <c r="E1234">
        <v>632.02099999999996</v>
      </c>
      <c r="F1234">
        <v>5.2</v>
      </c>
      <c r="G1234">
        <v>0</v>
      </c>
      <c r="H1234" t="s">
        <v>194</v>
      </c>
      <c r="I1234">
        <v>5.7000000000000002E-2</v>
      </c>
      <c r="J1234">
        <f t="shared" si="605"/>
        <v>1</v>
      </c>
      <c r="K1234">
        <f t="shared" ca="1" si="606"/>
        <v>50.95</v>
      </c>
      <c r="L1234">
        <f t="shared" ca="1" si="607"/>
        <v>1.0684959309922624</v>
      </c>
      <c r="M1234">
        <f t="shared" ca="1" si="580"/>
        <v>5.5561788411597641</v>
      </c>
      <c r="N1234">
        <f t="shared" ca="1" si="581"/>
        <v>0.75728294997139567</v>
      </c>
      <c r="O1234">
        <f t="shared" ca="1" si="582"/>
        <v>9.1699712080119067</v>
      </c>
      <c r="P1234">
        <f t="shared" ca="1" si="583"/>
        <v>633.08949593099226</v>
      </c>
      <c r="Q1234">
        <f t="shared" ca="1" si="584"/>
        <v>637.37534567389582</v>
      </c>
      <c r="R1234">
        <f t="shared" ca="1" si="585"/>
        <v>2.7409906686322007E-2</v>
      </c>
      <c r="S1234">
        <f t="shared" ca="1" si="586"/>
        <v>2.8323507366843055</v>
      </c>
      <c r="T1234">
        <f t="shared" ca="1" si="587"/>
        <v>50.594272557643521</v>
      </c>
      <c r="U1234">
        <f t="shared" ca="1" si="608"/>
        <v>-2.7317062411952975E-2</v>
      </c>
      <c r="V1234">
        <f t="shared" ca="1" si="609"/>
        <v>0</v>
      </c>
      <c r="W1234">
        <f t="shared" ca="1" si="588"/>
        <v>1.1450660475356644</v>
      </c>
      <c r="X1234">
        <f t="shared" ca="1" si="589"/>
        <v>5.9543434471854555</v>
      </c>
      <c r="Y1234">
        <f t="shared" ca="1" si="590"/>
        <v>0.79495840281689334</v>
      </c>
      <c r="Z1234">
        <f t="shared" ca="1" si="591"/>
        <v>8.5567788374860108</v>
      </c>
      <c r="AA1234">
        <f t="shared" ca="1" si="592"/>
        <v>633.16606604753565</v>
      </c>
      <c r="AB1234">
        <f t="shared" ca="1" si="593"/>
        <v>636.8978939819724</v>
      </c>
      <c r="AC1234">
        <f t="shared" ca="1" si="594"/>
        <v>2.2370580820428875E-2</v>
      </c>
      <c r="AD1234">
        <f t="shared" ca="1" si="595"/>
        <v>2.5530571389842067</v>
      </c>
      <c r="AE1234">
        <f t="shared" ca="1" si="596"/>
        <v>47.850228673243087</v>
      </c>
      <c r="AF1234">
        <f t="shared" ca="1" si="597"/>
        <v>2.1870580820404939E-2</v>
      </c>
      <c r="AG1234">
        <f t="shared" ca="1" si="598"/>
        <v>0</v>
      </c>
      <c r="AH1234">
        <f ca="1">IFERROR(IF(V32="Supercritical",MAX($D$16,IFERROR(L1234,MAX($D$16,POWER((ABS(K1234)^2)/($I$5*MAX(F1234,0.1)^2),1/3)))),IF(V32="Subcritical",MAX($D$16,IFERROR(W1234,MAX($D$16,POWER((ABS(K1234)^2)/($I$5*MAX(F1234,0.1)^2),1/3)))),IF(AND(IFERROR(V1234,0)=1,IFERROR(AG1234,0)=1),IF(IFERROR(T1234,-1E+99)&gt;=IFERROR(AE1234,-1E+99),MAX($D$16,IFERROR(L1234,MAX($D$16,POWER((ABS(K1234)^2)/($I$5*MAX(F1234,0.1)^2),1/3)))),MAX($D$16,IFERROR(W1234,MAX($D$16,POWER((ABS(K1234)^2)/($I$5*MAX(F1234,0.1)^2),1/3))))),IF(IFERROR(V1234,0)=1,MAX($D$16,IFERROR(L1234,MAX($D$16,POWER((ABS(K1234)^2)/($I$5*MAX(F1234,0.1)^2),1/3)))),IF(IFERROR(AG1234,0)=1,MAX($D$16,IFERROR(W1234,MAX($D$16,POWER((ABS(K1234)^2)/($I$5*MAX(F1234,0.1)^2),1/3)))),MAX($D$16,POWER((ABS(K1234)^2)/($I$5*MAX(F1234,0.1)^2),1/3))))))),MAX($D$16,POWER((ABS(K1234)^2)/($I$5*MAX(F1234,0.1)^2),1/3)))</f>
        <v>2.1389677043987478</v>
      </c>
      <c r="AI1234">
        <f t="shared" ca="1" si="599"/>
        <v>634.1599677043987</v>
      </c>
      <c r="AJ1234">
        <f t="shared" ca="1" si="600"/>
        <v>635.22945155659806</v>
      </c>
      <c r="AM1234">
        <v>0</v>
      </c>
      <c r="AN1234">
        <v>0</v>
      </c>
      <c r="AO1234">
        <f t="shared" si="601"/>
        <v>0</v>
      </c>
      <c r="AP1234">
        <f t="shared" si="610"/>
        <v>0</v>
      </c>
      <c r="AQ1234">
        <f t="shared" ca="1" si="602"/>
        <v>1.0000000000000004</v>
      </c>
      <c r="AR1234" t="str">
        <f t="shared" ca="1" si="603"/>
        <v>Supercritical</v>
      </c>
      <c r="AS1234">
        <f t="shared" ca="1" si="604"/>
        <v>3.8141460404132466E-3</v>
      </c>
    </row>
    <row r="1235" spans="1:45" x14ac:dyDescent="0.35">
      <c r="A1235">
        <v>1086</v>
      </c>
      <c r="B1235">
        <v>1084.9949999999999</v>
      </c>
      <c r="C1235">
        <v>616077.701</v>
      </c>
      <c r="D1235">
        <v>3096922.1329999999</v>
      </c>
      <c r="E1235">
        <v>632.02049999999997</v>
      </c>
      <c r="F1235">
        <v>5.2</v>
      </c>
      <c r="G1235">
        <v>0</v>
      </c>
      <c r="H1235" t="s">
        <v>194</v>
      </c>
      <c r="I1235">
        <v>0</v>
      </c>
      <c r="J1235">
        <f t="shared" si="605"/>
        <v>1</v>
      </c>
      <c r="K1235">
        <f t="shared" ca="1" si="606"/>
        <v>50.95</v>
      </c>
      <c r="L1235">
        <f t="shared" ca="1" si="607"/>
        <v>1.0684959309922624</v>
      </c>
      <c r="M1235">
        <f t="shared" ca="1" si="580"/>
        <v>5.5561788411597641</v>
      </c>
      <c r="N1235">
        <f t="shared" ca="1" si="581"/>
        <v>0.75728294997139567</v>
      </c>
      <c r="O1235">
        <f t="shared" ca="1" si="582"/>
        <v>9.1699712080119067</v>
      </c>
      <c r="P1235">
        <f t="shared" ca="1" si="583"/>
        <v>633.08899593099227</v>
      </c>
      <c r="Q1235">
        <f t="shared" ca="1" si="584"/>
        <v>637.37484567389583</v>
      </c>
      <c r="R1235">
        <f t="shared" ca="1" si="585"/>
        <v>2.7409906686322007E-2</v>
      </c>
      <c r="S1235">
        <f t="shared" ca="1" si="586"/>
        <v>2.8323507366843055</v>
      </c>
      <c r="T1235">
        <f t="shared" ca="1" si="587"/>
        <v>50.594272557643521</v>
      </c>
      <c r="U1235">
        <f t="shared" ca="1" si="608"/>
        <v>-2.6909906686341856E-2</v>
      </c>
      <c r="V1235">
        <f t="shared" ca="1" si="609"/>
        <v>0</v>
      </c>
      <c r="W1235">
        <f t="shared" ca="1" si="588"/>
        <v>1.1473043061887553</v>
      </c>
      <c r="X1235">
        <f t="shared" ca="1" si="589"/>
        <v>5.9659823921815276</v>
      </c>
      <c r="Y1235">
        <f t="shared" ca="1" si="590"/>
        <v>0.79603655117207539</v>
      </c>
      <c r="Z1235">
        <f t="shared" ca="1" si="591"/>
        <v>8.5400855468112731</v>
      </c>
      <c r="AA1235">
        <f t="shared" ca="1" si="592"/>
        <v>633.16780430618871</v>
      </c>
      <c r="AB1235">
        <f t="shared" ca="1" si="593"/>
        <v>636.88508571020782</v>
      </c>
      <c r="AC1235">
        <f t="shared" ca="1" si="594"/>
        <v>2.2243149508579585E-2</v>
      </c>
      <c r="AD1235">
        <f t="shared" ca="1" si="595"/>
        <v>2.5455897030211876</v>
      </c>
      <c r="AE1235">
        <f t="shared" ca="1" si="596"/>
        <v>47.776869450921659</v>
      </c>
      <c r="AF1235">
        <f t="shared" ca="1" si="597"/>
        <v>2.1755540446520172E-2</v>
      </c>
      <c r="AG1235">
        <f t="shared" ca="1" si="598"/>
        <v>0</v>
      </c>
      <c r="AH1235">
        <f ca="1">IFERROR(IF(V32="Supercritical",MAX($D$16,IFERROR(L1235,MAX($D$16,POWER((ABS(K1235)^2)/($I$5*MAX(F1235,0.1)^2),1/3)))),IF(V32="Subcritical",MAX($D$16,IFERROR(W1235,MAX($D$16,POWER((ABS(K1235)^2)/($I$5*MAX(F1235,0.1)^2),1/3)))),IF(AND(IFERROR(V1235,0)=1,IFERROR(AG1235,0)=1),IF(IFERROR(T1235,-1E+99)&gt;=IFERROR(AE1235,-1E+99),MAX($D$16,IFERROR(L1235,MAX($D$16,POWER((ABS(K1235)^2)/($I$5*MAX(F1235,0.1)^2),1/3)))),MAX($D$16,IFERROR(W1235,MAX($D$16,POWER((ABS(K1235)^2)/($I$5*MAX(F1235,0.1)^2),1/3))))),IF(IFERROR(V1235,0)=1,MAX($D$16,IFERROR(L1235,MAX($D$16,POWER((ABS(K1235)^2)/($I$5*MAX(F1235,0.1)^2),1/3)))),IF(IFERROR(AG1235,0)=1,MAX($D$16,IFERROR(W1235,MAX($D$16,POWER((ABS(K1235)^2)/($I$5*MAX(F1235,0.1)^2),1/3)))),MAX($D$16,POWER((ABS(K1235)^2)/($I$5*MAX(F1235,0.1)^2),1/3))))))),MAX($D$16,POWER((ABS(K1235)^2)/($I$5*MAX(F1235,0.1)^2),1/3)))</f>
        <v>2.1389677043987478</v>
      </c>
      <c r="AI1235">
        <f t="shared" ca="1" si="599"/>
        <v>634.15946770439871</v>
      </c>
      <c r="AJ1235">
        <f t="shared" ca="1" si="600"/>
        <v>635.22895155659808</v>
      </c>
      <c r="AM1235">
        <v>0</v>
      </c>
      <c r="AN1235">
        <v>0</v>
      </c>
      <c r="AO1235">
        <f t="shared" si="601"/>
        <v>0</v>
      </c>
      <c r="AP1235">
        <f t="shared" si="610"/>
        <v>0</v>
      </c>
      <c r="AQ1235">
        <f t="shared" ca="1" si="602"/>
        <v>1.0000000000000004</v>
      </c>
      <c r="AR1235" t="str">
        <f t="shared" ca="1" si="603"/>
        <v>Supercritical</v>
      </c>
      <c r="AS1235">
        <f t="shared" ca="1" si="604"/>
        <v>3.8141460404132466E-3</v>
      </c>
    </row>
    <row r="1236" spans="1:45" x14ac:dyDescent="0.35">
      <c r="A1236">
        <v>1087</v>
      </c>
      <c r="B1236">
        <v>1085.9949999999999</v>
      </c>
      <c r="C1236">
        <v>616077.65899999999</v>
      </c>
      <c r="D1236">
        <v>3096921.1340000001</v>
      </c>
      <c r="E1236">
        <v>632.02</v>
      </c>
      <c r="F1236">
        <v>5.2</v>
      </c>
      <c r="G1236">
        <v>0</v>
      </c>
      <c r="H1236" t="s">
        <v>194</v>
      </c>
      <c r="I1236">
        <v>2E-3</v>
      </c>
      <c r="J1236">
        <f t="shared" si="605"/>
        <v>1</v>
      </c>
      <c r="K1236">
        <f t="shared" ca="1" si="606"/>
        <v>50.95</v>
      </c>
      <c r="L1236">
        <f t="shared" ca="1" si="607"/>
        <v>1.0684959309922624</v>
      </c>
      <c r="M1236">
        <f t="shared" ca="1" si="580"/>
        <v>5.5561788411597641</v>
      </c>
      <c r="N1236">
        <f t="shared" ca="1" si="581"/>
        <v>0.75728294997139567</v>
      </c>
      <c r="O1236">
        <f t="shared" ca="1" si="582"/>
        <v>9.1699712080119067</v>
      </c>
      <c r="P1236">
        <f t="shared" ca="1" si="583"/>
        <v>633.08849593099228</v>
      </c>
      <c r="Q1236">
        <f t="shared" ca="1" si="584"/>
        <v>637.37434567389585</v>
      </c>
      <c r="R1236">
        <f t="shared" ca="1" si="585"/>
        <v>2.7409906686322007E-2</v>
      </c>
      <c r="S1236">
        <f t="shared" ca="1" si="586"/>
        <v>2.8323507366843055</v>
      </c>
      <c r="T1236">
        <f t="shared" ca="1" si="587"/>
        <v>50.594272557643521</v>
      </c>
      <c r="U1236">
        <f t="shared" ca="1" si="608"/>
        <v>-2.6924192852106898E-2</v>
      </c>
      <c r="V1236">
        <f t="shared" ca="1" si="609"/>
        <v>0</v>
      </c>
      <c r="W1236">
        <f t="shared" ca="1" si="588"/>
        <v>1.1494546449878613</v>
      </c>
      <c r="X1236">
        <f t="shared" ca="1" si="589"/>
        <v>5.9771641539368794</v>
      </c>
      <c r="Y1236">
        <f t="shared" ca="1" si="590"/>
        <v>0.79707113698880738</v>
      </c>
      <c r="Z1236">
        <f t="shared" ca="1" si="591"/>
        <v>8.5241092076150551</v>
      </c>
      <c r="AA1236">
        <f t="shared" ca="1" si="592"/>
        <v>633.16945464498781</v>
      </c>
      <c r="AB1236">
        <f t="shared" ca="1" si="593"/>
        <v>636.87284087247747</v>
      </c>
      <c r="AC1236">
        <f t="shared" ca="1" si="594"/>
        <v>2.2121661924968235E-2</v>
      </c>
      <c r="AD1236">
        <f t="shared" ca="1" si="595"/>
        <v>2.5384498135063867</v>
      </c>
      <c r="AE1236">
        <f t="shared" ca="1" si="596"/>
        <v>47.706734364568675</v>
      </c>
      <c r="AF1236">
        <f t="shared" ca="1" si="597"/>
        <v>2.2014122209611742E-2</v>
      </c>
      <c r="AG1236">
        <f t="shared" ca="1" si="598"/>
        <v>0</v>
      </c>
      <c r="AH1236">
        <f ca="1">IFERROR(IF(V32="Supercritical",MAX($D$16,IFERROR(L1236,MAX($D$16,POWER((ABS(K1236)^2)/($I$5*MAX(F1236,0.1)^2),1/3)))),IF(V32="Subcritical",MAX($D$16,IFERROR(W1236,MAX($D$16,POWER((ABS(K1236)^2)/($I$5*MAX(F1236,0.1)^2),1/3)))),IF(AND(IFERROR(V1236,0)=1,IFERROR(AG1236,0)=1),IF(IFERROR(T1236,-1E+99)&gt;=IFERROR(AE1236,-1E+99),MAX($D$16,IFERROR(L1236,MAX($D$16,POWER((ABS(K1236)^2)/($I$5*MAX(F1236,0.1)^2),1/3)))),MAX($D$16,IFERROR(W1236,MAX($D$16,POWER((ABS(K1236)^2)/($I$5*MAX(F1236,0.1)^2),1/3))))),IF(IFERROR(V1236,0)=1,MAX($D$16,IFERROR(L1236,MAX($D$16,POWER((ABS(K1236)^2)/($I$5*MAX(F1236,0.1)^2),1/3)))),IF(IFERROR(AG1236,0)=1,MAX($D$16,IFERROR(W1236,MAX($D$16,POWER((ABS(K1236)^2)/($I$5*MAX(F1236,0.1)^2),1/3)))),MAX($D$16,POWER((ABS(K1236)^2)/($I$5*MAX(F1236,0.1)^2),1/3))))))),MAX($D$16,POWER((ABS(K1236)^2)/($I$5*MAX(F1236,0.1)^2),1/3)))</f>
        <v>2.1389677043987478</v>
      </c>
      <c r="AI1236">
        <f t="shared" ca="1" si="599"/>
        <v>634.15896770439872</v>
      </c>
      <c r="AJ1236">
        <f t="shared" ca="1" si="600"/>
        <v>635.22845155659809</v>
      </c>
      <c r="AM1236">
        <v>0</v>
      </c>
      <c r="AN1236">
        <v>0</v>
      </c>
      <c r="AO1236">
        <f t="shared" si="601"/>
        <v>0</v>
      </c>
      <c r="AP1236">
        <f t="shared" si="610"/>
        <v>0</v>
      </c>
      <c r="AQ1236">
        <f t="shared" ca="1" si="602"/>
        <v>1.0000000000000004</v>
      </c>
      <c r="AR1236" t="str">
        <f t="shared" ca="1" si="603"/>
        <v>Supercritical</v>
      </c>
      <c r="AS1236">
        <f t="shared" ca="1" si="604"/>
        <v>3.8141460404132466E-3</v>
      </c>
    </row>
    <row r="1237" spans="1:45" x14ac:dyDescent="0.35">
      <c r="A1237">
        <v>1088</v>
      </c>
      <c r="B1237">
        <v>1086.9960000000001</v>
      </c>
      <c r="C1237">
        <v>616077.61699999997</v>
      </c>
      <c r="D1237">
        <v>3096920.1340000001</v>
      </c>
      <c r="E1237">
        <v>632.01949999999999</v>
      </c>
      <c r="F1237">
        <v>5.2</v>
      </c>
      <c r="G1237">
        <v>0</v>
      </c>
      <c r="H1237" t="s">
        <v>194</v>
      </c>
      <c r="I1237">
        <v>0.06</v>
      </c>
      <c r="J1237">
        <f t="shared" si="605"/>
        <v>1.0010000000002037</v>
      </c>
      <c r="K1237">
        <f t="shared" ca="1" si="606"/>
        <v>50.95</v>
      </c>
      <c r="L1237">
        <f t="shared" ca="1" si="607"/>
        <v>1.0684959309922624</v>
      </c>
      <c r="M1237">
        <f t="shared" ca="1" si="580"/>
        <v>5.5561788411597641</v>
      </c>
      <c r="N1237">
        <f t="shared" ca="1" si="581"/>
        <v>0.75728294997139567</v>
      </c>
      <c r="O1237">
        <f t="shared" ca="1" si="582"/>
        <v>9.1699712080119067</v>
      </c>
      <c r="P1237">
        <f t="shared" ca="1" si="583"/>
        <v>633.08799593099229</v>
      </c>
      <c r="Q1237">
        <f t="shared" ca="1" si="584"/>
        <v>637.37384567389586</v>
      </c>
      <c r="R1237">
        <f t="shared" ca="1" si="585"/>
        <v>2.7409906686322007E-2</v>
      </c>
      <c r="S1237">
        <f t="shared" ca="1" si="586"/>
        <v>2.8323507366843055</v>
      </c>
      <c r="T1237">
        <f t="shared" ca="1" si="587"/>
        <v>50.594272557643521</v>
      </c>
      <c r="U1237">
        <f t="shared" ca="1" si="608"/>
        <v>-2.7365901567350193E-2</v>
      </c>
      <c r="V1237">
        <f t="shared" ca="1" si="609"/>
        <v>0</v>
      </c>
      <c r="W1237">
        <f t="shared" ca="1" si="588"/>
        <v>1.1515228414551872</v>
      </c>
      <c r="X1237">
        <f t="shared" ca="1" si="589"/>
        <v>5.9879187755669738</v>
      </c>
      <c r="Y1237">
        <f t="shared" ca="1" si="590"/>
        <v>0.79806508298431489</v>
      </c>
      <c r="Z1237">
        <f t="shared" ca="1" si="591"/>
        <v>8.5087994526404938</v>
      </c>
      <c r="AA1237">
        <f t="shared" ca="1" si="592"/>
        <v>633.17102284145517</v>
      </c>
      <c r="AB1237">
        <f t="shared" ca="1" si="593"/>
        <v>636.86111805680969</v>
      </c>
      <c r="AC1237">
        <f t="shared" ca="1" si="594"/>
        <v>2.2005674274625544E-2</v>
      </c>
      <c r="AD1237">
        <f t="shared" ca="1" si="595"/>
        <v>2.5316140981615898</v>
      </c>
      <c r="AE1237">
        <f t="shared" ca="1" si="596"/>
        <v>47.63959346872393</v>
      </c>
      <c r="AF1237">
        <f t="shared" ca="1" si="597"/>
        <v>2.1856233320136198E-2</v>
      </c>
      <c r="AG1237">
        <f t="shared" ca="1" si="598"/>
        <v>0</v>
      </c>
      <c r="AH1237">
        <f ca="1">IFERROR(IF(V32="Supercritical",MAX($D$16,IFERROR(L1237,MAX($D$16,POWER((ABS(K1237)^2)/($I$5*MAX(F1237,0.1)^2),1/3)))),IF(V32="Subcritical",MAX($D$16,IFERROR(W1237,MAX($D$16,POWER((ABS(K1237)^2)/($I$5*MAX(F1237,0.1)^2),1/3)))),IF(AND(IFERROR(V1237,0)=1,IFERROR(AG1237,0)=1),IF(IFERROR(T1237,-1E+99)&gt;=IFERROR(AE1237,-1E+99),MAX($D$16,IFERROR(L1237,MAX($D$16,POWER((ABS(K1237)^2)/($I$5*MAX(F1237,0.1)^2),1/3)))),MAX($D$16,IFERROR(W1237,MAX($D$16,POWER((ABS(K1237)^2)/($I$5*MAX(F1237,0.1)^2),1/3))))),IF(IFERROR(V1237,0)=1,MAX($D$16,IFERROR(L1237,MAX($D$16,POWER((ABS(K1237)^2)/($I$5*MAX(F1237,0.1)^2),1/3)))),IF(IFERROR(AG1237,0)=1,MAX($D$16,IFERROR(W1237,MAX($D$16,POWER((ABS(K1237)^2)/($I$5*MAX(F1237,0.1)^2),1/3)))),MAX($D$16,POWER((ABS(K1237)^2)/($I$5*MAX(F1237,0.1)^2),1/3))))))),MAX($D$16,POWER((ABS(K1237)^2)/($I$5*MAX(F1237,0.1)^2),1/3)))</f>
        <v>2.1389677043987478</v>
      </c>
      <c r="AI1237">
        <f t="shared" ca="1" si="599"/>
        <v>634.15846770439873</v>
      </c>
      <c r="AJ1237">
        <f t="shared" ca="1" si="600"/>
        <v>635.2279515565981</v>
      </c>
      <c r="AM1237">
        <v>0</v>
      </c>
      <c r="AN1237">
        <v>0</v>
      </c>
      <c r="AO1237">
        <f t="shared" si="601"/>
        <v>0</v>
      </c>
      <c r="AP1237">
        <f t="shared" si="610"/>
        <v>0</v>
      </c>
      <c r="AQ1237">
        <f t="shared" ca="1" si="602"/>
        <v>1.0000000000000004</v>
      </c>
      <c r="AR1237" t="str">
        <f t="shared" ca="1" si="603"/>
        <v>Supercritical</v>
      </c>
      <c r="AS1237">
        <f t="shared" ca="1" si="604"/>
        <v>3.8141460404132466E-3</v>
      </c>
    </row>
    <row r="1238" spans="1:45" x14ac:dyDescent="0.35">
      <c r="A1238">
        <v>1089</v>
      </c>
      <c r="B1238">
        <v>1087.9960000000001</v>
      </c>
      <c r="C1238">
        <v>616077.57400000002</v>
      </c>
      <c r="D1238">
        <v>3096919.1349999998</v>
      </c>
      <c r="E1238">
        <v>632.01900000000001</v>
      </c>
      <c r="F1238">
        <v>5.2</v>
      </c>
      <c r="G1238">
        <v>0</v>
      </c>
      <c r="H1238" t="s">
        <v>194</v>
      </c>
      <c r="I1238">
        <v>5.7000000000000002E-2</v>
      </c>
      <c r="J1238">
        <f t="shared" si="605"/>
        <v>1</v>
      </c>
      <c r="K1238">
        <f t="shared" ca="1" si="606"/>
        <v>50.95</v>
      </c>
      <c r="L1238">
        <f t="shared" ca="1" si="607"/>
        <v>1.0684959309922624</v>
      </c>
      <c r="M1238">
        <f t="shared" ref="M1238:M1301" ca="1" si="611">((F1238)+(G1238)*(L1238))*(L1238)</f>
        <v>5.5561788411597641</v>
      </c>
      <c r="N1238">
        <f t="shared" ref="N1238:N1301" ca="1" si="612">(((F1238)+(G1238)*(L1238))*(L1238))/MAX((F1238)+2*(L1238)*SQRT(1+(G1238)^2),0.000001)</f>
        <v>0.75728294997139567</v>
      </c>
      <c r="O1238">
        <f t="shared" ref="O1238:O1301" ca="1" si="613">ABS(K1238)/MAX(((F1238)+(G1238)*(L1238))*(L1238),0.000001)</f>
        <v>9.1699712080119067</v>
      </c>
      <c r="P1238">
        <f t="shared" ref="P1238:P1301" ca="1" si="614">E1238+L1238</f>
        <v>633.0874959309923</v>
      </c>
      <c r="Q1238">
        <f t="shared" ref="Q1238:Q1301" ca="1" si="615">P1238+((ABS(K1238)/MAX(((F1238)+(G1238)*(L1238))*(L1238),0.000001))^2)/(2*$I$5)</f>
        <v>637.37334567389587</v>
      </c>
      <c r="R1238">
        <f t="shared" ref="R1238:R1301" ca="1" si="616">((ABS(K1238)*$D$6)/(MAX(((F1238)+(G1238)*(L1238))*(L1238),0.000001)*MAX(((((F1238)+(G1238)*(L1238))*(L1238))/MAX((F1238)+2*(L1238)*SQRT(1+(G1238)^2),0.000001))^(2/3),0.000001)))^2</f>
        <v>2.7409906686322007E-2</v>
      </c>
      <c r="S1238">
        <f t="shared" ref="S1238:S1301" ca="1" si="617">ABS(ABS(K1238)/MAX(((F1238)+(G1238)*(L1238))*(L1238),0.000001))/SQRT($I$5*MAX((((F1238)+(G1238)*(L1238))*(L1238))/MAX((F1238)+2*(G1238)*(L1238),0.000001),0.000001))</f>
        <v>2.8323507366843055</v>
      </c>
      <c r="T1238">
        <f t="shared" ref="T1238:T1301" ca="1" si="618">((F1238)*(L1238)^2)/2+(G1238)*(L1238)^3/3+(ABS(K1238)^2)/($I$5*MAX(((F1238)+(G1238)*(L1238))*(L1238),0.000001))</f>
        <v>50.594272557643521</v>
      </c>
      <c r="U1238">
        <f t="shared" ca="1" si="608"/>
        <v>-2.7317062411952975E-2</v>
      </c>
      <c r="V1238">
        <f t="shared" ca="1" si="609"/>
        <v>0</v>
      </c>
      <c r="W1238">
        <f t="shared" ref="W1238:W1301" ca="1" si="619">IF($D$20=0,IFERROR(W1239,MAX($D$16,POWER((ABS(K1238)^2)/($I$5*MAX(F1238,0.1)^2),1/3))),IF(IFERROR(AG1239,0)=0,IFERROR(W1239,MAX($D$16,POWER((ABS(K1238)^2)/($I$5*MAX(F1238,0.1)^2),1/3))),IF(OR(IFERROR(W1238,0)=0,IFERROR(AD1239,0)&gt;1),MAX($D$16,POWER((ABS(K1238)^2)/($I$5*MAX(F1238,0.1)^2),1/3)),IF(IFERROR(AF1238,0)&gt;0,MAX($D$16,IFERROR(W1238,0)+((IFERROR(AF1238,0))*$D$18*IF((IFERROR(AD1238,0))&lt;1,1,-1))),IF(IFERROR(AF1238,0)&lt;0,IF(ABS((MAX($D$16,POWER((ABS(K1238)^2)/($I$5*MAX(F1238,0.1)^2),1/3)))-IFERROR(W1238,0))&gt;$D$19,MAX($D$16,IF((MAX($D$16,POWER((ABS(K1238)^2)/($I$5*MAX(F1238,0.1)^2),1/3)))&gt;IFERROR(W1238,0),MIN((MAX($D$16,POWER((ABS(K1238)^2)/($I$5*MAX(F1238,0.1)^2),1/3))),IFERROR(W1238,0)+(MIN(ABS(IFERROR(AF1238,0))*$D$18,ABS((MAX($D$16,POWER((ABS(K1238)^2)/($I$5*MAX(F1238,0.1)^2),1/3)))-IFERROR(W1238,0))))),MAX((MAX($D$16,POWER((ABS(K1238)^2)/($I$5*MAX(F1238,0.1)^2),1/3))),IFERROR(W1238,0)-(MIN(ABS(IFERROR(AF1238,0))*$D$18,ABS((MAX($D$16,POWER((ABS(K1238)^2)/($I$5*MAX(F1238,0.1)^2),1/3)))-IFERROR(W1238,0))))))),MAX($D$16,POWER((ABS(K1238)^2)/($I$5*MAX(F1238,0.1)^2),1/3))),MAX($D$16,IFERROR(W1238,0)))))))</f>
        <v>1.1535141659878094</v>
      </c>
      <c r="X1238">
        <f t="shared" ref="X1238:X1301" ca="1" si="620">((F1238)+(G1238)*(W1238))*(W1238)</f>
        <v>5.9982736631366089</v>
      </c>
      <c r="Y1238">
        <f t="shared" ref="Y1238:Y1301" ca="1" si="621">(((F1238)+(G1238)*(W1238))*(W1238))/MAX((F1238)+2*(W1238)*SQRT(1+(G1238)^2),0.000001)</f>
        <v>0.79902105039185967</v>
      </c>
      <c r="Z1238">
        <f t="shared" ref="Z1238:Z1301" ca="1" si="622">ABS(K1238)/MAX(((F1238)+(G1238)*(W1238))*(W1238),0.000001)</f>
        <v>8.4941106160463669</v>
      </c>
      <c r="AA1238">
        <f t="shared" ref="AA1238:AA1301" ca="1" si="623">E1238+W1238</f>
        <v>633.17251416598776</v>
      </c>
      <c r="AB1238">
        <f t="shared" ref="AB1238:AB1301" ca="1" si="624">AA1238+((ABS(K1238)/MAX(((F1238)+(G1238)*(W1238))*(W1238),0.000001))^2)/(2*$I$5)</f>
        <v>636.84987987228908</v>
      </c>
      <c r="AC1238">
        <f t="shared" ref="AC1238:AC1301" ca="1" si="625">((ABS(K1238)*$D$6)/(MAX(((F1238)+(G1238)*(W1238))*(W1238),0.000001)*MAX(((((F1238)+(G1238)*(W1238))*(W1238))/MAX((F1238)+2*(W1238)*SQRT(1+(G1238)^2),0.000001))^(2/3),0.000001)))^2</f>
        <v>2.1894786505653581E-2</v>
      </c>
      <c r="AD1238">
        <f t="shared" ref="AD1238:AD1301" ca="1" si="626">ABS(ABS(K1238)/MAX(((F1238)+(G1238)*(W1238))*(W1238),0.000001))/SQRT($I$5*MAX((((F1238)+(G1238)*(W1238))*(W1238))/MAX((F1238)+2*(G1238)*(W1238),0.000001),0.000001))</f>
        <v>2.5250613971830944</v>
      </c>
      <c r="AE1238">
        <f t="shared" ref="AE1238:AE1301" ca="1" si="627">((F1238)*(W1238)^2)/2+(G1238)*(W1238)^3/3+(ABS(K1238)^2)/($I$5*MAX(((F1238)+(G1238)*(W1238))*(W1238),0.000001))</f>
        <v>47.575238552607573</v>
      </c>
      <c r="AF1238">
        <f t="shared" ref="AF1238:AF1301" ca="1" si="628">IF($D$20=0,0,IFERROR(AB1239+(((AC1238+AC1239)/2)*J1239)+(IF(Z1238&gt;Z1239,$D$8*((Z1238^2-Z1239^2)/(2*$I$5)),$D$9*((Z1239^2-Z1238^2)/(2*$I$5)))+($D$10*(ABS(I1239)/90)*(MAX(Z1238^2,Z1239^2)/(2*$I$5))))-AB1238,0))</f>
        <v>2.1394786505652519E-2</v>
      </c>
      <c r="AG1238">
        <f t="shared" ref="AG1238:AG1301" ca="1" si="629">IF($D$20=0,1,IFERROR(IF(ROUND(AD1238,3)=1,1,IF(AND(ABS(AF1238)&lt;$D$19,AD1238&lt;1),1,0)),0))</f>
        <v>0</v>
      </c>
      <c r="AH1238">
        <f ca="1">IFERROR(IF(V32="Supercritical",MAX($D$16,IFERROR(L1238,MAX($D$16,POWER((ABS(K1238)^2)/($I$5*MAX(F1238,0.1)^2),1/3)))),IF(V32="Subcritical",MAX($D$16,IFERROR(W1238,MAX($D$16,POWER((ABS(K1238)^2)/($I$5*MAX(F1238,0.1)^2),1/3)))),IF(AND(IFERROR(V1238,0)=1,IFERROR(AG1238,0)=1),IF(IFERROR(T1238,-1E+99)&gt;=IFERROR(AE1238,-1E+99),MAX($D$16,IFERROR(L1238,MAX($D$16,POWER((ABS(K1238)^2)/($I$5*MAX(F1238,0.1)^2),1/3)))),MAX($D$16,IFERROR(W1238,MAX($D$16,POWER((ABS(K1238)^2)/($I$5*MAX(F1238,0.1)^2),1/3))))),IF(IFERROR(V1238,0)=1,MAX($D$16,IFERROR(L1238,MAX($D$16,POWER((ABS(K1238)^2)/($I$5*MAX(F1238,0.1)^2),1/3)))),IF(IFERROR(AG1238,0)=1,MAX($D$16,IFERROR(W1238,MAX($D$16,POWER((ABS(K1238)^2)/($I$5*MAX(F1238,0.1)^2),1/3)))),MAX($D$16,POWER((ABS(K1238)^2)/($I$5*MAX(F1238,0.1)^2),1/3))))))),MAX($D$16,POWER((ABS(K1238)^2)/($I$5*MAX(F1238,0.1)^2),1/3)))</f>
        <v>2.1389677043987478</v>
      </c>
      <c r="AI1238">
        <f t="shared" ref="AI1238:AI1301" ca="1" si="630">E1238+AH1238</f>
        <v>634.15796770439874</v>
      </c>
      <c r="AJ1238">
        <f t="shared" ref="AJ1238:AJ1301" ca="1" si="631">AI1238+((ABS(K1238)/MAX(((F1238)+(G1238)*(AH1238))*(AH1238),0.000001))^2)/(2*$I$5)</f>
        <v>635.22745155659811</v>
      </c>
      <c r="AM1238">
        <v>0</v>
      </c>
      <c r="AN1238">
        <v>0</v>
      </c>
      <c r="AO1238">
        <f t="shared" ref="AO1238:AO1301" si="632">AM1238+AN1238</f>
        <v>0</v>
      </c>
      <c r="AP1238">
        <f t="shared" si="610"/>
        <v>0</v>
      </c>
      <c r="AQ1238">
        <f t="shared" ref="AQ1238:AQ1301" ca="1" si="633">ABS(ABS(K1238)/MAX(((F1238)+(G1238)*(AH1238))*(AH1238),0.000001))/SQRT($I$5*MAX((((F1238)+(G1238)*(AH1238))*(AH1238))/MAX((F1238)+2*(G1238)*(AH1238),0.000001),0.000001))</f>
        <v>1.0000000000000004</v>
      </c>
      <c r="AR1238" t="str">
        <f t="shared" ref="AR1238:AR1301" ca="1" si="634">IF(AQ1238&lt;1,"Subcritical","Supercritical")</f>
        <v>Supercritical</v>
      </c>
      <c r="AS1238">
        <f t="shared" ref="AS1238:AS1301" ca="1" si="635">((ABS(K1238)*$D$6)/(MAX(((F1238)+(G1238)*(AH1238))*(AH1238),0.000001)*MAX(((((F1238)+(G1238)*(AH1238))*(AH1238))/MAX((F1238)+2*(AH1238)*SQRT(1+(G1238)^2),0.000001))^(2/3),0.000001)))^2</f>
        <v>3.8141460404132466E-3</v>
      </c>
    </row>
    <row r="1239" spans="1:45" x14ac:dyDescent="0.35">
      <c r="A1239">
        <v>1090</v>
      </c>
      <c r="B1239">
        <v>1088.9960000000001</v>
      </c>
      <c r="C1239">
        <v>616077.53200000001</v>
      </c>
      <c r="D1239">
        <v>3096918.1359999999</v>
      </c>
      <c r="E1239">
        <v>632.01850000000002</v>
      </c>
      <c r="F1239">
        <v>5.2</v>
      </c>
      <c r="G1239">
        <v>0</v>
      </c>
      <c r="H1239" t="s">
        <v>194</v>
      </c>
      <c r="I1239">
        <v>0</v>
      </c>
      <c r="J1239">
        <f t="shared" ref="J1239:J1302" si="636">B1239-B1238</f>
        <v>1</v>
      </c>
      <c r="K1239">
        <f t="shared" ref="K1239:K1302" ca="1" si="637">MAX(0,K1238-AO1238)</f>
        <v>50.95</v>
      </c>
      <c r="L1239">
        <f t="shared" ref="L1239:L1302" ca="1" si="638">IF($D$20=0,IFERROR(L1238,MAX($D$16,POWER((ABS(K1239)^2)/($I$5*MAX(F1239,0.1)^2),1/3))),IF(IFERROR(V1238,0)=0,IFERROR(L1238,MAX($D$16,POWER((ABS(K1239)^2)/($I$5*MAX(F1239,0.1)^2),1/3))),IF(OR(IFERROR(L1239,0)=0,IFERROR(S1238,0)&lt;1,IFERROR(S1239,0)&lt;1),MAX($D$16,POWER((ABS(K1239)^2)/($I$5*MAX(F1239,0.1)^2),1/3)),IF(IFERROR(U1239,0)&gt;0,MAX($D$16,IFERROR(L1239,0)+((IFERROR(U1239,0))*$D$18*IF((IFERROR(S1239,0))&lt;1,1,-1))),IF(IFERROR(U1239,0)&lt;0,IF(ABS((MAX($D$16,POWER((ABS(K1239)^2)/($I$5*MAX(F1239,0.1)^2),1/3)))-IFERROR(L1239,0))&gt;$D$19,MAX($D$16,IF((MAX($D$16,POWER((ABS(K1239)^2)/($I$5*MAX(F1239,0.1)^2),1/3)))&gt;IFERROR(L1239,0),MIN((MAX($D$16,POWER((ABS(K1239)^2)/($I$5*MAX(F1239,0.1)^2),1/3))),IFERROR(L1239,0)+(MIN(ABS(IFERROR(U1239,0))*$D$18,ABS((MAX($D$16,POWER((ABS(K1239)^2)/($I$5*MAX(F1239,0.1)^2),1/3)))-IFERROR(L1239,0))))),MAX((MAX($D$16,POWER((ABS(K1239)^2)/($I$5*MAX(F1239,0.1)^2),1/3))),IFERROR(L1239,0)-(MIN(ABS(IFERROR(U1239,0))*$D$18,ABS((MAX($D$16,POWER((ABS(K1239)^2)/($I$5*MAX(F1239,0.1)^2),1/3)))-IFERROR(L1239,0))))))),MAX($D$16,POWER((ABS(K1239)^2)/($I$5*MAX(F1239,0.1)^2),1/3))),MAX($D$16,IFERROR(L1239,0)))))))</f>
        <v>1.0684959309922624</v>
      </c>
      <c r="M1239">
        <f t="shared" ca="1" si="611"/>
        <v>5.5561788411597641</v>
      </c>
      <c r="N1239">
        <f t="shared" ca="1" si="612"/>
        <v>0.75728294997139567</v>
      </c>
      <c r="O1239">
        <f t="shared" ca="1" si="613"/>
        <v>9.1699712080119067</v>
      </c>
      <c r="P1239">
        <f t="shared" ca="1" si="614"/>
        <v>633.08699593099232</v>
      </c>
      <c r="Q1239">
        <f t="shared" ca="1" si="615"/>
        <v>637.37284567389588</v>
      </c>
      <c r="R1239">
        <f t="shared" ca="1" si="616"/>
        <v>2.7409906686322007E-2</v>
      </c>
      <c r="S1239">
        <f t="shared" ca="1" si="617"/>
        <v>2.8323507366843055</v>
      </c>
      <c r="T1239">
        <f t="shared" ca="1" si="618"/>
        <v>50.594272557643521</v>
      </c>
      <c r="U1239">
        <f t="shared" ref="U1239:U1302" ca="1" si="639">IF($D$20=0,0,IFERROR(Q1238-(((R1238+R1239)/2)*J1239)-(IF(O1238&gt;O1239,$D$8*((O1238^2-O1239^2)/(2*$I$5)),$D$9*((O1239^2-O1238^2)/(2*$I$5)))+($D$10*(ABS(I1239)/90)*(MAX(O1238^2,O1239^2)/(2*$I$5))))-Q1239,0))</f>
        <v>-2.6909906686341856E-2</v>
      </c>
      <c r="V1239">
        <f t="shared" ref="V1239:V1302" ca="1" si="640">IF($D$20=0,1,IFERROR(IF(ROUND(S1239,3)=1,1,IF(AND(ABS(U1239)&lt;$D$19,S1239&gt;1),1,0)),0))</f>
        <v>0</v>
      </c>
      <c r="W1239">
        <f t="shared" ca="1" si="619"/>
        <v>1.155433437587442</v>
      </c>
      <c r="X1239">
        <f t="shared" ca="1" si="620"/>
        <v>6.0082538754546988</v>
      </c>
      <c r="Y1239">
        <f t="shared" ca="1" si="621"/>
        <v>0.79994146818303202</v>
      </c>
      <c r="Z1239">
        <f t="shared" ca="1" si="622"/>
        <v>8.480001187723472</v>
      </c>
      <c r="AA1239">
        <f t="shared" ca="1" si="623"/>
        <v>633.17393343758749</v>
      </c>
      <c r="AB1239">
        <f t="shared" ca="1" si="624"/>
        <v>636.839092466323</v>
      </c>
      <c r="AC1239">
        <f t="shared" ca="1" si="625"/>
        <v>2.1788636983990375E-2</v>
      </c>
      <c r="AD1239">
        <f t="shared" ca="1" si="626"/>
        <v>2.5187725032581527</v>
      </c>
      <c r="AE1239">
        <f t="shared" ca="1" si="627"/>
        <v>47.513480591723649</v>
      </c>
      <c r="AF1239">
        <f t="shared" ca="1" si="628"/>
        <v>2.128863698396799E-2</v>
      </c>
      <c r="AG1239">
        <f t="shared" ca="1" si="629"/>
        <v>0</v>
      </c>
      <c r="AH1239">
        <f ca="1">IFERROR(IF(V32="Supercritical",MAX($D$16,IFERROR(L1239,MAX($D$16,POWER((ABS(K1239)^2)/($I$5*MAX(F1239,0.1)^2),1/3)))),IF(V32="Subcritical",MAX($D$16,IFERROR(W1239,MAX($D$16,POWER((ABS(K1239)^2)/($I$5*MAX(F1239,0.1)^2),1/3)))),IF(AND(IFERROR(V1239,0)=1,IFERROR(AG1239,0)=1),IF(IFERROR(T1239,-1E+99)&gt;=IFERROR(AE1239,-1E+99),MAX($D$16,IFERROR(L1239,MAX($D$16,POWER((ABS(K1239)^2)/($I$5*MAX(F1239,0.1)^2),1/3)))),MAX($D$16,IFERROR(W1239,MAX($D$16,POWER((ABS(K1239)^2)/($I$5*MAX(F1239,0.1)^2),1/3))))),IF(IFERROR(V1239,0)=1,MAX($D$16,IFERROR(L1239,MAX($D$16,POWER((ABS(K1239)^2)/($I$5*MAX(F1239,0.1)^2),1/3)))),IF(IFERROR(AG1239,0)=1,MAX($D$16,IFERROR(W1239,MAX($D$16,POWER((ABS(K1239)^2)/($I$5*MAX(F1239,0.1)^2),1/3)))),MAX($D$16,POWER((ABS(K1239)^2)/($I$5*MAX(F1239,0.1)^2),1/3))))))),MAX($D$16,POWER((ABS(K1239)^2)/($I$5*MAX(F1239,0.1)^2),1/3)))</f>
        <v>2.1389677043987478</v>
      </c>
      <c r="AI1239">
        <f t="shared" ca="1" si="630"/>
        <v>634.15746770439875</v>
      </c>
      <c r="AJ1239">
        <f t="shared" ca="1" si="631"/>
        <v>635.22695155659812</v>
      </c>
      <c r="AM1239">
        <v>0</v>
      </c>
      <c r="AN1239">
        <v>0</v>
      </c>
      <c r="AO1239">
        <f t="shared" si="632"/>
        <v>0</v>
      </c>
      <c r="AP1239">
        <f t="shared" ref="AP1239:AP1302" si="641">AP1238+AO1239</f>
        <v>0</v>
      </c>
      <c r="AQ1239">
        <f t="shared" ca="1" si="633"/>
        <v>1.0000000000000004</v>
      </c>
      <c r="AR1239" t="str">
        <f t="shared" ca="1" si="634"/>
        <v>Supercritical</v>
      </c>
      <c r="AS1239">
        <f t="shared" ca="1" si="635"/>
        <v>3.8141460404132466E-3</v>
      </c>
    </row>
    <row r="1240" spans="1:45" x14ac:dyDescent="0.35">
      <c r="A1240">
        <v>1091</v>
      </c>
      <c r="B1240">
        <v>1089.9960000000001</v>
      </c>
      <c r="C1240">
        <v>616077.49</v>
      </c>
      <c r="D1240">
        <v>3096917.1370000001</v>
      </c>
      <c r="E1240">
        <v>632.01800000000003</v>
      </c>
      <c r="F1240">
        <v>5.2</v>
      </c>
      <c r="G1240">
        <v>0</v>
      </c>
      <c r="H1240" t="s">
        <v>194</v>
      </c>
      <c r="I1240">
        <v>0</v>
      </c>
      <c r="J1240">
        <f t="shared" si="636"/>
        <v>1</v>
      </c>
      <c r="K1240">
        <f t="shared" ca="1" si="637"/>
        <v>50.95</v>
      </c>
      <c r="L1240">
        <f t="shared" ca="1" si="638"/>
        <v>1.0684959309922624</v>
      </c>
      <c r="M1240">
        <f t="shared" ca="1" si="611"/>
        <v>5.5561788411597641</v>
      </c>
      <c r="N1240">
        <f t="shared" ca="1" si="612"/>
        <v>0.75728294997139567</v>
      </c>
      <c r="O1240">
        <f t="shared" ca="1" si="613"/>
        <v>9.1699712080119067</v>
      </c>
      <c r="P1240">
        <f t="shared" ca="1" si="614"/>
        <v>633.08649593099233</v>
      </c>
      <c r="Q1240">
        <f t="shared" ca="1" si="615"/>
        <v>637.37234567389589</v>
      </c>
      <c r="R1240">
        <f t="shared" ca="1" si="616"/>
        <v>2.7409906686322007E-2</v>
      </c>
      <c r="S1240">
        <f t="shared" ca="1" si="617"/>
        <v>2.8323507366843055</v>
      </c>
      <c r="T1240">
        <f t="shared" ca="1" si="618"/>
        <v>50.594272557643521</v>
      </c>
      <c r="U1240">
        <f t="shared" ca="1" si="639"/>
        <v>-2.6909906686341856E-2</v>
      </c>
      <c r="V1240">
        <f t="shared" ca="1" si="640"/>
        <v>0</v>
      </c>
      <c r="W1240">
        <f t="shared" ca="1" si="619"/>
        <v>1.157285072279467</v>
      </c>
      <c r="X1240">
        <f t="shared" ca="1" si="620"/>
        <v>6.0178823758532287</v>
      </c>
      <c r="Y1240">
        <f t="shared" ca="1" si="621"/>
        <v>0.8008285583987248</v>
      </c>
      <c r="Z1240">
        <f t="shared" ca="1" si="622"/>
        <v>8.4664333428046099</v>
      </c>
      <c r="AA1240">
        <f t="shared" ca="1" si="623"/>
        <v>633.17528507227951</v>
      </c>
      <c r="AB1240">
        <f t="shared" ca="1" si="624"/>
        <v>636.82872511041171</v>
      </c>
      <c r="AC1240">
        <f t="shared" ca="1" si="625"/>
        <v>2.1686897933793668E-2</v>
      </c>
      <c r="AD1240">
        <f t="shared" ca="1" si="626"/>
        <v>2.5127299378023014</v>
      </c>
      <c r="AE1240">
        <f t="shared" ca="1" si="627"/>
        <v>47.454147553578878</v>
      </c>
      <c r="AF1240">
        <f t="shared" ca="1" si="628"/>
        <v>2.1533974737508288E-2</v>
      </c>
      <c r="AG1240">
        <f t="shared" ca="1" si="629"/>
        <v>0</v>
      </c>
      <c r="AH1240">
        <f ca="1">IFERROR(IF(V32="Supercritical",MAX($D$16,IFERROR(L1240,MAX($D$16,POWER((ABS(K1240)^2)/($I$5*MAX(F1240,0.1)^2),1/3)))),IF(V32="Subcritical",MAX($D$16,IFERROR(W1240,MAX($D$16,POWER((ABS(K1240)^2)/($I$5*MAX(F1240,0.1)^2),1/3)))),IF(AND(IFERROR(V1240,0)=1,IFERROR(AG1240,0)=1),IF(IFERROR(T1240,-1E+99)&gt;=IFERROR(AE1240,-1E+99),MAX($D$16,IFERROR(L1240,MAX($D$16,POWER((ABS(K1240)^2)/($I$5*MAX(F1240,0.1)^2),1/3)))),MAX($D$16,IFERROR(W1240,MAX($D$16,POWER((ABS(K1240)^2)/($I$5*MAX(F1240,0.1)^2),1/3))))),IF(IFERROR(V1240,0)=1,MAX($D$16,IFERROR(L1240,MAX($D$16,POWER((ABS(K1240)^2)/($I$5*MAX(F1240,0.1)^2),1/3)))),IF(IFERROR(AG1240,0)=1,MAX($D$16,IFERROR(W1240,MAX($D$16,POWER((ABS(K1240)^2)/($I$5*MAX(F1240,0.1)^2),1/3)))),MAX($D$16,POWER((ABS(K1240)^2)/($I$5*MAX(F1240,0.1)^2),1/3))))))),MAX($D$16,POWER((ABS(K1240)^2)/($I$5*MAX(F1240,0.1)^2),1/3)))</f>
        <v>2.1389677043987478</v>
      </c>
      <c r="AI1240">
        <f t="shared" ca="1" si="630"/>
        <v>634.15696770439877</v>
      </c>
      <c r="AJ1240">
        <f t="shared" ca="1" si="631"/>
        <v>635.22645155659814</v>
      </c>
      <c r="AM1240">
        <v>0</v>
      </c>
      <c r="AN1240">
        <v>0</v>
      </c>
      <c r="AO1240">
        <f t="shared" si="632"/>
        <v>0</v>
      </c>
      <c r="AP1240">
        <f t="shared" si="641"/>
        <v>0</v>
      </c>
      <c r="AQ1240">
        <f t="shared" ca="1" si="633"/>
        <v>1.0000000000000004</v>
      </c>
      <c r="AR1240" t="str">
        <f t="shared" ca="1" si="634"/>
        <v>Supercritical</v>
      </c>
      <c r="AS1240">
        <f t="shared" ca="1" si="635"/>
        <v>3.8141460404132466E-3</v>
      </c>
    </row>
    <row r="1241" spans="1:45" x14ac:dyDescent="0.35">
      <c r="A1241">
        <v>1092</v>
      </c>
      <c r="B1241">
        <v>1090.9960000000001</v>
      </c>
      <c r="C1241">
        <v>616077.44799999997</v>
      </c>
      <c r="D1241">
        <v>3096916.1379999998</v>
      </c>
      <c r="E1241">
        <v>632.01750000000004</v>
      </c>
      <c r="F1241">
        <v>5.2</v>
      </c>
      <c r="G1241">
        <v>0</v>
      </c>
      <c r="H1241" t="s">
        <v>194</v>
      </c>
      <c r="I1241">
        <v>5.7000000000000002E-2</v>
      </c>
      <c r="J1241">
        <f t="shared" si="636"/>
        <v>1</v>
      </c>
      <c r="K1241">
        <f t="shared" ca="1" si="637"/>
        <v>50.95</v>
      </c>
      <c r="L1241">
        <f t="shared" ca="1" si="638"/>
        <v>1.0684959309922624</v>
      </c>
      <c r="M1241">
        <f t="shared" ca="1" si="611"/>
        <v>5.5561788411597641</v>
      </c>
      <c r="N1241">
        <f t="shared" ca="1" si="612"/>
        <v>0.75728294997139567</v>
      </c>
      <c r="O1241">
        <f t="shared" ca="1" si="613"/>
        <v>9.1699712080119067</v>
      </c>
      <c r="P1241">
        <f t="shared" ca="1" si="614"/>
        <v>633.08599593099234</v>
      </c>
      <c r="Q1241">
        <f t="shared" ca="1" si="615"/>
        <v>637.3718456738959</v>
      </c>
      <c r="R1241">
        <f t="shared" ca="1" si="616"/>
        <v>2.7409906686322007E-2</v>
      </c>
      <c r="S1241">
        <f t="shared" ca="1" si="617"/>
        <v>2.8323507366843055</v>
      </c>
      <c r="T1241">
        <f t="shared" ca="1" si="618"/>
        <v>50.594272557643521</v>
      </c>
      <c r="U1241">
        <f t="shared" ca="1" si="639"/>
        <v>-2.7317062411952975E-2</v>
      </c>
      <c r="V1241">
        <f t="shared" ca="1" si="640"/>
        <v>0</v>
      </c>
      <c r="W1241">
        <f t="shared" ca="1" si="619"/>
        <v>1.1590731253306672</v>
      </c>
      <c r="X1241">
        <f t="shared" ca="1" si="620"/>
        <v>6.0271802517194697</v>
      </c>
      <c r="Y1241">
        <f t="shared" ca="1" si="621"/>
        <v>0.80168435818727091</v>
      </c>
      <c r="Z1241">
        <f t="shared" ca="1" si="622"/>
        <v>8.4533725344392483</v>
      </c>
      <c r="AA1241">
        <f t="shared" ca="1" si="623"/>
        <v>633.17657312533072</v>
      </c>
      <c r="AB1241">
        <f t="shared" ca="1" si="624"/>
        <v>636.81874984327214</v>
      </c>
      <c r="AC1241">
        <f t="shared" ca="1" si="625"/>
        <v>2.1589271517275247E-2</v>
      </c>
      <c r="AD1241">
        <f t="shared" ca="1" si="626"/>
        <v>2.5069177576144912</v>
      </c>
      <c r="AE1241">
        <f t="shared" ca="1" si="627"/>
        <v>47.397082500944528</v>
      </c>
      <c r="AF1241">
        <f t="shared" ca="1" si="628"/>
        <v>2.1435278305489192E-2</v>
      </c>
      <c r="AG1241">
        <f t="shared" ca="1" si="629"/>
        <v>0</v>
      </c>
      <c r="AH1241">
        <f ca="1">IFERROR(IF(V32="Supercritical",MAX($D$16,IFERROR(L1241,MAX($D$16,POWER((ABS(K1241)^2)/($I$5*MAX(F1241,0.1)^2),1/3)))),IF(V32="Subcritical",MAX($D$16,IFERROR(W1241,MAX($D$16,POWER((ABS(K1241)^2)/($I$5*MAX(F1241,0.1)^2),1/3)))),IF(AND(IFERROR(V1241,0)=1,IFERROR(AG1241,0)=1),IF(IFERROR(T1241,-1E+99)&gt;=IFERROR(AE1241,-1E+99),MAX($D$16,IFERROR(L1241,MAX($D$16,POWER((ABS(K1241)^2)/($I$5*MAX(F1241,0.1)^2),1/3)))),MAX($D$16,IFERROR(W1241,MAX($D$16,POWER((ABS(K1241)^2)/($I$5*MAX(F1241,0.1)^2),1/3))))),IF(IFERROR(V1241,0)=1,MAX($D$16,IFERROR(L1241,MAX($D$16,POWER((ABS(K1241)^2)/($I$5*MAX(F1241,0.1)^2),1/3)))),IF(IFERROR(AG1241,0)=1,MAX($D$16,IFERROR(W1241,MAX($D$16,POWER((ABS(K1241)^2)/($I$5*MAX(F1241,0.1)^2),1/3)))),MAX($D$16,POWER((ABS(K1241)^2)/($I$5*MAX(F1241,0.1)^2),1/3))))))),MAX($D$16,POWER((ABS(K1241)^2)/($I$5*MAX(F1241,0.1)^2),1/3)))</f>
        <v>2.1389677043987478</v>
      </c>
      <c r="AI1241">
        <f t="shared" ca="1" si="630"/>
        <v>634.15646770439878</v>
      </c>
      <c r="AJ1241">
        <f t="shared" ca="1" si="631"/>
        <v>635.22595155659815</v>
      </c>
      <c r="AM1241">
        <v>0</v>
      </c>
      <c r="AN1241">
        <v>0</v>
      </c>
      <c r="AO1241">
        <f t="shared" si="632"/>
        <v>0</v>
      </c>
      <c r="AP1241">
        <f t="shared" si="641"/>
        <v>0</v>
      </c>
      <c r="AQ1241">
        <f t="shared" ca="1" si="633"/>
        <v>1.0000000000000004</v>
      </c>
      <c r="AR1241" t="str">
        <f t="shared" ca="1" si="634"/>
        <v>Supercritical</v>
      </c>
      <c r="AS1241">
        <f t="shared" ca="1" si="635"/>
        <v>3.8141460404132466E-3</v>
      </c>
    </row>
    <row r="1242" spans="1:45" x14ac:dyDescent="0.35">
      <c r="A1242">
        <v>1093</v>
      </c>
      <c r="B1242">
        <v>1091.9960000000001</v>
      </c>
      <c r="C1242">
        <v>616077.40500000003</v>
      </c>
      <c r="D1242">
        <v>3096915.139</v>
      </c>
      <c r="E1242">
        <v>632.01700000000005</v>
      </c>
      <c r="F1242">
        <v>5.2</v>
      </c>
      <c r="G1242">
        <v>0</v>
      </c>
      <c r="H1242" t="s">
        <v>194</v>
      </c>
      <c r="I1242">
        <v>5.7000000000000002E-2</v>
      </c>
      <c r="J1242">
        <f t="shared" si="636"/>
        <v>1</v>
      </c>
      <c r="K1242">
        <f t="shared" ca="1" si="637"/>
        <v>50.95</v>
      </c>
      <c r="L1242">
        <f t="shared" ca="1" si="638"/>
        <v>1.0684959309922624</v>
      </c>
      <c r="M1242">
        <f t="shared" ca="1" si="611"/>
        <v>5.5561788411597641</v>
      </c>
      <c r="N1242">
        <f t="shared" ca="1" si="612"/>
        <v>0.75728294997139567</v>
      </c>
      <c r="O1242">
        <f t="shared" ca="1" si="613"/>
        <v>9.1699712080119067</v>
      </c>
      <c r="P1242">
        <f t="shared" ca="1" si="614"/>
        <v>633.08549593099235</v>
      </c>
      <c r="Q1242">
        <f t="shared" ca="1" si="615"/>
        <v>637.37134567389592</v>
      </c>
      <c r="R1242">
        <f t="shared" ca="1" si="616"/>
        <v>2.7409906686322007E-2</v>
      </c>
      <c r="S1242">
        <f t="shared" ca="1" si="617"/>
        <v>2.8323507366843055</v>
      </c>
      <c r="T1242">
        <f t="shared" ca="1" si="618"/>
        <v>50.594272557643521</v>
      </c>
      <c r="U1242">
        <f t="shared" ca="1" si="639"/>
        <v>-2.7317062411952975E-2</v>
      </c>
      <c r="V1242">
        <f t="shared" ca="1" si="640"/>
        <v>0</v>
      </c>
      <c r="W1242">
        <f t="shared" ca="1" si="619"/>
        <v>1.1608013281846981</v>
      </c>
      <c r="X1242">
        <f t="shared" ca="1" si="620"/>
        <v>6.03616690656043</v>
      </c>
      <c r="Y1242">
        <f t="shared" ca="1" si="621"/>
        <v>0.80251073904428083</v>
      </c>
      <c r="Z1242">
        <f t="shared" ca="1" si="622"/>
        <v>8.4407871400349794</v>
      </c>
      <c r="AA1242">
        <f t="shared" ca="1" si="623"/>
        <v>633.17780132818473</v>
      </c>
      <c r="AB1242">
        <f t="shared" ca="1" si="624"/>
        <v>636.80914116220004</v>
      </c>
      <c r="AC1242">
        <f t="shared" ca="1" si="625"/>
        <v>2.1495486451142035E-2</v>
      </c>
      <c r="AD1242">
        <f t="shared" ca="1" si="626"/>
        <v>2.5013213871928728</v>
      </c>
      <c r="AE1242">
        <f t="shared" ca="1" si="627"/>
        <v>47.342141946255339</v>
      </c>
      <c r="AF1242">
        <f t="shared" ca="1" si="628"/>
        <v>2.0973990964535005E-2</v>
      </c>
      <c r="AG1242">
        <f t="shared" ca="1" si="629"/>
        <v>0</v>
      </c>
      <c r="AH1242">
        <f ca="1">IFERROR(IF(V32="Supercritical",MAX($D$16,IFERROR(L1242,MAX($D$16,POWER((ABS(K1242)^2)/($I$5*MAX(F1242,0.1)^2),1/3)))),IF(V32="Subcritical",MAX($D$16,IFERROR(W1242,MAX($D$16,POWER((ABS(K1242)^2)/($I$5*MAX(F1242,0.1)^2),1/3)))),IF(AND(IFERROR(V1242,0)=1,IFERROR(AG1242,0)=1),IF(IFERROR(T1242,-1E+99)&gt;=IFERROR(AE1242,-1E+99),MAX($D$16,IFERROR(L1242,MAX($D$16,POWER((ABS(K1242)^2)/($I$5*MAX(F1242,0.1)^2),1/3)))),MAX($D$16,IFERROR(W1242,MAX($D$16,POWER((ABS(K1242)^2)/($I$5*MAX(F1242,0.1)^2),1/3))))),IF(IFERROR(V1242,0)=1,MAX($D$16,IFERROR(L1242,MAX($D$16,POWER((ABS(K1242)^2)/($I$5*MAX(F1242,0.1)^2),1/3)))),IF(IFERROR(AG1242,0)=1,MAX($D$16,IFERROR(W1242,MAX($D$16,POWER((ABS(K1242)^2)/($I$5*MAX(F1242,0.1)^2),1/3)))),MAX($D$16,POWER((ABS(K1242)^2)/($I$5*MAX(F1242,0.1)^2),1/3))))))),MAX($D$16,POWER((ABS(K1242)^2)/($I$5*MAX(F1242,0.1)^2),1/3)))</f>
        <v>2.1389677043987478</v>
      </c>
      <c r="AI1242">
        <f t="shared" ca="1" si="630"/>
        <v>634.15596770439879</v>
      </c>
      <c r="AJ1242">
        <f t="shared" ca="1" si="631"/>
        <v>635.22545155659816</v>
      </c>
      <c r="AM1242">
        <v>0</v>
      </c>
      <c r="AN1242">
        <v>0</v>
      </c>
      <c r="AO1242">
        <f t="shared" si="632"/>
        <v>0</v>
      </c>
      <c r="AP1242">
        <f t="shared" si="641"/>
        <v>0</v>
      </c>
      <c r="AQ1242">
        <f t="shared" ca="1" si="633"/>
        <v>1.0000000000000004</v>
      </c>
      <c r="AR1242" t="str">
        <f t="shared" ca="1" si="634"/>
        <v>Supercritical</v>
      </c>
      <c r="AS1242">
        <f t="shared" ca="1" si="635"/>
        <v>3.8141460404132466E-3</v>
      </c>
    </row>
    <row r="1243" spans="1:45" x14ac:dyDescent="0.35">
      <c r="A1243">
        <v>1094</v>
      </c>
      <c r="B1243">
        <v>1092.9949999999999</v>
      </c>
      <c r="C1243">
        <v>616077.36300000001</v>
      </c>
      <c r="D1243">
        <v>3096914.14</v>
      </c>
      <c r="E1243">
        <v>632.01649999999995</v>
      </c>
      <c r="F1243">
        <v>5.2</v>
      </c>
      <c r="G1243">
        <v>0</v>
      </c>
      <c r="H1243" t="s">
        <v>194</v>
      </c>
      <c r="I1243">
        <v>0</v>
      </c>
      <c r="J1243">
        <f t="shared" si="636"/>
        <v>0.99899999999979627</v>
      </c>
      <c r="K1243">
        <f t="shared" ca="1" si="637"/>
        <v>50.95</v>
      </c>
      <c r="L1243">
        <f t="shared" ca="1" si="638"/>
        <v>1.0684959309922624</v>
      </c>
      <c r="M1243">
        <f t="shared" ca="1" si="611"/>
        <v>5.5561788411597641</v>
      </c>
      <c r="N1243">
        <f t="shared" ca="1" si="612"/>
        <v>0.75728294997139567</v>
      </c>
      <c r="O1243">
        <f t="shared" ca="1" si="613"/>
        <v>9.1699712080119067</v>
      </c>
      <c r="P1243">
        <f t="shared" ca="1" si="614"/>
        <v>633.08499593099225</v>
      </c>
      <c r="Q1243">
        <f t="shared" ca="1" si="615"/>
        <v>637.37084567389581</v>
      </c>
      <c r="R1243">
        <f t="shared" ca="1" si="616"/>
        <v>2.7409906686322007E-2</v>
      </c>
      <c r="S1243">
        <f t="shared" ca="1" si="617"/>
        <v>2.8323507366843055</v>
      </c>
      <c r="T1243">
        <f t="shared" ca="1" si="618"/>
        <v>50.594272557643521</v>
      </c>
      <c r="U1243">
        <f t="shared" ca="1" si="639"/>
        <v>-2.6882496779535359E-2</v>
      </c>
      <c r="V1243">
        <f t="shared" ca="1" si="640"/>
        <v>0</v>
      </c>
      <c r="W1243">
        <f t="shared" ca="1" si="619"/>
        <v>1.1624731208806396</v>
      </c>
      <c r="X1243">
        <f t="shared" ca="1" si="620"/>
        <v>6.044860228579326</v>
      </c>
      <c r="Y1243">
        <f t="shared" ca="1" si="621"/>
        <v>0.80330942366499536</v>
      </c>
      <c r="Z1243">
        <f t="shared" ca="1" si="622"/>
        <v>8.4286481528745565</v>
      </c>
      <c r="AA1243">
        <f t="shared" ca="1" si="623"/>
        <v>633.17897312088064</v>
      </c>
      <c r="AB1243">
        <f t="shared" ca="1" si="624"/>
        <v>636.7998757551801</v>
      </c>
      <c r="AC1243">
        <f t="shared" ca="1" si="625"/>
        <v>2.1405295075344929E-2</v>
      </c>
      <c r="AD1243">
        <f t="shared" ca="1" si="626"/>
        <v>2.4959274727901932</v>
      </c>
      <c r="AE1243">
        <f t="shared" ca="1" si="627"/>
        <v>47.289194418871929</v>
      </c>
      <c r="AF1243">
        <f t="shared" ca="1" si="628"/>
        <v>2.0905295075408503E-2</v>
      </c>
      <c r="AG1243">
        <f t="shared" ca="1" si="629"/>
        <v>0</v>
      </c>
      <c r="AH1243">
        <f ca="1">IFERROR(IF(V32="Supercritical",MAX($D$16,IFERROR(L1243,MAX($D$16,POWER((ABS(K1243)^2)/($I$5*MAX(F1243,0.1)^2),1/3)))),IF(V32="Subcritical",MAX($D$16,IFERROR(W1243,MAX($D$16,POWER((ABS(K1243)^2)/($I$5*MAX(F1243,0.1)^2),1/3)))),IF(AND(IFERROR(V1243,0)=1,IFERROR(AG1243,0)=1),IF(IFERROR(T1243,-1E+99)&gt;=IFERROR(AE1243,-1E+99),MAX($D$16,IFERROR(L1243,MAX($D$16,POWER((ABS(K1243)^2)/($I$5*MAX(F1243,0.1)^2),1/3)))),MAX($D$16,IFERROR(W1243,MAX($D$16,POWER((ABS(K1243)^2)/($I$5*MAX(F1243,0.1)^2),1/3))))),IF(IFERROR(V1243,0)=1,MAX($D$16,IFERROR(L1243,MAX($D$16,POWER((ABS(K1243)^2)/($I$5*MAX(F1243,0.1)^2),1/3)))),IF(IFERROR(AG1243,0)=1,MAX($D$16,IFERROR(W1243,MAX($D$16,POWER((ABS(K1243)^2)/($I$5*MAX(F1243,0.1)^2),1/3)))),MAX($D$16,POWER((ABS(K1243)^2)/($I$5*MAX(F1243,0.1)^2),1/3))))))),MAX($D$16,POWER((ABS(K1243)^2)/($I$5*MAX(F1243,0.1)^2),1/3)))</f>
        <v>2.1389677043987478</v>
      </c>
      <c r="AI1243">
        <f t="shared" ca="1" si="630"/>
        <v>634.15546770439869</v>
      </c>
      <c r="AJ1243">
        <f t="shared" ca="1" si="631"/>
        <v>635.22495155659806</v>
      </c>
      <c r="AM1243">
        <v>0</v>
      </c>
      <c r="AN1243">
        <v>0</v>
      </c>
      <c r="AO1243">
        <f t="shared" si="632"/>
        <v>0</v>
      </c>
      <c r="AP1243">
        <f t="shared" si="641"/>
        <v>0</v>
      </c>
      <c r="AQ1243">
        <f t="shared" ca="1" si="633"/>
        <v>1.0000000000000004</v>
      </c>
      <c r="AR1243" t="str">
        <f t="shared" ca="1" si="634"/>
        <v>Supercritical</v>
      </c>
      <c r="AS1243">
        <f t="shared" ca="1" si="635"/>
        <v>3.8141460404132466E-3</v>
      </c>
    </row>
    <row r="1244" spans="1:45" x14ac:dyDescent="0.35">
      <c r="A1244">
        <v>1095</v>
      </c>
      <c r="B1244">
        <v>1093.9949999999999</v>
      </c>
      <c r="C1244">
        <v>616077.321</v>
      </c>
      <c r="D1244">
        <v>3096913.1409999998</v>
      </c>
      <c r="E1244">
        <v>632.01599999999996</v>
      </c>
      <c r="F1244">
        <v>5.2</v>
      </c>
      <c r="G1244">
        <v>0</v>
      </c>
      <c r="H1244" t="s">
        <v>194</v>
      </c>
      <c r="I1244">
        <v>0</v>
      </c>
      <c r="J1244">
        <f t="shared" si="636"/>
        <v>1</v>
      </c>
      <c r="K1244">
        <f t="shared" ca="1" si="637"/>
        <v>50.95</v>
      </c>
      <c r="L1244">
        <f t="shared" ca="1" si="638"/>
        <v>1.0684959309922624</v>
      </c>
      <c r="M1244">
        <f t="shared" ca="1" si="611"/>
        <v>5.5561788411597641</v>
      </c>
      <c r="N1244">
        <f t="shared" ca="1" si="612"/>
        <v>0.75728294997139567</v>
      </c>
      <c r="O1244">
        <f t="shared" ca="1" si="613"/>
        <v>9.1699712080119067</v>
      </c>
      <c r="P1244">
        <f t="shared" ca="1" si="614"/>
        <v>633.08449593099226</v>
      </c>
      <c r="Q1244">
        <f t="shared" ca="1" si="615"/>
        <v>637.37034567389583</v>
      </c>
      <c r="R1244">
        <f t="shared" ca="1" si="616"/>
        <v>2.7409906686322007E-2</v>
      </c>
      <c r="S1244">
        <f t="shared" ca="1" si="617"/>
        <v>2.8323507366843055</v>
      </c>
      <c r="T1244">
        <f t="shared" ca="1" si="618"/>
        <v>50.594272557643521</v>
      </c>
      <c r="U1244">
        <f t="shared" ca="1" si="639"/>
        <v>-2.6909906686341856E-2</v>
      </c>
      <c r="V1244">
        <f t="shared" ca="1" si="640"/>
        <v>0</v>
      </c>
      <c r="W1244">
        <f t="shared" ca="1" si="619"/>
        <v>1.1640916805938788</v>
      </c>
      <c r="X1244">
        <f t="shared" ca="1" si="620"/>
        <v>6.0532767390881697</v>
      </c>
      <c r="Y1244">
        <f t="shared" ca="1" si="621"/>
        <v>0.80408200075152203</v>
      </c>
      <c r="Z1244">
        <f t="shared" ca="1" si="622"/>
        <v>8.4169289124017173</v>
      </c>
      <c r="AA1244">
        <f t="shared" ca="1" si="623"/>
        <v>633.18009168059382</v>
      </c>
      <c r="AB1244">
        <f t="shared" ca="1" si="624"/>
        <v>636.79093226756754</v>
      </c>
      <c r="AC1244">
        <f t="shared" ca="1" si="625"/>
        <v>2.1318470804740929E-2</v>
      </c>
      <c r="AD1244">
        <f t="shared" ca="1" si="626"/>
        <v>2.4907237549643577</v>
      </c>
      <c r="AE1244">
        <f t="shared" ca="1" si="627"/>
        <v>47.238119213519205</v>
      </c>
      <c r="AF1244">
        <f t="shared" ca="1" si="628"/>
        <v>2.114946452525146E-2</v>
      </c>
      <c r="AG1244">
        <f t="shared" ca="1" si="629"/>
        <v>0</v>
      </c>
      <c r="AH1244">
        <f ca="1">IFERROR(IF(V32="Supercritical",MAX($D$16,IFERROR(L1244,MAX($D$16,POWER((ABS(K1244)^2)/($I$5*MAX(F1244,0.1)^2),1/3)))),IF(V32="Subcritical",MAX($D$16,IFERROR(W1244,MAX($D$16,POWER((ABS(K1244)^2)/($I$5*MAX(F1244,0.1)^2),1/3)))),IF(AND(IFERROR(V1244,0)=1,IFERROR(AG1244,0)=1),IF(IFERROR(T1244,-1E+99)&gt;=IFERROR(AE1244,-1E+99),MAX($D$16,IFERROR(L1244,MAX($D$16,POWER((ABS(K1244)^2)/($I$5*MAX(F1244,0.1)^2),1/3)))),MAX($D$16,IFERROR(W1244,MAX($D$16,POWER((ABS(K1244)^2)/($I$5*MAX(F1244,0.1)^2),1/3))))),IF(IFERROR(V1244,0)=1,MAX($D$16,IFERROR(L1244,MAX($D$16,POWER((ABS(K1244)^2)/($I$5*MAX(F1244,0.1)^2),1/3)))),IF(IFERROR(AG1244,0)=1,MAX($D$16,IFERROR(W1244,MAX($D$16,POWER((ABS(K1244)^2)/($I$5*MAX(F1244,0.1)^2),1/3)))),MAX($D$16,POWER((ABS(K1244)^2)/($I$5*MAX(F1244,0.1)^2),1/3))))))),MAX($D$16,POWER((ABS(K1244)^2)/($I$5*MAX(F1244,0.1)^2),1/3)))</f>
        <v>2.1389677043987478</v>
      </c>
      <c r="AI1244">
        <f t="shared" ca="1" si="630"/>
        <v>634.1549677043987</v>
      </c>
      <c r="AJ1244">
        <f t="shared" ca="1" si="631"/>
        <v>635.22445155659807</v>
      </c>
      <c r="AM1244">
        <v>0</v>
      </c>
      <c r="AN1244">
        <v>0</v>
      </c>
      <c r="AO1244">
        <f t="shared" si="632"/>
        <v>0</v>
      </c>
      <c r="AP1244">
        <f t="shared" si="641"/>
        <v>0</v>
      </c>
      <c r="AQ1244">
        <f t="shared" ca="1" si="633"/>
        <v>1.0000000000000004</v>
      </c>
      <c r="AR1244" t="str">
        <f t="shared" ca="1" si="634"/>
        <v>Supercritical</v>
      </c>
      <c r="AS1244">
        <f t="shared" ca="1" si="635"/>
        <v>3.8141460404132466E-3</v>
      </c>
    </row>
    <row r="1245" spans="1:45" x14ac:dyDescent="0.35">
      <c r="A1245">
        <v>1096</v>
      </c>
      <c r="B1245">
        <v>1094.9949999999999</v>
      </c>
      <c r="C1245">
        <v>616077.27899999998</v>
      </c>
      <c r="D1245">
        <v>3096912.142</v>
      </c>
      <c r="E1245">
        <v>632.01549999999997</v>
      </c>
      <c r="F1245">
        <v>5.2</v>
      </c>
      <c r="G1245">
        <v>0</v>
      </c>
      <c r="H1245" t="s">
        <v>194</v>
      </c>
      <c r="I1245">
        <v>5.5E-2</v>
      </c>
      <c r="J1245">
        <f t="shared" si="636"/>
        <v>1</v>
      </c>
      <c r="K1245">
        <f t="shared" ca="1" si="637"/>
        <v>50.95</v>
      </c>
      <c r="L1245">
        <f t="shared" ca="1" si="638"/>
        <v>1.0684959309922624</v>
      </c>
      <c r="M1245">
        <f t="shared" ca="1" si="611"/>
        <v>5.5561788411597641</v>
      </c>
      <c r="N1245">
        <f t="shared" ca="1" si="612"/>
        <v>0.75728294997139567</v>
      </c>
      <c r="O1245">
        <f t="shared" ca="1" si="613"/>
        <v>9.1699712080119067</v>
      </c>
      <c r="P1245">
        <f t="shared" ca="1" si="614"/>
        <v>633.08399593099227</v>
      </c>
      <c r="Q1245">
        <f t="shared" ca="1" si="615"/>
        <v>637.36984567389584</v>
      </c>
      <c r="R1245">
        <f t="shared" ca="1" si="616"/>
        <v>2.7409906686322007E-2</v>
      </c>
      <c r="S1245">
        <f t="shared" ca="1" si="617"/>
        <v>2.8323507366843055</v>
      </c>
      <c r="T1245">
        <f t="shared" ca="1" si="618"/>
        <v>50.594272557643521</v>
      </c>
      <c r="U1245">
        <f t="shared" ca="1" si="639"/>
        <v>-2.7302776246074245E-2</v>
      </c>
      <c r="V1245">
        <f t="shared" ca="1" si="640"/>
        <v>0</v>
      </c>
      <c r="W1245">
        <f t="shared" ca="1" si="619"/>
        <v>1.1656599468368314</v>
      </c>
      <c r="X1245">
        <f t="shared" ca="1" si="620"/>
        <v>6.0614317235515234</v>
      </c>
      <c r="Y1245">
        <f t="shared" ca="1" si="621"/>
        <v>0.80482993806213821</v>
      </c>
      <c r="Z1245">
        <f t="shared" ca="1" si="622"/>
        <v>8.4056048675818946</v>
      </c>
      <c r="AA1245">
        <f t="shared" ca="1" si="623"/>
        <v>633.18115994683683</v>
      </c>
      <c r="AB1245">
        <f t="shared" ca="1" si="624"/>
        <v>636.7822910982087</v>
      </c>
      <c r="AC1245">
        <f t="shared" ca="1" si="625"/>
        <v>2.1234805906200332E-2</v>
      </c>
      <c r="AD1245">
        <f t="shared" ca="1" si="626"/>
        <v>2.4856989569230081</v>
      </c>
      <c r="AE1245">
        <f t="shared" ca="1" si="627"/>
        <v>47.188805293505446</v>
      </c>
      <c r="AF1245">
        <f t="shared" ca="1" si="628"/>
        <v>2.1086144401010642E-2</v>
      </c>
      <c r="AG1245">
        <f t="shared" ca="1" si="629"/>
        <v>0</v>
      </c>
      <c r="AH1245">
        <f ca="1">IFERROR(IF(V32="Supercritical",MAX($D$16,IFERROR(L1245,MAX($D$16,POWER((ABS(K1245)^2)/($I$5*MAX(F1245,0.1)^2),1/3)))),IF(V32="Subcritical",MAX($D$16,IFERROR(W1245,MAX($D$16,POWER((ABS(K1245)^2)/($I$5*MAX(F1245,0.1)^2),1/3)))),IF(AND(IFERROR(V1245,0)=1,IFERROR(AG1245,0)=1),IF(IFERROR(T1245,-1E+99)&gt;=IFERROR(AE1245,-1E+99),MAX($D$16,IFERROR(L1245,MAX($D$16,POWER((ABS(K1245)^2)/($I$5*MAX(F1245,0.1)^2),1/3)))),MAX($D$16,IFERROR(W1245,MAX($D$16,POWER((ABS(K1245)^2)/($I$5*MAX(F1245,0.1)^2),1/3))))),IF(IFERROR(V1245,0)=1,MAX($D$16,IFERROR(L1245,MAX($D$16,POWER((ABS(K1245)^2)/($I$5*MAX(F1245,0.1)^2),1/3)))),IF(IFERROR(AG1245,0)=1,MAX($D$16,IFERROR(W1245,MAX($D$16,POWER((ABS(K1245)^2)/($I$5*MAX(F1245,0.1)^2),1/3)))),MAX($D$16,POWER((ABS(K1245)^2)/($I$5*MAX(F1245,0.1)^2),1/3))))))),MAX($D$16,POWER((ABS(K1245)^2)/($I$5*MAX(F1245,0.1)^2),1/3)))</f>
        <v>2.1389677043987478</v>
      </c>
      <c r="AI1245">
        <f t="shared" ca="1" si="630"/>
        <v>634.15446770439871</v>
      </c>
      <c r="AJ1245">
        <f t="shared" ca="1" si="631"/>
        <v>635.22395155659808</v>
      </c>
      <c r="AM1245">
        <v>0</v>
      </c>
      <c r="AN1245">
        <v>0</v>
      </c>
      <c r="AO1245">
        <f t="shared" si="632"/>
        <v>0</v>
      </c>
      <c r="AP1245">
        <f t="shared" si="641"/>
        <v>0</v>
      </c>
      <c r="AQ1245">
        <f t="shared" ca="1" si="633"/>
        <v>1.0000000000000004</v>
      </c>
      <c r="AR1245" t="str">
        <f t="shared" ca="1" si="634"/>
        <v>Supercritical</v>
      </c>
      <c r="AS1245">
        <f t="shared" ca="1" si="635"/>
        <v>3.8141460404132466E-3</v>
      </c>
    </row>
    <row r="1246" spans="1:45" x14ac:dyDescent="0.35">
      <c r="A1246">
        <v>1097</v>
      </c>
      <c r="B1246">
        <v>1095.9960000000001</v>
      </c>
      <c r="C1246">
        <v>616077.23600000003</v>
      </c>
      <c r="D1246">
        <v>3096911.142</v>
      </c>
      <c r="E1246">
        <v>632.01499999999999</v>
      </c>
      <c r="F1246">
        <v>5.2</v>
      </c>
      <c r="G1246">
        <v>0</v>
      </c>
      <c r="H1246" t="s">
        <v>194</v>
      </c>
      <c r="I1246">
        <v>5.5E-2</v>
      </c>
      <c r="J1246">
        <f t="shared" si="636"/>
        <v>1.0010000000002037</v>
      </c>
      <c r="K1246">
        <f t="shared" ca="1" si="637"/>
        <v>50.95</v>
      </c>
      <c r="L1246">
        <f t="shared" ca="1" si="638"/>
        <v>1.0684959309922624</v>
      </c>
      <c r="M1246">
        <f t="shared" ca="1" si="611"/>
        <v>5.5561788411597641</v>
      </c>
      <c r="N1246">
        <f t="shared" ca="1" si="612"/>
        <v>0.75728294997139567</v>
      </c>
      <c r="O1246">
        <f t="shared" ca="1" si="613"/>
        <v>9.1699712080119067</v>
      </c>
      <c r="P1246">
        <f t="shared" ca="1" si="614"/>
        <v>633.08349593099229</v>
      </c>
      <c r="Q1246">
        <f t="shared" ca="1" si="615"/>
        <v>637.36934567389585</v>
      </c>
      <c r="R1246">
        <f t="shared" ca="1" si="616"/>
        <v>2.7409906686322007E-2</v>
      </c>
      <c r="S1246">
        <f t="shared" ca="1" si="617"/>
        <v>2.8323507366843055</v>
      </c>
      <c r="T1246">
        <f t="shared" ca="1" si="618"/>
        <v>50.594272557643521</v>
      </c>
      <c r="U1246">
        <f t="shared" ca="1" si="639"/>
        <v>-2.7330186152767055E-2</v>
      </c>
      <c r="V1246">
        <f t="shared" ca="1" si="640"/>
        <v>0</v>
      </c>
      <c r="W1246">
        <f t="shared" ca="1" si="619"/>
        <v>1.1671806437722978</v>
      </c>
      <c r="X1246">
        <f t="shared" ca="1" si="620"/>
        <v>6.0693393476159487</v>
      </c>
      <c r="Y1246">
        <f t="shared" ca="1" si="621"/>
        <v>0.80555459394407547</v>
      </c>
      <c r="Z1246">
        <f t="shared" ca="1" si="622"/>
        <v>8.394653368659192</v>
      </c>
      <c r="AA1246">
        <f t="shared" ca="1" si="623"/>
        <v>633.18218064377231</v>
      </c>
      <c r="AB1246">
        <f t="shared" ca="1" si="624"/>
        <v>636.77393422073158</v>
      </c>
      <c r="AC1246">
        <f t="shared" ca="1" si="625"/>
        <v>2.1154109553404195E-2</v>
      </c>
      <c r="AD1246">
        <f t="shared" ca="1" si="626"/>
        <v>2.4808426864066684</v>
      </c>
      <c r="AE1246">
        <f t="shared" ca="1" si="627"/>
        <v>47.141150326670051</v>
      </c>
      <c r="AF1246">
        <f t="shared" ca="1" si="628"/>
        <v>2.0654109553447597E-2</v>
      </c>
      <c r="AG1246">
        <f t="shared" ca="1" si="629"/>
        <v>0</v>
      </c>
      <c r="AH1246">
        <f ca="1">IFERROR(IF(V32="Supercritical",MAX($D$16,IFERROR(L1246,MAX($D$16,POWER((ABS(K1246)^2)/($I$5*MAX(F1246,0.1)^2),1/3)))),IF(V32="Subcritical",MAX($D$16,IFERROR(W1246,MAX($D$16,POWER((ABS(K1246)^2)/($I$5*MAX(F1246,0.1)^2),1/3)))),IF(AND(IFERROR(V1246,0)=1,IFERROR(AG1246,0)=1),IF(IFERROR(T1246,-1E+99)&gt;=IFERROR(AE1246,-1E+99),MAX($D$16,IFERROR(L1246,MAX($D$16,POWER((ABS(K1246)^2)/($I$5*MAX(F1246,0.1)^2),1/3)))),MAX($D$16,IFERROR(W1246,MAX($D$16,POWER((ABS(K1246)^2)/($I$5*MAX(F1246,0.1)^2),1/3))))),IF(IFERROR(V1246,0)=1,MAX($D$16,IFERROR(L1246,MAX($D$16,POWER((ABS(K1246)^2)/($I$5*MAX(F1246,0.1)^2),1/3)))),IF(IFERROR(AG1246,0)=1,MAX($D$16,IFERROR(W1246,MAX($D$16,POWER((ABS(K1246)^2)/($I$5*MAX(F1246,0.1)^2),1/3)))),MAX($D$16,POWER((ABS(K1246)^2)/($I$5*MAX(F1246,0.1)^2),1/3))))))),MAX($D$16,POWER((ABS(K1246)^2)/($I$5*MAX(F1246,0.1)^2),1/3)))</f>
        <v>2.1389677043987478</v>
      </c>
      <c r="AI1246">
        <f t="shared" ca="1" si="630"/>
        <v>634.15396770439872</v>
      </c>
      <c r="AJ1246">
        <f t="shared" ca="1" si="631"/>
        <v>635.22345155659809</v>
      </c>
      <c r="AM1246">
        <v>0</v>
      </c>
      <c r="AN1246">
        <v>0</v>
      </c>
      <c r="AO1246">
        <f t="shared" si="632"/>
        <v>0</v>
      </c>
      <c r="AP1246">
        <f t="shared" si="641"/>
        <v>0</v>
      </c>
      <c r="AQ1246">
        <f t="shared" ca="1" si="633"/>
        <v>1.0000000000000004</v>
      </c>
      <c r="AR1246" t="str">
        <f t="shared" ca="1" si="634"/>
        <v>Supercritical</v>
      </c>
      <c r="AS1246">
        <f t="shared" ca="1" si="635"/>
        <v>3.8141460404132466E-3</v>
      </c>
    </row>
    <row r="1247" spans="1:45" x14ac:dyDescent="0.35">
      <c r="A1247">
        <v>1098</v>
      </c>
      <c r="B1247">
        <v>1096.9960000000001</v>
      </c>
      <c r="C1247">
        <v>616077.19400000002</v>
      </c>
      <c r="D1247">
        <v>3096910.1430000002</v>
      </c>
      <c r="E1247">
        <v>632.0145</v>
      </c>
      <c r="F1247">
        <v>5.2</v>
      </c>
      <c r="G1247">
        <v>0</v>
      </c>
      <c r="H1247" t="s">
        <v>194</v>
      </c>
      <c r="I1247">
        <v>0</v>
      </c>
      <c r="J1247">
        <f t="shared" si="636"/>
        <v>1</v>
      </c>
      <c r="K1247">
        <f t="shared" ca="1" si="637"/>
        <v>50.95</v>
      </c>
      <c r="L1247">
        <f t="shared" ca="1" si="638"/>
        <v>1.0684959309922624</v>
      </c>
      <c r="M1247">
        <f t="shared" ca="1" si="611"/>
        <v>5.5561788411597641</v>
      </c>
      <c r="N1247">
        <f t="shared" ca="1" si="612"/>
        <v>0.75728294997139567</v>
      </c>
      <c r="O1247">
        <f t="shared" ca="1" si="613"/>
        <v>9.1699712080119067</v>
      </c>
      <c r="P1247">
        <f t="shared" ca="1" si="614"/>
        <v>633.0829959309923</v>
      </c>
      <c r="Q1247">
        <f t="shared" ca="1" si="615"/>
        <v>637.36884567389586</v>
      </c>
      <c r="R1247">
        <f t="shared" ca="1" si="616"/>
        <v>2.7409906686322007E-2</v>
      </c>
      <c r="S1247">
        <f t="shared" ca="1" si="617"/>
        <v>2.8323507366843055</v>
      </c>
      <c r="T1247">
        <f t="shared" ca="1" si="618"/>
        <v>50.594272557643521</v>
      </c>
      <c r="U1247">
        <f t="shared" ca="1" si="639"/>
        <v>-2.6909906686341856E-2</v>
      </c>
      <c r="V1247">
        <f t="shared" ca="1" si="640"/>
        <v>0</v>
      </c>
      <c r="W1247">
        <f t="shared" ca="1" si="619"/>
        <v>1.1686563000228545</v>
      </c>
      <c r="X1247">
        <f t="shared" ca="1" si="620"/>
        <v>6.0770127601188433</v>
      </c>
      <c r="Y1247">
        <f t="shared" ca="1" si="621"/>
        <v>0.80625722755375573</v>
      </c>
      <c r="Z1247">
        <f t="shared" ca="1" si="622"/>
        <v>8.3840534833768583</v>
      </c>
      <c r="AA1247">
        <f t="shared" ca="1" si="623"/>
        <v>633.1831563000228</v>
      </c>
      <c r="AB1247">
        <f t="shared" ca="1" si="624"/>
        <v>636.76584502643072</v>
      </c>
      <c r="AC1247">
        <f t="shared" ca="1" si="625"/>
        <v>2.107620611945079E-2</v>
      </c>
      <c r="AD1247">
        <f t="shared" ca="1" si="626"/>
        <v>2.4761453492177012</v>
      </c>
      <c r="AE1247">
        <f t="shared" ca="1" si="627"/>
        <v>47.095059835545939</v>
      </c>
      <c r="AF1247">
        <f t="shared" ca="1" si="628"/>
        <v>2.0576206119471863E-2</v>
      </c>
      <c r="AG1247">
        <f t="shared" ca="1" si="629"/>
        <v>0</v>
      </c>
      <c r="AH1247">
        <f ca="1">IFERROR(IF(V32="Supercritical",MAX($D$16,IFERROR(L1247,MAX($D$16,POWER((ABS(K1247)^2)/($I$5*MAX(F1247,0.1)^2),1/3)))),IF(V32="Subcritical",MAX($D$16,IFERROR(W1247,MAX($D$16,POWER((ABS(K1247)^2)/($I$5*MAX(F1247,0.1)^2),1/3)))),IF(AND(IFERROR(V1247,0)=1,IFERROR(AG1247,0)=1),IF(IFERROR(T1247,-1E+99)&gt;=IFERROR(AE1247,-1E+99),MAX($D$16,IFERROR(L1247,MAX($D$16,POWER((ABS(K1247)^2)/($I$5*MAX(F1247,0.1)^2),1/3)))),MAX($D$16,IFERROR(W1247,MAX($D$16,POWER((ABS(K1247)^2)/($I$5*MAX(F1247,0.1)^2),1/3))))),IF(IFERROR(V1247,0)=1,MAX($D$16,IFERROR(L1247,MAX($D$16,POWER((ABS(K1247)^2)/($I$5*MAX(F1247,0.1)^2),1/3)))),IF(IFERROR(AG1247,0)=1,MAX($D$16,IFERROR(W1247,MAX($D$16,POWER((ABS(K1247)^2)/($I$5*MAX(F1247,0.1)^2),1/3)))),MAX($D$16,POWER((ABS(K1247)^2)/($I$5*MAX(F1247,0.1)^2),1/3))))))),MAX($D$16,POWER((ABS(K1247)^2)/($I$5*MAX(F1247,0.1)^2),1/3)))</f>
        <v>2.1389677043987478</v>
      </c>
      <c r="AI1247">
        <f t="shared" ca="1" si="630"/>
        <v>634.15346770439874</v>
      </c>
      <c r="AJ1247">
        <f t="shared" ca="1" si="631"/>
        <v>635.2229515565981</v>
      </c>
      <c r="AM1247">
        <v>0</v>
      </c>
      <c r="AN1247">
        <v>0</v>
      </c>
      <c r="AO1247">
        <f t="shared" si="632"/>
        <v>0</v>
      </c>
      <c r="AP1247">
        <f t="shared" si="641"/>
        <v>0</v>
      </c>
      <c r="AQ1247">
        <f t="shared" ca="1" si="633"/>
        <v>1.0000000000000004</v>
      </c>
      <c r="AR1247" t="str">
        <f t="shared" ca="1" si="634"/>
        <v>Supercritical</v>
      </c>
      <c r="AS1247">
        <f t="shared" ca="1" si="635"/>
        <v>3.8141460404132466E-3</v>
      </c>
    </row>
    <row r="1248" spans="1:45" x14ac:dyDescent="0.35">
      <c r="A1248">
        <v>1099</v>
      </c>
      <c r="B1248">
        <v>1097.9960000000001</v>
      </c>
      <c r="C1248">
        <v>616077.152</v>
      </c>
      <c r="D1248">
        <v>3096909.1439999999</v>
      </c>
      <c r="E1248">
        <v>632.01400000000001</v>
      </c>
      <c r="F1248">
        <v>5.2</v>
      </c>
      <c r="G1248">
        <v>0</v>
      </c>
      <c r="H1248" t="s">
        <v>194</v>
      </c>
      <c r="I1248">
        <v>0</v>
      </c>
      <c r="J1248">
        <f t="shared" si="636"/>
        <v>1</v>
      </c>
      <c r="K1248">
        <f t="shared" ca="1" si="637"/>
        <v>50.95</v>
      </c>
      <c r="L1248">
        <f t="shared" ca="1" si="638"/>
        <v>1.0684959309922624</v>
      </c>
      <c r="M1248">
        <f t="shared" ca="1" si="611"/>
        <v>5.5561788411597641</v>
      </c>
      <c r="N1248">
        <f t="shared" ca="1" si="612"/>
        <v>0.75728294997139567</v>
      </c>
      <c r="O1248">
        <f t="shared" ca="1" si="613"/>
        <v>9.1699712080119067</v>
      </c>
      <c r="P1248">
        <f t="shared" ca="1" si="614"/>
        <v>633.08249593099231</v>
      </c>
      <c r="Q1248">
        <f t="shared" ca="1" si="615"/>
        <v>637.36834567389587</v>
      </c>
      <c r="R1248">
        <f t="shared" ca="1" si="616"/>
        <v>2.7409906686322007E-2</v>
      </c>
      <c r="S1248">
        <f t="shared" ca="1" si="617"/>
        <v>2.8323507366843055</v>
      </c>
      <c r="T1248">
        <f t="shared" ca="1" si="618"/>
        <v>50.594272557643521</v>
      </c>
      <c r="U1248">
        <f t="shared" ca="1" si="639"/>
        <v>-2.6909906686341856E-2</v>
      </c>
      <c r="V1248">
        <f t="shared" ca="1" si="640"/>
        <v>0</v>
      </c>
      <c r="W1248">
        <f t="shared" ca="1" si="619"/>
        <v>1.1700892663019942</v>
      </c>
      <c r="X1248">
        <f t="shared" ca="1" si="620"/>
        <v>6.0844641847703702</v>
      </c>
      <c r="Y1248">
        <f t="shared" ca="1" si="621"/>
        <v>0.80693900793740359</v>
      </c>
      <c r="Z1248">
        <f t="shared" ca="1" si="622"/>
        <v>8.3737858343434191</v>
      </c>
      <c r="AA1248">
        <f t="shared" ca="1" si="623"/>
        <v>633.18408926630195</v>
      </c>
      <c r="AB1248">
        <f t="shared" ca="1" si="624"/>
        <v>636.75800818574385</v>
      </c>
      <c r="AC1248">
        <f t="shared" ca="1" si="625"/>
        <v>2.1000933673834033E-2</v>
      </c>
      <c r="AD1248">
        <f t="shared" ca="1" si="626"/>
        <v>2.47159807280081</v>
      </c>
      <c r="AE1248">
        <f t="shared" ca="1" si="627"/>
        <v>47.050446446134551</v>
      </c>
      <c r="AF1248">
        <f t="shared" ca="1" si="628"/>
        <v>2.0840455971210758E-2</v>
      </c>
      <c r="AG1248">
        <f t="shared" ca="1" si="629"/>
        <v>0</v>
      </c>
      <c r="AH1248">
        <f ca="1">IFERROR(IF(V32="Supercritical",MAX($D$16,IFERROR(L1248,MAX($D$16,POWER((ABS(K1248)^2)/($I$5*MAX(F1248,0.1)^2),1/3)))),IF(V32="Subcritical",MAX($D$16,IFERROR(W1248,MAX($D$16,POWER((ABS(K1248)^2)/($I$5*MAX(F1248,0.1)^2),1/3)))),IF(AND(IFERROR(V1248,0)=1,IFERROR(AG1248,0)=1),IF(IFERROR(T1248,-1E+99)&gt;=IFERROR(AE1248,-1E+99),MAX($D$16,IFERROR(L1248,MAX($D$16,POWER((ABS(K1248)^2)/($I$5*MAX(F1248,0.1)^2),1/3)))),MAX($D$16,IFERROR(W1248,MAX($D$16,POWER((ABS(K1248)^2)/($I$5*MAX(F1248,0.1)^2),1/3))))),IF(IFERROR(V1248,0)=1,MAX($D$16,IFERROR(L1248,MAX($D$16,POWER((ABS(K1248)^2)/($I$5*MAX(F1248,0.1)^2),1/3)))),IF(IFERROR(AG1248,0)=1,MAX($D$16,IFERROR(W1248,MAX($D$16,POWER((ABS(K1248)^2)/($I$5*MAX(F1248,0.1)^2),1/3)))),MAX($D$16,POWER((ABS(K1248)^2)/($I$5*MAX(F1248,0.1)^2),1/3))))))),MAX($D$16,POWER((ABS(K1248)^2)/($I$5*MAX(F1248,0.1)^2),1/3)))</f>
        <v>2.1389677043987478</v>
      </c>
      <c r="AI1248">
        <f t="shared" ca="1" si="630"/>
        <v>634.15296770439875</v>
      </c>
      <c r="AJ1248">
        <f t="shared" ca="1" si="631"/>
        <v>635.22245155659812</v>
      </c>
      <c r="AM1248">
        <v>0</v>
      </c>
      <c r="AN1248">
        <v>0</v>
      </c>
      <c r="AO1248">
        <f t="shared" si="632"/>
        <v>0</v>
      </c>
      <c r="AP1248">
        <f t="shared" si="641"/>
        <v>0</v>
      </c>
      <c r="AQ1248">
        <f t="shared" ca="1" si="633"/>
        <v>1.0000000000000004</v>
      </c>
      <c r="AR1248" t="str">
        <f t="shared" ca="1" si="634"/>
        <v>Supercritical</v>
      </c>
      <c r="AS1248">
        <f t="shared" ca="1" si="635"/>
        <v>3.8141460404132466E-3</v>
      </c>
    </row>
    <row r="1249" spans="1:45" x14ac:dyDescent="0.35">
      <c r="A1249">
        <v>1100</v>
      </c>
      <c r="B1249">
        <v>1098.9960000000001</v>
      </c>
      <c r="C1249">
        <v>616077.11</v>
      </c>
      <c r="D1249">
        <v>3096908.145</v>
      </c>
      <c r="E1249">
        <v>632.01350000000002</v>
      </c>
      <c r="F1249">
        <v>5.2</v>
      </c>
      <c r="G1249">
        <v>0</v>
      </c>
      <c r="H1249" t="s">
        <v>194</v>
      </c>
      <c r="I1249">
        <v>5.7000000000000002E-2</v>
      </c>
      <c r="J1249">
        <f t="shared" si="636"/>
        <v>1</v>
      </c>
      <c r="K1249">
        <f t="shared" ca="1" si="637"/>
        <v>50.95</v>
      </c>
      <c r="L1249">
        <f t="shared" ca="1" si="638"/>
        <v>1.0684959309922624</v>
      </c>
      <c r="M1249">
        <f t="shared" ca="1" si="611"/>
        <v>5.5561788411597641</v>
      </c>
      <c r="N1249">
        <f t="shared" ca="1" si="612"/>
        <v>0.75728294997139567</v>
      </c>
      <c r="O1249">
        <f t="shared" ca="1" si="613"/>
        <v>9.1699712080119067</v>
      </c>
      <c r="P1249">
        <f t="shared" ca="1" si="614"/>
        <v>633.08199593099232</v>
      </c>
      <c r="Q1249">
        <f t="shared" ca="1" si="615"/>
        <v>637.36784567389589</v>
      </c>
      <c r="R1249">
        <f t="shared" ca="1" si="616"/>
        <v>2.7409906686322007E-2</v>
      </c>
      <c r="S1249">
        <f t="shared" ca="1" si="617"/>
        <v>2.8323507366843055</v>
      </c>
      <c r="T1249">
        <f t="shared" ca="1" si="618"/>
        <v>50.594272557643521</v>
      </c>
      <c r="U1249">
        <f t="shared" ca="1" si="639"/>
        <v>-2.7317062411952975E-2</v>
      </c>
      <c r="V1249">
        <f t="shared" ca="1" si="640"/>
        <v>0</v>
      </c>
      <c r="W1249">
        <f t="shared" ca="1" si="619"/>
        <v>1.1714817311448256</v>
      </c>
      <c r="X1249">
        <f t="shared" ca="1" si="620"/>
        <v>6.0917050019530929</v>
      </c>
      <c r="Y1249">
        <f t="shared" ca="1" si="621"/>
        <v>0.80760102211922535</v>
      </c>
      <c r="Z1249">
        <f t="shared" ca="1" si="622"/>
        <v>8.3638324547338811</v>
      </c>
      <c r="AA1249">
        <f t="shared" ca="1" si="623"/>
        <v>633.18498173114483</v>
      </c>
      <c r="AB1249">
        <f t="shared" ca="1" si="624"/>
        <v>636.75040952578604</v>
      </c>
      <c r="AC1249">
        <f t="shared" ca="1" si="625"/>
        <v>2.0928142655642332E-2</v>
      </c>
      <c r="AD1249">
        <f t="shared" ca="1" si="626"/>
        <v>2.467192638526682</v>
      </c>
      <c r="AE1249">
        <f t="shared" ca="1" si="627"/>
        <v>47.007229222092214</v>
      </c>
      <c r="AF1249">
        <f t="shared" ca="1" si="628"/>
        <v>2.0766858296155988E-2</v>
      </c>
      <c r="AG1249">
        <f t="shared" ca="1" si="629"/>
        <v>0</v>
      </c>
      <c r="AH1249">
        <f ca="1">IFERROR(IF(V32="Supercritical",MAX($D$16,IFERROR(L1249,MAX($D$16,POWER((ABS(K1249)^2)/($I$5*MAX(F1249,0.1)^2),1/3)))),IF(V32="Subcritical",MAX($D$16,IFERROR(W1249,MAX($D$16,POWER((ABS(K1249)^2)/($I$5*MAX(F1249,0.1)^2),1/3)))),IF(AND(IFERROR(V1249,0)=1,IFERROR(AG1249,0)=1),IF(IFERROR(T1249,-1E+99)&gt;=IFERROR(AE1249,-1E+99),MAX($D$16,IFERROR(L1249,MAX($D$16,POWER((ABS(K1249)^2)/($I$5*MAX(F1249,0.1)^2),1/3)))),MAX($D$16,IFERROR(W1249,MAX($D$16,POWER((ABS(K1249)^2)/($I$5*MAX(F1249,0.1)^2),1/3))))),IF(IFERROR(V1249,0)=1,MAX($D$16,IFERROR(L1249,MAX($D$16,POWER((ABS(K1249)^2)/($I$5*MAX(F1249,0.1)^2),1/3)))),IF(IFERROR(AG1249,0)=1,MAX($D$16,IFERROR(W1249,MAX($D$16,POWER((ABS(K1249)^2)/($I$5*MAX(F1249,0.1)^2),1/3)))),MAX($D$16,POWER((ABS(K1249)^2)/($I$5*MAX(F1249,0.1)^2),1/3))))))),MAX($D$16,POWER((ABS(K1249)^2)/($I$5*MAX(F1249,0.1)^2),1/3)))</f>
        <v>2.1389677043987478</v>
      </c>
      <c r="AI1249">
        <f t="shared" ca="1" si="630"/>
        <v>634.15246770439876</v>
      </c>
      <c r="AJ1249">
        <f t="shared" ca="1" si="631"/>
        <v>635.22195155659813</v>
      </c>
      <c r="AM1249">
        <v>0</v>
      </c>
      <c r="AN1249">
        <v>0</v>
      </c>
      <c r="AO1249">
        <f t="shared" si="632"/>
        <v>0</v>
      </c>
      <c r="AP1249">
        <f t="shared" si="641"/>
        <v>0</v>
      </c>
      <c r="AQ1249">
        <f t="shared" ca="1" si="633"/>
        <v>1.0000000000000004</v>
      </c>
      <c r="AR1249" t="str">
        <f t="shared" ca="1" si="634"/>
        <v>Supercritical</v>
      </c>
      <c r="AS1249">
        <f t="shared" ca="1" si="635"/>
        <v>3.8141460404132466E-3</v>
      </c>
    </row>
    <row r="1250" spans="1:45" x14ac:dyDescent="0.35">
      <c r="A1250">
        <v>1101</v>
      </c>
      <c r="B1250">
        <v>1099.9960000000001</v>
      </c>
      <c r="C1250">
        <v>616077.06700000004</v>
      </c>
      <c r="D1250">
        <v>3096907.1460000002</v>
      </c>
      <c r="E1250">
        <v>632.01300000000003</v>
      </c>
      <c r="F1250">
        <v>5.2</v>
      </c>
      <c r="G1250">
        <v>0</v>
      </c>
      <c r="H1250" t="s">
        <v>194</v>
      </c>
      <c r="I1250">
        <v>5.7000000000000002E-2</v>
      </c>
      <c r="J1250">
        <f t="shared" si="636"/>
        <v>1</v>
      </c>
      <c r="K1250">
        <f t="shared" ca="1" si="637"/>
        <v>50.95</v>
      </c>
      <c r="L1250">
        <f t="shared" ca="1" si="638"/>
        <v>1.0684959309922624</v>
      </c>
      <c r="M1250">
        <f t="shared" ca="1" si="611"/>
        <v>5.5561788411597641</v>
      </c>
      <c r="N1250">
        <f t="shared" ca="1" si="612"/>
        <v>0.75728294997139567</v>
      </c>
      <c r="O1250">
        <f t="shared" ca="1" si="613"/>
        <v>9.1699712080119067</v>
      </c>
      <c r="P1250">
        <f t="shared" ca="1" si="614"/>
        <v>633.08149593099233</v>
      </c>
      <c r="Q1250">
        <f t="shared" ca="1" si="615"/>
        <v>637.3673456738959</v>
      </c>
      <c r="R1250">
        <f t="shared" ca="1" si="616"/>
        <v>2.7409906686322007E-2</v>
      </c>
      <c r="S1250">
        <f t="shared" ca="1" si="617"/>
        <v>2.8323507366843055</v>
      </c>
      <c r="T1250">
        <f t="shared" ca="1" si="618"/>
        <v>50.594272557643521</v>
      </c>
      <c r="U1250">
        <f t="shared" ca="1" si="639"/>
        <v>-2.7317062411952975E-2</v>
      </c>
      <c r="V1250">
        <f t="shared" ca="1" si="640"/>
        <v>0</v>
      </c>
      <c r="W1250">
        <f t="shared" ca="1" si="619"/>
        <v>1.1728357349757117</v>
      </c>
      <c r="X1250">
        <f t="shared" ca="1" si="620"/>
        <v>6.0987458218737007</v>
      </c>
      <c r="Y1250">
        <f t="shared" ca="1" si="621"/>
        <v>0.80824428232269196</v>
      </c>
      <c r="Z1250">
        <f t="shared" ca="1" si="622"/>
        <v>8.3541766599393679</v>
      </c>
      <c r="AA1250">
        <f t="shared" ca="1" si="623"/>
        <v>633.18583573497574</v>
      </c>
      <c r="AB1250">
        <f t="shared" ca="1" si="624"/>
        <v>636.74303592179922</v>
      </c>
      <c r="AC1250">
        <f t="shared" ca="1" si="625"/>
        <v>2.0857694699206817E-2</v>
      </c>
      <c r="AD1250">
        <f t="shared" ca="1" si="626"/>
        <v>2.4629214215353863</v>
      </c>
      <c r="AE1250">
        <f t="shared" ca="1" si="627"/>
        <v>46.965333073129116</v>
      </c>
      <c r="AF1250">
        <f t="shared" ca="1" si="628"/>
        <v>2.0357694699214335E-2</v>
      </c>
      <c r="AG1250">
        <f t="shared" ca="1" si="629"/>
        <v>0</v>
      </c>
      <c r="AH1250">
        <f ca="1">IFERROR(IF(V32="Supercritical",MAX($D$16,IFERROR(L1250,MAX($D$16,POWER((ABS(K1250)^2)/($I$5*MAX(F1250,0.1)^2),1/3)))),IF(V32="Subcritical",MAX($D$16,IFERROR(W1250,MAX($D$16,POWER((ABS(K1250)^2)/($I$5*MAX(F1250,0.1)^2),1/3)))),IF(AND(IFERROR(V1250,0)=1,IFERROR(AG1250,0)=1),IF(IFERROR(T1250,-1E+99)&gt;=IFERROR(AE1250,-1E+99),MAX($D$16,IFERROR(L1250,MAX($D$16,POWER((ABS(K1250)^2)/($I$5*MAX(F1250,0.1)^2),1/3)))),MAX($D$16,IFERROR(W1250,MAX($D$16,POWER((ABS(K1250)^2)/($I$5*MAX(F1250,0.1)^2),1/3))))),IF(IFERROR(V1250,0)=1,MAX($D$16,IFERROR(L1250,MAX($D$16,POWER((ABS(K1250)^2)/($I$5*MAX(F1250,0.1)^2),1/3)))),IF(IFERROR(AG1250,0)=1,MAX($D$16,IFERROR(W1250,MAX($D$16,POWER((ABS(K1250)^2)/($I$5*MAX(F1250,0.1)^2),1/3)))),MAX($D$16,POWER((ABS(K1250)^2)/($I$5*MAX(F1250,0.1)^2),1/3))))))),MAX($D$16,POWER((ABS(K1250)^2)/($I$5*MAX(F1250,0.1)^2),1/3)))</f>
        <v>2.1389677043987478</v>
      </c>
      <c r="AI1250">
        <f t="shared" ca="1" si="630"/>
        <v>634.15196770439877</v>
      </c>
      <c r="AJ1250">
        <f t="shared" ca="1" si="631"/>
        <v>635.22145155659814</v>
      </c>
      <c r="AM1250">
        <v>0</v>
      </c>
      <c r="AN1250">
        <v>0</v>
      </c>
      <c r="AO1250">
        <f t="shared" si="632"/>
        <v>0</v>
      </c>
      <c r="AP1250">
        <f t="shared" si="641"/>
        <v>0</v>
      </c>
      <c r="AQ1250">
        <f t="shared" ca="1" si="633"/>
        <v>1.0000000000000004</v>
      </c>
      <c r="AR1250" t="str">
        <f t="shared" ca="1" si="634"/>
        <v>Supercritical</v>
      </c>
      <c r="AS1250">
        <f t="shared" ca="1" si="635"/>
        <v>3.8141460404132466E-3</v>
      </c>
    </row>
    <row r="1251" spans="1:45" x14ac:dyDescent="0.35">
      <c r="A1251">
        <v>1102</v>
      </c>
      <c r="B1251">
        <v>1100.9960000000001</v>
      </c>
      <c r="C1251">
        <v>616077.02500000002</v>
      </c>
      <c r="D1251">
        <v>3096906.1469999999</v>
      </c>
      <c r="E1251">
        <v>632.01250000000005</v>
      </c>
      <c r="F1251">
        <v>5.2</v>
      </c>
      <c r="G1251">
        <v>0</v>
      </c>
      <c r="H1251" t="s">
        <v>194</v>
      </c>
      <c r="I1251">
        <v>0</v>
      </c>
      <c r="J1251">
        <f t="shared" si="636"/>
        <v>1</v>
      </c>
      <c r="K1251">
        <f t="shared" ca="1" si="637"/>
        <v>50.95</v>
      </c>
      <c r="L1251">
        <f t="shared" ca="1" si="638"/>
        <v>1.0684959309922624</v>
      </c>
      <c r="M1251">
        <f t="shared" ca="1" si="611"/>
        <v>5.5561788411597641</v>
      </c>
      <c r="N1251">
        <f t="shared" ca="1" si="612"/>
        <v>0.75728294997139567</v>
      </c>
      <c r="O1251">
        <f t="shared" ca="1" si="613"/>
        <v>9.1699712080119067</v>
      </c>
      <c r="P1251">
        <f t="shared" ca="1" si="614"/>
        <v>633.08099593099234</v>
      </c>
      <c r="Q1251">
        <f t="shared" ca="1" si="615"/>
        <v>637.36684567389591</v>
      </c>
      <c r="R1251">
        <f t="shared" ca="1" si="616"/>
        <v>2.7409906686322007E-2</v>
      </c>
      <c r="S1251">
        <f t="shared" ca="1" si="617"/>
        <v>2.8323507366843055</v>
      </c>
      <c r="T1251">
        <f t="shared" ca="1" si="618"/>
        <v>50.594272557643521</v>
      </c>
      <c r="U1251">
        <f t="shared" ca="1" si="639"/>
        <v>-2.6909906686341856E-2</v>
      </c>
      <c r="V1251">
        <f t="shared" ca="1" si="640"/>
        <v>0</v>
      </c>
      <c r="W1251">
        <f t="shared" ca="1" si="619"/>
        <v>1.1741531827169522</v>
      </c>
      <c r="X1251">
        <f t="shared" ca="1" si="620"/>
        <v>6.1055965501281522</v>
      </c>
      <c r="Y1251">
        <f t="shared" ca="1" si="621"/>
        <v>0.80886973243264482</v>
      </c>
      <c r="Z1251">
        <f t="shared" ca="1" si="622"/>
        <v>8.3448029331270828</v>
      </c>
      <c r="AA1251">
        <f t="shared" ca="1" si="623"/>
        <v>633.18665318271701</v>
      </c>
      <c r="AB1251">
        <f t="shared" ca="1" si="624"/>
        <v>636.73587520069486</v>
      </c>
      <c r="AC1251">
        <f t="shared" ca="1" si="625"/>
        <v>2.0789461592021354E-2</v>
      </c>
      <c r="AD1251">
        <f t="shared" ca="1" si="626"/>
        <v>2.4587773371646389</v>
      </c>
      <c r="AE1251">
        <f t="shared" ca="1" si="627"/>
        <v>46.924688228068767</v>
      </c>
      <c r="AF1251">
        <f t="shared" ca="1" si="628"/>
        <v>2.0268672130328014E-2</v>
      </c>
      <c r="AG1251">
        <f t="shared" ca="1" si="629"/>
        <v>0</v>
      </c>
      <c r="AH1251">
        <f ca="1">IFERROR(IF(V32="Supercritical",MAX($D$16,IFERROR(L1251,MAX($D$16,POWER((ABS(K1251)^2)/($I$5*MAX(F1251,0.1)^2),1/3)))),IF(V32="Subcritical",MAX($D$16,IFERROR(W1251,MAX($D$16,POWER((ABS(K1251)^2)/($I$5*MAX(F1251,0.1)^2),1/3)))),IF(AND(IFERROR(V1251,0)=1,IFERROR(AG1251,0)=1),IF(IFERROR(T1251,-1E+99)&gt;=IFERROR(AE1251,-1E+99),MAX($D$16,IFERROR(L1251,MAX($D$16,POWER((ABS(K1251)^2)/($I$5*MAX(F1251,0.1)^2),1/3)))),MAX($D$16,IFERROR(W1251,MAX($D$16,POWER((ABS(K1251)^2)/($I$5*MAX(F1251,0.1)^2),1/3))))),IF(IFERROR(V1251,0)=1,MAX($D$16,IFERROR(L1251,MAX($D$16,POWER((ABS(K1251)^2)/($I$5*MAX(F1251,0.1)^2),1/3)))),IF(IFERROR(AG1251,0)=1,MAX($D$16,IFERROR(W1251,MAX($D$16,POWER((ABS(K1251)^2)/($I$5*MAX(F1251,0.1)^2),1/3)))),MAX($D$16,POWER((ABS(K1251)^2)/($I$5*MAX(F1251,0.1)^2),1/3))))))),MAX($D$16,POWER((ABS(K1251)^2)/($I$5*MAX(F1251,0.1)^2),1/3)))</f>
        <v>2.1389677043987478</v>
      </c>
      <c r="AI1251">
        <f t="shared" ca="1" si="630"/>
        <v>634.15146770439878</v>
      </c>
      <c r="AJ1251">
        <f t="shared" ca="1" si="631"/>
        <v>635.22095155659815</v>
      </c>
      <c r="AM1251">
        <v>0</v>
      </c>
      <c r="AN1251">
        <v>0</v>
      </c>
      <c r="AO1251">
        <f t="shared" si="632"/>
        <v>0</v>
      </c>
      <c r="AP1251">
        <f t="shared" si="641"/>
        <v>0</v>
      </c>
      <c r="AQ1251">
        <f t="shared" ca="1" si="633"/>
        <v>1.0000000000000004</v>
      </c>
      <c r="AR1251" t="str">
        <f t="shared" ca="1" si="634"/>
        <v>Supercritical</v>
      </c>
      <c r="AS1251">
        <f t="shared" ca="1" si="635"/>
        <v>3.8141460404132466E-3</v>
      </c>
    </row>
    <row r="1252" spans="1:45" x14ac:dyDescent="0.35">
      <c r="A1252">
        <v>1103</v>
      </c>
      <c r="B1252">
        <v>1101.9949999999999</v>
      </c>
      <c r="C1252">
        <v>616076.98300000001</v>
      </c>
      <c r="D1252">
        <v>3096905.148</v>
      </c>
      <c r="E1252">
        <v>632.01199999999994</v>
      </c>
      <c r="F1252">
        <v>5.2</v>
      </c>
      <c r="G1252">
        <v>0</v>
      </c>
      <c r="H1252" t="s">
        <v>194</v>
      </c>
      <c r="I1252">
        <v>0</v>
      </c>
      <c r="J1252">
        <f t="shared" si="636"/>
        <v>0.99899999999979627</v>
      </c>
      <c r="K1252">
        <f t="shared" ca="1" si="637"/>
        <v>50.95</v>
      </c>
      <c r="L1252">
        <f t="shared" ca="1" si="638"/>
        <v>1.0684959309922624</v>
      </c>
      <c r="M1252">
        <f t="shared" ca="1" si="611"/>
        <v>5.5561788411597641</v>
      </c>
      <c r="N1252">
        <f t="shared" ca="1" si="612"/>
        <v>0.75728294997139567</v>
      </c>
      <c r="O1252">
        <f t="shared" ca="1" si="613"/>
        <v>9.1699712080119067</v>
      </c>
      <c r="P1252">
        <f t="shared" ca="1" si="614"/>
        <v>633.08049593099224</v>
      </c>
      <c r="Q1252">
        <f t="shared" ca="1" si="615"/>
        <v>637.36634567389581</v>
      </c>
      <c r="R1252">
        <f t="shared" ca="1" si="616"/>
        <v>2.7409906686322007E-2</v>
      </c>
      <c r="S1252">
        <f t="shared" ca="1" si="617"/>
        <v>2.8323507366843055</v>
      </c>
      <c r="T1252">
        <f t="shared" ca="1" si="618"/>
        <v>50.594272557643521</v>
      </c>
      <c r="U1252">
        <f t="shared" ca="1" si="639"/>
        <v>-2.6882496779535359E-2</v>
      </c>
      <c r="V1252">
        <f t="shared" ca="1" si="640"/>
        <v>0</v>
      </c>
      <c r="W1252">
        <f t="shared" ca="1" si="619"/>
        <v>1.1754358551140227</v>
      </c>
      <c r="X1252">
        <f t="shared" ca="1" si="620"/>
        <v>6.1122664465929182</v>
      </c>
      <c r="Y1252">
        <f t="shared" ca="1" si="621"/>
        <v>0.80947825379068983</v>
      </c>
      <c r="Z1252">
        <f t="shared" ca="1" si="622"/>
        <v>8.3356968229682469</v>
      </c>
      <c r="AA1252">
        <f t="shared" ca="1" si="623"/>
        <v>633.18743585511402</v>
      </c>
      <c r="AB1252">
        <f t="shared" ca="1" si="624"/>
        <v>636.72891605513655</v>
      </c>
      <c r="AC1252">
        <f t="shared" ca="1" si="625"/>
        <v>2.0723324347775959E-2</v>
      </c>
      <c r="AD1252">
        <f t="shared" ca="1" si="626"/>
        <v>2.4547537931306258</v>
      </c>
      <c r="AE1252">
        <f t="shared" ca="1" si="627"/>
        <v>46.885229764410163</v>
      </c>
      <c r="AF1252">
        <f t="shared" ca="1" si="628"/>
        <v>2.055976496671974E-2</v>
      </c>
      <c r="AG1252">
        <f t="shared" ca="1" si="629"/>
        <v>0</v>
      </c>
      <c r="AH1252">
        <f ca="1">IFERROR(IF(V32="Supercritical",MAX($D$16,IFERROR(L1252,MAX($D$16,POWER((ABS(K1252)^2)/($I$5*MAX(F1252,0.1)^2),1/3)))),IF(V32="Subcritical",MAX($D$16,IFERROR(W1252,MAX($D$16,POWER((ABS(K1252)^2)/($I$5*MAX(F1252,0.1)^2),1/3)))),IF(AND(IFERROR(V1252,0)=1,IFERROR(AG1252,0)=1),IF(IFERROR(T1252,-1E+99)&gt;=IFERROR(AE1252,-1E+99),MAX($D$16,IFERROR(L1252,MAX($D$16,POWER((ABS(K1252)^2)/($I$5*MAX(F1252,0.1)^2),1/3)))),MAX($D$16,IFERROR(W1252,MAX($D$16,POWER((ABS(K1252)^2)/($I$5*MAX(F1252,0.1)^2),1/3))))),IF(IFERROR(V1252,0)=1,MAX($D$16,IFERROR(L1252,MAX($D$16,POWER((ABS(K1252)^2)/($I$5*MAX(F1252,0.1)^2),1/3)))),IF(IFERROR(AG1252,0)=1,MAX($D$16,IFERROR(W1252,MAX($D$16,POWER((ABS(K1252)^2)/($I$5*MAX(F1252,0.1)^2),1/3)))),MAX($D$16,POWER((ABS(K1252)^2)/($I$5*MAX(F1252,0.1)^2),1/3))))))),MAX($D$16,POWER((ABS(K1252)^2)/($I$5*MAX(F1252,0.1)^2),1/3)))</f>
        <v>2.1389677043987478</v>
      </c>
      <c r="AI1252">
        <f t="shared" ca="1" si="630"/>
        <v>634.15096770439868</v>
      </c>
      <c r="AJ1252">
        <f t="shared" ca="1" si="631"/>
        <v>635.22045155659805</v>
      </c>
      <c r="AM1252">
        <v>0</v>
      </c>
      <c r="AN1252">
        <v>0</v>
      </c>
      <c r="AO1252">
        <f t="shared" si="632"/>
        <v>0</v>
      </c>
      <c r="AP1252">
        <f t="shared" si="641"/>
        <v>0</v>
      </c>
      <c r="AQ1252">
        <f t="shared" ca="1" si="633"/>
        <v>1.0000000000000004</v>
      </c>
      <c r="AR1252" t="str">
        <f t="shared" ca="1" si="634"/>
        <v>Supercritical</v>
      </c>
      <c r="AS1252">
        <f t="shared" ca="1" si="635"/>
        <v>3.8141460404132466E-3</v>
      </c>
    </row>
    <row r="1253" spans="1:45" x14ac:dyDescent="0.35">
      <c r="A1253">
        <v>1104</v>
      </c>
      <c r="B1253">
        <v>1102.9949999999999</v>
      </c>
      <c r="C1253">
        <v>616076.94099999999</v>
      </c>
      <c r="D1253">
        <v>3096904.1490000002</v>
      </c>
      <c r="E1253">
        <v>632.01149999999996</v>
      </c>
      <c r="F1253">
        <v>5.2</v>
      </c>
      <c r="G1253">
        <v>0</v>
      </c>
      <c r="H1253" t="s">
        <v>194</v>
      </c>
      <c r="I1253">
        <v>5.7000000000000002E-2</v>
      </c>
      <c r="J1253">
        <f t="shared" si="636"/>
        <v>1</v>
      </c>
      <c r="K1253">
        <f t="shared" ca="1" si="637"/>
        <v>50.95</v>
      </c>
      <c r="L1253">
        <f t="shared" ca="1" si="638"/>
        <v>1.0684959309922624</v>
      </c>
      <c r="M1253">
        <f t="shared" ca="1" si="611"/>
        <v>5.5561788411597641</v>
      </c>
      <c r="N1253">
        <f t="shared" ca="1" si="612"/>
        <v>0.75728294997139567</v>
      </c>
      <c r="O1253">
        <f t="shared" ca="1" si="613"/>
        <v>9.1699712080119067</v>
      </c>
      <c r="P1253">
        <f t="shared" ca="1" si="614"/>
        <v>633.07999593099225</v>
      </c>
      <c r="Q1253">
        <f t="shared" ca="1" si="615"/>
        <v>637.36584567389582</v>
      </c>
      <c r="R1253">
        <f t="shared" ca="1" si="616"/>
        <v>2.7409906686322007E-2</v>
      </c>
      <c r="S1253">
        <f t="shared" ca="1" si="617"/>
        <v>2.8323507366843055</v>
      </c>
      <c r="T1253">
        <f t="shared" ca="1" si="618"/>
        <v>50.594272557643521</v>
      </c>
      <c r="U1253">
        <f t="shared" ca="1" si="639"/>
        <v>-2.7317062411952975E-2</v>
      </c>
      <c r="V1253">
        <f t="shared" ca="1" si="640"/>
        <v>0</v>
      </c>
      <c r="W1253">
        <f t="shared" ca="1" si="619"/>
        <v>1.1766854189290028</v>
      </c>
      <c r="X1253">
        <f t="shared" ca="1" si="620"/>
        <v>6.1187641784308147</v>
      </c>
      <c r="Y1253">
        <f t="shared" ca="1" si="621"/>
        <v>0.81007067040362357</v>
      </c>
      <c r="Z1253">
        <f t="shared" ca="1" si="622"/>
        <v>8.3268448520378122</v>
      </c>
      <c r="AA1253">
        <f t="shared" ca="1" si="623"/>
        <v>633.18818541892892</v>
      </c>
      <c r="AB1253">
        <f t="shared" ca="1" si="624"/>
        <v>636.72214796683454</v>
      </c>
      <c r="AC1253">
        <f t="shared" ca="1" si="625"/>
        <v>2.0659172379849846E-2</v>
      </c>
      <c r="AD1253">
        <f t="shared" ca="1" si="626"/>
        <v>2.450844646747675</v>
      </c>
      <c r="AE1253">
        <f t="shared" ca="1" si="627"/>
        <v>46.846897187394532</v>
      </c>
      <c r="AF1253">
        <f t="shared" ca="1" si="628"/>
        <v>2.0512568634671879E-2</v>
      </c>
      <c r="AG1253">
        <f t="shared" ca="1" si="629"/>
        <v>0</v>
      </c>
      <c r="AH1253">
        <f ca="1">IFERROR(IF(V32="Supercritical",MAX($D$16,IFERROR(L1253,MAX($D$16,POWER((ABS(K1253)^2)/($I$5*MAX(F1253,0.1)^2),1/3)))),IF(V32="Subcritical",MAX($D$16,IFERROR(W1253,MAX($D$16,POWER((ABS(K1253)^2)/($I$5*MAX(F1253,0.1)^2),1/3)))),IF(AND(IFERROR(V1253,0)=1,IFERROR(AG1253,0)=1),IF(IFERROR(T1253,-1E+99)&gt;=IFERROR(AE1253,-1E+99),MAX($D$16,IFERROR(L1253,MAX($D$16,POWER((ABS(K1253)^2)/($I$5*MAX(F1253,0.1)^2),1/3)))),MAX($D$16,IFERROR(W1253,MAX($D$16,POWER((ABS(K1253)^2)/($I$5*MAX(F1253,0.1)^2),1/3))))),IF(IFERROR(V1253,0)=1,MAX($D$16,IFERROR(L1253,MAX($D$16,POWER((ABS(K1253)^2)/($I$5*MAX(F1253,0.1)^2),1/3)))),IF(IFERROR(AG1253,0)=1,MAX($D$16,IFERROR(W1253,MAX($D$16,POWER((ABS(K1253)^2)/($I$5*MAX(F1253,0.1)^2),1/3)))),MAX($D$16,POWER((ABS(K1253)^2)/($I$5*MAX(F1253,0.1)^2),1/3))))))),MAX($D$16,POWER((ABS(K1253)^2)/($I$5*MAX(F1253,0.1)^2),1/3)))</f>
        <v>2.1389677043987478</v>
      </c>
      <c r="AI1253">
        <f t="shared" ca="1" si="630"/>
        <v>634.15046770439869</v>
      </c>
      <c r="AJ1253">
        <f t="shared" ca="1" si="631"/>
        <v>635.21995155659806</v>
      </c>
      <c r="AM1253">
        <v>0</v>
      </c>
      <c r="AN1253">
        <v>0</v>
      </c>
      <c r="AO1253">
        <f t="shared" si="632"/>
        <v>0</v>
      </c>
      <c r="AP1253">
        <f t="shared" si="641"/>
        <v>0</v>
      </c>
      <c r="AQ1253">
        <f t="shared" ca="1" si="633"/>
        <v>1.0000000000000004</v>
      </c>
      <c r="AR1253" t="str">
        <f t="shared" ca="1" si="634"/>
        <v>Supercritical</v>
      </c>
      <c r="AS1253">
        <f t="shared" ca="1" si="635"/>
        <v>3.8141460404132466E-3</v>
      </c>
    </row>
    <row r="1254" spans="1:45" x14ac:dyDescent="0.35">
      <c r="A1254">
        <v>1105</v>
      </c>
      <c r="B1254">
        <v>1103.9949999999999</v>
      </c>
      <c r="C1254">
        <v>616076.89800000004</v>
      </c>
      <c r="D1254">
        <v>3096903.15</v>
      </c>
      <c r="E1254">
        <v>632.01099999999997</v>
      </c>
      <c r="F1254">
        <v>5.2</v>
      </c>
      <c r="G1254">
        <v>0</v>
      </c>
      <c r="H1254" t="s">
        <v>194</v>
      </c>
      <c r="I1254">
        <v>0.06</v>
      </c>
      <c r="J1254">
        <f t="shared" si="636"/>
        <v>1</v>
      </c>
      <c r="K1254">
        <f t="shared" ca="1" si="637"/>
        <v>50.95</v>
      </c>
      <c r="L1254">
        <f t="shared" ca="1" si="638"/>
        <v>1.0684959309922624</v>
      </c>
      <c r="M1254">
        <f t="shared" ca="1" si="611"/>
        <v>5.5561788411597641</v>
      </c>
      <c r="N1254">
        <f t="shared" ca="1" si="612"/>
        <v>0.75728294997139567</v>
      </c>
      <c r="O1254">
        <f t="shared" ca="1" si="613"/>
        <v>9.1699712080119067</v>
      </c>
      <c r="P1254">
        <f t="shared" ca="1" si="614"/>
        <v>633.07949593099227</v>
      </c>
      <c r="Q1254">
        <f t="shared" ca="1" si="615"/>
        <v>637.36534567389583</v>
      </c>
      <c r="R1254">
        <f t="shared" ca="1" si="616"/>
        <v>2.7409906686322007E-2</v>
      </c>
      <c r="S1254">
        <f t="shared" ca="1" si="617"/>
        <v>2.8323507366843055</v>
      </c>
      <c r="T1254">
        <f t="shared" ca="1" si="618"/>
        <v>50.594272557643521</v>
      </c>
      <c r="U1254">
        <f t="shared" ca="1" si="639"/>
        <v>-2.7338491660657382E-2</v>
      </c>
      <c r="V1254">
        <f t="shared" ca="1" si="640"/>
        <v>0</v>
      </c>
      <c r="W1254">
        <f t="shared" ca="1" si="619"/>
        <v>1.1779034361333856</v>
      </c>
      <c r="X1254">
        <f t="shared" ca="1" si="620"/>
        <v>6.1250978678936052</v>
      </c>
      <c r="Y1254">
        <f t="shared" ca="1" si="621"/>
        <v>0.81064775363376274</v>
      </c>
      <c r="Z1254">
        <f t="shared" ca="1" si="622"/>
        <v>8.3182344345987556</v>
      </c>
      <c r="AA1254">
        <f t="shared" ca="1" si="623"/>
        <v>633.18890343613339</v>
      </c>
      <c r="AB1254">
        <f t="shared" ca="1" si="624"/>
        <v>636.71556113791451</v>
      </c>
      <c r="AC1254">
        <f t="shared" ca="1" si="625"/>
        <v>2.0596902762720533E-2</v>
      </c>
      <c r="AD1254">
        <f t="shared" ca="1" si="626"/>
        <v>2.447044166573531</v>
      </c>
      <c r="AE1254">
        <f t="shared" ca="1" si="627"/>
        <v>46.809634052562075</v>
      </c>
      <c r="AF1254">
        <f t="shared" ca="1" si="628"/>
        <v>2.0129255191136508E-2</v>
      </c>
      <c r="AG1254">
        <f t="shared" ca="1" si="629"/>
        <v>0</v>
      </c>
      <c r="AH1254">
        <f ca="1">IFERROR(IF(V32="Supercritical",MAX($D$16,IFERROR(L1254,MAX($D$16,POWER((ABS(K1254)^2)/($I$5*MAX(F1254,0.1)^2),1/3)))),IF(V32="Subcritical",MAX($D$16,IFERROR(W1254,MAX($D$16,POWER((ABS(K1254)^2)/($I$5*MAX(F1254,0.1)^2),1/3)))),IF(AND(IFERROR(V1254,0)=1,IFERROR(AG1254,0)=1),IF(IFERROR(T1254,-1E+99)&gt;=IFERROR(AE1254,-1E+99),MAX($D$16,IFERROR(L1254,MAX($D$16,POWER((ABS(K1254)^2)/($I$5*MAX(F1254,0.1)^2),1/3)))),MAX($D$16,IFERROR(W1254,MAX($D$16,POWER((ABS(K1254)^2)/($I$5*MAX(F1254,0.1)^2),1/3))))),IF(IFERROR(V1254,0)=1,MAX($D$16,IFERROR(L1254,MAX($D$16,POWER((ABS(K1254)^2)/($I$5*MAX(F1254,0.1)^2),1/3)))),IF(IFERROR(AG1254,0)=1,MAX($D$16,IFERROR(W1254,MAX($D$16,POWER((ABS(K1254)^2)/($I$5*MAX(F1254,0.1)^2),1/3)))),MAX($D$16,POWER((ABS(K1254)^2)/($I$5*MAX(F1254,0.1)^2),1/3))))))),MAX($D$16,POWER((ABS(K1254)^2)/($I$5*MAX(F1254,0.1)^2),1/3)))</f>
        <v>2.1389677043987478</v>
      </c>
      <c r="AI1254">
        <f t="shared" ca="1" si="630"/>
        <v>634.1499677043987</v>
      </c>
      <c r="AJ1254">
        <f t="shared" ca="1" si="631"/>
        <v>635.21945155659807</v>
      </c>
      <c r="AM1254">
        <v>0</v>
      </c>
      <c r="AN1254">
        <v>0</v>
      </c>
      <c r="AO1254">
        <f t="shared" si="632"/>
        <v>0</v>
      </c>
      <c r="AP1254">
        <f t="shared" si="641"/>
        <v>0</v>
      </c>
      <c r="AQ1254">
        <f t="shared" ca="1" si="633"/>
        <v>1.0000000000000004</v>
      </c>
      <c r="AR1254" t="str">
        <f t="shared" ca="1" si="634"/>
        <v>Supercritical</v>
      </c>
      <c r="AS1254">
        <f t="shared" ca="1" si="635"/>
        <v>3.8141460404132466E-3</v>
      </c>
    </row>
    <row r="1255" spans="1:45" x14ac:dyDescent="0.35">
      <c r="A1255">
        <v>1106</v>
      </c>
      <c r="B1255">
        <v>1104.9960000000001</v>
      </c>
      <c r="C1255">
        <v>616076.85600000003</v>
      </c>
      <c r="D1255">
        <v>3096902.15</v>
      </c>
      <c r="E1255">
        <v>632.01049999999998</v>
      </c>
      <c r="F1255">
        <v>5.2</v>
      </c>
      <c r="G1255">
        <v>0</v>
      </c>
      <c r="H1255" t="s">
        <v>194</v>
      </c>
      <c r="I1255">
        <v>2E-3</v>
      </c>
      <c r="J1255">
        <f t="shared" si="636"/>
        <v>1.0010000000002037</v>
      </c>
      <c r="K1255">
        <f t="shared" ca="1" si="637"/>
        <v>50.95</v>
      </c>
      <c r="L1255">
        <f t="shared" ca="1" si="638"/>
        <v>1.0684959309922624</v>
      </c>
      <c r="M1255">
        <f t="shared" ca="1" si="611"/>
        <v>5.5561788411597641</v>
      </c>
      <c r="N1255">
        <f t="shared" ca="1" si="612"/>
        <v>0.75728294997139567</v>
      </c>
      <c r="O1255">
        <f t="shared" ca="1" si="613"/>
        <v>9.1699712080119067</v>
      </c>
      <c r="P1255">
        <f t="shared" ca="1" si="614"/>
        <v>633.07899593099228</v>
      </c>
      <c r="Q1255">
        <f t="shared" ca="1" si="615"/>
        <v>637.36484567389584</v>
      </c>
      <c r="R1255">
        <f t="shared" ca="1" si="616"/>
        <v>2.7409906686322007E-2</v>
      </c>
      <c r="S1255">
        <f t="shared" ca="1" si="617"/>
        <v>2.8323507366843055</v>
      </c>
      <c r="T1255">
        <f t="shared" ca="1" si="618"/>
        <v>50.594272557643521</v>
      </c>
      <c r="U1255">
        <f t="shared" ca="1" si="639"/>
        <v>-2.6951602758799709E-2</v>
      </c>
      <c r="V1255">
        <f t="shared" ca="1" si="640"/>
        <v>0</v>
      </c>
      <c r="W1255">
        <f t="shared" ca="1" si="619"/>
        <v>1.1790913722144865</v>
      </c>
      <c r="X1255">
        <f t="shared" ca="1" si="620"/>
        <v>6.1312751355153301</v>
      </c>
      <c r="Y1255">
        <f t="shared" ca="1" si="621"/>
        <v>0.81121022643102991</v>
      </c>
      <c r="Z1255">
        <f t="shared" ca="1" si="622"/>
        <v>8.3098538026572655</v>
      </c>
      <c r="AA1255">
        <f t="shared" ca="1" si="623"/>
        <v>633.18959137221441</v>
      </c>
      <c r="AB1255">
        <f t="shared" ca="1" si="624"/>
        <v>636.70914642937737</v>
      </c>
      <c r="AC1255">
        <f t="shared" ca="1" si="625"/>
        <v>2.0536419570496307E-2</v>
      </c>
      <c r="AD1255">
        <f t="shared" ca="1" si="626"/>
        <v>2.4433469979504348</v>
      </c>
      <c r="AE1255">
        <f t="shared" ca="1" si="627"/>
        <v>46.77338762660073</v>
      </c>
      <c r="AF1255">
        <f t="shared" ca="1" si="628"/>
        <v>2.0036419570601538E-2</v>
      </c>
      <c r="AG1255">
        <f t="shared" ca="1" si="629"/>
        <v>0</v>
      </c>
      <c r="AH1255">
        <f ca="1">IFERROR(IF(V32="Supercritical",MAX($D$16,IFERROR(L1255,MAX($D$16,POWER((ABS(K1255)^2)/($I$5*MAX(F1255,0.1)^2),1/3)))),IF(V32="Subcritical",MAX($D$16,IFERROR(W1255,MAX($D$16,POWER((ABS(K1255)^2)/($I$5*MAX(F1255,0.1)^2),1/3)))),IF(AND(IFERROR(V1255,0)=1,IFERROR(AG1255,0)=1),IF(IFERROR(T1255,-1E+99)&gt;=IFERROR(AE1255,-1E+99),MAX($D$16,IFERROR(L1255,MAX($D$16,POWER((ABS(K1255)^2)/($I$5*MAX(F1255,0.1)^2),1/3)))),MAX($D$16,IFERROR(W1255,MAX($D$16,POWER((ABS(K1255)^2)/($I$5*MAX(F1255,0.1)^2),1/3))))),IF(IFERROR(V1255,0)=1,MAX($D$16,IFERROR(L1255,MAX($D$16,POWER((ABS(K1255)^2)/($I$5*MAX(F1255,0.1)^2),1/3)))),IF(IFERROR(AG1255,0)=1,MAX($D$16,IFERROR(W1255,MAX($D$16,POWER((ABS(K1255)^2)/($I$5*MAX(F1255,0.1)^2),1/3)))),MAX($D$16,POWER((ABS(K1255)^2)/($I$5*MAX(F1255,0.1)^2),1/3))))))),MAX($D$16,POWER((ABS(K1255)^2)/($I$5*MAX(F1255,0.1)^2),1/3)))</f>
        <v>2.1389677043987478</v>
      </c>
      <c r="AI1255">
        <f t="shared" ca="1" si="630"/>
        <v>634.14946770439872</v>
      </c>
      <c r="AJ1255">
        <f t="shared" ca="1" si="631"/>
        <v>635.21895155659809</v>
      </c>
      <c r="AM1255">
        <v>0</v>
      </c>
      <c r="AN1255">
        <v>0</v>
      </c>
      <c r="AO1255">
        <f t="shared" si="632"/>
        <v>0</v>
      </c>
      <c r="AP1255">
        <f t="shared" si="641"/>
        <v>0</v>
      </c>
      <c r="AQ1255">
        <f t="shared" ca="1" si="633"/>
        <v>1.0000000000000004</v>
      </c>
      <c r="AR1255" t="str">
        <f t="shared" ca="1" si="634"/>
        <v>Supercritical</v>
      </c>
      <c r="AS1255">
        <f t="shared" ca="1" si="635"/>
        <v>3.8141460404132466E-3</v>
      </c>
    </row>
    <row r="1256" spans="1:45" x14ac:dyDescent="0.35">
      <c r="A1256">
        <v>1107</v>
      </c>
      <c r="B1256">
        <v>1105.9960000000001</v>
      </c>
      <c r="C1256">
        <v>616076.81400000001</v>
      </c>
      <c r="D1256">
        <v>3096901.1510000001</v>
      </c>
      <c r="E1256">
        <v>632.01</v>
      </c>
      <c r="F1256">
        <v>5.2</v>
      </c>
      <c r="G1256">
        <v>0</v>
      </c>
      <c r="H1256" t="s">
        <v>194</v>
      </c>
      <c r="I1256">
        <v>0</v>
      </c>
      <c r="J1256">
        <f t="shared" si="636"/>
        <v>1</v>
      </c>
      <c r="K1256">
        <f t="shared" ca="1" si="637"/>
        <v>50.95</v>
      </c>
      <c r="L1256">
        <f t="shared" ca="1" si="638"/>
        <v>1.0684959309922624</v>
      </c>
      <c r="M1256">
        <f t="shared" ca="1" si="611"/>
        <v>5.5561788411597641</v>
      </c>
      <c r="N1256">
        <f t="shared" ca="1" si="612"/>
        <v>0.75728294997139567</v>
      </c>
      <c r="O1256">
        <f t="shared" ca="1" si="613"/>
        <v>9.1699712080119067</v>
      </c>
      <c r="P1256">
        <f t="shared" ca="1" si="614"/>
        <v>633.07849593099229</v>
      </c>
      <c r="Q1256">
        <f t="shared" ca="1" si="615"/>
        <v>637.36434567389585</v>
      </c>
      <c r="R1256">
        <f t="shared" ca="1" si="616"/>
        <v>2.7409906686322007E-2</v>
      </c>
      <c r="S1256">
        <f t="shared" ca="1" si="617"/>
        <v>2.8323507366843055</v>
      </c>
      <c r="T1256">
        <f t="shared" ca="1" si="618"/>
        <v>50.594272557643521</v>
      </c>
      <c r="U1256">
        <f t="shared" ca="1" si="639"/>
        <v>-2.6909906686341856E-2</v>
      </c>
      <c r="V1256">
        <f t="shared" ca="1" si="640"/>
        <v>0</v>
      </c>
      <c r="W1256">
        <f t="shared" ca="1" si="619"/>
        <v>1.1802506036944294</v>
      </c>
      <c r="X1256">
        <f t="shared" ca="1" si="620"/>
        <v>6.1373031392110331</v>
      </c>
      <c r="Y1256">
        <f t="shared" ca="1" si="621"/>
        <v>0.81175876715859296</v>
      </c>
      <c r="Z1256">
        <f t="shared" ca="1" si="622"/>
        <v>8.3016919393278918</v>
      </c>
      <c r="AA1256">
        <f t="shared" ca="1" si="623"/>
        <v>633.19025060369438</v>
      </c>
      <c r="AB1256">
        <f t="shared" ca="1" si="624"/>
        <v>636.70289530580965</v>
      </c>
      <c r="AC1256">
        <f t="shared" ca="1" si="625"/>
        <v>2.0477633283297842E-2</v>
      </c>
      <c r="AD1256">
        <f t="shared" ca="1" si="626"/>
        <v>2.4397481319853154</v>
      </c>
      <c r="AE1256">
        <f t="shared" ca="1" si="627"/>
        <v>46.738108582004934</v>
      </c>
      <c r="AF1256">
        <f t="shared" ca="1" si="628"/>
        <v>2.0311334530106251E-2</v>
      </c>
      <c r="AG1256">
        <f t="shared" ca="1" si="629"/>
        <v>0</v>
      </c>
      <c r="AH1256">
        <f ca="1">IFERROR(IF(V32="Supercritical",MAX($D$16,IFERROR(L1256,MAX($D$16,POWER((ABS(K1256)^2)/($I$5*MAX(F1256,0.1)^2),1/3)))),IF(V32="Subcritical",MAX($D$16,IFERROR(W1256,MAX($D$16,POWER((ABS(K1256)^2)/($I$5*MAX(F1256,0.1)^2),1/3)))),IF(AND(IFERROR(V1256,0)=1,IFERROR(AG1256,0)=1),IF(IFERROR(T1256,-1E+99)&gt;=IFERROR(AE1256,-1E+99),MAX($D$16,IFERROR(L1256,MAX($D$16,POWER((ABS(K1256)^2)/($I$5*MAX(F1256,0.1)^2),1/3)))),MAX($D$16,IFERROR(W1256,MAX($D$16,POWER((ABS(K1256)^2)/($I$5*MAX(F1256,0.1)^2),1/3))))),IF(IFERROR(V1256,0)=1,MAX($D$16,IFERROR(L1256,MAX($D$16,POWER((ABS(K1256)^2)/($I$5*MAX(F1256,0.1)^2),1/3)))),IF(IFERROR(AG1256,0)=1,MAX($D$16,IFERROR(W1256,MAX($D$16,POWER((ABS(K1256)^2)/($I$5*MAX(F1256,0.1)^2),1/3)))),MAX($D$16,POWER((ABS(K1256)^2)/($I$5*MAX(F1256,0.1)^2),1/3))))))),MAX($D$16,POWER((ABS(K1256)^2)/($I$5*MAX(F1256,0.1)^2),1/3)))</f>
        <v>2.1389677043987478</v>
      </c>
      <c r="AI1256">
        <f t="shared" ca="1" si="630"/>
        <v>634.14896770439873</v>
      </c>
      <c r="AJ1256">
        <f t="shared" ca="1" si="631"/>
        <v>635.2184515565981</v>
      </c>
      <c r="AM1256">
        <v>0</v>
      </c>
      <c r="AN1256">
        <v>0</v>
      </c>
      <c r="AO1256">
        <f t="shared" si="632"/>
        <v>0</v>
      </c>
      <c r="AP1256">
        <f t="shared" si="641"/>
        <v>0</v>
      </c>
      <c r="AQ1256">
        <f t="shared" ca="1" si="633"/>
        <v>1.0000000000000004</v>
      </c>
      <c r="AR1256" t="str">
        <f t="shared" ca="1" si="634"/>
        <v>Supercritical</v>
      </c>
      <c r="AS1256">
        <f t="shared" ca="1" si="635"/>
        <v>3.8141460404132466E-3</v>
      </c>
    </row>
    <row r="1257" spans="1:45" x14ac:dyDescent="0.35">
      <c r="A1257">
        <v>1108</v>
      </c>
      <c r="B1257">
        <v>1106.9960000000001</v>
      </c>
      <c r="C1257">
        <v>616076.772</v>
      </c>
      <c r="D1257">
        <v>3096900.1519999998</v>
      </c>
      <c r="E1257">
        <v>632.0095</v>
      </c>
      <c r="F1257">
        <v>5.2</v>
      </c>
      <c r="G1257">
        <v>0</v>
      </c>
      <c r="H1257" t="s">
        <v>194</v>
      </c>
      <c r="I1257">
        <v>5.7000000000000002E-2</v>
      </c>
      <c r="J1257">
        <f t="shared" si="636"/>
        <v>1</v>
      </c>
      <c r="K1257">
        <f t="shared" ca="1" si="637"/>
        <v>50.95</v>
      </c>
      <c r="L1257">
        <f t="shared" ca="1" si="638"/>
        <v>1.0684959309922624</v>
      </c>
      <c r="M1257">
        <f t="shared" ca="1" si="611"/>
        <v>5.5561788411597641</v>
      </c>
      <c r="N1257">
        <f t="shared" ca="1" si="612"/>
        <v>0.75728294997139567</v>
      </c>
      <c r="O1257">
        <f t="shared" ca="1" si="613"/>
        <v>9.1699712080119067</v>
      </c>
      <c r="P1257">
        <f t="shared" ca="1" si="614"/>
        <v>633.0779959309923</v>
      </c>
      <c r="Q1257">
        <f t="shared" ca="1" si="615"/>
        <v>637.36384567389587</v>
      </c>
      <c r="R1257">
        <f t="shared" ca="1" si="616"/>
        <v>2.7409906686322007E-2</v>
      </c>
      <c r="S1257">
        <f t="shared" ca="1" si="617"/>
        <v>2.8323507366843055</v>
      </c>
      <c r="T1257">
        <f t="shared" ca="1" si="618"/>
        <v>50.594272557643521</v>
      </c>
      <c r="U1257">
        <f t="shared" ca="1" si="639"/>
        <v>-2.7317062411952975E-2</v>
      </c>
      <c r="V1257">
        <f t="shared" ca="1" si="640"/>
        <v>0</v>
      </c>
      <c r="W1257">
        <f t="shared" ca="1" si="619"/>
        <v>1.1813824249487139</v>
      </c>
      <c r="X1257">
        <f t="shared" ca="1" si="620"/>
        <v>6.143188609733313</v>
      </c>
      <c r="Y1257">
        <f t="shared" ca="1" si="621"/>
        <v>0.8122940130574906</v>
      </c>
      <c r="Z1257">
        <f t="shared" ca="1" si="622"/>
        <v>8.2937385186700023</v>
      </c>
      <c r="AA1257">
        <f t="shared" ca="1" si="623"/>
        <v>633.19088242494877</v>
      </c>
      <c r="AB1257">
        <f t="shared" ca="1" si="624"/>
        <v>636.69679978560475</v>
      </c>
      <c r="AC1257">
        <f t="shared" ca="1" si="625"/>
        <v>2.0420460253443493E-2</v>
      </c>
      <c r="AD1257">
        <f t="shared" ca="1" si="626"/>
        <v>2.4362428775711691</v>
      </c>
      <c r="AE1257">
        <f t="shared" ca="1" si="627"/>
        <v>46.703750721638329</v>
      </c>
      <c r="AF1257">
        <f t="shared" ca="1" si="628"/>
        <v>2.0253522402754243E-2</v>
      </c>
      <c r="AG1257">
        <f t="shared" ca="1" si="629"/>
        <v>0</v>
      </c>
      <c r="AH1257">
        <f ca="1">IFERROR(IF(V32="Supercritical",MAX($D$16,IFERROR(L1257,MAX($D$16,POWER((ABS(K1257)^2)/($I$5*MAX(F1257,0.1)^2),1/3)))),IF(V32="Subcritical",MAX($D$16,IFERROR(W1257,MAX($D$16,POWER((ABS(K1257)^2)/($I$5*MAX(F1257,0.1)^2),1/3)))),IF(AND(IFERROR(V1257,0)=1,IFERROR(AG1257,0)=1),IF(IFERROR(T1257,-1E+99)&gt;=IFERROR(AE1257,-1E+99),MAX($D$16,IFERROR(L1257,MAX($D$16,POWER((ABS(K1257)^2)/($I$5*MAX(F1257,0.1)^2),1/3)))),MAX($D$16,IFERROR(W1257,MAX($D$16,POWER((ABS(K1257)^2)/($I$5*MAX(F1257,0.1)^2),1/3))))),IF(IFERROR(V1257,0)=1,MAX($D$16,IFERROR(L1257,MAX($D$16,POWER((ABS(K1257)^2)/($I$5*MAX(F1257,0.1)^2),1/3)))),IF(IFERROR(AG1257,0)=1,MAX($D$16,IFERROR(W1257,MAX($D$16,POWER((ABS(K1257)^2)/($I$5*MAX(F1257,0.1)^2),1/3)))),MAX($D$16,POWER((ABS(K1257)^2)/($I$5*MAX(F1257,0.1)^2),1/3))))))),MAX($D$16,POWER((ABS(K1257)^2)/($I$5*MAX(F1257,0.1)^2),1/3)))</f>
        <v>2.1389677043987478</v>
      </c>
      <c r="AI1257">
        <f t="shared" ca="1" si="630"/>
        <v>634.14846770439874</v>
      </c>
      <c r="AJ1257">
        <f t="shared" ca="1" si="631"/>
        <v>635.21795155659811</v>
      </c>
      <c r="AM1257">
        <v>0</v>
      </c>
      <c r="AN1257">
        <v>0</v>
      </c>
      <c r="AO1257">
        <f t="shared" si="632"/>
        <v>0</v>
      </c>
      <c r="AP1257">
        <f t="shared" si="641"/>
        <v>0</v>
      </c>
      <c r="AQ1257">
        <f t="shared" ca="1" si="633"/>
        <v>1.0000000000000004</v>
      </c>
      <c r="AR1257" t="str">
        <f t="shared" ca="1" si="634"/>
        <v>Supercritical</v>
      </c>
      <c r="AS1257">
        <f t="shared" ca="1" si="635"/>
        <v>3.8141460404132466E-3</v>
      </c>
    </row>
    <row r="1258" spans="1:45" x14ac:dyDescent="0.35">
      <c r="A1258">
        <v>1109</v>
      </c>
      <c r="B1258">
        <v>1107.9960000000001</v>
      </c>
      <c r="C1258">
        <v>616076.72900000005</v>
      </c>
      <c r="D1258">
        <v>3096899.1529999999</v>
      </c>
      <c r="E1258">
        <v>632.00900000000001</v>
      </c>
      <c r="F1258">
        <v>5.2</v>
      </c>
      <c r="G1258">
        <v>0</v>
      </c>
      <c r="H1258" t="s">
        <v>194</v>
      </c>
      <c r="I1258">
        <v>5.7000000000000002E-2</v>
      </c>
      <c r="J1258">
        <f t="shared" si="636"/>
        <v>1</v>
      </c>
      <c r="K1258">
        <f t="shared" ca="1" si="637"/>
        <v>50.95</v>
      </c>
      <c r="L1258">
        <f t="shared" ca="1" si="638"/>
        <v>1.0684959309922624</v>
      </c>
      <c r="M1258">
        <f t="shared" ca="1" si="611"/>
        <v>5.5561788411597641</v>
      </c>
      <c r="N1258">
        <f t="shared" ca="1" si="612"/>
        <v>0.75728294997139567</v>
      </c>
      <c r="O1258">
        <f t="shared" ca="1" si="613"/>
        <v>9.1699712080119067</v>
      </c>
      <c r="P1258">
        <f t="shared" ca="1" si="614"/>
        <v>633.07749593099231</v>
      </c>
      <c r="Q1258">
        <f t="shared" ca="1" si="615"/>
        <v>637.36334567389588</v>
      </c>
      <c r="R1258">
        <f t="shared" ca="1" si="616"/>
        <v>2.7409906686322007E-2</v>
      </c>
      <c r="S1258">
        <f t="shared" ca="1" si="617"/>
        <v>2.8323507366843055</v>
      </c>
      <c r="T1258">
        <f t="shared" ca="1" si="618"/>
        <v>50.594272557643521</v>
      </c>
      <c r="U1258">
        <f t="shared" ca="1" si="639"/>
        <v>-2.7317062411952975E-2</v>
      </c>
      <c r="V1258">
        <f t="shared" ca="1" si="640"/>
        <v>0</v>
      </c>
      <c r="W1258">
        <f t="shared" ca="1" si="619"/>
        <v>1.1824880543999254</v>
      </c>
      <c r="X1258">
        <f t="shared" ca="1" si="620"/>
        <v>6.1489378828796122</v>
      </c>
      <c r="Y1258">
        <f t="shared" ca="1" si="621"/>
        <v>0.81281656338966457</v>
      </c>
      <c r="Z1258">
        <f t="shared" ca="1" si="622"/>
        <v>8.2859838512695436</v>
      </c>
      <c r="AA1258">
        <f t="shared" ca="1" si="623"/>
        <v>633.19148805439988</v>
      </c>
      <c r="AB1258">
        <f t="shared" ca="1" si="624"/>
        <v>636.69085239606648</v>
      </c>
      <c r="AC1258">
        <f t="shared" ca="1" si="625"/>
        <v>2.0364822224497217E-2</v>
      </c>
      <c r="AD1258">
        <f t="shared" ca="1" si="626"/>
        <v>2.4328268361054208</v>
      </c>
      <c r="AE1258">
        <f t="shared" ca="1" si="627"/>
        <v>46.670270729820416</v>
      </c>
      <c r="AF1258">
        <f t="shared" ca="1" si="628"/>
        <v>1.9864822224576528E-2</v>
      </c>
      <c r="AG1258">
        <f t="shared" ca="1" si="629"/>
        <v>0</v>
      </c>
      <c r="AH1258">
        <f ca="1">IFERROR(IF(V32="Supercritical",MAX($D$16,IFERROR(L1258,MAX($D$16,POWER((ABS(K1258)^2)/($I$5*MAX(F1258,0.1)^2),1/3)))),IF(V32="Subcritical",MAX($D$16,IFERROR(W1258,MAX($D$16,POWER((ABS(K1258)^2)/($I$5*MAX(F1258,0.1)^2),1/3)))),IF(AND(IFERROR(V1258,0)=1,IFERROR(AG1258,0)=1),IF(IFERROR(T1258,-1E+99)&gt;=IFERROR(AE1258,-1E+99),MAX($D$16,IFERROR(L1258,MAX($D$16,POWER((ABS(K1258)^2)/($I$5*MAX(F1258,0.1)^2),1/3)))),MAX($D$16,IFERROR(W1258,MAX($D$16,POWER((ABS(K1258)^2)/($I$5*MAX(F1258,0.1)^2),1/3))))),IF(IFERROR(V1258,0)=1,MAX($D$16,IFERROR(L1258,MAX($D$16,POWER((ABS(K1258)^2)/($I$5*MAX(F1258,0.1)^2),1/3)))),IF(IFERROR(AG1258,0)=1,MAX($D$16,IFERROR(W1258,MAX($D$16,POWER((ABS(K1258)^2)/($I$5*MAX(F1258,0.1)^2),1/3)))),MAX($D$16,POWER((ABS(K1258)^2)/($I$5*MAX(F1258,0.1)^2),1/3))))))),MAX($D$16,POWER((ABS(K1258)^2)/($I$5*MAX(F1258,0.1)^2),1/3)))</f>
        <v>2.1389677043987478</v>
      </c>
      <c r="AI1258">
        <f t="shared" ca="1" si="630"/>
        <v>634.14796770439875</v>
      </c>
      <c r="AJ1258">
        <f t="shared" ca="1" si="631"/>
        <v>635.21745155659812</v>
      </c>
      <c r="AM1258">
        <v>0</v>
      </c>
      <c r="AN1258">
        <v>0</v>
      </c>
      <c r="AO1258">
        <f t="shared" si="632"/>
        <v>0</v>
      </c>
      <c r="AP1258">
        <f t="shared" si="641"/>
        <v>0</v>
      </c>
      <c r="AQ1258">
        <f t="shared" ca="1" si="633"/>
        <v>1.0000000000000004</v>
      </c>
      <c r="AR1258" t="str">
        <f t="shared" ca="1" si="634"/>
        <v>Supercritical</v>
      </c>
      <c r="AS1258">
        <f t="shared" ca="1" si="635"/>
        <v>3.8141460404132466E-3</v>
      </c>
    </row>
    <row r="1259" spans="1:45" x14ac:dyDescent="0.35">
      <c r="A1259">
        <v>1110</v>
      </c>
      <c r="B1259">
        <v>1108.9960000000001</v>
      </c>
      <c r="C1259">
        <v>616076.68700000003</v>
      </c>
      <c r="D1259">
        <v>3096898.1540000001</v>
      </c>
      <c r="E1259">
        <v>632.00850000000003</v>
      </c>
      <c r="F1259">
        <v>5.2</v>
      </c>
      <c r="G1259">
        <v>0</v>
      </c>
      <c r="H1259" t="s">
        <v>194</v>
      </c>
      <c r="I1259">
        <v>0</v>
      </c>
      <c r="J1259">
        <f t="shared" si="636"/>
        <v>1</v>
      </c>
      <c r="K1259">
        <f t="shared" ca="1" si="637"/>
        <v>50.95</v>
      </c>
      <c r="L1259">
        <f t="shared" ca="1" si="638"/>
        <v>1.0684959309922624</v>
      </c>
      <c r="M1259">
        <f t="shared" ca="1" si="611"/>
        <v>5.5561788411597641</v>
      </c>
      <c r="N1259">
        <f t="shared" ca="1" si="612"/>
        <v>0.75728294997139567</v>
      </c>
      <c r="O1259">
        <f t="shared" ca="1" si="613"/>
        <v>9.1699712080119067</v>
      </c>
      <c r="P1259">
        <f t="shared" ca="1" si="614"/>
        <v>633.07699593099233</v>
      </c>
      <c r="Q1259">
        <f t="shared" ca="1" si="615"/>
        <v>637.36284567389589</v>
      </c>
      <c r="R1259">
        <f t="shared" ca="1" si="616"/>
        <v>2.7409906686322007E-2</v>
      </c>
      <c r="S1259">
        <f t="shared" ca="1" si="617"/>
        <v>2.8323507366843055</v>
      </c>
      <c r="T1259">
        <f t="shared" ca="1" si="618"/>
        <v>50.594272557643521</v>
      </c>
      <c r="U1259">
        <f t="shared" ca="1" si="639"/>
        <v>-2.6909906686341856E-2</v>
      </c>
      <c r="V1259">
        <f t="shared" ca="1" si="640"/>
        <v>0</v>
      </c>
      <c r="W1259">
        <f t="shared" ca="1" si="619"/>
        <v>1.1835686401531289</v>
      </c>
      <c r="X1259">
        <f t="shared" ca="1" si="620"/>
        <v>6.1545569287962705</v>
      </c>
      <c r="Y1259">
        <f t="shared" ca="1" si="621"/>
        <v>0.81332698229404699</v>
      </c>
      <c r="Z1259">
        <f t="shared" ca="1" si="622"/>
        <v>8.2784188349306529</v>
      </c>
      <c r="AA1259">
        <f t="shared" ca="1" si="623"/>
        <v>633.19206864015314</v>
      </c>
      <c r="AB1259">
        <f t="shared" ca="1" si="624"/>
        <v>636.68504613284097</v>
      </c>
      <c r="AC1259">
        <f t="shared" ca="1" si="625"/>
        <v>2.0310645897135011E-2</v>
      </c>
      <c r="AD1259">
        <f t="shared" ca="1" si="626"/>
        <v>2.4294958786044041</v>
      </c>
      <c r="AE1259">
        <f t="shared" ca="1" si="627"/>
        <v>46.637627946982434</v>
      </c>
      <c r="AF1259">
        <f t="shared" ca="1" si="628"/>
        <v>2.0142478758884863E-2</v>
      </c>
      <c r="AG1259">
        <f t="shared" ca="1" si="629"/>
        <v>0</v>
      </c>
      <c r="AH1259">
        <f ca="1">IFERROR(IF(V32="Supercritical",MAX($D$16,IFERROR(L1259,MAX($D$16,POWER((ABS(K1259)^2)/($I$5*MAX(F1259,0.1)^2),1/3)))),IF(V32="Subcritical",MAX($D$16,IFERROR(W1259,MAX($D$16,POWER((ABS(K1259)^2)/($I$5*MAX(F1259,0.1)^2),1/3)))),IF(AND(IFERROR(V1259,0)=1,IFERROR(AG1259,0)=1),IF(IFERROR(T1259,-1E+99)&gt;=IFERROR(AE1259,-1E+99),MAX($D$16,IFERROR(L1259,MAX($D$16,POWER((ABS(K1259)^2)/($I$5*MAX(F1259,0.1)^2),1/3)))),MAX($D$16,IFERROR(W1259,MAX($D$16,POWER((ABS(K1259)^2)/($I$5*MAX(F1259,0.1)^2),1/3))))),IF(IFERROR(V1259,0)=1,MAX($D$16,IFERROR(L1259,MAX($D$16,POWER((ABS(K1259)^2)/($I$5*MAX(F1259,0.1)^2),1/3)))),IF(IFERROR(AG1259,0)=1,MAX($D$16,IFERROR(W1259,MAX($D$16,POWER((ABS(K1259)^2)/($I$5*MAX(F1259,0.1)^2),1/3)))),MAX($D$16,POWER((ABS(K1259)^2)/($I$5*MAX(F1259,0.1)^2),1/3))))))),MAX($D$16,POWER((ABS(K1259)^2)/($I$5*MAX(F1259,0.1)^2),1/3)))</f>
        <v>2.1389677043987478</v>
      </c>
      <c r="AI1259">
        <f t="shared" ca="1" si="630"/>
        <v>634.14746770439876</v>
      </c>
      <c r="AJ1259">
        <f t="shared" ca="1" si="631"/>
        <v>635.21695155659813</v>
      </c>
      <c r="AM1259">
        <v>0</v>
      </c>
      <c r="AN1259">
        <v>0</v>
      </c>
      <c r="AO1259">
        <f t="shared" si="632"/>
        <v>0</v>
      </c>
      <c r="AP1259">
        <f t="shared" si="641"/>
        <v>0</v>
      </c>
      <c r="AQ1259">
        <f t="shared" ca="1" si="633"/>
        <v>1.0000000000000004</v>
      </c>
      <c r="AR1259" t="str">
        <f t="shared" ca="1" si="634"/>
        <v>Supercritical</v>
      </c>
      <c r="AS1259">
        <f t="shared" ca="1" si="635"/>
        <v>3.8141460404132466E-3</v>
      </c>
    </row>
    <row r="1260" spans="1:45" x14ac:dyDescent="0.35">
      <c r="A1260">
        <v>1111</v>
      </c>
      <c r="B1260">
        <v>1109.9960000000001</v>
      </c>
      <c r="C1260">
        <v>616076.64500000002</v>
      </c>
      <c r="D1260">
        <v>3096897.1549999998</v>
      </c>
      <c r="E1260">
        <v>632.00800000000004</v>
      </c>
      <c r="F1260">
        <v>5.2</v>
      </c>
      <c r="G1260">
        <v>0</v>
      </c>
      <c r="H1260" t="s">
        <v>194</v>
      </c>
      <c r="I1260">
        <v>5.7000000000000002E-2</v>
      </c>
      <c r="J1260">
        <f t="shared" si="636"/>
        <v>1</v>
      </c>
      <c r="K1260">
        <f t="shared" ca="1" si="637"/>
        <v>50.95</v>
      </c>
      <c r="L1260">
        <f t="shared" ca="1" si="638"/>
        <v>1.0684959309922624</v>
      </c>
      <c r="M1260">
        <f t="shared" ca="1" si="611"/>
        <v>5.5561788411597641</v>
      </c>
      <c r="N1260">
        <f t="shared" ca="1" si="612"/>
        <v>0.75728294997139567</v>
      </c>
      <c r="O1260">
        <f t="shared" ca="1" si="613"/>
        <v>9.1699712080119067</v>
      </c>
      <c r="P1260">
        <f t="shared" ca="1" si="614"/>
        <v>633.07649593099234</v>
      </c>
      <c r="Q1260">
        <f t="shared" ca="1" si="615"/>
        <v>637.3623456738959</v>
      </c>
      <c r="R1260">
        <f t="shared" ca="1" si="616"/>
        <v>2.7409906686322007E-2</v>
      </c>
      <c r="S1260">
        <f t="shared" ca="1" si="617"/>
        <v>2.8323507366843055</v>
      </c>
      <c r="T1260">
        <f t="shared" ca="1" si="618"/>
        <v>50.594272557643521</v>
      </c>
      <c r="U1260">
        <f t="shared" ca="1" si="639"/>
        <v>-2.7317062411952975E-2</v>
      </c>
      <c r="V1260">
        <f t="shared" ca="1" si="640"/>
        <v>0</v>
      </c>
      <c r="W1260">
        <f t="shared" ca="1" si="619"/>
        <v>1.1846252651316773</v>
      </c>
      <c r="X1260">
        <f t="shared" ca="1" si="620"/>
        <v>6.160051378684722</v>
      </c>
      <c r="Y1260">
        <f t="shared" ca="1" si="621"/>
        <v>0.81382580138623006</v>
      </c>
      <c r="Z1260">
        <f t="shared" ca="1" si="622"/>
        <v>8.2710349099196492</v>
      </c>
      <c r="AA1260">
        <f t="shared" ca="1" si="623"/>
        <v>633.19262526513171</v>
      </c>
      <c r="AB1260">
        <f t="shared" ca="1" si="624"/>
        <v>636.67937442319032</v>
      </c>
      <c r="AC1260">
        <f t="shared" ca="1" si="625"/>
        <v>2.0257862536555437E-2</v>
      </c>
      <c r="AD1260">
        <f t="shared" ca="1" si="626"/>
        <v>2.4262461249503717</v>
      </c>
      <c r="AE1260">
        <f t="shared" ca="1" si="627"/>
        <v>46.605784165302794</v>
      </c>
      <c r="AF1260">
        <f t="shared" ca="1" si="628"/>
        <v>2.0089103706595779E-2</v>
      </c>
      <c r="AG1260">
        <f t="shared" ca="1" si="629"/>
        <v>0</v>
      </c>
      <c r="AH1260">
        <f ca="1">IFERROR(IF(V32="Supercritical",MAX($D$16,IFERROR(L1260,MAX($D$16,POWER((ABS(K1260)^2)/($I$5*MAX(F1260,0.1)^2),1/3)))),IF(V32="Subcritical",MAX($D$16,IFERROR(W1260,MAX($D$16,POWER((ABS(K1260)^2)/($I$5*MAX(F1260,0.1)^2),1/3)))),IF(AND(IFERROR(V1260,0)=1,IFERROR(AG1260,0)=1),IF(IFERROR(T1260,-1E+99)&gt;=IFERROR(AE1260,-1E+99),MAX($D$16,IFERROR(L1260,MAX($D$16,POWER((ABS(K1260)^2)/($I$5*MAX(F1260,0.1)^2),1/3)))),MAX($D$16,IFERROR(W1260,MAX($D$16,POWER((ABS(K1260)^2)/($I$5*MAX(F1260,0.1)^2),1/3))))),IF(IFERROR(V1260,0)=1,MAX($D$16,IFERROR(L1260,MAX($D$16,POWER((ABS(K1260)^2)/($I$5*MAX(F1260,0.1)^2),1/3)))),IF(IFERROR(AG1260,0)=1,MAX($D$16,IFERROR(W1260,MAX($D$16,POWER((ABS(K1260)^2)/($I$5*MAX(F1260,0.1)^2),1/3)))),MAX($D$16,POWER((ABS(K1260)^2)/($I$5*MAX(F1260,0.1)^2),1/3))))))),MAX($D$16,POWER((ABS(K1260)^2)/($I$5*MAX(F1260,0.1)^2),1/3)))</f>
        <v>2.1389677043987478</v>
      </c>
      <c r="AI1260">
        <f t="shared" ca="1" si="630"/>
        <v>634.14696770439878</v>
      </c>
      <c r="AJ1260">
        <f t="shared" ca="1" si="631"/>
        <v>635.21645155659814</v>
      </c>
      <c r="AM1260">
        <v>0</v>
      </c>
      <c r="AN1260">
        <v>0</v>
      </c>
      <c r="AO1260">
        <f t="shared" si="632"/>
        <v>0</v>
      </c>
      <c r="AP1260">
        <f t="shared" si="641"/>
        <v>0</v>
      </c>
      <c r="AQ1260">
        <f t="shared" ca="1" si="633"/>
        <v>1.0000000000000004</v>
      </c>
      <c r="AR1260" t="str">
        <f t="shared" ca="1" si="634"/>
        <v>Supercritical</v>
      </c>
      <c r="AS1260">
        <f t="shared" ca="1" si="635"/>
        <v>3.8141460404132466E-3</v>
      </c>
    </row>
    <row r="1261" spans="1:45" x14ac:dyDescent="0.35">
      <c r="A1261">
        <v>1112</v>
      </c>
      <c r="B1261">
        <v>1110.9960000000001</v>
      </c>
      <c r="C1261">
        <v>616076.60199999996</v>
      </c>
      <c r="D1261">
        <v>3096896.156</v>
      </c>
      <c r="E1261">
        <v>632.00750000000005</v>
      </c>
      <c r="F1261">
        <v>5.2</v>
      </c>
      <c r="G1261">
        <v>0</v>
      </c>
      <c r="H1261" t="s">
        <v>194</v>
      </c>
      <c r="I1261">
        <v>5.7000000000000002E-2</v>
      </c>
      <c r="J1261">
        <f t="shared" si="636"/>
        <v>1</v>
      </c>
      <c r="K1261">
        <f t="shared" ca="1" si="637"/>
        <v>50.95</v>
      </c>
      <c r="L1261">
        <f t="shared" ca="1" si="638"/>
        <v>1.0684959309922624</v>
      </c>
      <c r="M1261">
        <f t="shared" ca="1" si="611"/>
        <v>5.5561788411597641</v>
      </c>
      <c r="N1261">
        <f t="shared" ca="1" si="612"/>
        <v>0.75728294997139567</v>
      </c>
      <c r="O1261">
        <f t="shared" ca="1" si="613"/>
        <v>9.1699712080119067</v>
      </c>
      <c r="P1261">
        <f t="shared" ca="1" si="614"/>
        <v>633.07599593099235</v>
      </c>
      <c r="Q1261">
        <f t="shared" ca="1" si="615"/>
        <v>637.36184567389591</v>
      </c>
      <c r="R1261">
        <f t="shared" ca="1" si="616"/>
        <v>2.7409906686322007E-2</v>
      </c>
      <c r="S1261">
        <f t="shared" ca="1" si="617"/>
        <v>2.8323507366843055</v>
      </c>
      <c r="T1261">
        <f t="shared" ca="1" si="618"/>
        <v>50.594272557643521</v>
      </c>
      <c r="U1261">
        <f t="shared" ca="1" si="639"/>
        <v>-2.7317062411952975E-2</v>
      </c>
      <c r="V1261">
        <f t="shared" ca="1" si="640"/>
        <v>0</v>
      </c>
      <c r="W1261">
        <f t="shared" ca="1" si="619"/>
        <v>1.1856589517645773</v>
      </c>
      <c r="X1261">
        <f t="shared" ca="1" si="620"/>
        <v>6.1654265491758018</v>
      </c>
      <c r="Y1261">
        <f t="shared" ca="1" si="621"/>
        <v>0.81431352212828945</v>
      </c>
      <c r="Z1261">
        <f t="shared" ca="1" si="622"/>
        <v>8.2638240182767291</v>
      </c>
      <c r="AA1261">
        <f t="shared" ca="1" si="623"/>
        <v>633.19315895176464</v>
      </c>
      <c r="AB1261">
        <f t="shared" ca="1" si="624"/>
        <v>636.67383109269463</v>
      </c>
      <c r="AC1261">
        <f t="shared" ca="1" si="625"/>
        <v>2.0206407616858449E-2</v>
      </c>
      <c r="AD1261">
        <f t="shared" ca="1" si="626"/>
        <v>2.4230739250419973</v>
      </c>
      <c r="AE1261">
        <f t="shared" ca="1" si="627"/>
        <v>46.574703443071904</v>
      </c>
      <c r="AF1261">
        <f t="shared" ca="1" si="628"/>
        <v>1.9686201209083265E-2</v>
      </c>
      <c r="AG1261">
        <f t="shared" ca="1" si="629"/>
        <v>0</v>
      </c>
      <c r="AH1261">
        <f ca="1">IFERROR(IF(V32="Supercritical",MAX($D$16,IFERROR(L1261,MAX($D$16,POWER((ABS(K1261)^2)/($I$5*MAX(F1261,0.1)^2),1/3)))),IF(V32="Subcritical",MAX($D$16,IFERROR(W1261,MAX($D$16,POWER((ABS(K1261)^2)/($I$5*MAX(F1261,0.1)^2),1/3)))),IF(AND(IFERROR(V1261,0)=1,IFERROR(AG1261,0)=1),IF(IFERROR(T1261,-1E+99)&gt;=IFERROR(AE1261,-1E+99),MAX($D$16,IFERROR(L1261,MAX($D$16,POWER((ABS(K1261)^2)/($I$5*MAX(F1261,0.1)^2),1/3)))),MAX($D$16,IFERROR(W1261,MAX($D$16,POWER((ABS(K1261)^2)/($I$5*MAX(F1261,0.1)^2),1/3))))),IF(IFERROR(V1261,0)=1,MAX($D$16,IFERROR(L1261,MAX($D$16,POWER((ABS(K1261)^2)/($I$5*MAX(F1261,0.1)^2),1/3)))),IF(IFERROR(AG1261,0)=1,MAX($D$16,IFERROR(W1261,MAX($D$16,POWER((ABS(K1261)^2)/($I$5*MAX(F1261,0.1)^2),1/3)))),MAX($D$16,POWER((ABS(K1261)^2)/($I$5*MAX(F1261,0.1)^2),1/3))))))),MAX($D$16,POWER((ABS(K1261)^2)/($I$5*MAX(F1261,0.1)^2),1/3)))</f>
        <v>2.1389677043987478</v>
      </c>
      <c r="AI1261">
        <f t="shared" ca="1" si="630"/>
        <v>634.14646770439879</v>
      </c>
      <c r="AJ1261">
        <f t="shared" ca="1" si="631"/>
        <v>635.21595155659816</v>
      </c>
      <c r="AM1261">
        <v>0</v>
      </c>
      <c r="AN1261">
        <v>0</v>
      </c>
      <c r="AO1261">
        <f t="shared" si="632"/>
        <v>0</v>
      </c>
      <c r="AP1261">
        <f t="shared" si="641"/>
        <v>0</v>
      </c>
      <c r="AQ1261">
        <f t="shared" ca="1" si="633"/>
        <v>1.0000000000000004</v>
      </c>
      <c r="AR1261" t="str">
        <f t="shared" ca="1" si="634"/>
        <v>Supercritical</v>
      </c>
      <c r="AS1261">
        <f t="shared" ca="1" si="635"/>
        <v>3.8141460404132466E-3</v>
      </c>
    </row>
    <row r="1262" spans="1:45" x14ac:dyDescent="0.35">
      <c r="A1262">
        <v>1113</v>
      </c>
      <c r="B1262">
        <v>1111.9949999999999</v>
      </c>
      <c r="C1262">
        <v>616076.56000000006</v>
      </c>
      <c r="D1262">
        <v>3096895.1570000001</v>
      </c>
      <c r="E1262">
        <v>632.00699999999995</v>
      </c>
      <c r="F1262">
        <v>5.2</v>
      </c>
      <c r="G1262">
        <v>0</v>
      </c>
      <c r="H1262" t="s">
        <v>194</v>
      </c>
      <c r="I1262">
        <v>0</v>
      </c>
      <c r="J1262">
        <f t="shared" si="636"/>
        <v>0.99899999999979627</v>
      </c>
      <c r="K1262">
        <f t="shared" ca="1" si="637"/>
        <v>50.95</v>
      </c>
      <c r="L1262">
        <f t="shared" ca="1" si="638"/>
        <v>1.0684959309922624</v>
      </c>
      <c r="M1262">
        <f t="shared" ca="1" si="611"/>
        <v>5.5561788411597641</v>
      </c>
      <c r="N1262">
        <f t="shared" ca="1" si="612"/>
        <v>0.75728294997139567</v>
      </c>
      <c r="O1262">
        <f t="shared" ca="1" si="613"/>
        <v>9.1699712080119067</v>
      </c>
      <c r="P1262">
        <f t="shared" ca="1" si="614"/>
        <v>633.07549593099225</v>
      </c>
      <c r="Q1262">
        <f t="shared" ca="1" si="615"/>
        <v>637.36134567389581</v>
      </c>
      <c r="R1262">
        <f t="shared" ca="1" si="616"/>
        <v>2.7409906686322007E-2</v>
      </c>
      <c r="S1262">
        <f t="shared" ca="1" si="617"/>
        <v>2.8323507366843055</v>
      </c>
      <c r="T1262">
        <f t="shared" ca="1" si="618"/>
        <v>50.594272557643521</v>
      </c>
      <c r="U1262">
        <f t="shared" ca="1" si="639"/>
        <v>-2.6882496779535359E-2</v>
      </c>
      <c r="V1262">
        <f t="shared" ca="1" si="640"/>
        <v>0</v>
      </c>
      <c r="W1262">
        <f t="shared" ca="1" si="619"/>
        <v>1.1866706662711464</v>
      </c>
      <c r="X1262">
        <f t="shared" ca="1" si="620"/>
        <v>6.1706874646099612</v>
      </c>
      <c r="Y1262">
        <f t="shared" ca="1" si="621"/>
        <v>0.81479061799245811</v>
      </c>
      <c r="Z1262">
        <f t="shared" ca="1" si="622"/>
        <v>8.2567785667654885</v>
      </c>
      <c r="AA1262">
        <f t="shared" ca="1" si="623"/>
        <v>633.19367066627115</v>
      </c>
      <c r="AB1262">
        <f t="shared" ca="1" si="624"/>
        <v>636.66841033500702</v>
      </c>
      <c r="AC1262">
        <f t="shared" ca="1" si="625"/>
        <v>2.0156220498360626E-2</v>
      </c>
      <c r="AD1262">
        <f t="shared" ca="1" si="626"/>
        <v>2.4199758416455515</v>
      </c>
      <c r="AE1262">
        <f t="shared" ca="1" si="627"/>
        <v>46.544351935792776</v>
      </c>
      <c r="AF1262">
        <f t="shared" ca="1" si="628"/>
        <v>1.9656220498404764E-2</v>
      </c>
      <c r="AG1262">
        <f t="shared" ca="1" si="629"/>
        <v>0</v>
      </c>
      <c r="AH1262">
        <f ca="1">IFERROR(IF(V32="Supercritical",MAX($D$16,IFERROR(L1262,MAX($D$16,POWER((ABS(K1262)^2)/($I$5*MAX(F1262,0.1)^2),1/3)))),IF(V32="Subcritical",MAX($D$16,IFERROR(W1262,MAX($D$16,POWER((ABS(K1262)^2)/($I$5*MAX(F1262,0.1)^2),1/3)))),IF(AND(IFERROR(V1262,0)=1,IFERROR(AG1262,0)=1),IF(IFERROR(T1262,-1E+99)&gt;=IFERROR(AE1262,-1E+99),MAX($D$16,IFERROR(L1262,MAX($D$16,POWER((ABS(K1262)^2)/($I$5*MAX(F1262,0.1)^2),1/3)))),MAX($D$16,IFERROR(W1262,MAX($D$16,POWER((ABS(K1262)^2)/($I$5*MAX(F1262,0.1)^2),1/3))))),IF(IFERROR(V1262,0)=1,MAX($D$16,IFERROR(L1262,MAX($D$16,POWER((ABS(K1262)^2)/($I$5*MAX(F1262,0.1)^2),1/3)))),IF(IFERROR(AG1262,0)=1,MAX($D$16,IFERROR(W1262,MAX($D$16,POWER((ABS(K1262)^2)/($I$5*MAX(F1262,0.1)^2),1/3)))),MAX($D$16,POWER((ABS(K1262)^2)/($I$5*MAX(F1262,0.1)^2),1/3))))))),MAX($D$16,POWER((ABS(K1262)^2)/($I$5*MAX(F1262,0.1)^2),1/3)))</f>
        <v>2.1389677043987478</v>
      </c>
      <c r="AI1262">
        <f t="shared" ca="1" si="630"/>
        <v>634.14596770439869</v>
      </c>
      <c r="AJ1262">
        <f t="shared" ca="1" si="631"/>
        <v>635.21545155659805</v>
      </c>
      <c r="AM1262">
        <v>0</v>
      </c>
      <c r="AN1262">
        <v>0</v>
      </c>
      <c r="AO1262">
        <f t="shared" si="632"/>
        <v>0</v>
      </c>
      <c r="AP1262">
        <f t="shared" si="641"/>
        <v>0</v>
      </c>
      <c r="AQ1262">
        <f t="shared" ca="1" si="633"/>
        <v>1.0000000000000004</v>
      </c>
      <c r="AR1262" t="str">
        <f t="shared" ca="1" si="634"/>
        <v>Supercritical</v>
      </c>
      <c r="AS1262">
        <f t="shared" ca="1" si="635"/>
        <v>3.8141460404132466E-3</v>
      </c>
    </row>
    <row r="1263" spans="1:45" x14ac:dyDescent="0.35">
      <c r="A1263">
        <v>1114</v>
      </c>
      <c r="B1263">
        <v>1112.9949999999999</v>
      </c>
      <c r="C1263">
        <v>616076.51800000004</v>
      </c>
      <c r="D1263">
        <v>3096894.1579999998</v>
      </c>
      <c r="E1263">
        <v>632.00649999999996</v>
      </c>
      <c r="F1263">
        <v>5.2</v>
      </c>
      <c r="G1263">
        <v>0</v>
      </c>
      <c r="H1263" t="s">
        <v>194</v>
      </c>
      <c r="I1263">
        <v>0</v>
      </c>
      <c r="J1263">
        <f t="shared" si="636"/>
        <v>1</v>
      </c>
      <c r="K1263">
        <f t="shared" ca="1" si="637"/>
        <v>50.95</v>
      </c>
      <c r="L1263">
        <f t="shared" ca="1" si="638"/>
        <v>1.0684959309922624</v>
      </c>
      <c r="M1263">
        <f t="shared" ca="1" si="611"/>
        <v>5.5561788411597641</v>
      </c>
      <c r="N1263">
        <f t="shared" ca="1" si="612"/>
        <v>0.75728294997139567</v>
      </c>
      <c r="O1263">
        <f t="shared" ca="1" si="613"/>
        <v>9.1699712080119067</v>
      </c>
      <c r="P1263">
        <f t="shared" ca="1" si="614"/>
        <v>633.07499593099226</v>
      </c>
      <c r="Q1263">
        <f t="shared" ca="1" si="615"/>
        <v>637.36084567389582</v>
      </c>
      <c r="R1263">
        <f t="shared" ca="1" si="616"/>
        <v>2.7409906686322007E-2</v>
      </c>
      <c r="S1263">
        <f t="shared" ca="1" si="617"/>
        <v>2.8323507366843055</v>
      </c>
      <c r="T1263">
        <f t="shared" ca="1" si="618"/>
        <v>50.594272557643521</v>
      </c>
      <c r="U1263">
        <f t="shared" ca="1" si="639"/>
        <v>-2.6909906686341856E-2</v>
      </c>
      <c r="V1263">
        <f t="shared" ca="1" si="640"/>
        <v>0</v>
      </c>
      <c r="W1263">
        <f t="shared" ca="1" si="619"/>
        <v>1.1876613225830908</v>
      </c>
      <c r="X1263">
        <f t="shared" ca="1" si="620"/>
        <v>6.1758388774320725</v>
      </c>
      <c r="Y1263">
        <f t="shared" ca="1" si="621"/>
        <v>0.81525753643943855</v>
      </c>
      <c r="Z1263">
        <f t="shared" ca="1" si="622"/>
        <v>8.249891393083935</v>
      </c>
      <c r="AA1263">
        <f t="shared" ca="1" si="623"/>
        <v>633.194161322583</v>
      </c>
      <c r="AB1263">
        <f t="shared" ca="1" si="624"/>
        <v>636.66310668434039</v>
      </c>
      <c r="AC1263">
        <f t="shared" ca="1" si="625"/>
        <v>2.0107244134326015E-2</v>
      </c>
      <c r="AD1263">
        <f t="shared" ca="1" si="626"/>
        <v>2.416948634769335</v>
      </c>
      <c r="AE1263">
        <f t="shared" ca="1" si="627"/>
        <v>46.514697742273668</v>
      </c>
      <c r="AF1263">
        <f t="shared" ca="1" si="628"/>
        <v>1.9925230792523507E-2</v>
      </c>
      <c r="AG1263">
        <f t="shared" ca="1" si="629"/>
        <v>0</v>
      </c>
      <c r="AH1263">
        <f ca="1">IFERROR(IF(V32="Supercritical",MAX($D$16,IFERROR(L1263,MAX($D$16,POWER((ABS(K1263)^2)/($I$5*MAX(F1263,0.1)^2),1/3)))),IF(V32="Subcritical",MAX($D$16,IFERROR(W1263,MAX($D$16,POWER((ABS(K1263)^2)/($I$5*MAX(F1263,0.1)^2),1/3)))),IF(AND(IFERROR(V1263,0)=1,IFERROR(AG1263,0)=1),IF(IFERROR(T1263,-1E+99)&gt;=IFERROR(AE1263,-1E+99),MAX($D$16,IFERROR(L1263,MAX($D$16,POWER((ABS(K1263)^2)/($I$5*MAX(F1263,0.1)^2),1/3)))),MAX($D$16,IFERROR(W1263,MAX($D$16,POWER((ABS(K1263)^2)/($I$5*MAX(F1263,0.1)^2),1/3))))),IF(IFERROR(V1263,0)=1,MAX($D$16,IFERROR(L1263,MAX($D$16,POWER((ABS(K1263)^2)/($I$5*MAX(F1263,0.1)^2),1/3)))),IF(IFERROR(AG1263,0)=1,MAX($D$16,IFERROR(W1263,MAX($D$16,POWER((ABS(K1263)^2)/($I$5*MAX(F1263,0.1)^2),1/3)))),MAX($D$16,POWER((ABS(K1263)^2)/($I$5*MAX(F1263,0.1)^2),1/3))))))),MAX($D$16,POWER((ABS(K1263)^2)/($I$5*MAX(F1263,0.1)^2),1/3)))</f>
        <v>2.1389677043987478</v>
      </c>
      <c r="AI1263">
        <f t="shared" ca="1" si="630"/>
        <v>634.1454677043987</v>
      </c>
      <c r="AJ1263">
        <f t="shared" ca="1" si="631"/>
        <v>635.21495155659807</v>
      </c>
      <c r="AM1263">
        <v>0</v>
      </c>
      <c r="AN1263">
        <v>0</v>
      </c>
      <c r="AO1263">
        <f t="shared" si="632"/>
        <v>0</v>
      </c>
      <c r="AP1263">
        <f t="shared" si="641"/>
        <v>0</v>
      </c>
      <c r="AQ1263">
        <f t="shared" ca="1" si="633"/>
        <v>1.0000000000000004</v>
      </c>
      <c r="AR1263" t="str">
        <f t="shared" ca="1" si="634"/>
        <v>Supercritical</v>
      </c>
      <c r="AS1263">
        <f t="shared" ca="1" si="635"/>
        <v>3.8141460404132466E-3</v>
      </c>
    </row>
    <row r="1264" spans="1:45" x14ac:dyDescent="0.35">
      <c r="A1264">
        <v>1115</v>
      </c>
      <c r="B1264">
        <v>1113.9949999999999</v>
      </c>
      <c r="C1264">
        <v>616076.47600000002</v>
      </c>
      <c r="D1264">
        <v>3096893.159</v>
      </c>
      <c r="E1264">
        <v>632.00599999999997</v>
      </c>
      <c r="F1264">
        <v>5.2</v>
      </c>
      <c r="G1264">
        <v>0</v>
      </c>
      <c r="H1264" t="s">
        <v>194</v>
      </c>
      <c r="I1264">
        <v>5.5E-2</v>
      </c>
      <c r="J1264">
        <f t="shared" si="636"/>
        <v>1</v>
      </c>
      <c r="K1264">
        <f t="shared" ca="1" si="637"/>
        <v>50.95</v>
      </c>
      <c r="L1264">
        <f t="shared" ca="1" si="638"/>
        <v>1.0684959309922624</v>
      </c>
      <c r="M1264">
        <f t="shared" ca="1" si="611"/>
        <v>5.5561788411597641</v>
      </c>
      <c r="N1264">
        <f t="shared" ca="1" si="612"/>
        <v>0.75728294997139567</v>
      </c>
      <c r="O1264">
        <f t="shared" ca="1" si="613"/>
        <v>9.1699712080119067</v>
      </c>
      <c r="P1264">
        <f t="shared" ca="1" si="614"/>
        <v>633.07449593099227</v>
      </c>
      <c r="Q1264">
        <f t="shared" ca="1" si="615"/>
        <v>637.36034567389584</v>
      </c>
      <c r="R1264">
        <f t="shared" ca="1" si="616"/>
        <v>2.7409906686322007E-2</v>
      </c>
      <c r="S1264">
        <f t="shared" ca="1" si="617"/>
        <v>2.8323507366843055</v>
      </c>
      <c r="T1264">
        <f t="shared" ca="1" si="618"/>
        <v>50.594272557643521</v>
      </c>
      <c r="U1264">
        <f t="shared" ca="1" si="639"/>
        <v>-2.7302776246074245E-2</v>
      </c>
      <c r="V1264">
        <f t="shared" ca="1" si="640"/>
        <v>0</v>
      </c>
      <c r="W1264">
        <f t="shared" ca="1" si="619"/>
        <v>1.1886317859398274</v>
      </c>
      <c r="X1264">
        <f t="shared" ca="1" si="620"/>
        <v>6.1808852868871025</v>
      </c>
      <c r="Y1264">
        <f t="shared" ca="1" si="621"/>
        <v>0.81571470072986263</v>
      </c>
      <c r="Z1264">
        <f t="shared" ca="1" si="622"/>
        <v>8.2431557350031497</v>
      </c>
      <c r="AA1264">
        <f t="shared" ca="1" si="623"/>
        <v>633.19463178593981</v>
      </c>
      <c r="AB1264">
        <f t="shared" ca="1" si="624"/>
        <v>636.65791499040029</v>
      </c>
      <c r="AC1264">
        <f t="shared" ca="1" si="625"/>
        <v>2.0059424804006392E-2</v>
      </c>
      <c r="AD1264">
        <f t="shared" ca="1" si="626"/>
        <v>2.413989247404178</v>
      </c>
      <c r="AE1264">
        <f t="shared" ca="1" si="627"/>
        <v>46.485710764167337</v>
      </c>
      <c r="AF1264">
        <f t="shared" ca="1" si="628"/>
        <v>1.9896951855912448E-2</v>
      </c>
      <c r="AG1264">
        <f t="shared" ca="1" si="629"/>
        <v>0</v>
      </c>
      <c r="AH1264">
        <f ca="1">IFERROR(IF(V32="Supercritical",MAX($D$16,IFERROR(L1264,MAX($D$16,POWER((ABS(K1264)^2)/($I$5*MAX(F1264,0.1)^2),1/3)))),IF(V32="Subcritical",MAX($D$16,IFERROR(W1264,MAX($D$16,POWER((ABS(K1264)^2)/($I$5*MAX(F1264,0.1)^2),1/3)))),IF(AND(IFERROR(V1264,0)=1,IFERROR(AG1264,0)=1),IF(IFERROR(T1264,-1E+99)&gt;=IFERROR(AE1264,-1E+99),MAX($D$16,IFERROR(L1264,MAX($D$16,POWER((ABS(K1264)^2)/($I$5*MAX(F1264,0.1)^2),1/3)))),MAX($D$16,IFERROR(W1264,MAX($D$16,POWER((ABS(K1264)^2)/($I$5*MAX(F1264,0.1)^2),1/3))))),IF(IFERROR(V1264,0)=1,MAX($D$16,IFERROR(L1264,MAX($D$16,POWER((ABS(K1264)^2)/($I$5*MAX(F1264,0.1)^2),1/3)))),IF(IFERROR(AG1264,0)=1,MAX($D$16,IFERROR(W1264,MAX($D$16,POWER((ABS(K1264)^2)/($I$5*MAX(F1264,0.1)^2),1/3)))),MAX($D$16,POWER((ABS(K1264)^2)/($I$5*MAX(F1264,0.1)^2),1/3))))))),MAX($D$16,POWER((ABS(K1264)^2)/($I$5*MAX(F1264,0.1)^2),1/3)))</f>
        <v>2.1389677043987478</v>
      </c>
      <c r="AI1264">
        <f t="shared" ca="1" si="630"/>
        <v>634.14496770439871</v>
      </c>
      <c r="AJ1264">
        <f t="shared" ca="1" si="631"/>
        <v>635.21445155659808</v>
      </c>
      <c r="AM1264">
        <v>0</v>
      </c>
      <c r="AN1264">
        <v>0</v>
      </c>
      <c r="AO1264">
        <f t="shared" si="632"/>
        <v>0</v>
      </c>
      <c r="AP1264">
        <f t="shared" si="641"/>
        <v>0</v>
      </c>
      <c r="AQ1264">
        <f t="shared" ca="1" si="633"/>
        <v>1.0000000000000004</v>
      </c>
      <c r="AR1264" t="str">
        <f t="shared" ca="1" si="634"/>
        <v>Supercritical</v>
      </c>
      <c r="AS1264">
        <f t="shared" ca="1" si="635"/>
        <v>3.8141460404132466E-3</v>
      </c>
    </row>
    <row r="1265" spans="1:45" x14ac:dyDescent="0.35">
      <c r="A1265">
        <v>1116</v>
      </c>
      <c r="B1265">
        <v>1114.9960000000001</v>
      </c>
      <c r="C1265">
        <v>616076.43299999996</v>
      </c>
      <c r="D1265">
        <v>3096892.159</v>
      </c>
      <c r="E1265">
        <v>632.00549999999998</v>
      </c>
      <c r="F1265">
        <v>5.2</v>
      </c>
      <c r="G1265">
        <v>0</v>
      </c>
      <c r="H1265" t="s">
        <v>194</v>
      </c>
      <c r="I1265">
        <v>5.5E-2</v>
      </c>
      <c r="J1265">
        <f t="shared" si="636"/>
        <v>1.0010000000002037</v>
      </c>
      <c r="K1265">
        <f t="shared" ca="1" si="637"/>
        <v>50.95</v>
      </c>
      <c r="L1265">
        <f t="shared" ca="1" si="638"/>
        <v>1.0684959309922624</v>
      </c>
      <c r="M1265">
        <f t="shared" ca="1" si="611"/>
        <v>5.5561788411597641</v>
      </c>
      <c r="N1265">
        <f t="shared" ca="1" si="612"/>
        <v>0.75728294997139567</v>
      </c>
      <c r="O1265">
        <f t="shared" ca="1" si="613"/>
        <v>9.1699712080119067</v>
      </c>
      <c r="P1265">
        <f t="shared" ca="1" si="614"/>
        <v>633.07399593099228</v>
      </c>
      <c r="Q1265">
        <f t="shared" ca="1" si="615"/>
        <v>637.35984567389585</v>
      </c>
      <c r="R1265">
        <f t="shared" ca="1" si="616"/>
        <v>2.7409906686322007E-2</v>
      </c>
      <c r="S1265">
        <f t="shared" ca="1" si="617"/>
        <v>2.8323507366843055</v>
      </c>
      <c r="T1265">
        <f t="shared" ca="1" si="618"/>
        <v>50.594272557643521</v>
      </c>
      <c r="U1265">
        <f t="shared" ca="1" si="639"/>
        <v>-2.7330186152767055E-2</v>
      </c>
      <c r="V1265">
        <f t="shared" ca="1" si="640"/>
        <v>0</v>
      </c>
      <c r="W1265">
        <f t="shared" ca="1" si="619"/>
        <v>1.1895828761885525</v>
      </c>
      <c r="X1265">
        <f t="shared" ca="1" si="620"/>
        <v>6.1858309561804736</v>
      </c>
      <c r="Y1265">
        <f t="shared" ca="1" si="621"/>
        <v>0.81616251158517938</v>
      </c>
      <c r="Z1265">
        <f t="shared" ca="1" si="622"/>
        <v>8.236565202140568</v>
      </c>
      <c r="AA1265">
        <f t="shared" ca="1" si="623"/>
        <v>633.19508287618851</v>
      </c>
      <c r="AB1265">
        <f t="shared" ca="1" si="624"/>
        <v>636.65283039551127</v>
      </c>
      <c r="AC1265">
        <f t="shared" ca="1" si="625"/>
        <v>2.0012711869269818E-2</v>
      </c>
      <c r="AD1265">
        <f t="shared" ca="1" si="626"/>
        <v>2.4110947924921238</v>
      </c>
      <c r="AE1265">
        <f t="shared" ca="1" si="627"/>
        <v>46.457362577600819</v>
      </c>
      <c r="AF1265">
        <f t="shared" ca="1" si="628"/>
        <v>1.9512711869310806E-2</v>
      </c>
      <c r="AG1265">
        <f t="shared" ca="1" si="629"/>
        <v>0</v>
      </c>
      <c r="AH1265">
        <f ca="1">IFERROR(IF(V32="Supercritical",MAX($D$16,IFERROR(L1265,MAX($D$16,POWER((ABS(K1265)^2)/($I$5*MAX(F1265,0.1)^2),1/3)))),IF(V32="Subcritical",MAX($D$16,IFERROR(W1265,MAX($D$16,POWER((ABS(K1265)^2)/($I$5*MAX(F1265,0.1)^2),1/3)))),IF(AND(IFERROR(V1265,0)=1,IFERROR(AG1265,0)=1),IF(IFERROR(T1265,-1E+99)&gt;=IFERROR(AE1265,-1E+99),MAX($D$16,IFERROR(L1265,MAX($D$16,POWER((ABS(K1265)^2)/($I$5*MAX(F1265,0.1)^2),1/3)))),MAX($D$16,IFERROR(W1265,MAX($D$16,POWER((ABS(K1265)^2)/($I$5*MAX(F1265,0.1)^2),1/3))))),IF(IFERROR(V1265,0)=1,MAX($D$16,IFERROR(L1265,MAX($D$16,POWER((ABS(K1265)^2)/($I$5*MAX(F1265,0.1)^2),1/3)))),IF(IFERROR(AG1265,0)=1,MAX($D$16,IFERROR(W1265,MAX($D$16,POWER((ABS(K1265)^2)/($I$5*MAX(F1265,0.1)^2),1/3)))),MAX($D$16,POWER((ABS(K1265)^2)/($I$5*MAX(F1265,0.1)^2),1/3))))))),MAX($D$16,POWER((ABS(K1265)^2)/($I$5*MAX(F1265,0.1)^2),1/3)))</f>
        <v>2.1389677043987478</v>
      </c>
      <c r="AI1265">
        <f t="shared" ca="1" si="630"/>
        <v>634.14446770439872</v>
      </c>
      <c r="AJ1265">
        <f t="shared" ca="1" si="631"/>
        <v>635.21395155659809</v>
      </c>
      <c r="AM1265">
        <v>0</v>
      </c>
      <c r="AN1265">
        <v>0</v>
      </c>
      <c r="AO1265">
        <f t="shared" si="632"/>
        <v>0</v>
      </c>
      <c r="AP1265">
        <f t="shared" si="641"/>
        <v>0</v>
      </c>
      <c r="AQ1265">
        <f t="shared" ca="1" si="633"/>
        <v>1.0000000000000004</v>
      </c>
      <c r="AR1265" t="str">
        <f t="shared" ca="1" si="634"/>
        <v>Supercritical</v>
      </c>
      <c r="AS1265">
        <f t="shared" ca="1" si="635"/>
        <v>3.8141460404132466E-3</v>
      </c>
    </row>
    <row r="1266" spans="1:45" x14ac:dyDescent="0.35">
      <c r="A1266">
        <v>1117</v>
      </c>
      <c r="B1266">
        <v>1115.9960000000001</v>
      </c>
      <c r="C1266">
        <v>616076.39099999995</v>
      </c>
      <c r="D1266">
        <v>3096891.16</v>
      </c>
      <c r="E1266">
        <v>632.005</v>
      </c>
      <c r="F1266">
        <v>5.2</v>
      </c>
      <c r="G1266">
        <v>0</v>
      </c>
      <c r="H1266" t="s">
        <v>194</v>
      </c>
      <c r="I1266">
        <v>0</v>
      </c>
      <c r="J1266">
        <f t="shared" si="636"/>
        <v>1</v>
      </c>
      <c r="K1266">
        <f t="shared" ca="1" si="637"/>
        <v>50.95</v>
      </c>
      <c r="L1266">
        <f t="shared" ca="1" si="638"/>
        <v>1.0684959309922624</v>
      </c>
      <c r="M1266">
        <f t="shared" ca="1" si="611"/>
        <v>5.5561788411597641</v>
      </c>
      <c r="N1266">
        <f t="shared" ca="1" si="612"/>
        <v>0.75728294997139567</v>
      </c>
      <c r="O1266">
        <f t="shared" ca="1" si="613"/>
        <v>9.1699712080119067</v>
      </c>
      <c r="P1266">
        <f t="shared" ca="1" si="614"/>
        <v>633.07349593099229</v>
      </c>
      <c r="Q1266">
        <f t="shared" ca="1" si="615"/>
        <v>637.35934567389586</v>
      </c>
      <c r="R1266">
        <f t="shared" ca="1" si="616"/>
        <v>2.7409906686322007E-2</v>
      </c>
      <c r="S1266">
        <f t="shared" ca="1" si="617"/>
        <v>2.8323507366843055</v>
      </c>
      <c r="T1266">
        <f t="shared" ca="1" si="618"/>
        <v>50.594272557643521</v>
      </c>
      <c r="U1266">
        <f t="shared" ca="1" si="639"/>
        <v>-2.6909906686341856E-2</v>
      </c>
      <c r="V1266">
        <f t="shared" ca="1" si="640"/>
        <v>0</v>
      </c>
      <c r="W1266">
        <f t="shared" ca="1" si="619"/>
        <v>1.1905153708172578</v>
      </c>
      <c r="X1266">
        <f t="shared" ca="1" si="620"/>
        <v>6.1906799282497404</v>
      </c>
      <c r="Y1266">
        <f t="shared" ca="1" si="621"/>
        <v>0.81660134871250933</v>
      </c>
      <c r="Z1266">
        <f t="shared" ca="1" si="622"/>
        <v>8.2301137501070638</v>
      </c>
      <c r="AA1266">
        <f t="shared" ca="1" si="623"/>
        <v>633.19551537081725</v>
      </c>
      <c r="AB1266">
        <f t="shared" ca="1" si="624"/>
        <v>636.64784831371742</v>
      </c>
      <c r="AC1266">
        <f t="shared" ca="1" si="625"/>
        <v>1.9967057552407574E-2</v>
      </c>
      <c r="AD1266">
        <f t="shared" ca="1" si="626"/>
        <v>2.408262541000707</v>
      </c>
      <c r="AE1266">
        <f t="shared" ca="1" si="627"/>
        <v>46.429626315690491</v>
      </c>
      <c r="AF1266">
        <f t="shared" ca="1" si="628"/>
        <v>1.9467057552446931E-2</v>
      </c>
      <c r="AG1266">
        <f t="shared" ca="1" si="629"/>
        <v>0</v>
      </c>
      <c r="AH1266">
        <f ca="1">IFERROR(IF(V32="Supercritical",MAX($D$16,IFERROR(L1266,MAX($D$16,POWER((ABS(K1266)^2)/($I$5*MAX(F1266,0.1)^2),1/3)))),IF(V32="Subcritical",MAX($D$16,IFERROR(W1266,MAX($D$16,POWER((ABS(K1266)^2)/($I$5*MAX(F1266,0.1)^2),1/3)))),IF(AND(IFERROR(V1266,0)=1,IFERROR(AG1266,0)=1),IF(IFERROR(T1266,-1E+99)&gt;=IFERROR(AE1266,-1E+99),MAX($D$16,IFERROR(L1266,MAX($D$16,POWER((ABS(K1266)^2)/($I$5*MAX(F1266,0.1)^2),1/3)))),MAX($D$16,IFERROR(W1266,MAX($D$16,POWER((ABS(K1266)^2)/($I$5*MAX(F1266,0.1)^2),1/3))))),IF(IFERROR(V1266,0)=1,MAX($D$16,IFERROR(L1266,MAX($D$16,POWER((ABS(K1266)^2)/($I$5*MAX(F1266,0.1)^2),1/3)))),IF(IFERROR(AG1266,0)=1,MAX($D$16,IFERROR(W1266,MAX($D$16,POWER((ABS(K1266)^2)/($I$5*MAX(F1266,0.1)^2),1/3)))),MAX($D$16,POWER((ABS(K1266)^2)/($I$5*MAX(F1266,0.1)^2),1/3))))))),MAX($D$16,POWER((ABS(K1266)^2)/($I$5*MAX(F1266,0.1)^2),1/3)))</f>
        <v>2.1389677043987478</v>
      </c>
      <c r="AI1266">
        <f t="shared" ca="1" si="630"/>
        <v>634.14396770439873</v>
      </c>
      <c r="AJ1266">
        <f t="shared" ca="1" si="631"/>
        <v>635.2134515565981</v>
      </c>
      <c r="AM1266">
        <v>0</v>
      </c>
      <c r="AN1266">
        <v>0</v>
      </c>
      <c r="AO1266">
        <f t="shared" si="632"/>
        <v>0</v>
      </c>
      <c r="AP1266">
        <f t="shared" si="641"/>
        <v>0</v>
      </c>
      <c r="AQ1266">
        <f t="shared" ca="1" si="633"/>
        <v>1.0000000000000004</v>
      </c>
      <c r="AR1266" t="str">
        <f t="shared" ca="1" si="634"/>
        <v>Supercritical</v>
      </c>
      <c r="AS1266">
        <f t="shared" ca="1" si="635"/>
        <v>3.8141460404132466E-3</v>
      </c>
    </row>
    <row r="1267" spans="1:45" x14ac:dyDescent="0.35">
      <c r="A1267">
        <v>1118</v>
      </c>
      <c r="B1267">
        <v>1116.9960000000001</v>
      </c>
      <c r="C1267">
        <v>616076.34900000005</v>
      </c>
      <c r="D1267">
        <v>3096890.1609999998</v>
      </c>
      <c r="E1267">
        <v>632.00450000000001</v>
      </c>
      <c r="F1267">
        <v>5.2</v>
      </c>
      <c r="G1267">
        <v>0</v>
      </c>
      <c r="H1267" t="s">
        <v>194</v>
      </c>
      <c r="I1267">
        <v>0</v>
      </c>
      <c r="J1267">
        <f t="shared" si="636"/>
        <v>1</v>
      </c>
      <c r="K1267">
        <f t="shared" ca="1" si="637"/>
        <v>50.95</v>
      </c>
      <c r="L1267">
        <f t="shared" ca="1" si="638"/>
        <v>1.0684959309922624</v>
      </c>
      <c r="M1267">
        <f t="shared" ca="1" si="611"/>
        <v>5.5561788411597641</v>
      </c>
      <c r="N1267">
        <f t="shared" ca="1" si="612"/>
        <v>0.75728294997139567</v>
      </c>
      <c r="O1267">
        <f t="shared" ca="1" si="613"/>
        <v>9.1699712080119067</v>
      </c>
      <c r="P1267">
        <f t="shared" ca="1" si="614"/>
        <v>633.07299593099231</v>
      </c>
      <c r="Q1267">
        <f t="shared" ca="1" si="615"/>
        <v>637.35884567389587</v>
      </c>
      <c r="R1267">
        <f t="shared" ca="1" si="616"/>
        <v>2.7409906686322007E-2</v>
      </c>
      <c r="S1267">
        <f t="shared" ca="1" si="617"/>
        <v>2.8323507366843055</v>
      </c>
      <c r="T1267">
        <f t="shared" ca="1" si="618"/>
        <v>50.594272557643521</v>
      </c>
      <c r="U1267">
        <f t="shared" ca="1" si="639"/>
        <v>-2.6909906686341856E-2</v>
      </c>
      <c r="V1267">
        <f t="shared" ca="1" si="640"/>
        <v>0</v>
      </c>
      <c r="W1267">
        <f t="shared" ca="1" si="619"/>
        <v>1.1914300077461748</v>
      </c>
      <c r="X1267">
        <f t="shared" ca="1" si="620"/>
        <v>6.195436040280109</v>
      </c>
      <c r="Y1267">
        <f t="shared" ca="1" si="621"/>
        <v>0.81703157220657774</v>
      </c>
      <c r="Z1267">
        <f t="shared" ca="1" si="622"/>
        <v>8.2237956567939072</v>
      </c>
      <c r="AA1267">
        <f t="shared" ca="1" si="623"/>
        <v>633.19593000774614</v>
      </c>
      <c r="AB1267">
        <f t="shared" ca="1" si="624"/>
        <v>636.6429644116555</v>
      </c>
      <c r="AC1267">
        <f t="shared" ca="1" si="625"/>
        <v>1.9922416732971241E-2</v>
      </c>
      <c r="AD1267">
        <f t="shared" ca="1" si="626"/>
        <v>2.4054899109930736</v>
      </c>
      <c r="AE1267">
        <f t="shared" ca="1" si="627"/>
        <v>46.402476560862382</v>
      </c>
      <c r="AF1267">
        <f t="shared" ca="1" si="628"/>
        <v>1.9749885001260736E-2</v>
      </c>
      <c r="AG1267">
        <f t="shared" ca="1" si="629"/>
        <v>0</v>
      </c>
      <c r="AH1267">
        <f ca="1">IFERROR(IF(V32="Supercritical",MAX($D$16,IFERROR(L1267,MAX($D$16,POWER((ABS(K1267)^2)/($I$5*MAX(F1267,0.1)^2),1/3)))),IF(V32="Subcritical",MAX($D$16,IFERROR(W1267,MAX($D$16,POWER((ABS(K1267)^2)/($I$5*MAX(F1267,0.1)^2),1/3)))),IF(AND(IFERROR(V1267,0)=1,IFERROR(AG1267,0)=1),IF(IFERROR(T1267,-1E+99)&gt;=IFERROR(AE1267,-1E+99),MAX($D$16,IFERROR(L1267,MAX($D$16,POWER((ABS(K1267)^2)/($I$5*MAX(F1267,0.1)^2),1/3)))),MAX($D$16,IFERROR(W1267,MAX($D$16,POWER((ABS(K1267)^2)/($I$5*MAX(F1267,0.1)^2),1/3))))),IF(IFERROR(V1267,0)=1,MAX($D$16,IFERROR(L1267,MAX($D$16,POWER((ABS(K1267)^2)/($I$5*MAX(F1267,0.1)^2),1/3)))),IF(IFERROR(AG1267,0)=1,MAX($D$16,IFERROR(W1267,MAX($D$16,POWER((ABS(K1267)^2)/($I$5*MAX(F1267,0.1)^2),1/3)))),MAX($D$16,POWER((ABS(K1267)^2)/($I$5*MAX(F1267,0.1)^2),1/3))))))),MAX($D$16,POWER((ABS(K1267)^2)/($I$5*MAX(F1267,0.1)^2),1/3)))</f>
        <v>2.1389677043987478</v>
      </c>
      <c r="AI1267">
        <f t="shared" ca="1" si="630"/>
        <v>634.14346770439874</v>
      </c>
      <c r="AJ1267">
        <f t="shared" ca="1" si="631"/>
        <v>635.21295155659811</v>
      </c>
      <c r="AM1267">
        <v>0</v>
      </c>
      <c r="AN1267">
        <v>0</v>
      </c>
      <c r="AO1267">
        <f t="shared" si="632"/>
        <v>0</v>
      </c>
      <c r="AP1267">
        <f t="shared" si="641"/>
        <v>0</v>
      </c>
      <c r="AQ1267">
        <f t="shared" ca="1" si="633"/>
        <v>1.0000000000000004</v>
      </c>
      <c r="AR1267" t="str">
        <f t="shared" ca="1" si="634"/>
        <v>Supercritical</v>
      </c>
      <c r="AS1267">
        <f t="shared" ca="1" si="635"/>
        <v>3.8141460404132466E-3</v>
      </c>
    </row>
    <row r="1268" spans="1:45" x14ac:dyDescent="0.35">
      <c r="A1268">
        <v>1119</v>
      </c>
      <c r="B1268">
        <v>1117.9960000000001</v>
      </c>
      <c r="C1268">
        <v>616076.30700000003</v>
      </c>
      <c r="D1268">
        <v>3096889.162</v>
      </c>
      <c r="E1268">
        <v>632.00400000000002</v>
      </c>
      <c r="F1268">
        <v>5.2</v>
      </c>
      <c r="G1268">
        <v>0</v>
      </c>
      <c r="H1268" t="s">
        <v>194</v>
      </c>
      <c r="I1268">
        <v>5.7000000000000002E-2</v>
      </c>
      <c r="J1268">
        <f t="shared" si="636"/>
        <v>1</v>
      </c>
      <c r="K1268">
        <f t="shared" ca="1" si="637"/>
        <v>50.95</v>
      </c>
      <c r="L1268">
        <f t="shared" ca="1" si="638"/>
        <v>1.0684959309922624</v>
      </c>
      <c r="M1268">
        <f t="shared" ca="1" si="611"/>
        <v>5.5561788411597641</v>
      </c>
      <c r="N1268">
        <f t="shared" ca="1" si="612"/>
        <v>0.75728294997139567</v>
      </c>
      <c r="O1268">
        <f t="shared" ca="1" si="613"/>
        <v>9.1699712080119067</v>
      </c>
      <c r="P1268">
        <f t="shared" ca="1" si="614"/>
        <v>633.07249593099232</v>
      </c>
      <c r="Q1268">
        <f t="shared" ca="1" si="615"/>
        <v>637.35834567389588</v>
      </c>
      <c r="R1268">
        <f t="shared" ca="1" si="616"/>
        <v>2.7409906686322007E-2</v>
      </c>
      <c r="S1268">
        <f t="shared" ca="1" si="617"/>
        <v>2.8323507366843055</v>
      </c>
      <c r="T1268">
        <f t="shared" ca="1" si="618"/>
        <v>50.594272557643521</v>
      </c>
      <c r="U1268">
        <f t="shared" ca="1" si="639"/>
        <v>-2.7317062411952975E-2</v>
      </c>
      <c r="V1268">
        <f t="shared" ca="1" si="640"/>
        <v>0</v>
      </c>
      <c r="W1268">
        <f t="shared" ca="1" si="619"/>
        <v>1.1923274878994223</v>
      </c>
      <c r="X1268">
        <f t="shared" ca="1" si="620"/>
        <v>6.2001029370769967</v>
      </c>
      <c r="Y1268">
        <f t="shared" ca="1" si="621"/>
        <v>0.81745352383995262</v>
      </c>
      <c r="Z1268">
        <f t="shared" ca="1" si="622"/>
        <v>8.2176055005983653</v>
      </c>
      <c r="AA1268">
        <f t="shared" ca="1" si="623"/>
        <v>633.19632748789945</v>
      </c>
      <c r="AB1268">
        <f t="shared" ca="1" si="624"/>
        <v>636.63817459103223</v>
      </c>
      <c r="AC1268">
        <f t="shared" ca="1" si="625"/>
        <v>1.9878746761784263E-2</v>
      </c>
      <c r="AD1268">
        <f t="shared" ca="1" si="626"/>
        <v>2.4027744575993961</v>
      </c>
      <c r="AE1268">
        <f t="shared" ca="1" si="627"/>
        <v>46.375889246048018</v>
      </c>
      <c r="AF1268">
        <f t="shared" ca="1" si="628"/>
        <v>1.9705722236608381E-2</v>
      </c>
      <c r="AG1268">
        <f t="shared" ca="1" si="629"/>
        <v>0</v>
      </c>
      <c r="AH1268">
        <f ca="1">IFERROR(IF(V32="Supercritical",MAX($D$16,IFERROR(L1268,MAX($D$16,POWER((ABS(K1268)^2)/($I$5*MAX(F1268,0.1)^2),1/3)))),IF(V32="Subcritical",MAX($D$16,IFERROR(W1268,MAX($D$16,POWER((ABS(K1268)^2)/($I$5*MAX(F1268,0.1)^2),1/3)))),IF(AND(IFERROR(V1268,0)=1,IFERROR(AG1268,0)=1),IF(IFERROR(T1268,-1E+99)&gt;=IFERROR(AE1268,-1E+99),MAX($D$16,IFERROR(L1268,MAX($D$16,POWER((ABS(K1268)^2)/($I$5*MAX(F1268,0.1)^2),1/3)))),MAX($D$16,IFERROR(W1268,MAX($D$16,POWER((ABS(K1268)^2)/($I$5*MAX(F1268,0.1)^2),1/3))))),IF(IFERROR(V1268,0)=1,MAX($D$16,IFERROR(L1268,MAX($D$16,POWER((ABS(K1268)^2)/($I$5*MAX(F1268,0.1)^2),1/3)))),IF(IFERROR(AG1268,0)=1,MAX($D$16,IFERROR(W1268,MAX($D$16,POWER((ABS(K1268)^2)/($I$5*MAX(F1268,0.1)^2),1/3)))),MAX($D$16,POWER((ABS(K1268)^2)/($I$5*MAX(F1268,0.1)^2),1/3))))))),MAX($D$16,POWER((ABS(K1268)^2)/($I$5*MAX(F1268,0.1)^2),1/3)))</f>
        <v>2.1389677043987478</v>
      </c>
      <c r="AI1268">
        <f t="shared" ca="1" si="630"/>
        <v>634.14296770439876</v>
      </c>
      <c r="AJ1268">
        <f t="shared" ca="1" si="631"/>
        <v>635.21245155659813</v>
      </c>
      <c r="AM1268">
        <v>0</v>
      </c>
      <c r="AN1268">
        <v>0</v>
      </c>
      <c r="AO1268">
        <f t="shared" si="632"/>
        <v>0</v>
      </c>
      <c r="AP1268">
        <f t="shared" si="641"/>
        <v>0</v>
      </c>
      <c r="AQ1268">
        <f t="shared" ca="1" si="633"/>
        <v>1.0000000000000004</v>
      </c>
      <c r="AR1268" t="str">
        <f t="shared" ca="1" si="634"/>
        <v>Supercritical</v>
      </c>
      <c r="AS1268">
        <f t="shared" ca="1" si="635"/>
        <v>3.8141460404132466E-3</v>
      </c>
    </row>
    <row r="1269" spans="1:45" x14ac:dyDescent="0.35">
      <c r="A1269">
        <v>1120</v>
      </c>
      <c r="B1269">
        <v>1118.9960000000001</v>
      </c>
      <c r="C1269">
        <v>616076.26399999997</v>
      </c>
      <c r="D1269">
        <v>3096888.1630000002</v>
      </c>
      <c r="E1269">
        <v>632.00350000000003</v>
      </c>
      <c r="F1269">
        <v>5.2</v>
      </c>
      <c r="G1269">
        <v>0</v>
      </c>
      <c r="H1269" t="s">
        <v>194</v>
      </c>
      <c r="I1269">
        <v>5.7000000000000002E-2</v>
      </c>
      <c r="J1269">
        <f t="shared" si="636"/>
        <v>1</v>
      </c>
      <c r="K1269">
        <f t="shared" ca="1" si="637"/>
        <v>50.95</v>
      </c>
      <c r="L1269">
        <f t="shared" ca="1" si="638"/>
        <v>1.0684959309922624</v>
      </c>
      <c r="M1269">
        <f t="shared" ca="1" si="611"/>
        <v>5.5561788411597641</v>
      </c>
      <c r="N1269">
        <f t="shared" ca="1" si="612"/>
        <v>0.75728294997139567</v>
      </c>
      <c r="O1269">
        <f t="shared" ca="1" si="613"/>
        <v>9.1699712080119067</v>
      </c>
      <c r="P1269">
        <f t="shared" ca="1" si="614"/>
        <v>633.07199593099233</v>
      </c>
      <c r="Q1269">
        <f t="shared" ca="1" si="615"/>
        <v>637.35784567389589</v>
      </c>
      <c r="R1269">
        <f t="shared" ca="1" si="616"/>
        <v>2.7409906686322007E-2</v>
      </c>
      <c r="S1269">
        <f t="shared" ca="1" si="617"/>
        <v>2.8323507366843055</v>
      </c>
      <c r="T1269">
        <f t="shared" ca="1" si="618"/>
        <v>50.594272557643521</v>
      </c>
      <c r="U1269">
        <f t="shared" ca="1" si="639"/>
        <v>-2.7317062411952975E-2</v>
      </c>
      <c r="V1269">
        <f t="shared" ca="1" si="640"/>
        <v>0</v>
      </c>
      <c r="W1269">
        <f t="shared" ca="1" si="619"/>
        <v>1.1932084775777643</v>
      </c>
      <c r="X1269">
        <f t="shared" ca="1" si="620"/>
        <v>6.2046840834043744</v>
      </c>
      <c r="Y1269">
        <f t="shared" ca="1" si="621"/>
        <v>0.81786752825229769</v>
      </c>
      <c r="Z1269">
        <f t="shared" ca="1" si="622"/>
        <v>8.2115381403987371</v>
      </c>
      <c r="AA1269">
        <f t="shared" ca="1" si="623"/>
        <v>633.19670847757777</v>
      </c>
      <c r="AB1269">
        <f t="shared" ca="1" si="624"/>
        <v>636.63347497254324</v>
      </c>
      <c r="AC1269">
        <f t="shared" ca="1" si="625"/>
        <v>1.9836007290410941E-2</v>
      </c>
      <c r="AD1269">
        <f t="shared" ca="1" si="626"/>
        <v>2.4001138638010855</v>
      </c>
      <c r="AE1269">
        <f t="shared" ca="1" si="627"/>
        <v>46.349841563884745</v>
      </c>
      <c r="AF1269">
        <f t="shared" ca="1" si="628"/>
        <v>1.9336007290462476E-2</v>
      </c>
      <c r="AG1269">
        <f t="shared" ca="1" si="629"/>
        <v>0</v>
      </c>
      <c r="AH1269">
        <f ca="1">IFERROR(IF(V32="Supercritical",MAX($D$16,IFERROR(L1269,MAX($D$16,POWER((ABS(K1269)^2)/($I$5*MAX(F1269,0.1)^2),1/3)))),IF(V32="Subcritical",MAX($D$16,IFERROR(W1269,MAX($D$16,POWER((ABS(K1269)^2)/($I$5*MAX(F1269,0.1)^2),1/3)))),IF(AND(IFERROR(V1269,0)=1,IFERROR(AG1269,0)=1),IF(IFERROR(T1269,-1E+99)&gt;=IFERROR(AE1269,-1E+99),MAX($D$16,IFERROR(L1269,MAX($D$16,POWER((ABS(K1269)^2)/($I$5*MAX(F1269,0.1)^2),1/3)))),MAX($D$16,IFERROR(W1269,MAX($D$16,POWER((ABS(K1269)^2)/($I$5*MAX(F1269,0.1)^2),1/3))))),IF(IFERROR(V1269,0)=1,MAX($D$16,IFERROR(L1269,MAX($D$16,POWER((ABS(K1269)^2)/($I$5*MAX(F1269,0.1)^2),1/3)))),IF(IFERROR(AG1269,0)=1,MAX($D$16,IFERROR(W1269,MAX($D$16,POWER((ABS(K1269)^2)/($I$5*MAX(F1269,0.1)^2),1/3)))),MAX($D$16,POWER((ABS(K1269)^2)/($I$5*MAX(F1269,0.1)^2),1/3))))))),MAX($D$16,POWER((ABS(K1269)^2)/($I$5*MAX(F1269,0.1)^2),1/3)))</f>
        <v>2.1389677043987478</v>
      </c>
      <c r="AI1269">
        <f t="shared" ca="1" si="630"/>
        <v>634.14246770439877</v>
      </c>
      <c r="AJ1269">
        <f t="shared" ca="1" si="631"/>
        <v>635.21195155659814</v>
      </c>
      <c r="AM1269">
        <v>0</v>
      </c>
      <c r="AN1269">
        <v>0</v>
      </c>
      <c r="AO1269">
        <f t="shared" si="632"/>
        <v>0</v>
      </c>
      <c r="AP1269">
        <f t="shared" si="641"/>
        <v>0</v>
      </c>
      <c r="AQ1269">
        <f t="shared" ca="1" si="633"/>
        <v>1.0000000000000004</v>
      </c>
      <c r="AR1269" t="str">
        <f t="shared" ca="1" si="634"/>
        <v>Supercritical</v>
      </c>
      <c r="AS1269">
        <f t="shared" ca="1" si="635"/>
        <v>3.8141460404132466E-3</v>
      </c>
    </row>
    <row r="1270" spans="1:45" x14ac:dyDescent="0.35">
      <c r="A1270">
        <v>1121</v>
      </c>
      <c r="B1270">
        <v>1119.9960000000001</v>
      </c>
      <c r="C1270">
        <v>616076.22199999995</v>
      </c>
      <c r="D1270">
        <v>3096887.1639999999</v>
      </c>
      <c r="E1270">
        <v>632.00300000000004</v>
      </c>
      <c r="F1270">
        <v>5.2</v>
      </c>
      <c r="G1270">
        <v>0</v>
      </c>
      <c r="H1270" t="s">
        <v>194</v>
      </c>
      <c r="I1270">
        <v>0</v>
      </c>
      <c r="J1270">
        <f t="shared" si="636"/>
        <v>1</v>
      </c>
      <c r="K1270">
        <f t="shared" ca="1" si="637"/>
        <v>50.95</v>
      </c>
      <c r="L1270">
        <f t="shared" ca="1" si="638"/>
        <v>1.0684959309922624</v>
      </c>
      <c r="M1270">
        <f t="shared" ca="1" si="611"/>
        <v>5.5561788411597641</v>
      </c>
      <c r="N1270">
        <f t="shared" ca="1" si="612"/>
        <v>0.75728294997139567</v>
      </c>
      <c r="O1270">
        <f t="shared" ca="1" si="613"/>
        <v>9.1699712080119067</v>
      </c>
      <c r="P1270">
        <f t="shared" ca="1" si="614"/>
        <v>633.07149593099234</v>
      </c>
      <c r="Q1270">
        <f t="shared" ca="1" si="615"/>
        <v>637.35734567389591</v>
      </c>
      <c r="R1270">
        <f t="shared" ca="1" si="616"/>
        <v>2.7409906686322007E-2</v>
      </c>
      <c r="S1270">
        <f t="shared" ca="1" si="617"/>
        <v>2.8323507366843055</v>
      </c>
      <c r="T1270">
        <f t="shared" ca="1" si="618"/>
        <v>50.594272557643521</v>
      </c>
      <c r="U1270">
        <f t="shared" ca="1" si="639"/>
        <v>-2.6909906686341856E-2</v>
      </c>
      <c r="V1270">
        <f t="shared" ca="1" si="640"/>
        <v>0</v>
      </c>
      <c r="W1270">
        <f t="shared" ca="1" si="619"/>
        <v>1.1940736106497358</v>
      </c>
      <c r="X1270">
        <f t="shared" ca="1" si="620"/>
        <v>6.2091827753786264</v>
      </c>
      <c r="Y1270">
        <f t="shared" ca="1" si="621"/>
        <v>0.81827389404752515</v>
      </c>
      <c r="Z1270">
        <f t="shared" ca="1" si="622"/>
        <v>8.2055886971201542</v>
      </c>
      <c r="AA1270">
        <f t="shared" ca="1" si="623"/>
        <v>633.1970736106498</v>
      </c>
      <c r="AB1270">
        <f t="shared" ca="1" si="624"/>
        <v>636.62886188110372</v>
      </c>
      <c r="AC1270">
        <f t="shared" ca="1" si="625"/>
        <v>1.9794160114627139E-2</v>
      </c>
      <c r="AD1270">
        <f t="shared" ca="1" si="626"/>
        <v>2.3975059319533583</v>
      </c>
      <c r="AE1270">
        <f t="shared" ca="1" si="627"/>
        <v>46.324311883188095</v>
      </c>
      <c r="AF1270">
        <f t="shared" ca="1" si="628"/>
        <v>1.9274365954515815E-2</v>
      </c>
      <c r="AG1270">
        <f t="shared" ca="1" si="629"/>
        <v>0</v>
      </c>
      <c r="AH1270">
        <f ca="1">IFERROR(IF(V32="Supercritical",MAX($D$16,IFERROR(L1270,MAX($D$16,POWER((ABS(K1270)^2)/($I$5*MAX(F1270,0.1)^2),1/3)))),IF(V32="Subcritical",MAX($D$16,IFERROR(W1270,MAX($D$16,POWER((ABS(K1270)^2)/($I$5*MAX(F1270,0.1)^2),1/3)))),IF(AND(IFERROR(V1270,0)=1,IFERROR(AG1270,0)=1),IF(IFERROR(T1270,-1E+99)&gt;=IFERROR(AE1270,-1E+99),MAX($D$16,IFERROR(L1270,MAX($D$16,POWER((ABS(K1270)^2)/($I$5*MAX(F1270,0.1)^2),1/3)))),MAX($D$16,IFERROR(W1270,MAX($D$16,POWER((ABS(K1270)^2)/($I$5*MAX(F1270,0.1)^2),1/3))))),IF(IFERROR(V1270,0)=1,MAX($D$16,IFERROR(L1270,MAX($D$16,POWER((ABS(K1270)^2)/($I$5*MAX(F1270,0.1)^2),1/3)))),IF(IFERROR(AG1270,0)=1,MAX($D$16,IFERROR(W1270,MAX($D$16,POWER((ABS(K1270)^2)/($I$5*MAX(F1270,0.1)^2),1/3)))),MAX($D$16,POWER((ABS(K1270)^2)/($I$5*MAX(F1270,0.1)^2),1/3))))))),MAX($D$16,POWER((ABS(K1270)^2)/($I$5*MAX(F1270,0.1)^2),1/3)))</f>
        <v>2.1389677043987478</v>
      </c>
      <c r="AI1270">
        <f t="shared" ca="1" si="630"/>
        <v>634.14196770439878</v>
      </c>
      <c r="AJ1270">
        <f t="shared" ca="1" si="631"/>
        <v>635.21145155659815</v>
      </c>
      <c r="AM1270">
        <v>0</v>
      </c>
      <c r="AN1270">
        <v>0</v>
      </c>
      <c r="AO1270">
        <f t="shared" si="632"/>
        <v>0</v>
      </c>
      <c r="AP1270">
        <f t="shared" si="641"/>
        <v>0</v>
      </c>
      <c r="AQ1270">
        <f t="shared" ca="1" si="633"/>
        <v>1.0000000000000004</v>
      </c>
      <c r="AR1270" t="str">
        <f t="shared" ca="1" si="634"/>
        <v>Supercritical</v>
      </c>
      <c r="AS1270">
        <f t="shared" ca="1" si="635"/>
        <v>3.8141460404132466E-3</v>
      </c>
    </row>
    <row r="1271" spans="1:45" x14ac:dyDescent="0.35">
      <c r="A1271">
        <v>1122</v>
      </c>
      <c r="B1271">
        <v>1120.9949999999999</v>
      </c>
      <c r="C1271">
        <v>616076.18000000005</v>
      </c>
      <c r="D1271">
        <v>3096886.165</v>
      </c>
      <c r="E1271">
        <v>632.00250000000005</v>
      </c>
      <c r="F1271">
        <v>5.2</v>
      </c>
      <c r="G1271">
        <v>0</v>
      </c>
      <c r="H1271" t="s">
        <v>194</v>
      </c>
      <c r="I1271">
        <v>0</v>
      </c>
      <c r="J1271">
        <f t="shared" si="636"/>
        <v>0.99899999999979627</v>
      </c>
      <c r="K1271">
        <f t="shared" ca="1" si="637"/>
        <v>50.95</v>
      </c>
      <c r="L1271">
        <f t="shared" ca="1" si="638"/>
        <v>1.0684959309922624</v>
      </c>
      <c r="M1271">
        <f t="shared" ca="1" si="611"/>
        <v>5.5561788411597641</v>
      </c>
      <c r="N1271">
        <f t="shared" ca="1" si="612"/>
        <v>0.75728294997139567</v>
      </c>
      <c r="O1271">
        <f t="shared" ca="1" si="613"/>
        <v>9.1699712080119067</v>
      </c>
      <c r="P1271">
        <f t="shared" ca="1" si="614"/>
        <v>633.07099593099235</v>
      </c>
      <c r="Q1271">
        <f t="shared" ca="1" si="615"/>
        <v>637.35684567389592</v>
      </c>
      <c r="R1271">
        <f t="shared" ca="1" si="616"/>
        <v>2.7409906686322007E-2</v>
      </c>
      <c r="S1271">
        <f t="shared" ca="1" si="617"/>
        <v>2.8323507366843055</v>
      </c>
      <c r="T1271">
        <f t="shared" ca="1" si="618"/>
        <v>50.594272557643521</v>
      </c>
      <c r="U1271">
        <f t="shared" ca="1" si="639"/>
        <v>-2.6882496779649045E-2</v>
      </c>
      <c r="V1271">
        <f t="shared" ca="1" si="640"/>
        <v>0</v>
      </c>
      <c r="W1271">
        <f t="shared" ca="1" si="619"/>
        <v>1.1949234905777306</v>
      </c>
      <c r="X1271">
        <f t="shared" ca="1" si="620"/>
        <v>6.2136021510041992</v>
      </c>
      <c r="Y1271">
        <f t="shared" ca="1" si="621"/>
        <v>0.81867291480733573</v>
      </c>
      <c r="Z1271">
        <f t="shared" ca="1" si="622"/>
        <v>8.1997525367416415</v>
      </c>
      <c r="AA1271">
        <f t="shared" ca="1" si="623"/>
        <v>633.19742349057776</v>
      </c>
      <c r="AB1271">
        <f t="shared" ca="1" si="624"/>
        <v>636.62433183225971</v>
      </c>
      <c r="AC1271">
        <f t="shared" ca="1" si="625"/>
        <v>1.975316903054259E-2</v>
      </c>
      <c r="AD1271">
        <f t="shared" ca="1" si="626"/>
        <v>2.3949485759762954</v>
      </c>
      <c r="AE1271">
        <f t="shared" ca="1" si="627"/>
        <v>46.299279672008723</v>
      </c>
      <c r="AF1271">
        <f t="shared" ca="1" si="628"/>
        <v>1.9578725322844548E-2</v>
      </c>
      <c r="AG1271">
        <f t="shared" ca="1" si="629"/>
        <v>0</v>
      </c>
      <c r="AH1271">
        <f ca="1">IFERROR(IF(V32="Supercritical",MAX($D$16,IFERROR(L1271,MAX($D$16,POWER((ABS(K1271)^2)/($I$5*MAX(F1271,0.1)^2),1/3)))),IF(V32="Subcritical",MAX($D$16,IFERROR(W1271,MAX($D$16,POWER((ABS(K1271)^2)/($I$5*MAX(F1271,0.1)^2),1/3)))),IF(AND(IFERROR(V1271,0)=1,IFERROR(AG1271,0)=1),IF(IFERROR(T1271,-1E+99)&gt;=IFERROR(AE1271,-1E+99),MAX($D$16,IFERROR(L1271,MAX($D$16,POWER((ABS(K1271)^2)/($I$5*MAX(F1271,0.1)^2),1/3)))),MAX($D$16,IFERROR(W1271,MAX($D$16,POWER((ABS(K1271)^2)/($I$5*MAX(F1271,0.1)^2),1/3))))),IF(IFERROR(V1271,0)=1,MAX($D$16,IFERROR(L1271,MAX($D$16,POWER((ABS(K1271)^2)/($I$5*MAX(F1271,0.1)^2),1/3)))),IF(IFERROR(AG1271,0)=1,MAX($D$16,IFERROR(W1271,MAX($D$16,POWER((ABS(K1271)^2)/($I$5*MAX(F1271,0.1)^2),1/3)))),MAX($D$16,POWER((ABS(K1271)^2)/($I$5*MAX(F1271,0.1)^2),1/3))))))),MAX($D$16,POWER((ABS(K1271)^2)/($I$5*MAX(F1271,0.1)^2),1/3)))</f>
        <v>2.1389677043987478</v>
      </c>
      <c r="AI1271">
        <f t="shared" ca="1" si="630"/>
        <v>634.14146770439879</v>
      </c>
      <c r="AJ1271">
        <f t="shared" ca="1" si="631"/>
        <v>635.21095155659816</v>
      </c>
      <c r="AM1271">
        <v>0</v>
      </c>
      <c r="AN1271">
        <v>0</v>
      </c>
      <c r="AO1271">
        <f t="shared" si="632"/>
        <v>0</v>
      </c>
      <c r="AP1271">
        <f t="shared" si="641"/>
        <v>0</v>
      </c>
      <c r="AQ1271">
        <f t="shared" ca="1" si="633"/>
        <v>1.0000000000000004</v>
      </c>
      <c r="AR1271" t="str">
        <f t="shared" ca="1" si="634"/>
        <v>Supercritical</v>
      </c>
      <c r="AS1271">
        <f t="shared" ca="1" si="635"/>
        <v>3.8141460404132466E-3</v>
      </c>
    </row>
    <row r="1272" spans="1:45" x14ac:dyDescent="0.35">
      <c r="A1272">
        <v>1123</v>
      </c>
      <c r="B1272">
        <v>1121.9949999999999</v>
      </c>
      <c r="C1272">
        <v>616076.13800000004</v>
      </c>
      <c r="D1272">
        <v>3096885.1660000002</v>
      </c>
      <c r="E1272">
        <v>632.00199999999995</v>
      </c>
      <c r="F1272">
        <v>5.2</v>
      </c>
      <c r="G1272">
        <v>0</v>
      </c>
      <c r="H1272" t="s">
        <v>194</v>
      </c>
      <c r="I1272">
        <v>5.7000000000000002E-2</v>
      </c>
      <c r="J1272">
        <f t="shared" si="636"/>
        <v>1</v>
      </c>
      <c r="K1272">
        <f t="shared" ca="1" si="637"/>
        <v>50.95</v>
      </c>
      <c r="L1272">
        <f t="shared" ca="1" si="638"/>
        <v>1.0684959309922624</v>
      </c>
      <c r="M1272">
        <f t="shared" ca="1" si="611"/>
        <v>5.5561788411597641</v>
      </c>
      <c r="N1272">
        <f t="shared" ca="1" si="612"/>
        <v>0.75728294997139567</v>
      </c>
      <c r="O1272">
        <f t="shared" ca="1" si="613"/>
        <v>9.1699712080119067</v>
      </c>
      <c r="P1272">
        <f t="shared" ca="1" si="614"/>
        <v>633.07049593099225</v>
      </c>
      <c r="Q1272">
        <f t="shared" ca="1" si="615"/>
        <v>637.35634567389582</v>
      </c>
      <c r="R1272">
        <f t="shared" ca="1" si="616"/>
        <v>2.7409906686322007E-2</v>
      </c>
      <c r="S1272">
        <f t="shared" ca="1" si="617"/>
        <v>2.8323507366843055</v>
      </c>
      <c r="T1272">
        <f t="shared" ca="1" si="618"/>
        <v>50.594272557643521</v>
      </c>
      <c r="U1272">
        <f t="shared" ca="1" si="639"/>
        <v>-2.7317062411839288E-2</v>
      </c>
      <c r="V1272">
        <f t="shared" ca="1" si="640"/>
        <v>0</v>
      </c>
      <c r="W1272">
        <f t="shared" ca="1" si="619"/>
        <v>1.1957586922932879</v>
      </c>
      <c r="X1272">
        <f t="shared" ca="1" si="620"/>
        <v>6.2179451999250972</v>
      </c>
      <c r="Y1272">
        <f t="shared" ca="1" si="621"/>
        <v>0.81906487002844675</v>
      </c>
      <c r="Z1272">
        <f t="shared" ca="1" si="622"/>
        <v>8.1940252546152639</v>
      </c>
      <c r="AA1272">
        <f t="shared" ca="1" si="623"/>
        <v>633.19775869229329</v>
      </c>
      <c r="AB1272">
        <f t="shared" ca="1" si="624"/>
        <v>636.61988151967728</v>
      </c>
      <c r="AC1272">
        <f t="shared" ca="1" si="625"/>
        <v>1.9712999702201923E-2</v>
      </c>
      <c r="AD1272">
        <f t="shared" ca="1" si="626"/>
        <v>2.3924398141539669</v>
      </c>
      <c r="AE1272">
        <f t="shared" ca="1" si="627"/>
        <v>46.27472542667892</v>
      </c>
      <c r="AF1272">
        <f t="shared" ca="1" si="628"/>
        <v>1.9555211984879861E-2</v>
      </c>
      <c r="AG1272">
        <f t="shared" ca="1" si="629"/>
        <v>0</v>
      </c>
      <c r="AH1272">
        <f ca="1">IFERROR(IF(V32="Supercritical",MAX($D$16,IFERROR(L1272,MAX($D$16,POWER((ABS(K1272)^2)/($I$5*MAX(F1272,0.1)^2),1/3)))),IF(V32="Subcritical",MAX($D$16,IFERROR(W1272,MAX($D$16,POWER((ABS(K1272)^2)/($I$5*MAX(F1272,0.1)^2),1/3)))),IF(AND(IFERROR(V1272,0)=1,IFERROR(AG1272,0)=1),IF(IFERROR(T1272,-1E+99)&gt;=IFERROR(AE1272,-1E+99),MAX($D$16,IFERROR(L1272,MAX($D$16,POWER((ABS(K1272)^2)/($I$5*MAX(F1272,0.1)^2),1/3)))),MAX($D$16,IFERROR(W1272,MAX($D$16,POWER((ABS(K1272)^2)/($I$5*MAX(F1272,0.1)^2),1/3))))),IF(IFERROR(V1272,0)=1,MAX($D$16,IFERROR(L1272,MAX($D$16,POWER((ABS(K1272)^2)/($I$5*MAX(F1272,0.1)^2),1/3)))),IF(IFERROR(AG1272,0)=1,MAX($D$16,IFERROR(W1272,MAX($D$16,POWER((ABS(K1272)^2)/($I$5*MAX(F1272,0.1)^2),1/3)))),MAX($D$16,POWER((ABS(K1272)^2)/($I$5*MAX(F1272,0.1)^2),1/3))))))),MAX($D$16,POWER((ABS(K1272)^2)/($I$5*MAX(F1272,0.1)^2),1/3)))</f>
        <v>2.1389677043987478</v>
      </c>
      <c r="AI1272">
        <f t="shared" ca="1" si="630"/>
        <v>634.14096770439869</v>
      </c>
      <c r="AJ1272">
        <f t="shared" ca="1" si="631"/>
        <v>635.21045155659806</v>
      </c>
      <c r="AM1272">
        <v>0</v>
      </c>
      <c r="AN1272">
        <v>0</v>
      </c>
      <c r="AO1272">
        <f t="shared" si="632"/>
        <v>0</v>
      </c>
      <c r="AP1272">
        <f t="shared" si="641"/>
        <v>0</v>
      </c>
      <c r="AQ1272">
        <f t="shared" ca="1" si="633"/>
        <v>1.0000000000000004</v>
      </c>
      <c r="AR1272" t="str">
        <f t="shared" ca="1" si="634"/>
        <v>Supercritical</v>
      </c>
      <c r="AS1272">
        <f t="shared" ca="1" si="635"/>
        <v>3.8141460404132466E-3</v>
      </c>
    </row>
    <row r="1273" spans="1:45" x14ac:dyDescent="0.35">
      <c r="A1273">
        <v>1124</v>
      </c>
      <c r="B1273">
        <v>1122.9949999999999</v>
      </c>
      <c r="C1273">
        <v>616076.09499999997</v>
      </c>
      <c r="D1273">
        <v>3096884.1669999999</v>
      </c>
      <c r="E1273">
        <v>632.00149999999996</v>
      </c>
      <c r="F1273">
        <v>5.2</v>
      </c>
      <c r="G1273">
        <v>0</v>
      </c>
      <c r="H1273" t="s">
        <v>194</v>
      </c>
      <c r="I1273">
        <v>0.06</v>
      </c>
      <c r="J1273">
        <f t="shared" si="636"/>
        <v>1</v>
      </c>
      <c r="K1273">
        <f t="shared" ca="1" si="637"/>
        <v>50.95</v>
      </c>
      <c r="L1273">
        <f t="shared" ca="1" si="638"/>
        <v>1.0684959309922624</v>
      </c>
      <c r="M1273">
        <f t="shared" ca="1" si="611"/>
        <v>5.5561788411597641</v>
      </c>
      <c r="N1273">
        <f t="shared" ca="1" si="612"/>
        <v>0.75728294997139567</v>
      </c>
      <c r="O1273">
        <f t="shared" ca="1" si="613"/>
        <v>9.1699712080119067</v>
      </c>
      <c r="P1273">
        <f t="shared" ca="1" si="614"/>
        <v>633.06999593099226</v>
      </c>
      <c r="Q1273">
        <f t="shared" ca="1" si="615"/>
        <v>637.35584567389583</v>
      </c>
      <c r="R1273">
        <f t="shared" ca="1" si="616"/>
        <v>2.7409906686322007E-2</v>
      </c>
      <c r="S1273">
        <f t="shared" ca="1" si="617"/>
        <v>2.8323507366843055</v>
      </c>
      <c r="T1273">
        <f t="shared" ca="1" si="618"/>
        <v>50.594272557643521</v>
      </c>
      <c r="U1273">
        <f t="shared" ca="1" si="639"/>
        <v>-2.7338491660657382E-2</v>
      </c>
      <c r="V1273">
        <f t="shared" ca="1" si="640"/>
        <v>0</v>
      </c>
      <c r="W1273">
        <f t="shared" ca="1" si="619"/>
        <v>1.1965797639350515</v>
      </c>
      <c r="X1273">
        <f t="shared" ca="1" si="620"/>
        <v>6.2222147724622676</v>
      </c>
      <c r="Y1273">
        <f t="shared" ca="1" si="621"/>
        <v>0.8194500259903813</v>
      </c>
      <c r="Z1273">
        <f t="shared" ca="1" si="622"/>
        <v>8.1884026609769318</v>
      </c>
      <c r="AA1273">
        <f t="shared" ca="1" si="623"/>
        <v>633.19807976393497</v>
      </c>
      <c r="AB1273">
        <f t="shared" ca="1" si="624"/>
        <v>636.61550780360335</v>
      </c>
      <c r="AC1273">
        <f t="shared" ca="1" si="625"/>
        <v>1.9673619539584901E-2</v>
      </c>
      <c r="AD1273">
        <f t="shared" ca="1" si="626"/>
        <v>2.3899777624854597</v>
      </c>
      <c r="AE1273">
        <f t="shared" ca="1" si="627"/>
        <v>46.250630606296063</v>
      </c>
      <c r="AF1273">
        <f t="shared" ca="1" si="628"/>
        <v>1.9204684585929499E-2</v>
      </c>
      <c r="AG1273">
        <f t="shared" ca="1" si="629"/>
        <v>0</v>
      </c>
      <c r="AH1273">
        <f ca="1">IFERROR(IF(V32="Supercritical",MAX($D$16,IFERROR(L1273,MAX($D$16,POWER((ABS(K1273)^2)/($I$5*MAX(F1273,0.1)^2),1/3)))),IF(V32="Subcritical",MAX($D$16,IFERROR(W1273,MAX($D$16,POWER((ABS(K1273)^2)/($I$5*MAX(F1273,0.1)^2),1/3)))),IF(AND(IFERROR(V1273,0)=1,IFERROR(AG1273,0)=1),IF(IFERROR(T1273,-1E+99)&gt;=IFERROR(AE1273,-1E+99),MAX($D$16,IFERROR(L1273,MAX($D$16,POWER((ABS(K1273)^2)/($I$5*MAX(F1273,0.1)^2),1/3)))),MAX($D$16,IFERROR(W1273,MAX($D$16,POWER((ABS(K1273)^2)/($I$5*MAX(F1273,0.1)^2),1/3))))),IF(IFERROR(V1273,0)=1,MAX($D$16,IFERROR(L1273,MAX($D$16,POWER((ABS(K1273)^2)/($I$5*MAX(F1273,0.1)^2),1/3)))),IF(IFERROR(AG1273,0)=1,MAX($D$16,IFERROR(W1273,MAX($D$16,POWER((ABS(K1273)^2)/($I$5*MAX(F1273,0.1)^2),1/3)))),MAX($D$16,POWER((ABS(K1273)^2)/($I$5*MAX(F1273,0.1)^2),1/3))))))),MAX($D$16,POWER((ABS(K1273)^2)/($I$5*MAX(F1273,0.1)^2),1/3)))</f>
        <v>2.1389677043987478</v>
      </c>
      <c r="AI1273">
        <f t="shared" ca="1" si="630"/>
        <v>634.1404677043987</v>
      </c>
      <c r="AJ1273">
        <f t="shared" ca="1" si="631"/>
        <v>635.20995155659807</v>
      </c>
      <c r="AM1273">
        <v>0</v>
      </c>
      <c r="AN1273">
        <v>0</v>
      </c>
      <c r="AO1273">
        <f t="shared" si="632"/>
        <v>0</v>
      </c>
      <c r="AP1273">
        <f t="shared" si="641"/>
        <v>0</v>
      </c>
      <c r="AQ1273">
        <f t="shared" ca="1" si="633"/>
        <v>1.0000000000000004</v>
      </c>
      <c r="AR1273" t="str">
        <f t="shared" ca="1" si="634"/>
        <v>Supercritical</v>
      </c>
      <c r="AS1273">
        <f t="shared" ca="1" si="635"/>
        <v>3.8141460404132466E-3</v>
      </c>
    </row>
    <row r="1274" spans="1:45" x14ac:dyDescent="0.35">
      <c r="A1274">
        <v>1125</v>
      </c>
      <c r="B1274">
        <v>1123.9960000000001</v>
      </c>
      <c r="C1274">
        <v>616076.05299999996</v>
      </c>
      <c r="D1274">
        <v>3096883.1669999999</v>
      </c>
      <c r="E1274">
        <v>632.00099999999998</v>
      </c>
      <c r="F1274">
        <v>5.2</v>
      </c>
      <c r="G1274">
        <v>0</v>
      </c>
      <c r="H1274" t="s">
        <v>194</v>
      </c>
      <c r="I1274">
        <v>2E-3</v>
      </c>
      <c r="J1274">
        <f t="shared" si="636"/>
        <v>1.0010000000002037</v>
      </c>
      <c r="K1274">
        <f t="shared" ca="1" si="637"/>
        <v>50.95</v>
      </c>
      <c r="L1274">
        <f t="shared" ca="1" si="638"/>
        <v>1.0684959309922624</v>
      </c>
      <c r="M1274">
        <f t="shared" ca="1" si="611"/>
        <v>5.5561788411597641</v>
      </c>
      <c r="N1274">
        <f t="shared" ca="1" si="612"/>
        <v>0.75728294997139567</v>
      </c>
      <c r="O1274">
        <f t="shared" ca="1" si="613"/>
        <v>9.1699712080119067</v>
      </c>
      <c r="P1274">
        <f t="shared" ca="1" si="614"/>
        <v>633.06949593099228</v>
      </c>
      <c r="Q1274">
        <f t="shared" ca="1" si="615"/>
        <v>637.35534567389584</v>
      </c>
      <c r="R1274">
        <f t="shared" ca="1" si="616"/>
        <v>2.7409906686322007E-2</v>
      </c>
      <c r="S1274">
        <f t="shared" ca="1" si="617"/>
        <v>2.8323507366843055</v>
      </c>
      <c r="T1274">
        <f t="shared" ca="1" si="618"/>
        <v>50.594272557643521</v>
      </c>
      <c r="U1274">
        <f t="shared" ca="1" si="639"/>
        <v>-2.6951602758799709E-2</v>
      </c>
      <c r="V1274">
        <f t="shared" ca="1" si="640"/>
        <v>0</v>
      </c>
      <c r="W1274">
        <f t="shared" ca="1" si="619"/>
        <v>1.1973872284605196</v>
      </c>
      <c r="X1274">
        <f t="shared" ca="1" si="620"/>
        <v>6.2264135879947018</v>
      </c>
      <c r="Y1274">
        <f t="shared" ca="1" si="621"/>
        <v>0.81982863655952753</v>
      </c>
      <c r="Z1274">
        <f t="shared" ca="1" si="622"/>
        <v>8.182880767547779</v>
      </c>
      <c r="AA1274">
        <f t="shared" ca="1" si="623"/>
        <v>633.19838722846055</v>
      </c>
      <c r="AB1274">
        <f t="shared" ca="1" si="624"/>
        <v>636.6112077002191</v>
      </c>
      <c r="AC1274">
        <f t="shared" ca="1" si="625"/>
        <v>1.963499758608821E-2</v>
      </c>
      <c r="AD1274">
        <f t="shared" ca="1" si="626"/>
        <v>2.387560628540502</v>
      </c>
      <c r="AE1274">
        <f t="shared" ca="1" si="627"/>
        <v>46.226977572177148</v>
      </c>
      <c r="AF1274">
        <f t="shared" ca="1" si="628"/>
        <v>1.913499758609305E-2</v>
      </c>
      <c r="AG1274">
        <f t="shared" ca="1" si="629"/>
        <v>0</v>
      </c>
      <c r="AH1274">
        <f ca="1">IFERROR(IF(V32="Supercritical",MAX($D$16,IFERROR(L1274,MAX($D$16,POWER((ABS(K1274)^2)/($I$5*MAX(F1274,0.1)^2),1/3)))),IF(V32="Subcritical",MAX($D$16,IFERROR(W1274,MAX($D$16,POWER((ABS(K1274)^2)/($I$5*MAX(F1274,0.1)^2),1/3)))),IF(AND(IFERROR(V1274,0)=1,IFERROR(AG1274,0)=1),IF(IFERROR(T1274,-1E+99)&gt;=IFERROR(AE1274,-1E+99),MAX($D$16,IFERROR(L1274,MAX($D$16,POWER((ABS(K1274)^2)/($I$5*MAX(F1274,0.1)^2),1/3)))),MAX($D$16,IFERROR(W1274,MAX($D$16,POWER((ABS(K1274)^2)/($I$5*MAX(F1274,0.1)^2),1/3))))),IF(IFERROR(V1274,0)=1,MAX($D$16,IFERROR(L1274,MAX($D$16,POWER((ABS(K1274)^2)/($I$5*MAX(F1274,0.1)^2),1/3)))),IF(IFERROR(AG1274,0)=1,MAX($D$16,IFERROR(W1274,MAX($D$16,POWER((ABS(K1274)^2)/($I$5*MAX(F1274,0.1)^2),1/3)))),MAX($D$16,POWER((ABS(K1274)^2)/($I$5*MAX(F1274,0.1)^2),1/3))))))),MAX($D$16,POWER((ABS(K1274)^2)/($I$5*MAX(F1274,0.1)^2),1/3)))</f>
        <v>2.1389677043987478</v>
      </c>
      <c r="AI1274">
        <f t="shared" ca="1" si="630"/>
        <v>634.13996770439871</v>
      </c>
      <c r="AJ1274">
        <f t="shared" ca="1" si="631"/>
        <v>635.20945155659808</v>
      </c>
      <c r="AM1274">
        <v>0</v>
      </c>
      <c r="AN1274">
        <v>0</v>
      </c>
      <c r="AO1274">
        <f t="shared" si="632"/>
        <v>0</v>
      </c>
      <c r="AP1274">
        <f t="shared" si="641"/>
        <v>0</v>
      </c>
      <c r="AQ1274">
        <f t="shared" ca="1" si="633"/>
        <v>1.0000000000000004</v>
      </c>
      <c r="AR1274" t="str">
        <f t="shared" ca="1" si="634"/>
        <v>Supercritical</v>
      </c>
      <c r="AS1274">
        <f t="shared" ca="1" si="635"/>
        <v>3.8141460404132466E-3</v>
      </c>
    </row>
    <row r="1275" spans="1:45" x14ac:dyDescent="0.35">
      <c r="A1275">
        <v>1126</v>
      </c>
      <c r="B1275">
        <v>1124.9960000000001</v>
      </c>
      <c r="C1275">
        <v>616076.01100000006</v>
      </c>
      <c r="D1275">
        <v>3096882.1680000001</v>
      </c>
      <c r="E1275">
        <v>632.00049999999999</v>
      </c>
      <c r="F1275">
        <v>5.2</v>
      </c>
      <c r="G1275">
        <v>0</v>
      </c>
      <c r="H1275" t="s">
        <v>194</v>
      </c>
      <c r="I1275">
        <v>0</v>
      </c>
      <c r="J1275">
        <f t="shared" si="636"/>
        <v>1</v>
      </c>
      <c r="K1275">
        <f t="shared" ca="1" si="637"/>
        <v>50.95</v>
      </c>
      <c r="L1275">
        <f t="shared" ca="1" si="638"/>
        <v>1.0684959309922624</v>
      </c>
      <c r="M1275">
        <f t="shared" ca="1" si="611"/>
        <v>5.5561788411597641</v>
      </c>
      <c r="N1275">
        <f t="shared" ca="1" si="612"/>
        <v>0.75728294997139567</v>
      </c>
      <c r="O1275">
        <f t="shared" ca="1" si="613"/>
        <v>9.1699712080119067</v>
      </c>
      <c r="P1275">
        <f t="shared" ca="1" si="614"/>
        <v>633.06899593099229</v>
      </c>
      <c r="Q1275">
        <f t="shared" ca="1" si="615"/>
        <v>637.35484567389585</v>
      </c>
      <c r="R1275">
        <f t="shared" ca="1" si="616"/>
        <v>2.7409906686322007E-2</v>
      </c>
      <c r="S1275">
        <f t="shared" ca="1" si="617"/>
        <v>2.8323507366843055</v>
      </c>
      <c r="T1275">
        <f t="shared" ca="1" si="618"/>
        <v>50.594272557643521</v>
      </c>
      <c r="U1275">
        <f t="shared" ca="1" si="639"/>
        <v>-2.6909906686341856E-2</v>
      </c>
      <c r="V1275">
        <f t="shared" ca="1" si="640"/>
        <v>0</v>
      </c>
      <c r="W1275">
        <f t="shared" ca="1" si="619"/>
        <v>1.1981815851429249</v>
      </c>
      <c r="X1275">
        <f t="shared" ca="1" si="620"/>
        <v>6.2305442427432096</v>
      </c>
      <c r="Y1275">
        <f t="shared" ca="1" si="621"/>
        <v>0.82020094393522203</v>
      </c>
      <c r="Z1275">
        <f t="shared" ca="1" si="622"/>
        <v>8.1774557751262389</v>
      </c>
      <c r="AA1275">
        <f t="shared" ca="1" si="623"/>
        <v>633.19868158514294</v>
      </c>
      <c r="AB1275">
        <f t="shared" ca="1" si="624"/>
        <v>636.60697837179669</v>
      </c>
      <c r="AC1275">
        <f t="shared" ca="1" si="625"/>
        <v>1.959710441460356E-2</v>
      </c>
      <c r="AD1275">
        <f t="shared" ca="1" si="626"/>
        <v>2.3851867057732532</v>
      </c>
      <c r="AE1275">
        <f t="shared" ca="1" si="627"/>
        <v>46.203749531827306</v>
      </c>
      <c r="AF1275">
        <f t="shared" ca="1" si="628"/>
        <v>1.9420892609332441E-2</v>
      </c>
      <c r="AG1275">
        <f t="shared" ca="1" si="629"/>
        <v>0</v>
      </c>
      <c r="AH1275">
        <f ca="1">IFERROR(IF(V32="Supercritical",MAX($D$16,IFERROR(L1275,MAX($D$16,POWER((ABS(K1275)^2)/($I$5*MAX(F1275,0.1)^2),1/3)))),IF(V32="Subcritical",MAX($D$16,IFERROR(W1275,MAX($D$16,POWER((ABS(K1275)^2)/($I$5*MAX(F1275,0.1)^2),1/3)))),IF(AND(IFERROR(V1275,0)=1,IFERROR(AG1275,0)=1),IF(IFERROR(T1275,-1E+99)&gt;=IFERROR(AE1275,-1E+99),MAX($D$16,IFERROR(L1275,MAX($D$16,POWER((ABS(K1275)^2)/($I$5*MAX(F1275,0.1)^2),1/3)))),MAX($D$16,IFERROR(W1275,MAX($D$16,POWER((ABS(K1275)^2)/($I$5*MAX(F1275,0.1)^2),1/3))))),IF(IFERROR(V1275,0)=1,MAX($D$16,IFERROR(L1275,MAX($D$16,POWER((ABS(K1275)^2)/($I$5*MAX(F1275,0.1)^2),1/3)))),IF(IFERROR(AG1275,0)=1,MAX($D$16,IFERROR(W1275,MAX($D$16,POWER((ABS(K1275)^2)/($I$5*MAX(F1275,0.1)^2),1/3)))),MAX($D$16,POWER((ABS(K1275)^2)/($I$5*MAX(F1275,0.1)^2),1/3))))))),MAX($D$16,POWER((ABS(K1275)^2)/($I$5*MAX(F1275,0.1)^2),1/3)))</f>
        <v>2.1389677043987478</v>
      </c>
      <c r="AI1275">
        <f t="shared" ca="1" si="630"/>
        <v>634.13946770439873</v>
      </c>
      <c r="AJ1275">
        <f t="shared" ca="1" si="631"/>
        <v>635.20895155659809</v>
      </c>
      <c r="AM1275">
        <v>0</v>
      </c>
      <c r="AN1275">
        <v>0</v>
      </c>
      <c r="AO1275">
        <f t="shared" si="632"/>
        <v>0</v>
      </c>
      <c r="AP1275">
        <f t="shared" si="641"/>
        <v>0</v>
      </c>
      <c r="AQ1275">
        <f t="shared" ca="1" si="633"/>
        <v>1.0000000000000004</v>
      </c>
      <c r="AR1275" t="str">
        <f t="shared" ca="1" si="634"/>
        <v>Supercritical</v>
      </c>
      <c r="AS1275">
        <f t="shared" ca="1" si="635"/>
        <v>3.8141460404132466E-3</v>
      </c>
    </row>
    <row r="1276" spans="1:45" x14ac:dyDescent="0.35">
      <c r="A1276">
        <v>1127</v>
      </c>
      <c r="B1276">
        <v>1125.9960000000001</v>
      </c>
      <c r="C1276">
        <v>616075.96900000004</v>
      </c>
      <c r="D1276">
        <v>3096881.1690000002</v>
      </c>
      <c r="E1276">
        <v>632</v>
      </c>
      <c r="F1276">
        <v>5.2</v>
      </c>
      <c r="G1276">
        <v>0</v>
      </c>
      <c r="H1276" t="s">
        <v>194</v>
      </c>
      <c r="I1276">
        <v>5.7000000000000002E-2</v>
      </c>
      <c r="J1276">
        <f t="shared" si="636"/>
        <v>1</v>
      </c>
      <c r="K1276">
        <f t="shared" ca="1" si="637"/>
        <v>50.95</v>
      </c>
      <c r="L1276">
        <f t="shared" ca="1" si="638"/>
        <v>1.0684959309922624</v>
      </c>
      <c r="M1276">
        <f t="shared" ca="1" si="611"/>
        <v>5.5561788411597641</v>
      </c>
      <c r="N1276">
        <f t="shared" ca="1" si="612"/>
        <v>0.75728294997139567</v>
      </c>
      <c r="O1276">
        <f t="shared" ca="1" si="613"/>
        <v>9.1699712080119067</v>
      </c>
      <c r="P1276">
        <f t="shared" ca="1" si="614"/>
        <v>633.0684959309923</v>
      </c>
      <c r="Q1276">
        <f t="shared" ca="1" si="615"/>
        <v>637.35434567389586</v>
      </c>
      <c r="R1276">
        <f t="shared" ca="1" si="616"/>
        <v>2.7409906686322007E-2</v>
      </c>
      <c r="S1276">
        <f t="shared" ca="1" si="617"/>
        <v>2.8323507366843055</v>
      </c>
      <c r="T1276">
        <f t="shared" ca="1" si="618"/>
        <v>50.594272557643521</v>
      </c>
      <c r="U1276">
        <f t="shared" ca="1" si="639"/>
        <v>-2.7317062411952975E-2</v>
      </c>
      <c r="V1276">
        <f t="shared" ca="1" si="640"/>
        <v>0</v>
      </c>
      <c r="W1276">
        <f t="shared" ca="1" si="619"/>
        <v>1.1989633109622164</v>
      </c>
      <c r="X1276">
        <f t="shared" ca="1" si="620"/>
        <v>6.2346092170035252</v>
      </c>
      <c r="Y1276">
        <f t="shared" ca="1" si="621"/>
        <v>0.82056717934246104</v>
      </c>
      <c r="Z1276">
        <f t="shared" ca="1" si="622"/>
        <v>8.1721240620895834</v>
      </c>
      <c r="AA1276">
        <f t="shared" ca="1" si="623"/>
        <v>633.1989633109622</v>
      </c>
      <c r="AB1276">
        <f t="shared" ca="1" si="624"/>
        <v>636.6028171175974</v>
      </c>
      <c r="AC1276">
        <f t="shared" ca="1" si="625"/>
        <v>1.9559912031458359E-2</v>
      </c>
      <c r="AD1276">
        <f t="shared" ca="1" si="626"/>
        <v>2.3828543682562922</v>
      </c>
      <c r="AE1276">
        <f t="shared" ca="1" si="627"/>
        <v>46.180930487048336</v>
      </c>
      <c r="AF1276">
        <f t="shared" ca="1" si="628"/>
        <v>1.9383278143095595E-2</v>
      </c>
      <c r="AG1276">
        <f t="shared" ca="1" si="629"/>
        <v>0</v>
      </c>
      <c r="AH1276">
        <f ca="1">IFERROR(IF(V32="Supercritical",MAX($D$16,IFERROR(L1276,MAX($D$16,POWER((ABS(K1276)^2)/($I$5*MAX(F1276,0.1)^2),1/3)))),IF(V32="Subcritical",MAX($D$16,IFERROR(W1276,MAX($D$16,POWER((ABS(K1276)^2)/($I$5*MAX(F1276,0.1)^2),1/3)))),IF(AND(IFERROR(V1276,0)=1,IFERROR(AG1276,0)=1),IF(IFERROR(T1276,-1E+99)&gt;=IFERROR(AE1276,-1E+99),MAX($D$16,IFERROR(L1276,MAX($D$16,POWER((ABS(K1276)^2)/($I$5*MAX(F1276,0.1)^2),1/3)))),MAX($D$16,IFERROR(W1276,MAX($D$16,POWER((ABS(K1276)^2)/($I$5*MAX(F1276,0.1)^2),1/3))))),IF(IFERROR(V1276,0)=1,MAX($D$16,IFERROR(L1276,MAX($D$16,POWER((ABS(K1276)^2)/($I$5*MAX(F1276,0.1)^2),1/3)))),IF(IFERROR(AG1276,0)=1,MAX($D$16,IFERROR(W1276,MAX($D$16,POWER((ABS(K1276)^2)/($I$5*MAX(F1276,0.1)^2),1/3)))),MAX($D$16,POWER((ABS(K1276)^2)/($I$5*MAX(F1276,0.1)^2),1/3))))))),MAX($D$16,POWER((ABS(K1276)^2)/($I$5*MAX(F1276,0.1)^2),1/3)))</f>
        <v>2.1389677043987478</v>
      </c>
      <c r="AI1276">
        <f t="shared" ca="1" si="630"/>
        <v>634.13896770439874</v>
      </c>
      <c r="AJ1276">
        <f t="shared" ca="1" si="631"/>
        <v>635.20845155659811</v>
      </c>
      <c r="AM1276">
        <v>0</v>
      </c>
      <c r="AN1276">
        <v>0</v>
      </c>
      <c r="AO1276">
        <f t="shared" si="632"/>
        <v>0</v>
      </c>
      <c r="AP1276">
        <f t="shared" si="641"/>
        <v>0</v>
      </c>
      <c r="AQ1276">
        <f t="shared" ca="1" si="633"/>
        <v>1.0000000000000004</v>
      </c>
      <c r="AR1276" t="str">
        <f t="shared" ca="1" si="634"/>
        <v>Supercritical</v>
      </c>
      <c r="AS1276">
        <f t="shared" ca="1" si="635"/>
        <v>3.8141460404132466E-3</v>
      </c>
    </row>
    <row r="1277" spans="1:45" x14ac:dyDescent="0.35">
      <c r="A1277">
        <v>1128</v>
      </c>
      <c r="B1277">
        <v>1126.9960000000001</v>
      </c>
      <c r="C1277">
        <v>616075.92599999998</v>
      </c>
      <c r="D1277">
        <v>3096880.17</v>
      </c>
      <c r="E1277">
        <v>631.99950000000001</v>
      </c>
      <c r="F1277">
        <v>5.2</v>
      </c>
      <c r="G1277">
        <v>0</v>
      </c>
      <c r="H1277" t="s">
        <v>194</v>
      </c>
      <c r="I1277">
        <v>5.7000000000000002E-2</v>
      </c>
      <c r="J1277">
        <f t="shared" si="636"/>
        <v>1</v>
      </c>
      <c r="K1277">
        <f t="shared" ca="1" si="637"/>
        <v>50.95</v>
      </c>
      <c r="L1277">
        <f t="shared" ca="1" si="638"/>
        <v>1.0684959309922624</v>
      </c>
      <c r="M1277">
        <f t="shared" ca="1" si="611"/>
        <v>5.5561788411597641</v>
      </c>
      <c r="N1277">
        <f t="shared" ca="1" si="612"/>
        <v>0.75728294997139567</v>
      </c>
      <c r="O1277">
        <f t="shared" ca="1" si="613"/>
        <v>9.1699712080119067</v>
      </c>
      <c r="P1277">
        <f t="shared" ca="1" si="614"/>
        <v>633.06799593099231</v>
      </c>
      <c r="Q1277">
        <f t="shared" ca="1" si="615"/>
        <v>637.35384567389588</v>
      </c>
      <c r="R1277">
        <f t="shared" ca="1" si="616"/>
        <v>2.7409906686322007E-2</v>
      </c>
      <c r="S1277">
        <f t="shared" ca="1" si="617"/>
        <v>2.8323507366843055</v>
      </c>
      <c r="T1277">
        <f t="shared" ca="1" si="618"/>
        <v>50.594272557643521</v>
      </c>
      <c r="U1277">
        <f t="shared" ca="1" si="639"/>
        <v>-2.7317062411952975E-2</v>
      </c>
      <c r="V1277">
        <f t="shared" ca="1" si="640"/>
        <v>0</v>
      </c>
      <c r="W1277">
        <f t="shared" ca="1" si="619"/>
        <v>1.1997328618994689</v>
      </c>
      <c r="X1277">
        <f t="shared" ca="1" si="620"/>
        <v>6.2386108818772383</v>
      </c>
      <c r="Y1277">
        <f t="shared" ca="1" si="621"/>
        <v>0.82092756367596142</v>
      </c>
      <c r="Z1277">
        <f t="shared" ca="1" si="622"/>
        <v>8.1668821737233941</v>
      </c>
      <c r="AA1277">
        <f t="shared" ca="1" si="623"/>
        <v>633.19923286189953</v>
      </c>
      <c r="AB1277">
        <f t="shared" ca="1" si="624"/>
        <v>636.59872136544084</v>
      </c>
      <c r="AC1277">
        <f t="shared" ca="1" si="625"/>
        <v>1.9523393787501106E-2</v>
      </c>
      <c r="AD1277">
        <f t="shared" ca="1" si="626"/>
        <v>2.3805620657969708</v>
      </c>
      <c r="AE1277">
        <f t="shared" ca="1" si="627"/>
        <v>46.158505185814931</v>
      </c>
      <c r="AF1277">
        <f t="shared" ca="1" si="628"/>
        <v>1.9023393787506393E-2</v>
      </c>
      <c r="AG1277">
        <f t="shared" ca="1" si="629"/>
        <v>0</v>
      </c>
      <c r="AH1277">
        <f ca="1">IFERROR(IF(V32="Supercritical",MAX($D$16,IFERROR(L1277,MAX($D$16,POWER((ABS(K1277)^2)/($I$5*MAX(F1277,0.1)^2),1/3)))),IF(V32="Subcritical",MAX($D$16,IFERROR(W1277,MAX($D$16,POWER((ABS(K1277)^2)/($I$5*MAX(F1277,0.1)^2),1/3)))),IF(AND(IFERROR(V1277,0)=1,IFERROR(AG1277,0)=1),IF(IFERROR(T1277,-1E+99)&gt;=IFERROR(AE1277,-1E+99),MAX($D$16,IFERROR(L1277,MAX($D$16,POWER((ABS(K1277)^2)/($I$5*MAX(F1277,0.1)^2),1/3)))),MAX($D$16,IFERROR(W1277,MAX($D$16,POWER((ABS(K1277)^2)/($I$5*MAX(F1277,0.1)^2),1/3))))),IF(IFERROR(V1277,0)=1,MAX($D$16,IFERROR(L1277,MAX($D$16,POWER((ABS(K1277)^2)/($I$5*MAX(F1277,0.1)^2),1/3)))),IF(IFERROR(AG1277,0)=1,MAX($D$16,IFERROR(W1277,MAX($D$16,POWER((ABS(K1277)^2)/($I$5*MAX(F1277,0.1)^2),1/3)))),MAX($D$16,POWER((ABS(K1277)^2)/($I$5*MAX(F1277,0.1)^2),1/3))))))),MAX($D$16,POWER((ABS(K1277)^2)/($I$5*MAX(F1277,0.1)^2),1/3)))</f>
        <v>2.1389677043987478</v>
      </c>
      <c r="AI1277">
        <f t="shared" ca="1" si="630"/>
        <v>634.13846770439875</v>
      </c>
      <c r="AJ1277">
        <f t="shared" ca="1" si="631"/>
        <v>635.20795155659812</v>
      </c>
      <c r="AM1277">
        <v>0</v>
      </c>
      <c r="AN1277">
        <v>0</v>
      </c>
      <c r="AO1277">
        <f t="shared" si="632"/>
        <v>0</v>
      </c>
      <c r="AP1277">
        <f t="shared" si="641"/>
        <v>0</v>
      </c>
      <c r="AQ1277">
        <f t="shared" ca="1" si="633"/>
        <v>1.0000000000000004</v>
      </c>
      <c r="AR1277" t="str">
        <f t="shared" ca="1" si="634"/>
        <v>Supercritical</v>
      </c>
      <c r="AS1277">
        <f t="shared" ca="1" si="635"/>
        <v>3.8141460404132466E-3</v>
      </c>
    </row>
    <row r="1278" spans="1:45" x14ac:dyDescent="0.35">
      <c r="A1278">
        <v>1129</v>
      </c>
      <c r="B1278">
        <v>1127.9960000000001</v>
      </c>
      <c r="C1278">
        <v>616075.88399999996</v>
      </c>
      <c r="D1278">
        <v>3096879.1710000001</v>
      </c>
      <c r="E1278">
        <v>631.99900000000002</v>
      </c>
      <c r="F1278">
        <v>5.2</v>
      </c>
      <c r="G1278">
        <v>0</v>
      </c>
      <c r="H1278" t="s">
        <v>194</v>
      </c>
      <c r="I1278">
        <v>0</v>
      </c>
      <c r="J1278">
        <f t="shared" si="636"/>
        <v>1</v>
      </c>
      <c r="K1278">
        <f t="shared" ca="1" si="637"/>
        <v>50.95</v>
      </c>
      <c r="L1278">
        <f t="shared" ca="1" si="638"/>
        <v>1.0684959309922624</v>
      </c>
      <c r="M1278">
        <f t="shared" ca="1" si="611"/>
        <v>5.5561788411597641</v>
      </c>
      <c r="N1278">
        <f t="shared" ca="1" si="612"/>
        <v>0.75728294997139567</v>
      </c>
      <c r="O1278">
        <f t="shared" ca="1" si="613"/>
        <v>9.1699712080119067</v>
      </c>
      <c r="P1278">
        <f t="shared" ca="1" si="614"/>
        <v>633.06749593099232</v>
      </c>
      <c r="Q1278">
        <f t="shared" ca="1" si="615"/>
        <v>637.35334567389589</v>
      </c>
      <c r="R1278">
        <f t="shared" ca="1" si="616"/>
        <v>2.7409906686322007E-2</v>
      </c>
      <c r="S1278">
        <f t="shared" ca="1" si="617"/>
        <v>2.8323507366843055</v>
      </c>
      <c r="T1278">
        <f t="shared" ca="1" si="618"/>
        <v>50.594272557643521</v>
      </c>
      <c r="U1278">
        <f t="shared" ca="1" si="639"/>
        <v>-2.6909906686341856E-2</v>
      </c>
      <c r="V1278">
        <f t="shared" ca="1" si="640"/>
        <v>0</v>
      </c>
      <c r="W1278">
        <f t="shared" ca="1" si="619"/>
        <v>1.2004906741419692</v>
      </c>
      <c r="X1278">
        <f t="shared" ca="1" si="620"/>
        <v>6.2425515055382403</v>
      </c>
      <c r="Y1278">
        <f t="shared" ca="1" si="621"/>
        <v>0.82128230809928393</v>
      </c>
      <c r="Z1278">
        <f t="shared" ca="1" si="622"/>
        <v>8.1617268123135869</v>
      </c>
      <c r="AA1278">
        <f t="shared" ca="1" si="623"/>
        <v>633.199490674142</v>
      </c>
      <c r="AB1278">
        <f t="shared" ca="1" si="624"/>
        <v>636.59468866388909</v>
      </c>
      <c r="AC1278">
        <f t="shared" ca="1" si="625"/>
        <v>1.9487524295742721E-2</v>
      </c>
      <c r="AD1278">
        <f t="shared" ca="1" si="626"/>
        <v>2.3783083194055785</v>
      </c>
      <c r="AE1278">
        <f t="shared" ca="1" si="627"/>
        <v>46.13645907761736</v>
      </c>
      <c r="AF1278">
        <f t="shared" ca="1" si="628"/>
        <v>1.8987524295766889E-2</v>
      </c>
      <c r="AG1278">
        <f t="shared" ca="1" si="629"/>
        <v>0</v>
      </c>
      <c r="AH1278">
        <f ca="1">IFERROR(IF(V32="Supercritical",MAX($D$16,IFERROR(L1278,MAX($D$16,POWER((ABS(K1278)^2)/($I$5*MAX(F1278,0.1)^2),1/3)))),IF(V32="Subcritical",MAX($D$16,IFERROR(W1278,MAX($D$16,POWER((ABS(K1278)^2)/($I$5*MAX(F1278,0.1)^2),1/3)))),IF(AND(IFERROR(V1278,0)=1,IFERROR(AG1278,0)=1),IF(IFERROR(T1278,-1E+99)&gt;=IFERROR(AE1278,-1E+99),MAX($D$16,IFERROR(L1278,MAX($D$16,POWER((ABS(K1278)^2)/($I$5*MAX(F1278,0.1)^2),1/3)))),MAX($D$16,IFERROR(W1278,MAX($D$16,POWER((ABS(K1278)^2)/($I$5*MAX(F1278,0.1)^2),1/3))))),IF(IFERROR(V1278,0)=1,MAX($D$16,IFERROR(L1278,MAX($D$16,POWER((ABS(K1278)^2)/($I$5*MAX(F1278,0.1)^2),1/3)))),IF(IFERROR(AG1278,0)=1,MAX($D$16,IFERROR(W1278,MAX($D$16,POWER((ABS(K1278)^2)/($I$5*MAX(F1278,0.1)^2),1/3)))),MAX($D$16,POWER((ABS(K1278)^2)/($I$5*MAX(F1278,0.1)^2),1/3))))))),MAX($D$16,POWER((ABS(K1278)^2)/($I$5*MAX(F1278,0.1)^2),1/3)))</f>
        <v>2.1389677043987478</v>
      </c>
      <c r="AI1278">
        <f t="shared" ca="1" si="630"/>
        <v>634.13796770439876</v>
      </c>
      <c r="AJ1278">
        <f t="shared" ca="1" si="631"/>
        <v>635.20745155659813</v>
      </c>
      <c r="AM1278">
        <v>0</v>
      </c>
      <c r="AN1278">
        <v>0</v>
      </c>
      <c r="AO1278">
        <f t="shared" si="632"/>
        <v>0</v>
      </c>
      <c r="AP1278">
        <f t="shared" si="641"/>
        <v>0</v>
      </c>
      <c r="AQ1278">
        <f t="shared" ca="1" si="633"/>
        <v>1.0000000000000004</v>
      </c>
      <c r="AR1278" t="str">
        <f t="shared" ca="1" si="634"/>
        <v>Supercritical</v>
      </c>
      <c r="AS1278">
        <f t="shared" ca="1" si="635"/>
        <v>3.8141460404132466E-3</v>
      </c>
    </row>
    <row r="1279" spans="1:45" x14ac:dyDescent="0.35">
      <c r="A1279">
        <v>1130</v>
      </c>
      <c r="B1279">
        <v>1128.9960000000001</v>
      </c>
      <c r="C1279">
        <v>616075.84199999995</v>
      </c>
      <c r="D1279">
        <v>3096878.1719999998</v>
      </c>
      <c r="E1279">
        <v>631.99850000000004</v>
      </c>
      <c r="F1279">
        <v>5.2</v>
      </c>
      <c r="G1279">
        <v>0</v>
      </c>
      <c r="H1279" t="s">
        <v>194</v>
      </c>
      <c r="I1279">
        <v>0</v>
      </c>
      <c r="J1279">
        <f t="shared" si="636"/>
        <v>1</v>
      </c>
      <c r="K1279">
        <f t="shared" ca="1" si="637"/>
        <v>50.95</v>
      </c>
      <c r="L1279">
        <f t="shared" ca="1" si="638"/>
        <v>1.0684959309922624</v>
      </c>
      <c r="M1279">
        <f t="shared" ca="1" si="611"/>
        <v>5.5561788411597641</v>
      </c>
      <c r="N1279">
        <f t="shared" ca="1" si="612"/>
        <v>0.75728294997139567</v>
      </c>
      <c r="O1279">
        <f t="shared" ca="1" si="613"/>
        <v>9.1699712080119067</v>
      </c>
      <c r="P1279">
        <f t="shared" ca="1" si="614"/>
        <v>633.06699593099233</v>
      </c>
      <c r="Q1279">
        <f t="shared" ca="1" si="615"/>
        <v>637.3528456738959</v>
      </c>
      <c r="R1279">
        <f t="shared" ca="1" si="616"/>
        <v>2.7409906686322007E-2</v>
      </c>
      <c r="S1279">
        <f t="shared" ca="1" si="617"/>
        <v>2.8323507366843055</v>
      </c>
      <c r="T1279">
        <f t="shared" ca="1" si="618"/>
        <v>50.594272557643521</v>
      </c>
      <c r="U1279">
        <f t="shared" ca="1" si="639"/>
        <v>-2.6909906686341856E-2</v>
      </c>
      <c r="V1279">
        <f t="shared" ca="1" si="640"/>
        <v>0</v>
      </c>
      <c r="W1279">
        <f t="shared" ca="1" si="619"/>
        <v>1.2012371652066522</v>
      </c>
      <c r="X1279">
        <f t="shared" ca="1" si="620"/>
        <v>6.2464332590745917</v>
      </c>
      <c r="Y1279">
        <f t="shared" ca="1" si="621"/>
        <v>0.82163161460290091</v>
      </c>
      <c r="Z1279">
        <f t="shared" ca="1" si="622"/>
        <v>8.1566548279342754</v>
      </c>
      <c r="AA1279">
        <f t="shared" ca="1" si="623"/>
        <v>633.19973716520667</v>
      </c>
      <c r="AB1279">
        <f t="shared" ca="1" si="624"/>
        <v>636.59071667499586</v>
      </c>
      <c r="AC1279">
        <f t="shared" ca="1" si="625"/>
        <v>1.9452279354970303E-2</v>
      </c>
      <c r="AD1279">
        <f t="shared" ca="1" si="626"/>
        <v>2.376091717084432</v>
      </c>
      <c r="AE1279">
        <f t="shared" ca="1" si="627"/>
        <v>46.114778271966721</v>
      </c>
      <c r="AF1279">
        <f t="shared" ca="1" si="628"/>
        <v>1.9254970129054527E-2</v>
      </c>
      <c r="AG1279">
        <f t="shared" ca="1" si="629"/>
        <v>0</v>
      </c>
      <c r="AH1279">
        <f ca="1">IFERROR(IF(V32="Supercritical",MAX($D$16,IFERROR(L1279,MAX($D$16,POWER((ABS(K1279)^2)/($I$5*MAX(F1279,0.1)^2),1/3)))),IF(V32="Subcritical",MAX($D$16,IFERROR(W1279,MAX($D$16,POWER((ABS(K1279)^2)/($I$5*MAX(F1279,0.1)^2),1/3)))),IF(AND(IFERROR(V1279,0)=1,IFERROR(AG1279,0)=1),IF(IFERROR(T1279,-1E+99)&gt;=IFERROR(AE1279,-1E+99),MAX($D$16,IFERROR(L1279,MAX($D$16,POWER((ABS(K1279)^2)/($I$5*MAX(F1279,0.1)^2),1/3)))),MAX($D$16,IFERROR(W1279,MAX($D$16,POWER((ABS(K1279)^2)/($I$5*MAX(F1279,0.1)^2),1/3))))),IF(IFERROR(V1279,0)=1,MAX($D$16,IFERROR(L1279,MAX($D$16,POWER((ABS(K1279)^2)/($I$5*MAX(F1279,0.1)^2),1/3)))),IF(IFERROR(AG1279,0)=1,MAX($D$16,IFERROR(W1279,MAX($D$16,POWER((ABS(K1279)^2)/($I$5*MAX(F1279,0.1)^2),1/3)))),MAX($D$16,POWER((ABS(K1279)^2)/($I$5*MAX(F1279,0.1)^2),1/3))))))),MAX($D$16,POWER((ABS(K1279)^2)/($I$5*MAX(F1279,0.1)^2),1/3)))</f>
        <v>2.1389677043987478</v>
      </c>
      <c r="AI1279">
        <f t="shared" ca="1" si="630"/>
        <v>634.13746770439877</v>
      </c>
      <c r="AJ1279">
        <f t="shared" ca="1" si="631"/>
        <v>635.20695155659814</v>
      </c>
      <c r="AM1279">
        <v>0</v>
      </c>
      <c r="AN1279">
        <v>0</v>
      </c>
      <c r="AO1279">
        <f t="shared" si="632"/>
        <v>0</v>
      </c>
      <c r="AP1279">
        <f t="shared" si="641"/>
        <v>0</v>
      </c>
      <c r="AQ1279">
        <f t="shared" ca="1" si="633"/>
        <v>1.0000000000000004</v>
      </c>
      <c r="AR1279" t="str">
        <f t="shared" ca="1" si="634"/>
        <v>Supercritical</v>
      </c>
      <c r="AS1279">
        <f t="shared" ca="1" si="635"/>
        <v>3.8141460404132466E-3</v>
      </c>
    </row>
    <row r="1280" spans="1:45" x14ac:dyDescent="0.35">
      <c r="A1280">
        <v>1131</v>
      </c>
      <c r="B1280">
        <v>1129.9949999999999</v>
      </c>
      <c r="C1280">
        <v>616075.80000000005</v>
      </c>
      <c r="D1280">
        <v>3096877.173</v>
      </c>
      <c r="E1280">
        <v>631.99800000000005</v>
      </c>
      <c r="F1280">
        <v>5.2</v>
      </c>
      <c r="G1280">
        <v>0</v>
      </c>
      <c r="H1280" t="s">
        <v>194</v>
      </c>
      <c r="I1280">
        <v>5.7000000000000002E-2</v>
      </c>
      <c r="J1280">
        <f t="shared" si="636"/>
        <v>0.99899999999979627</v>
      </c>
      <c r="K1280">
        <f t="shared" ca="1" si="637"/>
        <v>50.95</v>
      </c>
      <c r="L1280">
        <f t="shared" ca="1" si="638"/>
        <v>1.0684959309922624</v>
      </c>
      <c r="M1280">
        <f t="shared" ca="1" si="611"/>
        <v>5.5561788411597641</v>
      </c>
      <c r="N1280">
        <f t="shared" ca="1" si="612"/>
        <v>0.75728294997139567</v>
      </c>
      <c r="O1280">
        <f t="shared" ca="1" si="613"/>
        <v>9.1699712080119067</v>
      </c>
      <c r="P1280">
        <f t="shared" ca="1" si="614"/>
        <v>633.06649593099235</v>
      </c>
      <c r="Q1280">
        <f t="shared" ca="1" si="615"/>
        <v>637.35234567389591</v>
      </c>
      <c r="R1280">
        <f t="shared" ca="1" si="616"/>
        <v>2.7409906686322007E-2</v>
      </c>
      <c r="S1280">
        <f t="shared" ca="1" si="617"/>
        <v>2.8323507366843055</v>
      </c>
      <c r="T1280">
        <f t="shared" ca="1" si="618"/>
        <v>50.594272557643521</v>
      </c>
      <c r="U1280">
        <f t="shared" ca="1" si="639"/>
        <v>-2.7289652505260165E-2</v>
      </c>
      <c r="V1280">
        <f t="shared" ca="1" si="640"/>
        <v>0</v>
      </c>
      <c r="W1280">
        <f t="shared" ca="1" si="619"/>
        <v>1.2019727349880613</v>
      </c>
      <c r="X1280">
        <f t="shared" ca="1" si="620"/>
        <v>6.2502582219379192</v>
      </c>
      <c r="Y1280">
        <f t="shared" ca="1" si="621"/>
        <v>0.82197567652435377</v>
      </c>
      <c r="Z1280">
        <f t="shared" ca="1" si="622"/>
        <v>8.15166320987659</v>
      </c>
      <c r="AA1280">
        <f t="shared" ca="1" si="623"/>
        <v>633.19997273498814</v>
      </c>
      <c r="AB1280">
        <f t="shared" ca="1" si="624"/>
        <v>636.58680316757</v>
      </c>
      <c r="AC1280">
        <f t="shared" ca="1" si="625"/>
        <v>1.9417635878844236E-2</v>
      </c>
      <c r="AD1280">
        <f t="shared" ca="1" si="626"/>
        <v>2.3739109099123059</v>
      </c>
      <c r="AE1280">
        <f t="shared" ca="1" si="627"/>
        <v>46.093449499810447</v>
      </c>
      <c r="AF1280">
        <f t="shared" ca="1" si="628"/>
        <v>1.9239384769889512E-2</v>
      </c>
      <c r="AG1280">
        <f t="shared" ca="1" si="629"/>
        <v>0</v>
      </c>
      <c r="AH1280">
        <f ca="1">IFERROR(IF(V32="Supercritical",MAX($D$16,IFERROR(L1280,MAX($D$16,POWER((ABS(K1280)^2)/($I$5*MAX(F1280,0.1)^2),1/3)))),IF(V32="Subcritical",MAX($D$16,IFERROR(W1280,MAX($D$16,POWER((ABS(K1280)^2)/($I$5*MAX(F1280,0.1)^2),1/3)))),IF(AND(IFERROR(V1280,0)=1,IFERROR(AG1280,0)=1),IF(IFERROR(T1280,-1E+99)&gt;=IFERROR(AE1280,-1E+99),MAX($D$16,IFERROR(L1280,MAX($D$16,POWER((ABS(K1280)^2)/($I$5*MAX(F1280,0.1)^2),1/3)))),MAX($D$16,IFERROR(W1280,MAX($D$16,POWER((ABS(K1280)^2)/($I$5*MAX(F1280,0.1)^2),1/3))))),IF(IFERROR(V1280,0)=1,MAX($D$16,IFERROR(L1280,MAX($D$16,POWER((ABS(K1280)^2)/($I$5*MAX(F1280,0.1)^2),1/3)))),IF(IFERROR(AG1280,0)=1,MAX($D$16,IFERROR(W1280,MAX($D$16,POWER((ABS(K1280)^2)/($I$5*MAX(F1280,0.1)^2),1/3)))),MAX($D$16,POWER((ABS(K1280)^2)/($I$5*MAX(F1280,0.1)^2),1/3))))))),MAX($D$16,POWER((ABS(K1280)^2)/($I$5*MAX(F1280,0.1)^2),1/3)))</f>
        <v>2.1389677043987478</v>
      </c>
      <c r="AI1280">
        <f t="shared" ca="1" si="630"/>
        <v>634.13696770439878</v>
      </c>
      <c r="AJ1280">
        <f t="shared" ca="1" si="631"/>
        <v>635.20645155659815</v>
      </c>
      <c r="AM1280">
        <v>0</v>
      </c>
      <c r="AN1280">
        <v>0</v>
      </c>
      <c r="AO1280">
        <f t="shared" si="632"/>
        <v>0</v>
      </c>
      <c r="AP1280">
        <f t="shared" si="641"/>
        <v>0</v>
      </c>
      <c r="AQ1280">
        <f t="shared" ca="1" si="633"/>
        <v>1.0000000000000004</v>
      </c>
      <c r="AR1280" t="str">
        <f t="shared" ca="1" si="634"/>
        <v>Supercritical</v>
      </c>
      <c r="AS1280">
        <f t="shared" ca="1" si="635"/>
        <v>3.8141460404132466E-3</v>
      </c>
    </row>
    <row r="1281" spans="1:45" x14ac:dyDescent="0.35">
      <c r="A1281">
        <v>1132</v>
      </c>
      <c r="B1281">
        <v>1130.9949999999999</v>
      </c>
      <c r="C1281">
        <v>616075.75699999998</v>
      </c>
      <c r="D1281">
        <v>3096876.1740000001</v>
      </c>
      <c r="E1281">
        <v>631.99749999999995</v>
      </c>
      <c r="F1281">
        <v>5.2</v>
      </c>
      <c r="G1281">
        <v>0</v>
      </c>
      <c r="H1281" t="s">
        <v>194</v>
      </c>
      <c r="I1281">
        <v>5.7000000000000002E-2</v>
      </c>
      <c r="J1281">
        <f t="shared" si="636"/>
        <v>1</v>
      </c>
      <c r="K1281">
        <f t="shared" ca="1" si="637"/>
        <v>50.95</v>
      </c>
      <c r="L1281">
        <f t="shared" ca="1" si="638"/>
        <v>1.0684959309922624</v>
      </c>
      <c r="M1281">
        <f t="shared" ca="1" si="611"/>
        <v>5.5561788411597641</v>
      </c>
      <c r="N1281">
        <f t="shared" ca="1" si="612"/>
        <v>0.75728294997139567</v>
      </c>
      <c r="O1281">
        <f t="shared" ca="1" si="613"/>
        <v>9.1699712080119067</v>
      </c>
      <c r="P1281">
        <f t="shared" ca="1" si="614"/>
        <v>633.06599593099224</v>
      </c>
      <c r="Q1281">
        <f t="shared" ca="1" si="615"/>
        <v>637.35184567389581</v>
      </c>
      <c r="R1281">
        <f t="shared" ca="1" si="616"/>
        <v>2.7409906686322007E-2</v>
      </c>
      <c r="S1281">
        <f t="shared" ca="1" si="617"/>
        <v>2.8323507366843055</v>
      </c>
      <c r="T1281">
        <f t="shared" ca="1" si="618"/>
        <v>50.594272557643521</v>
      </c>
      <c r="U1281">
        <f t="shared" ca="1" si="639"/>
        <v>-2.7317062411839288E-2</v>
      </c>
      <c r="V1281">
        <f t="shared" ca="1" si="640"/>
        <v>0</v>
      </c>
      <c r="W1281">
        <f t="shared" ca="1" si="619"/>
        <v>1.2026977667369865</v>
      </c>
      <c r="X1281">
        <f t="shared" ca="1" si="620"/>
        <v>6.2540283870323297</v>
      </c>
      <c r="Y1281">
        <f t="shared" ca="1" si="621"/>
        <v>0.82231467903361377</v>
      </c>
      <c r="Z1281">
        <f t="shared" ca="1" si="622"/>
        <v>8.1467490786649392</v>
      </c>
      <c r="AA1281">
        <f t="shared" ca="1" si="623"/>
        <v>633.20019776673689</v>
      </c>
      <c r="AB1281">
        <f t="shared" ca="1" si="624"/>
        <v>636.58294601091268</v>
      </c>
      <c r="AC1281">
        <f t="shared" ca="1" si="625"/>
        <v>1.9383571830011201E-2</v>
      </c>
      <c r="AD1281">
        <f t="shared" ca="1" si="626"/>
        <v>2.3717646083994333</v>
      </c>
      <c r="AE1281">
        <f t="shared" ca="1" si="627"/>
        <v>46.072460077614444</v>
      </c>
      <c r="AF1281">
        <f t="shared" ca="1" si="628"/>
        <v>1.8883571829974244E-2</v>
      </c>
      <c r="AG1281">
        <f t="shared" ca="1" si="629"/>
        <v>0</v>
      </c>
      <c r="AH1281">
        <f ca="1">IFERROR(IF(V32="Supercritical",MAX($D$16,IFERROR(L1281,MAX($D$16,POWER((ABS(K1281)^2)/($I$5*MAX(F1281,0.1)^2),1/3)))),IF(V32="Subcritical",MAX($D$16,IFERROR(W1281,MAX($D$16,POWER((ABS(K1281)^2)/($I$5*MAX(F1281,0.1)^2),1/3)))),IF(AND(IFERROR(V1281,0)=1,IFERROR(AG1281,0)=1),IF(IFERROR(T1281,-1E+99)&gt;=IFERROR(AE1281,-1E+99),MAX($D$16,IFERROR(L1281,MAX($D$16,POWER((ABS(K1281)^2)/($I$5*MAX(F1281,0.1)^2),1/3)))),MAX($D$16,IFERROR(W1281,MAX($D$16,POWER((ABS(K1281)^2)/($I$5*MAX(F1281,0.1)^2),1/3))))),IF(IFERROR(V1281,0)=1,MAX($D$16,IFERROR(L1281,MAX($D$16,POWER((ABS(K1281)^2)/($I$5*MAX(F1281,0.1)^2),1/3)))),IF(IFERROR(AG1281,0)=1,MAX($D$16,IFERROR(W1281,MAX($D$16,POWER((ABS(K1281)^2)/($I$5*MAX(F1281,0.1)^2),1/3)))),MAX($D$16,POWER((ABS(K1281)^2)/($I$5*MAX(F1281,0.1)^2),1/3))))))),MAX($D$16,POWER((ABS(K1281)^2)/($I$5*MAX(F1281,0.1)^2),1/3)))</f>
        <v>2.1389677043987478</v>
      </c>
      <c r="AI1281">
        <f t="shared" ca="1" si="630"/>
        <v>634.13646770439868</v>
      </c>
      <c r="AJ1281">
        <f t="shared" ca="1" si="631"/>
        <v>635.20595155659805</v>
      </c>
      <c r="AM1281">
        <v>0</v>
      </c>
      <c r="AN1281">
        <v>0</v>
      </c>
      <c r="AO1281">
        <f t="shared" si="632"/>
        <v>0</v>
      </c>
      <c r="AP1281">
        <f t="shared" si="641"/>
        <v>0</v>
      </c>
      <c r="AQ1281">
        <f t="shared" ca="1" si="633"/>
        <v>1.0000000000000004</v>
      </c>
      <c r="AR1281" t="str">
        <f t="shared" ca="1" si="634"/>
        <v>Supercritical</v>
      </c>
      <c r="AS1281">
        <f t="shared" ca="1" si="635"/>
        <v>3.8141460404132466E-3</v>
      </c>
    </row>
    <row r="1282" spans="1:45" x14ac:dyDescent="0.35">
      <c r="A1282">
        <v>1133</v>
      </c>
      <c r="B1282">
        <v>1131.9949999999999</v>
      </c>
      <c r="C1282">
        <v>616075.71499999997</v>
      </c>
      <c r="D1282">
        <v>3096875.1749999998</v>
      </c>
      <c r="E1282">
        <v>631.99699999999996</v>
      </c>
      <c r="F1282">
        <v>5.2</v>
      </c>
      <c r="G1282">
        <v>0</v>
      </c>
      <c r="H1282" t="s">
        <v>194</v>
      </c>
      <c r="I1282">
        <v>0</v>
      </c>
      <c r="J1282">
        <f t="shared" si="636"/>
        <v>1</v>
      </c>
      <c r="K1282">
        <f t="shared" ca="1" si="637"/>
        <v>50.95</v>
      </c>
      <c r="L1282">
        <f t="shared" ca="1" si="638"/>
        <v>1.0684959309922624</v>
      </c>
      <c r="M1282">
        <f t="shared" ca="1" si="611"/>
        <v>5.5561788411597641</v>
      </c>
      <c r="N1282">
        <f t="shared" ca="1" si="612"/>
        <v>0.75728294997139567</v>
      </c>
      <c r="O1282">
        <f t="shared" ca="1" si="613"/>
        <v>9.1699712080119067</v>
      </c>
      <c r="P1282">
        <f t="shared" ca="1" si="614"/>
        <v>633.06549593099226</v>
      </c>
      <c r="Q1282">
        <f t="shared" ca="1" si="615"/>
        <v>637.35134567389582</v>
      </c>
      <c r="R1282">
        <f t="shared" ca="1" si="616"/>
        <v>2.7409906686322007E-2</v>
      </c>
      <c r="S1282">
        <f t="shared" ca="1" si="617"/>
        <v>2.8323507366843055</v>
      </c>
      <c r="T1282">
        <f t="shared" ca="1" si="618"/>
        <v>50.594272557643521</v>
      </c>
      <c r="U1282">
        <f t="shared" ca="1" si="639"/>
        <v>-2.6909906686341856E-2</v>
      </c>
      <c r="V1282">
        <f t="shared" ca="1" si="640"/>
        <v>0</v>
      </c>
      <c r="W1282">
        <f t="shared" ca="1" si="619"/>
        <v>1.203412627974831</v>
      </c>
      <c r="X1282">
        <f t="shared" ca="1" si="620"/>
        <v>6.2577456654691215</v>
      </c>
      <c r="Y1282">
        <f t="shared" ca="1" si="621"/>
        <v>0.82264879958621884</v>
      </c>
      <c r="Z1282">
        <f t="shared" ca="1" si="622"/>
        <v>8.1419096786159422</v>
      </c>
      <c r="AA1282">
        <f t="shared" ca="1" si="623"/>
        <v>633.20041262797474</v>
      </c>
      <c r="AB1282">
        <f t="shared" ca="1" si="624"/>
        <v>636.5791431689911</v>
      </c>
      <c r="AC1282">
        <f t="shared" ca="1" si="625"/>
        <v>1.9350066158835336E-2</v>
      </c>
      <c r="AD1282">
        <f t="shared" ca="1" si="626"/>
        <v>2.3696515790922277</v>
      </c>
      <c r="AE1282">
        <f t="shared" ca="1" si="627"/>
        <v>46.051797873906025</v>
      </c>
      <c r="AF1282">
        <f t="shared" ca="1" si="628"/>
        <v>1.8861328593970939E-2</v>
      </c>
      <c r="AG1282">
        <f t="shared" ca="1" si="629"/>
        <v>0</v>
      </c>
      <c r="AH1282">
        <f ca="1">IFERROR(IF(V32="Supercritical",MAX($D$16,IFERROR(L1282,MAX($D$16,POWER((ABS(K1282)^2)/($I$5*MAX(F1282,0.1)^2),1/3)))),IF(V32="Subcritical",MAX($D$16,IFERROR(W1282,MAX($D$16,POWER((ABS(K1282)^2)/($I$5*MAX(F1282,0.1)^2),1/3)))),IF(AND(IFERROR(V1282,0)=1,IFERROR(AG1282,0)=1),IF(IFERROR(T1282,-1E+99)&gt;=IFERROR(AE1282,-1E+99),MAX($D$16,IFERROR(L1282,MAX($D$16,POWER((ABS(K1282)^2)/($I$5*MAX(F1282,0.1)^2),1/3)))),MAX($D$16,IFERROR(W1282,MAX($D$16,POWER((ABS(K1282)^2)/($I$5*MAX(F1282,0.1)^2),1/3))))),IF(IFERROR(V1282,0)=1,MAX($D$16,IFERROR(L1282,MAX($D$16,POWER((ABS(K1282)^2)/($I$5*MAX(F1282,0.1)^2),1/3)))),IF(IFERROR(AG1282,0)=1,MAX($D$16,IFERROR(W1282,MAX($D$16,POWER((ABS(K1282)^2)/($I$5*MAX(F1282,0.1)^2),1/3)))),MAX($D$16,POWER((ABS(K1282)^2)/($I$5*MAX(F1282,0.1)^2),1/3))))))),MAX($D$16,POWER((ABS(K1282)^2)/($I$5*MAX(F1282,0.1)^2),1/3)))</f>
        <v>2.1389677043987478</v>
      </c>
      <c r="AI1282">
        <f t="shared" ca="1" si="630"/>
        <v>634.13596770439869</v>
      </c>
      <c r="AJ1282">
        <f t="shared" ca="1" si="631"/>
        <v>635.20545155659806</v>
      </c>
      <c r="AM1282">
        <v>0</v>
      </c>
      <c r="AN1282">
        <v>0</v>
      </c>
      <c r="AO1282">
        <f t="shared" si="632"/>
        <v>0</v>
      </c>
      <c r="AP1282">
        <f t="shared" si="641"/>
        <v>0</v>
      </c>
      <c r="AQ1282">
        <f t="shared" ca="1" si="633"/>
        <v>1.0000000000000004</v>
      </c>
      <c r="AR1282" t="str">
        <f t="shared" ca="1" si="634"/>
        <v>Supercritical</v>
      </c>
      <c r="AS1282">
        <f t="shared" ca="1" si="635"/>
        <v>3.8141460404132466E-3</v>
      </c>
    </row>
    <row r="1283" spans="1:45" x14ac:dyDescent="0.35">
      <c r="A1283">
        <v>1134</v>
      </c>
      <c r="B1283">
        <v>1132.9949999999999</v>
      </c>
      <c r="C1283">
        <v>616075.67299999995</v>
      </c>
      <c r="D1283">
        <v>3096874.176</v>
      </c>
      <c r="E1283">
        <v>631.99649999999997</v>
      </c>
      <c r="F1283">
        <v>5.2</v>
      </c>
      <c r="G1283">
        <v>0</v>
      </c>
      <c r="H1283" t="s">
        <v>194</v>
      </c>
      <c r="I1283">
        <v>2E-3</v>
      </c>
      <c r="J1283">
        <f t="shared" si="636"/>
        <v>1</v>
      </c>
      <c r="K1283">
        <f t="shared" ca="1" si="637"/>
        <v>50.95</v>
      </c>
      <c r="L1283">
        <f t="shared" ca="1" si="638"/>
        <v>1.0684959309922624</v>
      </c>
      <c r="M1283">
        <f t="shared" ca="1" si="611"/>
        <v>5.5561788411597641</v>
      </c>
      <c r="N1283">
        <f t="shared" ca="1" si="612"/>
        <v>0.75728294997139567</v>
      </c>
      <c r="O1283">
        <f t="shared" ca="1" si="613"/>
        <v>9.1699712080119067</v>
      </c>
      <c r="P1283">
        <f t="shared" ca="1" si="614"/>
        <v>633.06499593099227</v>
      </c>
      <c r="Q1283">
        <f t="shared" ca="1" si="615"/>
        <v>637.35084567389583</v>
      </c>
      <c r="R1283">
        <f t="shared" ca="1" si="616"/>
        <v>2.7409906686322007E-2</v>
      </c>
      <c r="S1283">
        <f t="shared" ca="1" si="617"/>
        <v>2.8323507366843055</v>
      </c>
      <c r="T1283">
        <f t="shared" ca="1" si="618"/>
        <v>50.594272557643521</v>
      </c>
      <c r="U1283">
        <f t="shared" ca="1" si="639"/>
        <v>-2.6924192852106898E-2</v>
      </c>
      <c r="V1283">
        <f t="shared" ca="1" si="640"/>
        <v>0</v>
      </c>
      <c r="W1283">
        <f t="shared" ca="1" si="619"/>
        <v>1.2041176713490929</v>
      </c>
      <c r="X1283">
        <f t="shared" ca="1" si="620"/>
        <v>6.2614118910152827</v>
      </c>
      <c r="Y1283">
        <f t="shared" ca="1" si="621"/>
        <v>0.82297820834689561</v>
      </c>
      <c r="Z1283">
        <f t="shared" ca="1" si="622"/>
        <v>8.1371423708940043</v>
      </c>
      <c r="AA1283">
        <f t="shared" ca="1" si="623"/>
        <v>633.20061767134905</v>
      </c>
      <c r="AB1283">
        <f t="shared" ca="1" si="624"/>
        <v>636.57539269500853</v>
      </c>
      <c r="AC1283">
        <f t="shared" ca="1" si="625"/>
        <v>1.9317098746350698E-2</v>
      </c>
      <c r="AD1283">
        <f t="shared" ca="1" si="626"/>
        <v>2.3675706414064854</v>
      </c>
      <c r="AE1283">
        <f t="shared" ca="1" si="627"/>
        <v>46.031451278068786</v>
      </c>
      <c r="AF1283">
        <f t="shared" ca="1" si="628"/>
        <v>1.9173893347556259E-2</v>
      </c>
      <c r="AG1283">
        <f t="shared" ca="1" si="629"/>
        <v>0</v>
      </c>
      <c r="AH1283">
        <f ca="1">IFERROR(IF(V32="Supercritical",MAX($D$16,IFERROR(L1283,MAX($D$16,POWER((ABS(K1283)^2)/($I$5*MAX(F1283,0.1)^2),1/3)))),IF(V32="Subcritical",MAX($D$16,IFERROR(W1283,MAX($D$16,POWER((ABS(K1283)^2)/($I$5*MAX(F1283,0.1)^2),1/3)))),IF(AND(IFERROR(V1283,0)=1,IFERROR(AG1283,0)=1),IF(IFERROR(T1283,-1E+99)&gt;=IFERROR(AE1283,-1E+99),MAX($D$16,IFERROR(L1283,MAX($D$16,POWER((ABS(K1283)^2)/($I$5*MAX(F1283,0.1)^2),1/3)))),MAX($D$16,IFERROR(W1283,MAX($D$16,POWER((ABS(K1283)^2)/($I$5*MAX(F1283,0.1)^2),1/3))))),IF(IFERROR(V1283,0)=1,MAX($D$16,IFERROR(L1283,MAX($D$16,POWER((ABS(K1283)^2)/($I$5*MAX(F1283,0.1)^2),1/3)))),IF(IFERROR(AG1283,0)=1,MAX($D$16,IFERROR(W1283,MAX($D$16,POWER((ABS(K1283)^2)/($I$5*MAX(F1283,0.1)^2),1/3)))),MAX($D$16,POWER((ABS(K1283)^2)/($I$5*MAX(F1283,0.1)^2),1/3))))))),MAX($D$16,POWER((ABS(K1283)^2)/($I$5*MAX(F1283,0.1)^2),1/3)))</f>
        <v>2.1389677043987478</v>
      </c>
      <c r="AI1283">
        <f t="shared" ca="1" si="630"/>
        <v>634.13546770439871</v>
      </c>
      <c r="AJ1283">
        <f t="shared" ca="1" si="631"/>
        <v>635.20495155659808</v>
      </c>
      <c r="AM1283">
        <v>0</v>
      </c>
      <c r="AN1283">
        <v>0</v>
      </c>
      <c r="AO1283">
        <f t="shared" si="632"/>
        <v>0</v>
      </c>
      <c r="AP1283">
        <f t="shared" si="641"/>
        <v>0</v>
      </c>
      <c r="AQ1283">
        <f t="shared" ca="1" si="633"/>
        <v>1.0000000000000004</v>
      </c>
      <c r="AR1283" t="str">
        <f t="shared" ca="1" si="634"/>
        <v>Supercritical</v>
      </c>
      <c r="AS1283">
        <f t="shared" ca="1" si="635"/>
        <v>3.8141460404132466E-3</v>
      </c>
    </row>
    <row r="1284" spans="1:45" x14ac:dyDescent="0.35">
      <c r="A1284">
        <v>1135</v>
      </c>
      <c r="B1284">
        <v>1133.9960000000001</v>
      </c>
      <c r="C1284">
        <v>616075.63100000005</v>
      </c>
      <c r="D1284">
        <v>3096873.176</v>
      </c>
      <c r="E1284">
        <v>631.99599999999998</v>
      </c>
      <c r="F1284">
        <v>5.2</v>
      </c>
      <c r="G1284">
        <v>0</v>
      </c>
      <c r="H1284" t="s">
        <v>194</v>
      </c>
      <c r="I1284">
        <v>0.06</v>
      </c>
      <c r="J1284">
        <f t="shared" si="636"/>
        <v>1.0010000000002037</v>
      </c>
      <c r="K1284">
        <f t="shared" ca="1" si="637"/>
        <v>50.95</v>
      </c>
      <c r="L1284">
        <f t="shared" ca="1" si="638"/>
        <v>1.0684959309922624</v>
      </c>
      <c r="M1284">
        <f t="shared" ca="1" si="611"/>
        <v>5.5561788411597641</v>
      </c>
      <c r="N1284">
        <f t="shared" ca="1" si="612"/>
        <v>0.75728294997139567</v>
      </c>
      <c r="O1284">
        <f t="shared" ca="1" si="613"/>
        <v>9.1699712080119067</v>
      </c>
      <c r="P1284">
        <f t="shared" ca="1" si="614"/>
        <v>633.06449593099228</v>
      </c>
      <c r="Q1284">
        <f t="shared" ca="1" si="615"/>
        <v>637.35034567389584</v>
      </c>
      <c r="R1284">
        <f t="shared" ca="1" si="616"/>
        <v>2.7409906686322007E-2</v>
      </c>
      <c r="S1284">
        <f t="shared" ca="1" si="617"/>
        <v>2.8323507366843055</v>
      </c>
      <c r="T1284">
        <f t="shared" ca="1" si="618"/>
        <v>50.594272557643521</v>
      </c>
      <c r="U1284">
        <f t="shared" ca="1" si="639"/>
        <v>-2.7365901567350193E-2</v>
      </c>
      <c r="V1284">
        <f t="shared" ca="1" si="640"/>
        <v>0</v>
      </c>
      <c r="W1284">
        <f t="shared" ca="1" si="619"/>
        <v>1.2048132354340058</v>
      </c>
      <c r="X1284">
        <f t="shared" ca="1" si="620"/>
        <v>6.2650288242568299</v>
      </c>
      <c r="Y1284">
        <f t="shared" ca="1" si="621"/>
        <v>0.82330306858572955</v>
      </c>
      <c r="Z1284">
        <f t="shared" ca="1" si="622"/>
        <v>8.132444627027521</v>
      </c>
      <c r="AA1284">
        <f t="shared" ca="1" si="623"/>
        <v>633.200813235434</v>
      </c>
      <c r="AB1284">
        <f t="shared" ca="1" si="624"/>
        <v>636.57169272634474</v>
      </c>
      <c r="AC1284">
        <f t="shared" ca="1" si="625"/>
        <v>1.9284650351115529E-2</v>
      </c>
      <c r="AD1284">
        <f t="shared" ca="1" si="626"/>
        <v>2.3655206646723124</v>
      </c>
      <c r="AE1284">
        <f t="shared" ca="1" si="627"/>
        <v>46.011409171224081</v>
      </c>
      <c r="AF1284">
        <f t="shared" ca="1" si="628"/>
        <v>1.9104883902741676E-2</v>
      </c>
      <c r="AG1284">
        <f t="shared" ca="1" si="629"/>
        <v>0</v>
      </c>
      <c r="AH1284">
        <f ca="1">IFERROR(IF(V32="Supercritical",MAX($D$16,IFERROR(L1284,MAX($D$16,POWER((ABS(K1284)^2)/($I$5*MAX(F1284,0.1)^2),1/3)))),IF(V32="Subcritical",MAX($D$16,IFERROR(W1284,MAX($D$16,POWER((ABS(K1284)^2)/($I$5*MAX(F1284,0.1)^2),1/3)))),IF(AND(IFERROR(V1284,0)=1,IFERROR(AG1284,0)=1),IF(IFERROR(T1284,-1E+99)&gt;=IFERROR(AE1284,-1E+99),MAX($D$16,IFERROR(L1284,MAX($D$16,POWER((ABS(K1284)^2)/($I$5*MAX(F1284,0.1)^2),1/3)))),MAX($D$16,IFERROR(W1284,MAX($D$16,POWER((ABS(K1284)^2)/($I$5*MAX(F1284,0.1)^2),1/3))))),IF(IFERROR(V1284,0)=1,MAX($D$16,IFERROR(L1284,MAX($D$16,POWER((ABS(K1284)^2)/($I$5*MAX(F1284,0.1)^2),1/3)))),IF(IFERROR(AG1284,0)=1,MAX($D$16,IFERROR(W1284,MAX($D$16,POWER((ABS(K1284)^2)/($I$5*MAX(F1284,0.1)^2),1/3)))),MAX($D$16,POWER((ABS(K1284)^2)/($I$5*MAX(F1284,0.1)^2),1/3))))))),MAX($D$16,POWER((ABS(K1284)^2)/($I$5*MAX(F1284,0.1)^2),1/3)))</f>
        <v>2.1389677043987478</v>
      </c>
      <c r="AI1284">
        <f t="shared" ca="1" si="630"/>
        <v>634.13496770439872</v>
      </c>
      <c r="AJ1284">
        <f t="shared" ca="1" si="631"/>
        <v>635.20445155659809</v>
      </c>
      <c r="AM1284">
        <v>0</v>
      </c>
      <c r="AN1284">
        <v>0</v>
      </c>
      <c r="AO1284">
        <f t="shared" si="632"/>
        <v>0</v>
      </c>
      <c r="AP1284">
        <f t="shared" si="641"/>
        <v>0</v>
      </c>
      <c r="AQ1284">
        <f t="shared" ca="1" si="633"/>
        <v>1.0000000000000004</v>
      </c>
      <c r="AR1284" t="str">
        <f t="shared" ca="1" si="634"/>
        <v>Supercritical</v>
      </c>
      <c r="AS1284">
        <f t="shared" ca="1" si="635"/>
        <v>3.8141460404132466E-3</v>
      </c>
    </row>
    <row r="1285" spans="1:45" x14ac:dyDescent="0.35">
      <c r="A1285">
        <v>1136</v>
      </c>
      <c r="B1285">
        <v>1134.9960000000001</v>
      </c>
      <c r="C1285">
        <v>616075.58799999999</v>
      </c>
      <c r="D1285">
        <v>3096872.1770000001</v>
      </c>
      <c r="E1285">
        <v>631.99549999999999</v>
      </c>
      <c r="F1285">
        <v>5.2</v>
      </c>
      <c r="G1285">
        <v>0</v>
      </c>
      <c r="H1285" t="s">
        <v>194</v>
      </c>
      <c r="I1285">
        <v>5.7000000000000002E-2</v>
      </c>
      <c r="J1285">
        <f t="shared" si="636"/>
        <v>1</v>
      </c>
      <c r="K1285">
        <f t="shared" ca="1" si="637"/>
        <v>50.95</v>
      </c>
      <c r="L1285">
        <f t="shared" ca="1" si="638"/>
        <v>1.0684959309922624</v>
      </c>
      <c r="M1285">
        <f t="shared" ca="1" si="611"/>
        <v>5.5561788411597641</v>
      </c>
      <c r="N1285">
        <f t="shared" ca="1" si="612"/>
        <v>0.75728294997139567</v>
      </c>
      <c r="O1285">
        <f t="shared" ca="1" si="613"/>
        <v>9.1699712080119067</v>
      </c>
      <c r="P1285">
        <f t="shared" ca="1" si="614"/>
        <v>633.06399593099229</v>
      </c>
      <c r="Q1285">
        <f t="shared" ca="1" si="615"/>
        <v>637.34984567389586</v>
      </c>
      <c r="R1285">
        <f t="shared" ca="1" si="616"/>
        <v>2.7409906686322007E-2</v>
      </c>
      <c r="S1285">
        <f t="shared" ca="1" si="617"/>
        <v>2.8323507366843055</v>
      </c>
      <c r="T1285">
        <f t="shared" ca="1" si="618"/>
        <v>50.594272557643521</v>
      </c>
      <c r="U1285">
        <f t="shared" ca="1" si="639"/>
        <v>-2.7317062411952975E-2</v>
      </c>
      <c r="V1285">
        <f t="shared" ca="1" si="640"/>
        <v>0</v>
      </c>
      <c r="W1285">
        <f t="shared" ca="1" si="619"/>
        <v>1.2054996454806659</v>
      </c>
      <c r="X1285">
        <f t="shared" ca="1" si="620"/>
        <v>6.2685981564994631</v>
      </c>
      <c r="Y1285">
        <f t="shared" ca="1" si="621"/>
        <v>0.82362353704906044</v>
      </c>
      <c r="Z1285">
        <f t="shared" ca="1" si="622"/>
        <v>8.1278140228487246</v>
      </c>
      <c r="AA1285">
        <f t="shared" ca="1" si="623"/>
        <v>633.20099964548069</v>
      </c>
      <c r="AB1285">
        <f t="shared" ca="1" si="624"/>
        <v>636.56804147983428</v>
      </c>
      <c r="AC1285">
        <f t="shared" ca="1" si="625"/>
        <v>1.9252702559648224E-2</v>
      </c>
      <c r="AD1285">
        <f t="shared" ca="1" si="626"/>
        <v>2.3635005653736778</v>
      </c>
      <c r="AE1285">
        <f t="shared" ca="1" si="627"/>
        <v>45.99166089903072</v>
      </c>
      <c r="AF1285">
        <f t="shared" ca="1" si="628"/>
        <v>1.8752702559709178E-2</v>
      </c>
      <c r="AG1285">
        <f t="shared" ca="1" si="629"/>
        <v>0</v>
      </c>
      <c r="AH1285">
        <f ca="1">IFERROR(IF(V32="Supercritical",MAX($D$16,IFERROR(L1285,MAX($D$16,POWER((ABS(K1285)^2)/($I$5*MAX(F1285,0.1)^2),1/3)))),IF(V32="Subcritical",MAX($D$16,IFERROR(W1285,MAX($D$16,POWER((ABS(K1285)^2)/($I$5*MAX(F1285,0.1)^2),1/3)))),IF(AND(IFERROR(V1285,0)=1,IFERROR(AG1285,0)=1),IF(IFERROR(T1285,-1E+99)&gt;=IFERROR(AE1285,-1E+99),MAX($D$16,IFERROR(L1285,MAX($D$16,POWER((ABS(K1285)^2)/($I$5*MAX(F1285,0.1)^2),1/3)))),MAX($D$16,IFERROR(W1285,MAX($D$16,POWER((ABS(K1285)^2)/($I$5*MAX(F1285,0.1)^2),1/3))))),IF(IFERROR(V1285,0)=1,MAX($D$16,IFERROR(L1285,MAX($D$16,POWER((ABS(K1285)^2)/($I$5*MAX(F1285,0.1)^2),1/3)))),IF(IFERROR(AG1285,0)=1,MAX($D$16,IFERROR(W1285,MAX($D$16,POWER((ABS(K1285)^2)/($I$5*MAX(F1285,0.1)^2),1/3)))),MAX($D$16,POWER((ABS(K1285)^2)/($I$5*MAX(F1285,0.1)^2),1/3))))))),MAX($D$16,POWER((ABS(K1285)^2)/($I$5*MAX(F1285,0.1)^2),1/3)))</f>
        <v>2.1389677043987478</v>
      </c>
      <c r="AI1285">
        <f t="shared" ca="1" si="630"/>
        <v>634.13446770439873</v>
      </c>
      <c r="AJ1285">
        <f t="shared" ca="1" si="631"/>
        <v>635.2039515565981</v>
      </c>
      <c r="AM1285">
        <v>0</v>
      </c>
      <c r="AN1285">
        <v>0</v>
      </c>
      <c r="AO1285">
        <f t="shared" si="632"/>
        <v>0</v>
      </c>
      <c r="AP1285">
        <f t="shared" si="641"/>
        <v>0</v>
      </c>
      <c r="AQ1285">
        <f t="shared" ca="1" si="633"/>
        <v>1.0000000000000004</v>
      </c>
      <c r="AR1285" t="str">
        <f t="shared" ca="1" si="634"/>
        <v>Supercritical</v>
      </c>
      <c r="AS1285">
        <f t="shared" ca="1" si="635"/>
        <v>3.8141460404132466E-3</v>
      </c>
    </row>
    <row r="1286" spans="1:45" x14ac:dyDescent="0.35">
      <c r="A1286">
        <v>1137</v>
      </c>
      <c r="B1286">
        <v>1135.9960000000001</v>
      </c>
      <c r="C1286">
        <v>616075.54599999997</v>
      </c>
      <c r="D1286">
        <v>3096871.1779999998</v>
      </c>
      <c r="E1286">
        <v>631.995</v>
      </c>
      <c r="F1286">
        <v>5.2</v>
      </c>
      <c r="G1286">
        <v>0</v>
      </c>
      <c r="H1286" t="s">
        <v>194</v>
      </c>
      <c r="I1286">
        <v>0</v>
      </c>
      <c r="J1286">
        <f t="shared" si="636"/>
        <v>1</v>
      </c>
      <c r="K1286">
        <f t="shared" ca="1" si="637"/>
        <v>50.95</v>
      </c>
      <c r="L1286">
        <f t="shared" ca="1" si="638"/>
        <v>1.0684959309922624</v>
      </c>
      <c r="M1286">
        <f t="shared" ca="1" si="611"/>
        <v>5.5561788411597641</v>
      </c>
      <c r="N1286">
        <f t="shared" ca="1" si="612"/>
        <v>0.75728294997139567</v>
      </c>
      <c r="O1286">
        <f t="shared" ca="1" si="613"/>
        <v>9.1699712080119067</v>
      </c>
      <c r="P1286">
        <f t="shared" ca="1" si="614"/>
        <v>633.0634959309923</v>
      </c>
      <c r="Q1286">
        <f t="shared" ca="1" si="615"/>
        <v>637.34934567389587</v>
      </c>
      <c r="R1286">
        <f t="shared" ca="1" si="616"/>
        <v>2.7409906686322007E-2</v>
      </c>
      <c r="S1286">
        <f t="shared" ca="1" si="617"/>
        <v>2.8323507366843055</v>
      </c>
      <c r="T1286">
        <f t="shared" ca="1" si="618"/>
        <v>50.594272557643521</v>
      </c>
      <c r="U1286">
        <f t="shared" ca="1" si="639"/>
        <v>-2.6909906686341856E-2</v>
      </c>
      <c r="V1286">
        <f t="shared" ca="1" si="640"/>
        <v>0</v>
      </c>
      <c r="W1286">
        <f t="shared" ca="1" si="619"/>
        <v>1.206177214120385</v>
      </c>
      <c r="X1286">
        <f t="shared" ca="1" si="620"/>
        <v>6.2721215134260024</v>
      </c>
      <c r="Y1286">
        <f t="shared" ca="1" si="621"/>
        <v>0.823939764306994</v>
      </c>
      <c r="Z1286">
        <f t="shared" ca="1" si="622"/>
        <v>8.1232482328247713</v>
      </c>
      <c r="AA1286">
        <f t="shared" ca="1" si="623"/>
        <v>633.20117721412043</v>
      </c>
      <c r="AB1286">
        <f t="shared" ca="1" si="624"/>
        <v>636.56443724735641</v>
      </c>
      <c r="AC1286">
        <f t="shared" ca="1" si="625"/>
        <v>1.9221237740164262E-2</v>
      </c>
      <c r="AD1286">
        <f t="shared" ca="1" si="626"/>
        <v>2.3615093045676168</v>
      </c>
      <c r="AE1286">
        <f t="shared" ca="1" si="627"/>
        <v>45.972196246255372</v>
      </c>
      <c r="AF1286">
        <f t="shared" ca="1" si="628"/>
        <v>1.9040747443227701E-2</v>
      </c>
      <c r="AG1286">
        <f t="shared" ca="1" si="629"/>
        <v>0</v>
      </c>
      <c r="AH1286">
        <f ca="1">IFERROR(IF(V32="Supercritical",MAX($D$16,IFERROR(L1286,MAX($D$16,POWER((ABS(K1286)^2)/($I$5*MAX(F1286,0.1)^2),1/3)))),IF(V32="Subcritical",MAX($D$16,IFERROR(W1286,MAX($D$16,POWER((ABS(K1286)^2)/($I$5*MAX(F1286,0.1)^2),1/3)))),IF(AND(IFERROR(V1286,0)=1,IFERROR(AG1286,0)=1),IF(IFERROR(T1286,-1E+99)&gt;=IFERROR(AE1286,-1E+99),MAX($D$16,IFERROR(L1286,MAX($D$16,POWER((ABS(K1286)^2)/($I$5*MAX(F1286,0.1)^2),1/3)))),MAX($D$16,IFERROR(W1286,MAX($D$16,POWER((ABS(K1286)^2)/($I$5*MAX(F1286,0.1)^2),1/3))))),IF(IFERROR(V1286,0)=1,MAX($D$16,IFERROR(L1286,MAX($D$16,POWER((ABS(K1286)^2)/($I$5*MAX(F1286,0.1)^2),1/3)))),IF(IFERROR(AG1286,0)=1,MAX($D$16,IFERROR(W1286,MAX($D$16,POWER((ABS(K1286)^2)/($I$5*MAX(F1286,0.1)^2),1/3)))),MAX($D$16,POWER((ABS(K1286)^2)/($I$5*MAX(F1286,0.1)^2),1/3))))))),MAX($D$16,POWER((ABS(K1286)^2)/($I$5*MAX(F1286,0.1)^2),1/3)))</f>
        <v>2.1389677043987478</v>
      </c>
      <c r="AI1286">
        <f t="shared" ca="1" si="630"/>
        <v>634.13396770439874</v>
      </c>
      <c r="AJ1286">
        <f t="shared" ca="1" si="631"/>
        <v>635.20345155659811</v>
      </c>
      <c r="AM1286">
        <v>0</v>
      </c>
      <c r="AN1286">
        <v>0</v>
      </c>
      <c r="AO1286">
        <f t="shared" si="632"/>
        <v>0</v>
      </c>
      <c r="AP1286">
        <f t="shared" si="641"/>
        <v>0</v>
      </c>
      <c r="AQ1286">
        <f t="shared" ca="1" si="633"/>
        <v>1.0000000000000004</v>
      </c>
      <c r="AR1286" t="str">
        <f t="shared" ca="1" si="634"/>
        <v>Supercritical</v>
      </c>
      <c r="AS1286">
        <f t="shared" ca="1" si="635"/>
        <v>3.8141460404132466E-3</v>
      </c>
    </row>
    <row r="1287" spans="1:45" x14ac:dyDescent="0.35">
      <c r="A1287">
        <v>1138</v>
      </c>
      <c r="B1287">
        <v>1136.9960000000001</v>
      </c>
      <c r="C1287">
        <v>616075.50399999996</v>
      </c>
      <c r="D1287">
        <v>3096870.179</v>
      </c>
      <c r="E1287">
        <v>631.99450000000002</v>
      </c>
      <c r="F1287">
        <v>5.2</v>
      </c>
      <c r="G1287">
        <v>0</v>
      </c>
      <c r="H1287" t="s">
        <v>194</v>
      </c>
      <c r="I1287">
        <v>5.7000000000000002E-2</v>
      </c>
      <c r="J1287">
        <f t="shared" si="636"/>
        <v>1</v>
      </c>
      <c r="K1287">
        <f t="shared" ca="1" si="637"/>
        <v>50.95</v>
      </c>
      <c r="L1287">
        <f t="shared" ca="1" si="638"/>
        <v>1.0684959309922624</v>
      </c>
      <c r="M1287">
        <f t="shared" ca="1" si="611"/>
        <v>5.5561788411597641</v>
      </c>
      <c r="N1287">
        <f t="shared" ca="1" si="612"/>
        <v>0.75728294997139567</v>
      </c>
      <c r="O1287">
        <f t="shared" ca="1" si="613"/>
        <v>9.1699712080119067</v>
      </c>
      <c r="P1287">
        <f t="shared" ca="1" si="614"/>
        <v>633.06299593099232</v>
      </c>
      <c r="Q1287">
        <f t="shared" ca="1" si="615"/>
        <v>637.34884567389588</v>
      </c>
      <c r="R1287">
        <f t="shared" ca="1" si="616"/>
        <v>2.7409906686322007E-2</v>
      </c>
      <c r="S1287">
        <f t="shared" ca="1" si="617"/>
        <v>2.8323507366843055</v>
      </c>
      <c r="T1287">
        <f t="shared" ca="1" si="618"/>
        <v>50.594272557643521</v>
      </c>
      <c r="U1287">
        <f t="shared" ca="1" si="639"/>
        <v>-2.7317062411952975E-2</v>
      </c>
      <c r="V1287">
        <f t="shared" ca="1" si="640"/>
        <v>0</v>
      </c>
      <c r="W1287">
        <f t="shared" ca="1" si="619"/>
        <v>1.2068462420245911</v>
      </c>
      <c r="X1287">
        <f t="shared" ca="1" si="620"/>
        <v>6.2756004585278742</v>
      </c>
      <c r="Y1287">
        <f t="shared" ca="1" si="621"/>
        <v>0.82425189507920971</v>
      </c>
      <c r="Z1287">
        <f t="shared" ca="1" si="622"/>
        <v>8.1187450247512754</v>
      </c>
      <c r="AA1287">
        <f t="shared" ca="1" si="623"/>
        <v>633.20134624202456</v>
      </c>
      <c r="AB1287">
        <f t="shared" ca="1" si="624"/>
        <v>636.56087839171482</v>
      </c>
      <c r="AC1287">
        <f t="shared" ca="1" si="625"/>
        <v>1.9190238999362695E-2</v>
      </c>
      <c r="AD1287">
        <f t="shared" ca="1" si="626"/>
        <v>2.3595458854697489</v>
      </c>
      <c r="AE1287">
        <f t="shared" ca="1" si="627"/>
        <v>45.953005412982186</v>
      </c>
      <c r="AF1287">
        <f t="shared" ca="1" si="628"/>
        <v>1.9009394553563652E-2</v>
      </c>
      <c r="AG1287">
        <f t="shared" ca="1" si="629"/>
        <v>0</v>
      </c>
      <c r="AH1287">
        <f ca="1">IFERROR(IF(V32="Supercritical",MAX($D$16,IFERROR(L1287,MAX($D$16,POWER((ABS(K1287)^2)/($I$5*MAX(F1287,0.1)^2),1/3)))),IF(V32="Subcritical",MAX($D$16,IFERROR(W1287,MAX($D$16,POWER((ABS(K1287)^2)/($I$5*MAX(F1287,0.1)^2),1/3)))),IF(AND(IFERROR(V1287,0)=1,IFERROR(AG1287,0)=1),IF(IFERROR(T1287,-1E+99)&gt;=IFERROR(AE1287,-1E+99),MAX($D$16,IFERROR(L1287,MAX($D$16,POWER((ABS(K1287)^2)/($I$5*MAX(F1287,0.1)^2),1/3)))),MAX($D$16,IFERROR(W1287,MAX($D$16,POWER((ABS(K1287)^2)/($I$5*MAX(F1287,0.1)^2),1/3))))),IF(IFERROR(V1287,0)=1,MAX($D$16,IFERROR(L1287,MAX($D$16,POWER((ABS(K1287)^2)/($I$5*MAX(F1287,0.1)^2),1/3)))),IF(IFERROR(AG1287,0)=1,MAX($D$16,IFERROR(W1287,MAX($D$16,POWER((ABS(K1287)^2)/($I$5*MAX(F1287,0.1)^2),1/3)))),MAX($D$16,POWER((ABS(K1287)^2)/($I$5*MAX(F1287,0.1)^2),1/3))))))),MAX($D$16,POWER((ABS(K1287)^2)/($I$5*MAX(F1287,0.1)^2),1/3)))</f>
        <v>2.1389677043987478</v>
      </c>
      <c r="AI1287">
        <f t="shared" ca="1" si="630"/>
        <v>634.13346770439875</v>
      </c>
      <c r="AJ1287">
        <f t="shared" ca="1" si="631"/>
        <v>635.20295155659812</v>
      </c>
      <c r="AM1287">
        <v>0</v>
      </c>
      <c r="AN1287">
        <v>0</v>
      </c>
      <c r="AO1287">
        <f t="shared" si="632"/>
        <v>0</v>
      </c>
      <c r="AP1287">
        <f t="shared" si="641"/>
        <v>0</v>
      </c>
      <c r="AQ1287">
        <f t="shared" ca="1" si="633"/>
        <v>1.0000000000000004</v>
      </c>
      <c r="AR1287" t="str">
        <f t="shared" ca="1" si="634"/>
        <v>Supercritical</v>
      </c>
      <c r="AS1287">
        <f t="shared" ca="1" si="635"/>
        <v>3.8141460404132466E-3</v>
      </c>
    </row>
    <row r="1288" spans="1:45" x14ac:dyDescent="0.35">
      <c r="A1288">
        <v>1139</v>
      </c>
      <c r="B1288">
        <v>1137.9960000000001</v>
      </c>
      <c r="C1288">
        <v>616075.46100000001</v>
      </c>
      <c r="D1288">
        <v>3096869.18</v>
      </c>
      <c r="E1288">
        <v>631.99400000000003</v>
      </c>
      <c r="F1288">
        <v>5.2</v>
      </c>
      <c r="G1288">
        <v>0</v>
      </c>
      <c r="H1288" t="s">
        <v>194</v>
      </c>
      <c r="I1288">
        <v>5.7000000000000002E-2</v>
      </c>
      <c r="J1288">
        <f t="shared" si="636"/>
        <v>1</v>
      </c>
      <c r="K1288">
        <f t="shared" ca="1" si="637"/>
        <v>50.95</v>
      </c>
      <c r="L1288">
        <f t="shared" ca="1" si="638"/>
        <v>1.0684959309922624</v>
      </c>
      <c r="M1288">
        <f t="shared" ca="1" si="611"/>
        <v>5.5561788411597641</v>
      </c>
      <c r="N1288">
        <f t="shared" ca="1" si="612"/>
        <v>0.75728294997139567</v>
      </c>
      <c r="O1288">
        <f t="shared" ca="1" si="613"/>
        <v>9.1699712080119067</v>
      </c>
      <c r="P1288">
        <f t="shared" ca="1" si="614"/>
        <v>633.06249593099233</v>
      </c>
      <c r="Q1288">
        <f t="shared" ca="1" si="615"/>
        <v>637.34834567389589</v>
      </c>
      <c r="R1288">
        <f t="shared" ca="1" si="616"/>
        <v>2.7409906686322007E-2</v>
      </c>
      <c r="S1288">
        <f t="shared" ca="1" si="617"/>
        <v>2.8323507366843055</v>
      </c>
      <c r="T1288">
        <f t="shared" ca="1" si="618"/>
        <v>50.594272557643521</v>
      </c>
      <c r="U1288">
        <f t="shared" ca="1" si="639"/>
        <v>-2.7317062411952975E-2</v>
      </c>
      <c r="V1288">
        <f t="shared" ca="1" si="640"/>
        <v>0</v>
      </c>
      <c r="W1288">
        <f t="shared" ca="1" si="619"/>
        <v>1.2075070185245356</v>
      </c>
      <c r="X1288">
        <f t="shared" ca="1" si="620"/>
        <v>6.2790364963275849</v>
      </c>
      <c r="Y1288">
        <f t="shared" ca="1" si="621"/>
        <v>0.8245600685407013</v>
      </c>
      <c r="Z1288">
        <f t="shared" ca="1" si="622"/>
        <v>8.1143022547805046</v>
      </c>
      <c r="AA1288">
        <f t="shared" ca="1" si="623"/>
        <v>633.20150701852458</v>
      </c>
      <c r="AB1288">
        <f t="shared" ca="1" si="624"/>
        <v>636.55736334278231</v>
      </c>
      <c r="AC1288">
        <f t="shared" ca="1" si="625"/>
        <v>1.9159690142023632E-2</v>
      </c>
      <c r="AD1288">
        <f t="shared" ca="1" si="626"/>
        <v>2.3576093511932865</v>
      </c>
      <c r="AE1288">
        <f t="shared" ca="1" si="627"/>
        <v>45.934078992335245</v>
      </c>
      <c r="AF1288">
        <f t="shared" ca="1" si="628"/>
        <v>1.8659690142044383E-2</v>
      </c>
      <c r="AG1288">
        <f t="shared" ca="1" si="629"/>
        <v>0</v>
      </c>
      <c r="AH1288">
        <f ca="1">IFERROR(IF(V32="Supercritical",MAX($D$16,IFERROR(L1288,MAX($D$16,POWER((ABS(K1288)^2)/($I$5*MAX(F1288,0.1)^2),1/3)))),IF(V32="Subcritical",MAX($D$16,IFERROR(W1288,MAX($D$16,POWER((ABS(K1288)^2)/($I$5*MAX(F1288,0.1)^2),1/3)))),IF(AND(IFERROR(V1288,0)=1,IFERROR(AG1288,0)=1),IF(IFERROR(T1288,-1E+99)&gt;=IFERROR(AE1288,-1E+99),MAX($D$16,IFERROR(L1288,MAX($D$16,POWER((ABS(K1288)^2)/($I$5*MAX(F1288,0.1)^2),1/3)))),MAX($D$16,IFERROR(W1288,MAX($D$16,POWER((ABS(K1288)^2)/($I$5*MAX(F1288,0.1)^2),1/3))))),IF(IFERROR(V1288,0)=1,MAX($D$16,IFERROR(L1288,MAX($D$16,POWER((ABS(K1288)^2)/($I$5*MAX(F1288,0.1)^2),1/3)))),IF(IFERROR(AG1288,0)=1,MAX($D$16,IFERROR(W1288,MAX($D$16,POWER((ABS(K1288)^2)/($I$5*MAX(F1288,0.1)^2),1/3)))),MAX($D$16,POWER((ABS(K1288)^2)/($I$5*MAX(F1288,0.1)^2),1/3))))))),MAX($D$16,POWER((ABS(K1288)^2)/($I$5*MAX(F1288,0.1)^2),1/3)))</f>
        <v>2.1389677043987478</v>
      </c>
      <c r="AI1288">
        <f t="shared" ca="1" si="630"/>
        <v>634.13296770439877</v>
      </c>
      <c r="AJ1288">
        <f t="shared" ca="1" si="631"/>
        <v>635.20245155659813</v>
      </c>
      <c r="AM1288">
        <v>0</v>
      </c>
      <c r="AN1288">
        <v>0</v>
      </c>
      <c r="AO1288">
        <f t="shared" si="632"/>
        <v>0</v>
      </c>
      <c r="AP1288">
        <f t="shared" si="641"/>
        <v>0</v>
      </c>
      <c r="AQ1288">
        <f t="shared" ca="1" si="633"/>
        <v>1.0000000000000004</v>
      </c>
      <c r="AR1288" t="str">
        <f t="shared" ca="1" si="634"/>
        <v>Supercritical</v>
      </c>
      <c r="AS1288">
        <f t="shared" ca="1" si="635"/>
        <v>3.8141460404132466E-3</v>
      </c>
    </row>
    <row r="1289" spans="1:45" x14ac:dyDescent="0.35">
      <c r="A1289">
        <v>1140</v>
      </c>
      <c r="B1289">
        <v>1138.9960000000001</v>
      </c>
      <c r="C1289">
        <v>616075.41899999999</v>
      </c>
      <c r="D1289">
        <v>3096868.1809999999</v>
      </c>
      <c r="E1289">
        <v>631.99350000000004</v>
      </c>
      <c r="F1289">
        <v>5.2</v>
      </c>
      <c r="G1289">
        <v>0</v>
      </c>
      <c r="H1289" t="s">
        <v>194</v>
      </c>
      <c r="I1289">
        <v>0</v>
      </c>
      <c r="J1289">
        <f t="shared" si="636"/>
        <v>1</v>
      </c>
      <c r="K1289">
        <f t="shared" ca="1" si="637"/>
        <v>50.95</v>
      </c>
      <c r="L1289">
        <f t="shared" ca="1" si="638"/>
        <v>1.0684959309922624</v>
      </c>
      <c r="M1289">
        <f t="shared" ca="1" si="611"/>
        <v>5.5561788411597641</v>
      </c>
      <c r="N1289">
        <f t="shared" ca="1" si="612"/>
        <v>0.75728294997139567</v>
      </c>
      <c r="O1289">
        <f t="shared" ca="1" si="613"/>
        <v>9.1699712080119067</v>
      </c>
      <c r="P1289">
        <f t="shared" ca="1" si="614"/>
        <v>633.06199593099234</v>
      </c>
      <c r="Q1289">
        <f t="shared" ca="1" si="615"/>
        <v>637.3478456738959</v>
      </c>
      <c r="R1289">
        <f t="shared" ca="1" si="616"/>
        <v>2.7409906686322007E-2</v>
      </c>
      <c r="S1289">
        <f t="shared" ca="1" si="617"/>
        <v>2.8323507366843055</v>
      </c>
      <c r="T1289">
        <f t="shared" ca="1" si="618"/>
        <v>50.594272557643521</v>
      </c>
      <c r="U1289">
        <f t="shared" ca="1" si="639"/>
        <v>-2.6909906686341856E-2</v>
      </c>
      <c r="V1289">
        <f t="shared" ca="1" si="640"/>
        <v>0</v>
      </c>
      <c r="W1289">
        <f t="shared" ca="1" si="619"/>
        <v>1.2081598221937389</v>
      </c>
      <c r="X1289">
        <f t="shared" ca="1" si="620"/>
        <v>6.2824310754074419</v>
      </c>
      <c r="Y1289">
        <f t="shared" ca="1" si="621"/>
        <v>0.82486441860892912</v>
      </c>
      <c r="Z1289">
        <f t="shared" ca="1" si="622"/>
        <v>8.1099178627591524</v>
      </c>
      <c r="AA1289">
        <f t="shared" ca="1" si="623"/>
        <v>633.20165982219373</v>
      </c>
      <c r="AB1289">
        <f t="shared" ca="1" si="624"/>
        <v>636.55389059389097</v>
      </c>
      <c r="AC1289">
        <f t="shared" ca="1" si="625"/>
        <v>1.9129575633200783E-2</v>
      </c>
      <c r="AD1289">
        <f t="shared" ca="1" si="626"/>
        <v>2.355698782629966</v>
      </c>
      <c r="AE1289">
        <f t="shared" ca="1" si="627"/>
        <v>45.915407949600031</v>
      </c>
      <c r="AF1289">
        <f t="shared" ca="1" si="628"/>
        <v>1.8610446057550689E-2</v>
      </c>
      <c r="AG1289">
        <f t="shared" ca="1" si="629"/>
        <v>0</v>
      </c>
      <c r="AH1289">
        <f ca="1">IFERROR(IF(V32="Supercritical",MAX($D$16,IFERROR(L1289,MAX($D$16,POWER((ABS(K1289)^2)/($I$5*MAX(F1289,0.1)^2),1/3)))),IF(V32="Subcritical",MAX($D$16,IFERROR(W1289,MAX($D$16,POWER((ABS(K1289)^2)/($I$5*MAX(F1289,0.1)^2),1/3)))),IF(AND(IFERROR(V1289,0)=1,IFERROR(AG1289,0)=1),IF(IFERROR(T1289,-1E+99)&gt;=IFERROR(AE1289,-1E+99),MAX($D$16,IFERROR(L1289,MAX($D$16,POWER((ABS(K1289)^2)/($I$5*MAX(F1289,0.1)^2),1/3)))),MAX($D$16,IFERROR(W1289,MAX($D$16,POWER((ABS(K1289)^2)/($I$5*MAX(F1289,0.1)^2),1/3))))),IF(IFERROR(V1289,0)=1,MAX($D$16,IFERROR(L1289,MAX($D$16,POWER((ABS(K1289)^2)/($I$5*MAX(F1289,0.1)^2),1/3)))),IF(IFERROR(AG1289,0)=1,MAX($D$16,IFERROR(W1289,MAX($D$16,POWER((ABS(K1289)^2)/($I$5*MAX(F1289,0.1)^2),1/3)))),MAX($D$16,POWER((ABS(K1289)^2)/($I$5*MAX(F1289,0.1)^2),1/3))))))),MAX($D$16,POWER((ABS(K1289)^2)/($I$5*MAX(F1289,0.1)^2),1/3)))</f>
        <v>2.1389677043987478</v>
      </c>
      <c r="AI1289">
        <f t="shared" ca="1" si="630"/>
        <v>634.13246770439878</v>
      </c>
      <c r="AJ1289">
        <f t="shared" ca="1" si="631"/>
        <v>635.20195155659815</v>
      </c>
      <c r="AM1289">
        <v>0</v>
      </c>
      <c r="AN1289">
        <v>0</v>
      </c>
      <c r="AO1289">
        <f t="shared" si="632"/>
        <v>0</v>
      </c>
      <c r="AP1289">
        <f t="shared" si="641"/>
        <v>0</v>
      </c>
      <c r="AQ1289">
        <f t="shared" ca="1" si="633"/>
        <v>1.0000000000000004</v>
      </c>
      <c r="AR1289" t="str">
        <f t="shared" ca="1" si="634"/>
        <v>Supercritical</v>
      </c>
      <c r="AS1289">
        <f t="shared" ca="1" si="635"/>
        <v>3.8141460404132466E-3</v>
      </c>
    </row>
    <row r="1290" spans="1:45" x14ac:dyDescent="0.35">
      <c r="A1290">
        <v>1141</v>
      </c>
      <c r="B1290">
        <v>1139.9949999999999</v>
      </c>
      <c r="C1290">
        <v>616075.37699999998</v>
      </c>
      <c r="D1290">
        <v>3096867.182</v>
      </c>
      <c r="E1290">
        <v>631.99300000000005</v>
      </c>
      <c r="F1290">
        <v>5.2</v>
      </c>
      <c r="G1290">
        <v>0</v>
      </c>
      <c r="H1290" t="s">
        <v>194</v>
      </c>
      <c r="I1290">
        <v>0</v>
      </c>
      <c r="J1290">
        <f t="shared" si="636"/>
        <v>0.99899999999979627</v>
      </c>
      <c r="K1290">
        <f t="shared" ca="1" si="637"/>
        <v>50.95</v>
      </c>
      <c r="L1290">
        <f t="shared" ca="1" si="638"/>
        <v>1.0684959309922624</v>
      </c>
      <c r="M1290">
        <f t="shared" ca="1" si="611"/>
        <v>5.5561788411597641</v>
      </c>
      <c r="N1290">
        <f t="shared" ca="1" si="612"/>
        <v>0.75728294997139567</v>
      </c>
      <c r="O1290">
        <f t="shared" ca="1" si="613"/>
        <v>9.1699712080119067</v>
      </c>
      <c r="P1290">
        <f t="shared" ca="1" si="614"/>
        <v>633.06149593099235</v>
      </c>
      <c r="Q1290">
        <f t="shared" ca="1" si="615"/>
        <v>637.34734567389592</v>
      </c>
      <c r="R1290">
        <f t="shared" ca="1" si="616"/>
        <v>2.7409906686322007E-2</v>
      </c>
      <c r="S1290">
        <f t="shared" ca="1" si="617"/>
        <v>2.8323507366843055</v>
      </c>
      <c r="T1290">
        <f t="shared" ca="1" si="618"/>
        <v>50.594272557643521</v>
      </c>
      <c r="U1290">
        <f t="shared" ca="1" si="639"/>
        <v>-2.6882496779649045E-2</v>
      </c>
      <c r="V1290">
        <f t="shared" ca="1" si="640"/>
        <v>0</v>
      </c>
      <c r="W1290">
        <f t="shared" ca="1" si="619"/>
        <v>1.2088049213955803</v>
      </c>
      <c r="X1290">
        <f t="shared" ca="1" si="620"/>
        <v>6.2857855912570173</v>
      </c>
      <c r="Y1290">
        <f t="shared" ca="1" si="621"/>
        <v>0.82516507421359986</v>
      </c>
      <c r="Z1290">
        <f t="shared" ca="1" si="622"/>
        <v>8.1055898678547091</v>
      </c>
      <c r="AA1290">
        <f t="shared" ca="1" si="623"/>
        <v>633.20180492139559</v>
      </c>
      <c r="AB1290">
        <f t="shared" ca="1" si="624"/>
        <v>636.5504586984531</v>
      </c>
      <c r="AC1290">
        <f t="shared" ca="1" si="625"/>
        <v>1.9099880562825935E-2</v>
      </c>
      <c r="AD1290">
        <f t="shared" ca="1" si="626"/>
        <v>2.3538132964631746</v>
      </c>
      <c r="AE1290">
        <f t="shared" ca="1" si="627"/>
        <v>45.896983602647794</v>
      </c>
      <c r="AF1290">
        <f t="shared" ca="1" si="628"/>
        <v>1.89180026716258E-2</v>
      </c>
      <c r="AG1290">
        <f t="shared" ca="1" si="629"/>
        <v>0</v>
      </c>
      <c r="AH1290">
        <f ca="1">IFERROR(IF(V32="Supercritical",MAX($D$16,IFERROR(L1290,MAX($D$16,POWER((ABS(K1290)^2)/($I$5*MAX(F1290,0.1)^2),1/3)))),IF(V32="Subcritical",MAX($D$16,IFERROR(W1290,MAX($D$16,POWER((ABS(K1290)^2)/($I$5*MAX(F1290,0.1)^2),1/3)))),IF(AND(IFERROR(V1290,0)=1,IFERROR(AG1290,0)=1),IF(IFERROR(T1290,-1E+99)&gt;=IFERROR(AE1290,-1E+99),MAX($D$16,IFERROR(L1290,MAX($D$16,POWER((ABS(K1290)^2)/($I$5*MAX(F1290,0.1)^2),1/3)))),MAX($D$16,IFERROR(W1290,MAX($D$16,POWER((ABS(K1290)^2)/($I$5*MAX(F1290,0.1)^2),1/3))))),IF(IFERROR(V1290,0)=1,MAX($D$16,IFERROR(L1290,MAX($D$16,POWER((ABS(K1290)^2)/($I$5*MAX(F1290,0.1)^2),1/3)))),IF(IFERROR(AG1290,0)=1,MAX($D$16,IFERROR(W1290,MAX($D$16,POWER((ABS(K1290)^2)/($I$5*MAX(F1290,0.1)^2),1/3)))),MAX($D$16,POWER((ABS(K1290)^2)/($I$5*MAX(F1290,0.1)^2),1/3))))))),MAX($D$16,POWER((ABS(K1290)^2)/($I$5*MAX(F1290,0.1)^2),1/3)))</f>
        <v>2.1389677043987478</v>
      </c>
      <c r="AI1290">
        <f t="shared" ca="1" si="630"/>
        <v>634.13196770439879</v>
      </c>
      <c r="AJ1290">
        <f t="shared" ca="1" si="631"/>
        <v>635.20145155659816</v>
      </c>
      <c r="AM1290">
        <v>0</v>
      </c>
      <c r="AN1290">
        <v>0</v>
      </c>
      <c r="AO1290">
        <f t="shared" si="632"/>
        <v>0</v>
      </c>
      <c r="AP1290">
        <f t="shared" si="641"/>
        <v>0</v>
      </c>
      <c r="AQ1290">
        <f t="shared" ca="1" si="633"/>
        <v>1.0000000000000004</v>
      </c>
      <c r="AR1290" t="str">
        <f t="shared" ca="1" si="634"/>
        <v>Supercritical</v>
      </c>
      <c r="AS1290">
        <f t="shared" ca="1" si="635"/>
        <v>3.8141460404132466E-3</v>
      </c>
    </row>
    <row r="1291" spans="1:45" x14ac:dyDescent="0.35">
      <c r="A1291">
        <v>1142</v>
      </c>
      <c r="B1291">
        <v>1140.9949999999999</v>
      </c>
      <c r="C1291">
        <v>616075.33499999996</v>
      </c>
      <c r="D1291">
        <v>3096866.1830000002</v>
      </c>
      <c r="E1291">
        <v>631.99249999999995</v>
      </c>
      <c r="F1291">
        <v>5.2</v>
      </c>
      <c r="G1291">
        <v>0</v>
      </c>
      <c r="H1291" t="s">
        <v>194</v>
      </c>
      <c r="I1291">
        <v>5.7000000000000002E-2</v>
      </c>
      <c r="J1291">
        <f t="shared" si="636"/>
        <v>1</v>
      </c>
      <c r="K1291">
        <f t="shared" ca="1" si="637"/>
        <v>50.95</v>
      </c>
      <c r="L1291">
        <f t="shared" ca="1" si="638"/>
        <v>1.0684959309922624</v>
      </c>
      <c r="M1291">
        <f t="shared" ca="1" si="611"/>
        <v>5.5561788411597641</v>
      </c>
      <c r="N1291">
        <f t="shared" ca="1" si="612"/>
        <v>0.75728294997139567</v>
      </c>
      <c r="O1291">
        <f t="shared" ca="1" si="613"/>
        <v>9.1699712080119067</v>
      </c>
      <c r="P1291">
        <f t="shared" ca="1" si="614"/>
        <v>633.06099593099225</v>
      </c>
      <c r="Q1291">
        <f t="shared" ca="1" si="615"/>
        <v>637.34684567389581</v>
      </c>
      <c r="R1291">
        <f t="shared" ca="1" si="616"/>
        <v>2.7409906686322007E-2</v>
      </c>
      <c r="S1291">
        <f t="shared" ca="1" si="617"/>
        <v>2.8323507366843055</v>
      </c>
      <c r="T1291">
        <f t="shared" ca="1" si="618"/>
        <v>50.594272557643521</v>
      </c>
      <c r="U1291">
        <f t="shared" ca="1" si="639"/>
        <v>-2.7317062411839288E-2</v>
      </c>
      <c r="V1291">
        <f t="shared" ca="1" si="640"/>
        <v>0</v>
      </c>
      <c r="W1291">
        <f t="shared" ca="1" si="619"/>
        <v>1.2094425747987605</v>
      </c>
      <c r="X1291">
        <f t="shared" ca="1" si="620"/>
        <v>6.2891013889535552</v>
      </c>
      <c r="Y1291">
        <f t="shared" ca="1" si="621"/>
        <v>0.82546215955044111</v>
      </c>
      <c r="Z1291">
        <f t="shared" ca="1" si="622"/>
        <v>8.1013163644476691</v>
      </c>
      <c r="AA1291">
        <f t="shared" ca="1" si="623"/>
        <v>633.20194257479875</v>
      </c>
      <c r="AB1291">
        <f t="shared" ca="1" si="624"/>
        <v>636.54706626679001</v>
      </c>
      <c r="AC1291">
        <f t="shared" ca="1" si="625"/>
        <v>1.9070590612533002E-2</v>
      </c>
      <c r="AD1291">
        <f t="shared" ca="1" si="626"/>
        <v>2.3519520433028207</v>
      </c>
      <c r="AE1291">
        <f t="shared" ca="1" si="627"/>
        <v>45.878797603559988</v>
      </c>
      <c r="AF1291">
        <f t="shared" ca="1" si="628"/>
        <v>1.8905102981761956E-2</v>
      </c>
      <c r="AG1291">
        <f t="shared" ca="1" si="629"/>
        <v>0</v>
      </c>
      <c r="AH1291">
        <f ca="1">IFERROR(IF(V32="Supercritical",MAX($D$16,IFERROR(L1291,MAX($D$16,POWER((ABS(K1291)^2)/($I$5*MAX(F1291,0.1)^2),1/3)))),IF(V32="Subcritical",MAX($D$16,IFERROR(W1291,MAX($D$16,POWER((ABS(K1291)^2)/($I$5*MAX(F1291,0.1)^2),1/3)))),IF(AND(IFERROR(V1291,0)=1,IFERROR(AG1291,0)=1),IF(IFERROR(T1291,-1E+99)&gt;=IFERROR(AE1291,-1E+99),MAX($D$16,IFERROR(L1291,MAX($D$16,POWER((ABS(K1291)^2)/($I$5*MAX(F1291,0.1)^2),1/3)))),MAX($D$16,IFERROR(W1291,MAX($D$16,POWER((ABS(K1291)^2)/($I$5*MAX(F1291,0.1)^2),1/3))))),IF(IFERROR(V1291,0)=1,MAX($D$16,IFERROR(L1291,MAX($D$16,POWER((ABS(K1291)^2)/($I$5*MAX(F1291,0.1)^2),1/3)))),IF(IFERROR(AG1291,0)=1,MAX($D$16,IFERROR(W1291,MAX($D$16,POWER((ABS(K1291)^2)/($I$5*MAX(F1291,0.1)^2),1/3)))),MAX($D$16,POWER((ABS(K1291)^2)/($I$5*MAX(F1291,0.1)^2),1/3))))))),MAX($D$16,POWER((ABS(K1291)^2)/($I$5*MAX(F1291,0.1)^2),1/3)))</f>
        <v>2.1389677043987478</v>
      </c>
      <c r="AI1291">
        <f t="shared" ca="1" si="630"/>
        <v>634.13146770439869</v>
      </c>
      <c r="AJ1291">
        <f t="shared" ca="1" si="631"/>
        <v>635.20095155659806</v>
      </c>
      <c r="AM1291">
        <v>0</v>
      </c>
      <c r="AN1291">
        <v>0</v>
      </c>
      <c r="AO1291">
        <f t="shared" si="632"/>
        <v>0</v>
      </c>
      <c r="AP1291">
        <f t="shared" si="641"/>
        <v>0</v>
      </c>
      <c r="AQ1291">
        <f t="shared" ca="1" si="633"/>
        <v>1.0000000000000004</v>
      </c>
      <c r="AR1291" t="str">
        <f t="shared" ca="1" si="634"/>
        <v>Supercritical</v>
      </c>
      <c r="AS1291">
        <f t="shared" ca="1" si="635"/>
        <v>3.8141460404132466E-3</v>
      </c>
    </row>
    <row r="1292" spans="1:45" x14ac:dyDescent="0.35">
      <c r="A1292">
        <v>1143</v>
      </c>
      <c r="B1292">
        <v>1141.9949999999999</v>
      </c>
      <c r="C1292">
        <v>616075.29200000002</v>
      </c>
      <c r="D1292">
        <v>3096865.1839999999</v>
      </c>
      <c r="E1292">
        <v>631.99199999999996</v>
      </c>
      <c r="F1292">
        <v>5.2</v>
      </c>
      <c r="G1292">
        <v>0</v>
      </c>
      <c r="H1292" t="s">
        <v>194</v>
      </c>
      <c r="I1292">
        <v>0.06</v>
      </c>
      <c r="J1292">
        <f t="shared" si="636"/>
        <v>1</v>
      </c>
      <c r="K1292">
        <f t="shared" ca="1" si="637"/>
        <v>50.95</v>
      </c>
      <c r="L1292">
        <f t="shared" ca="1" si="638"/>
        <v>1.0684959309922624</v>
      </c>
      <c r="M1292">
        <f t="shared" ca="1" si="611"/>
        <v>5.5561788411597641</v>
      </c>
      <c r="N1292">
        <f t="shared" ca="1" si="612"/>
        <v>0.75728294997139567</v>
      </c>
      <c r="O1292">
        <f t="shared" ca="1" si="613"/>
        <v>9.1699712080119067</v>
      </c>
      <c r="P1292">
        <f t="shared" ca="1" si="614"/>
        <v>633.06049593099226</v>
      </c>
      <c r="Q1292">
        <f t="shared" ca="1" si="615"/>
        <v>637.34634567389583</v>
      </c>
      <c r="R1292">
        <f t="shared" ca="1" si="616"/>
        <v>2.7409906686322007E-2</v>
      </c>
      <c r="S1292">
        <f t="shared" ca="1" si="617"/>
        <v>2.8323507366843055</v>
      </c>
      <c r="T1292">
        <f t="shared" ca="1" si="618"/>
        <v>50.594272557643521</v>
      </c>
      <c r="U1292">
        <f t="shared" ca="1" si="639"/>
        <v>-2.7338491660657382E-2</v>
      </c>
      <c r="V1292">
        <f t="shared" ca="1" si="640"/>
        <v>0</v>
      </c>
      <c r="W1292">
        <f t="shared" ca="1" si="619"/>
        <v>1.210073031862817</v>
      </c>
      <c r="X1292">
        <f t="shared" ca="1" si="620"/>
        <v>6.2923797656866487</v>
      </c>
      <c r="Y1292">
        <f t="shared" ca="1" si="621"/>
        <v>0.82575579432006119</v>
      </c>
      <c r="Z1292">
        <f t="shared" ca="1" si="622"/>
        <v>8.0970955182709226</v>
      </c>
      <c r="AA1292">
        <f t="shared" ca="1" si="623"/>
        <v>633.20207303186282</v>
      </c>
      <c r="AB1292">
        <f t="shared" ca="1" si="624"/>
        <v>636.54371196315753</v>
      </c>
      <c r="AC1292">
        <f t="shared" ca="1" si="625"/>
        <v>1.9041692024541597E-2</v>
      </c>
      <c r="AD1292">
        <f t="shared" ca="1" si="626"/>
        <v>2.3501142059333504</v>
      </c>
      <c r="AE1292">
        <f t="shared" ca="1" si="627"/>
        <v>45.86084192136807</v>
      </c>
      <c r="AF1292">
        <f t="shared" ca="1" si="628"/>
        <v>1.8571872513007293E-2</v>
      </c>
      <c r="AG1292">
        <f t="shared" ca="1" si="629"/>
        <v>0</v>
      </c>
      <c r="AH1292">
        <f ca="1">IFERROR(IF(V32="Supercritical",MAX($D$16,IFERROR(L1292,MAX($D$16,POWER((ABS(K1292)^2)/($I$5*MAX(F1292,0.1)^2),1/3)))),IF(V32="Subcritical",MAX($D$16,IFERROR(W1292,MAX($D$16,POWER((ABS(K1292)^2)/($I$5*MAX(F1292,0.1)^2),1/3)))),IF(AND(IFERROR(V1292,0)=1,IFERROR(AG1292,0)=1),IF(IFERROR(T1292,-1E+99)&gt;=IFERROR(AE1292,-1E+99),MAX($D$16,IFERROR(L1292,MAX($D$16,POWER((ABS(K1292)^2)/($I$5*MAX(F1292,0.1)^2),1/3)))),MAX($D$16,IFERROR(W1292,MAX($D$16,POWER((ABS(K1292)^2)/($I$5*MAX(F1292,0.1)^2),1/3))))),IF(IFERROR(V1292,0)=1,MAX($D$16,IFERROR(L1292,MAX($D$16,POWER((ABS(K1292)^2)/($I$5*MAX(F1292,0.1)^2),1/3)))),IF(IFERROR(AG1292,0)=1,MAX($D$16,IFERROR(W1292,MAX($D$16,POWER((ABS(K1292)^2)/($I$5*MAX(F1292,0.1)^2),1/3)))),MAX($D$16,POWER((ABS(K1292)^2)/($I$5*MAX(F1292,0.1)^2),1/3))))))),MAX($D$16,POWER((ABS(K1292)^2)/($I$5*MAX(F1292,0.1)^2),1/3)))</f>
        <v>2.1389677043987478</v>
      </c>
      <c r="AI1292">
        <f t="shared" ca="1" si="630"/>
        <v>634.1309677043987</v>
      </c>
      <c r="AJ1292">
        <f t="shared" ca="1" si="631"/>
        <v>635.20045155659807</v>
      </c>
      <c r="AM1292">
        <v>0</v>
      </c>
      <c r="AN1292">
        <v>0</v>
      </c>
      <c r="AO1292">
        <f t="shared" si="632"/>
        <v>0</v>
      </c>
      <c r="AP1292">
        <f t="shared" si="641"/>
        <v>0</v>
      </c>
      <c r="AQ1292">
        <f t="shared" ca="1" si="633"/>
        <v>1.0000000000000004</v>
      </c>
      <c r="AR1292" t="str">
        <f t="shared" ca="1" si="634"/>
        <v>Supercritical</v>
      </c>
      <c r="AS1292">
        <f t="shared" ca="1" si="635"/>
        <v>3.8141460404132466E-3</v>
      </c>
    </row>
    <row r="1293" spans="1:45" x14ac:dyDescent="0.35">
      <c r="A1293">
        <v>1144</v>
      </c>
      <c r="B1293">
        <v>1142.9960000000001</v>
      </c>
      <c r="C1293">
        <v>616075.25</v>
      </c>
      <c r="D1293">
        <v>3096864.1839999999</v>
      </c>
      <c r="E1293">
        <v>631.99149999999997</v>
      </c>
      <c r="F1293">
        <v>5.2</v>
      </c>
      <c r="G1293">
        <v>0</v>
      </c>
      <c r="H1293" t="s">
        <v>194</v>
      </c>
      <c r="I1293">
        <v>2E-3</v>
      </c>
      <c r="J1293">
        <f t="shared" si="636"/>
        <v>1.0010000000002037</v>
      </c>
      <c r="K1293">
        <f t="shared" ca="1" si="637"/>
        <v>50.95</v>
      </c>
      <c r="L1293">
        <f t="shared" ca="1" si="638"/>
        <v>1.0684959309922624</v>
      </c>
      <c r="M1293">
        <f t="shared" ca="1" si="611"/>
        <v>5.5561788411597641</v>
      </c>
      <c r="N1293">
        <f t="shared" ca="1" si="612"/>
        <v>0.75728294997139567</v>
      </c>
      <c r="O1293">
        <f t="shared" ca="1" si="613"/>
        <v>9.1699712080119067</v>
      </c>
      <c r="P1293">
        <f t="shared" ca="1" si="614"/>
        <v>633.05999593099227</v>
      </c>
      <c r="Q1293">
        <f t="shared" ca="1" si="615"/>
        <v>637.34584567389584</v>
      </c>
      <c r="R1293">
        <f t="shared" ca="1" si="616"/>
        <v>2.7409906686322007E-2</v>
      </c>
      <c r="S1293">
        <f t="shared" ca="1" si="617"/>
        <v>2.8323507366843055</v>
      </c>
      <c r="T1293">
        <f t="shared" ca="1" si="618"/>
        <v>50.594272557643521</v>
      </c>
      <c r="U1293">
        <f t="shared" ca="1" si="639"/>
        <v>-2.6951602758799709E-2</v>
      </c>
      <c r="V1293">
        <f t="shared" ca="1" si="640"/>
        <v>0</v>
      </c>
      <c r="W1293">
        <f t="shared" ca="1" si="619"/>
        <v>1.2106965332954704</v>
      </c>
      <c r="X1293">
        <f t="shared" ca="1" si="620"/>
        <v>6.2956219731364467</v>
      </c>
      <c r="Y1293">
        <f t="shared" ca="1" si="621"/>
        <v>0.82604609395280626</v>
      </c>
      <c r="Z1293">
        <f t="shared" ca="1" si="622"/>
        <v>8.0929255627807297</v>
      </c>
      <c r="AA1293">
        <f t="shared" ca="1" si="623"/>
        <v>633.20219653329548</v>
      </c>
      <c r="AB1293">
        <f t="shared" ca="1" si="624"/>
        <v>636.54039450295454</v>
      </c>
      <c r="AC1293">
        <f t="shared" ca="1" si="625"/>
        <v>1.9013171572463274E-2</v>
      </c>
      <c r="AD1293">
        <f t="shared" ca="1" si="626"/>
        <v>2.3482989976676616</v>
      </c>
      <c r="AE1293">
        <f t="shared" ca="1" si="627"/>
        <v>45.843108825837014</v>
      </c>
      <c r="AF1293">
        <f t="shared" ca="1" si="628"/>
        <v>1.8513171572521969E-2</v>
      </c>
      <c r="AG1293">
        <f t="shared" ca="1" si="629"/>
        <v>0</v>
      </c>
      <c r="AH1293">
        <f ca="1">IFERROR(IF(V32="Supercritical",MAX($D$16,IFERROR(L1293,MAX($D$16,POWER((ABS(K1293)^2)/($I$5*MAX(F1293,0.1)^2),1/3)))),IF(V32="Subcritical",MAX($D$16,IFERROR(W1293,MAX($D$16,POWER((ABS(K1293)^2)/($I$5*MAX(F1293,0.1)^2),1/3)))),IF(AND(IFERROR(V1293,0)=1,IFERROR(AG1293,0)=1),IF(IFERROR(T1293,-1E+99)&gt;=IFERROR(AE1293,-1E+99),MAX($D$16,IFERROR(L1293,MAX($D$16,POWER((ABS(K1293)^2)/($I$5*MAX(F1293,0.1)^2),1/3)))),MAX($D$16,IFERROR(W1293,MAX($D$16,POWER((ABS(K1293)^2)/($I$5*MAX(F1293,0.1)^2),1/3))))),IF(IFERROR(V1293,0)=1,MAX($D$16,IFERROR(L1293,MAX($D$16,POWER((ABS(K1293)^2)/($I$5*MAX(F1293,0.1)^2),1/3)))),IF(IFERROR(AG1293,0)=1,MAX($D$16,IFERROR(W1293,MAX($D$16,POWER((ABS(K1293)^2)/($I$5*MAX(F1293,0.1)^2),1/3)))),MAX($D$16,POWER((ABS(K1293)^2)/($I$5*MAX(F1293,0.1)^2),1/3))))))),MAX($D$16,POWER((ABS(K1293)^2)/($I$5*MAX(F1293,0.1)^2),1/3)))</f>
        <v>2.1389677043987478</v>
      </c>
      <c r="AI1293">
        <f t="shared" ca="1" si="630"/>
        <v>634.13046770439871</v>
      </c>
      <c r="AJ1293">
        <f t="shared" ca="1" si="631"/>
        <v>635.19995155659808</v>
      </c>
      <c r="AM1293">
        <v>0</v>
      </c>
      <c r="AN1293">
        <v>0</v>
      </c>
      <c r="AO1293">
        <f t="shared" si="632"/>
        <v>0</v>
      </c>
      <c r="AP1293">
        <f t="shared" si="641"/>
        <v>0</v>
      </c>
      <c r="AQ1293">
        <f t="shared" ca="1" si="633"/>
        <v>1.0000000000000004</v>
      </c>
      <c r="AR1293" t="str">
        <f t="shared" ca="1" si="634"/>
        <v>Supercritical</v>
      </c>
      <c r="AS1293">
        <f t="shared" ca="1" si="635"/>
        <v>3.8141460404132466E-3</v>
      </c>
    </row>
    <row r="1294" spans="1:45" x14ac:dyDescent="0.35">
      <c r="A1294">
        <v>1145</v>
      </c>
      <c r="B1294">
        <v>1143.9960000000001</v>
      </c>
      <c r="C1294">
        <v>616075.20799999998</v>
      </c>
      <c r="D1294">
        <v>3096863.1850000001</v>
      </c>
      <c r="E1294">
        <v>631.99099999999999</v>
      </c>
      <c r="F1294">
        <v>5.2</v>
      </c>
      <c r="G1294">
        <v>0</v>
      </c>
      <c r="H1294" t="s">
        <v>194</v>
      </c>
      <c r="I1294">
        <v>0</v>
      </c>
      <c r="J1294">
        <f t="shared" si="636"/>
        <v>1</v>
      </c>
      <c r="K1294">
        <f t="shared" ca="1" si="637"/>
        <v>50.95</v>
      </c>
      <c r="L1294">
        <f t="shared" ca="1" si="638"/>
        <v>1.0684959309922624</v>
      </c>
      <c r="M1294">
        <f t="shared" ca="1" si="611"/>
        <v>5.5561788411597641</v>
      </c>
      <c r="N1294">
        <f t="shared" ca="1" si="612"/>
        <v>0.75728294997139567</v>
      </c>
      <c r="O1294">
        <f t="shared" ca="1" si="613"/>
        <v>9.1699712080119067</v>
      </c>
      <c r="P1294">
        <f t="shared" ca="1" si="614"/>
        <v>633.05949593099228</v>
      </c>
      <c r="Q1294">
        <f t="shared" ca="1" si="615"/>
        <v>637.34534567389585</v>
      </c>
      <c r="R1294">
        <f t="shared" ca="1" si="616"/>
        <v>2.7409906686322007E-2</v>
      </c>
      <c r="S1294">
        <f t="shared" ca="1" si="617"/>
        <v>2.8323507366843055</v>
      </c>
      <c r="T1294">
        <f t="shared" ca="1" si="618"/>
        <v>50.594272557643521</v>
      </c>
      <c r="U1294">
        <f t="shared" ca="1" si="639"/>
        <v>-2.6909906686341856E-2</v>
      </c>
      <c r="V1294">
        <f t="shared" ca="1" si="640"/>
        <v>0</v>
      </c>
      <c r="W1294">
        <f t="shared" ca="1" si="619"/>
        <v>1.2113133114842358</v>
      </c>
      <c r="X1294">
        <f t="shared" ca="1" si="620"/>
        <v>6.2988292197180265</v>
      </c>
      <c r="Y1294">
        <f t="shared" ca="1" si="621"/>
        <v>0.82633316982080907</v>
      </c>
      <c r="Z1294">
        <f t="shared" ca="1" si="622"/>
        <v>8.0888047957396179</v>
      </c>
      <c r="AA1294">
        <f t="shared" ca="1" si="623"/>
        <v>633.2023133114842</v>
      </c>
      <c r="AB1294">
        <f t="shared" ca="1" si="624"/>
        <v>636.5371126500969</v>
      </c>
      <c r="AC1294">
        <f t="shared" ca="1" si="625"/>
        <v>1.8985016533868929E-2</v>
      </c>
      <c r="AD1294">
        <f t="shared" ca="1" si="626"/>
        <v>2.3465056607979617</v>
      </c>
      <c r="AE1294">
        <f t="shared" ca="1" si="627"/>
        <v>45.825590872204586</v>
      </c>
      <c r="AF1294">
        <f t="shared" ca="1" si="628"/>
        <v>1.9101822471043306E-2</v>
      </c>
      <c r="AG1294">
        <f t="shared" ca="1" si="629"/>
        <v>0</v>
      </c>
      <c r="AH1294">
        <f ca="1">IFERROR(IF(V32="Supercritical",MAX($D$16,IFERROR(L1294,MAX($D$16,POWER((ABS(K1294)^2)/($I$5*MAX(F1294,0.1)^2),1/3)))),IF(V32="Subcritical",MAX($D$16,IFERROR(W1294,MAX($D$16,POWER((ABS(K1294)^2)/($I$5*MAX(F1294,0.1)^2),1/3)))),IF(AND(IFERROR(V1294,0)=1,IFERROR(AG1294,0)=1),IF(IFERROR(T1294,-1E+99)&gt;=IFERROR(AE1294,-1E+99),MAX($D$16,IFERROR(L1294,MAX($D$16,POWER((ABS(K1294)^2)/($I$5*MAX(F1294,0.1)^2),1/3)))),MAX($D$16,IFERROR(W1294,MAX($D$16,POWER((ABS(K1294)^2)/($I$5*MAX(F1294,0.1)^2),1/3))))),IF(IFERROR(V1294,0)=1,MAX($D$16,IFERROR(L1294,MAX($D$16,POWER((ABS(K1294)^2)/($I$5*MAX(F1294,0.1)^2),1/3)))),IF(IFERROR(AG1294,0)=1,MAX($D$16,IFERROR(W1294,MAX($D$16,POWER((ABS(K1294)^2)/($I$5*MAX(F1294,0.1)^2),1/3)))),MAX($D$16,POWER((ABS(K1294)^2)/($I$5*MAX(F1294,0.1)^2),1/3))))))),MAX($D$16,POWER((ABS(K1294)^2)/($I$5*MAX(F1294,0.1)^2),1/3)))</f>
        <v>2.1389677043987478</v>
      </c>
      <c r="AI1294">
        <f t="shared" ca="1" si="630"/>
        <v>634.12996770439872</v>
      </c>
      <c r="AJ1294">
        <f t="shared" ca="1" si="631"/>
        <v>635.19945155659809</v>
      </c>
      <c r="AM1294">
        <v>0</v>
      </c>
      <c r="AN1294">
        <v>0</v>
      </c>
      <c r="AO1294">
        <f t="shared" si="632"/>
        <v>0</v>
      </c>
      <c r="AP1294">
        <f t="shared" si="641"/>
        <v>0</v>
      </c>
      <c r="AQ1294">
        <f t="shared" ca="1" si="633"/>
        <v>1.0000000000000004</v>
      </c>
      <c r="AR1294" t="str">
        <f t="shared" ca="1" si="634"/>
        <v>Supercritical</v>
      </c>
      <c r="AS1294">
        <f t="shared" ca="1" si="635"/>
        <v>3.8141460404132466E-3</v>
      </c>
    </row>
    <row r="1295" spans="1:45" x14ac:dyDescent="0.35">
      <c r="A1295">
        <v>1146</v>
      </c>
      <c r="B1295">
        <v>1144.9960000000001</v>
      </c>
      <c r="C1295">
        <v>616075.16599999997</v>
      </c>
      <c r="D1295">
        <v>3096862.1860000002</v>
      </c>
      <c r="E1295">
        <v>631.99080000000004</v>
      </c>
      <c r="F1295">
        <v>5.2</v>
      </c>
      <c r="G1295">
        <v>0</v>
      </c>
      <c r="H1295" t="s">
        <v>194</v>
      </c>
      <c r="I1295">
        <v>5.7000000000000002E-2</v>
      </c>
      <c r="J1295">
        <f t="shared" si="636"/>
        <v>1</v>
      </c>
      <c r="K1295">
        <f t="shared" ca="1" si="637"/>
        <v>50.95</v>
      </c>
      <c r="L1295">
        <f t="shared" ca="1" si="638"/>
        <v>1.0684959309922624</v>
      </c>
      <c r="M1295">
        <f t="shared" ca="1" si="611"/>
        <v>5.5561788411597641</v>
      </c>
      <c r="N1295">
        <f t="shared" ca="1" si="612"/>
        <v>0.75728294997139567</v>
      </c>
      <c r="O1295">
        <f t="shared" ca="1" si="613"/>
        <v>9.1699712080119067</v>
      </c>
      <c r="P1295">
        <f t="shared" ca="1" si="614"/>
        <v>633.05929593099233</v>
      </c>
      <c r="Q1295">
        <f t="shared" ca="1" si="615"/>
        <v>637.3451456738959</v>
      </c>
      <c r="R1295">
        <f t="shared" ca="1" si="616"/>
        <v>2.7409906686322007E-2</v>
      </c>
      <c r="S1295">
        <f t="shared" ca="1" si="617"/>
        <v>2.8323507366843055</v>
      </c>
      <c r="T1295">
        <f t="shared" ca="1" si="618"/>
        <v>50.594272557643521</v>
      </c>
      <c r="U1295">
        <f t="shared" ca="1" si="639"/>
        <v>-2.7617062411991355E-2</v>
      </c>
      <c r="V1295">
        <f t="shared" ca="1" si="640"/>
        <v>0</v>
      </c>
      <c r="W1295">
        <f t="shared" ca="1" si="619"/>
        <v>1.211923590903581</v>
      </c>
      <c r="X1295">
        <f t="shared" ca="1" si="620"/>
        <v>6.302002672698622</v>
      </c>
      <c r="Y1295">
        <f t="shared" ca="1" si="621"/>
        <v>0.82661712943789489</v>
      </c>
      <c r="Z1295">
        <f t="shared" ca="1" si="622"/>
        <v>8.084731575999534</v>
      </c>
      <c r="AA1295">
        <f t="shared" ca="1" si="623"/>
        <v>633.20272359090359</v>
      </c>
      <c r="AB1295">
        <f t="shared" ca="1" si="624"/>
        <v>636.53416521455108</v>
      </c>
      <c r="AC1295">
        <f t="shared" ca="1" si="625"/>
        <v>1.8957214664512681E-2</v>
      </c>
      <c r="AD1295">
        <f t="shared" ca="1" si="626"/>
        <v>2.3447334651381166</v>
      </c>
      <c r="AE1295">
        <f t="shared" ca="1" si="627"/>
        <v>45.808280886822367</v>
      </c>
      <c r="AF1295">
        <f t="shared" ca="1" si="628"/>
        <v>1.8973701618733685E-2</v>
      </c>
      <c r="AG1295">
        <f t="shared" ca="1" si="629"/>
        <v>0</v>
      </c>
      <c r="AH1295">
        <f ca="1">IFERROR(IF(V32="Supercritical",MAX($D$16,IFERROR(L1295,MAX($D$16,POWER((ABS(K1295)^2)/($I$5*MAX(F1295,0.1)^2),1/3)))),IF(V32="Subcritical",MAX($D$16,IFERROR(W1295,MAX($D$16,POWER((ABS(K1295)^2)/($I$5*MAX(F1295,0.1)^2),1/3)))),IF(AND(IFERROR(V1295,0)=1,IFERROR(AG1295,0)=1),IF(IFERROR(T1295,-1E+99)&gt;=IFERROR(AE1295,-1E+99),MAX($D$16,IFERROR(L1295,MAX($D$16,POWER((ABS(K1295)^2)/($I$5*MAX(F1295,0.1)^2),1/3)))),MAX($D$16,IFERROR(W1295,MAX($D$16,POWER((ABS(K1295)^2)/($I$5*MAX(F1295,0.1)^2),1/3))))),IF(IFERROR(V1295,0)=1,MAX($D$16,IFERROR(L1295,MAX($D$16,POWER((ABS(K1295)^2)/($I$5*MAX(F1295,0.1)^2),1/3)))),IF(IFERROR(AG1295,0)=1,MAX($D$16,IFERROR(W1295,MAX($D$16,POWER((ABS(K1295)^2)/($I$5*MAX(F1295,0.1)^2),1/3)))),MAX($D$16,POWER((ABS(K1295)^2)/($I$5*MAX(F1295,0.1)^2),1/3))))))),MAX($D$16,POWER((ABS(K1295)^2)/($I$5*MAX(F1295,0.1)^2),1/3)))</f>
        <v>2.1389677043987478</v>
      </c>
      <c r="AI1295">
        <f t="shared" ca="1" si="630"/>
        <v>634.12976770439877</v>
      </c>
      <c r="AJ1295">
        <f t="shared" ca="1" si="631"/>
        <v>635.19925155659814</v>
      </c>
      <c r="AM1295">
        <v>0</v>
      </c>
      <c r="AN1295">
        <v>0</v>
      </c>
      <c r="AO1295">
        <f t="shared" si="632"/>
        <v>0</v>
      </c>
      <c r="AP1295">
        <f t="shared" si="641"/>
        <v>0</v>
      </c>
      <c r="AQ1295">
        <f t="shared" ca="1" si="633"/>
        <v>1.0000000000000004</v>
      </c>
      <c r="AR1295" t="str">
        <f t="shared" ca="1" si="634"/>
        <v>Supercritical</v>
      </c>
      <c r="AS1295">
        <f t="shared" ca="1" si="635"/>
        <v>3.8141460404132466E-3</v>
      </c>
    </row>
    <row r="1296" spans="1:45" x14ac:dyDescent="0.35">
      <c r="A1296">
        <v>1147</v>
      </c>
      <c r="B1296">
        <v>1145.9960000000001</v>
      </c>
      <c r="C1296">
        <v>616075.12300000002</v>
      </c>
      <c r="D1296">
        <v>3096861.1869999999</v>
      </c>
      <c r="E1296">
        <v>631.9905</v>
      </c>
      <c r="F1296">
        <v>5.2</v>
      </c>
      <c r="G1296">
        <v>0</v>
      </c>
      <c r="H1296" t="s">
        <v>194</v>
      </c>
      <c r="I1296">
        <v>5.7000000000000002E-2</v>
      </c>
      <c r="J1296">
        <f t="shared" si="636"/>
        <v>1</v>
      </c>
      <c r="K1296">
        <f t="shared" ca="1" si="637"/>
        <v>50.95</v>
      </c>
      <c r="L1296">
        <f t="shared" ca="1" si="638"/>
        <v>1.0684959309922624</v>
      </c>
      <c r="M1296">
        <f t="shared" ca="1" si="611"/>
        <v>5.5561788411597641</v>
      </c>
      <c r="N1296">
        <f t="shared" ca="1" si="612"/>
        <v>0.75728294997139567</v>
      </c>
      <c r="O1296">
        <f t="shared" ca="1" si="613"/>
        <v>9.1699712080119067</v>
      </c>
      <c r="P1296">
        <f t="shared" ca="1" si="614"/>
        <v>633.0589959309923</v>
      </c>
      <c r="Q1296">
        <f t="shared" ca="1" si="615"/>
        <v>637.34484567389586</v>
      </c>
      <c r="R1296">
        <f t="shared" ca="1" si="616"/>
        <v>2.7409906686322007E-2</v>
      </c>
      <c r="S1296">
        <f t="shared" ca="1" si="617"/>
        <v>2.8323507366843055</v>
      </c>
      <c r="T1296">
        <f t="shared" ca="1" si="618"/>
        <v>50.594272557643521</v>
      </c>
      <c r="U1296">
        <f t="shared" ca="1" si="639"/>
        <v>-2.7517062411902771E-2</v>
      </c>
      <c r="V1296">
        <f t="shared" ca="1" si="640"/>
        <v>0</v>
      </c>
      <c r="W1296">
        <f t="shared" ca="1" si="619"/>
        <v>1.2125275884994895</v>
      </c>
      <c r="X1296">
        <f t="shared" ca="1" si="620"/>
        <v>6.3051434601973453</v>
      </c>
      <c r="Y1296">
        <f t="shared" ca="1" si="621"/>
        <v>0.8268980766482642</v>
      </c>
      <c r="Z1296">
        <f t="shared" ca="1" si="622"/>
        <v>8.0807043204700229</v>
      </c>
      <c r="AA1296">
        <f t="shared" ca="1" si="623"/>
        <v>633.20302758849948</v>
      </c>
      <c r="AB1296">
        <f t="shared" ca="1" si="624"/>
        <v>636.53115105001132</v>
      </c>
      <c r="AC1296">
        <f t="shared" ca="1" si="625"/>
        <v>1.8929754174085735E-2</v>
      </c>
      <c r="AD1296">
        <f t="shared" ca="1" si="626"/>
        <v>2.342981706650527</v>
      </c>
      <c r="AE1296">
        <f t="shared" ca="1" si="627"/>
        <v>45.791171953630048</v>
      </c>
      <c r="AF1296">
        <f t="shared" ca="1" si="628"/>
        <v>1.8429754174121626E-2</v>
      </c>
      <c r="AG1296">
        <f t="shared" ca="1" si="629"/>
        <v>0</v>
      </c>
      <c r="AH1296">
        <f ca="1">IFERROR(IF(V32="Supercritical",MAX($D$16,IFERROR(L1296,MAX($D$16,POWER((ABS(K1296)^2)/($I$5*MAX(F1296,0.1)^2),1/3)))),IF(V32="Subcritical",MAX($D$16,IFERROR(W1296,MAX($D$16,POWER((ABS(K1296)^2)/($I$5*MAX(F1296,0.1)^2),1/3)))),IF(AND(IFERROR(V1296,0)=1,IFERROR(AG1296,0)=1),IF(IFERROR(T1296,-1E+99)&gt;=IFERROR(AE1296,-1E+99),MAX($D$16,IFERROR(L1296,MAX($D$16,POWER((ABS(K1296)^2)/($I$5*MAX(F1296,0.1)^2),1/3)))),MAX($D$16,IFERROR(W1296,MAX($D$16,POWER((ABS(K1296)^2)/($I$5*MAX(F1296,0.1)^2),1/3))))),IF(IFERROR(V1296,0)=1,MAX($D$16,IFERROR(L1296,MAX($D$16,POWER((ABS(K1296)^2)/($I$5*MAX(F1296,0.1)^2),1/3)))),IF(IFERROR(AG1296,0)=1,MAX($D$16,IFERROR(W1296,MAX($D$16,POWER((ABS(K1296)^2)/($I$5*MAX(F1296,0.1)^2),1/3)))),MAX($D$16,POWER((ABS(K1296)^2)/($I$5*MAX(F1296,0.1)^2),1/3))))))),MAX($D$16,POWER((ABS(K1296)^2)/($I$5*MAX(F1296,0.1)^2),1/3)))</f>
        <v>2.1389677043987478</v>
      </c>
      <c r="AI1296">
        <f t="shared" ca="1" si="630"/>
        <v>634.12946770439873</v>
      </c>
      <c r="AJ1296">
        <f t="shared" ca="1" si="631"/>
        <v>635.1989515565981</v>
      </c>
      <c r="AM1296">
        <v>0</v>
      </c>
      <c r="AN1296">
        <v>0</v>
      </c>
      <c r="AO1296">
        <f t="shared" si="632"/>
        <v>0</v>
      </c>
      <c r="AP1296">
        <f t="shared" si="641"/>
        <v>0</v>
      </c>
      <c r="AQ1296">
        <f t="shared" ca="1" si="633"/>
        <v>1.0000000000000004</v>
      </c>
      <c r="AR1296" t="str">
        <f t="shared" ca="1" si="634"/>
        <v>Supercritical</v>
      </c>
      <c r="AS1296">
        <f t="shared" ca="1" si="635"/>
        <v>3.8141460404132466E-3</v>
      </c>
    </row>
    <row r="1297" spans="1:45" x14ac:dyDescent="0.35">
      <c r="A1297">
        <v>1148</v>
      </c>
      <c r="B1297">
        <v>1146.9960000000001</v>
      </c>
      <c r="C1297">
        <v>616075.08100000001</v>
      </c>
      <c r="D1297">
        <v>3096860.1880000001</v>
      </c>
      <c r="E1297">
        <v>631.99</v>
      </c>
      <c r="F1297">
        <v>5.2</v>
      </c>
      <c r="G1297">
        <v>0</v>
      </c>
      <c r="H1297" t="s">
        <v>194</v>
      </c>
      <c r="I1297">
        <v>0</v>
      </c>
      <c r="J1297">
        <f t="shared" si="636"/>
        <v>1</v>
      </c>
      <c r="K1297">
        <f t="shared" ca="1" si="637"/>
        <v>50.95</v>
      </c>
      <c r="L1297">
        <f t="shared" ca="1" si="638"/>
        <v>1.0684959309922624</v>
      </c>
      <c r="M1297">
        <f t="shared" ca="1" si="611"/>
        <v>5.5561788411597641</v>
      </c>
      <c r="N1297">
        <f t="shared" ca="1" si="612"/>
        <v>0.75728294997139567</v>
      </c>
      <c r="O1297">
        <f t="shared" ca="1" si="613"/>
        <v>9.1699712080119067</v>
      </c>
      <c r="P1297">
        <f t="shared" ca="1" si="614"/>
        <v>633.05849593099231</v>
      </c>
      <c r="Q1297">
        <f t="shared" ca="1" si="615"/>
        <v>637.34434567389587</v>
      </c>
      <c r="R1297">
        <f t="shared" ca="1" si="616"/>
        <v>2.7409906686322007E-2</v>
      </c>
      <c r="S1297">
        <f t="shared" ca="1" si="617"/>
        <v>2.8323507366843055</v>
      </c>
      <c r="T1297">
        <f t="shared" ca="1" si="618"/>
        <v>50.594272557643521</v>
      </c>
      <c r="U1297">
        <f t="shared" ca="1" si="639"/>
        <v>-2.6909906686341856E-2</v>
      </c>
      <c r="V1297">
        <f t="shared" ca="1" si="640"/>
        <v>0</v>
      </c>
      <c r="W1297">
        <f t="shared" ca="1" si="619"/>
        <v>1.213125514052962</v>
      </c>
      <c r="X1297">
        <f t="shared" ca="1" si="620"/>
        <v>6.3082526730754029</v>
      </c>
      <c r="Y1297">
        <f t="shared" ca="1" si="621"/>
        <v>0.8271761118047195</v>
      </c>
      <c r="Z1297">
        <f t="shared" ca="1" si="622"/>
        <v>8.0767215012585769</v>
      </c>
      <c r="AA1297">
        <f t="shared" ca="1" si="623"/>
        <v>633.203125514053</v>
      </c>
      <c r="AB1297">
        <f t="shared" ca="1" si="624"/>
        <v>636.52796905171317</v>
      </c>
      <c r="AC1297">
        <f t="shared" ca="1" si="625"/>
        <v>1.890262370339154E-2</v>
      </c>
      <c r="AD1297">
        <f t="shared" ca="1" si="626"/>
        <v>2.3412497061516291</v>
      </c>
      <c r="AE1297">
        <f t="shared" ca="1" si="627"/>
        <v>45.774257401404824</v>
      </c>
      <c r="AF1297">
        <f t="shared" ca="1" si="628"/>
        <v>1.840262370342316E-2</v>
      </c>
      <c r="AG1297">
        <f t="shared" ca="1" si="629"/>
        <v>0</v>
      </c>
      <c r="AH1297">
        <f ca="1">IFERROR(IF(V32="Supercritical",MAX($D$16,IFERROR(L1297,MAX($D$16,POWER((ABS(K1297)^2)/($I$5*MAX(F1297,0.1)^2),1/3)))),IF(V32="Subcritical",MAX($D$16,IFERROR(W1297,MAX($D$16,POWER((ABS(K1297)^2)/($I$5*MAX(F1297,0.1)^2),1/3)))),IF(AND(IFERROR(V1297,0)=1,IFERROR(AG1297,0)=1),IF(IFERROR(T1297,-1E+99)&gt;=IFERROR(AE1297,-1E+99),MAX($D$16,IFERROR(L1297,MAX($D$16,POWER((ABS(K1297)^2)/($I$5*MAX(F1297,0.1)^2),1/3)))),MAX($D$16,IFERROR(W1297,MAX($D$16,POWER((ABS(K1297)^2)/($I$5*MAX(F1297,0.1)^2),1/3))))),IF(IFERROR(V1297,0)=1,MAX($D$16,IFERROR(L1297,MAX($D$16,POWER((ABS(K1297)^2)/($I$5*MAX(F1297,0.1)^2),1/3)))),IF(IFERROR(AG1297,0)=1,MAX($D$16,IFERROR(W1297,MAX($D$16,POWER((ABS(K1297)^2)/($I$5*MAX(F1297,0.1)^2),1/3)))),MAX($D$16,POWER((ABS(K1297)^2)/($I$5*MAX(F1297,0.1)^2),1/3))))))),MAX($D$16,POWER((ABS(K1297)^2)/($I$5*MAX(F1297,0.1)^2),1/3)))</f>
        <v>2.1389677043987478</v>
      </c>
      <c r="AI1297">
        <f t="shared" ca="1" si="630"/>
        <v>634.12896770439875</v>
      </c>
      <c r="AJ1297">
        <f t="shared" ca="1" si="631"/>
        <v>635.19845155659812</v>
      </c>
      <c r="AM1297">
        <v>0</v>
      </c>
      <c r="AN1297">
        <v>0</v>
      </c>
      <c r="AO1297">
        <f t="shared" si="632"/>
        <v>0</v>
      </c>
      <c r="AP1297">
        <f t="shared" si="641"/>
        <v>0</v>
      </c>
      <c r="AQ1297">
        <f t="shared" ca="1" si="633"/>
        <v>1.0000000000000004</v>
      </c>
      <c r="AR1297" t="str">
        <f t="shared" ca="1" si="634"/>
        <v>Supercritical</v>
      </c>
      <c r="AS1297">
        <f t="shared" ca="1" si="635"/>
        <v>3.8141460404132466E-3</v>
      </c>
    </row>
    <row r="1298" spans="1:45" x14ac:dyDescent="0.35">
      <c r="A1298">
        <v>1149</v>
      </c>
      <c r="B1298">
        <v>1147.9960000000001</v>
      </c>
      <c r="C1298">
        <v>616075.03899999999</v>
      </c>
      <c r="D1298">
        <v>3096859.1889999998</v>
      </c>
      <c r="E1298">
        <v>631.98950000000002</v>
      </c>
      <c r="F1298">
        <v>5.2</v>
      </c>
      <c r="G1298">
        <v>0</v>
      </c>
      <c r="H1298" t="s">
        <v>194</v>
      </c>
      <c r="I1298">
        <v>0</v>
      </c>
      <c r="J1298">
        <f t="shared" si="636"/>
        <v>1</v>
      </c>
      <c r="K1298">
        <f t="shared" ca="1" si="637"/>
        <v>50.95</v>
      </c>
      <c r="L1298">
        <f t="shared" ca="1" si="638"/>
        <v>1.0684959309922624</v>
      </c>
      <c r="M1298">
        <f t="shared" ca="1" si="611"/>
        <v>5.5561788411597641</v>
      </c>
      <c r="N1298">
        <f t="shared" ca="1" si="612"/>
        <v>0.75728294997139567</v>
      </c>
      <c r="O1298">
        <f t="shared" ca="1" si="613"/>
        <v>9.1699712080119067</v>
      </c>
      <c r="P1298">
        <f t="shared" ca="1" si="614"/>
        <v>633.05799593099232</v>
      </c>
      <c r="Q1298">
        <f t="shared" ca="1" si="615"/>
        <v>637.34384567389588</v>
      </c>
      <c r="R1298">
        <f t="shared" ca="1" si="616"/>
        <v>2.7409906686322007E-2</v>
      </c>
      <c r="S1298">
        <f t="shared" ca="1" si="617"/>
        <v>2.8323507366843055</v>
      </c>
      <c r="T1298">
        <f t="shared" ca="1" si="618"/>
        <v>50.594272557643521</v>
      </c>
      <c r="U1298">
        <f t="shared" ca="1" si="639"/>
        <v>-2.6909906686341856E-2</v>
      </c>
      <c r="V1298">
        <f t="shared" ca="1" si="640"/>
        <v>0</v>
      </c>
      <c r="W1298">
        <f t="shared" ca="1" si="619"/>
        <v>1.2137175705236702</v>
      </c>
      <c r="X1298">
        <f t="shared" ca="1" si="620"/>
        <v>6.3113313667230857</v>
      </c>
      <c r="Y1298">
        <f t="shared" ca="1" si="621"/>
        <v>0.82745133193705034</v>
      </c>
      <c r="Z1298">
        <f t="shared" ca="1" si="622"/>
        <v>8.0727816429727124</v>
      </c>
      <c r="AA1298">
        <f t="shared" ca="1" si="623"/>
        <v>633.20321757052375</v>
      </c>
      <c r="AB1298">
        <f t="shared" ca="1" si="624"/>
        <v>636.52481815437272</v>
      </c>
      <c r="AC1298">
        <f t="shared" ca="1" si="625"/>
        <v>1.8875812302852221E-2</v>
      </c>
      <c r="AD1298">
        <f t="shared" ca="1" si="626"/>
        <v>2.3395368080911929</v>
      </c>
      <c r="AE1298">
        <f t="shared" ca="1" si="627"/>
        <v>45.757530791738183</v>
      </c>
      <c r="AF1298">
        <f t="shared" ca="1" si="628"/>
        <v>1.8672488546030763E-2</v>
      </c>
      <c r="AG1298">
        <f t="shared" ca="1" si="629"/>
        <v>0</v>
      </c>
      <c r="AH1298">
        <f ca="1">IFERROR(IF(V32="Supercritical",MAX($D$16,IFERROR(L1298,MAX($D$16,POWER((ABS(K1298)^2)/($I$5*MAX(F1298,0.1)^2),1/3)))),IF(V32="Subcritical",MAX($D$16,IFERROR(W1298,MAX($D$16,POWER((ABS(K1298)^2)/($I$5*MAX(F1298,0.1)^2),1/3)))),IF(AND(IFERROR(V1298,0)=1,IFERROR(AG1298,0)=1),IF(IFERROR(T1298,-1E+99)&gt;=IFERROR(AE1298,-1E+99),MAX($D$16,IFERROR(L1298,MAX($D$16,POWER((ABS(K1298)^2)/($I$5*MAX(F1298,0.1)^2),1/3)))),MAX($D$16,IFERROR(W1298,MAX($D$16,POWER((ABS(K1298)^2)/($I$5*MAX(F1298,0.1)^2),1/3))))),IF(IFERROR(V1298,0)=1,MAX($D$16,IFERROR(L1298,MAX($D$16,POWER((ABS(K1298)^2)/($I$5*MAX(F1298,0.1)^2),1/3)))),IF(IFERROR(AG1298,0)=1,MAX($D$16,IFERROR(W1298,MAX($D$16,POWER((ABS(K1298)^2)/($I$5*MAX(F1298,0.1)^2),1/3)))),MAX($D$16,POWER((ABS(K1298)^2)/($I$5*MAX(F1298,0.1)^2),1/3))))))),MAX($D$16,POWER((ABS(K1298)^2)/($I$5*MAX(F1298,0.1)^2),1/3)))</f>
        <v>2.1389677043987478</v>
      </c>
      <c r="AI1298">
        <f t="shared" ca="1" si="630"/>
        <v>634.12846770439876</v>
      </c>
      <c r="AJ1298">
        <f t="shared" ca="1" si="631"/>
        <v>635.19795155659813</v>
      </c>
      <c r="AM1298">
        <v>0</v>
      </c>
      <c r="AN1298">
        <v>0</v>
      </c>
      <c r="AO1298">
        <f t="shared" si="632"/>
        <v>0</v>
      </c>
      <c r="AP1298">
        <f t="shared" si="641"/>
        <v>0</v>
      </c>
      <c r="AQ1298">
        <f t="shared" ca="1" si="633"/>
        <v>1.0000000000000004</v>
      </c>
      <c r="AR1298" t="str">
        <f t="shared" ca="1" si="634"/>
        <v>Supercritical</v>
      </c>
      <c r="AS1298">
        <f t="shared" ca="1" si="635"/>
        <v>3.8141460404132466E-3</v>
      </c>
    </row>
    <row r="1299" spans="1:45" x14ac:dyDescent="0.35">
      <c r="A1299">
        <v>1150</v>
      </c>
      <c r="B1299">
        <v>1148.9949999999999</v>
      </c>
      <c r="C1299">
        <v>616074.99699999997</v>
      </c>
      <c r="D1299">
        <v>3096858.19</v>
      </c>
      <c r="E1299">
        <v>631.98900000000003</v>
      </c>
      <c r="F1299">
        <v>5.2</v>
      </c>
      <c r="G1299">
        <v>0</v>
      </c>
      <c r="H1299" t="s">
        <v>194</v>
      </c>
      <c r="I1299">
        <v>5.7000000000000002E-2</v>
      </c>
      <c r="J1299">
        <f t="shared" si="636"/>
        <v>0.99899999999979627</v>
      </c>
      <c r="K1299">
        <f t="shared" ca="1" si="637"/>
        <v>50.95</v>
      </c>
      <c r="L1299">
        <f t="shared" ca="1" si="638"/>
        <v>1.0684959309922624</v>
      </c>
      <c r="M1299">
        <f t="shared" ca="1" si="611"/>
        <v>5.5561788411597641</v>
      </c>
      <c r="N1299">
        <f t="shared" ca="1" si="612"/>
        <v>0.75728294997139567</v>
      </c>
      <c r="O1299">
        <f t="shared" ca="1" si="613"/>
        <v>9.1699712080119067</v>
      </c>
      <c r="P1299">
        <f t="shared" ca="1" si="614"/>
        <v>633.05749593099233</v>
      </c>
      <c r="Q1299">
        <f t="shared" ca="1" si="615"/>
        <v>637.3433456738959</v>
      </c>
      <c r="R1299">
        <f t="shared" ca="1" si="616"/>
        <v>2.7409906686322007E-2</v>
      </c>
      <c r="S1299">
        <f t="shared" ca="1" si="617"/>
        <v>2.8323507366843055</v>
      </c>
      <c r="T1299">
        <f t="shared" ca="1" si="618"/>
        <v>50.594272557643521</v>
      </c>
      <c r="U1299">
        <f t="shared" ca="1" si="639"/>
        <v>-2.7289652505260165E-2</v>
      </c>
      <c r="V1299">
        <f t="shared" ca="1" si="640"/>
        <v>0</v>
      </c>
      <c r="W1299">
        <f t="shared" ca="1" si="619"/>
        <v>1.2143039543751912</v>
      </c>
      <c r="X1299">
        <f t="shared" ca="1" si="620"/>
        <v>6.314380562750995</v>
      </c>
      <c r="Y1299">
        <f t="shared" ca="1" si="621"/>
        <v>0.82772383091128532</v>
      </c>
      <c r="Z1299">
        <f t="shared" ca="1" si="622"/>
        <v>8.0688833201720342</v>
      </c>
      <c r="AA1299">
        <f t="shared" ca="1" si="623"/>
        <v>633.2033039543752</v>
      </c>
      <c r="AB1299">
        <f t="shared" ca="1" si="624"/>
        <v>636.52169733024425</v>
      </c>
      <c r="AC1299">
        <f t="shared" ca="1" si="625"/>
        <v>1.8849309412248699E-2</v>
      </c>
      <c r="AD1299">
        <f t="shared" ca="1" si="626"/>
        <v>2.337842379400052</v>
      </c>
      <c r="AE1299">
        <f t="shared" ca="1" si="627"/>
        <v>45.740985907687367</v>
      </c>
      <c r="AF1299">
        <f t="shared" ca="1" si="628"/>
        <v>1.8664556783051012E-2</v>
      </c>
      <c r="AG1299">
        <f t="shared" ca="1" si="629"/>
        <v>0</v>
      </c>
      <c r="AH1299">
        <f ca="1">IFERROR(IF(V32="Supercritical",MAX($D$16,IFERROR(L1299,MAX($D$16,POWER((ABS(K1299)^2)/($I$5*MAX(F1299,0.1)^2),1/3)))),IF(V32="Subcritical",MAX($D$16,IFERROR(W1299,MAX($D$16,POWER((ABS(K1299)^2)/($I$5*MAX(F1299,0.1)^2),1/3)))),IF(AND(IFERROR(V1299,0)=1,IFERROR(AG1299,0)=1),IF(IFERROR(T1299,-1E+99)&gt;=IFERROR(AE1299,-1E+99),MAX($D$16,IFERROR(L1299,MAX($D$16,POWER((ABS(K1299)^2)/($I$5*MAX(F1299,0.1)^2),1/3)))),MAX($D$16,IFERROR(W1299,MAX($D$16,POWER((ABS(K1299)^2)/($I$5*MAX(F1299,0.1)^2),1/3))))),IF(IFERROR(V1299,0)=1,MAX($D$16,IFERROR(L1299,MAX($D$16,POWER((ABS(K1299)^2)/($I$5*MAX(F1299,0.1)^2),1/3)))),IF(IFERROR(AG1299,0)=1,MAX($D$16,IFERROR(W1299,MAX($D$16,POWER((ABS(K1299)^2)/($I$5*MAX(F1299,0.1)^2),1/3)))),MAX($D$16,POWER((ABS(K1299)^2)/($I$5*MAX(F1299,0.1)^2),1/3))))))),MAX($D$16,POWER((ABS(K1299)^2)/($I$5*MAX(F1299,0.1)^2),1/3)))</f>
        <v>2.1389677043987478</v>
      </c>
      <c r="AI1299">
        <f t="shared" ca="1" si="630"/>
        <v>634.12796770439877</v>
      </c>
      <c r="AJ1299">
        <f t="shared" ca="1" si="631"/>
        <v>635.19745155659814</v>
      </c>
      <c r="AM1299">
        <v>0</v>
      </c>
      <c r="AN1299">
        <v>0</v>
      </c>
      <c r="AO1299">
        <f t="shared" si="632"/>
        <v>0</v>
      </c>
      <c r="AP1299">
        <f t="shared" si="641"/>
        <v>0</v>
      </c>
      <c r="AQ1299">
        <f t="shared" ca="1" si="633"/>
        <v>1.0000000000000004</v>
      </c>
      <c r="AR1299" t="str">
        <f t="shared" ca="1" si="634"/>
        <v>Supercritical</v>
      </c>
      <c r="AS1299">
        <f t="shared" ca="1" si="635"/>
        <v>3.8141460404132466E-3</v>
      </c>
    </row>
    <row r="1300" spans="1:45" x14ac:dyDescent="0.35">
      <c r="A1300">
        <v>1151</v>
      </c>
      <c r="B1300">
        <v>1149.9949999999999</v>
      </c>
      <c r="C1300">
        <v>616074.95400000003</v>
      </c>
      <c r="D1300">
        <v>3096857.1910000001</v>
      </c>
      <c r="E1300">
        <v>631.98850000000004</v>
      </c>
      <c r="F1300">
        <v>5.2</v>
      </c>
      <c r="G1300">
        <v>0</v>
      </c>
      <c r="H1300" t="s">
        <v>194</v>
      </c>
      <c r="I1300">
        <v>5.7000000000000002E-2</v>
      </c>
      <c r="J1300">
        <f t="shared" si="636"/>
        <v>1</v>
      </c>
      <c r="K1300">
        <f t="shared" ca="1" si="637"/>
        <v>50.95</v>
      </c>
      <c r="L1300">
        <f t="shared" ca="1" si="638"/>
        <v>1.0684959309922624</v>
      </c>
      <c r="M1300">
        <f t="shared" ca="1" si="611"/>
        <v>5.5561788411597641</v>
      </c>
      <c r="N1300">
        <f t="shared" ca="1" si="612"/>
        <v>0.75728294997139567</v>
      </c>
      <c r="O1300">
        <f t="shared" ca="1" si="613"/>
        <v>9.1699712080119067</v>
      </c>
      <c r="P1300">
        <f t="shared" ca="1" si="614"/>
        <v>633.05699593099234</v>
      </c>
      <c r="Q1300">
        <f t="shared" ca="1" si="615"/>
        <v>637.34284567389591</v>
      </c>
      <c r="R1300">
        <f t="shared" ca="1" si="616"/>
        <v>2.7409906686322007E-2</v>
      </c>
      <c r="S1300">
        <f t="shared" ca="1" si="617"/>
        <v>2.8323507366843055</v>
      </c>
      <c r="T1300">
        <f t="shared" ca="1" si="618"/>
        <v>50.594272557643521</v>
      </c>
      <c r="U1300">
        <f t="shared" ca="1" si="639"/>
        <v>-2.7317062411952975E-2</v>
      </c>
      <c r="V1300">
        <f t="shared" ca="1" si="640"/>
        <v>0</v>
      </c>
      <c r="W1300">
        <f t="shared" ca="1" si="619"/>
        <v>1.2148848558830196</v>
      </c>
      <c r="X1300">
        <f t="shared" ca="1" si="620"/>
        <v>6.3174012505917023</v>
      </c>
      <c r="Y1300">
        <f t="shared" ca="1" si="621"/>
        <v>0.82799369958040747</v>
      </c>
      <c r="Z1300">
        <f t="shared" ca="1" si="622"/>
        <v>8.0650251549603418</v>
      </c>
      <c r="AA1300">
        <f t="shared" ca="1" si="623"/>
        <v>633.20338485588309</v>
      </c>
      <c r="AB1300">
        <f t="shared" ca="1" si="624"/>
        <v>636.51860558728697</v>
      </c>
      <c r="AC1300">
        <f t="shared" ca="1" si="625"/>
        <v>1.8823104841610865E-2</v>
      </c>
      <c r="AD1300">
        <f t="shared" ca="1" si="626"/>
        <v>2.3361658084016987</v>
      </c>
      <c r="AE1300">
        <f t="shared" ca="1" si="627"/>
        <v>45.724616743056302</v>
      </c>
      <c r="AF1300">
        <f t="shared" ca="1" si="628"/>
        <v>1.8334155577463207E-2</v>
      </c>
      <c r="AG1300">
        <f t="shared" ca="1" si="629"/>
        <v>0</v>
      </c>
      <c r="AH1300">
        <f ca="1">IFERROR(IF(V32="Supercritical",MAX($D$16,IFERROR(L1300,MAX($D$16,POWER((ABS(K1300)^2)/($I$5*MAX(F1300,0.1)^2),1/3)))),IF(V32="Subcritical",MAX($D$16,IFERROR(W1300,MAX($D$16,POWER((ABS(K1300)^2)/($I$5*MAX(F1300,0.1)^2),1/3)))),IF(AND(IFERROR(V1300,0)=1,IFERROR(AG1300,0)=1),IF(IFERROR(T1300,-1E+99)&gt;=IFERROR(AE1300,-1E+99),MAX($D$16,IFERROR(L1300,MAX($D$16,POWER((ABS(K1300)^2)/($I$5*MAX(F1300,0.1)^2),1/3)))),MAX($D$16,IFERROR(W1300,MAX($D$16,POWER((ABS(K1300)^2)/($I$5*MAX(F1300,0.1)^2),1/3))))),IF(IFERROR(V1300,0)=1,MAX($D$16,IFERROR(L1300,MAX($D$16,POWER((ABS(K1300)^2)/($I$5*MAX(F1300,0.1)^2),1/3)))),IF(IFERROR(AG1300,0)=1,MAX($D$16,IFERROR(W1300,MAX($D$16,POWER((ABS(K1300)^2)/($I$5*MAX(F1300,0.1)^2),1/3)))),MAX($D$16,POWER((ABS(K1300)^2)/($I$5*MAX(F1300,0.1)^2),1/3))))))),MAX($D$16,POWER((ABS(K1300)^2)/($I$5*MAX(F1300,0.1)^2),1/3)))</f>
        <v>2.1389677043987478</v>
      </c>
      <c r="AI1300">
        <f t="shared" ca="1" si="630"/>
        <v>634.12746770439878</v>
      </c>
      <c r="AJ1300">
        <f t="shared" ca="1" si="631"/>
        <v>635.19695155659815</v>
      </c>
      <c r="AM1300">
        <v>0</v>
      </c>
      <c r="AN1300">
        <v>0</v>
      </c>
      <c r="AO1300">
        <f t="shared" si="632"/>
        <v>0</v>
      </c>
      <c r="AP1300">
        <f t="shared" si="641"/>
        <v>0</v>
      </c>
      <c r="AQ1300">
        <f t="shared" ca="1" si="633"/>
        <v>1.0000000000000004</v>
      </c>
      <c r="AR1300" t="str">
        <f t="shared" ca="1" si="634"/>
        <v>Supercritical</v>
      </c>
      <c r="AS1300">
        <f t="shared" ca="1" si="635"/>
        <v>3.8141460404132466E-3</v>
      </c>
    </row>
    <row r="1301" spans="1:45" x14ac:dyDescent="0.35">
      <c r="A1301">
        <v>1152</v>
      </c>
      <c r="B1301">
        <v>1150.9949999999999</v>
      </c>
      <c r="C1301">
        <v>616074.91200000001</v>
      </c>
      <c r="D1301">
        <v>3096856.1919999998</v>
      </c>
      <c r="E1301">
        <v>631.98800000000006</v>
      </c>
      <c r="F1301">
        <v>5.2</v>
      </c>
      <c r="G1301">
        <v>0</v>
      </c>
      <c r="H1301" t="s">
        <v>194</v>
      </c>
      <c r="I1301">
        <v>2E-3</v>
      </c>
      <c r="J1301">
        <f t="shared" si="636"/>
        <v>1</v>
      </c>
      <c r="K1301">
        <f t="shared" ca="1" si="637"/>
        <v>50.95</v>
      </c>
      <c r="L1301">
        <f t="shared" ca="1" si="638"/>
        <v>1.0684959309922624</v>
      </c>
      <c r="M1301">
        <f t="shared" ca="1" si="611"/>
        <v>5.5561788411597641</v>
      </c>
      <c r="N1301">
        <f t="shared" ca="1" si="612"/>
        <v>0.75728294997139567</v>
      </c>
      <c r="O1301">
        <f t="shared" ca="1" si="613"/>
        <v>9.1699712080119067</v>
      </c>
      <c r="P1301">
        <f t="shared" ca="1" si="614"/>
        <v>633.05649593099236</v>
      </c>
      <c r="Q1301">
        <f t="shared" ca="1" si="615"/>
        <v>637.34234567389592</v>
      </c>
      <c r="R1301">
        <f t="shared" ca="1" si="616"/>
        <v>2.7409906686322007E-2</v>
      </c>
      <c r="S1301">
        <f t="shared" ca="1" si="617"/>
        <v>2.8323507366843055</v>
      </c>
      <c r="T1301">
        <f t="shared" ca="1" si="618"/>
        <v>50.594272557643521</v>
      </c>
      <c r="U1301">
        <f t="shared" ca="1" si="639"/>
        <v>-2.6924192852106898E-2</v>
      </c>
      <c r="V1301">
        <f t="shared" ca="1" si="640"/>
        <v>0</v>
      </c>
      <c r="W1301">
        <f t="shared" ca="1" si="619"/>
        <v>1.2154604594263618</v>
      </c>
      <c r="X1301">
        <f t="shared" ca="1" si="620"/>
        <v>6.3203943890170819</v>
      </c>
      <c r="Y1301">
        <f t="shared" ca="1" si="621"/>
        <v>0.82826102592704187</v>
      </c>
      <c r="Z1301">
        <f t="shared" ca="1" si="622"/>
        <v>8.0612058147092167</v>
      </c>
      <c r="AA1301">
        <f t="shared" ca="1" si="623"/>
        <v>633.20346045942642</v>
      </c>
      <c r="AB1301">
        <f t="shared" ca="1" si="624"/>
        <v>636.51554196743359</v>
      </c>
      <c r="AC1301">
        <f t="shared" ca="1" si="625"/>
        <v>1.8797188753184872E-2</v>
      </c>
      <c r="AD1301">
        <f t="shared" ca="1" si="626"/>
        <v>2.3345065037838033</v>
      </c>
      <c r="AE1301">
        <f t="shared" ca="1" si="627"/>
        <v>45.708417492267394</v>
      </c>
      <c r="AF1301">
        <f t="shared" ca="1" si="628"/>
        <v>1.8327026213569297E-2</v>
      </c>
      <c r="AG1301">
        <f t="shared" ca="1" si="629"/>
        <v>0</v>
      </c>
      <c r="AH1301">
        <f ca="1">IFERROR(IF(V32="Supercritical",MAX($D$16,IFERROR(L1301,MAX($D$16,POWER((ABS(K1301)^2)/($I$5*MAX(F1301,0.1)^2),1/3)))),IF(V32="Subcritical",MAX($D$16,IFERROR(W1301,MAX($D$16,POWER((ABS(K1301)^2)/($I$5*MAX(F1301,0.1)^2),1/3)))),IF(AND(IFERROR(V1301,0)=1,IFERROR(AG1301,0)=1),IF(IFERROR(T1301,-1E+99)&gt;=IFERROR(AE1301,-1E+99),MAX($D$16,IFERROR(L1301,MAX($D$16,POWER((ABS(K1301)^2)/($I$5*MAX(F1301,0.1)^2),1/3)))),MAX($D$16,IFERROR(W1301,MAX($D$16,POWER((ABS(K1301)^2)/($I$5*MAX(F1301,0.1)^2),1/3))))),IF(IFERROR(V1301,0)=1,MAX($D$16,IFERROR(L1301,MAX($D$16,POWER((ABS(K1301)^2)/($I$5*MAX(F1301,0.1)^2),1/3)))),IF(IFERROR(AG1301,0)=1,MAX($D$16,IFERROR(W1301,MAX($D$16,POWER((ABS(K1301)^2)/($I$5*MAX(F1301,0.1)^2),1/3)))),MAX($D$16,POWER((ABS(K1301)^2)/($I$5*MAX(F1301,0.1)^2),1/3))))))),MAX($D$16,POWER((ABS(K1301)^2)/($I$5*MAX(F1301,0.1)^2),1/3)))</f>
        <v>2.1389677043987478</v>
      </c>
      <c r="AI1301">
        <f t="shared" ca="1" si="630"/>
        <v>634.12696770439879</v>
      </c>
      <c r="AJ1301">
        <f t="shared" ca="1" si="631"/>
        <v>635.19645155659816</v>
      </c>
      <c r="AM1301">
        <v>0</v>
      </c>
      <c r="AN1301">
        <v>0</v>
      </c>
      <c r="AO1301">
        <f t="shared" si="632"/>
        <v>0</v>
      </c>
      <c r="AP1301">
        <f t="shared" si="641"/>
        <v>0</v>
      </c>
      <c r="AQ1301">
        <f t="shared" ca="1" si="633"/>
        <v>1.0000000000000004</v>
      </c>
      <c r="AR1301" t="str">
        <f t="shared" ca="1" si="634"/>
        <v>Supercritical</v>
      </c>
      <c r="AS1301">
        <f t="shared" ca="1" si="635"/>
        <v>3.8141460404132466E-3</v>
      </c>
    </row>
    <row r="1302" spans="1:45" x14ac:dyDescent="0.35">
      <c r="A1302">
        <v>1153</v>
      </c>
      <c r="B1302">
        <v>1151.9960000000001</v>
      </c>
      <c r="C1302">
        <v>616074.87</v>
      </c>
      <c r="D1302">
        <v>3096855.1919999998</v>
      </c>
      <c r="E1302">
        <v>631.98749999999995</v>
      </c>
      <c r="F1302">
        <v>5.2</v>
      </c>
      <c r="G1302">
        <v>0</v>
      </c>
      <c r="H1302" t="s">
        <v>194</v>
      </c>
      <c r="I1302">
        <v>2E-3</v>
      </c>
      <c r="J1302">
        <f t="shared" si="636"/>
        <v>1.0010000000002037</v>
      </c>
      <c r="K1302">
        <f t="shared" ca="1" si="637"/>
        <v>50.95</v>
      </c>
      <c r="L1302">
        <f t="shared" ca="1" si="638"/>
        <v>1.0684959309922624</v>
      </c>
      <c r="M1302">
        <f t="shared" ref="M1302:M1365" ca="1" si="642">((F1302)+(G1302)*(L1302))*(L1302)</f>
        <v>5.5561788411597641</v>
      </c>
      <c r="N1302">
        <f t="shared" ref="N1302:N1365" ca="1" si="643">(((F1302)+(G1302)*(L1302))*(L1302))/MAX((F1302)+2*(L1302)*SQRT(1+(G1302)^2),0.000001)</f>
        <v>0.75728294997139567</v>
      </c>
      <c r="O1302">
        <f t="shared" ref="O1302:O1365" ca="1" si="644">ABS(K1302)/MAX(((F1302)+(G1302)*(L1302))*(L1302),0.000001)</f>
        <v>9.1699712080119067</v>
      </c>
      <c r="P1302">
        <f t="shared" ref="P1302:P1365" ca="1" si="645">E1302+L1302</f>
        <v>633.05599593099225</v>
      </c>
      <c r="Q1302">
        <f t="shared" ref="Q1302:Q1365" ca="1" si="646">P1302+((ABS(K1302)/MAX(((F1302)+(G1302)*(L1302))*(L1302),0.000001))^2)/(2*$I$5)</f>
        <v>637.34184567389582</v>
      </c>
      <c r="R1302">
        <f t="shared" ref="R1302:R1365" ca="1" si="647">((ABS(K1302)*$D$6)/(MAX(((F1302)+(G1302)*(L1302))*(L1302),0.000001)*MAX(((((F1302)+(G1302)*(L1302))*(L1302))/MAX((F1302)+2*(L1302)*SQRT(1+(G1302)^2),0.000001))^(2/3),0.000001)))^2</f>
        <v>2.7409906686322007E-2</v>
      </c>
      <c r="S1302">
        <f t="shared" ref="S1302:S1365" ca="1" si="648">ABS(ABS(K1302)/MAX(((F1302)+(G1302)*(L1302))*(L1302),0.000001))/SQRT($I$5*MAX((((F1302)+(G1302)*(L1302))*(L1302))/MAX((F1302)+2*(G1302)*(L1302),0.000001),0.000001))</f>
        <v>2.8323507366843055</v>
      </c>
      <c r="T1302">
        <f t="shared" ref="T1302:T1365" ca="1" si="649">((F1302)*(L1302)^2)/2+(G1302)*(L1302)^3/3+(ABS(K1302)^2)/($I$5*MAX(((F1302)+(G1302)*(L1302))*(L1302),0.000001))</f>
        <v>50.594272557643521</v>
      </c>
      <c r="U1302">
        <f t="shared" ca="1" si="639"/>
        <v>-2.6951602758686022E-2</v>
      </c>
      <c r="V1302">
        <f t="shared" ca="1" si="640"/>
        <v>0</v>
      </c>
      <c r="W1302">
        <f t="shared" ref="W1302:W1365" ca="1" si="650">IF($D$20=0,IFERROR(W1303,MAX($D$16,POWER((ABS(K1302)^2)/($I$5*MAX(F1302,0.1)^2),1/3))),IF(IFERROR(AG1303,0)=0,IFERROR(W1303,MAX($D$16,POWER((ABS(K1302)^2)/($I$5*MAX(F1302,0.1)^2),1/3))),IF(OR(IFERROR(W1302,0)=0,IFERROR(AD1303,0)&gt;1),MAX($D$16,POWER((ABS(K1302)^2)/($I$5*MAX(F1302,0.1)^2),1/3)),IF(IFERROR(AF1302,0)&gt;0,MAX($D$16,IFERROR(W1302,0)+((IFERROR(AF1302,0))*$D$18*IF((IFERROR(AD1302,0))&lt;1,1,-1))),IF(IFERROR(AF1302,0)&lt;0,IF(ABS((MAX($D$16,POWER((ABS(K1302)^2)/($I$5*MAX(F1302,0.1)^2),1/3)))-IFERROR(W1302,0))&gt;$D$19,MAX($D$16,IF((MAX($D$16,POWER((ABS(K1302)^2)/($I$5*MAX(F1302,0.1)^2),1/3)))&gt;IFERROR(W1302,0),MIN((MAX($D$16,POWER((ABS(K1302)^2)/($I$5*MAX(F1302,0.1)^2),1/3))),IFERROR(W1302,0)+(MIN(ABS(IFERROR(AF1302,0))*$D$18,ABS((MAX($D$16,POWER((ABS(K1302)^2)/($I$5*MAX(F1302,0.1)^2),1/3)))-IFERROR(W1302,0))))),MAX((MAX($D$16,POWER((ABS(K1302)^2)/($I$5*MAX(F1302,0.1)^2),1/3))),IFERROR(W1302,0)-(MIN(ABS(IFERROR(AF1302,0))*$D$18,ABS((MAX($D$16,POWER((ABS(K1302)^2)/($I$5*MAX(F1302,0.1)^2),1/3)))-IFERROR(W1302,0))))))),MAX($D$16,POWER((ABS(K1302)^2)/($I$5*MAX(F1302,0.1)^2),1/3))),MAX($D$16,IFERROR(W1302,0)))))))</f>
        <v>1.2160309437648551</v>
      </c>
      <c r="X1302">
        <f t="shared" ref="X1302:X1365" ca="1" si="651">((F1302)+(G1302)*(W1302))*(W1302)</f>
        <v>6.3233609075772463</v>
      </c>
      <c r="Y1302">
        <f t="shared" ref="Y1302:Y1365" ca="1" si="652">(((F1302)+(G1302)*(W1302))*(W1302))/MAX((F1302)+2*(W1302)*SQRT(1+(G1302)^2),0.000001)</f>
        <v>0.82852589519867548</v>
      </c>
      <c r="Z1302">
        <f t="shared" ref="Z1302:Z1365" ca="1" si="653">ABS(K1302)/MAX(((F1302)+(G1302)*(W1302))*(W1302),0.000001)</f>
        <v>8.0574240099038015</v>
      </c>
      <c r="AA1302">
        <f t="shared" ref="AA1302:AA1365" ca="1" si="654">E1302+W1302</f>
        <v>633.2035309437648</v>
      </c>
      <c r="AB1302">
        <f t="shared" ref="AB1302:AB1365" ca="1" si="655">AA1302+((ABS(K1302)/MAX(((F1302)+(G1302)*(W1302))*(W1302),0.000001))^2)/(2*$I$5)</f>
        <v>636.51250554495618</v>
      </c>
      <c r="AC1302">
        <f t="shared" ref="AC1302:AC1365" ca="1" si="656">((ABS(K1302)*$D$6)/(MAX(((F1302)+(G1302)*(W1302))*(W1302),0.000001)*MAX(((((F1302)+(G1302)*(W1302))*(W1302))/MAX((F1302)+2*(W1302)*SQRT(1+(G1302)^2),0.000001))^(2/3),0.000001)))^2</f>
        <v>1.8771551644400992E-2</v>
      </c>
      <c r="AD1302">
        <f t="shared" ref="AD1302:AD1365" ca="1" si="657">ABS(ABS(K1302)/MAX(((F1302)+(G1302)*(W1302))*(W1302),0.000001))/SQRT($I$5*MAX((((F1302)+(G1302)*(W1302))*(W1302))/MAX((F1302)+2*(G1302)*(W1302),0.000001),0.000001))</f>
        <v>2.3328638936254236</v>
      </c>
      <c r="AE1302">
        <f t="shared" ref="AE1302:AE1365" ca="1" si="658">((F1302)*(W1302)^2)/2+(G1302)*(W1302)^3/3+(ABS(K1302)^2)/($I$5*MAX(((F1302)+(G1302)*(W1302))*(W1302),0.000001))</f>
        <v>45.692382540782241</v>
      </c>
      <c r="AF1302">
        <f t="shared" ref="AF1302:AF1365" ca="1" si="659">IF($D$20=0,0,IFERROR(AB1303+(((AC1302+AC1303)/2)*J1303)+(IF(Z1302&gt;Z1303,$D$8*((Z1302^2-Z1303^2)/(2*$I$5)),$D$9*((Z1303^2-Z1302^2)/(2*$I$5)))+($D$10*(ABS(I1303)/90)*(MAX(Z1302^2,Z1303^2)/(2*$I$5))))-AB1302,0))</f>
        <v>1.8585904231485983E-2</v>
      </c>
      <c r="AG1302">
        <f t="shared" ref="AG1302:AG1365" ca="1" si="660">IF($D$20=0,1,IFERROR(IF(ROUND(AD1302,3)=1,1,IF(AND(ABS(AF1302)&lt;$D$19,AD1302&lt;1),1,0)),0))</f>
        <v>0</v>
      </c>
      <c r="AH1302">
        <f ca="1">IFERROR(IF(V32="Supercritical",MAX($D$16,IFERROR(L1302,MAX($D$16,POWER((ABS(K1302)^2)/($I$5*MAX(F1302,0.1)^2),1/3)))),IF(V32="Subcritical",MAX($D$16,IFERROR(W1302,MAX($D$16,POWER((ABS(K1302)^2)/($I$5*MAX(F1302,0.1)^2),1/3)))),IF(AND(IFERROR(V1302,0)=1,IFERROR(AG1302,0)=1),IF(IFERROR(T1302,-1E+99)&gt;=IFERROR(AE1302,-1E+99),MAX($D$16,IFERROR(L1302,MAX($D$16,POWER((ABS(K1302)^2)/($I$5*MAX(F1302,0.1)^2),1/3)))),MAX($D$16,IFERROR(W1302,MAX($D$16,POWER((ABS(K1302)^2)/($I$5*MAX(F1302,0.1)^2),1/3))))),IF(IFERROR(V1302,0)=1,MAX($D$16,IFERROR(L1302,MAX($D$16,POWER((ABS(K1302)^2)/($I$5*MAX(F1302,0.1)^2),1/3)))),IF(IFERROR(AG1302,0)=1,MAX($D$16,IFERROR(W1302,MAX($D$16,POWER((ABS(K1302)^2)/($I$5*MAX(F1302,0.1)^2),1/3)))),MAX($D$16,POWER((ABS(K1302)^2)/($I$5*MAX(F1302,0.1)^2),1/3))))))),MAX($D$16,POWER((ABS(K1302)^2)/($I$5*MAX(F1302,0.1)^2),1/3)))</f>
        <v>2.1389677043987478</v>
      </c>
      <c r="AI1302">
        <f t="shared" ref="AI1302:AI1365" ca="1" si="661">E1302+AH1302</f>
        <v>634.12646770439869</v>
      </c>
      <c r="AJ1302">
        <f t="shared" ref="AJ1302:AJ1365" ca="1" si="662">AI1302+((ABS(K1302)/MAX(((F1302)+(G1302)*(AH1302))*(AH1302),0.000001))^2)/(2*$I$5)</f>
        <v>635.19595155659806</v>
      </c>
      <c r="AM1302">
        <v>0</v>
      </c>
      <c r="AN1302">
        <v>0</v>
      </c>
      <c r="AO1302">
        <f t="shared" ref="AO1302:AO1365" si="663">AM1302+AN1302</f>
        <v>0</v>
      </c>
      <c r="AP1302">
        <f t="shared" si="641"/>
        <v>0</v>
      </c>
      <c r="AQ1302">
        <f t="shared" ref="AQ1302:AQ1365" ca="1" si="664">ABS(ABS(K1302)/MAX(((F1302)+(G1302)*(AH1302))*(AH1302),0.000001))/SQRT($I$5*MAX((((F1302)+(G1302)*(AH1302))*(AH1302))/MAX((F1302)+2*(G1302)*(AH1302),0.000001),0.000001))</f>
        <v>1.0000000000000004</v>
      </c>
      <c r="AR1302" t="str">
        <f t="shared" ref="AR1302:AR1365" ca="1" si="665">IF(AQ1302&lt;1,"Subcritical","Supercritical")</f>
        <v>Supercritical</v>
      </c>
      <c r="AS1302">
        <f t="shared" ref="AS1302:AS1365" ca="1" si="666">((ABS(K1302)*$D$6)/(MAX(((F1302)+(G1302)*(AH1302))*(AH1302),0.000001)*MAX(((((F1302)+(G1302)*(AH1302))*(AH1302))/MAX((F1302)+2*(AH1302)*SQRT(1+(G1302)^2),0.000001))^(2/3),0.000001)))^2</f>
        <v>3.8141460404132466E-3</v>
      </c>
    </row>
    <row r="1303" spans="1:45" x14ac:dyDescent="0.35">
      <c r="A1303">
        <v>1154</v>
      </c>
      <c r="B1303">
        <v>1152.9960000000001</v>
      </c>
      <c r="C1303">
        <v>616074.82799999998</v>
      </c>
      <c r="D1303">
        <v>3096854.193</v>
      </c>
      <c r="E1303">
        <v>631.98699999999997</v>
      </c>
      <c r="F1303">
        <v>5.2</v>
      </c>
      <c r="G1303">
        <v>0</v>
      </c>
      <c r="H1303" t="s">
        <v>194</v>
      </c>
      <c r="I1303">
        <v>5.7000000000000002E-2</v>
      </c>
      <c r="J1303">
        <f t="shared" ref="J1303:J1366" si="667">B1303-B1302</f>
        <v>1</v>
      </c>
      <c r="K1303">
        <f t="shared" ref="K1303:K1366" ca="1" si="668">MAX(0,K1302-AO1302)</f>
        <v>50.95</v>
      </c>
      <c r="L1303">
        <f t="shared" ref="L1303:L1366" ca="1" si="669">IF($D$20=0,IFERROR(L1302,MAX($D$16,POWER((ABS(K1303)^2)/($I$5*MAX(F1303,0.1)^2),1/3))),IF(IFERROR(V1302,0)=0,IFERROR(L1302,MAX($D$16,POWER((ABS(K1303)^2)/($I$5*MAX(F1303,0.1)^2),1/3))),IF(OR(IFERROR(L1303,0)=0,IFERROR(S1302,0)&lt;1,IFERROR(S1303,0)&lt;1),MAX($D$16,POWER((ABS(K1303)^2)/($I$5*MAX(F1303,0.1)^2),1/3)),IF(IFERROR(U1303,0)&gt;0,MAX($D$16,IFERROR(L1303,0)+((IFERROR(U1303,0))*$D$18*IF((IFERROR(S1303,0))&lt;1,1,-1))),IF(IFERROR(U1303,0)&lt;0,IF(ABS((MAX($D$16,POWER((ABS(K1303)^2)/($I$5*MAX(F1303,0.1)^2),1/3)))-IFERROR(L1303,0))&gt;$D$19,MAX($D$16,IF((MAX($D$16,POWER((ABS(K1303)^2)/($I$5*MAX(F1303,0.1)^2),1/3)))&gt;IFERROR(L1303,0),MIN((MAX($D$16,POWER((ABS(K1303)^2)/($I$5*MAX(F1303,0.1)^2),1/3))),IFERROR(L1303,0)+(MIN(ABS(IFERROR(U1303,0))*$D$18,ABS((MAX($D$16,POWER((ABS(K1303)^2)/($I$5*MAX(F1303,0.1)^2),1/3)))-IFERROR(L1303,0))))),MAX((MAX($D$16,POWER((ABS(K1303)^2)/($I$5*MAX(F1303,0.1)^2),1/3))),IFERROR(L1303,0)-(MIN(ABS(IFERROR(U1303,0))*$D$18,ABS((MAX($D$16,POWER((ABS(K1303)^2)/($I$5*MAX(F1303,0.1)^2),1/3)))-IFERROR(L1303,0))))))),MAX($D$16,POWER((ABS(K1303)^2)/($I$5*MAX(F1303,0.1)^2),1/3))),MAX($D$16,IFERROR(L1303,0)))))))</f>
        <v>1.0684959309922624</v>
      </c>
      <c r="M1303">
        <f t="shared" ca="1" si="642"/>
        <v>5.5561788411597641</v>
      </c>
      <c r="N1303">
        <f t="shared" ca="1" si="643"/>
        <v>0.75728294997139567</v>
      </c>
      <c r="O1303">
        <f t="shared" ca="1" si="644"/>
        <v>9.1699712080119067</v>
      </c>
      <c r="P1303">
        <f t="shared" ca="1" si="645"/>
        <v>633.05549593099227</v>
      </c>
      <c r="Q1303">
        <f t="shared" ca="1" si="646"/>
        <v>637.34134567389583</v>
      </c>
      <c r="R1303">
        <f t="shared" ca="1" si="647"/>
        <v>2.7409906686322007E-2</v>
      </c>
      <c r="S1303">
        <f t="shared" ca="1" si="648"/>
        <v>2.8323507366843055</v>
      </c>
      <c r="T1303">
        <f t="shared" ca="1" si="649"/>
        <v>50.594272557643521</v>
      </c>
      <c r="U1303">
        <f t="shared" ref="U1303:U1366" ca="1" si="670">IF($D$20=0,0,IFERROR(Q1302-(((R1302+R1303)/2)*J1303)-(IF(O1302&gt;O1303,$D$8*((O1302^2-O1303^2)/(2*$I$5)),$D$9*((O1303^2-O1302^2)/(2*$I$5)))+($D$10*(ABS(I1303)/90)*(MAX(O1302^2,O1303^2)/(2*$I$5))))-Q1303,0))</f>
        <v>-2.7317062411952975E-2</v>
      </c>
      <c r="V1303">
        <f t="shared" ref="V1303:V1366" ca="1" si="671">IF($D$20=0,1,IFERROR(IF(ROUND(S1303,3)=1,1,IF(AND(ABS(U1303)&lt;$D$19,S1303&gt;1),1,0)),0))</f>
        <v>0</v>
      </c>
      <c r="W1303">
        <f t="shared" ca="1" si="650"/>
        <v>1.2165964823010995</v>
      </c>
      <c r="X1303">
        <f t="shared" ca="1" si="651"/>
        <v>6.326301707965718</v>
      </c>
      <c r="Y1303">
        <f t="shared" ca="1" si="652"/>
        <v>0.82878839003586102</v>
      </c>
      <c r="Z1303">
        <f t="shared" ca="1" si="653"/>
        <v>8.0536784921033195</v>
      </c>
      <c r="AA1303">
        <f t="shared" ca="1" si="654"/>
        <v>633.20359648230101</v>
      </c>
      <c r="AB1303">
        <f t="shared" ca="1" si="655"/>
        <v>636.50949542491912</v>
      </c>
      <c r="AC1303">
        <f t="shared" ca="1" si="656"/>
        <v>1.8746184331778777E-2</v>
      </c>
      <c r="AD1303">
        <f t="shared" ca="1" si="657"/>
        <v>2.3312374244764671</v>
      </c>
      <c r="AE1303">
        <f t="shared" ca="1" si="658"/>
        <v>45.676506456037473</v>
      </c>
      <c r="AF1303">
        <f t="shared" ca="1" si="659"/>
        <v>1.8560244731474995E-2</v>
      </c>
      <c r="AG1303">
        <f t="shared" ca="1" si="660"/>
        <v>0</v>
      </c>
      <c r="AH1303">
        <f ca="1">IFERROR(IF(V32="Supercritical",MAX($D$16,IFERROR(L1303,MAX($D$16,POWER((ABS(K1303)^2)/($I$5*MAX(F1303,0.1)^2),1/3)))),IF(V32="Subcritical",MAX($D$16,IFERROR(W1303,MAX($D$16,POWER((ABS(K1303)^2)/($I$5*MAX(F1303,0.1)^2),1/3)))),IF(AND(IFERROR(V1303,0)=1,IFERROR(AG1303,0)=1),IF(IFERROR(T1303,-1E+99)&gt;=IFERROR(AE1303,-1E+99),MAX($D$16,IFERROR(L1303,MAX($D$16,POWER((ABS(K1303)^2)/($I$5*MAX(F1303,0.1)^2),1/3)))),MAX($D$16,IFERROR(W1303,MAX($D$16,POWER((ABS(K1303)^2)/($I$5*MAX(F1303,0.1)^2),1/3))))),IF(IFERROR(V1303,0)=1,MAX($D$16,IFERROR(L1303,MAX($D$16,POWER((ABS(K1303)^2)/($I$5*MAX(F1303,0.1)^2),1/3)))),IF(IFERROR(AG1303,0)=1,MAX($D$16,IFERROR(W1303,MAX($D$16,POWER((ABS(K1303)^2)/($I$5*MAX(F1303,0.1)^2),1/3)))),MAX($D$16,POWER((ABS(K1303)^2)/($I$5*MAX(F1303,0.1)^2),1/3))))))),MAX($D$16,POWER((ABS(K1303)^2)/($I$5*MAX(F1303,0.1)^2),1/3)))</f>
        <v>2.1389677043987478</v>
      </c>
      <c r="AI1303">
        <f t="shared" ca="1" si="661"/>
        <v>634.1259677043987</v>
      </c>
      <c r="AJ1303">
        <f t="shared" ca="1" si="662"/>
        <v>635.19545155659807</v>
      </c>
      <c r="AM1303">
        <v>0</v>
      </c>
      <c r="AN1303">
        <v>0</v>
      </c>
      <c r="AO1303">
        <f t="shared" si="663"/>
        <v>0</v>
      </c>
      <c r="AP1303">
        <f t="shared" ref="AP1303:AP1366" si="672">AP1302+AO1303</f>
        <v>0</v>
      </c>
      <c r="AQ1303">
        <f t="shared" ca="1" si="664"/>
        <v>1.0000000000000004</v>
      </c>
      <c r="AR1303" t="str">
        <f t="shared" ca="1" si="665"/>
        <v>Supercritical</v>
      </c>
      <c r="AS1303">
        <f t="shared" ca="1" si="666"/>
        <v>3.8141460404132466E-3</v>
      </c>
    </row>
    <row r="1304" spans="1:45" x14ac:dyDescent="0.35">
      <c r="A1304">
        <v>1155</v>
      </c>
      <c r="B1304">
        <v>1153.9960000000001</v>
      </c>
      <c r="C1304">
        <v>616074.78500000003</v>
      </c>
      <c r="D1304">
        <v>3096853.1940000001</v>
      </c>
      <c r="E1304">
        <v>631.98649999999998</v>
      </c>
      <c r="F1304">
        <v>5.2</v>
      </c>
      <c r="G1304">
        <v>0</v>
      </c>
      <c r="H1304" t="s">
        <v>194</v>
      </c>
      <c r="I1304">
        <v>5.7000000000000002E-2</v>
      </c>
      <c r="J1304">
        <f t="shared" si="667"/>
        <v>1</v>
      </c>
      <c r="K1304">
        <f t="shared" ca="1" si="668"/>
        <v>50.95</v>
      </c>
      <c r="L1304">
        <f t="shared" ca="1" si="669"/>
        <v>1.0684959309922624</v>
      </c>
      <c r="M1304">
        <f t="shared" ca="1" si="642"/>
        <v>5.5561788411597641</v>
      </c>
      <c r="N1304">
        <f t="shared" ca="1" si="643"/>
        <v>0.75728294997139567</v>
      </c>
      <c r="O1304">
        <f t="shared" ca="1" si="644"/>
        <v>9.1699712080119067</v>
      </c>
      <c r="P1304">
        <f t="shared" ca="1" si="645"/>
        <v>633.05499593099228</v>
      </c>
      <c r="Q1304">
        <f t="shared" ca="1" si="646"/>
        <v>637.34084567389584</v>
      </c>
      <c r="R1304">
        <f t="shared" ca="1" si="647"/>
        <v>2.7409906686322007E-2</v>
      </c>
      <c r="S1304">
        <f t="shared" ca="1" si="648"/>
        <v>2.8323507366843055</v>
      </c>
      <c r="T1304">
        <f t="shared" ca="1" si="649"/>
        <v>50.594272557643521</v>
      </c>
      <c r="U1304">
        <f t="shared" ca="1" si="670"/>
        <v>-2.7317062411952975E-2</v>
      </c>
      <c r="V1304">
        <f t="shared" ca="1" si="671"/>
        <v>0</v>
      </c>
      <c r="W1304">
        <f t="shared" ca="1" si="650"/>
        <v>1.2171572433298365</v>
      </c>
      <c r="X1304">
        <f t="shared" ca="1" si="651"/>
        <v>6.3292176653151504</v>
      </c>
      <c r="Y1304">
        <f t="shared" ca="1" si="652"/>
        <v>0.82904859059381553</v>
      </c>
      <c r="Z1304">
        <f t="shared" ca="1" si="653"/>
        <v>8.0499680520093246</v>
      </c>
      <c r="AA1304">
        <f t="shared" ca="1" si="654"/>
        <v>633.20365724332987</v>
      </c>
      <c r="AB1304">
        <f t="shared" ca="1" si="655"/>
        <v>636.50651074171776</v>
      </c>
      <c r="AC1304">
        <f t="shared" ca="1" si="656"/>
        <v>1.8721077935710713E-2</v>
      </c>
      <c r="AD1304">
        <f t="shared" ca="1" si="657"/>
        <v>2.3296265604862012</v>
      </c>
      <c r="AE1304">
        <f t="shared" ca="1" si="658"/>
        <v>45.660783978864146</v>
      </c>
      <c r="AF1304">
        <f t="shared" ca="1" si="659"/>
        <v>1.8221077935663743E-2</v>
      </c>
      <c r="AG1304">
        <f t="shared" ca="1" si="660"/>
        <v>0</v>
      </c>
      <c r="AH1304">
        <f ca="1">IFERROR(IF(V32="Supercritical",MAX($D$16,IFERROR(L1304,MAX($D$16,POWER((ABS(K1304)^2)/($I$5*MAX(F1304,0.1)^2),1/3)))),IF(V32="Subcritical",MAX($D$16,IFERROR(W1304,MAX($D$16,POWER((ABS(K1304)^2)/($I$5*MAX(F1304,0.1)^2),1/3)))),IF(AND(IFERROR(V1304,0)=1,IFERROR(AG1304,0)=1),IF(IFERROR(T1304,-1E+99)&gt;=IFERROR(AE1304,-1E+99),MAX($D$16,IFERROR(L1304,MAX($D$16,POWER((ABS(K1304)^2)/($I$5*MAX(F1304,0.1)^2),1/3)))),MAX($D$16,IFERROR(W1304,MAX($D$16,POWER((ABS(K1304)^2)/($I$5*MAX(F1304,0.1)^2),1/3))))),IF(IFERROR(V1304,0)=1,MAX($D$16,IFERROR(L1304,MAX($D$16,POWER((ABS(K1304)^2)/($I$5*MAX(F1304,0.1)^2),1/3)))),IF(IFERROR(AG1304,0)=1,MAX($D$16,IFERROR(W1304,MAX($D$16,POWER((ABS(K1304)^2)/($I$5*MAX(F1304,0.1)^2),1/3)))),MAX($D$16,POWER((ABS(K1304)^2)/($I$5*MAX(F1304,0.1)^2),1/3))))))),MAX($D$16,POWER((ABS(K1304)^2)/($I$5*MAX(F1304,0.1)^2),1/3)))</f>
        <v>2.1389677043987478</v>
      </c>
      <c r="AI1304">
        <f t="shared" ca="1" si="661"/>
        <v>634.12546770439872</v>
      </c>
      <c r="AJ1304">
        <f t="shared" ca="1" si="662"/>
        <v>635.19495155659808</v>
      </c>
      <c r="AM1304">
        <v>0</v>
      </c>
      <c r="AN1304">
        <v>0</v>
      </c>
      <c r="AO1304">
        <f t="shared" si="663"/>
        <v>0</v>
      </c>
      <c r="AP1304">
        <f t="shared" si="672"/>
        <v>0</v>
      </c>
      <c r="AQ1304">
        <f t="shared" ca="1" si="664"/>
        <v>1.0000000000000004</v>
      </c>
      <c r="AR1304" t="str">
        <f t="shared" ca="1" si="665"/>
        <v>Supercritical</v>
      </c>
      <c r="AS1304">
        <f t="shared" ca="1" si="666"/>
        <v>3.8141460404132466E-3</v>
      </c>
    </row>
    <row r="1305" spans="1:45" x14ac:dyDescent="0.35">
      <c r="A1305">
        <v>1156</v>
      </c>
      <c r="B1305">
        <v>1154.9960000000001</v>
      </c>
      <c r="C1305">
        <v>616074.74300000002</v>
      </c>
      <c r="D1305">
        <v>3096852.1949999998</v>
      </c>
      <c r="E1305">
        <v>631.98599999999999</v>
      </c>
      <c r="F1305">
        <v>5.2</v>
      </c>
      <c r="G1305">
        <v>0</v>
      </c>
      <c r="H1305" t="s">
        <v>194</v>
      </c>
      <c r="I1305">
        <v>0</v>
      </c>
      <c r="J1305">
        <f t="shared" si="667"/>
        <v>1</v>
      </c>
      <c r="K1305">
        <f t="shared" ca="1" si="668"/>
        <v>50.95</v>
      </c>
      <c r="L1305">
        <f t="shared" ca="1" si="669"/>
        <v>1.0684959309922624</v>
      </c>
      <c r="M1305">
        <f t="shared" ca="1" si="642"/>
        <v>5.5561788411597641</v>
      </c>
      <c r="N1305">
        <f t="shared" ca="1" si="643"/>
        <v>0.75728294997139567</v>
      </c>
      <c r="O1305">
        <f t="shared" ca="1" si="644"/>
        <v>9.1699712080119067</v>
      </c>
      <c r="P1305">
        <f t="shared" ca="1" si="645"/>
        <v>633.05449593099229</v>
      </c>
      <c r="Q1305">
        <f t="shared" ca="1" si="646"/>
        <v>637.34034567389585</v>
      </c>
      <c r="R1305">
        <f t="shared" ca="1" si="647"/>
        <v>2.7409906686322007E-2</v>
      </c>
      <c r="S1305">
        <f t="shared" ca="1" si="648"/>
        <v>2.8323507366843055</v>
      </c>
      <c r="T1305">
        <f t="shared" ca="1" si="649"/>
        <v>50.594272557643521</v>
      </c>
      <c r="U1305">
        <f t="shared" ca="1" si="670"/>
        <v>-2.6909906686341856E-2</v>
      </c>
      <c r="V1305">
        <f t="shared" ca="1" si="671"/>
        <v>0</v>
      </c>
      <c r="W1305">
        <f t="shared" ca="1" si="650"/>
        <v>1.2177133902748154</v>
      </c>
      <c r="X1305">
        <f t="shared" ca="1" si="651"/>
        <v>6.3321096294290404</v>
      </c>
      <c r="Y1305">
        <f t="shared" ca="1" si="652"/>
        <v>0.82930657465793001</v>
      </c>
      <c r="Z1305">
        <f t="shared" ca="1" si="653"/>
        <v>8.0462915176334544</v>
      </c>
      <c r="AA1305">
        <f t="shared" ca="1" si="654"/>
        <v>633.20371339027486</v>
      </c>
      <c r="AB1305">
        <f t="shared" ca="1" si="655"/>
        <v>636.50355065769281</v>
      </c>
      <c r="AC1305">
        <f t="shared" ca="1" si="656"/>
        <v>1.8696223866057987E-2</v>
      </c>
      <c r="AD1305">
        <f t="shared" ca="1" si="657"/>
        <v>2.3280307825770725</v>
      </c>
      <c r="AE1305">
        <f t="shared" ca="1" si="658"/>
        <v>45.645210015353868</v>
      </c>
      <c r="AF1305">
        <f t="shared" ca="1" si="659"/>
        <v>1.8196223866084438E-2</v>
      </c>
      <c r="AG1305">
        <f t="shared" ca="1" si="660"/>
        <v>0</v>
      </c>
      <c r="AH1305">
        <f ca="1">IFERROR(IF(V32="Supercritical",MAX($D$16,IFERROR(L1305,MAX($D$16,POWER((ABS(K1305)^2)/($I$5*MAX(F1305,0.1)^2),1/3)))),IF(V32="Subcritical",MAX($D$16,IFERROR(W1305,MAX($D$16,POWER((ABS(K1305)^2)/($I$5*MAX(F1305,0.1)^2),1/3)))),IF(AND(IFERROR(V1305,0)=1,IFERROR(AG1305,0)=1),IF(IFERROR(T1305,-1E+99)&gt;=IFERROR(AE1305,-1E+99),MAX($D$16,IFERROR(L1305,MAX($D$16,POWER((ABS(K1305)^2)/($I$5*MAX(F1305,0.1)^2),1/3)))),MAX($D$16,IFERROR(W1305,MAX($D$16,POWER((ABS(K1305)^2)/($I$5*MAX(F1305,0.1)^2),1/3))))),IF(IFERROR(V1305,0)=1,MAX($D$16,IFERROR(L1305,MAX($D$16,POWER((ABS(K1305)^2)/($I$5*MAX(F1305,0.1)^2),1/3)))),IF(IFERROR(AG1305,0)=1,MAX($D$16,IFERROR(W1305,MAX($D$16,POWER((ABS(K1305)^2)/($I$5*MAX(F1305,0.1)^2),1/3)))),MAX($D$16,POWER((ABS(K1305)^2)/($I$5*MAX(F1305,0.1)^2),1/3))))))),MAX($D$16,POWER((ABS(K1305)^2)/($I$5*MAX(F1305,0.1)^2),1/3)))</f>
        <v>2.1389677043987478</v>
      </c>
      <c r="AI1305">
        <f t="shared" ca="1" si="661"/>
        <v>634.12496770439873</v>
      </c>
      <c r="AJ1305">
        <f t="shared" ca="1" si="662"/>
        <v>635.1944515565981</v>
      </c>
      <c r="AM1305">
        <v>0</v>
      </c>
      <c r="AN1305">
        <v>0</v>
      </c>
      <c r="AO1305">
        <f t="shared" si="663"/>
        <v>0</v>
      </c>
      <c r="AP1305">
        <f t="shared" si="672"/>
        <v>0</v>
      </c>
      <c r="AQ1305">
        <f t="shared" ca="1" si="664"/>
        <v>1.0000000000000004</v>
      </c>
      <c r="AR1305" t="str">
        <f t="shared" ca="1" si="665"/>
        <v>Supercritical</v>
      </c>
      <c r="AS1305">
        <f t="shared" ca="1" si="666"/>
        <v>3.8141460404132466E-3</v>
      </c>
    </row>
    <row r="1306" spans="1:45" x14ac:dyDescent="0.35">
      <c r="A1306">
        <v>1157</v>
      </c>
      <c r="B1306">
        <v>1155.9960000000001</v>
      </c>
      <c r="C1306">
        <v>616074.701</v>
      </c>
      <c r="D1306">
        <v>3096851.196</v>
      </c>
      <c r="E1306">
        <v>631.9855</v>
      </c>
      <c r="F1306">
        <v>5.2</v>
      </c>
      <c r="G1306">
        <v>0</v>
      </c>
      <c r="H1306" t="s">
        <v>194</v>
      </c>
      <c r="I1306">
        <v>0</v>
      </c>
      <c r="J1306">
        <f t="shared" si="667"/>
        <v>1</v>
      </c>
      <c r="K1306">
        <f t="shared" ca="1" si="668"/>
        <v>50.95</v>
      </c>
      <c r="L1306">
        <f t="shared" ca="1" si="669"/>
        <v>1.0684959309922624</v>
      </c>
      <c r="M1306">
        <f t="shared" ca="1" si="642"/>
        <v>5.5561788411597641</v>
      </c>
      <c r="N1306">
        <f t="shared" ca="1" si="643"/>
        <v>0.75728294997139567</v>
      </c>
      <c r="O1306">
        <f t="shared" ca="1" si="644"/>
        <v>9.1699712080119067</v>
      </c>
      <c r="P1306">
        <f t="shared" ca="1" si="645"/>
        <v>633.0539959309923</v>
      </c>
      <c r="Q1306">
        <f t="shared" ca="1" si="646"/>
        <v>637.33984567389587</v>
      </c>
      <c r="R1306">
        <f t="shared" ca="1" si="647"/>
        <v>2.7409906686322007E-2</v>
      </c>
      <c r="S1306">
        <f t="shared" ca="1" si="648"/>
        <v>2.8323507366843055</v>
      </c>
      <c r="T1306">
        <f t="shared" ca="1" si="649"/>
        <v>50.594272557643521</v>
      </c>
      <c r="U1306">
        <f t="shared" ca="1" si="670"/>
        <v>-2.6909906686341856E-2</v>
      </c>
      <c r="V1306">
        <f t="shared" ca="1" si="671"/>
        <v>0</v>
      </c>
      <c r="W1306">
        <f t="shared" ca="1" si="650"/>
        <v>1.2182650819138416</v>
      </c>
      <c r="X1306">
        <f t="shared" ca="1" si="651"/>
        <v>6.3349784259519764</v>
      </c>
      <c r="Y1306">
        <f t="shared" ca="1" si="652"/>
        <v>0.82956241775344131</v>
      </c>
      <c r="Z1306">
        <f t="shared" ca="1" si="653"/>
        <v>8.0426477525601978</v>
      </c>
      <c r="AA1306">
        <f t="shared" ca="1" si="654"/>
        <v>633.20376508191384</v>
      </c>
      <c r="AB1306">
        <f t="shared" ca="1" si="655"/>
        <v>636.50061436182011</v>
      </c>
      <c r="AC1306">
        <f t="shared" ca="1" si="656"/>
        <v>1.8671613808518065E-2</v>
      </c>
      <c r="AD1306">
        <f t="shared" ca="1" si="657"/>
        <v>2.3264495876617373</v>
      </c>
      <c r="AE1306">
        <f t="shared" ca="1" si="658"/>
        <v>45.629779629150832</v>
      </c>
      <c r="AF1306">
        <f t="shared" ca="1" si="659"/>
        <v>1.8484814490079771E-2</v>
      </c>
      <c r="AG1306">
        <f t="shared" ca="1" si="660"/>
        <v>0</v>
      </c>
      <c r="AH1306">
        <f ca="1">IFERROR(IF(V32="Supercritical",MAX($D$16,IFERROR(L1306,MAX($D$16,POWER((ABS(K1306)^2)/($I$5*MAX(F1306,0.1)^2),1/3)))),IF(V32="Subcritical",MAX($D$16,IFERROR(W1306,MAX($D$16,POWER((ABS(K1306)^2)/($I$5*MAX(F1306,0.1)^2),1/3)))),IF(AND(IFERROR(V1306,0)=1,IFERROR(AG1306,0)=1),IF(IFERROR(T1306,-1E+99)&gt;=IFERROR(AE1306,-1E+99),MAX($D$16,IFERROR(L1306,MAX($D$16,POWER((ABS(K1306)^2)/($I$5*MAX(F1306,0.1)^2),1/3)))),MAX($D$16,IFERROR(W1306,MAX($D$16,POWER((ABS(K1306)^2)/($I$5*MAX(F1306,0.1)^2),1/3))))),IF(IFERROR(V1306,0)=1,MAX($D$16,IFERROR(L1306,MAX($D$16,POWER((ABS(K1306)^2)/($I$5*MAX(F1306,0.1)^2),1/3)))),IF(IFERROR(AG1306,0)=1,MAX($D$16,IFERROR(W1306,MAX($D$16,POWER((ABS(K1306)^2)/($I$5*MAX(F1306,0.1)^2),1/3)))),MAX($D$16,POWER((ABS(K1306)^2)/($I$5*MAX(F1306,0.1)^2),1/3))))))),MAX($D$16,POWER((ABS(K1306)^2)/($I$5*MAX(F1306,0.1)^2),1/3)))</f>
        <v>2.1389677043987478</v>
      </c>
      <c r="AI1306">
        <f t="shared" ca="1" si="661"/>
        <v>634.12446770439874</v>
      </c>
      <c r="AJ1306">
        <f t="shared" ca="1" si="662"/>
        <v>635.19395155659811</v>
      </c>
      <c r="AM1306">
        <v>0</v>
      </c>
      <c r="AN1306">
        <v>0</v>
      </c>
      <c r="AO1306">
        <f t="shared" si="663"/>
        <v>0</v>
      </c>
      <c r="AP1306">
        <f t="shared" si="672"/>
        <v>0</v>
      </c>
      <c r="AQ1306">
        <f t="shared" ca="1" si="664"/>
        <v>1.0000000000000004</v>
      </c>
      <c r="AR1306" t="str">
        <f t="shared" ca="1" si="665"/>
        <v>Supercritical</v>
      </c>
      <c r="AS1306">
        <f t="shared" ca="1" si="666"/>
        <v>3.8141460404132466E-3</v>
      </c>
    </row>
    <row r="1307" spans="1:45" x14ac:dyDescent="0.35">
      <c r="A1307">
        <v>1158</v>
      </c>
      <c r="B1307">
        <v>1156.9960000000001</v>
      </c>
      <c r="C1307">
        <v>616074.65899999999</v>
      </c>
      <c r="D1307">
        <v>3096850.1970000002</v>
      </c>
      <c r="E1307">
        <v>631.98500000000001</v>
      </c>
      <c r="F1307">
        <v>5.2</v>
      </c>
      <c r="G1307">
        <v>0</v>
      </c>
      <c r="H1307" t="s">
        <v>194</v>
      </c>
      <c r="I1307">
        <v>5.7000000000000002E-2</v>
      </c>
      <c r="J1307">
        <f t="shared" si="667"/>
        <v>1</v>
      </c>
      <c r="K1307">
        <f t="shared" ca="1" si="668"/>
        <v>50.95</v>
      </c>
      <c r="L1307">
        <f t="shared" ca="1" si="669"/>
        <v>1.0684959309922624</v>
      </c>
      <c r="M1307">
        <f t="shared" ca="1" si="642"/>
        <v>5.5561788411597641</v>
      </c>
      <c r="N1307">
        <f t="shared" ca="1" si="643"/>
        <v>0.75728294997139567</v>
      </c>
      <c r="O1307">
        <f t="shared" ca="1" si="644"/>
        <v>9.1699712080119067</v>
      </c>
      <c r="P1307">
        <f t="shared" ca="1" si="645"/>
        <v>633.05349593099231</v>
      </c>
      <c r="Q1307">
        <f t="shared" ca="1" si="646"/>
        <v>637.33934567389588</v>
      </c>
      <c r="R1307">
        <f t="shared" ca="1" si="647"/>
        <v>2.7409906686322007E-2</v>
      </c>
      <c r="S1307">
        <f t="shared" ca="1" si="648"/>
        <v>2.8323507366843055</v>
      </c>
      <c r="T1307">
        <f t="shared" ca="1" si="649"/>
        <v>50.594272557643521</v>
      </c>
      <c r="U1307">
        <f t="shared" ca="1" si="670"/>
        <v>-2.7317062411952975E-2</v>
      </c>
      <c r="V1307">
        <f t="shared" ca="1" si="671"/>
        <v>0</v>
      </c>
      <c r="W1307">
        <f t="shared" ca="1" si="650"/>
        <v>1.2188124725927594</v>
      </c>
      <c r="X1307">
        <f t="shared" ca="1" si="651"/>
        <v>6.3378248574823486</v>
      </c>
      <c r="Y1307">
        <f t="shared" ca="1" si="652"/>
        <v>0.8298161932496414</v>
      </c>
      <c r="Z1307">
        <f t="shared" ca="1" si="653"/>
        <v>8.0390356542985142</v>
      </c>
      <c r="AA1307">
        <f t="shared" ca="1" si="654"/>
        <v>633.20381247259274</v>
      </c>
      <c r="AB1307">
        <f t="shared" ca="1" si="655"/>
        <v>636.49770106846847</v>
      </c>
      <c r="AC1307">
        <f t="shared" ca="1" si="656"/>
        <v>1.864723971171366E-2</v>
      </c>
      <c r="AD1307">
        <f t="shared" ca="1" si="657"/>
        <v>2.3248824879004975</v>
      </c>
      <c r="AE1307">
        <f t="shared" ca="1" si="658"/>
        <v>45.614488034142212</v>
      </c>
      <c r="AF1307">
        <f t="shared" ca="1" si="659"/>
        <v>1.8460159128380838E-2</v>
      </c>
      <c r="AG1307">
        <f t="shared" ca="1" si="660"/>
        <v>0</v>
      </c>
      <c r="AH1307">
        <f ca="1">IFERROR(IF(V32="Supercritical",MAX($D$16,IFERROR(L1307,MAX($D$16,POWER((ABS(K1307)^2)/($I$5*MAX(F1307,0.1)^2),1/3)))),IF(V32="Subcritical",MAX($D$16,IFERROR(W1307,MAX($D$16,POWER((ABS(K1307)^2)/($I$5*MAX(F1307,0.1)^2),1/3)))),IF(AND(IFERROR(V1307,0)=1,IFERROR(AG1307,0)=1),IF(IFERROR(T1307,-1E+99)&gt;=IFERROR(AE1307,-1E+99),MAX($D$16,IFERROR(L1307,MAX($D$16,POWER((ABS(K1307)^2)/($I$5*MAX(F1307,0.1)^2),1/3)))),MAX($D$16,IFERROR(W1307,MAX($D$16,POWER((ABS(K1307)^2)/($I$5*MAX(F1307,0.1)^2),1/3))))),IF(IFERROR(V1307,0)=1,MAX($D$16,IFERROR(L1307,MAX($D$16,POWER((ABS(K1307)^2)/($I$5*MAX(F1307,0.1)^2),1/3)))),IF(IFERROR(AG1307,0)=1,MAX($D$16,IFERROR(W1307,MAX($D$16,POWER((ABS(K1307)^2)/($I$5*MAX(F1307,0.1)^2),1/3)))),MAX($D$16,POWER((ABS(K1307)^2)/($I$5*MAX(F1307,0.1)^2),1/3))))))),MAX($D$16,POWER((ABS(K1307)^2)/($I$5*MAX(F1307,0.1)^2),1/3)))</f>
        <v>2.1389677043987478</v>
      </c>
      <c r="AI1307">
        <f t="shared" ca="1" si="661"/>
        <v>634.12396770439875</v>
      </c>
      <c r="AJ1307">
        <f t="shared" ca="1" si="662"/>
        <v>635.19345155659812</v>
      </c>
      <c r="AM1307">
        <v>0</v>
      </c>
      <c r="AN1307">
        <v>0</v>
      </c>
      <c r="AO1307">
        <f t="shared" si="663"/>
        <v>0</v>
      </c>
      <c r="AP1307">
        <f t="shared" si="672"/>
        <v>0</v>
      </c>
      <c r="AQ1307">
        <f t="shared" ca="1" si="664"/>
        <v>1.0000000000000004</v>
      </c>
      <c r="AR1307" t="str">
        <f t="shared" ca="1" si="665"/>
        <v>Supercritical</v>
      </c>
      <c r="AS1307">
        <f t="shared" ca="1" si="666"/>
        <v>3.8141460404132466E-3</v>
      </c>
    </row>
    <row r="1308" spans="1:45" x14ac:dyDescent="0.35">
      <c r="A1308">
        <v>1159</v>
      </c>
      <c r="B1308">
        <v>1157.9960000000001</v>
      </c>
      <c r="C1308">
        <v>616074.61600000004</v>
      </c>
      <c r="D1308">
        <v>3096849.1979999999</v>
      </c>
      <c r="E1308">
        <v>631.98450000000003</v>
      </c>
      <c r="F1308">
        <v>5.2</v>
      </c>
      <c r="G1308">
        <v>0</v>
      </c>
      <c r="H1308" t="s">
        <v>194</v>
      </c>
      <c r="I1308">
        <v>5.7000000000000002E-2</v>
      </c>
      <c r="J1308">
        <f t="shared" si="667"/>
        <v>1</v>
      </c>
      <c r="K1308">
        <f t="shared" ca="1" si="668"/>
        <v>50.95</v>
      </c>
      <c r="L1308">
        <f t="shared" ca="1" si="669"/>
        <v>1.0684959309922624</v>
      </c>
      <c r="M1308">
        <f t="shared" ca="1" si="642"/>
        <v>5.5561788411597641</v>
      </c>
      <c r="N1308">
        <f t="shared" ca="1" si="643"/>
        <v>0.75728294997139567</v>
      </c>
      <c r="O1308">
        <f t="shared" ca="1" si="644"/>
        <v>9.1699712080119067</v>
      </c>
      <c r="P1308">
        <f t="shared" ca="1" si="645"/>
        <v>633.05299593099232</v>
      </c>
      <c r="Q1308">
        <f t="shared" ca="1" si="646"/>
        <v>637.33884567389589</v>
      </c>
      <c r="R1308">
        <f t="shared" ca="1" si="647"/>
        <v>2.7409906686322007E-2</v>
      </c>
      <c r="S1308">
        <f t="shared" ca="1" si="648"/>
        <v>2.8323507366843055</v>
      </c>
      <c r="T1308">
        <f t="shared" ca="1" si="649"/>
        <v>50.594272557643521</v>
      </c>
      <c r="U1308">
        <f t="shared" ca="1" si="670"/>
        <v>-2.7317062411952975E-2</v>
      </c>
      <c r="V1308">
        <f t="shared" ca="1" si="671"/>
        <v>0</v>
      </c>
      <c r="W1308">
        <f t="shared" ca="1" si="650"/>
        <v>1.2193557124294387</v>
      </c>
      <c r="X1308">
        <f t="shared" ca="1" si="651"/>
        <v>6.3406497046330816</v>
      </c>
      <c r="Y1308">
        <f t="shared" ca="1" si="652"/>
        <v>0.83006797245914066</v>
      </c>
      <c r="Z1308">
        <f t="shared" ca="1" si="653"/>
        <v>8.0354541527142072</v>
      </c>
      <c r="AA1308">
        <f t="shared" ca="1" si="654"/>
        <v>633.20385571242946</v>
      </c>
      <c r="AB1308">
        <f t="shared" ca="1" si="655"/>
        <v>636.49481001622007</v>
      </c>
      <c r="AC1308">
        <f t="shared" ca="1" si="656"/>
        <v>1.862309377493962E-2</v>
      </c>
      <c r="AD1308">
        <f t="shared" ca="1" si="657"/>
        <v>2.3233290099954971</v>
      </c>
      <c r="AE1308">
        <f t="shared" ca="1" si="658"/>
        <v>45.599330587511126</v>
      </c>
      <c r="AF1308">
        <f t="shared" ca="1" si="659"/>
        <v>1.810447068112353E-2</v>
      </c>
      <c r="AG1308">
        <f t="shared" ca="1" si="660"/>
        <v>0</v>
      </c>
      <c r="AH1308">
        <f ca="1">IFERROR(IF(V32="Supercritical",MAX($D$16,IFERROR(L1308,MAX($D$16,POWER((ABS(K1308)^2)/($I$5*MAX(F1308,0.1)^2),1/3)))),IF(V32="Subcritical",MAX($D$16,IFERROR(W1308,MAX($D$16,POWER((ABS(K1308)^2)/($I$5*MAX(F1308,0.1)^2),1/3)))),IF(AND(IFERROR(V1308,0)=1,IFERROR(AG1308,0)=1),IF(IFERROR(T1308,-1E+99)&gt;=IFERROR(AE1308,-1E+99),MAX($D$16,IFERROR(L1308,MAX($D$16,POWER((ABS(K1308)^2)/($I$5*MAX(F1308,0.1)^2),1/3)))),MAX($D$16,IFERROR(W1308,MAX($D$16,POWER((ABS(K1308)^2)/($I$5*MAX(F1308,0.1)^2),1/3))))),IF(IFERROR(V1308,0)=1,MAX($D$16,IFERROR(L1308,MAX($D$16,POWER((ABS(K1308)^2)/($I$5*MAX(F1308,0.1)^2),1/3)))),IF(IFERROR(AG1308,0)=1,MAX($D$16,IFERROR(W1308,MAX($D$16,POWER((ABS(K1308)^2)/($I$5*MAX(F1308,0.1)^2),1/3)))),MAX($D$16,POWER((ABS(K1308)^2)/($I$5*MAX(F1308,0.1)^2),1/3))))))),MAX($D$16,POWER((ABS(K1308)^2)/($I$5*MAX(F1308,0.1)^2),1/3)))</f>
        <v>2.1389677043987478</v>
      </c>
      <c r="AI1308">
        <f t="shared" ca="1" si="661"/>
        <v>634.12346770439876</v>
      </c>
      <c r="AJ1308">
        <f t="shared" ca="1" si="662"/>
        <v>635.19295155659813</v>
      </c>
      <c r="AM1308">
        <v>0</v>
      </c>
      <c r="AN1308">
        <v>0</v>
      </c>
      <c r="AO1308">
        <f t="shared" si="663"/>
        <v>0</v>
      </c>
      <c r="AP1308">
        <f t="shared" si="672"/>
        <v>0</v>
      </c>
      <c r="AQ1308">
        <f t="shared" ca="1" si="664"/>
        <v>1.0000000000000004</v>
      </c>
      <c r="AR1308" t="str">
        <f t="shared" ca="1" si="665"/>
        <v>Supercritical</v>
      </c>
      <c r="AS1308">
        <f t="shared" ca="1" si="666"/>
        <v>3.8141460404132466E-3</v>
      </c>
    </row>
    <row r="1309" spans="1:45" x14ac:dyDescent="0.35">
      <c r="A1309">
        <v>1160</v>
      </c>
      <c r="B1309">
        <v>1158.9949999999999</v>
      </c>
      <c r="C1309">
        <v>616074.57400000002</v>
      </c>
      <c r="D1309">
        <v>3096848.199</v>
      </c>
      <c r="E1309">
        <v>631.98400000000004</v>
      </c>
      <c r="F1309">
        <v>5.2</v>
      </c>
      <c r="G1309">
        <v>0</v>
      </c>
      <c r="H1309" t="s">
        <v>194</v>
      </c>
      <c r="I1309">
        <v>0</v>
      </c>
      <c r="J1309">
        <f t="shared" si="667"/>
        <v>0.99899999999979627</v>
      </c>
      <c r="K1309">
        <f t="shared" ca="1" si="668"/>
        <v>50.95</v>
      </c>
      <c r="L1309">
        <f t="shared" ca="1" si="669"/>
        <v>1.0684959309922624</v>
      </c>
      <c r="M1309">
        <f t="shared" ca="1" si="642"/>
        <v>5.5561788411597641</v>
      </c>
      <c r="N1309">
        <f t="shared" ca="1" si="643"/>
        <v>0.75728294997139567</v>
      </c>
      <c r="O1309">
        <f t="shared" ca="1" si="644"/>
        <v>9.1699712080119067</v>
      </c>
      <c r="P1309">
        <f t="shared" ca="1" si="645"/>
        <v>633.05249593099234</v>
      </c>
      <c r="Q1309">
        <f t="shared" ca="1" si="646"/>
        <v>637.3383456738959</v>
      </c>
      <c r="R1309">
        <f t="shared" ca="1" si="647"/>
        <v>2.7409906686322007E-2</v>
      </c>
      <c r="S1309">
        <f t="shared" ca="1" si="648"/>
        <v>2.8323507366843055</v>
      </c>
      <c r="T1309">
        <f t="shared" ca="1" si="649"/>
        <v>50.594272557643521</v>
      </c>
      <c r="U1309">
        <f t="shared" ca="1" si="670"/>
        <v>-2.6882496779649045E-2</v>
      </c>
      <c r="V1309">
        <f t="shared" ca="1" si="671"/>
        <v>0</v>
      </c>
      <c r="W1309">
        <f t="shared" ca="1" si="650"/>
        <v>1.2198949475078225</v>
      </c>
      <c r="X1309">
        <f t="shared" ca="1" si="651"/>
        <v>6.3434537270406768</v>
      </c>
      <c r="Y1309">
        <f t="shared" ca="1" si="652"/>
        <v>0.83031782473223192</v>
      </c>
      <c r="Z1309">
        <f t="shared" ca="1" si="653"/>
        <v>8.0319022085416858</v>
      </c>
      <c r="AA1309">
        <f t="shared" ca="1" si="654"/>
        <v>633.20389494750782</v>
      </c>
      <c r="AB1309">
        <f t="shared" ca="1" si="655"/>
        <v>636.49194046675234</v>
      </c>
      <c r="AC1309">
        <f t="shared" ca="1" si="656"/>
        <v>1.859916843655135E-2</v>
      </c>
      <c r="AD1309">
        <f t="shared" ca="1" si="657"/>
        <v>2.3217886945209756</v>
      </c>
      <c r="AE1309">
        <f t="shared" ca="1" si="658"/>
        <v>45.584302783144949</v>
      </c>
      <c r="AF1309">
        <f t="shared" ca="1" si="659"/>
        <v>1.8099168436606305E-2</v>
      </c>
      <c r="AG1309">
        <f t="shared" ca="1" si="660"/>
        <v>0</v>
      </c>
      <c r="AH1309">
        <f ca="1">IFERROR(IF(V32="Supercritical",MAX($D$16,IFERROR(L1309,MAX($D$16,POWER((ABS(K1309)^2)/($I$5*MAX(F1309,0.1)^2),1/3)))),IF(V32="Subcritical",MAX($D$16,IFERROR(W1309,MAX($D$16,POWER((ABS(K1309)^2)/($I$5*MAX(F1309,0.1)^2),1/3)))),IF(AND(IFERROR(V1309,0)=1,IFERROR(AG1309,0)=1),IF(IFERROR(T1309,-1E+99)&gt;=IFERROR(AE1309,-1E+99),MAX($D$16,IFERROR(L1309,MAX($D$16,POWER((ABS(K1309)^2)/($I$5*MAX(F1309,0.1)^2),1/3)))),MAX($D$16,IFERROR(W1309,MAX($D$16,POWER((ABS(K1309)^2)/($I$5*MAX(F1309,0.1)^2),1/3))))),IF(IFERROR(V1309,0)=1,MAX($D$16,IFERROR(L1309,MAX($D$16,POWER((ABS(K1309)^2)/($I$5*MAX(F1309,0.1)^2),1/3)))),IF(IFERROR(AG1309,0)=1,MAX($D$16,IFERROR(W1309,MAX($D$16,POWER((ABS(K1309)^2)/($I$5*MAX(F1309,0.1)^2),1/3)))),MAX($D$16,POWER((ABS(K1309)^2)/($I$5*MAX(F1309,0.1)^2),1/3))))))),MAX($D$16,POWER((ABS(K1309)^2)/($I$5*MAX(F1309,0.1)^2),1/3)))</f>
        <v>2.1389677043987478</v>
      </c>
      <c r="AI1309">
        <f t="shared" ca="1" si="661"/>
        <v>634.12296770439877</v>
      </c>
      <c r="AJ1309">
        <f t="shared" ca="1" si="662"/>
        <v>635.19245155659814</v>
      </c>
      <c r="AM1309">
        <v>0</v>
      </c>
      <c r="AN1309">
        <v>0</v>
      </c>
      <c r="AO1309">
        <f t="shared" si="663"/>
        <v>0</v>
      </c>
      <c r="AP1309">
        <f t="shared" si="672"/>
        <v>0</v>
      </c>
      <c r="AQ1309">
        <f t="shared" ca="1" si="664"/>
        <v>1.0000000000000004</v>
      </c>
      <c r="AR1309" t="str">
        <f t="shared" ca="1" si="665"/>
        <v>Supercritical</v>
      </c>
      <c r="AS1309">
        <f t="shared" ca="1" si="666"/>
        <v>3.8141460404132466E-3</v>
      </c>
    </row>
    <row r="1310" spans="1:45" x14ac:dyDescent="0.35">
      <c r="A1310">
        <v>1161</v>
      </c>
      <c r="B1310">
        <v>1159.9949999999999</v>
      </c>
      <c r="C1310">
        <v>616074.53200000001</v>
      </c>
      <c r="D1310">
        <v>3096847.2</v>
      </c>
      <c r="E1310">
        <v>631.98350000000005</v>
      </c>
      <c r="F1310">
        <v>5.2</v>
      </c>
      <c r="G1310">
        <v>0</v>
      </c>
      <c r="H1310" t="s">
        <v>194</v>
      </c>
      <c r="I1310">
        <v>0</v>
      </c>
      <c r="J1310">
        <f t="shared" si="667"/>
        <v>1</v>
      </c>
      <c r="K1310">
        <f t="shared" ca="1" si="668"/>
        <v>50.95</v>
      </c>
      <c r="L1310">
        <f t="shared" ca="1" si="669"/>
        <v>1.0684959309922624</v>
      </c>
      <c r="M1310">
        <f t="shared" ca="1" si="642"/>
        <v>5.5561788411597641</v>
      </c>
      <c r="N1310">
        <f t="shared" ca="1" si="643"/>
        <v>0.75728294997139567</v>
      </c>
      <c r="O1310">
        <f t="shared" ca="1" si="644"/>
        <v>9.1699712080119067</v>
      </c>
      <c r="P1310">
        <f t="shared" ca="1" si="645"/>
        <v>633.05199593099235</v>
      </c>
      <c r="Q1310">
        <f t="shared" ca="1" si="646"/>
        <v>637.33784567389591</v>
      </c>
      <c r="R1310">
        <f t="shared" ca="1" si="647"/>
        <v>2.7409906686322007E-2</v>
      </c>
      <c r="S1310">
        <f t="shared" ca="1" si="648"/>
        <v>2.8323507366843055</v>
      </c>
      <c r="T1310">
        <f t="shared" ca="1" si="649"/>
        <v>50.594272557643521</v>
      </c>
      <c r="U1310">
        <f t="shared" ca="1" si="670"/>
        <v>-2.6909906686341856E-2</v>
      </c>
      <c r="V1310">
        <f t="shared" ca="1" si="671"/>
        <v>0</v>
      </c>
      <c r="W1310">
        <f t="shared" ca="1" si="650"/>
        <v>1.2204303200629001</v>
      </c>
      <c r="X1310">
        <f t="shared" ca="1" si="651"/>
        <v>6.3462376643270808</v>
      </c>
      <c r="Y1310">
        <f t="shared" ca="1" si="652"/>
        <v>0.83056581754677772</v>
      </c>
      <c r="Z1310">
        <f t="shared" ca="1" si="653"/>
        <v>8.0283788119685013</v>
      </c>
      <c r="AA1310">
        <f t="shared" ca="1" si="654"/>
        <v>633.20393032006291</v>
      </c>
      <c r="AB1310">
        <f t="shared" ca="1" si="655"/>
        <v>636.48909170377669</v>
      </c>
      <c r="AC1310">
        <f t="shared" ca="1" si="656"/>
        <v>1.8575456362942399E-2</v>
      </c>
      <c r="AD1310">
        <f t="shared" ca="1" si="657"/>
        <v>2.3202610952865905</v>
      </c>
      <c r="AE1310">
        <f t="shared" ca="1" si="658"/>
        <v>45.569400245369735</v>
      </c>
      <c r="AF1310">
        <f t="shared" ca="1" si="659"/>
        <v>1.8376596156258529E-2</v>
      </c>
      <c r="AG1310">
        <f t="shared" ca="1" si="660"/>
        <v>0</v>
      </c>
      <c r="AH1310">
        <f ca="1">IFERROR(IF(V32="Supercritical",MAX($D$16,IFERROR(L1310,MAX($D$16,POWER((ABS(K1310)^2)/($I$5*MAX(F1310,0.1)^2),1/3)))),IF(V32="Subcritical",MAX($D$16,IFERROR(W1310,MAX($D$16,POWER((ABS(K1310)^2)/($I$5*MAX(F1310,0.1)^2),1/3)))),IF(AND(IFERROR(V1310,0)=1,IFERROR(AG1310,0)=1),IF(IFERROR(T1310,-1E+99)&gt;=IFERROR(AE1310,-1E+99),MAX($D$16,IFERROR(L1310,MAX($D$16,POWER((ABS(K1310)^2)/($I$5*MAX(F1310,0.1)^2),1/3)))),MAX($D$16,IFERROR(W1310,MAX($D$16,POWER((ABS(K1310)^2)/($I$5*MAX(F1310,0.1)^2),1/3))))),IF(IFERROR(V1310,0)=1,MAX($D$16,IFERROR(L1310,MAX($D$16,POWER((ABS(K1310)^2)/($I$5*MAX(F1310,0.1)^2),1/3)))),IF(IFERROR(AG1310,0)=1,MAX($D$16,IFERROR(W1310,MAX($D$16,POWER((ABS(K1310)^2)/($I$5*MAX(F1310,0.1)^2),1/3)))),MAX($D$16,POWER((ABS(K1310)^2)/($I$5*MAX(F1310,0.1)^2),1/3))))))),MAX($D$16,POWER((ABS(K1310)^2)/($I$5*MAX(F1310,0.1)^2),1/3)))</f>
        <v>2.1389677043987478</v>
      </c>
      <c r="AI1310">
        <f t="shared" ca="1" si="661"/>
        <v>634.12246770439879</v>
      </c>
      <c r="AJ1310">
        <f t="shared" ca="1" si="662"/>
        <v>635.19195155659816</v>
      </c>
      <c r="AM1310">
        <v>0</v>
      </c>
      <c r="AN1310">
        <v>0</v>
      </c>
      <c r="AO1310">
        <f t="shared" si="663"/>
        <v>0</v>
      </c>
      <c r="AP1310">
        <f t="shared" si="672"/>
        <v>0</v>
      </c>
      <c r="AQ1310">
        <f t="shared" ca="1" si="664"/>
        <v>1.0000000000000004</v>
      </c>
      <c r="AR1310" t="str">
        <f t="shared" ca="1" si="665"/>
        <v>Supercritical</v>
      </c>
      <c r="AS1310">
        <f t="shared" ca="1" si="666"/>
        <v>3.8141460404132466E-3</v>
      </c>
    </row>
    <row r="1311" spans="1:45" x14ac:dyDescent="0.35">
      <c r="A1311">
        <v>1162</v>
      </c>
      <c r="B1311">
        <v>1160.9949999999999</v>
      </c>
      <c r="C1311">
        <v>616074.49</v>
      </c>
      <c r="D1311">
        <v>3096846.2009999999</v>
      </c>
      <c r="E1311">
        <v>631.98299999999995</v>
      </c>
      <c r="F1311">
        <v>5.2</v>
      </c>
      <c r="G1311">
        <v>0</v>
      </c>
      <c r="H1311" t="s">
        <v>194</v>
      </c>
      <c r="I1311">
        <v>5.5E-2</v>
      </c>
      <c r="J1311">
        <f t="shared" si="667"/>
        <v>1</v>
      </c>
      <c r="K1311">
        <f t="shared" ca="1" si="668"/>
        <v>50.95</v>
      </c>
      <c r="L1311">
        <f t="shared" ca="1" si="669"/>
        <v>1.0684959309922624</v>
      </c>
      <c r="M1311">
        <f t="shared" ca="1" si="642"/>
        <v>5.5561788411597641</v>
      </c>
      <c r="N1311">
        <f t="shared" ca="1" si="643"/>
        <v>0.75728294997139567</v>
      </c>
      <c r="O1311">
        <f t="shared" ca="1" si="644"/>
        <v>9.1699712080119067</v>
      </c>
      <c r="P1311">
        <f t="shared" ca="1" si="645"/>
        <v>633.05149593099225</v>
      </c>
      <c r="Q1311">
        <f t="shared" ca="1" si="646"/>
        <v>637.33734567389581</v>
      </c>
      <c r="R1311">
        <f t="shared" ca="1" si="647"/>
        <v>2.7409906686322007E-2</v>
      </c>
      <c r="S1311">
        <f t="shared" ca="1" si="648"/>
        <v>2.8323507366843055</v>
      </c>
      <c r="T1311">
        <f t="shared" ca="1" si="649"/>
        <v>50.594272557643521</v>
      </c>
      <c r="U1311">
        <f t="shared" ca="1" si="670"/>
        <v>-2.7302776245960558E-2</v>
      </c>
      <c r="V1311">
        <f t="shared" ca="1" si="671"/>
        <v>0</v>
      </c>
      <c r="W1311">
        <f t="shared" ca="1" si="650"/>
        <v>1.2209619686571729</v>
      </c>
      <c r="X1311">
        <f t="shared" ca="1" si="651"/>
        <v>6.3490022370172996</v>
      </c>
      <c r="Y1311">
        <f t="shared" ca="1" si="652"/>
        <v>0.83081201659389636</v>
      </c>
      <c r="Z1311">
        <f t="shared" ca="1" si="653"/>
        <v>8.0248829812880675</v>
      </c>
      <c r="AA1311">
        <f t="shared" ca="1" si="654"/>
        <v>633.20396196865715</v>
      </c>
      <c r="AB1311">
        <f t="shared" ca="1" si="655"/>
        <v>636.48626303202957</v>
      </c>
      <c r="AC1311">
        <f t="shared" ca="1" si="656"/>
        <v>1.8551950438074196E-2</v>
      </c>
      <c r="AD1311">
        <f t="shared" ca="1" si="657"/>
        <v>2.3187457787317354</v>
      </c>
      <c r="AE1311">
        <f t="shared" ca="1" si="658"/>
        <v>45.55461872299022</v>
      </c>
      <c r="AF1311">
        <f t="shared" ca="1" si="659"/>
        <v>1.8371379986092506E-2</v>
      </c>
      <c r="AG1311">
        <f t="shared" ca="1" si="660"/>
        <v>0</v>
      </c>
      <c r="AH1311">
        <f ca="1">IFERROR(IF(V32="Supercritical",MAX($D$16,IFERROR(L1311,MAX($D$16,POWER((ABS(K1311)^2)/($I$5*MAX(F1311,0.1)^2),1/3)))),IF(V32="Subcritical",MAX($D$16,IFERROR(W1311,MAX($D$16,POWER((ABS(K1311)^2)/($I$5*MAX(F1311,0.1)^2),1/3)))),IF(AND(IFERROR(V1311,0)=1,IFERROR(AG1311,0)=1),IF(IFERROR(T1311,-1E+99)&gt;=IFERROR(AE1311,-1E+99),MAX($D$16,IFERROR(L1311,MAX($D$16,POWER((ABS(K1311)^2)/($I$5*MAX(F1311,0.1)^2),1/3)))),MAX($D$16,IFERROR(W1311,MAX($D$16,POWER((ABS(K1311)^2)/($I$5*MAX(F1311,0.1)^2),1/3))))),IF(IFERROR(V1311,0)=1,MAX($D$16,IFERROR(L1311,MAX($D$16,POWER((ABS(K1311)^2)/($I$5*MAX(F1311,0.1)^2),1/3)))),IF(IFERROR(AG1311,0)=1,MAX($D$16,IFERROR(W1311,MAX($D$16,POWER((ABS(K1311)^2)/($I$5*MAX(F1311,0.1)^2),1/3)))),MAX($D$16,POWER((ABS(K1311)^2)/($I$5*MAX(F1311,0.1)^2),1/3))))))),MAX($D$16,POWER((ABS(K1311)^2)/($I$5*MAX(F1311,0.1)^2),1/3)))</f>
        <v>2.1389677043987478</v>
      </c>
      <c r="AI1311">
        <f t="shared" ca="1" si="661"/>
        <v>634.12196770439868</v>
      </c>
      <c r="AJ1311">
        <f t="shared" ca="1" si="662"/>
        <v>635.19145155659805</v>
      </c>
      <c r="AM1311">
        <v>0</v>
      </c>
      <c r="AN1311">
        <v>0</v>
      </c>
      <c r="AO1311">
        <f t="shared" si="663"/>
        <v>0</v>
      </c>
      <c r="AP1311">
        <f t="shared" si="672"/>
        <v>0</v>
      </c>
      <c r="AQ1311">
        <f t="shared" ca="1" si="664"/>
        <v>1.0000000000000004</v>
      </c>
      <c r="AR1311" t="str">
        <f t="shared" ca="1" si="665"/>
        <v>Supercritical</v>
      </c>
      <c r="AS1311">
        <f t="shared" ca="1" si="666"/>
        <v>3.8141460404132466E-3</v>
      </c>
    </row>
    <row r="1312" spans="1:45" x14ac:dyDescent="0.35">
      <c r="A1312">
        <v>1163</v>
      </c>
      <c r="B1312">
        <v>1161.9960000000001</v>
      </c>
      <c r="C1312">
        <v>616074.44700000004</v>
      </c>
      <c r="D1312">
        <v>3096845.2009999999</v>
      </c>
      <c r="E1312">
        <v>631.98249999999996</v>
      </c>
      <c r="F1312">
        <v>5.2</v>
      </c>
      <c r="G1312">
        <v>0</v>
      </c>
      <c r="H1312" t="s">
        <v>194</v>
      </c>
      <c r="I1312">
        <v>5.5E-2</v>
      </c>
      <c r="J1312">
        <f t="shared" si="667"/>
        <v>1.0010000000002037</v>
      </c>
      <c r="K1312">
        <f t="shared" ca="1" si="668"/>
        <v>50.95</v>
      </c>
      <c r="L1312">
        <f t="shared" ca="1" si="669"/>
        <v>1.0684959309922624</v>
      </c>
      <c r="M1312">
        <f t="shared" ca="1" si="642"/>
        <v>5.5561788411597641</v>
      </c>
      <c r="N1312">
        <f t="shared" ca="1" si="643"/>
        <v>0.75728294997139567</v>
      </c>
      <c r="O1312">
        <f t="shared" ca="1" si="644"/>
        <v>9.1699712080119067</v>
      </c>
      <c r="P1312">
        <f t="shared" ca="1" si="645"/>
        <v>633.05099593099226</v>
      </c>
      <c r="Q1312">
        <f t="shared" ca="1" si="646"/>
        <v>637.33684567389582</v>
      </c>
      <c r="R1312">
        <f t="shared" ca="1" si="647"/>
        <v>2.7409906686322007E-2</v>
      </c>
      <c r="S1312">
        <f t="shared" ca="1" si="648"/>
        <v>2.8323507366843055</v>
      </c>
      <c r="T1312">
        <f t="shared" ca="1" si="649"/>
        <v>50.594272557643521</v>
      </c>
      <c r="U1312">
        <f t="shared" ca="1" si="670"/>
        <v>-2.7330186152767055E-2</v>
      </c>
      <c r="V1312">
        <f t="shared" ca="1" si="671"/>
        <v>0</v>
      </c>
      <c r="W1312">
        <f t="shared" ca="1" si="650"/>
        <v>1.2214900283491035</v>
      </c>
      <c r="X1312">
        <f t="shared" ca="1" si="651"/>
        <v>6.3517481474153383</v>
      </c>
      <c r="Y1312">
        <f t="shared" ca="1" si="652"/>
        <v>0.83105648585969427</v>
      </c>
      <c r="Z1312">
        <f t="shared" ca="1" si="653"/>
        <v>8.0214137616165786</v>
      </c>
      <c r="AA1312">
        <f t="shared" ca="1" si="654"/>
        <v>633.20399002834904</v>
      </c>
      <c r="AB1312">
        <f t="shared" ca="1" si="655"/>
        <v>636.4834537763129</v>
      </c>
      <c r="AC1312">
        <f t="shared" ca="1" si="656"/>
        <v>1.8528643753524563E-2</v>
      </c>
      <c r="AD1312">
        <f t="shared" ca="1" si="657"/>
        <v>2.3172423233490096</v>
      </c>
      <c r="AE1312">
        <f t="shared" ca="1" si="658"/>
        <v>45.53995408361736</v>
      </c>
      <c r="AF1312">
        <f t="shared" ca="1" si="659"/>
        <v>1.8028643753495999E-2</v>
      </c>
      <c r="AG1312">
        <f t="shared" ca="1" si="660"/>
        <v>0</v>
      </c>
      <c r="AH1312">
        <f ca="1">IFERROR(IF(V32="Supercritical",MAX($D$16,IFERROR(L1312,MAX($D$16,POWER((ABS(K1312)^2)/($I$5*MAX(F1312,0.1)^2),1/3)))),IF(V32="Subcritical",MAX($D$16,IFERROR(W1312,MAX($D$16,POWER((ABS(K1312)^2)/($I$5*MAX(F1312,0.1)^2),1/3)))),IF(AND(IFERROR(V1312,0)=1,IFERROR(AG1312,0)=1),IF(IFERROR(T1312,-1E+99)&gt;=IFERROR(AE1312,-1E+99),MAX($D$16,IFERROR(L1312,MAX($D$16,POWER((ABS(K1312)^2)/($I$5*MAX(F1312,0.1)^2),1/3)))),MAX($D$16,IFERROR(W1312,MAX($D$16,POWER((ABS(K1312)^2)/($I$5*MAX(F1312,0.1)^2),1/3))))),IF(IFERROR(V1312,0)=1,MAX($D$16,IFERROR(L1312,MAX($D$16,POWER((ABS(K1312)^2)/($I$5*MAX(F1312,0.1)^2),1/3)))),IF(IFERROR(AG1312,0)=1,MAX($D$16,IFERROR(W1312,MAX($D$16,POWER((ABS(K1312)^2)/($I$5*MAX(F1312,0.1)^2),1/3)))),MAX($D$16,POWER((ABS(K1312)^2)/($I$5*MAX(F1312,0.1)^2),1/3))))))),MAX($D$16,POWER((ABS(K1312)^2)/($I$5*MAX(F1312,0.1)^2),1/3)))</f>
        <v>2.1389677043987478</v>
      </c>
      <c r="AI1312">
        <f t="shared" ca="1" si="661"/>
        <v>634.1214677043987</v>
      </c>
      <c r="AJ1312">
        <f t="shared" ca="1" si="662"/>
        <v>635.19095155659807</v>
      </c>
      <c r="AM1312">
        <v>0</v>
      </c>
      <c r="AN1312">
        <v>0</v>
      </c>
      <c r="AO1312">
        <f t="shared" si="663"/>
        <v>0</v>
      </c>
      <c r="AP1312">
        <f t="shared" si="672"/>
        <v>0</v>
      </c>
      <c r="AQ1312">
        <f t="shared" ca="1" si="664"/>
        <v>1.0000000000000004</v>
      </c>
      <c r="AR1312" t="str">
        <f t="shared" ca="1" si="665"/>
        <v>Supercritical</v>
      </c>
      <c r="AS1312">
        <f t="shared" ca="1" si="666"/>
        <v>3.8141460404132466E-3</v>
      </c>
    </row>
    <row r="1313" spans="1:45" x14ac:dyDescent="0.35">
      <c r="A1313">
        <v>1164</v>
      </c>
      <c r="B1313">
        <v>1162.9960000000001</v>
      </c>
      <c r="C1313">
        <v>616074.40500000003</v>
      </c>
      <c r="D1313">
        <v>3096844.202</v>
      </c>
      <c r="E1313">
        <v>631.98199999999997</v>
      </c>
      <c r="F1313">
        <v>5.2</v>
      </c>
      <c r="G1313">
        <v>0</v>
      </c>
      <c r="H1313" t="s">
        <v>194</v>
      </c>
      <c r="I1313">
        <v>0</v>
      </c>
      <c r="J1313">
        <f t="shared" si="667"/>
        <v>1</v>
      </c>
      <c r="K1313">
        <f t="shared" ca="1" si="668"/>
        <v>50.95</v>
      </c>
      <c r="L1313">
        <f t="shared" ca="1" si="669"/>
        <v>1.0684959309922624</v>
      </c>
      <c r="M1313">
        <f t="shared" ca="1" si="642"/>
        <v>5.5561788411597641</v>
      </c>
      <c r="N1313">
        <f t="shared" ca="1" si="643"/>
        <v>0.75728294997139567</v>
      </c>
      <c r="O1313">
        <f t="shared" ca="1" si="644"/>
        <v>9.1699712080119067</v>
      </c>
      <c r="P1313">
        <f t="shared" ca="1" si="645"/>
        <v>633.05049593099227</v>
      </c>
      <c r="Q1313">
        <f t="shared" ca="1" si="646"/>
        <v>637.33634567389583</v>
      </c>
      <c r="R1313">
        <f t="shared" ca="1" si="647"/>
        <v>2.7409906686322007E-2</v>
      </c>
      <c r="S1313">
        <f t="shared" ca="1" si="648"/>
        <v>2.8323507366843055</v>
      </c>
      <c r="T1313">
        <f t="shared" ca="1" si="649"/>
        <v>50.594272557643521</v>
      </c>
      <c r="U1313">
        <f t="shared" ca="1" si="670"/>
        <v>-2.6909906686341856E-2</v>
      </c>
      <c r="V1313">
        <f t="shared" ca="1" si="671"/>
        <v>0</v>
      </c>
      <c r="W1313">
        <f t="shared" ca="1" si="650"/>
        <v>1.2220146308538404</v>
      </c>
      <c r="X1313">
        <f t="shared" ca="1" si="651"/>
        <v>6.3544760804399703</v>
      </c>
      <c r="Y1313">
        <f t="shared" ca="1" si="652"/>
        <v>0.83129928770319439</v>
      </c>
      <c r="Z1313">
        <f t="shared" ca="1" si="653"/>
        <v>8.0179702236714281</v>
      </c>
      <c r="AA1313">
        <f t="shared" ca="1" si="654"/>
        <v>633.20401463085386</v>
      </c>
      <c r="AB1313">
        <f t="shared" ca="1" si="655"/>
        <v>636.4806632805828</v>
      </c>
      <c r="AC1313">
        <f t="shared" ca="1" si="656"/>
        <v>1.8505529599031494E-2</v>
      </c>
      <c r="AD1313">
        <f t="shared" ca="1" si="657"/>
        <v>2.315750319135609</v>
      </c>
      <c r="AE1313">
        <f t="shared" ca="1" si="658"/>
        <v>45.525402308271048</v>
      </c>
      <c r="AF1313">
        <f t="shared" ca="1" si="659"/>
        <v>1.8005529599008696E-2</v>
      </c>
      <c r="AG1313">
        <f t="shared" ca="1" si="660"/>
        <v>0</v>
      </c>
      <c r="AH1313">
        <f ca="1">IFERROR(IF(V32="Supercritical",MAX($D$16,IFERROR(L1313,MAX($D$16,POWER((ABS(K1313)^2)/($I$5*MAX(F1313,0.1)^2),1/3)))),IF(V32="Subcritical",MAX($D$16,IFERROR(W1313,MAX($D$16,POWER((ABS(K1313)^2)/($I$5*MAX(F1313,0.1)^2),1/3)))),IF(AND(IFERROR(V1313,0)=1,IFERROR(AG1313,0)=1),IF(IFERROR(T1313,-1E+99)&gt;=IFERROR(AE1313,-1E+99),MAX($D$16,IFERROR(L1313,MAX($D$16,POWER((ABS(K1313)^2)/($I$5*MAX(F1313,0.1)^2),1/3)))),MAX($D$16,IFERROR(W1313,MAX($D$16,POWER((ABS(K1313)^2)/($I$5*MAX(F1313,0.1)^2),1/3))))),IF(IFERROR(V1313,0)=1,MAX($D$16,IFERROR(L1313,MAX($D$16,POWER((ABS(K1313)^2)/($I$5*MAX(F1313,0.1)^2),1/3)))),IF(IFERROR(AG1313,0)=1,MAX($D$16,IFERROR(W1313,MAX($D$16,POWER((ABS(K1313)^2)/($I$5*MAX(F1313,0.1)^2),1/3)))),MAX($D$16,POWER((ABS(K1313)^2)/($I$5*MAX(F1313,0.1)^2),1/3))))))),MAX($D$16,POWER((ABS(K1313)^2)/($I$5*MAX(F1313,0.1)^2),1/3)))</f>
        <v>2.1389677043987478</v>
      </c>
      <c r="AI1313">
        <f t="shared" ca="1" si="661"/>
        <v>634.12096770439871</v>
      </c>
      <c r="AJ1313">
        <f t="shared" ca="1" si="662"/>
        <v>635.19045155659808</v>
      </c>
      <c r="AM1313">
        <v>0</v>
      </c>
      <c r="AN1313">
        <v>0</v>
      </c>
      <c r="AO1313">
        <f t="shared" si="663"/>
        <v>0</v>
      </c>
      <c r="AP1313">
        <f t="shared" si="672"/>
        <v>0</v>
      </c>
      <c r="AQ1313">
        <f t="shared" ca="1" si="664"/>
        <v>1.0000000000000004</v>
      </c>
      <c r="AR1313" t="str">
        <f t="shared" ca="1" si="665"/>
        <v>Supercritical</v>
      </c>
      <c r="AS1313">
        <f t="shared" ca="1" si="666"/>
        <v>3.8141460404132466E-3</v>
      </c>
    </row>
    <row r="1314" spans="1:45" x14ac:dyDescent="0.35">
      <c r="A1314">
        <v>1165</v>
      </c>
      <c r="B1314">
        <v>1163.9960000000001</v>
      </c>
      <c r="C1314">
        <v>616074.36300000001</v>
      </c>
      <c r="D1314">
        <v>3096843.2030000002</v>
      </c>
      <c r="E1314">
        <v>631.98149999999998</v>
      </c>
      <c r="F1314">
        <v>5.2</v>
      </c>
      <c r="G1314">
        <v>0</v>
      </c>
      <c r="H1314" t="s">
        <v>194</v>
      </c>
      <c r="I1314">
        <v>0</v>
      </c>
      <c r="J1314">
        <f t="shared" si="667"/>
        <v>1</v>
      </c>
      <c r="K1314">
        <f t="shared" ca="1" si="668"/>
        <v>50.95</v>
      </c>
      <c r="L1314">
        <f t="shared" ca="1" si="669"/>
        <v>1.0684959309922624</v>
      </c>
      <c r="M1314">
        <f t="shared" ca="1" si="642"/>
        <v>5.5561788411597641</v>
      </c>
      <c r="N1314">
        <f t="shared" ca="1" si="643"/>
        <v>0.75728294997139567</v>
      </c>
      <c r="O1314">
        <f t="shared" ca="1" si="644"/>
        <v>9.1699712080119067</v>
      </c>
      <c r="P1314">
        <f t="shared" ca="1" si="645"/>
        <v>633.04999593099228</v>
      </c>
      <c r="Q1314">
        <f t="shared" ca="1" si="646"/>
        <v>637.33584567389585</v>
      </c>
      <c r="R1314">
        <f t="shared" ca="1" si="647"/>
        <v>2.7409906686322007E-2</v>
      </c>
      <c r="S1314">
        <f t="shared" ca="1" si="648"/>
        <v>2.8323507366843055</v>
      </c>
      <c r="T1314">
        <f t="shared" ca="1" si="649"/>
        <v>50.594272557643521</v>
      </c>
      <c r="U1314">
        <f t="shared" ca="1" si="670"/>
        <v>-2.6909906686341856E-2</v>
      </c>
      <c r="V1314">
        <f t="shared" ca="1" si="671"/>
        <v>0</v>
      </c>
      <c r="W1314">
        <f t="shared" ca="1" si="650"/>
        <v>1.2225359046970199</v>
      </c>
      <c r="X1314">
        <f t="shared" ca="1" si="651"/>
        <v>6.3571867044245041</v>
      </c>
      <c r="Y1314">
        <f t="shared" ca="1" si="652"/>
        <v>0.83154048293084437</v>
      </c>
      <c r="Z1314">
        <f t="shared" ca="1" si="653"/>
        <v>8.0145514626052421</v>
      </c>
      <c r="AA1314">
        <f t="shared" ca="1" si="654"/>
        <v>633.20403590469698</v>
      </c>
      <c r="AB1314">
        <f t="shared" ca="1" si="655"/>
        <v>636.47789090707965</v>
      </c>
      <c r="AC1314">
        <f t="shared" ca="1" si="656"/>
        <v>1.848260145348701E-2</v>
      </c>
      <c r="AD1314">
        <f t="shared" ca="1" si="657"/>
        <v>2.3142693670699841</v>
      </c>
      <c r="AE1314">
        <f t="shared" ca="1" si="658"/>
        <v>45.510959486232146</v>
      </c>
      <c r="AF1314">
        <f t="shared" ca="1" si="659"/>
        <v>1.8293617678750707E-2</v>
      </c>
      <c r="AG1314">
        <f t="shared" ca="1" si="660"/>
        <v>0</v>
      </c>
      <c r="AH1314">
        <f ca="1">IFERROR(IF(V32="Supercritical",MAX($D$16,IFERROR(L1314,MAX($D$16,POWER((ABS(K1314)^2)/($I$5*MAX(F1314,0.1)^2),1/3)))),IF(V32="Subcritical",MAX($D$16,IFERROR(W1314,MAX($D$16,POWER((ABS(K1314)^2)/($I$5*MAX(F1314,0.1)^2),1/3)))),IF(AND(IFERROR(V1314,0)=1,IFERROR(AG1314,0)=1),IF(IFERROR(T1314,-1E+99)&gt;=IFERROR(AE1314,-1E+99),MAX($D$16,IFERROR(L1314,MAX($D$16,POWER((ABS(K1314)^2)/($I$5*MAX(F1314,0.1)^2),1/3)))),MAX($D$16,IFERROR(W1314,MAX($D$16,POWER((ABS(K1314)^2)/($I$5*MAX(F1314,0.1)^2),1/3))))),IF(IFERROR(V1314,0)=1,MAX($D$16,IFERROR(L1314,MAX($D$16,POWER((ABS(K1314)^2)/($I$5*MAX(F1314,0.1)^2),1/3)))),IF(IFERROR(AG1314,0)=1,MAX($D$16,IFERROR(W1314,MAX($D$16,POWER((ABS(K1314)^2)/($I$5*MAX(F1314,0.1)^2),1/3)))),MAX($D$16,POWER((ABS(K1314)^2)/($I$5*MAX(F1314,0.1)^2),1/3))))))),MAX($D$16,POWER((ABS(K1314)^2)/($I$5*MAX(F1314,0.1)^2),1/3)))</f>
        <v>2.1389677043987478</v>
      </c>
      <c r="AI1314">
        <f t="shared" ca="1" si="661"/>
        <v>634.12046770439872</v>
      </c>
      <c r="AJ1314">
        <f t="shared" ca="1" si="662"/>
        <v>635.18995155659809</v>
      </c>
      <c r="AM1314">
        <v>0</v>
      </c>
      <c r="AN1314">
        <v>0</v>
      </c>
      <c r="AO1314">
        <f t="shared" si="663"/>
        <v>0</v>
      </c>
      <c r="AP1314">
        <f t="shared" si="672"/>
        <v>0</v>
      </c>
      <c r="AQ1314">
        <f t="shared" ca="1" si="664"/>
        <v>1.0000000000000004</v>
      </c>
      <c r="AR1314" t="str">
        <f t="shared" ca="1" si="665"/>
        <v>Supercritical</v>
      </c>
      <c r="AS1314">
        <f t="shared" ca="1" si="666"/>
        <v>3.8141460404132466E-3</v>
      </c>
    </row>
    <row r="1315" spans="1:45" x14ac:dyDescent="0.35">
      <c r="A1315">
        <v>1166</v>
      </c>
      <c r="B1315">
        <v>1164.9960000000001</v>
      </c>
      <c r="C1315">
        <v>616074.321</v>
      </c>
      <c r="D1315">
        <v>3096842.2039999999</v>
      </c>
      <c r="E1315">
        <v>631.98099999999999</v>
      </c>
      <c r="F1315">
        <v>5.2</v>
      </c>
      <c r="G1315">
        <v>0</v>
      </c>
      <c r="H1315" t="s">
        <v>194</v>
      </c>
      <c r="I1315">
        <v>5.7000000000000002E-2</v>
      </c>
      <c r="J1315">
        <f t="shared" si="667"/>
        <v>1</v>
      </c>
      <c r="K1315">
        <f t="shared" ca="1" si="668"/>
        <v>50.95</v>
      </c>
      <c r="L1315">
        <f t="shared" ca="1" si="669"/>
        <v>1.0684959309922624</v>
      </c>
      <c r="M1315">
        <f t="shared" ca="1" si="642"/>
        <v>5.5561788411597641</v>
      </c>
      <c r="N1315">
        <f t="shared" ca="1" si="643"/>
        <v>0.75728294997139567</v>
      </c>
      <c r="O1315">
        <f t="shared" ca="1" si="644"/>
        <v>9.1699712080119067</v>
      </c>
      <c r="P1315">
        <f t="shared" ca="1" si="645"/>
        <v>633.04949593099229</v>
      </c>
      <c r="Q1315">
        <f t="shared" ca="1" si="646"/>
        <v>637.33534567389586</v>
      </c>
      <c r="R1315">
        <f t="shared" ca="1" si="647"/>
        <v>2.7409906686322007E-2</v>
      </c>
      <c r="S1315">
        <f t="shared" ca="1" si="648"/>
        <v>2.8323507366843055</v>
      </c>
      <c r="T1315">
        <f t="shared" ca="1" si="649"/>
        <v>50.594272557643521</v>
      </c>
      <c r="U1315">
        <f t="shared" ca="1" si="670"/>
        <v>-2.7317062411952975E-2</v>
      </c>
      <c r="V1315">
        <f t="shared" ca="1" si="671"/>
        <v>0</v>
      </c>
      <c r="W1315">
        <f t="shared" ca="1" si="650"/>
        <v>1.2230539753616769</v>
      </c>
      <c r="X1315">
        <f t="shared" ca="1" si="651"/>
        <v>6.3598806718807204</v>
      </c>
      <c r="Y1315">
        <f t="shared" ca="1" si="652"/>
        <v>0.83178013086763292</v>
      </c>
      <c r="Z1315">
        <f t="shared" ca="1" si="653"/>
        <v>8.011156596894649</v>
      </c>
      <c r="AA1315">
        <f t="shared" ca="1" si="654"/>
        <v>633.20405397536172</v>
      </c>
      <c r="AB1315">
        <f t="shared" ca="1" si="655"/>
        <v>636.47513603550283</v>
      </c>
      <c r="AC1315">
        <f t="shared" ca="1" si="656"/>
        <v>1.8459852976370712E-2</v>
      </c>
      <c r="AD1315">
        <f t="shared" ca="1" si="657"/>
        <v>2.3127990786133261</v>
      </c>
      <c r="AE1315">
        <f t="shared" ca="1" si="658"/>
        <v>45.496621810139267</v>
      </c>
      <c r="AF1315">
        <f t="shared" ca="1" si="659"/>
        <v>1.8270605772045201E-2</v>
      </c>
      <c r="AG1315">
        <f t="shared" ca="1" si="660"/>
        <v>0</v>
      </c>
      <c r="AH1315">
        <f ca="1">IFERROR(IF(V32="Supercritical",MAX($D$16,IFERROR(L1315,MAX($D$16,POWER((ABS(K1315)^2)/($I$5*MAX(F1315,0.1)^2),1/3)))),IF(V32="Subcritical",MAX($D$16,IFERROR(W1315,MAX($D$16,POWER((ABS(K1315)^2)/($I$5*MAX(F1315,0.1)^2),1/3)))),IF(AND(IFERROR(V1315,0)=1,IFERROR(AG1315,0)=1),IF(IFERROR(T1315,-1E+99)&gt;=IFERROR(AE1315,-1E+99),MAX($D$16,IFERROR(L1315,MAX($D$16,POWER((ABS(K1315)^2)/($I$5*MAX(F1315,0.1)^2),1/3)))),MAX($D$16,IFERROR(W1315,MAX($D$16,POWER((ABS(K1315)^2)/($I$5*MAX(F1315,0.1)^2),1/3))))),IF(IFERROR(V1315,0)=1,MAX($D$16,IFERROR(L1315,MAX($D$16,POWER((ABS(K1315)^2)/($I$5*MAX(F1315,0.1)^2),1/3)))),IF(IFERROR(AG1315,0)=1,MAX($D$16,IFERROR(W1315,MAX($D$16,POWER((ABS(K1315)^2)/($I$5*MAX(F1315,0.1)^2),1/3)))),MAX($D$16,POWER((ABS(K1315)^2)/($I$5*MAX(F1315,0.1)^2),1/3))))))),MAX($D$16,POWER((ABS(K1315)^2)/($I$5*MAX(F1315,0.1)^2),1/3)))</f>
        <v>2.1389677043987478</v>
      </c>
      <c r="AI1315">
        <f t="shared" ca="1" si="661"/>
        <v>634.11996770439873</v>
      </c>
      <c r="AJ1315">
        <f t="shared" ca="1" si="662"/>
        <v>635.1894515565981</v>
      </c>
      <c r="AM1315">
        <v>0</v>
      </c>
      <c r="AN1315">
        <v>0</v>
      </c>
      <c r="AO1315">
        <f t="shared" si="663"/>
        <v>0</v>
      </c>
      <c r="AP1315">
        <f t="shared" si="672"/>
        <v>0</v>
      </c>
      <c r="AQ1315">
        <f t="shared" ca="1" si="664"/>
        <v>1.0000000000000004</v>
      </c>
      <c r="AR1315" t="str">
        <f t="shared" ca="1" si="665"/>
        <v>Supercritical</v>
      </c>
      <c r="AS1315">
        <f t="shared" ca="1" si="666"/>
        <v>3.8141460404132466E-3</v>
      </c>
    </row>
    <row r="1316" spans="1:45" x14ac:dyDescent="0.35">
      <c r="A1316">
        <v>1167</v>
      </c>
      <c r="B1316">
        <v>1165.9960000000001</v>
      </c>
      <c r="C1316">
        <v>616074.27800000005</v>
      </c>
      <c r="D1316">
        <v>3096841.2050000001</v>
      </c>
      <c r="E1316">
        <v>631.98050000000001</v>
      </c>
      <c r="F1316">
        <v>5.2</v>
      </c>
      <c r="G1316">
        <v>0</v>
      </c>
      <c r="H1316" t="s">
        <v>194</v>
      </c>
      <c r="I1316">
        <v>5.7000000000000002E-2</v>
      </c>
      <c r="J1316">
        <f t="shared" si="667"/>
        <v>1</v>
      </c>
      <c r="K1316">
        <f t="shared" ca="1" si="668"/>
        <v>50.95</v>
      </c>
      <c r="L1316">
        <f t="shared" ca="1" si="669"/>
        <v>1.0684959309922624</v>
      </c>
      <c r="M1316">
        <f t="shared" ca="1" si="642"/>
        <v>5.5561788411597641</v>
      </c>
      <c r="N1316">
        <f t="shared" ca="1" si="643"/>
        <v>0.75728294997139567</v>
      </c>
      <c r="O1316">
        <f t="shared" ca="1" si="644"/>
        <v>9.1699712080119067</v>
      </c>
      <c r="P1316">
        <f t="shared" ca="1" si="645"/>
        <v>633.04899593099231</v>
      </c>
      <c r="Q1316">
        <f t="shared" ca="1" si="646"/>
        <v>637.33484567389587</v>
      </c>
      <c r="R1316">
        <f t="shared" ca="1" si="647"/>
        <v>2.7409906686322007E-2</v>
      </c>
      <c r="S1316">
        <f t="shared" ca="1" si="648"/>
        <v>2.8323507366843055</v>
      </c>
      <c r="T1316">
        <f t="shared" ca="1" si="649"/>
        <v>50.594272557643521</v>
      </c>
      <c r="U1316">
        <f t="shared" ca="1" si="670"/>
        <v>-2.7317062411952975E-2</v>
      </c>
      <c r="V1316">
        <f t="shared" ca="1" si="671"/>
        <v>0</v>
      </c>
      <c r="W1316">
        <f t="shared" ca="1" si="650"/>
        <v>1.2235689654289503</v>
      </c>
      <c r="X1316">
        <f t="shared" ca="1" si="651"/>
        <v>6.3625586202305415</v>
      </c>
      <c r="Y1316">
        <f t="shared" ca="1" si="652"/>
        <v>0.83201828942514611</v>
      </c>
      <c r="Z1316">
        <f t="shared" ca="1" si="653"/>
        <v>8.0077847672787144</v>
      </c>
      <c r="AA1316">
        <f t="shared" ca="1" si="654"/>
        <v>633.20406896542897</v>
      </c>
      <c r="AB1316">
        <f t="shared" ca="1" si="655"/>
        <v>636.47239806222103</v>
      </c>
      <c r="AC1316">
        <f t="shared" ca="1" si="656"/>
        <v>1.8437277999583987E-2</v>
      </c>
      <c r="AD1316">
        <f t="shared" ca="1" si="657"/>
        <v>2.3113390752336072</v>
      </c>
      <c r="AE1316">
        <f t="shared" ca="1" si="658"/>
        <v>45.482385571308015</v>
      </c>
      <c r="AF1316">
        <f t="shared" ca="1" si="659"/>
        <v>1.7937277999635626E-2</v>
      </c>
      <c r="AG1316">
        <f t="shared" ca="1" si="660"/>
        <v>0</v>
      </c>
      <c r="AH1316">
        <f ca="1">IFERROR(IF(V32="Supercritical",MAX($D$16,IFERROR(L1316,MAX($D$16,POWER((ABS(K1316)^2)/($I$5*MAX(F1316,0.1)^2),1/3)))),IF(V32="Subcritical",MAX($D$16,IFERROR(W1316,MAX($D$16,POWER((ABS(K1316)^2)/($I$5*MAX(F1316,0.1)^2),1/3)))),IF(AND(IFERROR(V1316,0)=1,IFERROR(AG1316,0)=1),IF(IFERROR(T1316,-1E+99)&gt;=IFERROR(AE1316,-1E+99),MAX($D$16,IFERROR(L1316,MAX($D$16,POWER((ABS(K1316)^2)/($I$5*MAX(F1316,0.1)^2),1/3)))),MAX($D$16,IFERROR(W1316,MAX($D$16,POWER((ABS(K1316)^2)/($I$5*MAX(F1316,0.1)^2),1/3))))),IF(IFERROR(V1316,0)=1,MAX($D$16,IFERROR(L1316,MAX($D$16,POWER((ABS(K1316)^2)/($I$5*MAX(F1316,0.1)^2),1/3)))),IF(IFERROR(AG1316,0)=1,MAX($D$16,IFERROR(W1316,MAX($D$16,POWER((ABS(K1316)^2)/($I$5*MAX(F1316,0.1)^2),1/3)))),MAX($D$16,POWER((ABS(K1316)^2)/($I$5*MAX(F1316,0.1)^2),1/3))))))),MAX($D$16,POWER((ABS(K1316)^2)/($I$5*MAX(F1316,0.1)^2),1/3)))</f>
        <v>2.1389677043987478</v>
      </c>
      <c r="AI1316">
        <f t="shared" ca="1" si="661"/>
        <v>634.11946770439874</v>
      </c>
      <c r="AJ1316">
        <f t="shared" ca="1" si="662"/>
        <v>635.18895155659811</v>
      </c>
      <c r="AM1316">
        <v>0</v>
      </c>
      <c r="AN1316">
        <v>0</v>
      </c>
      <c r="AO1316">
        <f t="shared" si="663"/>
        <v>0</v>
      </c>
      <c r="AP1316">
        <f t="shared" si="672"/>
        <v>0</v>
      </c>
      <c r="AQ1316">
        <f t="shared" ca="1" si="664"/>
        <v>1.0000000000000004</v>
      </c>
      <c r="AR1316" t="str">
        <f t="shared" ca="1" si="665"/>
        <v>Supercritical</v>
      </c>
      <c r="AS1316">
        <f t="shared" ca="1" si="666"/>
        <v>3.8141460404132466E-3</v>
      </c>
    </row>
    <row r="1317" spans="1:45" x14ac:dyDescent="0.35">
      <c r="A1317">
        <v>1168</v>
      </c>
      <c r="B1317">
        <v>1166.9960000000001</v>
      </c>
      <c r="C1317">
        <v>616074.23600000003</v>
      </c>
      <c r="D1317">
        <v>3096840.2059999998</v>
      </c>
      <c r="E1317">
        <v>631.98</v>
      </c>
      <c r="F1317">
        <v>5.2</v>
      </c>
      <c r="G1317">
        <v>0</v>
      </c>
      <c r="H1317" t="s">
        <v>194</v>
      </c>
      <c r="I1317">
        <v>0</v>
      </c>
      <c r="J1317">
        <f t="shared" si="667"/>
        <v>1</v>
      </c>
      <c r="K1317">
        <f t="shared" ca="1" si="668"/>
        <v>50.95</v>
      </c>
      <c r="L1317">
        <f t="shared" ca="1" si="669"/>
        <v>1.0684959309922624</v>
      </c>
      <c r="M1317">
        <f t="shared" ca="1" si="642"/>
        <v>5.5561788411597641</v>
      </c>
      <c r="N1317">
        <f t="shared" ca="1" si="643"/>
        <v>0.75728294997139567</v>
      </c>
      <c r="O1317">
        <f t="shared" ca="1" si="644"/>
        <v>9.1699712080119067</v>
      </c>
      <c r="P1317">
        <f t="shared" ca="1" si="645"/>
        <v>633.04849593099232</v>
      </c>
      <c r="Q1317">
        <f t="shared" ca="1" si="646"/>
        <v>637.33434567389588</v>
      </c>
      <c r="R1317">
        <f t="shared" ca="1" si="647"/>
        <v>2.7409906686322007E-2</v>
      </c>
      <c r="S1317">
        <f t="shared" ca="1" si="648"/>
        <v>2.8323507366843055</v>
      </c>
      <c r="T1317">
        <f t="shared" ca="1" si="649"/>
        <v>50.594272557643521</v>
      </c>
      <c r="U1317">
        <f t="shared" ca="1" si="670"/>
        <v>-2.6909906686341856E-2</v>
      </c>
      <c r="V1317">
        <f t="shared" ca="1" si="671"/>
        <v>0</v>
      </c>
      <c r="W1317">
        <f t="shared" ca="1" si="650"/>
        <v>1.2240809947127844</v>
      </c>
      <c r="X1317">
        <f t="shared" ca="1" si="651"/>
        <v>6.3652211725064793</v>
      </c>
      <c r="Y1317">
        <f t="shared" ca="1" si="652"/>
        <v>0.83225501516666389</v>
      </c>
      <c r="Z1317">
        <f t="shared" ca="1" si="653"/>
        <v>8.0044351357451813</v>
      </c>
      <c r="AA1317">
        <f t="shared" ca="1" si="654"/>
        <v>633.20408099471285</v>
      </c>
      <c r="AB1317">
        <f t="shared" ca="1" si="655"/>
        <v>636.46967639952186</v>
      </c>
      <c r="AC1317">
        <f t="shared" ca="1" si="656"/>
        <v>1.841487051966861E-2</v>
      </c>
      <c r="AD1317">
        <f t="shared" ca="1" si="657"/>
        <v>2.3098889879513074</v>
      </c>
      <c r="AE1317">
        <f t="shared" ca="1" si="658"/>
        <v>45.468247155264137</v>
      </c>
      <c r="AF1317">
        <f t="shared" ca="1" si="659"/>
        <v>1.8206687212682482E-2</v>
      </c>
      <c r="AG1317">
        <f t="shared" ca="1" si="660"/>
        <v>0</v>
      </c>
      <c r="AH1317">
        <f ca="1">IFERROR(IF(V32="Supercritical",MAX($D$16,IFERROR(L1317,MAX($D$16,POWER((ABS(K1317)^2)/($I$5*MAX(F1317,0.1)^2),1/3)))),IF(V32="Subcritical",MAX($D$16,IFERROR(W1317,MAX($D$16,POWER((ABS(K1317)^2)/($I$5*MAX(F1317,0.1)^2),1/3)))),IF(AND(IFERROR(V1317,0)=1,IFERROR(AG1317,0)=1),IF(IFERROR(T1317,-1E+99)&gt;=IFERROR(AE1317,-1E+99),MAX($D$16,IFERROR(L1317,MAX($D$16,POWER((ABS(K1317)^2)/($I$5*MAX(F1317,0.1)^2),1/3)))),MAX($D$16,IFERROR(W1317,MAX($D$16,POWER((ABS(K1317)^2)/($I$5*MAX(F1317,0.1)^2),1/3))))),IF(IFERROR(V1317,0)=1,MAX($D$16,IFERROR(L1317,MAX($D$16,POWER((ABS(K1317)^2)/($I$5*MAX(F1317,0.1)^2),1/3)))),IF(IFERROR(AG1317,0)=1,MAX($D$16,IFERROR(W1317,MAX($D$16,POWER((ABS(K1317)^2)/($I$5*MAX(F1317,0.1)^2),1/3)))),MAX($D$16,POWER((ABS(K1317)^2)/($I$5*MAX(F1317,0.1)^2),1/3))))))),MAX($D$16,POWER((ABS(K1317)^2)/($I$5*MAX(F1317,0.1)^2),1/3)))</f>
        <v>2.1389677043987478</v>
      </c>
      <c r="AI1317">
        <f t="shared" ca="1" si="661"/>
        <v>634.11896770439876</v>
      </c>
      <c r="AJ1317">
        <f t="shared" ca="1" si="662"/>
        <v>635.18845155659812</v>
      </c>
      <c r="AM1317">
        <v>0</v>
      </c>
      <c r="AN1317">
        <v>0</v>
      </c>
      <c r="AO1317">
        <f t="shared" si="663"/>
        <v>0</v>
      </c>
      <c r="AP1317">
        <f t="shared" si="672"/>
        <v>0</v>
      </c>
      <c r="AQ1317">
        <f t="shared" ca="1" si="664"/>
        <v>1.0000000000000004</v>
      </c>
      <c r="AR1317" t="str">
        <f t="shared" ca="1" si="665"/>
        <v>Supercritical</v>
      </c>
      <c r="AS1317">
        <f t="shared" ca="1" si="666"/>
        <v>3.8141460404132466E-3</v>
      </c>
    </row>
    <row r="1318" spans="1:45" x14ac:dyDescent="0.35">
      <c r="A1318">
        <v>1169</v>
      </c>
      <c r="B1318">
        <v>1167.9949999999999</v>
      </c>
      <c r="C1318">
        <v>616074.19400000002</v>
      </c>
      <c r="D1318">
        <v>3096839.2069999999</v>
      </c>
      <c r="E1318">
        <v>631.97950000000003</v>
      </c>
      <c r="F1318">
        <v>5.2</v>
      </c>
      <c r="G1318">
        <v>0</v>
      </c>
      <c r="H1318" t="s">
        <v>194</v>
      </c>
      <c r="I1318">
        <v>5.7000000000000002E-2</v>
      </c>
      <c r="J1318">
        <f t="shared" si="667"/>
        <v>0.99899999999979627</v>
      </c>
      <c r="K1318">
        <f t="shared" ca="1" si="668"/>
        <v>50.95</v>
      </c>
      <c r="L1318">
        <f t="shared" ca="1" si="669"/>
        <v>1.0684959309922624</v>
      </c>
      <c r="M1318">
        <f t="shared" ca="1" si="642"/>
        <v>5.5561788411597641</v>
      </c>
      <c r="N1318">
        <f t="shared" ca="1" si="643"/>
        <v>0.75728294997139567</v>
      </c>
      <c r="O1318">
        <f t="shared" ca="1" si="644"/>
        <v>9.1699712080119067</v>
      </c>
      <c r="P1318">
        <f t="shared" ca="1" si="645"/>
        <v>633.04799593099233</v>
      </c>
      <c r="Q1318">
        <f t="shared" ca="1" si="646"/>
        <v>637.33384567389589</v>
      </c>
      <c r="R1318">
        <f t="shared" ca="1" si="647"/>
        <v>2.7409906686322007E-2</v>
      </c>
      <c r="S1318">
        <f t="shared" ca="1" si="648"/>
        <v>2.8323507366843055</v>
      </c>
      <c r="T1318">
        <f t="shared" ca="1" si="649"/>
        <v>50.594272557643521</v>
      </c>
      <c r="U1318">
        <f t="shared" ca="1" si="670"/>
        <v>-2.7289652505260165E-2</v>
      </c>
      <c r="V1318">
        <f t="shared" ca="1" si="671"/>
        <v>0</v>
      </c>
      <c r="W1318">
        <f t="shared" ca="1" si="650"/>
        <v>1.2245901803890036</v>
      </c>
      <c r="X1318">
        <f t="shared" ca="1" si="651"/>
        <v>6.3678689380228191</v>
      </c>
      <c r="Y1318">
        <f t="shared" ca="1" si="652"/>
        <v>0.8324903633694859</v>
      </c>
      <c r="Z1318">
        <f t="shared" ca="1" si="653"/>
        <v>8.0011068845615458</v>
      </c>
      <c r="AA1318">
        <f t="shared" ca="1" si="654"/>
        <v>633.20409018038902</v>
      </c>
      <c r="AB1318">
        <f t="shared" ca="1" si="655"/>
        <v>636.46697047489351</v>
      </c>
      <c r="AC1318">
        <f t="shared" ca="1" si="656"/>
        <v>1.8392624690385544E-2</v>
      </c>
      <c r="AD1318">
        <f t="shared" ca="1" si="657"/>
        <v>2.3084484569054831</v>
      </c>
      <c r="AE1318">
        <f t="shared" ca="1" si="658"/>
        <v>45.454203037477285</v>
      </c>
      <c r="AF1318">
        <f t="shared" ca="1" si="659"/>
        <v>1.8202598318339369E-2</v>
      </c>
      <c r="AG1318">
        <f t="shared" ca="1" si="660"/>
        <v>0</v>
      </c>
      <c r="AH1318">
        <f ca="1">IFERROR(IF(V32="Supercritical",MAX($D$16,IFERROR(L1318,MAX($D$16,POWER((ABS(K1318)^2)/($I$5*MAX(F1318,0.1)^2),1/3)))),IF(V32="Subcritical",MAX($D$16,IFERROR(W1318,MAX($D$16,POWER((ABS(K1318)^2)/($I$5*MAX(F1318,0.1)^2),1/3)))),IF(AND(IFERROR(V1318,0)=1,IFERROR(AG1318,0)=1),IF(IFERROR(T1318,-1E+99)&gt;=IFERROR(AE1318,-1E+99),MAX($D$16,IFERROR(L1318,MAX($D$16,POWER((ABS(K1318)^2)/($I$5*MAX(F1318,0.1)^2),1/3)))),MAX($D$16,IFERROR(W1318,MAX($D$16,POWER((ABS(K1318)^2)/($I$5*MAX(F1318,0.1)^2),1/3))))),IF(IFERROR(V1318,0)=1,MAX($D$16,IFERROR(L1318,MAX($D$16,POWER((ABS(K1318)^2)/($I$5*MAX(F1318,0.1)^2),1/3)))),IF(IFERROR(AG1318,0)=1,MAX($D$16,IFERROR(W1318,MAX($D$16,POWER((ABS(K1318)^2)/($I$5*MAX(F1318,0.1)^2),1/3)))),MAX($D$16,POWER((ABS(K1318)^2)/($I$5*MAX(F1318,0.1)^2),1/3))))))),MAX($D$16,POWER((ABS(K1318)^2)/($I$5*MAX(F1318,0.1)^2),1/3)))</f>
        <v>2.1389677043987478</v>
      </c>
      <c r="AI1318">
        <f t="shared" ca="1" si="661"/>
        <v>634.11846770439877</v>
      </c>
      <c r="AJ1318">
        <f t="shared" ca="1" si="662"/>
        <v>635.18795155659814</v>
      </c>
      <c r="AM1318">
        <v>0</v>
      </c>
      <c r="AN1318">
        <v>0</v>
      </c>
      <c r="AO1318">
        <f t="shared" si="663"/>
        <v>0</v>
      </c>
      <c r="AP1318">
        <f t="shared" si="672"/>
        <v>0</v>
      </c>
      <c r="AQ1318">
        <f t="shared" ca="1" si="664"/>
        <v>1.0000000000000004</v>
      </c>
      <c r="AR1318" t="str">
        <f t="shared" ca="1" si="665"/>
        <v>Supercritical</v>
      </c>
      <c r="AS1318">
        <f t="shared" ca="1" si="666"/>
        <v>3.8141460404132466E-3</v>
      </c>
    </row>
    <row r="1319" spans="1:45" x14ac:dyDescent="0.35">
      <c r="A1319">
        <v>1170</v>
      </c>
      <c r="B1319">
        <v>1168.9949999999999</v>
      </c>
      <c r="C1319">
        <v>616074.15099999995</v>
      </c>
      <c r="D1319">
        <v>3096838.2080000001</v>
      </c>
      <c r="E1319">
        <v>631.97900000000004</v>
      </c>
      <c r="F1319">
        <v>5.2</v>
      </c>
      <c r="G1319">
        <v>0</v>
      </c>
      <c r="H1319" t="s">
        <v>194</v>
      </c>
      <c r="I1319">
        <v>5.7000000000000002E-2</v>
      </c>
      <c r="J1319">
        <f t="shared" si="667"/>
        <v>1</v>
      </c>
      <c r="K1319">
        <f t="shared" ca="1" si="668"/>
        <v>50.95</v>
      </c>
      <c r="L1319">
        <f t="shared" ca="1" si="669"/>
        <v>1.0684959309922624</v>
      </c>
      <c r="M1319">
        <f t="shared" ca="1" si="642"/>
        <v>5.5561788411597641</v>
      </c>
      <c r="N1319">
        <f t="shared" ca="1" si="643"/>
        <v>0.75728294997139567</v>
      </c>
      <c r="O1319">
        <f t="shared" ca="1" si="644"/>
        <v>9.1699712080119067</v>
      </c>
      <c r="P1319">
        <f t="shared" ca="1" si="645"/>
        <v>633.04749593099234</v>
      </c>
      <c r="Q1319">
        <f t="shared" ca="1" si="646"/>
        <v>637.33334567389591</v>
      </c>
      <c r="R1319">
        <f t="shared" ca="1" si="647"/>
        <v>2.7409906686322007E-2</v>
      </c>
      <c r="S1319">
        <f t="shared" ca="1" si="648"/>
        <v>2.8323507366843055</v>
      </c>
      <c r="T1319">
        <f t="shared" ca="1" si="649"/>
        <v>50.594272557643521</v>
      </c>
      <c r="U1319">
        <f t="shared" ca="1" si="670"/>
        <v>-2.7317062411952975E-2</v>
      </c>
      <c r="V1319">
        <f t="shared" ca="1" si="671"/>
        <v>0</v>
      </c>
      <c r="W1319">
        <f t="shared" ca="1" si="650"/>
        <v>1.2250966371192022</v>
      </c>
      <c r="X1319">
        <f t="shared" ca="1" si="651"/>
        <v>6.3705025130198516</v>
      </c>
      <c r="Y1319">
        <f t="shared" ca="1" si="652"/>
        <v>0.83272438808469851</v>
      </c>
      <c r="Z1319">
        <f t="shared" ca="1" si="653"/>
        <v>7.9977992153475874</v>
      </c>
      <c r="AA1319">
        <f t="shared" ca="1" si="654"/>
        <v>633.20409663711928</v>
      </c>
      <c r="AB1319">
        <f t="shared" ca="1" si="655"/>
        <v>636.46427973034122</v>
      </c>
      <c r="AC1319">
        <f t="shared" ca="1" si="656"/>
        <v>1.8370534815627847E-2</v>
      </c>
      <c r="AD1319">
        <f t="shared" ca="1" si="657"/>
        <v>2.3070171309386533</v>
      </c>
      <c r="AE1319">
        <f t="shared" ca="1" si="658"/>
        <v>45.440249779280435</v>
      </c>
      <c r="AF1319">
        <f t="shared" ca="1" si="659"/>
        <v>1.7881402092598364E-2</v>
      </c>
      <c r="AG1319">
        <f t="shared" ca="1" si="660"/>
        <v>0</v>
      </c>
      <c r="AH1319">
        <f ca="1">IFERROR(IF(V32="Supercritical",MAX($D$16,IFERROR(L1319,MAX($D$16,POWER((ABS(K1319)^2)/($I$5*MAX(F1319,0.1)^2),1/3)))),IF(V32="Subcritical",MAX($D$16,IFERROR(W1319,MAX($D$16,POWER((ABS(K1319)^2)/($I$5*MAX(F1319,0.1)^2),1/3)))),IF(AND(IFERROR(V1319,0)=1,IFERROR(AG1319,0)=1),IF(IFERROR(T1319,-1E+99)&gt;=IFERROR(AE1319,-1E+99),MAX($D$16,IFERROR(L1319,MAX($D$16,POWER((ABS(K1319)^2)/($I$5*MAX(F1319,0.1)^2),1/3)))),MAX($D$16,IFERROR(W1319,MAX($D$16,POWER((ABS(K1319)^2)/($I$5*MAX(F1319,0.1)^2),1/3))))),IF(IFERROR(V1319,0)=1,MAX($D$16,IFERROR(L1319,MAX($D$16,POWER((ABS(K1319)^2)/($I$5*MAX(F1319,0.1)^2),1/3)))),IF(IFERROR(AG1319,0)=1,MAX($D$16,IFERROR(W1319,MAX($D$16,POWER((ABS(K1319)^2)/($I$5*MAX(F1319,0.1)^2),1/3)))),MAX($D$16,POWER((ABS(K1319)^2)/($I$5*MAX(F1319,0.1)^2),1/3))))))),MAX($D$16,POWER((ABS(K1319)^2)/($I$5*MAX(F1319,0.1)^2),1/3)))</f>
        <v>2.1389677043987478</v>
      </c>
      <c r="AI1319">
        <f t="shared" ca="1" si="661"/>
        <v>634.11796770439878</v>
      </c>
      <c r="AJ1319">
        <f t="shared" ca="1" si="662"/>
        <v>635.18745155659815</v>
      </c>
      <c r="AM1319">
        <v>0</v>
      </c>
      <c r="AN1319">
        <v>0</v>
      </c>
      <c r="AO1319">
        <f t="shared" si="663"/>
        <v>0</v>
      </c>
      <c r="AP1319">
        <f t="shared" si="672"/>
        <v>0</v>
      </c>
      <c r="AQ1319">
        <f t="shared" ca="1" si="664"/>
        <v>1.0000000000000004</v>
      </c>
      <c r="AR1319" t="str">
        <f t="shared" ca="1" si="665"/>
        <v>Supercritical</v>
      </c>
      <c r="AS1319">
        <f t="shared" ca="1" si="666"/>
        <v>3.8141460404132466E-3</v>
      </c>
    </row>
    <row r="1320" spans="1:45" x14ac:dyDescent="0.35">
      <c r="A1320">
        <v>1171</v>
      </c>
      <c r="B1320">
        <v>1169.9949999999999</v>
      </c>
      <c r="C1320">
        <v>616074.10900000005</v>
      </c>
      <c r="D1320">
        <v>3096837.2089999998</v>
      </c>
      <c r="E1320">
        <v>631.97850000000005</v>
      </c>
      <c r="F1320">
        <v>5.2</v>
      </c>
      <c r="G1320">
        <v>0</v>
      </c>
      <c r="H1320" t="s">
        <v>194</v>
      </c>
      <c r="I1320">
        <v>2E-3</v>
      </c>
      <c r="J1320">
        <f t="shared" si="667"/>
        <v>1</v>
      </c>
      <c r="K1320">
        <f t="shared" ca="1" si="668"/>
        <v>50.95</v>
      </c>
      <c r="L1320">
        <f t="shared" ca="1" si="669"/>
        <v>1.0684959309922624</v>
      </c>
      <c r="M1320">
        <f t="shared" ca="1" si="642"/>
        <v>5.5561788411597641</v>
      </c>
      <c r="N1320">
        <f t="shared" ca="1" si="643"/>
        <v>0.75728294997139567</v>
      </c>
      <c r="O1320">
        <f t="shared" ca="1" si="644"/>
        <v>9.1699712080119067</v>
      </c>
      <c r="P1320">
        <f t="shared" ca="1" si="645"/>
        <v>633.04699593099235</v>
      </c>
      <c r="Q1320">
        <f t="shared" ca="1" si="646"/>
        <v>637.33284567389592</v>
      </c>
      <c r="R1320">
        <f t="shared" ca="1" si="647"/>
        <v>2.7409906686322007E-2</v>
      </c>
      <c r="S1320">
        <f t="shared" ca="1" si="648"/>
        <v>2.8323507366843055</v>
      </c>
      <c r="T1320">
        <f t="shared" ca="1" si="649"/>
        <v>50.594272557643521</v>
      </c>
      <c r="U1320">
        <f t="shared" ca="1" si="670"/>
        <v>-2.6924192852106898E-2</v>
      </c>
      <c r="V1320">
        <f t="shared" ca="1" si="671"/>
        <v>0</v>
      </c>
      <c r="W1320">
        <f t="shared" ca="1" si="650"/>
        <v>1.225600477169553</v>
      </c>
      <c r="X1320">
        <f t="shared" ca="1" si="651"/>
        <v>6.3731224812816762</v>
      </c>
      <c r="Y1320">
        <f t="shared" ca="1" si="652"/>
        <v>0.83295714219444028</v>
      </c>
      <c r="Z1320">
        <f t="shared" ca="1" si="653"/>
        <v>7.9945113481882473</v>
      </c>
      <c r="AA1320">
        <f t="shared" ca="1" si="654"/>
        <v>633.20410047716962</v>
      </c>
      <c r="AB1320">
        <f t="shared" ca="1" si="655"/>
        <v>636.4616036217318</v>
      </c>
      <c r="AC1320">
        <f t="shared" ca="1" si="656"/>
        <v>1.8348595342656954E-2</v>
      </c>
      <c r="AD1320">
        <f t="shared" ca="1" si="657"/>
        <v>2.305594667199983</v>
      </c>
      <c r="AE1320">
        <f t="shared" ca="1" si="658"/>
        <v>45.426384023969838</v>
      </c>
      <c r="AF1320">
        <f t="shared" ca="1" si="659"/>
        <v>1.7877802281645927E-2</v>
      </c>
      <c r="AG1320">
        <f t="shared" ca="1" si="660"/>
        <v>0</v>
      </c>
      <c r="AH1320">
        <f ca="1">IFERROR(IF(V32="Supercritical",MAX($D$16,IFERROR(L1320,MAX($D$16,POWER((ABS(K1320)^2)/($I$5*MAX(F1320,0.1)^2),1/3)))),IF(V32="Subcritical",MAX($D$16,IFERROR(W1320,MAX($D$16,POWER((ABS(K1320)^2)/($I$5*MAX(F1320,0.1)^2),1/3)))),IF(AND(IFERROR(V1320,0)=1,IFERROR(AG1320,0)=1),IF(IFERROR(T1320,-1E+99)&gt;=IFERROR(AE1320,-1E+99),MAX($D$16,IFERROR(L1320,MAX($D$16,POWER((ABS(K1320)^2)/($I$5*MAX(F1320,0.1)^2),1/3)))),MAX($D$16,IFERROR(W1320,MAX($D$16,POWER((ABS(K1320)^2)/($I$5*MAX(F1320,0.1)^2),1/3))))),IF(IFERROR(V1320,0)=1,MAX($D$16,IFERROR(L1320,MAX($D$16,POWER((ABS(K1320)^2)/($I$5*MAX(F1320,0.1)^2),1/3)))),IF(IFERROR(AG1320,0)=1,MAX($D$16,IFERROR(W1320,MAX($D$16,POWER((ABS(K1320)^2)/($I$5*MAX(F1320,0.1)^2),1/3)))),MAX($D$16,POWER((ABS(K1320)^2)/($I$5*MAX(F1320,0.1)^2),1/3))))))),MAX($D$16,POWER((ABS(K1320)^2)/($I$5*MAX(F1320,0.1)^2),1/3)))</f>
        <v>2.1389677043987478</v>
      </c>
      <c r="AI1320">
        <f t="shared" ca="1" si="661"/>
        <v>634.11746770439879</v>
      </c>
      <c r="AJ1320">
        <f t="shared" ca="1" si="662"/>
        <v>635.18695155659816</v>
      </c>
      <c r="AM1320">
        <v>0</v>
      </c>
      <c r="AN1320">
        <v>0</v>
      </c>
      <c r="AO1320">
        <f t="shared" si="663"/>
        <v>0</v>
      </c>
      <c r="AP1320">
        <f t="shared" si="672"/>
        <v>0</v>
      </c>
      <c r="AQ1320">
        <f t="shared" ca="1" si="664"/>
        <v>1.0000000000000004</v>
      </c>
      <c r="AR1320" t="str">
        <f t="shared" ca="1" si="665"/>
        <v>Supercritical</v>
      </c>
      <c r="AS1320">
        <f t="shared" ca="1" si="666"/>
        <v>3.8141460404132466E-3</v>
      </c>
    </row>
    <row r="1321" spans="1:45" x14ac:dyDescent="0.35">
      <c r="A1321">
        <v>1172</v>
      </c>
      <c r="B1321">
        <v>1170.9960000000001</v>
      </c>
      <c r="C1321">
        <v>616074.06700000004</v>
      </c>
      <c r="D1321">
        <v>3096836.2089999998</v>
      </c>
      <c r="E1321">
        <v>631.97799999999995</v>
      </c>
      <c r="F1321">
        <v>5.2</v>
      </c>
      <c r="G1321">
        <v>0</v>
      </c>
      <c r="H1321" t="s">
        <v>194</v>
      </c>
      <c r="I1321">
        <v>2E-3</v>
      </c>
      <c r="J1321">
        <f t="shared" si="667"/>
        <v>1.0010000000002037</v>
      </c>
      <c r="K1321">
        <f t="shared" ca="1" si="668"/>
        <v>50.95</v>
      </c>
      <c r="L1321">
        <f t="shared" ca="1" si="669"/>
        <v>1.0684959309922624</v>
      </c>
      <c r="M1321">
        <f t="shared" ca="1" si="642"/>
        <v>5.5561788411597641</v>
      </c>
      <c r="N1321">
        <f t="shared" ca="1" si="643"/>
        <v>0.75728294997139567</v>
      </c>
      <c r="O1321">
        <f t="shared" ca="1" si="644"/>
        <v>9.1699712080119067</v>
      </c>
      <c r="P1321">
        <f t="shared" ca="1" si="645"/>
        <v>633.04649593099225</v>
      </c>
      <c r="Q1321">
        <f t="shared" ca="1" si="646"/>
        <v>637.33234567389582</v>
      </c>
      <c r="R1321">
        <f t="shared" ca="1" si="647"/>
        <v>2.7409906686322007E-2</v>
      </c>
      <c r="S1321">
        <f t="shared" ca="1" si="648"/>
        <v>2.8323507366843055</v>
      </c>
      <c r="T1321">
        <f t="shared" ca="1" si="649"/>
        <v>50.594272557643521</v>
      </c>
      <c r="U1321">
        <f t="shared" ca="1" si="670"/>
        <v>-2.6951602758686022E-2</v>
      </c>
      <c r="V1321">
        <f t="shared" ca="1" si="671"/>
        <v>0</v>
      </c>
      <c r="W1321">
        <f t="shared" ca="1" si="650"/>
        <v>1.2261018105249435</v>
      </c>
      <c r="X1321">
        <f t="shared" ca="1" si="651"/>
        <v>6.3757294147297063</v>
      </c>
      <c r="Y1321">
        <f t="shared" ca="1" si="652"/>
        <v>0.83318867746686442</v>
      </c>
      <c r="Z1321">
        <f t="shared" ca="1" si="653"/>
        <v>7.9912425207837945</v>
      </c>
      <c r="AA1321">
        <f t="shared" ca="1" si="654"/>
        <v>633.20410181052489</v>
      </c>
      <c r="AB1321">
        <f t="shared" ca="1" si="655"/>
        <v>636.45894161816932</v>
      </c>
      <c r="AC1321">
        <f t="shared" ca="1" si="656"/>
        <v>1.8326800855638318E-2</v>
      </c>
      <c r="AD1321">
        <f t="shared" ca="1" si="657"/>
        <v>2.3041807307653714</v>
      </c>
      <c r="AE1321">
        <f t="shared" ca="1" si="658"/>
        <v>45.412602493071638</v>
      </c>
      <c r="AF1321">
        <f t="shared" ca="1" si="659"/>
        <v>1.8136010637363142E-2</v>
      </c>
      <c r="AG1321">
        <f t="shared" ca="1" si="660"/>
        <v>0</v>
      </c>
      <c r="AH1321">
        <f ca="1">IFERROR(IF(V32="Supercritical",MAX($D$16,IFERROR(L1321,MAX($D$16,POWER((ABS(K1321)^2)/($I$5*MAX(F1321,0.1)^2),1/3)))),IF(V32="Subcritical",MAX($D$16,IFERROR(W1321,MAX($D$16,POWER((ABS(K1321)^2)/($I$5*MAX(F1321,0.1)^2),1/3)))),IF(AND(IFERROR(V1321,0)=1,IFERROR(AG1321,0)=1),IF(IFERROR(T1321,-1E+99)&gt;=IFERROR(AE1321,-1E+99),MAX($D$16,IFERROR(L1321,MAX($D$16,POWER((ABS(K1321)^2)/($I$5*MAX(F1321,0.1)^2),1/3)))),MAX($D$16,IFERROR(W1321,MAX($D$16,POWER((ABS(K1321)^2)/($I$5*MAX(F1321,0.1)^2),1/3))))),IF(IFERROR(V1321,0)=1,MAX($D$16,IFERROR(L1321,MAX($D$16,POWER((ABS(K1321)^2)/($I$5*MAX(F1321,0.1)^2),1/3)))),IF(IFERROR(AG1321,0)=1,MAX($D$16,IFERROR(W1321,MAX($D$16,POWER((ABS(K1321)^2)/($I$5*MAX(F1321,0.1)^2),1/3)))),MAX($D$16,POWER((ABS(K1321)^2)/($I$5*MAX(F1321,0.1)^2),1/3))))))),MAX($D$16,POWER((ABS(K1321)^2)/($I$5*MAX(F1321,0.1)^2),1/3)))</f>
        <v>2.1389677043987478</v>
      </c>
      <c r="AI1321">
        <f t="shared" ca="1" si="661"/>
        <v>634.11696770439869</v>
      </c>
      <c r="AJ1321">
        <f t="shared" ca="1" si="662"/>
        <v>635.18645155659806</v>
      </c>
      <c r="AM1321">
        <v>0</v>
      </c>
      <c r="AN1321">
        <v>0</v>
      </c>
      <c r="AO1321">
        <f t="shared" si="663"/>
        <v>0</v>
      </c>
      <c r="AP1321">
        <f t="shared" si="672"/>
        <v>0</v>
      </c>
      <c r="AQ1321">
        <f t="shared" ca="1" si="664"/>
        <v>1.0000000000000004</v>
      </c>
      <c r="AR1321" t="str">
        <f t="shared" ca="1" si="665"/>
        <v>Supercritical</v>
      </c>
      <c r="AS1321">
        <f t="shared" ca="1" si="666"/>
        <v>3.8141460404132466E-3</v>
      </c>
    </row>
    <row r="1322" spans="1:45" x14ac:dyDescent="0.35">
      <c r="A1322">
        <v>1173</v>
      </c>
      <c r="B1322">
        <v>1171.9960000000001</v>
      </c>
      <c r="C1322">
        <v>616074.02500000002</v>
      </c>
      <c r="D1322">
        <v>3096835.21</v>
      </c>
      <c r="E1322">
        <v>631.97749999999996</v>
      </c>
      <c r="F1322">
        <v>5.2</v>
      </c>
      <c r="G1322">
        <v>0</v>
      </c>
      <c r="H1322" t="s">
        <v>194</v>
      </c>
      <c r="I1322">
        <v>5.7000000000000002E-2</v>
      </c>
      <c r="J1322">
        <f t="shared" si="667"/>
        <v>1</v>
      </c>
      <c r="K1322">
        <f t="shared" ca="1" si="668"/>
        <v>50.95</v>
      </c>
      <c r="L1322">
        <f t="shared" ca="1" si="669"/>
        <v>1.0684959309922624</v>
      </c>
      <c r="M1322">
        <f t="shared" ca="1" si="642"/>
        <v>5.5561788411597641</v>
      </c>
      <c r="N1322">
        <f t="shared" ca="1" si="643"/>
        <v>0.75728294997139567</v>
      </c>
      <c r="O1322">
        <f t="shared" ca="1" si="644"/>
        <v>9.1699712080119067</v>
      </c>
      <c r="P1322">
        <f t="shared" ca="1" si="645"/>
        <v>633.04599593099226</v>
      </c>
      <c r="Q1322">
        <f t="shared" ca="1" si="646"/>
        <v>637.33184567389583</v>
      </c>
      <c r="R1322">
        <f t="shared" ca="1" si="647"/>
        <v>2.7409906686322007E-2</v>
      </c>
      <c r="S1322">
        <f t="shared" ca="1" si="648"/>
        <v>2.8323507366843055</v>
      </c>
      <c r="T1322">
        <f t="shared" ca="1" si="649"/>
        <v>50.594272557643521</v>
      </c>
      <c r="U1322">
        <f t="shared" ca="1" si="670"/>
        <v>-2.7317062411952975E-2</v>
      </c>
      <c r="V1322">
        <f t="shared" ca="1" si="671"/>
        <v>0</v>
      </c>
      <c r="W1322">
        <f t="shared" ca="1" si="650"/>
        <v>1.2266007449987626</v>
      </c>
      <c r="X1322">
        <f t="shared" ca="1" si="651"/>
        <v>6.3783238739935655</v>
      </c>
      <c r="Y1322">
        <f t="shared" ca="1" si="652"/>
        <v>0.83341904460895466</v>
      </c>
      <c r="Z1322">
        <f t="shared" ca="1" si="653"/>
        <v>7.9879919876347438</v>
      </c>
      <c r="AA1322">
        <f t="shared" ca="1" si="654"/>
        <v>633.20410074499875</v>
      </c>
      <c r="AB1322">
        <f t="shared" ca="1" si="655"/>
        <v>636.45629320139619</v>
      </c>
      <c r="AC1322">
        <f t="shared" ca="1" si="656"/>
        <v>1.8305146069457059E-2</v>
      </c>
      <c r="AD1322">
        <f t="shared" ca="1" si="657"/>
        <v>2.3027749942733302</v>
      </c>
      <c r="AE1322">
        <f t="shared" ca="1" si="658"/>
        <v>45.3989019827645</v>
      </c>
      <c r="AF1322">
        <f t="shared" ca="1" si="659"/>
        <v>1.8114104352775939E-2</v>
      </c>
      <c r="AG1322">
        <f t="shared" ca="1" si="660"/>
        <v>0</v>
      </c>
      <c r="AH1322">
        <f ca="1">IFERROR(IF(V32="Supercritical",MAX($D$16,IFERROR(L1322,MAX($D$16,POWER((ABS(K1322)^2)/($I$5*MAX(F1322,0.1)^2),1/3)))),IF(V32="Subcritical",MAX($D$16,IFERROR(W1322,MAX($D$16,POWER((ABS(K1322)^2)/($I$5*MAX(F1322,0.1)^2),1/3)))),IF(AND(IFERROR(V1322,0)=1,IFERROR(AG1322,0)=1),IF(IFERROR(T1322,-1E+99)&gt;=IFERROR(AE1322,-1E+99),MAX($D$16,IFERROR(L1322,MAX($D$16,POWER((ABS(K1322)^2)/($I$5*MAX(F1322,0.1)^2),1/3)))),MAX($D$16,IFERROR(W1322,MAX($D$16,POWER((ABS(K1322)^2)/($I$5*MAX(F1322,0.1)^2),1/3))))),IF(IFERROR(V1322,0)=1,MAX($D$16,IFERROR(L1322,MAX($D$16,POWER((ABS(K1322)^2)/($I$5*MAX(F1322,0.1)^2),1/3)))),IF(IFERROR(AG1322,0)=1,MAX($D$16,IFERROR(W1322,MAX($D$16,POWER((ABS(K1322)^2)/($I$5*MAX(F1322,0.1)^2),1/3)))),MAX($D$16,POWER((ABS(K1322)^2)/($I$5*MAX(F1322,0.1)^2),1/3))))))),MAX($D$16,POWER((ABS(K1322)^2)/($I$5*MAX(F1322,0.1)^2),1/3)))</f>
        <v>2.1389677043987478</v>
      </c>
      <c r="AI1322">
        <f t="shared" ca="1" si="661"/>
        <v>634.1164677043987</v>
      </c>
      <c r="AJ1322">
        <f t="shared" ca="1" si="662"/>
        <v>635.18595155659807</v>
      </c>
      <c r="AM1322">
        <v>0</v>
      </c>
      <c r="AN1322">
        <v>0</v>
      </c>
      <c r="AO1322">
        <f t="shared" si="663"/>
        <v>0</v>
      </c>
      <c r="AP1322">
        <f t="shared" si="672"/>
        <v>0</v>
      </c>
      <c r="AQ1322">
        <f t="shared" ca="1" si="664"/>
        <v>1.0000000000000004</v>
      </c>
      <c r="AR1322" t="str">
        <f t="shared" ca="1" si="665"/>
        <v>Supercritical</v>
      </c>
      <c r="AS1322">
        <f t="shared" ca="1" si="666"/>
        <v>3.8141460404132466E-3</v>
      </c>
    </row>
    <row r="1323" spans="1:45" x14ac:dyDescent="0.35">
      <c r="A1323">
        <v>1174</v>
      </c>
      <c r="B1323">
        <v>1172.9960000000001</v>
      </c>
      <c r="C1323">
        <v>616073.98199999996</v>
      </c>
      <c r="D1323">
        <v>3096834.2110000001</v>
      </c>
      <c r="E1323">
        <v>631.97699999999998</v>
      </c>
      <c r="F1323">
        <v>5.2</v>
      </c>
      <c r="G1323">
        <v>0</v>
      </c>
      <c r="H1323" t="s">
        <v>194</v>
      </c>
      <c r="I1323">
        <v>5.7000000000000002E-2</v>
      </c>
      <c r="J1323">
        <f t="shared" si="667"/>
        <v>1</v>
      </c>
      <c r="K1323">
        <f t="shared" ca="1" si="668"/>
        <v>50.95</v>
      </c>
      <c r="L1323">
        <f t="shared" ca="1" si="669"/>
        <v>1.0684959309922624</v>
      </c>
      <c r="M1323">
        <f t="shared" ca="1" si="642"/>
        <v>5.5561788411597641</v>
      </c>
      <c r="N1323">
        <f t="shared" ca="1" si="643"/>
        <v>0.75728294997139567</v>
      </c>
      <c r="O1323">
        <f t="shared" ca="1" si="644"/>
        <v>9.1699712080119067</v>
      </c>
      <c r="P1323">
        <f t="shared" ca="1" si="645"/>
        <v>633.04549593099227</v>
      </c>
      <c r="Q1323">
        <f t="shared" ca="1" si="646"/>
        <v>637.33134567389584</v>
      </c>
      <c r="R1323">
        <f t="shared" ca="1" si="647"/>
        <v>2.7409906686322007E-2</v>
      </c>
      <c r="S1323">
        <f t="shared" ca="1" si="648"/>
        <v>2.8323507366843055</v>
      </c>
      <c r="T1323">
        <f t="shared" ca="1" si="649"/>
        <v>50.594272557643521</v>
      </c>
      <c r="U1323">
        <f t="shared" ca="1" si="670"/>
        <v>-2.7317062411952975E-2</v>
      </c>
      <c r="V1323">
        <f t="shared" ca="1" si="671"/>
        <v>0</v>
      </c>
      <c r="W1323">
        <f t="shared" ca="1" si="650"/>
        <v>1.2270973863385108</v>
      </c>
      <c r="X1323">
        <f t="shared" ca="1" si="651"/>
        <v>6.3809064089602563</v>
      </c>
      <c r="Y1323">
        <f t="shared" ca="1" si="652"/>
        <v>0.83364829331728152</v>
      </c>
      <c r="Z1323">
        <f t="shared" ca="1" si="653"/>
        <v>7.9847590192601032</v>
      </c>
      <c r="AA1323">
        <f t="shared" ca="1" si="654"/>
        <v>633.2040973863385</v>
      </c>
      <c r="AB1323">
        <f t="shared" ca="1" si="655"/>
        <v>636.45365786522007</v>
      </c>
      <c r="AC1323">
        <f t="shared" ca="1" si="656"/>
        <v>1.8283625823800883E-2</v>
      </c>
      <c r="AD1323">
        <f t="shared" ca="1" si="657"/>
        <v>2.3013771375759653</v>
      </c>
      <c r="AE1323">
        <f t="shared" ca="1" si="658"/>
        <v>45.385279360451079</v>
      </c>
      <c r="AF1323">
        <f t="shared" ca="1" si="659"/>
        <v>1.7783625823767579E-2</v>
      </c>
      <c r="AG1323">
        <f t="shared" ca="1" si="660"/>
        <v>0</v>
      </c>
      <c r="AH1323">
        <f ca="1">IFERROR(IF(V32="Supercritical",MAX($D$16,IFERROR(L1323,MAX($D$16,POWER((ABS(K1323)^2)/($I$5*MAX(F1323,0.1)^2),1/3)))),IF(V32="Subcritical",MAX($D$16,IFERROR(W1323,MAX($D$16,POWER((ABS(K1323)^2)/($I$5*MAX(F1323,0.1)^2),1/3)))),IF(AND(IFERROR(V1323,0)=1,IFERROR(AG1323,0)=1),IF(IFERROR(T1323,-1E+99)&gt;=IFERROR(AE1323,-1E+99),MAX($D$16,IFERROR(L1323,MAX($D$16,POWER((ABS(K1323)^2)/($I$5*MAX(F1323,0.1)^2),1/3)))),MAX($D$16,IFERROR(W1323,MAX($D$16,POWER((ABS(K1323)^2)/($I$5*MAX(F1323,0.1)^2),1/3))))),IF(IFERROR(V1323,0)=1,MAX($D$16,IFERROR(L1323,MAX($D$16,POWER((ABS(K1323)^2)/($I$5*MAX(F1323,0.1)^2),1/3)))),IF(IFERROR(AG1323,0)=1,MAX($D$16,IFERROR(W1323,MAX($D$16,POWER((ABS(K1323)^2)/($I$5*MAX(F1323,0.1)^2),1/3)))),MAX($D$16,POWER((ABS(K1323)^2)/($I$5*MAX(F1323,0.1)^2),1/3))))))),MAX($D$16,POWER((ABS(K1323)^2)/($I$5*MAX(F1323,0.1)^2),1/3)))</f>
        <v>2.1389677043987478</v>
      </c>
      <c r="AI1323">
        <f t="shared" ca="1" si="661"/>
        <v>634.11596770439871</v>
      </c>
      <c r="AJ1323">
        <f t="shared" ca="1" si="662"/>
        <v>635.18545155659808</v>
      </c>
      <c r="AM1323">
        <v>0</v>
      </c>
      <c r="AN1323">
        <v>0</v>
      </c>
      <c r="AO1323">
        <f t="shared" si="663"/>
        <v>0</v>
      </c>
      <c r="AP1323">
        <f t="shared" si="672"/>
        <v>0</v>
      </c>
      <c r="AQ1323">
        <f t="shared" ca="1" si="664"/>
        <v>1.0000000000000004</v>
      </c>
      <c r="AR1323" t="str">
        <f t="shared" ca="1" si="665"/>
        <v>Supercritical</v>
      </c>
      <c r="AS1323">
        <f t="shared" ca="1" si="666"/>
        <v>3.8141460404132466E-3</v>
      </c>
    </row>
    <row r="1324" spans="1:45" x14ac:dyDescent="0.35">
      <c r="A1324">
        <v>1175</v>
      </c>
      <c r="B1324">
        <v>1173.9960000000001</v>
      </c>
      <c r="C1324">
        <v>616073.93999999994</v>
      </c>
      <c r="D1324">
        <v>3096833.2119999998</v>
      </c>
      <c r="E1324">
        <v>631.97649999999999</v>
      </c>
      <c r="F1324">
        <v>5.2</v>
      </c>
      <c r="G1324">
        <v>0</v>
      </c>
      <c r="H1324" t="s">
        <v>194</v>
      </c>
      <c r="I1324">
        <v>0</v>
      </c>
      <c r="J1324">
        <f t="shared" si="667"/>
        <v>1</v>
      </c>
      <c r="K1324">
        <f t="shared" ca="1" si="668"/>
        <v>50.95</v>
      </c>
      <c r="L1324">
        <f t="shared" ca="1" si="669"/>
        <v>1.0684959309922624</v>
      </c>
      <c r="M1324">
        <f t="shared" ca="1" si="642"/>
        <v>5.5561788411597641</v>
      </c>
      <c r="N1324">
        <f t="shared" ca="1" si="643"/>
        <v>0.75728294997139567</v>
      </c>
      <c r="O1324">
        <f t="shared" ca="1" si="644"/>
        <v>9.1699712080119067</v>
      </c>
      <c r="P1324">
        <f t="shared" ca="1" si="645"/>
        <v>633.04499593099229</v>
      </c>
      <c r="Q1324">
        <f t="shared" ca="1" si="646"/>
        <v>637.33084567389585</v>
      </c>
      <c r="R1324">
        <f t="shared" ca="1" si="647"/>
        <v>2.7409906686322007E-2</v>
      </c>
      <c r="S1324">
        <f t="shared" ca="1" si="648"/>
        <v>2.8323507366843055</v>
      </c>
      <c r="T1324">
        <f t="shared" ca="1" si="649"/>
        <v>50.594272557643521</v>
      </c>
      <c r="U1324">
        <f t="shared" ca="1" si="670"/>
        <v>-2.6909906686341856E-2</v>
      </c>
      <c r="V1324">
        <f t="shared" ca="1" si="671"/>
        <v>0</v>
      </c>
      <c r="W1324">
        <f t="shared" ca="1" si="650"/>
        <v>1.2275918383273676</v>
      </c>
      <c r="X1324">
        <f t="shared" ca="1" si="651"/>
        <v>6.3834775593023121</v>
      </c>
      <c r="Y1324">
        <f t="shared" ca="1" si="652"/>
        <v>0.83387647232676854</v>
      </c>
      <c r="Z1324">
        <f t="shared" ca="1" si="653"/>
        <v>7.9815429014476909</v>
      </c>
      <c r="AA1324">
        <f t="shared" ca="1" si="654"/>
        <v>633.20409183832737</v>
      </c>
      <c r="AB1324">
        <f t="shared" ca="1" si="655"/>
        <v>636.45103511496598</v>
      </c>
      <c r="AC1324">
        <f t="shared" ca="1" si="656"/>
        <v>1.8262235077499685E-2</v>
      </c>
      <c r="AD1324">
        <f t="shared" ca="1" si="657"/>
        <v>2.299986847404504</v>
      </c>
      <c r="AE1324">
        <f t="shared" ca="1" si="658"/>
        <v>45.371731561473204</v>
      </c>
      <c r="AF1324">
        <f t="shared" ca="1" si="659"/>
        <v>1.776223507749819E-2</v>
      </c>
      <c r="AG1324">
        <f t="shared" ca="1" si="660"/>
        <v>0</v>
      </c>
      <c r="AH1324">
        <f ca="1">IFERROR(IF(V32="Supercritical",MAX($D$16,IFERROR(L1324,MAX($D$16,POWER((ABS(K1324)^2)/($I$5*MAX(F1324,0.1)^2),1/3)))),IF(V32="Subcritical",MAX($D$16,IFERROR(W1324,MAX($D$16,POWER((ABS(K1324)^2)/($I$5*MAX(F1324,0.1)^2),1/3)))),IF(AND(IFERROR(V1324,0)=1,IFERROR(AG1324,0)=1),IF(IFERROR(T1324,-1E+99)&gt;=IFERROR(AE1324,-1E+99),MAX($D$16,IFERROR(L1324,MAX($D$16,POWER((ABS(K1324)^2)/($I$5*MAX(F1324,0.1)^2),1/3)))),MAX($D$16,IFERROR(W1324,MAX($D$16,POWER((ABS(K1324)^2)/($I$5*MAX(F1324,0.1)^2),1/3))))),IF(IFERROR(V1324,0)=1,MAX($D$16,IFERROR(L1324,MAX($D$16,POWER((ABS(K1324)^2)/($I$5*MAX(F1324,0.1)^2),1/3)))),IF(IFERROR(AG1324,0)=1,MAX($D$16,IFERROR(W1324,MAX($D$16,POWER((ABS(K1324)^2)/($I$5*MAX(F1324,0.1)^2),1/3)))),MAX($D$16,POWER((ABS(K1324)^2)/($I$5*MAX(F1324,0.1)^2),1/3))))))),MAX($D$16,POWER((ABS(K1324)^2)/($I$5*MAX(F1324,0.1)^2),1/3)))</f>
        <v>2.1389677043987478</v>
      </c>
      <c r="AI1324">
        <f t="shared" ca="1" si="661"/>
        <v>634.11546770439872</v>
      </c>
      <c r="AJ1324">
        <f t="shared" ca="1" si="662"/>
        <v>635.18495155659809</v>
      </c>
      <c r="AM1324">
        <v>0</v>
      </c>
      <c r="AN1324">
        <v>0</v>
      </c>
      <c r="AO1324">
        <f t="shared" si="663"/>
        <v>0</v>
      </c>
      <c r="AP1324">
        <f t="shared" si="672"/>
        <v>0</v>
      </c>
      <c r="AQ1324">
        <f t="shared" ca="1" si="664"/>
        <v>1.0000000000000004</v>
      </c>
      <c r="AR1324" t="str">
        <f t="shared" ca="1" si="665"/>
        <v>Supercritical</v>
      </c>
      <c r="AS1324">
        <f t="shared" ca="1" si="666"/>
        <v>3.8141460404132466E-3</v>
      </c>
    </row>
    <row r="1325" spans="1:45" x14ac:dyDescent="0.35">
      <c r="A1325">
        <v>1176</v>
      </c>
      <c r="B1325">
        <v>1174.9960000000001</v>
      </c>
      <c r="C1325">
        <v>616073.89800000004</v>
      </c>
      <c r="D1325">
        <v>3096832.213</v>
      </c>
      <c r="E1325">
        <v>631.976</v>
      </c>
      <c r="F1325">
        <v>5.2</v>
      </c>
      <c r="G1325">
        <v>0</v>
      </c>
      <c r="H1325" t="s">
        <v>194</v>
      </c>
      <c r="I1325">
        <v>0</v>
      </c>
      <c r="J1325">
        <f t="shared" si="667"/>
        <v>1</v>
      </c>
      <c r="K1325">
        <f t="shared" ca="1" si="668"/>
        <v>50.95</v>
      </c>
      <c r="L1325">
        <f t="shared" ca="1" si="669"/>
        <v>1.0684959309922624</v>
      </c>
      <c r="M1325">
        <f t="shared" ca="1" si="642"/>
        <v>5.5561788411597641</v>
      </c>
      <c r="N1325">
        <f t="shared" ca="1" si="643"/>
        <v>0.75728294997139567</v>
      </c>
      <c r="O1325">
        <f t="shared" ca="1" si="644"/>
        <v>9.1699712080119067</v>
      </c>
      <c r="P1325">
        <f t="shared" ca="1" si="645"/>
        <v>633.0444959309923</v>
      </c>
      <c r="Q1325">
        <f t="shared" ca="1" si="646"/>
        <v>637.33034567389586</v>
      </c>
      <c r="R1325">
        <f t="shared" ca="1" si="647"/>
        <v>2.7409906686322007E-2</v>
      </c>
      <c r="S1325">
        <f t="shared" ca="1" si="648"/>
        <v>2.8323507366843055</v>
      </c>
      <c r="T1325">
        <f t="shared" ca="1" si="649"/>
        <v>50.594272557643521</v>
      </c>
      <c r="U1325">
        <f t="shared" ca="1" si="670"/>
        <v>-2.6909906686341856E-2</v>
      </c>
      <c r="V1325">
        <f t="shared" ca="1" si="671"/>
        <v>0</v>
      </c>
      <c r="W1325">
        <f t="shared" ca="1" si="650"/>
        <v>1.2280842028822974</v>
      </c>
      <c r="X1325">
        <f t="shared" ca="1" si="651"/>
        <v>6.3860378549879462</v>
      </c>
      <c r="Y1325">
        <f t="shared" ca="1" si="652"/>
        <v>0.83410362945774252</v>
      </c>
      <c r="Z1325">
        <f t="shared" ca="1" si="653"/>
        <v>7.978342934532475</v>
      </c>
      <c r="AA1325">
        <f t="shared" ca="1" si="654"/>
        <v>633.20408420288231</v>
      </c>
      <c r="AB1325">
        <f t="shared" ca="1" si="655"/>
        <v>636.44842446694986</v>
      </c>
      <c r="AC1325">
        <f t="shared" ca="1" si="656"/>
        <v>1.8240968903092229E-2</v>
      </c>
      <c r="AD1325">
        <f t="shared" ca="1" si="657"/>
        <v>2.2986038170475562</v>
      </c>
      <c r="AE1325">
        <f t="shared" ca="1" si="658"/>
        <v>45.358255585952755</v>
      </c>
      <c r="AF1325">
        <f t="shared" ca="1" si="659"/>
        <v>1.804918122820709E-2</v>
      </c>
      <c r="AG1325">
        <f t="shared" ca="1" si="660"/>
        <v>0</v>
      </c>
      <c r="AH1325">
        <f ca="1">IFERROR(IF(V32="Supercritical",MAX($D$16,IFERROR(L1325,MAX($D$16,POWER((ABS(K1325)^2)/($I$5*MAX(F1325,0.1)^2),1/3)))),IF(V32="Subcritical",MAX($D$16,IFERROR(W1325,MAX($D$16,POWER((ABS(K1325)^2)/($I$5*MAX(F1325,0.1)^2),1/3)))),IF(AND(IFERROR(V1325,0)=1,IFERROR(AG1325,0)=1),IF(IFERROR(T1325,-1E+99)&gt;=IFERROR(AE1325,-1E+99),MAX($D$16,IFERROR(L1325,MAX($D$16,POWER((ABS(K1325)^2)/($I$5*MAX(F1325,0.1)^2),1/3)))),MAX($D$16,IFERROR(W1325,MAX($D$16,POWER((ABS(K1325)^2)/($I$5*MAX(F1325,0.1)^2),1/3))))),IF(IFERROR(V1325,0)=1,MAX($D$16,IFERROR(L1325,MAX($D$16,POWER((ABS(K1325)^2)/($I$5*MAX(F1325,0.1)^2),1/3)))),IF(IFERROR(AG1325,0)=1,MAX($D$16,IFERROR(W1325,MAX($D$16,POWER((ABS(K1325)^2)/($I$5*MAX(F1325,0.1)^2),1/3)))),MAX($D$16,POWER((ABS(K1325)^2)/($I$5*MAX(F1325,0.1)^2),1/3))))))),MAX($D$16,POWER((ABS(K1325)^2)/($I$5*MAX(F1325,0.1)^2),1/3)))</f>
        <v>2.1389677043987478</v>
      </c>
      <c r="AI1325">
        <f t="shared" ca="1" si="661"/>
        <v>634.11496770439874</v>
      </c>
      <c r="AJ1325">
        <f t="shared" ca="1" si="662"/>
        <v>635.18445155659811</v>
      </c>
      <c r="AM1325">
        <v>0</v>
      </c>
      <c r="AN1325">
        <v>0</v>
      </c>
      <c r="AO1325">
        <f t="shared" si="663"/>
        <v>0</v>
      </c>
      <c r="AP1325">
        <f t="shared" si="672"/>
        <v>0</v>
      </c>
      <c r="AQ1325">
        <f t="shared" ca="1" si="664"/>
        <v>1.0000000000000004</v>
      </c>
      <c r="AR1325" t="str">
        <f t="shared" ca="1" si="665"/>
        <v>Supercritical</v>
      </c>
      <c r="AS1325">
        <f t="shared" ca="1" si="666"/>
        <v>3.8141460404132466E-3</v>
      </c>
    </row>
    <row r="1326" spans="1:45" x14ac:dyDescent="0.35">
      <c r="A1326">
        <v>1177</v>
      </c>
      <c r="B1326">
        <v>1175.9960000000001</v>
      </c>
      <c r="C1326">
        <v>616073.85600000003</v>
      </c>
      <c r="D1326">
        <v>3096831.2140000002</v>
      </c>
      <c r="E1326">
        <v>631.97550000000001</v>
      </c>
      <c r="F1326">
        <v>5.2</v>
      </c>
      <c r="G1326">
        <v>0</v>
      </c>
      <c r="H1326" t="s">
        <v>194</v>
      </c>
      <c r="I1326">
        <v>5.7000000000000002E-2</v>
      </c>
      <c r="J1326">
        <f t="shared" si="667"/>
        <v>1</v>
      </c>
      <c r="K1326">
        <f t="shared" ca="1" si="668"/>
        <v>50.95</v>
      </c>
      <c r="L1326">
        <f t="shared" ca="1" si="669"/>
        <v>1.0684959309922624</v>
      </c>
      <c r="M1326">
        <f t="shared" ca="1" si="642"/>
        <v>5.5561788411597641</v>
      </c>
      <c r="N1326">
        <f t="shared" ca="1" si="643"/>
        <v>0.75728294997139567</v>
      </c>
      <c r="O1326">
        <f t="shared" ca="1" si="644"/>
        <v>9.1699712080119067</v>
      </c>
      <c r="P1326">
        <f t="shared" ca="1" si="645"/>
        <v>633.04399593099231</v>
      </c>
      <c r="Q1326">
        <f t="shared" ca="1" si="646"/>
        <v>637.32984567389587</v>
      </c>
      <c r="R1326">
        <f t="shared" ca="1" si="647"/>
        <v>2.7409906686322007E-2</v>
      </c>
      <c r="S1326">
        <f t="shared" ca="1" si="648"/>
        <v>2.8323507366843055</v>
      </c>
      <c r="T1326">
        <f t="shared" ca="1" si="649"/>
        <v>50.594272557643521</v>
      </c>
      <c r="U1326">
        <f t="shared" ca="1" si="670"/>
        <v>-2.7317062411952975E-2</v>
      </c>
      <c r="V1326">
        <f t="shared" ca="1" si="671"/>
        <v>0</v>
      </c>
      <c r="W1326">
        <f t="shared" ca="1" si="650"/>
        <v>1.2285745801483698</v>
      </c>
      <c r="X1326">
        <f t="shared" ca="1" si="651"/>
        <v>6.3885878167715235</v>
      </c>
      <c r="Y1326">
        <f t="shared" ca="1" si="652"/>
        <v>0.83432981166112541</v>
      </c>
      <c r="Z1326">
        <f t="shared" ca="1" si="653"/>
        <v>7.9751584327047125</v>
      </c>
      <c r="AA1326">
        <f t="shared" ca="1" si="654"/>
        <v>633.20407458014836</v>
      </c>
      <c r="AB1326">
        <f t="shared" ca="1" si="655"/>
        <v>636.44582544797413</v>
      </c>
      <c r="AC1326">
        <f t="shared" ca="1" si="656"/>
        <v>1.821982248162958E-2</v>
      </c>
      <c r="AD1326">
        <f t="shared" ca="1" si="657"/>
        <v>2.2972277460428709</v>
      </c>
      <c r="AE1326">
        <f t="shared" ca="1" si="658"/>
        <v>45.344848495765639</v>
      </c>
      <c r="AF1326">
        <f t="shared" ca="1" si="659"/>
        <v>1.8009568991601554E-2</v>
      </c>
      <c r="AG1326">
        <f t="shared" ca="1" si="660"/>
        <v>0</v>
      </c>
      <c r="AH1326">
        <f ca="1">IFERROR(IF(V32="Supercritical",MAX($D$16,IFERROR(L1326,MAX($D$16,POWER((ABS(K1326)^2)/($I$5*MAX(F1326,0.1)^2),1/3)))),IF(V32="Subcritical",MAX($D$16,IFERROR(W1326,MAX($D$16,POWER((ABS(K1326)^2)/($I$5*MAX(F1326,0.1)^2),1/3)))),IF(AND(IFERROR(V1326,0)=1,IFERROR(AG1326,0)=1),IF(IFERROR(T1326,-1E+99)&gt;=IFERROR(AE1326,-1E+99),MAX($D$16,IFERROR(L1326,MAX($D$16,POWER((ABS(K1326)^2)/($I$5*MAX(F1326,0.1)^2),1/3)))),MAX($D$16,IFERROR(W1326,MAX($D$16,POWER((ABS(K1326)^2)/($I$5*MAX(F1326,0.1)^2),1/3))))),IF(IFERROR(V1326,0)=1,MAX($D$16,IFERROR(L1326,MAX($D$16,POWER((ABS(K1326)^2)/($I$5*MAX(F1326,0.1)^2),1/3)))),IF(IFERROR(AG1326,0)=1,MAX($D$16,IFERROR(W1326,MAX($D$16,POWER((ABS(K1326)^2)/($I$5*MAX(F1326,0.1)^2),1/3)))),MAX($D$16,POWER((ABS(K1326)^2)/($I$5*MAX(F1326,0.1)^2),1/3))))))),MAX($D$16,POWER((ABS(K1326)^2)/($I$5*MAX(F1326,0.1)^2),1/3)))</f>
        <v>2.1389677043987478</v>
      </c>
      <c r="AI1326">
        <f t="shared" ca="1" si="661"/>
        <v>634.11446770439875</v>
      </c>
      <c r="AJ1326">
        <f t="shared" ca="1" si="662"/>
        <v>635.18395155659812</v>
      </c>
      <c r="AM1326">
        <v>0</v>
      </c>
      <c r="AN1326">
        <v>0</v>
      </c>
      <c r="AO1326">
        <f t="shared" si="663"/>
        <v>0</v>
      </c>
      <c r="AP1326">
        <f t="shared" si="672"/>
        <v>0</v>
      </c>
      <c r="AQ1326">
        <f t="shared" ca="1" si="664"/>
        <v>1.0000000000000004</v>
      </c>
      <c r="AR1326" t="str">
        <f t="shared" ca="1" si="665"/>
        <v>Supercritical</v>
      </c>
      <c r="AS1326">
        <f t="shared" ca="1" si="666"/>
        <v>3.8141460404132466E-3</v>
      </c>
    </row>
    <row r="1327" spans="1:45" x14ac:dyDescent="0.35">
      <c r="A1327">
        <v>1178</v>
      </c>
      <c r="B1327">
        <v>1176.9949999999999</v>
      </c>
      <c r="C1327">
        <v>616073.81299999997</v>
      </c>
      <c r="D1327">
        <v>3096830.2149999999</v>
      </c>
      <c r="E1327">
        <v>631.97500000000002</v>
      </c>
      <c r="F1327">
        <v>5.2</v>
      </c>
      <c r="G1327">
        <v>0</v>
      </c>
      <c r="H1327" t="s">
        <v>194</v>
      </c>
      <c r="I1327">
        <v>5.7000000000000002E-2</v>
      </c>
      <c r="J1327">
        <f t="shared" si="667"/>
        <v>0.99899999999979627</v>
      </c>
      <c r="K1327">
        <f t="shared" ca="1" si="668"/>
        <v>50.95</v>
      </c>
      <c r="L1327">
        <f t="shared" ca="1" si="669"/>
        <v>1.0684959309922624</v>
      </c>
      <c r="M1327">
        <f t="shared" ca="1" si="642"/>
        <v>5.5561788411597641</v>
      </c>
      <c r="N1327">
        <f t="shared" ca="1" si="643"/>
        <v>0.75728294997139567</v>
      </c>
      <c r="O1327">
        <f t="shared" ca="1" si="644"/>
        <v>9.1699712080119067</v>
      </c>
      <c r="P1327">
        <f t="shared" ca="1" si="645"/>
        <v>633.04349593099232</v>
      </c>
      <c r="Q1327">
        <f t="shared" ca="1" si="646"/>
        <v>637.32934567389589</v>
      </c>
      <c r="R1327">
        <f t="shared" ca="1" si="647"/>
        <v>2.7409906686322007E-2</v>
      </c>
      <c r="S1327">
        <f t="shared" ca="1" si="648"/>
        <v>2.8323507366843055</v>
      </c>
      <c r="T1327">
        <f t="shared" ca="1" si="649"/>
        <v>50.594272557643521</v>
      </c>
      <c r="U1327">
        <f t="shared" ca="1" si="670"/>
        <v>-2.7289652505260165E-2</v>
      </c>
      <c r="V1327">
        <f t="shared" ca="1" si="671"/>
        <v>0</v>
      </c>
      <c r="W1327">
        <f t="shared" ca="1" si="650"/>
        <v>1.2290630685901647</v>
      </c>
      <c r="X1327">
        <f t="shared" ca="1" si="651"/>
        <v>6.3911279566688561</v>
      </c>
      <c r="Y1327">
        <f t="shared" ca="1" si="652"/>
        <v>0.83455506506217281</v>
      </c>
      <c r="Z1327">
        <f t="shared" ca="1" si="653"/>
        <v>7.9719887233420135</v>
      </c>
      <c r="AA1327">
        <f t="shared" ca="1" si="654"/>
        <v>633.20406306859013</v>
      </c>
      <c r="AB1327">
        <f t="shared" ca="1" si="655"/>
        <v>636.44323759484359</v>
      </c>
      <c r="AC1327">
        <f t="shared" ca="1" si="656"/>
        <v>1.8198791097674145E-2</v>
      </c>
      <c r="AD1327">
        <f t="shared" ca="1" si="657"/>
        <v>2.2958583398799899</v>
      </c>
      <c r="AE1327">
        <f t="shared" ca="1" si="658"/>
        <v>45.331507411623647</v>
      </c>
      <c r="AF1327">
        <f t="shared" ca="1" si="659"/>
        <v>1.7698791097814137E-2</v>
      </c>
      <c r="AG1327">
        <f t="shared" ca="1" si="660"/>
        <v>0</v>
      </c>
      <c r="AH1327">
        <f ca="1">IFERROR(IF(V32="Supercritical",MAX($D$16,IFERROR(L1327,MAX($D$16,POWER((ABS(K1327)^2)/($I$5*MAX(F1327,0.1)^2),1/3)))),IF(V32="Subcritical",MAX($D$16,IFERROR(W1327,MAX($D$16,POWER((ABS(K1327)^2)/($I$5*MAX(F1327,0.1)^2),1/3)))),IF(AND(IFERROR(V1327,0)=1,IFERROR(AG1327,0)=1),IF(IFERROR(T1327,-1E+99)&gt;=IFERROR(AE1327,-1E+99),MAX($D$16,IFERROR(L1327,MAX($D$16,POWER((ABS(K1327)^2)/($I$5*MAX(F1327,0.1)^2),1/3)))),MAX($D$16,IFERROR(W1327,MAX($D$16,POWER((ABS(K1327)^2)/($I$5*MAX(F1327,0.1)^2),1/3))))),IF(IFERROR(V1327,0)=1,MAX($D$16,IFERROR(L1327,MAX($D$16,POWER((ABS(K1327)^2)/($I$5*MAX(F1327,0.1)^2),1/3)))),IF(IFERROR(AG1327,0)=1,MAX($D$16,IFERROR(W1327,MAX($D$16,POWER((ABS(K1327)^2)/($I$5*MAX(F1327,0.1)^2),1/3)))),MAX($D$16,POWER((ABS(K1327)^2)/($I$5*MAX(F1327,0.1)^2),1/3))))))),MAX($D$16,POWER((ABS(K1327)^2)/($I$5*MAX(F1327,0.1)^2),1/3)))</f>
        <v>2.1389677043987478</v>
      </c>
      <c r="AI1327">
        <f t="shared" ca="1" si="661"/>
        <v>634.11396770439876</v>
      </c>
      <c r="AJ1327">
        <f t="shared" ca="1" si="662"/>
        <v>635.18345155659813</v>
      </c>
      <c r="AM1327">
        <v>0</v>
      </c>
      <c r="AN1327">
        <v>0</v>
      </c>
      <c r="AO1327">
        <f t="shared" si="663"/>
        <v>0</v>
      </c>
      <c r="AP1327">
        <f t="shared" si="672"/>
        <v>0</v>
      </c>
      <c r="AQ1327">
        <f t="shared" ca="1" si="664"/>
        <v>1.0000000000000004</v>
      </c>
      <c r="AR1327" t="str">
        <f t="shared" ca="1" si="665"/>
        <v>Supercritical</v>
      </c>
      <c r="AS1327">
        <f t="shared" ca="1" si="666"/>
        <v>3.8141460404132466E-3</v>
      </c>
    </row>
    <row r="1328" spans="1:45" x14ac:dyDescent="0.35">
      <c r="A1328">
        <v>1179</v>
      </c>
      <c r="B1328">
        <v>1177.9949999999999</v>
      </c>
      <c r="C1328">
        <v>616073.77099999995</v>
      </c>
      <c r="D1328">
        <v>3096829.216</v>
      </c>
      <c r="E1328">
        <v>631.97450000000003</v>
      </c>
      <c r="F1328">
        <v>5.2</v>
      </c>
      <c r="G1328">
        <v>0</v>
      </c>
      <c r="H1328" t="s">
        <v>194</v>
      </c>
      <c r="I1328">
        <v>0</v>
      </c>
      <c r="J1328">
        <f t="shared" si="667"/>
        <v>1</v>
      </c>
      <c r="K1328">
        <f t="shared" ca="1" si="668"/>
        <v>50.95</v>
      </c>
      <c r="L1328">
        <f t="shared" ca="1" si="669"/>
        <v>1.0684959309922624</v>
      </c>
      <c r="M1328">
        <f t="shared" ca="1" si="642"/>
        <v>5.5561788411597641</v>
      </c>
      <c r="N1328">
        <f t="shared" ca="1" si="643"/>
        <v>0.75728294997139567</v>
      </c>
      <c r="O1328">
        <f t="shared" ca="1" si="644"/>
        <v>9.1699712080119067</v>
      </c>
      <c r="P1328">
        <f t="shared" ca="1" si="645"/>
        <v>633.04299593099233</v>
      </c>
      <c r="Q1328">
        <f t="shared" ca="1" si="646"/>
        <v>637.3288456738959</v>
      </c>
      <c r="R1328">
        <f t="shared" ca="1" si="647"/>
        <v>2.7409906686322007E-2</v>
      </c>
      <c r="S1328">
        <f t="shared" ca="1" si="648"/>
        <v>2.8323507366843055</v>
      </c>
      <c r="T1328">
        <f t="shared" ca="1" si="649"/>
        <v>50.594272557643521</v>
      </c>
      <c r="U1328">
        <f t="shared" ca="1" si="670"/>
        <v>-2.6909906686341856E-2</v>
      </c>
      <c r="V1328">
        <f t="shared" ca="1" si="671"/>
        <v>0</v>
      </c>
      <c r="W1328">
        <f t="shared" ca="1" si="650"/>
        <v>1.2295497650798155</v>
      </c>
      <c r="X1328">
        <f t="shared" ca="1" si="651"/>
        <v>6.3936587784150412</v>
      </c>
      <c r="Y1328">
        <f t="shared" ca="1" si="652"/>
        <v>0.83477943500256147</v>
      </c>
      <c r="Z1328">
        <f t="shared" ca="1" si="653"/>
        <v>7.9688331463679196</v>
      </c>
      <c r="AA1328">
        <f t="shared" ca="1" si="654"/>
        <v>633.20404976507984</v>
      </c>
      <c r="AB1328">
        <f t="shared" ca="1" si="655"/>
        <v>636.44066045390002</v>
      </c>
      <c r="AC1328">
        <f t="shared" ca="1" si="656"/>
        <v>1.8177870134509593E-2</v>
      </c>
      <c r="AD1328">
        <f t="shared" ca="1" si="657"/>
        <v>2.2944953097149057</v>
      </c>
      <c r="AE1328">
        <f t="shared" ca="1" si="658"/>
        <v>45.31822951027462</v>
      </c>
      <c r="AF1328">
        <f t="shared" ca="1" si="659"/>
        <v>1.7688658836846116E-2</v>
      </c>
      <c r="AG1328">
        <f t="shared" ca="1" si="660"/>
        <v>0</v>
      </c>
      <c r="AH1328">
        <f ca="1">IFERROR(IF(V32="Supercritical",MAX($D$16,IFERROR(L1328,MAX($D$16,POWER((ABS(K1328)^2)/($I$5*MAX(F1328,0.1)^2),1/3)))),IF(V32="Subcritical",MAX($D$16,IFERROR(W1328,MAX($D$16,POWER((ABS(K1328)^2)/($I$5*MAX(F1328,0.1)^2),1/3)))),IF(AND(IFERROR(V1328,0)=1,IFERROR(AG1328,0)=1),IF(IFERROR(T1328,-1E+99)&gt;=IFERROR(AE1328,-1E+99),MAX($D$16,IFERROR(L1328,MAX($D$16,POWER((ABS(K1328)^2)/($I$5*MAX(F1328,0.1)^2),1/3)))),MAX($D$16,IFERROR(W1328,MAX($D$16,POWER((ABS(K1328)^2)/($I$5*MAX(F1328,0.1)^2),1/3))))),IF(IFERROR(V1328,0)=1,MAX($D$16,IFERROR(L1328,MAX($D$16,POWER((ABS(K1328)^2)/($I$5*MAX(F1328,0.1)^2),1/3)))),IF(IFERROR(AG1328,0)=1,MAX($D$16,IFERROR(W1328,MAX($D$16,POWER((ABS(K1328)^2)/($I$5*MAX(F1328,0.1)^2),1/3)))),MAX($D$16,POWER((ABS(K1328)^2)/($I$5*MAX(F1328,0.1)^2),1/3))))))),MAX($D$16,POWER((ABS(K1328)^2)/($I$5*MAX(F1328,0.1)^2),1/3)))</f>
        <v>2.1389677043987478</v>
      </c>
      <c r="AI1328">
        <f t="shared" ca="1" si="661"/>
        <v>634.11346770439877</v>
      </c>
      <c r="AJ1328">
        <f t="shared" ca="1" si="662"/>
        <v>635.18295155659814</v>
      </c>
      <c r="AM1328">
        <v>0</v>
      </c>
      <c r="AN1328">
        <v>0</v>
      </c>
      <c r="AO1328">
        <f t="shared" si="663"/>
        <v>0</v>
      </c>
      <c r="AP1328">
        <f t="shared" si="672"/>
        <v>0</v>
      </c>
      <c r="AQ1328">
        <f t="shared" ca="1" si="664"/>
        <v>1.0000000000000004</v>
      </c>
      <c r="AR1328" t="str">
        <f t="shared" ca="1" si="665"/>
        <v>Supercritical</v>
      </c>
      <c r="AS1328">
        <f t="shared" ca="1" si="666"/>
        <v>3.8141460404132466E-3</v>
      </c>
    </row>
    <row r="1329" spans="1:45" x14ac:dyDescent="0.35">
      <c r="A1329">
        <v>1180</v>
      </c>
      <c r="B1329">
        <v>1178.9949999999999</v>
      </c>
      <c r="C1329">
        <v>616073.72900000005</v>
      </c>
      <c r="D1329">
        <v>3096828.2170000002</v>
      </c>
      <c r="E1329">
        <v>631.97400000000005</v>
      </c>
      <c r="F1329">
        <v>5.2</v>
      </c>
      <c r="G1329">
        <v>0</v>
      </c>
      <c r="H1329" t="s">
        <v>194</v>
      </c>
      <c r="I1329">
        <v>2E-3</v>
      </c>
      <c r="J1329">
        <f t="shared" si="667"/>
        <v>1</v>
      </c>
      <c r="K1329">
        <f t="shared" ca="1" si="668"/>
        <v>50.95</v>
      </c>
      <c r="L1329">
        <f t="shared" ca="1" si="669"/>
        <v>1.0684959309922624</v>
      </c>
      <c r="M1329">
        <f t="shared" ca="1" si="642"/>
        <v>5.5561788411597641</v>
      </c>
      <c r="N1329">
        <f t="shared" ca="1" si="643"/>
        <v>0.75728294997139567</v>
      </c>
      <c r="O1329">
        <f t="shared" ca="1" si="644"/>
        <v>9.1699712080119067</v>
      </c>
      <c r="P1329">
        <f t="shared" ca="1" si="645"/>
        <v>633.04249593099235</v>
      </c>
      <c r="Q1329">
        <f t="shared" ca="1" si="646"/>
        <v>637.32834567389591</v>
      </c>
      <c r="R1329">
        <f t="shared" ca="1" si="647"/>
        <v>2.7409906686322007E-2</v>
      </c>
      <c r="S1329">
        <f t="shared" ca="1" si="648"/>
        <v>2.8323507366843055</v>
      </c>
      <c r="T1329">
        <f t="shared" ca="1" si="649"/>
        <v>50.594272557643521</v>
      </c>
      <c r="U1329">
        <f t="shared" ca="1" si="670"/>
        <v>-2.6924192852106898E-2</v>
      </c>
      <c r="V1329">
        <f t="shared" ca="1" si="671"/>
        <v>0</v>
      </c>
      <c r="W1329">
        <f t="shared" ca="1" si="650"/>
        <v>1.2300347649822925</v>
      </c>
      <c r="X1329">
        <f t="shared" ca="1" si="651"/>
        <v>6.3961807779079214</v>
      </c>
      <c r="Y1329">
        <f t="shared" ca="1" si="652"/>
        <v>0.83500296608110458</v>
      </c>
      <c r="Z1329">
        <f t="shared" ca="1" si="653"/>
        <v>7.9656910536329235</v>
      </c>
      <c r="AA1329">
        <f t="shared" ca="1" si="654"/>
        <v>633.20403476498234</v>
      </c>
      <c r="AB1329">
        <f t="shared" ca="1" si="655"/>
        <v>636.43809358057501</v>
      </c>
      <c r="AC1329">
        <f t="shared" ca="1" si="656"/>
        <v>1.8157055069532763E-2</v>
      </c>
      <c r="AD1329">
        <f t="shared" ca="1" si="657"/>
        <v>2.293138372094933</v>
      </c>
      <c r="AE1329">
        <f t="shared" ca="1" si="658"/>
        <v>45.305012021803719</v>
      </c>
      <c r="AF1329">
        <f t="shared" ca="1" si="659"/>
        <v>1.7998618006004108E-2</v>
      </c>
      <c r="AG1329">
        <f t="shared" ca="1" si="660"/>
        <v>0</v>
      </c>
      <c r="AH1329">
        <f ca="1">IFERROR(IF(V32="Supercritical",MAX($D$16,IFERROR(L1329,MAX($D$16,POWER((ABS(K1329)^2)/($I$5*MAX(F1329,0.1)^2),1/3)))),IF(V32="Subcritical",MAX($D$16,IFERROR(W1329,MAX($D$16,POWER((ABS(K1329)^2)/($I$5*MAX(F1329,0.1)^2),1/3)))),IF(AND(IFERROR(V1329,0)=1,IFERROR(AG1329,0)=1),IF(IFERROR(T1329,-1E+99)&gt;=IFERROR(AE1329,-1E+99),MAX($D$16,IFERROR(L1329,MAX($D$16,POWER((ABS(K1329)^2)/($I$5*MAX(F1329,0.1)^2),1/3)))),MAX($D$16,IFERROR(W1329,MAX($D$16,POWER((ABS(K1329)^2)/($I$5*MAX(F1329,0.1)^2),1/3))))),IF(IFERROR(V1329,0)=1,MAX($D$16,IFERROR(L1329,MAX($D$16,POWER((ABS(K1329)^2)/($I$5*MAX(F1329,0.1)^2),1/3)))),IF(IFERROR(AG1329,0)=1,MAX($D$16,IFERROR(W1329,MAX($D$16,POWER((ABS(K1329)^2)/($I$5*MAX(F1329,0.1)^2),1/3)))),MAX($D$16,POWER((ABS(K1329)^2)/($I$5*MAX(F1329,0.1)^2),1/3))))))),MAX($D$16,POWER((ABS(K1329)^2)/($I$5*MAX(F1329,0.1)^2),1/3)))</f>
        <v>2.1389677043987478</v>
      </c>
      <c r="AI1329">
        <f t="shared" ca="1" si="661"/>
        <v>634.11296770439878</v>
      </c>
      <c r="AJ1329">
        <f t="shared" ca="1" si="662"/>
        <v>635.18245155659815</v>
      </c>
      <c r="AM1329">
        <v>0</v>
      </c>
      <c r="AN1329">
        <v>0</v>
      </c>
      <c r="AO1329">
        <f t="shared" si="663"/>
        <v>0</v>
      </c>
      <c r="AP1329">
        <f t="shared" si="672"/>
        <v>0</v>
      </c>
      <c r="AQ1329">
        <f t="shared" ca="1" si="664"/>
        <v>1.0000000000000004</v>
      </c>
      <c r="AR1329" t="str">
        <f t="shared" ca="1" si="665"/>
        <v>Supercritical</v>
      </c>
      <c r="AS1329">
        <f t="shared" ca="1" si="666"/>
        <v>3.8141460404132466E-3</v>
      </c>
    </row>
    <row r="1330" spans="1:45" x14ac:dyDescent="0.35">
      <c r="A1330">
        <v>1181</v>
      </c>
      <c r="B1330">
        <v>1179.9960000000001</v>
      </c>
      <c r="C1330">
        <v>616073.68700000003</v>
      </c>
      <c r="D1330">
        <v>3096827.2170000002</v>
      </c>
      <c r="E1330">
        <v>631.97349999999994</v>
      </c>
      <c r="F1330">
        <v>5.2</v>
      </c>
      <c r="G1330">
        <v>0</v>
      </c>
      <c r="H1330" t="s">
        <v>194</v>
      </c>
      <c r="I1330">
        <v>0.06</v>
      </c>
      <c r="J1330">
        <f t="shared" si="667"/>
        <v>1.0010000000002037</v>
      </c>
      <c r="K1330">
        <f t="shared" ca="1" si="668"/>
        <v>50.95</v>
      </c>
      <c r="L1330">
        <f t="shared" ca="1" si="669"/>
        <v>1.0684959309922624</v>
      </c>
      <c r="M1330">
        <f t="shared" ca="1" si="642"/>
        <v>5.5561788411597641</v>
      </c>
      <c r="N1330">
        <f t="shared" ca="1" si="643"/>
        <v>0.75728294997139567</v>
      </c>
      <c r="O1330">
        <f t="shared" ca="1" si="644"/>
        <v>9.1699712080119067</v>
      </c>
      <c r="P1330">
        <f t="shared" ca="1" si="645"/>
        <v>633.04199593099224</v>
      </c>
      <c r="Q1330">
        <f t="shared" ca="1" si="646"/>
        <v>637.32784567389581</v>
      </c>
      <c r="R1330">
        <f t="shared" ca="1" si="647"/>
        <v>2.7409906686322007E-2</v>
      </c>
      <c r="S1330">
        <f t="shared" ca="1" si="648"/>
        <v>2.8323507366843055</v>
      </c>
      <c r="T1330">
        <f t="shared" ca="1" si="649"/>
        <v>50.594272557643521</v>
      </c>
      <c r="U1330">
        <f t="shared" ca="1" si="670"/>
        <v>-2.7365901567236506E-2</v>
      </c>
      <c r="V1330">
        <f t="shared" ca="1" si="671"/>
        <v>0</v>
      </c>
      <c r="W1330">
        <f t="shared" ca="1" si="650"/>
        <v>1.2305181622379053</v>
      </c>
      <c r="X1330">
        <f t="shared" ca="1" si="651"/>
        <v>6.3986944436371083</v>
      </c>
      <c r="Y1330">
        <f t="shared" ca="1" si="652"/>
        <v>0.83522570219309389</v>
      </c>
      <c r="Z1330">
        <f t="shared" ca="1" si="653"/>
        <v>7.9625618083177763</v>
      </c>
      <c r="AA1330">
        <f t="shared" ca="1" si="654"/>
        <v>633.20401816223784</v>
      </c>
      <c r="AB1330">
        <f t="shared" ca="1" si="655"/>
        <v>636.43553653895958</v>
      </c>
      <c r="AC1330">
        <f t="shared" ca="1" si="656"/>
        <v>1.8136341469824822E-2</v>
      </c>
      <c r="AD1330">
        <f t="shared" ca="1" si="657"/>
        <v>2.2917872486936939</v>
      </c>
      <c r="AE1330">
        <f t="shared" ca="1" si="658"/>
        <v>45.291852227034532</v>
      </c>
      <c r="AF1330">
        <f t="shared" ca="1" si="659"/>
        <v>1.7943335715585818E-2</v>
      </c>
      <c r="AG1330">
        <f t="shared" ca="1" si="660"/>
        <v>0</v>
      </c>
      <c r="AH1330">
        <f ca="1">IFERROR(IF(V32="Supercritical",MAX($D$16,IFERROR(L1330,MAX($D$16,POWER((ABS(K1330)^2)/($I$5*MAX(F1330,0.1)^2),1/3)))),IF(V32="Subcritical",MAX($D$16,IFERROR(W1330,MAX($D$16,POWER((ABS(K1330)^2)/($I$5*MAX(F1330,0.1)^2),1/3)))),IF(AND(IFERROR(V1330,0)=1,IFERROR(AG1330,0)=1),IF(IFERROR(T1330,-1E+99)&gt;=IFERROR(AE1330,-1E+99),MAX($D$16,IFERROR(L1330,MAX($D$16,POWER((ABS(K1330)^2)/($I$5*MAX(F1330,0.1)^2),1/3)))),MAX($D$16,IFERROR(W1330,MAX($D$16,POWER((ABS(K1330)^2)/($I$5*MAX(F1330,0.1)^2),1/3))))),IF(IFERROR(V1330,0)=1,MAX($D$16,IFERROR(L1330,MAX($D$16,POWER((ABS(K1330)^2)/($I$5*MAX(F1330,0.1)^2),1/3)))),IF(IFERROR(AG1330,0)=1,MAX($D$16,IFERROR(W1330,MAX($D$16,POWER((ABS(K1330)^2)/($I$5*MAX(F1330,0.1)^2),1/3)))),MAX($D$16,POWER((ABS(K1330)^2)/($I$5*MAX(F1330,0.1)^2),1/3))))))),MAX($D$16,POWER((ABS(K1330)^2)/($I$5*MAX(F1330,0.1)^2),1/3)))</f>
        <v>2.1389677043987478</v>
      </c>
      <c r="AI1330">
        <f t="shared" ca="1" si="661"/>
        <v>634.11246770439868</v>
      </c>
      <c r="AJ1330">
        <f t="shared" ca="1" si="662"/>
        <v>635.18195155659805</v>
      </c>
      <c r="AM1330">
        <v>0</v>
      </c>
      <c r="AN1330">
        <v>0</v>
      </c>
      <c r="AO1330">
        <f t="shared" si="663"/>
        <v>0</v>
      </c>
      <c r="AP1330">
        <f t="shared" si="672"/>
        <v>0</v>
      </c>
      <c r="AQ1330">
        <f t="shared" ca="1" si="664"/>
        <v>1.0000000000000004</v>
      </c>
      <c r="AR1330" t="str">
        <f t="shared" ca="1" si="665"/>
        <v>Supercritical</v>
      </c>
      <c r="AS1330">
        <f t="shared" ca="1" si="666"/>
        <v>3.8141460404132466E-3</v>
      </c>
    </row>
    <row r="1331" spans="1:45" x14ac:dyDescent="0.35">
      <c r="A1331">
        <v>1182</v>
      </c>
      <c r="B1331">
        <v>1180.9960000000001</v>
      </c>
      <c r="C1331">
        <v>616073.64399999997</v>
      </c>
      <c r="D1331">
        <v>3096826.2179999999</v>
      </c>
      <c r="E1331">
        <v>631.97299999999996</v>
      </c>
      <c r="F1331">
        <v>5.2</v>
      </c>
      <c r="G1331">
        <v>0</v>
      </c>
      <c r="H1331" t="s">
        <v>194</v>
      </c>
      <c r="I1331">
        <v>5.7000000000000002E-2</v>
      </c>
      <c r="J1331">
        <f t="shared" si="667"/>
        <v>1</v>
      </c>
      <c r="K1331">
        <f t="shared" ca="1" si="668"/>
        <v>50.95</v>
      </c>
      <c r="L1331">
        <f t="shared" ca="1" si="669"/>
        <v>1.0684959309922624</v>
      </c>
      <c r="M1331">
        <f t="shared" ca="1" si="642"/>
        <v>5.5561788411597641</v>
      </c>
      <c r="N1331">
        <f t="shared" ca="1" si="643"/>
        <v>0.75728294997139567</v>
      </c>
      <c r="O1331">
        <f t="shared" ca="1" si="644"/>
        <v>9.1699712080119067</v>
      </c>
      <c r="P1331">
        <f t="shared" ca="1" si="645"/>
        <v>633.04149593099226</v>
      </c>
      <c r="Q1331">
        <f t="shared" ca="1" si="646"/>
        <v>637.32734567389582</v>
      </c>
      <c r="R1331">
        <f t="shared" ca="1" si="647"/>
        <v>2.7409906686322007E-2</v>
      </c>
      <c r="S1331">
        <f t="shared" ca="1" si="648"/>
        <v>2.8323507366843055</v>
      </c>
      <c r="T1331">
        <f t="shared" ca="1" si="649"/>
        <v>50.594272557643521</v>
      </c>
      <c r="U1331">
        <f t="shared" ca="1" si="670"/>
        <v>-2.7317062411952975E-2</v>
      </c>
      <c r="V1331">
        <f t="shared" ca="1" si="671"/>
        <v>0</v>
      </c>
      <c r="W1331">
        <f t="shared" ca="1" si="650"/>
        <v>1.231000049442315</v>
      </c>
      <c r="X1331">
        <f t="shared" ca="1" si="651"/>
        <v>6.4012002571000384</v>
      </c>
      <c r="Y1331">
        <f t="shared" ca="1" si="652"/>
        <v>0.83544768656840285</v>
      </c>
      <c r="Z1331">
        <f t="shared" ca="1" si="653"/>
        <v>7.959444784357065</v>
      </c>
      <c r="AA1331">
        <f t="shared" ca="1" si="654"/>
        <v>633.20400004944224</v>
      </c>
      <c r="AB1331">
        <f t="shared" ca="1" si="655"/>
        <v>636.43298890139067</v>
      </c>
      <c r="AC1331">
        <f t="shared" ca="1" si="656"/>
        <v>1.8115724987886796E-2</v>
      </c>
      <c r="AD1331">
        <f t="shared" ca="1" si="657"/>
        <v>2.2904416660553322</v>
      </c>
      <c r="AE1331">
        <f t="shared" ca="1" si="658"/>
        <v>45.278747455021495</v>
      </c>
      <c r="AF1331">
        <f t="shared" ca="1" si="659"/>
        <v>1.7615724987877002E-2</v>
      </c>
      <c r="AG1331">
        <f t="shared" ca="1" si="660"/>
        <v>0</v>
      </c>
      <c r="AH1331">
        <f ca="1">IFERROR(IF(V32="Supercritical",MAX($D$16,IFERROR(L1331,MAX($D$16,POWER((ABS(K1331)^2)/($I$5*MAX(F1331,0.1)^2),1/3)))),IF(V32="Subcritical",MAX($D$16,IFERROR(W1331,MAX($D$16,POWER((ABS(K1331)^2)/($I$5*MAX(F1331,0.1)^2),1/3)))),IF(AND(IFERROR(V1331,0)=1,IFERROR(AG1331,0)=1),IF(IFERROR(T1331,-1E+99)&gt;=IFERROR(AE1331,-1E+99),MAX($D$16,IFERROR(L1331,MAX($D$16,POWER((ABS(K1331)^2)/($I$5*MAX(F1331,0.1)^2),1/3)))),MAX($D$16,IFERROR(W1331,MAX($D$16,POWER((ABS(K1331)^2)/($I$5*MAX(F1331,0.1)^2),1/3))))),IF(IFERROR(V1331,0)=1,MAX($D$16,IFERROR(L1331,MAX($D$16,POWER((ABS(K1331)^2)/($I$5*MAX(F1331,0.1)^2),1/3)))),IF(IFERROR(AG1331,0)=1,MAX($D$16,IFERROR(W1331,MAX($D$16,POWER((ABS(K1331)^2)/($I$5*MAX(F1331,0.1)^2),1/3)))),MAX($D$16,POWER((ABS(K1331)^2)/($I$5*MAX(F1331,0.1)^2),1/3))))))),MAX($D$16,POWER((ABS(K1331)^2)/($I$5*MAX(F1331,0.1)^2),1/3)))</f>
        <v>2.1389677043987478</v>
      </c>
      <c r="AI1331">
        <f t="shared" ca="1" si="661"/>
        <v>634.11196770439869</v>
      </c>
      <c r="AJ1331">
        <f t="shared" ca="1" si="662"/>
        <v>635.18145155659806</v>
      </c>
      <c r="AM1331">
        <v>0</v>
      </c>
      <c r="AN1331">
        <v>0</v>
      </c>
      <c r="AO1331">
        <f t="shared" si="663"/>
        <v>0</v>
      </c>
      <c r="AP1331">
        <f t="shared" si="672"/>
        <v>0</v>
      </c>
      <c r="AQ1331">
        <f t="shared" ca="1" si="664"/>
        <v>1.0000000000000004</v>
      </c>
      <c r="AR1331" t="str">
        <f t="shared" ca="1" si="665"/>
        <v>Supercritical</v>
      </c>
      <c r="AS1331">
        <f t="shared" ca="1" si="666"/>
        <v>3.8141460404132466E-3</v>
      </c>
    </row>
    <row r="1332" spans="1:45" x14ac:dyDescent="0.35">
      <c r="A1332">
        <v>1183</v>
      </c>
      <c r="B1332">
        <v>1181.9960000000001</v>
      </c>
      <c r="C1332">
        <v>616073.60199999996</v>
      </c>
      <c r="D1332">
        <v>3096825.219</v>
      </c>
      <c r="E1332">
        <v>631.97249999999997</v>
      </c>
      <c r="F1332">
        <v>5.2</v>
      </c>
      <c r="G1332">
        <v>0</v>
      </c>
      <c r="H1332" t="s">
        <v>194</v>
      </c>
      <c r="I1332">
        <v>0</v>
      </c>
      <c r="J1332">
        <f t="shared" si="667"/>
        <v>1</v>
      </c>
      <c r="K1332">
        <f t="shared" ca="1" si="668"/>
        <v>50.95</v>
      </c>
      <c r="L1332">
        <f t="shared" ca="1" si="669"/>
        <v>1.0684959309922624</v>
      </c>
      <c r="M1332">
        <f t="shared" ca="1" si="642"/>
        <v>5.5561788411597641</v>
      </c>
      <c r="N1332">
        <f t="shared" ca="1" si="643"/>
        <v>0.75728294997139567</v>
      </c>
      <c r="O1332">
        <f t="shared" ca="1" si="644"/>
        <v>9.1699712080119067</v>
      </c>
      <c r="P1332">
        <f t="shared" ca="1" si="645"/>
        <v>633.04099593099227</v>
      </c>
      <c r="Q1332">
        <f t="shared" ca="1" si="646"/>
        <v>637.32684567389583</v>
      </c>
      <c r="R1332">
        <f t="shared" ca="1" si="647"/>
        <v>2.7409906686322007E-2</v>
      </c>
      <c r="S1332">
        <f t="shared" ca="1" si="648"/>
        <v>2.8323507366843055</v>
      </c>
      <c r="T1332">
        <f t="shared" ca="1" si="649"/>
        <v>50.594272557643521</v>
      </c>
      <c r="U1332">
        <f t="shared" ca="1" si="670"/>
        <v>-2.6909906686341856E-2</v>
      </c>
      <c r="V1332">
        <f t="shared" ca="1" si="671"/>
        <v>0</v>
      </c>
      <c r="W1332">
        <f t="shared" ca="1" si="650"/>
        <v>1.2314805179240751</v>
      </c>
      <c r="X1332">
        <f t="shared" ca="1" si="651"/>
        <v>6.4036986932051905</v>
      </c>
      <c r="Y1332">
        <f t="shared" ca="1" si="652"/>
        <v>0.83566896180836669</v>
      </c>
      <c r="Z1332">
        <f t="shared" ca="1" si="653"/>
        <v>7.9563393658826911</v>
      </c>
      <c r="AA1332">
        <f t="shared" ca="1" si="654"/>
        <v>633.20398051792404</v>
      </c>
      <c r="AB1332">
        <f t="shared" ca="1" si="655"/>
        <v>636.43045024805122</v>
      </c>
      <c r="AC1332">
        <f t="shared" ca="1" si="656"/>
        <v>1.8095201357535513E-2</v>
      </c>
      <c r="AD1332">
        <f t="shared" ca="1" si="657"/>
        <v>2.2891013553477642</v>
      </c>
      <c r="AE1332">
        <f t="shared" ca="1" si="658"/>
        <v>45.265695080631623</v>
      </c>
      <c r="AF1332">
        <f t="shared" ca="1" si="659"/>
        <v>1.7595201357494261E-2</v>
      </c>
      <c r="AG1332">
        <f t="shared" ca="1" si="660"/>
        <v>0</v>
      </c>
      <c r="AH1332">
        <f ca="1">IFERROR(IF(V32="Supercritical",MAX($D$16,IFERROR(L1332,MAX($D$16,POWER((ABS(K1332)^2)/($I$5*MAX(F1332,0.1)^2),1/3)))),IF(V32="Subcritical",MAX($D$16,IFERROR(W1332,MAX($D$16,POWER((ABS(K1332)^2)/($I$5*MAX(F1332,0.1)^2),1/3)))),IF(AND(IFERROR(V1332,0)=1,IFERROR(AG1332,0)=1),IF(IFERROR(T1332,-1E+99)&gt;=IFERROR(AE1332,-1E+99),MAX($D$16,IFERROR(L1332,MAX($D$16,POWER((ABS(K1332)^2)/($I$5*MAX(F1332,0.1)^2),1/3)))),MAX($D$16,IFERROR(W1332,MAX($D$16,POWER((ABS(K1332)^2)/($I$5*MAX(F1332,0.1)^2),1/3))))),IF(IFERROR(V1332,0)=1,MAX($D$16,IFERROR(L1332,MAX($D$16,POWER((ABS(K1332)^2)/($I$5*MAX(F1332,0.1)^2),1/3)))),IF(IFERROR(AG1332,0)=1,MAX($D$16,IFERROR(W1332,MAX($D$16,POWER((ABS(K1332)^2)/($I$5*MAX(F1332,0.1)^2),1/3)))),MAX($D$16,POWER((ABS(K1332)^2)/($I$5*MAX(F1332,0.1)^2),1/3))))))),MAX($D$16,POWER((ABS(K1332)^2)/($I$5*MAX(F1332,0.1)^2),1/3)))</f>
        <v>2.1389677043987478</v>
      </c>
      <c r="AI1332">
        <f t="shared" ca="1" si="661"/>
        <v>634.11146770439871</v>
      </c>
      <c r="AJ1332">
        <f t="shared" ca="1" si="662"/>
        <v>635.18095155659807</v>
      </c>
      <c r="AM1332">
        <v>0</v>
      </c>
      <c r="AN1332">
        <v>0</v>
      </c>
      <c r="AO1332">
        <f t="shared" si="663"/>
        <v>0</v>
      </c>
      <c r="AP1332">
        <f t="shared" si="672"/>
        <v>0</v>
      </c>
      <c r="AQ1332">
        <f t="shared" ca="1" si="664"/>
        <v>1.0000000000000004</v>
      </c>
      <c r="AR1332" t="str">
        <f t="shared" ca="1" si="665"/>
        <v>Supercritical</v>
      </c>
      <c r="AS1332">
        <f t="shared" ca="1" si="666"/>
        <v>3.8141460404132466E-3</v>
      </c>
    </row>
    <row r="1333" spans="1:45" x14ac:dyDescent="0.35">
      <c r="A1333">
        <v>1184</v>
      </c>
      <c r="B1333">
        <v>1182.9960000000001</v>
      </c>
      <c r="C1333">
        <v>616073.56000000006</v>
      </c>
      <c r="D1333">
        <v>3096824.22</v>
      </c>
      <c r="E1333">
        <v>631.97199999999998</v>
      </c>
      <c r="F1333">
        <v>5.2</v>
      </c>
      <c r="G1333">
        <v>0</v>
      </c>
      <c r="H1333" t="s">
        <v>194</v>
      </c>
      <c r="I1333">
        <v>0</v>
      </c>
      <c r="J1333">
        <f t="shared" si="667"/>
        <v>1</v>
      </c>
      <c r="K1333">
        <f t="shared" ca="1" si="668"/>
        <v>50.95</v>
      </c>
      <c r="L1333">
        <f t="shared" ca="1" si="669"/>
        <v>1.0684959309922624</v>
      </c>
      <c r="M1333">
        <f t="shared" ca="1" si="642"/>
        <v>5.5561788411597641</v>
      </c>
      <c r="N1333">
        <f t="shared" ca="1" si="643"/>
        <v>0.75728294997139567</v>
      </c>
      <c r="O1333">
        <f t="shared" ca="1" si="644"/>
        <v>9.1699712080119067</v>
      </c>
      <c r="P1333">
        <f t="shared" ca="1" si="645"/>
        <v>633.04049593099228</v>
      </c>
      <c r="Q1333">
        <f t="shared" ca="1" si="646"/>
        <v>637.32634567389584</v>
      </c>
      <c r="R1333">
        <f t="shared" ca="1" si="647"/>
        <v>2.7409906686322007E-2</v>
      </c>
      <c r="S1333">
        <f t="shared" ca="1" si="648"/>
        <v>2.8323507366843055</v>
      </c>
      <c r="T1333">
        <f t="shared" ca="1" si="649"/>
        <v>50.594272557643521</v>
      </c>
      <c r="U1333">
        <f t="shared" ca="1" si="670"/>
        <v>-2.6909906686341856E-2</v>
      </c>
      <c r="V1333">
        <f t="shared" ca="1" si="671"/>
        <v>0</v>
      </c>
      <c r="W1333">
        <f t="shared" ca="1" si="650"/>
        <v>1.2319596578199878</v>
      </c>
      <c r="X1333">
        <f t="shared" ca="1" si="651"/>
        <v>6.4061902206639374</v>
      </c>
      <c r="Y1333">
        <f t="shared" ca="1" si="652"/>
        <v>0.83588956992157315</v>
      </c>
      <c r="Z1333">
        <f t="shared" ca="1" si="653"/>
        <v>7.9532449466852615</v>
      </c>
      <c r="AA1333">
        <f t="shared" ca="1" si="654"/>
        <v>633.20395965781995</v>
      </c>
      <c r="AB1333">
        <f t="shared" ca="1" si="655"/>
        <v>636.42792016658518</v>
      </c>
      <c r="AC1333">
        <f t="shared" ca="1" si="656"/>
        <v>1.8074766389945325E-2</v>
      </c>
      <c r="AD1333">
        <f t="shared" ca="1" si="657"/>
        <v>2.2877660521240966</v>
      </c>
      <c r="AE1333">
        <f t="shared" ca="1" si="658"/>
        <v>45.252692522207091</v>
      </c>
      <c r="AF1333">
        <f t="shared" ca="1" si="659"/>
        <v>1.7881042638350664E-2</v>
      </c>
      <c r="AG1333">
        <f t="shared" ca="1" si="660"/>
        <v>0</v>
      </c>
      <c r="AH1333">
        <f ca="1">IFERROR(IF(V32="Supercritical",MAX($D$16,IFERROR(L1333,MAX($D$16,POWER((ABS(K1333)^2)/($I$5*MAX(F1333,0.1)^2),1/3)))),IF(V32="Subcritical",MAX($D$16,IFERROR(W1333,MAX($D$16,POWER((ABS(K1333)^2)/($I$5*MAX(F1333,0.1)^2),1/3)))),IF(AND(IFERROR(V1333,0)=1,IFERROR(AG1333,0)=1),IF(IFERROR(T1333,-1E+99)&gt;=IFERROR(AE1333,-1E+99),MAX($D$16,IFERROR(L1333,MAX($D$16,POWER((ABS(K1333)^2)/($I$5*MAX(F1333,0.1)^2),1/3)))),MAX($D$16,IFERROR(W1333,MAX($D$16,POWER((ABS(K1333)^2)/($I$5*MAX(F1333,0.1)^2),1/3))))),IF(IFERROR(V1333,0)=1,MAX($D$16,IFERROR(L1333,MAX($D$16,POWER((ABS(K1333)^2)/($I$5*MAX(F1333,0.1)^2),1/3)))),IF(IFERROR(AG1333,0)=1,MAX($D$16,IFERROR(W1333,MAX($D$16,POWER((ABS(K1333)^2)/($I$5*MAX(F1333,0.1)^2),1/3)))),MAX($D$16,POWER((ABS(K1333)^2)/($I$5*MAX(F1333,0.1)^2),1/3))))))),MAX($D$16,POWER((ABS(K1333)^2)/($I$5*MAX(F1333,0.1)^2),1/3)))</f>
        <v>2.1389677043987478</v>
      </c>
      <c r="AI1333">
        <f t="shared" ca="1" si="661"/>
        <v>634.11096770439872</v>
      </c>
      <c r="AJ1333">
        <f t="shared" ca="1" si="662"/>
        <v>635.18045155659809</v>
      </c>
      <c r="AM1333">
        <v>0</v>
      </c>
      <c r="AN1333">
        <v>0</v>
      </c>
      <c r="AO1333">
        <f t="shared" si="663"/>
        <v>0</v>
      </c>
      <c r="AP1333">
        <f t="shared" si="672"/>
        <v>0</v>
      </c>
      <c r="AQ1333">
        <f t="shared" ca="1" si="664"/>
        <v>1.0000000000000004</v>
      </c>
      <c r="AR1333" t="str">
        <f t="shared" ca="1" si="665"/>
        <v>Supercritical</v>
      </c>
      <c r="AS1333">
        <f t="shared" ca="1" si="666"/>
        <v>3.8141460404132466E-3</v>
      </c>
    </row>
    <row r="1334" spans="1:45" x14ac:dyDescent="0.35">
      <c r="A1334">
        <v>1185</v>
      </c>
      <c r="B1334">
        <v>1183.9960000000001</v>
      </c>
      <c r="C1334">
        <v>616073.51800000004</v>
      </c>
      <c r="D1334">
        <v>3096823.2209999999</v>
      </c>
      <c r="E1334">
        <v>631.97149999999999</v>
      </c>
      <c r="F1334">
        <v>5.2</v>
      </c>
      <c r="G1334">
        <v>0</v>
      </c>
      <c r="H1334" t="s">
        <v>194</v>
      </c>
      <c r="I1334">
        <v>5.7000000000000002E-2</v>
      </c>
      <c r="J1334">
        <f t="shared" si="667"/>
        <v>1</v>
      </c>
      <c r="K1334">
        <f t="shared" ca="1" si="668"/>
        <v>50.95</v>
      </c>
      <c r="L1334">
        <f t="shared" ca="1" si="669"/>
        <v>1.0684959309922624</v>
      </c>
      <c r="M1334">
        <f t="shared" ca="1" si="642"/>
        <v>5.5561788411597641</v>
      </c>
      <c r="N1334">
        <f t="shared" ca="1" si="643"/>
        <v>0.75728294997139567</v>
      </c>
      <c r="O1334">
        <f t="shared" ca="1" si="644"/>
        <v>9.1699712080119067</v>
      </c>
      <c r="P1334">
        <f t="shared" ca="1" si="645"/>
        <v>633.03999593099229</v>
      </c>
      <c r="Q1334">
        <f t="shared" ca="1" si="646"/>
        <v>637.32584567389586</v>
      </c>
      <c r="R1334">
        <f t="shared" ca="1" si="647"/>
        <v>2.7409906686322007E-2</v>
      </c>
      <c r="S1334">
        <f t="shared" ca="1" si="648"/>
        <v>2.8323507366843055</v>
      </c>
      <c r="T1334">
        <f t="shared" ca="1" si="649"/>
        <v>50.594272557643521</v>
      </c>
      <c r="U1334">
        <f t="shared" ca="1" si="670"/>
        <v>-2.7317062411952975E-2</v>
      </c>
      <c r="V1334">
        <f t="shared" ca="1" si="671"/>
        <v>0</v>
      </c>
      <c r="W1334">
        <f t="shared" ca="1" si="650"/>
        <v>1.2324375581483309</v>
      </c>
      <c r="X1334">
        <f t="shared" ca="1" si="651"/>
        <v>6.4086753023713205</v>
      </c>
      <c r="Y1334">
        <f t="shared" ca="1" si="652"/>
        <v>0.83610955235859308</v>
      </c>
      <c r="Z1334">
        <f t="shared" ca="1" si="653"/>
        <v>7.9501609296928528</v>
      </c>
      <c r="AA1334">
        <f t="shared" ca="1" si="654"/>
        <v>633.20393755814837</v>
      </c>
      <c r="AB1334">
        <f t="shared" ca="1" si="655"/>
        <v>636.42539825172707</v>
      </c>
      <c r="AC1334">
        <f t="shared" ca="1" si="656"/>
        <v>1.8054415969830911E-2</v>
      </c>
      <c r="AD1334">
        <f t="shared" ca="1" si="657"/>
        <v>2.2864354960919466</v>
      </c>
      <c r="AE1334">
        <f t="shared" ca="1" si="658"/>
        <v>45.239737239306024</v>
      </c>
      <c r="AF1334">
        <f t="shared" ca="1" si="659"/>
        <v>1.7860454735682652E-2</v>
      </c>
      <c r="AG1334">
        <f t="shared" ca="1" si="660"/>
        <v>0</v>
      </c>
      <c r="AH1334">
        <f ca="1">IFERROR(IF(V32="Supercritical",MAX($D$16,IFERROR(L1334,MAX($D$16,POWER((ABS(K1334)^2)/($I$5*MAX(F1334,0.1)^2),1/3)))),IF(V32="Subcritical",MAX($D$16,IFERROR(W1334,MAX($D$16,POWER((ABS(K1334)^2)/($I$5*MAX(F1334,0.1)^2),1/3)))),IF(AND(IFERROR(V1334,0)=1,IFERROR(AG1334,0)=1),IF(IFERROR(T1334,-1E+99)&gt;=IFERROR(AE1334,-1E+99),MAX($D$16,IFERROR(L1334,MAX($D$16,POWER((ABS(K1334)^2)/($I$5*MAX(F1334,0.1)^2),1/3)))),MAX($D$16,IFERROR(W1334,MAX($D$16,POWER((ABS(K1334)^2)/($I$5*MAX(F1334,0.1)^2),1/3))))),IF(IFERROR(V1334,0)=1,MAX($D$16,IFERROR(L1334,MAX($D$16,POWER((ABS(K1334)^2)/($I$5*MAX(F1334,0.1)^2),1/3)))),IF(IFERROR(AG1334,0)=1,MAX($D$16,IFERROR(W1334,MAX($D$16,POWER((ABS(K1334)^2)/($I$5*MAX(F1334,0.1)^2),1/3)))),MAX($D$16,POWER((ABS(K1334)^2)/($I$5*MAX(F1334,0.1)^2),1/3))))))),MAX($D$16,POWER((ABS(K1334)^2)/($I$5*MAX(F1334,0.1)^2),1/3)))</f>
        <v>2.1389677043987478</v>
      </c>
      <c r="AI1334">
        <f t="shared" ca="1" si="661"/>
        <v>634.11046770439873</v>
      </c>
      <c r="AJ1334">
        <f t="shared" ca="1" si="662"/>
        <v>635.1799515565981</v>
      </c>
      <c r="AM1334">
        <v>0</v>
      </c>
      <c r="AN1334">
        <v>0</v>
      </c>
      <c r="AO1334">
        <f t="shared" si="663"/>
        <v>0</v>
      </c>
      <c r="AP1334">
        <f t="shared" si="672"/>
        <v>0</v>
      </c>
      <c r="AQ1334">
        <f t="shared" ca="1" si="664"/>
        <v>1.0000000000000004</v>
      </c>
      <c r="AR1334" t="str">
        <f t="shared" ca="1" si="665"/>
        <v>Supercritical</v>
      </c>
      <c r="AS1334">
        <f t="shared" ca="1" si="666"/>
        <v>3.8141460404132466E-3</v>
      </c>
    </row>
    <row r="1335" spans="1:45" x14ac:dyDescent="0.35">
      <c r="A1335">
        <v>1186</v>
      </c>
      <c r="B1335">
        <v>1184.9960000000001</v>
      </c>
      <c r="C1335">
        <v>616073.47499999998</v>
      </c>
      <c r="D1335">
        <v>3096822.2220000001</v>
      </c>
      <c r="E1335">
        <v>631.971</v>
      </c>
      <c r="F1335">
        <v>5.2</v>
      </c>
      <c r="G1335">
        <v>0</v>
      </c>
      <c r="H1335" t="s">
        <v>194</v>
      </c>
      <c r="I1335">
        <v>5.7000000000000002E-2</v>
      </c>
      <c r="J1335">
        <f t="shared" si="667"/>
        <v>1</v>
      </c>
      <c r="K1335">
        <f t="shared" ca="1" si="668"/>
        <v>50.95</v>
      </c>
      <c r="L1335">
        <f t="shared" ca="1" si="669"/>
        <v>1.0684959309922624</v>
      </c>
      <c r="M1335">
        <f t="shared" ca="1" si="642"/>
        <v>5.5561788411597641</v>
      </c>
      <c r="N1335">
        <f t="shared" ca="1" si="643"/>
        <v>0.75728294997139567</v>
      </c>
      <c r="O1335">
        <f t="shared" ca="1" si="644"/>
        <v>9.1699712080119067</v>
      </c>
      <c r="P1335">
        <f t="shared" ca="1" si="645"/>
        <v>633.0394959309923</v>
      </c>
      <c r="Q1335">
        <f t="shared" ca="1" si="646"/>
        <v>637.32534567389587</v>
      </c>
      <c r="R1335">
        <f t="shared" ca="1" si="647"/>
        <v>2.7409906686322007E-2</v>
      </c>
      <c r="S1335">
        <f t="shared" ca="1" si="648"/>
        <v>2.8323507366843055</v>
      </c>
      <c r="T1335">
        <f t="shared" ca="1" si="649"/>
        <v>50.594272557643521</v>
      </c>
      <c r="U1335">
        <f t="shared" ca="1" si="670"/>
        <v>-2.7317062411952975E-2</v>
      </c>
      <c r="V1335">
        <f t="shared" ca="1" si="671"/>
        <v>0</v>
      </c>
      <c r="W1335">
        <f t="shared" ca="1" si="650"/>
        <v>1.2329143068800703</v>
      </c>
      <c r="X1335">
        <f t="shared" ca="1" si="651"/>
        <v>6.4111543957763661</v>
      </c>
      <c r="Y1335">
        <f t="shared" ca="1" si="652"/>
        <v>0.83632895004570829</v>
      </c>
      <c r="Z1335">
        <f t="shared" ca="1" si="653"/>
        <v>7.9470867264662335</v>
      </c>
      <c r="AA1335">
        <f t="shared" ca="1" si="654"/>
        <v>633.20391430688005</v>
      </c>
      <c r="AB1335">
        <f t="shared" ca="1" si="655"/>
        <v>636.422884104942</v>
      </c>
      <c r="AC1335">
        <f t="shared" ca="1" si="656"/>
        <v>1.8034146051763934E-2</v>
      </c>
      <c r="AD1335">
        <f t="shared" ca="1" si="657"/>
        <v>2.2851094308902695</v>
      </c>
      <c r="AE1335">
        <f t="shared" ca="1" si="658"/>
        <v>45.226826730517544</v>
      </c>
      <c r="AF1335">
        <f t="shared" ca="1" si="659"/>
        <v>1.7534146051730204E-2</v>
      </c>
      <c r="AG1335">
        <f t="shared" ca="1" si="660"/>
        <v>0</v>
      </c>
      <c r="AH1335">
        <f ca="1">IFERROR(IF(V32="Supercritical",MAX($D$16,IFERROR(L1335,MAX($D$16,POWER((ABS(K1335)^2)/($I$5*MAX(F1335,0.1)^2),1/3)))),IF(V32="Subcritical",MAX($D$16,IFERROR(W1335,MAX($D$16,POWER((ABS(K1335)^2)/($I$5*MAX(F1335,0.1)^2),1/3)))),IF(AND(IFERROR(V1335,0)=1,IFERROR(AG1335,0)=1),IF(IFERROR(T1335,-1E+99)&gt;=IFERROR(AE1335,-1E+99),MAX($D$16,IFERROR(L1335,MAX($D$16,POWER((ABS(K1335)^2)/($I$5*MAX(F1335,0.1)^2),1/3)))),MAX($D$16,IFERROR(W1335,MAX($D$16,POWER((ABS(K1335)^2)/($I$5*MAX(F1335,0.1)^2),1/3))))),IF(IFERROR(V1335,0)=1,MAX($D$16,IFERROR(L1335,MAX($D$16,POWER((ABS(K1335)^2)/($I$5*MAX(F1335,0.1)^2),1/3)))),IF(IFERROR(AG1335,0)=1,MAX($D$16,IFERROR(W1335,MAX($D$16,POWER((ABS(K1335)^2)/($I$5*MAX(F1335,0.1)^2),1/3)))),MAX($D$16,POWER((ABS(K1335)^2)/($I$5*MAX(F1335,0.1)^2),1/3))))))),MAX($D$16,POWER((ABS(K1335)^2)/($I$5*MAX(F1335,0.1)^2),1/3)))</f>
        <v>2.1389677043987478</v>
      </c>
      <c r="AI1335">
        <f t="shared" ca="1" si="661"/>
        <v>634.10996770439874</v>
      </c>
      <c r="AJ1335">
        <f t="shared" ca="1" si="662"/>
        <v>635.17945155659811</v>
      </c>
      <c r="AM1335">
        <v>0</v>
      </c>
      <c r="AN1335">
        <v>0</v>
      </c>
      <c r="AO1335">
        <f t="shared" si="663"/>
        <v>0</v>
      </c>
      <c r="AP1335">
        <f t="shared" si="672"/>
        <v>0</v>
      </c>
      <c r="AQ1335">
        <f t="shared" ca="1" si="664"/>
        <v>1.0000000000000004</v>
      </c>
      <c r="AR1335" t="str">
        <f t="shared" ca="1" si="665"/>
        <v>Supercritical</v>
      </c>
      <c r="AS1335">
        <f t="shared" ca="1" si="666"/>
        <v>3.8141460404132466E-3</v>
      </c>
    </row>
    <row r="1336" spans="1:45" x14ac:dyDescent="0.35">
      <c r="A1336">
        <v>1187</v>
      </c>
      <c r="B1336">
        <v>1185.9960000000001</v>
      </c>
      <c r="C1336">
        <v>616073.43299999996</v>
      </c>
      <c r="D1336">
        <v>3096821.2230000002</v>
      </c>
      <c r="E1336">
        <v>631.97050000000002</v>
      </c>
      <c r="F1336">
        <v>5.2</v>
      </c>
      <c r="G1336">
        <v>0</v>
      </c>
      <c r="H1336" t="s">
        <v>194</v>
      </c>
      <c r="I1336">
        <v>0</v>
      </c>
      <c r="J1336">
        <f t="shared" si="667"/>
        <v>1</v>
      </c>
      <c r="K1336">
        <f t="shared" ca="1" si="668"/>
        <v>50.95</v>
      </c>
      <c r="L1336">
        <f t="shared" ca="1" si="669"/>
        <v>1.0684959309922624</v>
      </c>
      <c r="M1336">
        <f t="shared" ca="1" si="642"/>
        <v>5.5561788411597641</v>
      </c>
      <c r="N1336">
        <f t="shared" ca="1" si="643"/>
        <v>0.75728294997139567</v>
      </c>
      <c r="O1336">
        <f t="shared" ca="1" si="644"/>
        <v>9.1699712080119067</v>
      </c>
      <c r="P1336">
        <f t="shared" ca="1" si="645"/>
        <v>633.03899593099231</v>
      </c>
      <c r="Q1336">
        <f t="shared" ca="1" si="646"/>
        <v>637.32484567389588</v>
      </c>
      <c r="R1336">
        <f t="shared" ca="1" si="647"/>
        <v>2.7409906686322007E-2</v>
      </c>
      <c r="S1336">
        <f t="shared" ca="1" si="648"/>
        <v>2.8323507366843055</v>
      </c>
      <c r="T1336">
        <f t="shared" ca="1" si="649"/>
        <v>50.594272557643521</v>
      </c>
      <c r="U1336">
        <f t="shared" ca="1" si="670"/>
        <v>-2.6909906686341856E-2</v>
      </c>
      <c r="V1336">
        <f t="shared" ca="1" si="671"/>
        <v>0</v>
      </c>
      <c r="W1336">
        <f t="shared" ca="1" si="650"/>
        <v>1.2333899910083004</v>
      </c>
      <c r="X1336">
        <f t="shared" ca="1" si="651"/>
        <v>6.4136279532431626</v>
      </c>
      <c r="Y1336">
        <f t="shared" ca="1" si="652"/>
        <v>0.8365478034177497</v>
      </c>
      <c r="Z1336">
        <f t="shared" ca="1" si="653"/>
        <v>7.9440217567088922</v>
      </c>
      <c r="AA1336">
        <f t="shared" ca="1" si="654"/>
        <v>633.20388999100828</v>
      </c>
      <c r="AB1336">
        <f t="shared" ca="1" si="655"/>
        <v>636.42037733407983</v>
      </c>
      <c r="AC1336">
        <f t="shared" ca="1" si="656"/>
        <v>1.8013952656611189E-2</v>
      </c>
      <c r="AD1336">
        <f t="shared" ca="1" si="657"/>
        <v>2.2837876038729417</v>
      </c>
      <c r="AE1336">
        <f t="shared" ca="1" si="658"/>
        <v>45.213958531343899</v>
      </c>
      <c r="AF1336">
        <f t="shared" ca="1" si="659"/>
        <v>1.7495938703973479E-2</v>
      </c>
      <c r="AG1336">
        <f t="shared" ca="1" si="660"/>
        <v>0</v>
      </c>
      <c r="AH1336">
        <f ca="1">IFERROR(IF(V32="Supercritical",MAX($D$16,IFERROR(L1336,MAX($D$16,POWER((ABS(K1336)^2)/($I$5*MAX(F1336,0.1)^2),1/3)))),IF(V32="Subcritical",MAX($D$16,IFERROR(W1336,MAX($D$16,POWER((ABS(K1336)^2)/($I$5*MAX(F1336,0.1)^2),1/3)))),IF(AND(IFERROR(V1336,0)=1,IFERROR(AG1336,0)=1),IF(IFERROR(T1336,-1E+99)&gt;=IFERROR(AE1336,-1E+99),MAX($D$16,IFERROR(L1336,MAX($D$16,POWER((ABS(K1336)^2)/($I$5*MAX(F1336,0.1)^2),1/3)))),MAX($D$16,IFERROR(W1336,MAX($D$16,POWER((ABS(K1336)^2)/($I$5*MAX(F1336,0.1)^2),1/3))))),IF(IFERROR(V1336,0)=1,MAX($D$16,IFERROR(L1336,MAX($D$16,POWER((ABS(K1336)^2)/($I$5*MAX(F1336,0.1)^2),1/3)))),IF(IFERROR(AG1336,0)=1,MAX($D$16,IFERROR(W1336,MAX($D$16,POWER((ABS(K1336)^2)/($I$5*MAX(F1336,0.1)^2),1/3)))),MAX($D$16,POWER((ABS(K1336)^2)/($I$5*MAX(F1336,0.1)^2),1/3))))))),MAX($D$16,POWER((ABS(K1336)^2)/($I$5*MAX(F1336,0.1)^2),1/3)))</f>
        <v>2.1389677043987478</v>
      </c>
      <c r="AI1336">
        <f t="shared" ca="1" si="661"/>
        <v>634.10946770439875</v>
      </c>
      <c r="AJ1336">
        <f t="shared" ca="1" si="662"/>
        <v>635.17895155659812</v>
      </c>
      <c r="AM1336">
        <v>0</v>
      </c>
      <c r="AN1336">
        <v>0</v>
      </c>
      <c r="AO1336">
        <f t="shared" si="663"/>
        <v>0</v>
      </c>
      <c r="AP1336">
        <f t="shared" si="672"/>
        <v>0</v>
      </c>
      <c r="AQ1336">
        <f t="shared" ca="1" si="664"/>
        <v>1.0000000000000004</v>
      </c>
      <c r="AR1336" t="str">
        <f t="shared" ca="1" si="665"/>
        <v>Supercritical</v>
      </c>
      <c r="AS1336">
        <f t="shared" ca="1" si="666"/>
        <v>3.8141460404132466E-3</v>
      </c>
    </row>
    <row r="1337" spans="1:45" x14ac:dyDescent="0.35">
      <c r="A1337">
        <v>1188</v>
      </c>
      <c r="B1337">
        <v>1186.9949999999999</v>
      </c>
      <c r="C1337">
        <v>616073.39099999995</v>
      </c>
      <c r="D1337">
        <v>3096820.2239999999</v>
      </c>
      <c r="E1337">
        <v>631.97</v>
      </c>
      <c r="F1337">
        <v>5.2</v>
      </c>
      <c r="G1337">
        <v>0</v>
      </c>
      <c r="H1337" t="s">
        <v>194</v>
      </c>
      <c r="I1337">
        <v>0</v>
      </c>
      <c r="J1337">
        <f t="shared" si="667"/>
        <v>0.99899999999979627</v>
      </c>
      <c r="K1337">
        <f t="shared" ca="1" si="668"/>
        <v>50.95</v>
      </c>
      <c r="L1337">
        <f t="shared" ca="1" si="669"/>
        <v>1.0684959309922624</v>
      </c>
      <c r="M1337">
        <f t="shared" ca="1" si="642"/>
        <v>5.5561788411597641</v>
      </c>
      <c r="N1337">
        <f t="shared" ca="1" si="643"/>
        <v>0.75728294997139567</v>
      </c>
      <c r="O1337">
        <f t="shared" ca="1" si="644"/>
        <v>9.1699712080119067</v>
      </c>
      <c r="P1337">
        <f t="shared" ca="1" si="645"/>
        <v>633.03849593099233</v>
      </c>
      <c r="Q1337">
        <f t="shared" ca="1" si="646"/>
        <v>637.32434567389589</v>
      </c>
      <c r="R1337">
        <f t="shared" ca="1" si="647"/>
        <v>2.7409906686322007E-2</v>
      </c>
      <c r="S1337">
        <f t="shared" ca="1" si="648"/>
        <v>2.8323507366843055</v>
      </c>
      <c r="T1337">
        <f t="shared" ca="1" si="649"/>
        <v>50.594272557643521</v>
      </c>
      <c r="U1337">
        <f t="shared" ca="1" si="670"/>
        <v>-2.6882496779649045E-2</v>
      </c>
      <c r="V1337">
        <f t="shared" ca="1" si="671"/>
        <v>0</v>
      </c>
      <c r="W1337">
        <f t="shared" ca="1" si="650"/>
        <v>1.2338646966159614</v>
      </c>
      <c r="X1337">
        <f t="shared" ca="1" si="651"/>
        <v>6.4160964224029993</v>
      </c>
      <c r="Y1337">
        <f t="shared" ca="1" si="652"/>
        <v>0.83676615245007169</v>
      </c>
      <c r="Z1337">
        <f t="shared" ca="1" si="653"/>
        <v>7.9409654477913643</v>
      </c>
      <c r="AA1337">
        <f t="shared" ca="1" si="654"/>
        <v>633.20386469661594</v>
      </c>
      <c r="AB1337">
        <f t="shared" ca="1" si="655"/>
        <v>636.41787755303881</v>
      </c>
      <c r="AC1337">
        <f t="shared" ca="1" si="656"/>
        <v>1.7993831868090386E-2</v>
      </c>
      <c r="AD1337">
        <f t="shared" ca="1" si="657"/>
        <v>2.2824697658988815</v>
      </c>
      <c r="AE1337">
        <f t="shared" ca="1" si="658"/>
        <v>45.201130212147284</v>
      </c>
      <c r="AF1337">
        <f t="shared" ca="1" si="659"/>
        <v>1.7799163089534886E-2</v>
      </c>
      <c r="AG1337">
        <f t="shared" ca="1" si="660"/>
        <v>0</v>
      </c>
      <c r="AH1337">
        <f ca="1">IFERROR(IF(V32="Supercritical",MAX($D$16,IFERROR(L1337,MAX($D$16,POWER((ABS(K1337)^2)/($I$5*MAX(F1337,0.1)^2),1/3)))),IF(V32="Subcritical",MAX($D$16,IFERROR(W1337,MAX($D$16,POWER((ABS(K1337)^2)/($I$5*MAX(F1337,0.1)^2),1/3)))),IF(AND(IFERROR(V1337,0)=1,IFERROR(AG1337,0)=1),IF(IFERROR(T1337,-1E+99)&gt;=IFERROR(AE1337,-1E+99),MAX($D$16,IFERROR(L1337,MAX($D$16,POWER((ABS(K1337)^2)/($I$5*MAX(F1337,0.1)^2),1/3)))),MAX($D$16,IFERROR(W1337,MAX($D$16,POWER((ABS(K1337)^2)/($I$5*MAX(F1337,0.1)^2),1/3))))),IF(IFERROR(V1337,0)=1,MAX($D$16,IFERROR(L1337,MAX($D$16,POWER((ABS(K1337)^2)/($I$5*MAX(F1337,0.1)^2),1/3)))),IF(IFERROR(AG1337,0)=1,MAX($D$16,IFERROR(W1337,MAX($D$16,POWER((ABS(K1337)^2)/($I$5*MAX(F1337,0.1)^2),1/3)))),MAX($D$16,POWER((ABS(K1337)^2)/($I$5*MAX(F1337,0.1)^2),1/3))))))),MAX($D$16,POWER((ABS(K1337)^2)/($I$5*MAX(F1337,0.1)^2),1/3)))</f>
        <v>2.1389677043987478</v>
      </c>
      <c r="AI1337">
        <f t="shared" ca="1" si="661"/>
        <v>634.10896770439876</v>
      </c>
      <c r="AJ1337">
        <f t="shared" ca="1" si="662"/>
        <v>635.17845155659813</v>
      </c>
      <c r="AM1337">
        <v>0</v>
      </c>
      <c r="AN1337">
        <v>0</v>
      </c>
      <c r="AO1337">
        <f t="shared" si="663"/>
        <v>0</v>
      </c>
      <c r="AP1337">
        <f t="shared" si="672"/>
        <v>0</v>
      </c>
      <c r="AQ1337">
        <f t="shared" ca="1" si="664"/>
        <v>1.0000000000000004</v>
      </c>
      <c r="AR1337" t="str">
        <f t="shared" ca="1" si="665"/>
        <v>Supercritical</v>
      </c>
      <c r="AS1337">
        <f t="shared" ca="1" si="666"/>
        <v>3.8141460404132466E-3</v>
      </c>
    </row>
    <row r="1338" spans="1:45" x14ac:dyDescent="0.35">
      <c r="A1338">
        <v>1189</v>
      </c>
      <c r="B1338">
        <v>1187.9949999999999</v>
      </c>
      <c r="C1338">
        <v>616073.34900000005</v>
      </c>
      <c r="D1338">
        <v>3096819.2250000001</v>
      </c>
      <c r="E1338">
        <v>631.96950000000004</v>
      </c>
      <c r="F1338">
        <v>5.2</v>
      </c>
      <c r="G1338">
        <v>0</v>
      </c>
      <c r="H1338" t="s">
        <v>194</v>
      </c>
      <c r="I1338">
        <v>5.7000000000000002E-2</v>
      </c>
      <c r="J1338">
        <f t="shared" si="667"/>
        <v>1</v>
      </c>
      <c r="K1338">
        <f t="shared" ca="1" si="668"/>
        <v>50.95</v>
      </c>
      <c r="L1338">
        <f t="shared" ca="1" si="669"/>
        <v>1.0684959309922624</v>
      </c>
      <c r="M1338">
        <f t="shared" ca="1" si="642"/>
        <v>5.5561788411597641</v>
      </c>
      <c r="N1338">
        <f t="shared" ca="1" si="643"/>
        <v>0.75728294997139567</v>
      </c>
      <c r="O1338">
        <f t="shared" ca="1" si="644"/>
        <v>9.1699712080119067</v>
      </c>
      <c r="P1338">
        <f t="shared" ca="1" si="645"/>
        <v>633.03799593099234</v>
      </c>
      <c r="Q1338">
        <f t="shared" ca="1" si="646"/>
        <v>637.3238456738959</v>
      </c>
      <c r="R1338">
        <f t="shared" ca="1" si="647"/>
        <v>2.7409906686322007E-2</v>
      </c>
      <c r="S1338">
        <f t="shared" ca="1" si="648"/>
        <v>2.8323507366843055</v>
      </c>
      <c r="T1338">
        <f t="shared" ca="1" si="649"/>
        <v>50.594272557643521</v>
      </c>
      <c r="U1338">
        <f t="shared" ca="1" si="670"/>
        <v>-2.7317062411952975E-2</v>
      </c>
      <c r="V1338">
        <f t="shared" ca="1" si="671"/>
        <v>0</v>
      </c>
      <c r="W1338">
        <f t="shared" ca="1" si="650"/>
        <v>1.234338508941937</v>
      </c>
      <c r="X1338">
        <f t="shared" ca="1" si="651"/>
        <v>6.4185602464980729</v>
      </c>
      <c r="Y1338">
        <f t="shared" ca="1" si="652"/>
        <v>0.83698403668971266</v>
      </c>
      <c r="Z1338">
        <f t="shared" ca="1" si="653"/>
        <v>7.9379172342891087</v>
      </c>
      <c r="AA1338">
        <f t="shared" ca="1" si="654"/>
        <v>633.203838508942</v>
      </c>
      <c r="AB1338">
        <f t="shared" ca="1" si="655"/>
        <v>636.41538438144073</v>
      </c>
      <c r="AC1338">
        <f t="shared" ca="1" si="656"/>
        <v>1.7973779829437226E-2</v>
      </c>
      <c r="AD1338">
        <f t="shared" ca="1" si="657"/>
        <v>2.281155671128364</v>
      </c>
      <c r="AE1338">
        <f t="shared" ca="1" si="658"/>
        <v>45.188339376158169</v>
      </c>
      <c r="AF1338">
        <f t="shared" ca="1" si="659"/>
        <v>1.7794934416656361E-2</v>
      </c>
      <c r="AG1338">
        <f t="shared" ca="1" si="660"/>
        <v>0</v>
      </c>
      <c r="AH1338">
        <f ca="1">IFERROR(IF(V32="Supercritical",MAX($D$16,IFERROR(L1338,MAX($D$16,POWER((ABS(K1338)^2)/($I$5*MAX(F1338,0.1)^2),1/3)))),IF(V32="Subcritical",MAX($D$16,IFERROR(W1338,MAX($D$16,POWER((ABS(K1338)^2)/($I$5*MAX(F1338,0.1)^2),1/3)))),IF(AND(IFERROR(V1338,0)=1,IFERROR(AG1338,0)=1),IF(IFERROR(T1338,-1E+99)&gt;=IFERROR(AE1338,-1E+99),MAX($D$16,IFERROR(L1338,MAX($D$16,POWER((ABS(K1338)^2)/($I$5*MAX(F1338,0.1)^2),1/3)))),MAX($D$16,IFERROR(W1338,MAX($D$16,POWER((ABS(K1338)^2)/($I$5*MAX(F1338,0.1)^2),1/3))))),IF(IFERROR(V1338,0)=1,MAX($D$16,IFERROR(L1338,MAX($D$16,POWER((ABS(K1338)^2)/($I$5*MAX(F1338,0.1)^2),1/3)))),IF(IFERROR(AG1338,0)=1,MAX($D$16,IFERROR(W1338,MAX($D$16,POWER((ABS(K1338)^2)/($I$5*MAX(F1338,0.1)^2),1/3)))),MAX($D$16,POWER((ABS(K1338)^2)/($I$5*MAX(F1338,0.1)^2),1/3))))))),MAX($D$16,POWER((ABS(K1338)^2)/($I$5*MAX(F1338,0.1)^2),1/3)))</f>
        <v>2.1389677043987478</v>
      </c>
      <c r="AI1338">
        <f t="shared" ca="1" si="661"/>
        <v>634.10846770439878</v>
      </c>
      <c r="AJ1338">
        <f t="shared" ca="1" si="662"/>
        <v>635.17795155659815</v>
      </c>
      <c r="AM1338">
        <v>0</v>
      </c>
      <c r="AN1338">
        <v>0</v>
      </c>
      <c r="AO1338">
        <f t="shared" si="663"/>
        <v>0</v>
      </c>
      <c r="AP1338">
        <f t="shared" si="672"/>
        <v>0</v>
      </c>
      <c r="AQ1338">
        <f t="shared" ca="1" si="664"/>
        <v>1.0000000000000004</v>
      </c>
      <c r="AR1338" t="str">
        <f t="shared" ca="1" si="665"/>
        <v>Supercritical</v>
      </c>
      <c r="AS1338">
        <f t="shared" ca="1" si="666"/>
        <v>3.8141460404132466E-3</v>
      </c>
    </row>
    <row r="1339" spans="1:45" x14ac:dyDescent="0.35">
      <c r="A1339">
        <v>1190</v>
      </c>
      <c r="B1339">
        <v>1188.9949999999999</v>
      </c>
      <c r="C1339">
        <v>616073.30599999998</v>
      </c>
      <c r="D1339">
        <v>3096818.2259999998</v>
      </c>
      <c r="E1339">
        <v>631.96900000000005</v>
      </c>
      <c r="F1339">
        <v>5.2</v>
      </c>
      <c r="G1339">
        <v>0</v>
      </c>
      <c r="H1339" t="s">
        <v>194</v>
      </c>
      <c r="I1339">
        <v>0.06</v>
      </c>
      <c r="J1339">
        <f t="shared" si="667"/>
        <v>1</v>
      </c>
      <c r="K1339">
        <f t="shared" ca="1" si="668"/>
        <v>50.95</v>
      </c>
      <c r="L1339">
        <f t="shared" ca="1" si="669"/>
        <v>1.0684959309922624</v>
      </c>
      <c r="M1339">
        <f t="shared" ca="1" si="642"/>
        <v>5.5561788411597641</v>
      </c>
      <c r="N1339">
        <f t="shared" ca="1" si="643"/>
        <v>0.75728294997139567</v>
      </c>
      <c r="O1339">
        <f t="shared" ca="1" si="644"/>
        <v>9.1699712080119067</v>
      </c>
      <c r="P1339">
        <f t="shared" ca="1" si="645"/>
        <v>633.03749593099235</v>
      </c>
      <c r="Q1339">
        <f t="shared" ca="1" si="646"/>
        <v>637.32334567389591</v>
      </c>
      <c r="R1339">
        <f t="shared" ca="1" si="647"/>
        <v>2.7409906686322007E-2</v>
      </c>
      <c r="S1339">
        <f t="shared" ca="1" si="648"/>
        <v>2.8323507366843055</v>
      </c>
      <c r="T1339">
        <f t="shared" ca="1" si="649"/>
        <v>50.594272557643521</v>
      </c>
      <c r="U1339">
        <f t="shared" ca="1" si="670"/>
        <v>-2.7338491660657382E-2</v>
      </c>
      <c r="V1339">
        <f t="shared" ca="1" si="671"/>
        <v>0</v>
      </c>
      <c r="W1339">
        <f t="shared" ca="1" si="650"/>
        <v>1.2348115124456511</v>
      </c>
      <c r="X1339">
        <f t="shared" ca="1" si="651"/>
        <v>6.4210198647173859</v>
      </c>
      <c r="Y1339">
        <f t="shared" ca="1" si="652"/>
        <v>0.83720149528579824</v>
      </c>
      <c r="Z1339">
        <f t="shared" ca="1" si="653"/>
        <v>7.9348765575330473</v>
      </c>
      <c r="AA1339">
        <f t="shared" ca="1" si="654"/>
        <v>633.20381151244567</v>
      </c>
      <c r="AB1339">
        <f t="shared" ca="1" si="655"/>
        <v>636.4128974443156</v>
      </c>
      <c r="AC1339">
        <f t="shared" ca="1" si="656"/>
        <v>1.7953792740177225E-2</v>
      </c>
      <c r="AD1339">
        <f t="shared" ca="1" si="657"/>
        <v>2.2798450768251324</v>
      </c>
      <c r="AE1339">
        <f t="shared" ca="1" si="658"/>
        <v>45.175583657541118</v>
      </c>
      <c r="AF1339">
        <f t="shared" ca="1" si="659"/>
        <v>1.7482443485960175E-2</v>
      </c>
      <c r="AG1339">
        <f t="shared" ca="1" si="660"/>
        <v>0</v>
      </c>
      <c r="AH1339">
        <f ca="1">IFERROR(IF(V32="Supercritical",MAX($D$16,IFERROR(L1339,MAX($D$16,POWER((ABS(K1339)^2)/($I$5*MAX(F1339,0.1)^2),1/3)))),IF(V32="Subcritical",MAX($D$16,IFERROR(W1339,MAX($D$16,POWER((ABS(K1339)^2)/($I$5*MAX(F1339,0.1)^2),1/3)))),IF(AND(IFERROR(V1339,0)=1,IFERROR(AG1339,0)=1),IF(IFERROR(T1339,-1E+99)&gt;=IFERROR(AE1339,-1E+99),MAX($D$16,IFERROR(L1339,MAX($D$16,POWER((ABS(K1339)^2)/($I$5*MAX(F1339,0.1)^2),1/3)))),MAX($D$16,IFERROR(W1339,MAX($D$16,POWER((ABS(K1339)^2)/($I$5*MAX(F1339,0.1)^2),1/3))))),IF(IFERROR(V1339,0)=1,MAX($D$16,IFERROR(L1339,MAX($D$16,POWER((ABS(K1339)^2)/($I$5*MAX(F1339,0.1)^2),1/3)))),IF(IFERROR(AG1339,0)=1,MAX($D$16,IFERROR(W1339,MAX($D$16,POWER((ABS(K1339)^2)/($I$5*MAX(F1339,0.1)^2),1/3)))),MAX($D$16,POWER((ABS(K1339)^2)/($I$5*MAX(F1339,0.1)^2),1/3))))))),MAX($D$16,POWER((ABS(K1339)^2)/($I$5*MAX(F1339,0.1)^2),1/3)))</f>
        <v>2.1389677043987478</v>
      </c>
      <c r="AI1339">
        <f t="shared" ca="1" si="661"/>
        <v>634.10796770439879</v>
      </c>
      <c r="AJ1339">
        <f t="shared" ca="1" si="662"/>
        <v>635.17745155659816</v>
      </c>
      <c r="AM1339">
        <v>0</v>
      </c>
      <c r="AN1339">
        <v>0</v>
      </c>
      <c r="AO1339">
        <f t="shared" si="663"/>
        <v>0</v>
      </c>
      <c r="AP1339">
        <f t="shared" si="672"/>
        <v>0</v>
      </c>
      <c r="AQ1339">
        <f t="shared" ca="1" si="664"/>
        <v>1.0000000000000004</v>
      </c>
      <c r="AR1339" t="str">
        <f t="shared" ca="1" si="665"/>
        <v>Supercritical</v>
      </c>
      <c r="AS1339">
        <f t="shared" ca="1" si="666"/>
        <v>3.8141460404132466E-3</v>
      </c>
    </row>
    <row r="1340" spans="1:45" x14ac:dyDescent="0.35">
      <c r="A1340">
        <v>1191</v>
      </c>
      <c r="B1340">
        <v>1189.9960000000001</v>
      </c>
      <c r="C1340">
        <v>616073.26399999997</v>
      </c>
      <c r="D1340">
        <v>3096817.2259999998</v>
      </c>
      <c r="E1340">
        <v>631.96849999999995</v>
      </c>
      <c r="F1340">
        <v>5.2</v>
      </c>
      <c r="G1340">
        <v>0</v>
      </c>
      <c r="H1340" t="s">
        <v>194</v>
      </c>
      <c r="I1340">
        <v>2E-3</v>
      </c>
      <c r="J1340">
        <f t="shared" si="667"/>
        <v>1.0010000000002037</v>
      </c>
      <c r="K1340">
        <f t="shared" ca="1" si="668"/>
        <v>50.95</v>
      </c>
      <c r="L1340">
        <f t="shared" ca="1" si="669"/>
        <v>1.0684959309922624</v>
      </c>
      <c r="M1340">
        <f t="shared" ca="1" si="642"/>
        <v>5.5561788411597641</v>
      </c>
      <c r="N1340">
        <f t="shared" ca="1" si="643"/>
        <v>0.75728294997139567</v>
      </c>
      <c r="O1340">
        <f t="shared" ca="1" si="644"/>
        <v>9.1699712080119067</v>
      </c>
      <c r="P1340">
        <f t="shared" ca="1" si="645"/>
        <v>633.03699593099225</v>
      </c>
      <c r="Q1340">
        <f t="shared" ca="1" si="646"/>
        <v>637.32284567389581</v>
      </c>
      <c r="R1340">
        <f t="shared" ca="1" si="647"/>
        <v>2.7409906686322007E-2</v>
      </c>
      <c r="S1340">
        <f t="shared" ca="1" si="648"/>
        <v>2.8323507366843055</v>
      </c>
      <c r="T1340">
        <f t="shared" ca="1" si="649"/>
        <v>50.594272557643521</v>
      </c>
      <c r="U1340">
        <f t="shared" ca="1" si="670"/>
        <v>-2.6951602758686022E-2</v>
      </c>
      <c r="V1340">
        <f t="shared" ca="1" si="671"/>
        <v>0</v>
      </c>
      <c r="W1340">
        <f t="shared" ca="1" si="650"/>
        <v>1.2352837908703178</v>
      </c>
      <c r="X1340">
        <f t="shared" ca="1" si="651"/>
        <v>6.4234757125256525</v>
      </c>
      <c r="Y1340">
        <f t="shared" ca="1" si="652"/>
        <v>0.83741856701926243</v>
      </c>
      <c r="Z1340">
        <f t="shared" ca="1" si="653"/>
        <v>7.9318428651716539</v>
      </c>
      <c r="AA1340">
        <f t="shared" ca="1" si="654"/>
        <v>633.20378379087026</v>
      </c>
      <c r="AB1340">
        <f t="shared" ca="1" si="655"/>
        <v>636.4104163717966</v>
      </c>
      <c r="AC1340">
        <f t="shared" ca="1" si="656"/>
        <v>1.7933866852994043E-2</v>
      </c>
      <c r="AD1340">
        <f t="shared" ca="1" si="657"/>
        <v>2.2785377431638136</v>
      </c>
      <c r="AE1340">
        <f t="shared" ca="1" si="658"/>
        <v>45.162860719513425</v>
      </c>
      <c r="AF1340">
        <f t="shared" ca="1" si="659"/>
        <v>1.7433866853025393E-2</v>
      </c>
      <c r="AG1340">
        <f t="shared" ca="1" si="660"/>
        <v>0</v>
      </c>
      <c r="AH1340">
        <f ca="1">IFERROR(IF(V32="Supercritical",MAX($D$16,IFERROR(L1340,MAX($D$16,POWER((ABS(K1340)^2)/($I$5*MAX(F1340,0.1)^2),1/3)))),IF(V32="Subcritical",MAX($D$16,IFERROR(W1340,MAX($D$16,POWER((ABS(K1340)^2)/($I$5*MAX(F1340,0.1)^2),1/3)))),IF(AND(IFERROR(V1340,0)=1,IFERROR(AG1340,0)=1),IF(IFERROR(T1340,-1E+99)&gt;=IFERROR(AE1340,-1E+99),MAX($D$16,IFERROR(L1340,MAX($D$16,POWER((ABS(K1340)^2)/($I$5*MAX(F1340,0.1)^2),1/3)))),MAX($D$16,IFERROR(W1340,MAX($D$16,POWER((ABS(K1340)^2)/($I$5*MAX(F1340,0.1)^2),1/3))))),IF(IFERROR(V1340,0)=1,MAX($D$16,IFERROR(L1340,MAX($D$16,POWER((ABS(K1340)^2)/($I$5*MAX(F1340,0.1)^2),1/3)))),IF(IFERROR(AG1340,0)=1,MAX($D$16,IFERROR(W1340,MAX($D$16,POWER((ABS(K1340)^2)/($I$5*MAX(F1340,0.1)^2),1/3)))),MAX($D$16,POWER((ABS(K1340)^2)/($I$5*MAX(F1340,0.1)^2),1/3))))))),MAX($D$16,POWER((ABS(K1340)^2)/($I$5*MAX(F1340,0.1)^2),1/3)))</f>
        <v>2.1389677043987478</v>
      </c>
      <c r="AI1340">
        <f t="shared" ca="1" si="661"/>
        <v>634.10746770439869</v>
      </c>
      <c r="AJ1340">
        <f t="shared" ca="1" si="662"/>
        <v>635.17695155659806</v>
      </c>
      <c r="AM1340">
        <v>0</v>
      </c>
      <c r="AN1340">
        <v>0</v>
      </c>
      <c r="AO1340">
        <f t="shared" si="663"/>
        <v>0</v>
      </c>
      <c r="AP1340">
        <f t="shared" si="672"/>
        <v>0</v>
      </c>
      <c r="AQ1340">
        <f t="shared" ca="1" si="664"/>
        <v>1.0000000000000004</v>
      </c>
      <c r="AR1340" t="str">
        <f t="shared" ca="1" si="665"/>
        <v>Supercritical</v>
      </c>
      <c r="AS1340">
        <f t="shared" ca="1" si="666"/>
        <v>3.8141460404132466E-3</v>
      </c>
    </row>
    <row r="1341" spans="1:45" x14ac:dyDescent="0.35">
      <c r="A1341">
        <v>1192</v>
      </c>
      <c r="B1341">
        <v>1190.9960000000001</v>
      </c>
      <c r="C1341">
        <v>616073.22199999995</v>
      </c>
      <c r="D1341">
        <v>3096816.227</v>
      </c>
      <c r="E1341">
        <v>631.96799999999996</v>
      </c>
      <c r="F1341">
        <v>5.2</v>
      </c>
      <c r="G1341">
        <v>0</v>
      </c>
      <c r="H1341" t="s">
        <v>194</v>
      </c>
      <c r="I1341">
        <v>0</v>
      </c>
      <c r="J1341">
        <f t="shared" si="667"/>
        <v>1</v>
      </c>
      <c r="K1341">
        <f t="shared" ca="1" si="668"/>
        <v>50.95</v>
      </c>
      <c r="L1341">
        <f t="shared" ca="1" si="669"/>
        <v>1.0684959309922624</v>
      </c>
      <c r="M1341">
        <f t="shared" ca="1" si="642"/>
        <v>5.5561788411597641</v>
      </c>
      <c r="N1341">
        <f t="shared" ca="1" si="643"/>
        <v>0.75728294997139567</v>
      </c>
      <c r="O1341">
        <f t="shared" ca="1" si="644"/>
        <v>9.1699712080119067</v>
      </c>
      <c r="P1341">
        <f t="shared" ca="1" si="645"/>
        <v>633.03649593099226</v>
      </c>
      <c r="Q1341">
        <f t="shared" ca="1" si="646"/>
        <v>637.32234567389582</v>
      </c>
      <c r="R1341">
        <f t="shared" ca="1" si="647"/>
        <v>2.7409906686322007E-2</v>
      </c>
      <c r="S1341">
        <f t="shared" ca="1" si="648"/>
        <v>2.8323507366843055</v>
      </c>
      <c r="T1341">
        <f t="shared" ca="1" si="649"/>
        <v>50.594272557643521</v>
      </c>
      <c r="U1341">
        <f t="shared" ca="1" si="670"/>
        <v>-2.6909906686341856E-2</v>
      </c>
      <c r="V1341">
        <f t="shared" ca="1" si="671"/>
        <v>0</v>
      </c>
      <c r="W1341">
        <f t="shared" ca="1" si="650"/>
        <v>1.2357554273050821</v>
      </c>
      <c r="X1341">
        <f t="shared" ca="1" si="651"/>
        <v>6.4259282219864273</v>
      </c>
      <c r="Y1341">
        <f t="shared" ca="1" si="652"/>
        <v>0.8376352903319938</v>
      </c>
      <c r="Z1341">
        <f t="shared" ca="1" si="653"/>
        <v>7.9288156107430012</v>
      </c>
      <c r="AA1341">
        <f t="shared" ca="1" si="654"/>
        <v>633.20375542730505</v>
      </c>
      <c r="AB1341">
        <f t="shared" ca="1" si="655"/>
        <v>636.40794079882198</v>
      </c>
      <c r="AC1341">
        <f t="shared" ca="1" si="656"/>
        <v>1.7913998470683229E-2</v>
      </c>
      <c r="AD1341">
        <f t="shared" ca="1" si="657"/>
        <v>2.2772334330419453</v>
      </c>
      <c r="AE1341">
        <f t="shared" ca="1" si="658"/>
        <v>45.150168252509559</v>
      </c>
      <c r="AF1341">
        <f t="shared" ca="1" si="659"/>
        <v>1.7718396081022547E-2</v>
      </c>
      <c r="AG1341">
        <f t="shared" ca="1" si="660"/>
        <v>0</v>
      </c>
      <c r="AH1341">
        <f ca="1">IFERROR(IF(V32="Supercritical",MAX($D$16,IFERROR(L1341,MAX($D$16,POWER((ABS(K1341)^2)/($I$5*MAX(F1341,0.1)^2),1/3)))),IF(V32="Subcritical",MAX($D$16,IFERROR(W1341,MAX($D$16,POWER((ABS(K1341)^2)/($I$5*MAX(F1341,0.1)^2),1/3)))),IF(AND(IFERROR(V1341,0)=1,IFERROR(AG1341,0)=1),IF(IFERROR(T1341,-1E+99)&gt;=IFERROR(AE1341,-1E+99),MAX($D$16,IFERROR(L1341,MAX($D$16,POWER((ABS(K1341)^2)/($I$5*MAX(F1341,0.1)^2),1/3)))),MAX($D$16,IFERROR(W1341,MAX($D$16,POWER((ABS(K1341)^2)/($I$5*MAX(F1341,0.1)^2),1/3))))),IF(IFERROR(V1341,0)=1,MAX($D$16,IFERROR(L1341,MAX($D$16,POWER((ABS(K1341)^2)/($I$5*MAX(F1341,0.1)^2),1/3)))),IF(IFERROR(AG1341,0)=1,MAX($D$16,IFERROR(W1341,MAX($D$16,POWER((ABS(K1341)^2)/($I$5*MAX(F1341,0.1)^2),1/3)))),MAX($D$16,POWER((ABS(K1341)^2)/($I$5*MAX(F1341,0.1)^2),1/3))))))),MAX($D$16,POWER((ABS(K1341)^2)/($I$5*MAX(F1341,0.1)^2),1/3)))</f>
        <v>2.1389677043987478</v>
      </c>
      <c r="AI1341">
        <f t="shared" ca="1" si="661"/>
        <v>634.1069677043987</v>
      </c>
      <c r="AJ1341">
        <f t="shared" ca="1" si="662"/>
        <v>635.17645155659807</v>
      </c>
      <c r="AM1341">
        <v>0</v>
      </c>
      <c r="AN1341">
        <v>0</v>
      </c>
      <c r="AO1341">
        <f t="shared" si="663"/>
        <v>0</v>
      </c>
      <c r="AP1341">
        <f t="shared" si="672"/>
        <v>0</v>
      </c>
      <c r="AQ1341">
        <f t="shared" ca="1" si="664"/>
        <v>1.0000000000000004</v>
      </c>
      <c r="AR1341" t="str">
        <f t="shared" ca="1" si="665"/>
        <v>Supercritical</v>
      </c>
      <c r="AS1341">
        <f t="shared" ca="1" si="666"/>
        <v>3.8141460404132466E-3</v>
      </c>
    </row>
    <row r="1342" spans="1:45" x14ac:dyDescent="0.35">
      <c r="A1342">
        <v>1193</v>
      </c>
      <c r="B1342">
        <v>1191.9960000000001</v>
      </c>
      <c r="C1342">
        <v>616073.18000000005</v>
      </c>
      <c r="D1342">
        <v>3096815.2280000001</v>
      </c>
      <c r="E1342">
        <v>631.96749999999997</v>
      </c>
      <c r="F1342">
        <v>5.2</v>
      </c>
      <c r="G1342">
        <v>0</v>
      </c>
      <c r="H1342" t="s">
        <v>194</v>
      </c>
      <c r="I1342">
        <v>5.7000000000000002E-2</v>
      </c>
      <c r="J1342">
        <f t="shared" si="667"/>
        <v>1</v>
      </c>
      <c r="K1342">
        <f t="shared" ca="1" si="668"/>
        <v>50.95</v>
      </c>
      <c r="L1342">
        <f t="shared" ca="1" si="669"/>
        <v>1.0684959309922624</v>
      </c>
      <c r="M1342">
        <f t="shared" ca="1" si="642"/>
        <v>5.5561788411597641</v>
      </c>
      <c r="N1342">
        <f t="shared" ca="1" si="643"/>
        <v>0.75728294997139567</v>
      </c>
      <c r="O1342">
        <f t="shared" ca="1" si="644"/>
        <v>9.1699712080119067</v>
      </c>
      <c r="P1342">
        <f t="shared" ca="1" si="645"/>
        <v>633.03599593099227</v>
      </c>
      <c r="Q1342">
        <f t="shared" ca="1" si="646"/>
        <v>637.32184567389584</v>
      </c>
      <c r="R1342">
        <f t="shared" ca="1" si="647"/>
        <v>2.7409906686322007E-2</v>
      </c>
      <c r="S1342">
        <f t="shared" ca="1" si="648"/>
        <v>2.8323507366843055</v>
      </c>
      <c r="T1342">
        <f t="shared" ca="1" si="649"/>
        <v>50.594272557643521</v>
      </c>
      <c r="U1342">
        <f t="shared" ca="1" si="670"/>
        <v>-2.7317062411952975E-2</v>
      </c>
      <c r="V1342">
        <f t="shared" ca="1" si="671"/>
        <v>0</v>
      </c>
      <c r="W1342">
        <f t="shared" ca="1" si="650"/>
        <v>1.2362265042456442</v>
      </c>
      <c r="X1342">
        <f t="shared" ca="1" si="651"/>
        <v>6.4283778220773495</v>
      </c>
      <c r="Y1342">
        <f t="shared" ca="1" si="652"/>
        <v>0.83785170335522541</v>
      </c>
      <c r="Z1342">
        <f t="shared" ca="1" si="653"/>
        <v>7.9257942532592702</v>
      </c>
      <c r="AA1342">
        <f t="shared" ca="1" si="654"/>
        <v>633.20372650424565</v>
      </c>
      <c r="AB1342">
        <f t="shared" ca="1" si="655"/>
        <v>636.40547036484691</v>
      </c>
      <c r="AC1342">
        <f t="shared" ca="1" si="656"/>
        <v>1.7894183943206875E-2</v>
      </c>
      <c r="AD1342">
        <f t="shared" ca="1" si="657"/>
        <v>2.2759319118976751</v>
      </c>
      <c r="AE1342">
        <f t="shared" ca="1" si="658"/>
        <v>45.13750397240198</v>
      </c>
      <c r="AF1342">
        <f t="shared" ca="1" si="659"/>
        <v>1.7698349609986508E-2</v>
      </c>
      <c r="AG1342">
        <f t="shared" ca="1" si="660"/>
        <v>0</v>
      </c>
      <c r="AH1342">
        <f ca="1">IFERROR(IF(V32="Supercritical",MAX($D$16,IFERROR(L1342,MAX($D$16,POWER((ABS(K1342)^2)/($I$5*MAX(F1342,0.1)^2),1/3)))),IF(V32="Subcritical",MAX($D$16,IFERROR(W1342,MAX($D$16,POWER((ABS(K1342)^2)/($I$5*MAX(F1342,0.1)^2),1/3)))),IF(AND(IFERROR(V1342,0)=1,IFERROR(AG1342,0)=1),IF(IFERROR(T1342,-1E+99)&gt;=IFERROR(AE1342,-1E+99),MAX($D$16,IFERROR(L1342,MAX($D$16,POWER((ABS(K1342)^2)/($I$5*MAX(F1342,0.1)^2),1/3)))),MAX($D$16,IFERROR(W1342,MAX($D$16,POWER((ABS(K1342)^2)/($I$5*MAX(F1342,0.1)^2),1/3))))),IF(IFERROR(V1342,0)=1,MAX($D$16,IFERROR(L1342,MAX($D$16,POWER((ABS(K1342)^2)/($I$5*MAX(F1342,0.1)^2),1/3)))),IF(IFERROR(AG1342,0)=1,MAX($D$16,IFERROR(W1342,MAX($D$16,POWER((ABS(K1342)^2)/($I$5*MAX(F1342,0.1)^2),1/3)))),MAX($D$16,POWER((ABS(K1342)^2)/($I$5*MAX(F1342,0.1)^2),1/3))))))),MAX($D$16,POWER((ABS(K1342)^2)/($I$5*MAX(F1342,0.1)^2),1/3)))</f>
        <v>2.1389677043987478</v>
      </c>
      <c r="AI1342">
        <f t="shared" ca="1" si="661"/>
        <v>634.10646770439871</v>
      </c>
      <c r="AJ1342">
        <f t="shared" ca="1" si="662"/>
        <v>635.17595155659808</v>
      </c>
      <c r="AM1342">
        <v>0</v>
      </c>
      <c r="AN1342">
        <v>0</v>
      </c>
      <c r="AO1342">
        <f t="shared" si="663"/>
        <v>0</v>
      </c>
      <c r="AP1342">
        <f t="shared" si="672"/>
        <v>0</v>
      </c>
      <c r="AQ1342">
        <f t="shared" ca="1" si="664"/>
        <v>1.0000000000000004</v>
      </c>
      <c r="AR1342" t="str">
        <f t="shared" ca="1" si="665"/>
        <v>Supercritical</v>
      </c>
      <c r="AS1342">
        <f t="shared" ca="1" si="666"/>
        <v>3.8141460404132466E-3</v>
      </c>
    </row>
    <row r="1343" spans="1:45" x14ac:dyDescent="0.35">
      <c r="A1343">
        <v>1194</v>
      </c>
      <c r="B1343">
        <v>1192.9960000000001</v>
      </c>
      <c r="C1343">
        <v>616073.13699999999</v>
      </c>
      <c r="D1343">
        <v>3096814.2289999998</v>
      </c>
      <c r="E1343">
        <v>631.96699999999998</v>
      </c>
      <c r="F1343">
        <v>5.2</v>
      </c>
      <c r="G1343">
        <v>0</v>
      </c>
      <c r="H1343" t="s">
        <v>194</v>
      </c>
      <c r="I1343">
        <v>5.7000000000000002E-2</v>
      </c>
      <c r="J1343">
        <f t="shared" si="667"/>
        <v>1</v>
      </c>
      <c r="K1343">
        <f t="shared" ca="1" si="668"/>
        <v>50.95</v>
      </c>
      <c r="L1343">
        <f t="shared" ca="1" si="669"/>
        <v>1.0684959309922624</v>
      </c>
      <c r="M1343">
        <f t="shared" ca="1" si="642"/>
        <v>5.5561788411597641</v>
      </c>
      <c r="N1343">
        <f t="shared" ca="1" si="643"/>
        <v>0.75728294997139567</v>
      </c>
      <c r="O1343">
        <f t="shared" ca="1" si="644"/>
        <v>9.1699712080119067</v>
      </c>
      <c r="P1343">
        <f t="shared" ca="1" si="645"/>
        <v>633.03549593099228</v>
      </c>
      <c r="Q1343">
        <f t="shared" ca="1" si="646"/>
        <v>637.32134567389585</v>
      </c>
      <c r="R1343">
        <f t="shared" ca="1" si="647"/>
        <v>2.7409906686322007E-2</v>
      </c>
      <c r="S1343">
        <f t="shared" ca="1" si="648"/>
        <v>2.8323507366843055</v>
      </c>
      <c r="T1343">
        <f t="shared" ca="1" si="649"/>
        <v>50.594272557643521</v>
      </c>
      <c r="U1343">
        <f t="shared" ca="1" si="670"/>
        <v>-2.7317062411952975E-2</v>
      </c>
      <c r="V1343">
        <f t="shared" ca="1" si="671"/>
        <v>0</v>
      </c>
      <c r="W1343">
        <f t="shared" ca="1" si="650"/>
        <v>1.2366971036541996</v>
      </c>
      <c r="X1343">
        <f t="shared" ca="1" si="651"/>
        <v>6.4308249390018384</v>
      </c>
      <c r="Y1343">
        <f t="shared" ca="1" si="652"/>
        <v>0.83806784393755029</v>
      </c>
      <c r="Z1343">
        <f t="shared" ca="1" si="653"/>
        <v>7.9227782567982974</v>
      </c>
      <c r="AA1343">
        <f t="shared" ca="1" si="654"/>
        <v>633.20369710365424</v>
      </c>
      <c r="AB1343">
        <f t="shared" ca="1" si="655"/>
        <v>636.40300471356227</v>
      </c>
      <c r="AC1343">
        <f t="shared" ca="1" si="656"/>
        <v>1.7874419664813113E-2</v>
      </c>
      <c r="AD1343">
        <f t="shared" ca="1" si="657"/>
        <v>2.2746329475307903</v>
      </c>
      <c r="AE1343">
        <f t="shared" ca="1" si="658"/>
        <v>45.124865618755436</v>
      </c>
      <c r="AF1343">
        <f t="shared" ca="1" si="659"/>
        <v>1.7374419664861307E-2</v>
      </c>
      <c r="AG1343">
        <f t="shared" ca="1" si="660"/>
        <v>0</v>
      </c>
      <c r="AH1343">
        <f ca="1">IFERROR(IF(V32="Supercritical",MAX($D$16,IFERROR(L1343,MAX($D$16,POWER((ABS(K1343)^2)/($I$5*MAX(F1343,0.1)^2),1/3)))),IF(V32="Subcritical",MAX($D$16,IFERROR(W1343,MAX($D$16,POWER((ABS(K1343)^2)/($I$5*MAX(F1343,0.1)^2),1/3)))),IF(AND(IFERROR(V1343,0)=1,IFERROR(AG1343,0)=1),IF(IFERROR(T1343,-1E+99)&gt;=IFERROR(AE1343,-1E+99),MAX($D$16,IFERROR(L1343,MAX($D$16,POWER((ABS(K1343)^2)/($I$5*MAX(F1343,0.1)^2),1/3)))),MAX($D$16,IFERROR(W1343,MAX($D$16,POWER((ABS(K1343)^2)/($I$5*MAX(F1343,0.1)^2),1/3))))),IF(IFERROR(V1343,0)=1,MAX($D$16,IFERROR(L1343,MAX($D$16,POWER((ABS(K1343)^2)/($I$5*MAX(F1343,0.1)^2),1/3)))),IF(IFERROR(AG1343,0)=1,MAX($D$16,IFERROR(W1343,MAX($D$16,POWER((ABS(K1343)^2)/($I$5*MAX(F1343,0.1)^2),1/3)))),MAX($D$16,POWER((ABS(K1343)^2)/($I$5*MAX(F1343,0.1)^2),1/3))))))),MAX($D$16,POWER((ABS(K1343)^2)/($I$5*MAX(F1343,0.1)^2),1/3)))</f>
        <v>2.1389677043987478</v>
      </c>
      <c r="AI1343">
        <f t="shared" ca="1" si="661"/>
        <v>634.10596770439872</v>
      </c>
      <c r="AJ1343">
        <f t="shared" ca="1" si="662"/>
        <v>635.17545155659809</v>
      </c>
      <c r="AM1343">
        <v>0</v>
      </c>
      <c r="AN1343">
        <v>0</v>
      </c>
      <c r="AO1343">
        <f t="shared" si="663"/>
        <v>0</v>
      </c>
      <c r="AP1343">
        <f t="shared" si="672"/>
        <v>0</v>
      </c>
      <c r="AQ1343">
        <f t="shared" ca="1" si="664"/>
        <v>1.0000000000000004</v>
      </c>
      <c r="AR1343" t="str">
        <f t="shared" ca="1" si="665"/>
        <v>Supercritical</v>
      </c>
      <c r="AS1343">
        <f t="shared" ca="1" si="666"/>
        <v>3.8141460404132466E-3</v>
      </c>
    </row>
    <row r="1344" spans="1:45" x14ac:dyDescent="0.35">
      <c r="A1344">
        <v>1195</v>
      </c>
      <c r="B1344">
        <v>1193.9960000000001</v>
      </c>
      <c r="C1344">
        <v>616073.09499999997</v>
      </c>
      <c r="D1344">
        <v>3096813.23</v>
      </c>
      <c r="E1344">
        <v>631.9665</v>
      </c>
      <c r="F1344">
        <v>5.2</v>
      </c>
      <c r="G1344">
        <v>0</v>
      </c>
      <c r="H1344" t="s">
        <v>194</v>
      </c>
      <c r="I1344">
        <v>0</v>
      </c>
      <c r="J1344">
        <f t="shared" si="667"/>
        <v>1</v>
      </c>
      <c r="K1344">
        <f t="shared" ca="1" si="668"/>
        <v>50.95</v>
      </c>
      <c r="L1344">
        <f t="shared" ca="1" si="669"/>
        <v>1.0684959309922624</v>
      </c>
      <c r="M1344">
        <f t="shared" ca="1" si="642"/>
        <v>5.5561788411597641</v>
      </c>
      <c r="N1344">
        <f t="shared" ca="1" si="643"/>
        <v>0.75728294997139567</v>
      </c>
      <c r="O1344">
        <f t="shared" ca="1" si="644"/>
        <v>9.1699712080119067</v>
      </c>
      <c r="P1344">
        <f t="shared" ca="1" si="645"/>
        <v>633.0349959309923</v>
      </c>
      <c r="Q1344">
        <f t="shared" ca="1" si="646"/>
        <v>637.32084567389586</v>
      </c>
      <c r="R1344">
        <f t="shared" ca="1" si="647"/>
        <v>2.7409906686322007E-2</v>
      </c>
      <c r="S1344">
        <f t="shared" ca="1" si="648"/>
        <v>2.8323507366843055</v>
      </c>
      <c r="T1344">
        <f t="shared" ca="1" si="649"/>
        <v>50.594272557643521</v>
      </c>
      <c r="U1344">
        <f t="shared" ca="1" si="670"/>
        <v>-2.6909906686341856E-2</v>
      </c>
      <c r="V1344">
        <f t="shared" ca="1" si="671"/>
        <v>0</v>
      </c>
      <c r="W1344">
        <f t="shared" ca="1" si="650"/>
        <v>1.2371673070181883</v>
      </c>
      <c r="X1344">
        <f t="shared" ca="1" si="651"/>
        <v>6.4332699964945794</v>
      </c>
      <c r="Y1344">
        <f t="shared" ca="1" si="652"/>
        <v>0.83828374967233155</v>
      </c>
      <c r="Z1344">
        <f t="shared" ca="1" si="653"/>
        <v>7.9197670901053616</v>
      </c>
      <c r="AA1344">
        <f t="shared" ca="1" si="654"/>
        <v>633.20366730701824</v>
      </c>
      <c r="AB1344">
        <f t="shared" ca="1" si="655"/>
        <v>636.4005434926205</v>
      </c>
      <c r="AC1344">
        <f t="shared" ca="1" si="656"/>
        <v>1.7854702071240791E-2</v>
      </c>
      <c r="AD1344">
        <f t="shared" ca="1" si="657"/>
        <v>2.2733363099284465</v>
      </c>
      <c r="AE1344">
        <f t="shared" ca="1" si="658"/>
        <v>45.112250953127898</v>
      </c>
      <c r="AF1344">
        <f t="shared" ca="1" si="659"/>
        <v>1.765840530879359E-2</v>
      </c>
      <c r="AG1344">
        <f t="shared" ca="1" si="660"/>
        <v>0</v>
      </c>
      <c r="AH1344">
        <f ca="1">IFERROR(IF(V32="Supercritical",MAX($D$16,IFERROR(L1344,MAX($D$16,POWER((ABS(K1344)^2)/($I$5*MAX(F1344,0.1)^2),1/3)))),IF(V32="Subcritical",MAX($D$16,IFERROR(W1344,MAX($D$16,POWER((ABS(K1344)^2)/($I$5*MAX(F1344,0.1)^2),1/3)))),IF(AND(IFERROR(V1344,0)=1,IFERROR(AG1344,0)=1),IF(IFERROR(T1344,-1E+99)&gt;=IFERROR(AE1344,-1E+99),MAX($D$16,IFERROR(L1344,MAX($D$16,POWER((ABS(K1344)^2)/($I$5*MAX(F1344,0.1)^2),1/3)))),MAX($D$16,IFERROR(W1344,MAX($D$16,POWER((ABS(K1344)^2)/($I$5*MAX(F1344,0.1)^2),1/3))))),IF(IFERROR(V1344,0)=1,MAX($D$16,IFERROR(L1344,MAX($D$16,POWER((ABS(K1344)^2)/($I$5*MAX(F1344,0.1)^2),1/3)))),IF(IFERROR(AG1344,0)=1,MAX($D$16,IFERROR(W1344,MAX($D$16,POWER((ABS(K1344)^2)/($I$5*MAX(F1344,0.1)^2),1/3)))),MAX($D$16,POWER((ABS(K1344)^2)/($I$5*MAX(F1344,0.1)^2),1/3))))))),MAX($D$16,POWER((ABS(K1344)^2)/($I$5*MAX(F1344,0.1)^2),1/3)))</f>
        <v>2.1389677043987478</v>
      </c>
      <c r="AI1344">
        <f t="shared" ca="1" si="661"/>
        <v>634.10546770439873</v>
      </c>
      <c r="AJ1344">
        <f t="shared" ca="1" si="662"/>
        <v>635.1749515565981</v>
      </c>
      <c r="AM1344">
        <v>0</v>
      </c>
      <c r="AN1344">
        <v>0</v>
      </c>
      <c r="AO1344">
        <f t="shared" si="663"/>
        <v>0</v>
      </c>
      <c r="AP1344">
        <f t="shared" si="672"/>
        <v>0</v>
      </c>
      <c r="AQ1344">
        <f t="shared" ca="1" si="664"/>
        <v>1.0000000000000004</v>
      </c>
      <c r="AR1344" t="str">
        <f t="shared" ca="1" si="665"/>
        <v>Supercritical</v>
      </c>
      <c r="AS1344">
        <f t="shared" ca="1" si="666"/>
        <v>3.8141460404132466E-3</v>
      </c>
    </row>
    <row r="1345" spans="1:45" x14ac:dyDescent="0.35">
      <c r="A1345">
        <v>1196</v>
      </c>
      <c r="B1345">
        <v>1194.9960000000001</v>
      </c>
      <c r="C1345">
        <v>616073.05299999996</v>
      </c>
      <c r="D1345">
        <v>3096812.2310000001</v>
      </c>
      <c r="E1345">
        <v>631.96600000000001</v>
      </c>
      <c r="F1345">
        <v>5.2</v>
      </c>
      <c r="G1345">
        <v>0</v>
      </c>
      <c r="H1345" t="s">
        <v>194</v>
      </c>
      <c r="I1345">
        <v>5.7000000000000002E-2</v>
      </c>
      <c r="J1345">
        <f t="shared" si="667"/>
        <v>1</v>
      </c>
      <c r="K1345">
        <f t="shared" ca="1" si="668"/>
        <v>50.95</v>
      </c>
      <c r="L1345">
        <f t="shared" ca="1" si="669"/>
        <v>1.0684959309922624</v>
      </c>
      <c r="M1345">
        <f t="shared" ca="1" si="642"/>
        <v>5.5561788411597641</v>
      </c>
      <c r="N1345">
        <f t="shared" ca="1" si="643"/>
        <v>0.75728294997139567</v>
      </c>
      <c r="O1345">
        <f t="shared" ca="1" si="644"/>
        <v>9.1699712080119067</v>
      </c>
      <c r="P1345">
        <f t="shared" ca="1" si="645"/>
        <v>633.03449593099231</v>
      </c>
      <c r="Q1345">
        <f t="shared" ca="1" si="646"/>
        <v>637.32034567389587</v>
      </c>
      <c r="R1345">
        <f t="shared" ca="1" si="647"/>
        <v>2.7409906686322007E-2</v>
      </c>
      <c r="S1345">
        <f t="shared" ca="1" si="648"/>
        <v>2.8323507366843055</v>
      </c>
      <c r="T1345">
        <f t="shared" ca="1" si="649"/>
        <v>50.594272557643521</v>
      </c>
      <c r="U1345">
        <f t="shared" ca="1" si="670"/>
        <v>-2.7317062411952975E-2</v>
      </c>
      <c r="V1345">
        <f t="shared" ca="1" si="671"/>
        <v>0</v>
      </c>
      <c r="W1345">
        <f t="shared" ca="1" si="650"/>
        <v>1.2376371954082741</v>
      </c>
      <c r="X1345">
        <f t="shared" ca="1" si="651"/>
        <v>6.4357134161230256</v>
      </c>
      <c r="Y1345">
        <f t="shared" ca="1" si="652"/>
        <v>0.83849945792470226</v>
      </c>
      <c r="Z1345">
        <f t="shared" ca="1" si="653"/>
        <v>7.9167602262024088</v>
      </c>
      <c r="AA1345">
        <f t="shared" ca="1" si="654"/>
        <v>633.20363719540831</v>
      </c>
      <c r="AB1345">
        <f t="shared" ca="1" si="655"/>
        <v>636.39808635336863</v>
      </c>
      <c r="AC1345">
        <f t="shared" ca="1" si="656"/>
        <v>1.7835027636990294E-2</v>
      </c>
      <c r="AD1345">
        <f t="shared" ca="1" si="657"/>
        <v>2.2720417710943805</v>
      </c>
      <c r="AE1345">
        <f t="shared" ca="1" si="658"/>
        <v>45.099657757406518</v>
      </c>
      <c r="AF1345">
        <f t="shared" ca="1" si="659"/>
        <v>1.7620665279309833E-2</v>
      </c>
      <c r="AG1345">
        <f t="shared" ca="1" si="660"/>
        <v>0</v>
      </c>
      <c r="AH1345">
        <f ca="1">IFERROR(IF(V32="Supercritical",MAX($D$16,IFERROR(L1345,MAX($D$16,POWER((ABS(K1345)^2)/($I$5*MAX(F1345,0.1)^2),1/3)))),IF(V32="Subcritical",MAX($D$16,IFERROR(W1345,MAX($D$16,POWER((ABS(K1345)^2)/($I$5*MAX(F1345,0.1)^2),1/3)))),IF(AND(IFERROR(V1345,0)=1,IFERROR(AG1345,0)=1),IF(IFERROR(T1345,-1E+99)&gt;=IFERROR(AE1345,-1E+99),MAX($D$16,IFERROR(L1345,MAX($D$16,POWER((ABS(K1345)^2)/($I$5*MAX(F1345,0.1)^2),1/3)))),MAX($D$16,IFERROR(W1345,MAX($D$16,POWER((ABS(K1345)^2)/($I$5*MAX(F1345,0.1)^2),1/3))))),IF(IFERROR(V1345,0)=1,MAX($D$16,IFERROR(L1345,MAX($D$16,POWER((ABS(K1345)^2)/($I$5*MAX(F1345,0.1)^2),1/3)))),IF(IFERROR(AG1345,0)=1,MAX($D$16,IFERROR(W1345,MAX($D$16,POWER((ABS(K1345)^2)/($I$5*MAX(F1345,0.1)^2),1/3)))),MAX($D$16,POWER((ABS(K1345)^2)/($I$5*MAX(F1345,0.1)^2),1/3))))))),MAX($D$16,POWER((ABS(K1345)^2)/($I$5*MAX(F1345,0.1)^2),1/3)))</f>
        <v>2.1389677043987478</v>
      </c>
      <c r="AI1345">
        <f t="shared" ca="1" si="661"/>
        <v>634.10496770439875</v>
      </c>
      <c r="AJ1345">
        <f t="shared" ca="1" si="662"/>
        <v>635.17445155659811</v>
      </c>
      <c r="AM1345">
        <v>0</v>
      </c>
      <c r="AN1345">
        <v>0</v>
      </c>
      <c r="AO1345">
        <f t="shared" si="663"/>
        <v>0</v>
      </c>
      <c r="AP1345">
        <f t="shared" si="672"/>
        <v>0</v>
      </c>
      <c r="AQ1345">
        <f t="shared" ca="1" si="664"/>
        <v>1.0000000000000004</v>
      </c>
      <c r="AR1345" t="str">
        <f t="shared" ca="1" si="665"/>
        <v>Supercritical</v>
      </c>
      <c r="AS1345">
        <f t="shared" ca="1" si="666"/>
        <v>3.8141460404132466E-3</v>
      </c>
    </row>
    <row r="1346" spans="1:45" x14ac:dyDescent="0.35">
      <c r="A1346">
        <v>1197</v>
      </c>
      <c r="B1346">
        <v>1195.9949999999999</v>
      </c>
      <c r="C1346">
        <v>616073.01</v>
      </c>
      <c r="D1346">
        <v>3096811.2319999998</v>
      </c>
      <c r="E1346">
        <v>631.96550000000002</v>
      </c>
      <c r="F1346">
        <v>5.2</v>
      </c>
      <c r="G1346">
        <v>0</v>
      </c>
      <c r="H1346" t="s">
        <v>194</v>
      </c>
      <c r="I1346">
        <v>5.7000000000000002E-2</v>
      </c>
      <c r="J1346">
        <f t="shared" si="667"/>
        <v>0.99899999999979627</v>
      </c>
      <c r="K1346">
        <f t="shared" ca="1" si="668"/>
        <v>50.95</v>
      </c>
      <c r="L1346">
        <f t="shared" ca="1" si="669"/>
        <v>1.0684959309922624</v>
      </c>
      <c r="M1346">
        <f t="shared" ca="1" si="642"/>
        <v>5.5561788411597641</v>
      </c>
      <c r="N1346">
        <f t="shared" ca="1" si="643"/>
        <v>0.75728294997139567</v>
      </c>
      <c r="O1346">
        <f t="shared" ca="1" si="644"/>
        <v>9.1699712080119067</v>
      </c>
      <c r="P1346">
        <f t="shared" ca="1" si="645"/>
        <v>633.03399593099232</v>
      </c>
      <c r="Q1346">
        <f t="shared" ca="1" si="646"/>
        <v>637.31984567389588</v>
      </c>
      <c r="R1346">
        <f t="shared" ca="1" si="647"/>
        <v>2.7409906686322007E-2</v>
      </c>
      <c r="S1346">
        <f t="shared" ca="1" si="648"/>
        <v>2.8323507366843055</v>
      </c>
      <c r="T1346">
        <f t="shared" ca="1" si="649"/>
        <v>50.594272557643521</v>
      </c>
      <c r="U1346">
        <f t="shared" ca="1" si="670"/>
        <v>-2.7289652505260165E-2</v>
      </c>
      <c r="V1346">
        <f t="shared" ca="1" si="671"/>
        <v>0</v>
      </c>
      <c r="W1346">
        <f t="shared" ca="1" si="650"/>
        <v>1.2381068495354384</v>
      </c>
      <c r="X1346">
        <f t="shared" ca="1" si="651"/>
        <v>6.4381556175842798</v>
      </c>
      <c r="Y1346">
        <f t="shared" ca="1" si="652"/>
        <v>0.83871500585810288</v>
      </c>
      <c r="Z1346">
        <f t="shared" ca="1" si="653"/>
        <v>7.9137571420054345</v>
      </c>
      <c r="AA1346">
        <f t="shared" ca="1" si="654"/>
        <v>633.2036068495355</v>
      </c>
      <c r="AB1346">
        <f t="shared" ca="1" si="655"/>
        <v>636.39563295058758</v>
      </c>
      <c r="AC1346">
        <f t="shared" ca="1" si="656"/>
        <v>1.7815392872664856E-2</v>
      </c>
      <c r="AD1346">
        <f t="shared" ca="1" si="657"/>
        <v>2.2707491048819071</v>
      </c>
      <c r="AE1346">
        <f t="shared" ca="1" si="658"/>
        <v>45.087083832181399</v>
      </c>
      <c r="AF1346">
        <f t="shared" ca="1" si="659"/>
        <v>1.7315392872660595E-2</v>
      </c>
      <c r="AG1346">
        <f t="shared" ca="1" si="660"/>
        <v>0</v>
      </c>
      <c r="AH1346">
        <f ca="1">IFERROR(IF(V32="Supercritical",MAX($D$16,IFERROR(L1346,MAX($D$16,POWER((ABS(K1346)^2)/($I$5*MAX(F1346,0.1)^2),1/3)))),IF(V32="Subcritical",MAX($D$16,IFERROR(W1346,MAX($D$16,POWER((ABS(K1346)^2)/($I$5*MAX(F1346,0.1)^2),1/3)))),IF(AND(IFERROR(V1346,0)=1,IFERROR(AG1346,0)=1),IF(IFERROR(T1346,-1E+99)&gt;=IFERROR(AE1346,-1E+99),MAX($D$16,IFERROR(L1346,MAX($D$16,POWER((ABS(K1346)^2)/($I$5*MAX(F1346,0.1)^2),1/3)))),MAX($D$16,IFERROR(W1346,MAX($D$16,POWER((ABS(K1346)^2)/($I$5*MAX(F1346,0.1)^2),1/3))))),IF(IFERROR(V1346,0)=1,MAX($D$16,IFERROR(L1346,MAX($D$16,POWER((ABS(K1346)^2)/($I$5*MAX(F1346,0.1)^2),1/3)))),IF(IFERROR(AG1346,0)=1,MAX($D$16,IFERROR(W1346,MAX($D$16,POWER((ABS(K1346)^2)/($I$5*MAX(F1346,0.1)^2),1/3)))),MAX($D$16,POWER((ABS(K1346)^2)/($I$5*MAX(F1346,0.1)^2),1/3))))))),MAX($D$16,POWER((ABS(K1346)^2)/($I$5*MAX(F1346,0.1)^2),1/3)))</f>
        <v>2.1389677043987478</v>
      </c>
      <c r="AI1346">
        <f t="shared" ca="1" si="661"/>
        <v>634.10446770439876</v>
      </c>
      <c r="AJ1346">
        <f t="shared" ca="1" si="662"/>
        <v>635.17395155659813</v>
      </c>
      <c r="AM1346">
        <v>0</v>
      </c>
      <c r="AN1346">
        <v>0</v>
      </c>
      <c r="AO1346">
        <f t="shared" si="663"/>
        <v>0</v>
      </c>
      <c r="AP1346">
        <f t="shared" si="672"/>
        <v>0</v>
      </c>
      <c r="AQ1346">
        <f t="shared" ca="1" si="664"/>
        <v>1.0000000000000004</v>
      </c>
      <c r="AR1346" t="str">
        <f t="shared" ca="1" si="665"/>
        <v>Supercritical</v>
      </c>
      <c r="AS1346">
        <f t="shared" ca="1" si="666"/>
        <v>3.8141460404132466E-3</v>
      </c>
    </row>
    <row r="1347" spans="1:45" x14ac:dyDescent="0.35">
      <c r="A1347">
        <v>1198</v>
      </c>
      <c r="B1347">
        <v>1196.9949999999999</v>
      </c>
      <c r="C1347">
        <v>616072.96799999999</v>
      </c>
      <c r="D1347">
        <v>3096810.233</v>
      </c>
      <c r="E1347">
        <v>631.96500000000003</v>
      </c>
      <c r="F1347">
        <v>5.2</v>
      </c>
      <c r="G1347">
        <v>0</v>
      </c>
      <c r="H1347" t="s">
        <v>194</v>
      </c>
      <c r="I1347">
        <v>0</v>
      </c>
      <c r="J1347">
        <f t="shared" si="667"/>
        <v>1</v>
      </c>
      <c r="K1347">
        <f t="shared" ca="1" si="668"/>
        <v>50.95</v>
      </c>
      <c r="L1347">
        <f t="shared" ca="1" si="669"/>
        <v>1.0684959309922624</v>
      </c>
      <c r="M1347">
        <f t="shared" ca="1" si="642"/>
        <v>5.5561788411597641</v>
      </c>
      <c r="N1347">
        <f t="shared" ca="1" si="643"/>
        <v>0.75728294997139567</v>
      </c>
      <c r="O1347">
        <f t="shared" ca="1" si="644"/>
        <v>9.1699712080119067</v>
      </c>
      <c r="P1347">
        <f t="shared" ca="1" si="645"/>
        <v>633.03349593099233</v>
      </c>
      <c r="Q1347">
        <f t="shared" ca="1" si="646"/>
        <v>637.3193456738959</v>
      </c>
      <c r="R1347">
        <f t="shared" ca="1" si="647"/>
        <v>2.7409906686322007E-2</v>
      </c>
      <c r="S1347">
        <f t="shared" ca="1" si="648"/>
        <v>2.8323507366843055</v>
      </c>
      <c r="T1347">
        <f t="shared" ca="1" si="649"/>
        <v>50.594272557643521</v>
      </c>
      <c r="U1347">
        <f t="shared" ca="1" si="670"/>
        <v>-2.6909906686341856E-2</v>
      </c>
      <c r="V1347">
        <f t="shared" ca="1" si="671"/>
        <v>0</v>
      </c>
      <c r="W1347">
        <f t="shared" ca="1" si="650"/>
        <v>1.2385763498075788</v>
      </c>
      <c r="X1347">
        <f t="shared" ca="1" si="651"/>
        <v>6.4405970189994104</v>
      </c>
      <c r="Y1347">
        <f t="shared" ca="1" si="652"/>
        <v>0.83893043046053595</v>
      </c>
      <c r="Z1347">
        <f t="shared" ca="1" si="653"/>
        <v>7.9107573179474322</v>
      </c>
      <c r="AA1347">
        <f t="shared" ca="1" si="654"/>
        <v>633.20357634980758</v>
      </c>
      <c r="AB1347">
        <f t="shared" ca="1" si="655"/>
        <v>636.39318294223665</v>
      </c>
      <c r="AC1347">
        <f t="shared" ca="1" si="656"/>
        <v>1.7795794322364847E-2</v>
      </c>
      <c r="AD1347">
        <f t="shared" ca="1" si="657"/>
        <v>2.2694580868295793</v>
      </c>
      <c r="AE1347">
        <f t="shared" ca="1" si="658"/>
        <v>45.074526995146321</v>
      </c>
      <c r="AF1347">
        <f t="shared" ca="1" si="659"/>
        <v>1.730642634436208E-2</v>
      </c>
      <c r="AG1347">
        <f t="shared" ca="1" si="660"/>
        <v>0</v>
      </c>
      <c r="AH1347">
        <f ca="1">IFERROR(IF(V32="Supercritical",MAX($D$16,IFERROR(L1347,MAX($D$16,POWER((ABS(K1347)^2)/($I$5*MAX(F1347,0.1)^2),1/3)))),IF(V32="Subcritical",MAX($D$16,IFERROR(W1347,MAX($D$16,POWER((ABS(K1347)^2)/($I$5*MAX(F1347,0.1)^2),1/3)))),IF(AND(IFERROR(V1347,0)=1,IFERROR(AG1347,0)=1),IF(IFERROR(T1347,-1E+99)&gt;=IFERROR(AE1347,-1E+99),MAX($D$16,IFERROR(L1347,MAX($D$16,POWER((ABS(K1347)^2)/($I$5*MAX(F1347,0.1)^2),1/3)))),MAX($D$16,IFERROR(W1347,MAX($D$16,POWER((ABS(K1347)^2)/($I$5*MAX(F1347,0.1)^2),1/3))))),IF(IFERROR(V1347,0)=1,MAX($D$16,IFERROR(L1347,MAX($D$16,POWER((ABS(K1347)^2)/($I$5*MAX(F1347,0.1)^2),1/3)))),IF(IFERROR(AG1347,0)=1,MAX($D$16,IFERROR(W1347,MAX($D$16,POWER((ABS(K1347)^2)/($I$5*MAX(F1347,0.1)^2),1/3)))),MAX($D$16,POWER((ABS(K1347)^2)/($I$5*MAX(F1347,0.1)^2),1/3))))))),MAX($D$16,POWER((ABS(K1347)^2)/($I$5*MAX(F1347,0.1)^2),1/3)))</f>
        <v>2.1389677043987478</v>
      </c>
      <c r="AI1347">
        <f t="shared" ca="1" si="661"/>
        <v>634.10396770439877</v>
      </c>
      <c r="AJ1347">
        <f t="shared" ca="1" si="662"/>
        <v>635.17345155659814</v>
      </c>
      <c r="AM1347">
        <v>0</v>
      </c>
      <c r="AN1347">
        <v>0</v>
      </c>
      <c r="AO1347">
        <f t="shared" si="663"/>
        <v>0</v>
      </c>
      <c r="AP1347">
        <f t="shared" si="672"/>
        <v>0</v>
      </c>
      <c r="AQ1347">
        <f t="shared" ca="1" si="664"/>
        <v>1.0000000000000004</v>
      </c>
      <c r="AR1347" t="str">
        <f t="shared" ca="1" si="665"/>
        <v>Supercritical</v>
      </c>
      <c r="AS1347">
        <f t="shared" ca="1" si="666"/>
        <v>3.8141460404132466E-3</v>
      </c>
    </row>
    <row r="1348" spans="1:45" x14ac:dyDescent="0.35">
      <c r="A1348">
        <v>1199</v>
      </c>
      <c r="B1348">
        <v>1197.9949999999999</v>
      </c>
      <c r="C1348">
        <v>616072.92599999998</v>
      </c>
      <c r="D1348">
        <v>3096809.2340000002</v>
      </c>
      <c r="E1348">
        <v>631.96450000000004</v>
      </c>
      <c r="F1348">
        <v>5.2</v>
      </c>
      <c r="G1348">
        <v>0</v>
      </c>
      <c r="H1348" t="s">
        <v>194</v>
      </c>
      <c r="I1348">
        <v>2E-3</v>
      </c>
      <c r="J1348">
        <f t="shared" si="667"/>
        <v>1</v>
      </c>
      <c r="K1348">
        <f t="shared" ca="1" si="668"/>
        <v>50.95</v>
      </c>
      <c r="L1348">
        <f t="shared" ca="1" si="669"/>
        <v>1.0684959309922624</v>
      </c>
      <c r="M1348">
        <f t="shared" ca="1" si="642"/>
        <v>5.5561788411597641</v>
      </c>
      <c r="N1348">
        <f t="shared" ca="1" si="643"/>
        <v>0.75728294997139567</v>
      </c>
      <c r="O1348">
        <f t="shared" ca="1" si="644"/>
        <v>9.1699712080119067</v>
      </c>
      <c r="P1348">
        <f t="shared" ca="1" si="645"/>
        <v>633.03299593099234</v>
      </c>
      <c r="Q1348">
        <f t="shared" ca="1" si="646"/>
        <v>637.31884567389591</v>
      </c>
      <c r="R1348">
        <f t="shared" ca="1" si="647"/>
        <v>2.7409906686322007E-2</v>
      </c>
      <c r="S1348">
        <f t="shared" ca="1" si="648"/>
        <v>2.8323507366843055</v>
      </c>
      <c r="T1348">
        <f t="shared" ca="1" si="649"/>
        <v>50.594272557643521</v>
      </c>
      <c r="U1348">
        <f t="shared" ca="1" si="670"/>
        <v>-2.6924192852106898E-2</v>
      </c>
      <c r="V1348">
        <f t="shared" ca="1" si="671"/>
        <v>0</v>
      </c>
      <c r="W1348">
        <f t="shared" ca="1" si="650"/>
        <v>1.2390457763852565</v>
      </c>
      <c r="X1348">
        <f t="shared" ca="1" si="651"/>
        <v>6.4430380372033342</v>
      </c>
      <c r="Y1348">
        <f t="shared" ca="1" si="652"/>
        <v>0.83914576857037737</v>
      </c>
      <c r="Z1348">
        <f t="shared" ca="1" si="653"/>
        <v>7.9077602376091765</v>
      </c>
      <c r="AA1348">
        <f t="shared" ca="1" si="654"/>
        <v>633.20354577638534</v>
      </c>
      <c r="AB1348">
        <f t="shared" ca="1" si="655"/>
        <v>636.39073598920459</v>
      </c>
      <c r="AC1348">
        <f t="shared" ca="1" si="656"/>
        <v>1.77762285611495E-2</v>
      </c>
      <c r="AD1348">
        <f t="shared" ca="1" si="657"/>
        <v>2.2681684940004878</v>
      </c>
      <c r="AE1348">
        <f t="shared" ca="1" si="658"/>
        <v>45.061985079535781</v>
      </c>
      <c r="AF1348">
        <f t="shared" ca="1" si="659"/>
        <v>1.7612723810998432E-2</v>
      </c>
      <c r="AG1348">
        <f t="shared" ca="1" si="660"/>
        <v>0</v>
      </c>
      <c r="AH1348">
        <f ca="1">IFERROR(IF(V32="Supercritical",MAX($D$16,IFERROR(L1348,MAX($D$16,POWER((ABS(K1348)^2)/($I$5*MAX(F1348,0.1)^2),1/3)))),IF(V32="Subcritical",MAX($D$16,IFERROR(W1348,MAX($D$16,POWER((ABS(K1348)^2)/($I$5*MAX(F1348,0.1)^2),1/3)))),IF(AND(IFERROR(V1348,0)=1,IFERROR(AG1348,0)=1),IF(IFERROR(T1348,-1E+99)&gt;=IFERROR(AE1348,-1E+99),MAX($D$16,IFERROR(L1348,MAX($D$16,POWER((ABS(K1348)^2)/($I$5*MAX(F1348,0.1)^2),1/3)))),MAX($D$16,IFERROR(W1348,MAX($D$16,POWER((ABS(K1348)^2)/($I$5*MAX(F1348,0.1)^2),1/3))))),IF(IFERROR(V1348,0)=1,MAX($D$16,IFERROR(L1348,MAX($D$16,POWER((ABS(K1348)^2)/($I$5*MAX(F1348,0.1)^2),1/3)))),IF(IFERROR(AG1348,0)=1,MAX($D$16,IFERROR(W1348,MAX($D$16,POWER((ABS(K1348)^2)/($I$5*MAX(F1348,0.1)^2),1/3)))),MAX($D$16,POWER((ABS(K1348)^2)/($I$5*MAX(F1348,0.1)^2),1/3))))))),MAX($D$16,POWER((ABS(K1348)^2)/($I$5*MAX(F1348,0.1)^2),1/3)))</f>
        <v>2.1389677043987478</v>
      </c>
      <c r="AI1348">
        <f t="shared" ca="1" si="661"/>
        <v>634.10346770439878</v>
      </c>
      <c r="AJ1348">
        <f t="shared" ca="1" si="662"/>
        <v>635.17295155659815</v>
      </c>
      <c r="AM1348">
        <v>0</v>
      </c>
      <c r="AN1348">
        <v>0</v>
      </c>
      <c r="AO1348">
        <f t="shared" si="663"/>
        <v>0</v>
      </c>
      <c r="AP1348">
        <f t="shared" si="672"/>
        <v>0</v>
      </c>
      <c r="AQ1348">
        <f t="shared" ca="1" si="664"/>
        <v>1.0000000000000004</v>
      </c>
      <c r="AR1348" t="str">
        <f t="shared" ca="1" si="665"/>
        <v>Supercritical</v>
      </c>
      <c r="AS1348">
        <f t="shared" ca="1" si="666"/>
        <v>3.8141460404132466E-3</v>
      </c>
    </row>
    <row r="1349" spans="1:45" x14ac:dyDescent="0.35">
      <c r="A1349">
        <v>1200</v>
      </c>
      <c r="B1349">
        <v>1198.9960000000001</v>
      </c>
      <c r="C1349">
        <v>616072.88399999996</v>
      </c>
      <c r="D1349">
        <v>3096808.2340000002</v>
      </c>
      <c r="E1349">
        <v>631.96400000000006</v>
      </c>
      <c r="F1349">
        <v>5.2</v>
      </c>
      <c r="G1349">
        <v>0</v>
      </c>
      <c r="H1349" t="s">
        <v>194</v>
      </c>
      <c r="I1349">
        <v>0.06</v>
      </c>
      <c r="J1349">
        <f t="shared" si="667"/>
        <v>1.0010000000002037</v>
      </c>
      <c r="K1349">
        <f t="shared" ca="1" si="668"/>
        <v>50.95</v>
      </c>
      <c r="L1349">
        <f t="shared" ca="1" si="669"/>
        <v>1.0684959309922624</v>
      </c>
      <c r="M1349">
        <f t="shared" ca="1" si="642"/>
        <v>5.5561788411597641</v>
      </c>
      <c r="N1349">
        <f t="shared" ca="1" si="643"/>
        <v>0.75728294997139567</v>
      </c>
      <c r="O1349">
        <f t="shared" ca="1" si="644"/>
        <v>9.1699712080119067</v>
      </c>
      <c r="P1349">
        <f t="shared" ca="1" si="645"/>
        <v>633.03249593099235</v>
      </c>
      <c r="Q1349">
        <f t="shared" ca="1" si="646"/>
        <v>637.31834567389592</v>
      </c>
      <c r="R1349">
        <f t="shared" ca="1" si="647"/>
        <v>2.7409906686322007E-2</v>
      </c>
      <c r="S1349">
        <f t="shared" ca="1" si="648"/>
        <v>2.8323507366843055</v>
      </c>
      <c r="T1349">
        <f t="shared" ca="1" si="649"/>
        <v>50.594272557643521</v>
      </c>
      <c r="U1349">
        <f t="shared" ca="1" si="670"/>
        <v>-2.7365901567350193E-2</v>
      </c>
      <c r="V1349">
        <f t="shared" ca="1" si="671"/>
        <v>0</v>
      </c>
      <c r="W1349">
        <f t="shared" ca="1" si="650"/>
        <v>1.2395152092371176</v>
      </c>
      <c r="X1349">
        <f t="shared" ca="1" si="651"/>
        <v>6.4454790880330117</v>
      </c>
      <c r="Y1349">
        <f t="shared" ca="1" si="652"/>
        <v>0.83936105690198304</v>
      </c>
      <c r="Z1349">
        <f t="shared" ca="1" si="653"/>
        <v>7.9047653873544075</v>
      </c>
      <c r="AA1349">
        <f t="shared" ca="1" si="654"/>
        <v>633.20351520923714</v>
      </c>
      <c r="AB1349">
        <f t="shared" ca="1" si="655"/>
        <v>636.38829175506362</v>
      </c>
      <c r="AC1349">
        <f t="shared" ca="1" si="656"/>
        <v>1.7756692192543177E-2</v>
      </c>
      <c r="AD1349">
        <f t="shared" ca="1" si="657"/>
        <v>2.2668801048237008</v>
      </c>
      <c r="AE1349">
        <f t="shared" ca="1" si="658"/>
        <v>45.049455932584003</v>
      </c>
      <c r="AF1349">
        <f t="shared" ca="1" si="659"/>
        <v>1.7559245964207548E-2</v>
      </c>
      <c r="AG1349">
        <f t="shared" ca="1" si="660"/>
        <v>0</v>
      </c>
      <c r="AH1349">
        <f ca="1">IFERROR(IF(V32="Supercritical",MAX($D$16,IFERROR(L1349,MAX($D$16,POWER((ABS(K1349)^2)/($I$5*MAX(F1349,0.1)^2),1/3)))),IF(V32="Subcritical",MAX($D$16,IFERROR(W1349,MAX($D$16,POWER((ABS(K1349)^2)/($I$5*MAX(F1349,0.1)^2),1/3)))),IF(AND(IFERROR(V1349,0)=1,IFERROR(AG1349,0)=1),IF(IFERROR(T1349,-1E+99)&gt;=IFERROR(AE1349,-1E+99),MAX($D$16,IFERROR(L1349,MAX($D$16,POWER((ABS(K1349)^2)/($I$5*MAX(F1349,0.1)^2),1/3)))),MAX($D$16,IFERROR(W1349,MAX($D$16,POWER((ABS(K1349)^2)/($I$5*MAX(F1349,0.1)^2),1/3))))),IF(IFERROR(V1349,0)=1,MAX($D$16,IFERROR(L1349,MAX($D$16,POWER((ABS(K1349)^2)/($I$5*MAX(F1349,0.1)^2),1/3)))),IF(IFERROR(AG1349,0)=1,MAX($D$16,IFERROR(W1349,MAX($D$16,POWER((ABS(K1349)^2)/($I$5*MAX(F1349,0.1)^2),1/3)))),MAX($D$16,POWER((ABS(K1349)^2)/($I$5*MAX(F1349,0.1)^2),1/3))))))),MAX($D$16,POWER((ABS(K1349)^2)/($I$5*MAX(F1349,0.1)^2),1/3)))</f>
        <v>2.1389677043987478</v>
      </c>
      <c r="AI1349">
        <f t="shared" ca="1" si="661"/>
        <v>634.10296770439879</v>
      </c>
      <c r="AJ1349">
        <f t="shared" ca="1" si="662"/>
        <v>635.17245155659816</v>
      </c>
      <c r="AM1349">
        <v>0</v>
      </c>
      <c r="AN1349">
        <v>0</v>
      </c>
      <c r="AO1349">
        <f t="shared" si="663"/>
        <v>0</v>
      </c>
      <c r="AP1349">
        <f t="shared" si="672"/>
        <v>0</v>
      </c>
      <c r="AQ1349">
        <f t="shared" ca="1" si="664"/>
        <v>1.0000000000000004</v>
      </c>
      <c r="AR1349" t="str">
        <f t="shared" ca="1" si="665"/>
        <v>Supercritical</v>
      </c>
      <c r="AS1349">
        <f t="shared" ca="1" si="666"/>
        <v>3.8141460404132466E-3</v>
      </c>
    </row>
    <row r="1350" spans="1:45" x14ac:dyDescent="0.35">
      <c r="A1350">
        <v>1201</v>
      </c>
      <c r="B1350">
        <v>1199.9960000000001</v>
      </c>
      <c r="C1350">
        <v>616072.84100000001</v>
      </c>
      <c r="D1350">
        <v>3096807.2349999999</v>
      </c>
      <c r="E1350">
        <v>631.96349999999995</v>
      </c>
      <c r="F1350">
        <v>5.2</v>
      </c>
      <c r="G1350">
        <v>0</v>
      </c>
      <c r="H1350" t="s">
        <v>194</v>
      </c>
      <c r="I1350">
        <v>5.7000000000000002E-2</v>
      </c>
      <c r="J1350">
        <f t="shared" si="667"/>
        <v>1</v>
      </c>
      <c r="K1350">
        <f t="shared" ca="1" si="668"/>
        <v>50.95</v>
      </c>
      <c r="L1350">
        <f t="shared" ca="1" si="669"/>
        <v>1.0684959309922624</v>
      </c>
      <c r="M1350">
        <f t="shared" ca="1" si="642"/>
        <v>5.5561788411597641</v>
      </c>
      <c r="N1350">
        <f t="shared" ca="1" si="643"/>
        <v>0.75728294997139567</v>
      </c>
      <c r="O1350">
        <f t="shared" ca="1" si="644"/>
        <v>9.1699712080119067</v>
      </c>
      <c r="P1350">
        <f t="shared" ca="1" si="645"/>
        <v>633.03199593099225</v>
      </c>
      <c r="Q1350">
        <f t="shared" ca="1" si="646"/>
        <v>637.31784567389582</v>
      </c>
      <c r="R1350">
        <f t="shared" ca="1" si="647"/>
        <v>2.7409906686322007E-2</v>
      </c>
      <c r="S1350">
        <f t="shared" ca="1" si="648"/>
        <v>2.8323507366843055</v>
      </c>
      <c r="T1350">
        <f t="shared" ca="1" si="649"/>
        <v>50.594272557643521</v>
      </c>
      <c r="U1350">
        <f t="shared" ca="1" si="670"/>
        <v>-2.7317062411839288E-2</v>
      </c>
      <c r="V1350">
        <f t="shared" ca="1" si="671"/>
        <v>0</v>
      </c>
      <c r="W1350">
        <f t="shared" ca="1" si="650"/>
        <v>1.2399847281947869</v>
      </c>
      <c r="X1350">
        <f t="shared" ca="1" si="651"/>
        <v>6.4479205866128924</v>
      </c>
      <c r="Y1350">
        <f t="shared" ca="1" si="652"/>
        <v>0.83957633207100291</v>
      </c>
      <c r="Z1350">
        <f t="shared" ca="1" si="653"/>
        <v>7.9017722559706893</v>
      </c>
      <c r="AA1350">
        <f t="shared" ca="1" si="654"/>
        <v>633.20348472819478</v>
      </c>
      <c r="AB1350">
        <f t="shared" ca="1" si="655"/>
        <v>636.38584990583126</v>
      </c>
      <c r="AC1350">
        <f t="shared" ca="1" si="656"/>
        <v>1.7737181846094175E-2</v>
      </c>
      <c r="AD1350">
        <f t="shared" ca="1" si="657"/>
        <v>2.2655926989384056</v>
      </c>
      <c r="AE1350">
        <f t="shared" ca="1" si="658"/>
        <v>45.036937414011135</v>
      </c>
      <c r="AF1350">
        <f t="shared" ca="1" si="659"/>
        <v>1.7237181846098792E-2</v>
      </c>
      <c r="AG1350">
        <f t="shared" ca="1" si="660"/>
        <v>0</v>
      </c>
      <c r="AH1350">
        <f ca="1">IFERROR(IF(V32="Supercritical",MAX($D$16,IFERROR(L1350,MAX($D$16,POWER((ABS(K1350)^2)/($I$5*MAX(F1350,0.1)^2),1/3)))),IF(V32="Subcritical",MAX($D$16,IFERROR(W1350,MAX($D$16,POWER((ABS(K1350)^2)/($I$5*MAX(F1350,0.1)^2),1/3)))),IF(AND(IFERROR(V1350,0)=1,IFERROR(AG1350,0)=1),IF(IFERROR(T1350,-1E+99)&gt;=IFERROR(AE1350,-1E+99),MAX($D$16,IFERROR(L1350,MAX($D$16,POWER((ABS(K1350)^2)/($I$5*MAX(F1350,0.1)^2),1/3)))),MAX($D$16,IFERROR(W1350,MAX($D$16,POWER((ABS(K1350)^2)/($I$5*MAX(F1350,0.1)^2),1/3))))),IF(IFERROR(V1350,0)=1,MAX($D$16,IFERROR(L1350,MAX($D$16,POWER((ABS(K1350)^2)/($I$5*MAX(F1350,0.1)^2),1/3)))),IF(IFERROR(AG1350,0)=1,MAX($D$16,IFERROR(W1350,MAX($D$16,POWER((ABS(K1350)^2)/($I$5*MAX(F1350,0.1)^2),1/3)))),MAX($D$16,POWER((ABS(K1350)^2)/($I$5*MAX(F1350,0.1)^2),1/3))))))),MAX($D$16,POWER((ABS(K1350)^2)/($I$5*MAX(F1350,0.1)^2),1/3)))</f>
        <v>2.1389677043987478</v>
      </c>
      <c r="AI1350">
        <f t="shared" ca="1" si="661"/>
        <v>634.10246770439869</v>
      </c>
      <c r="AJ1350">
        <f t="shared" ca="1" si="662"/>
        <v>635.17195155659806</v>
      </c>
      <c r="AM1350">
        <v>0</v>
      </c>
      <c r="AN1350">
        <v>0</v>
      </c>
      <c r="AO1350">
        <f t="shared" si="663"/>
        <v>0</v>
      </c>
      <c r="AP1350">
        <f t="shared" si="672"/>
        <v>0</v>
      </c>
      <c r="AQ1350">
        <f t="shared" ca="1" si="664"/>
        <v>1.0000000000000004</v>
      </c>
      <c r="AR1350" t="str">
        <f t="shared" ca="1" si="665"/>
        <v>Supercritical</v>
      </c>
      <c r="AS1350">
        <f t="shared" ca="1" si="666"/>
        <v>3.8141460404132466E-3</v>
      </c>
    </row>
    <row r="1351" spans="1:45" x14ac:dyDescent="0.35">
      <c r="A1351">
        <v>1202</v>
      </c>
      <c r="B1351">
        <v>1200.9960000000001</v>
      </c>
      <c r="C1351">
        <v>616072.799</v>
      </c>
      <c r="D1351">
        <v>3096806.236</v>
      </c>
      <c r="E1351">
        <v>631.96299999999997</v>
      </c>
      <c r="F1351">
        <v>5.2</v>
      </c>
      <c r="G1351">
        <v>0</v>
      </c>
      <c r="H1351" t="s">
        <v>194</v>
      </c>
      <c r="I1351">
        <v>0</v>
      </c>
      <c r="J1351">
        <f t="shared" si="667"/>
        <v>1</v>
      </c>
      <c r="K1351">
        <f t="shared" ca="1" si="668"/>
        <v>50.95</v>
      </c>
      <c r="L1351">
        <f t="shared" ca="1" si="669"/>
        <v>1.0684959309922624</v>
      </c>
      <c r="M1351">
        <f t="shared" ca="1" si="642"/>
        <v>5.5561788411597641</v>
      </c>
      <c r="N1351">
        <f t="shared" ca="1" si="643"/>
        <v>0.75728294997139567</v>
      </c>
      <c r="O1351">
        <f t="shared" ca="1" si="644"/>
        <v>9.1699712080119067</v>
      </c>
      <c r="P1351">
        <f t="shared" ca="1" si="645"/>
        <v>633.03149593099226</v>
      </c>
      <c r="Q1351">
        <f t="shared" ca="1" si="646"/>
        <v>637.31734567389583</v>
      </c>
      <c r="R1351">
        <f t="shared" ca="1" si="647"/>
        <v>2.7409906686322007E-2</v>
      </c>
      <c r="S1351">
        <f t="shared" ca="1" si="648"/>
        <v>2.8323507366843055</v>
      </c>
      <c r="T1351">
        <f t="shared" ca="1" si="649"/>
        <v>50.594272557643521</v>
      </c>
      <c r="U1351">
        <f t="shared" ca="1" si="670"/>
        <v>-2.6909906686341856E-2</v>
      </c>
      <c r="V1351">
        <f t="shared" ca="1" si="671"/>
        <v>0</v>
      </c>
      <c r="W1351">
        <f t="shared" ca="1" si="650"/>
        <v>1.2404544130074724</v>
      </c>
      <c r="X1351">
        <f t="shared" ca="1" si="651"/>
        <v>6.4503629476388564</v>
      </c>
      <c r="Y1351">
        <f t="shared" ca="1" si="652"/>
        <v>0.83979163061950735</v>
      </c>
      <c r="Z1351">
        <f t="shared" ca="1" si="653"/>
        <v>7.8987803343143907</v>
      </c>
      <c r="AA1351">
        <f t="shared" ca="1" si="654"/>
        <v>633.20345441300742</v>
      </c>
      <c r="AB1351">
        <f t="shared" ca="1" si="655"/>
        <v>636.38341010973284</v>
      </c>
      <c r="AC1351">
        <f t="shared" ca="1" si="656"/>
        <v>1.7717694174975745E-2</v>
      </c>
      <c r="AD1351">
        <f t="shared" ca="1" si="657"/>
        <v>2.2643060570400677</v>
      </c>
      <c r="AE1351">
        <f t="shared" ca="1" si="658"/>
        <v>45.024427394530107</v>
      </c>
      <c r="AF1351">
        <f t="shared" ca="1" si="659"/>
        <v>1.7217694174973985E-2</v>
      </c>
      <c r="AG1351">
        <f t="shared" ca="1" si="660"/>
        <v>0</v>
      </c>
      <c r="AH1351">
        <f ca="1">IFERROR(IF(V32="Supercritical",MAX($D$16,IFERROR(L1351,MAX($D$16,POWER((ABS(K1351)^2)/($I$5*MAX(F1351,0.1)^2),1/3)))),IF(V32="Subcritical",MAX($D$16,IFERROR(W1351,MAX($D$16,POWER((ABS(K1351)^2)/($I$5*MAX(F1351,0.1)^2),1/3)))),IF(AND(IFERROR(V1351,0)=1,IFERROR(AG1351,0)=1),IF(IFERROR(T1351,-1E+99)&gt;=IFERROR(AE1351,-1E+99),MAX($D$16,IFERROR(L1351,MAX($D$16,POWER((ABS(K1351)^2)/($I$5*MAX(F1351,0.1)^2),1/3)))),MAX($D$16,IFERROR(W1351,MAX($D$16,POWER((ABS(K1351)^2)/($I$5*MAX(F1351,0.1)^2),1/3))))),IF(IFERROR(V1351,0)=1,MAX($D$16,IFERROR(L1351,MAX($D$16,POWER((ABS(K1351)^2)/($I$5*MAX(F1351,0.1)^2),1/3)))),IF(IFERROR(AG1351,0)=1,MAX($D$16,IFERROR(W1351,MAX($D$16,POWER((ABS(K1351)^2)/($I$5*MAX(F1351,0.1)^2),1/3)))),MAX($D$16,POWER((ABS(K1351)^2)/($I$5*MAX(F1351,0.1)^2),1/3))))))),MAX($D$16,POWER((ABS(K1351)^2)/($I$5*MAX(F1351,0.1)^2),1/3)))</f>
        <v>2.1389677043987478</v>
      </c>
      <c r="AI1351">
        <f t="shared" ca="1" si="661"/>
        <v>634.1019677043987</v>
      </c>
      <c r="AJ1351">
        <f t="shared" ca="1" si="662"/>
        <v>635.17145155659807</v>
      </c>
      <c r="AM1351">
        <v>0</v>
      </c>
      <c r="AN1351">
        <v>0</v>
      </c>
      <c r="AO1351">
        <f t="shared" si="663"/>
        <v>0</v>
      </c>
      <c r="AP1351">
        <f t="shared" si="672"/>
        <v>0</v>
      </c>
      <c r="AQ1351">
        <f t="shared" ca="1" si="664"/>
        <v>1.0000000000000004</v>
      </c>
      <c r="AR1351" t="str">
        <f t="shared" ca="1" si="665"/>
        <v>Supercritical</v>
      </c>
      <c r="AS1351">
        <f t="shared" ca="1" si="666"/>
        <v>3.8141460404132466E-3</v>
      </c>
    </row>
    <row r="1352" spans="1:45" x14ac:dyDescent="0.35">
      <c r="A1352">
        <v>1203</v>
      </c>
      <c r="B1352">
        <v>1201.9960000000001</v>
      </c>
      <c r="C1352">
        <v>616072.75699999998</v>
      </c>
      <c r="D1352">
        <v>3096805.2370000002</v>
      </c>
      <c r="E1352">
        <v>631.96249999999998</v>
      </c>
      <c r="F1352">
        <v>5.2</v>
      </c>
      <c r="G1352">
        <v>0</v>
      </c>
      <c r="H1352" t="s">
        <v>194</v>
      </c>
      <c r="I1352">
        <v>0</v>
      </c>
      <c r="J1352">
        <f t="shared" si="667"/>
        <v>1</v>
      </c>
      <c r="K1352">
        <f t="shared" ca="1" si="668"/>
        <v>50.95</v>
      </c>
      <c r="L1352">
        <f t="shared" ca="1" si="669"/>
        <v>1.0684959309922624</v>
      </c>
      <c r="M1352">
        <f t="shared" ca="1" si="642"/>
        <v>5.5561788411597641</v>
      </c>
      <c r="N1352">
        <f t="shared" ca="1" si="643"/>
        <v>0.75728294997139567</v>
      </c>
      <c r="O1352">
        <f t="shared" ca="1" si="644"/>
        <v>9.1699712080119067</v>
      </c>
      <c r="P1352">
        <f t="shared" ca="1" si="645"/>
        <v>633.03099593099228</v>
      </c>
      <c r="Q1352">
        <f t="shared" ca="1" si="646"/>
        <v>637.31684567389584</v>
      </c>
      <c r="R1352">
        <f t="shared" ca="1" si="647"/>
        <v>2.7409906686322007E-2</v>
      </c>
      <c r="S1352">
        <f t="shared" ca="1" si="648"/>
        <v>2.8323507366843055</v>
      </c>
      <c r="T1352">
        <f t="shared" ca="1" si="649"/>
        <v>50.594272557643521</v>
      </c>
      <c r="U1352">
        <f t="shared" ca="1" si="670"/>
        <v>-2.6909906686341856E-2</v>
      </c>
      <c r="V1352">
        <f t="shared" ca="1" si="671"/>
        <v>0</v>
      </c>
      <c r="W1352">
        <f t="shared" ca="1" si="650"/>
        <v>1.2409243433961761</v>
      </c>
      <c r="X1352">
        <f t="shared" ca="1" si="651"/>
        <v>6.4528065856601158</v>
      </c>
      <c r="Y1352">
        <f t="shared" ca="1" si="652"/>
        <v>0.84000698904088444</v>
      </c>
      <c r="Z1352">
        <f t="shared" ca="1" si="653"/>
        <v>7.8957891149604116</v>
      </c>
      <c r="AA1352">
        <f t="shared" ca="1" si="654"/>
        <v>633.20342434339614</v>
      </c>
      <c r="AB1352">
        <f t="shared" ca="1" si="655"/>
        <v>636.38097203697043</v>
      </c>
      <c r="AC1352">
        <f t="shared" ca="1" si="656"/>
        <v>1.7698225853632885E-2</v>
      </c>
      <c r="AD1352">
        <f t="shared" ca="1" si="657"/>
        <v>2.2630199607288728</v>
      </c>
      <c r="AE1352">
        <f t="shared" ca="1" si="658"/>
        <v>45.011923754376816</v>
      </c>
      <c r="AF1352">
        <f t="shared" ca="1" si="659"/>
        <v>1.7500092884574769E-2</v>
      </c>
      <c r="AG1352">
        <f t="shared" ca="1" si="660"/>
        <v>0</v>
      </c>
      <c r="AH1352">
        <f ca="1">IFERROR(IF(V32="Supercritical",MAX($D$16,IFERROR(L1352,MAX($D$16,POWER((ABS(K1352)^2)/($I$5*MAX(F1352,0.1)^2),1/3)))),IF(V32="Subcritical",MAX($D$16,IFERROR(W1352,MAX($D$16,POWER((ABS(K1352)^2)/($I$5*MAX(F1352,0.1)^2),1/3)))),IF(AND(IFERROR(V1352,0)=1,IFERROR(AG1352,0)=1),IF(IFERROR(T1352,-1E+99)&gt;=IFERROR(AE1352,-1E+99),MAX($D$16,IFERROR(L1352,MAX($D$16,POWER((ABS(K1352)^2)/($I$5*MAX(F1352,0.1)^2),1/3)))),MAX($D$16,IFERROR(W1352,MAX($D$16,POWER((ABS(K1352)^2)/($I$5*MAX(F1352,0.1)^2),1/3))))),IF(IFERROR(V1352,0)=1,MAX($D$16,IFERROR(L1352,MAX($D$16,POWER((ABS(K1352)^2)/($I$5*MAX(F1352,0.1)^2),1/3)))),IF(IFERROR(AG1352,0)=1,MAX($D$16,IFERROR(W1352,MAX($D$16,POWER((ABS(K1352)^2)/($I$5*MAX(F1352,0.1)^2),1/3)))),MAX($D$16,POWER((ABS(K1352)^2)/($I$5*MAX(F1352,0.1)^2),1/3))))))),MAX($D$16,POWER((ABS(K1352)^2)/($I$5*MAX(F1352,0.1)^2),1/3)))</f>
        <v>2.1389677043987478</v>
      </c>
      <c r="AI1352">
        <f t="shared" ca="1" si="661"/>
        <v>634.10146770439871</v>
      </c>
      <c r="AJ1352">
        <f t="shared" ca="1" si="662"/>
        <v>635.17095155659808</v>
      </c>
      <c r="AM1352">
        <v>0</v>
      </c>
      <c r="AN1352">
        <v>0</v>
      </c>
      <c r="AO1352">
        <f t="shared" si="663"/>
        <v>0</v>
      </c>
      <c r="AP1352">
        <f t="shared" si="672"/>
        <v>0</v>
      </c>
      <c r="AQ1352">
        <f t="shared" ca="1" si="664"/>
        <v>1.0000000000000004</v>
      </c>
      <c r="AR1352" t="str">
        <f t="shared" ca="1" si="665"/>
        <v>Supercritical</v>
      </c>
      <c r="AS1352">
        <f t="shared" ca="1" si="666"/>
        <v>3.8141460404132466E-3</v>
      </c>
    </row>
    <row r="1353" spans="1:45" x14ac:dyDescent="0.35">
      <c r="A1353">
        <v>1204</v>
      </c>
      <c r="B1353">
        <v>1202.9960000000001</v>
      </c>
      <c r="C1353">
        <v>616072.71499999997</v>
      </c>
      <c r="D1353">
        <v>3096804.2379999999</v>
      </c>
      <c r="E1353">
        <v>631.96199999999999</v>
      </c>
      <c r="F1353">
        <v>5.2</v>
      </c>
      <c r="G1353">
        <v>0</v>
      </c>
      <c r="H1353" t="s">
        <v>194</v>
      </c>
      <c r="I1353">
        <v>5.7000000000000002E-2</v>
      </c>
      <c r="J1353">
        <f t="shared" si="667"/>
        <v>1</v>
      </c>
      <c r="K1353">
        <f t="shared" ca="1" si="668"/>
        <v>50.95</v>
      </c>
      <c r="L1353">
        <f t="shared" ca="1" si="669"/>
        <v>1.0684959309922624</v>
      </c>
      <c r="M1353">
        <f t="shared" ca="1" si="642"/>
        <v>5.5561788411597641</v>
      </c>
      <c r="N1353">
        <f t="shared" ca="1" si="643"/>
        <v>0.75728294997139567</v>
      </c>
      <c r="O1353">
        <f t="shared" ca="1" si="644"/>
        <v>9.1699712080119067</v>
      </c>
      <c r="P1353">
        <f t="shared" ca="1" si="645"/>
        <v>633.03049593099229</v>
      </c>
      <c r="Q1353">
        <f t="shared" ca="1" si="646"/>
        <v>637.31634567389585</v>
      </c>
      <c r="R1353">
        <f t="shared" ca="1" si="647"/>
        <v>2.7409906686322007E-2</v>
      </c>
      <c r="S1353">
        <f t="shared" ca="1" si="648"/>
        <v>2.8323507366843055</v>
      </c>
      <c r="T1353">
        <f t="shared" ca="1" si="649"/>
        <v>50.594272557643521</v>
      </c>
      <c r="U1353">
        <f t="shared" ca="1" si="670"/>
        <v>-2.7317062411952975E-2</v>
      </c>
      <c r="V1353">
        <f t="shared" ca="1" si="671"/>
        <v>0</v>
      </c>
      <c r="W1353">
        <f t="shared" ca="1" si="650"/>
        <v>1.2413945991078035</v>
      </c>
      <c r="X1353">
        <f t="shared" ca="1" si="651"/>
        <v>6.4552519153605781</v>
      </c>
      <c r="Y1353">
        <f t="shared" ca="1" si="652"/>
        <v>0.84022244380463607</v>
      </c>
      <c r="Z1353">
        <f t="shared" ca="1" si="653"/>
        <v>7.8927980918547984</v>
      </c>
      <c r="AA1353">
        <f t="shared" ca="1" si="654"/>
        <v>633.20339459910781</v>
      </c>
      <c r="AB1353">
        <f t="shared" ca="1" si="655"/>
        <v>636.37853535949455</v>
      </c>
      <c r="AC1353">
        <f t="shared" ca="1" si="656"/>
        <v>1.7678773575462835E-2</v>
      </c>
      <c r="AD1353">
        <f t="shared" ca="1" si="657"/>
        <v>2.261734192359659</v>
      </c>
      <c r="AE1353">
        <f t="shared" ca="1" si="658"/>
        <v>44.999424381855633</v>
      </c>
      <c r="AF1353">
        <f t="shared" ca="1" si="659"/>
        <v>1.7480411947644825E-2</v>
      </c>
      <c r="AG1353">
        <f t="shared" ca="1" si="660"/>
        <v>0</v>
      </c>
      <c r="AH1353">
        <f ca="1">IFERROR(IF(V32="Supercritical",MAX($D$16,IFERROR(L1353,MAX($D$16,POWER((ABS(K1353)^2)/($I$5*MAX(F1353,0.1)^2),1/3)))),IF(V32="Subcritical",MAX($D$16,IFERROR(W1353,MAX($D$16,POWER((ABS(K1353)^2)/($I$5*MAX(F1353,0.1)^2),1/3)))),IF(AND(IFERROR(V1353,0)=1,IFERROR(AG1353,0)=1),IF(IFERROR(T1353,-1E+99)&gt;=IFERROR(AE1353,-1E+99),MAX($D$16,IFERROR(L1353,MAX($D$16,POWER((ABS(K1353)^2)/($I$5*MAX(F1353,0.1)^2),1/3)))),MAX($D$16,IFERROR(W1353,MAX($D$16,POWER((ABS(K1353)^2)/($I$5*MAX(F1353,0.1)^2),1/3))))),IF(IFERROR(V1353,0)=1,MAX($D$16,IFERROR(L1353,MAX($D$16,POWER((ABS(K1353)^2)/($I$5*MAX(F1353,0.1)^2),1/3)))),IF(IFERROR(AG1353,0)=1,MAX($D$16,IFERROR(W1353,MAX($D$16,POWER((ABS(K1353)^2)/($I$5*MAX(F1353,0.1)^2),1/3)))),MAX($D$16,POWER((ABS(K1353)^2)/($I$5*MAX(F1353,0.1)^2),1/3))))))),MAX($D$16,POWER((ABS(K1353)^2)/($I$5*MAX(F1353,0.1)^2),1/3)))</f>
        <v>2.1389677043987478</v>
      </c>
      <c r="AI1353">
        <f t="shared" ca="1" si="661"/>
        <v>634.10096770439873</v>
      </c>
      <c r="AJ1353">
        <f t="shared" ca="1" si="662"/>
        <v>635.1704515565981</v>
      </c>
      <c r="AM1353">
        <v>0</v>
      </c>
      <c r="AN1353">
        <v>0</v>
      </c>
      <c r="AO1353">
        <f t="shared" si="663"/>
        <v>0</v>
      </c>
      <c r="AP1353">
        <f t="shared" si="672"/>
        <v>0</v>
      </c>
      <c r="AQ1353">
        <f t="shared" ca="1" si="664"/>
        <v>1.0000000000000004</v>
      </c>
      <c r="AR1353" t="str">
        <f t="shared" ca="1" si="665"/>
        <v>Supercritical</v>
      </c>
      <c r="AS1353">
        <f t="shared" ca="1" si="666"/>
        <v>3.8141460404132466E-3</v>
      </c>
    </row>
    <row r="1354" spans="1:45" x14ac:dyDescent="0.35">
      <c r="A1354">
        <v>1205</v>
      </c>
      <c r="B1354">
        <v>1203.9960000000001</v>
      </c>
      <c r="C1354">
        <v>616072.67200000002</v>
      </c>
      <c r="D1354">
        <v>3096803.2390000001</v>
      </c>
      <c r="E1354">
        <v>631.9615</v>
      </c>
      <c r="F1354">
        <v>5.2</v>
      </c>
      <c r="G1354">
        <v>0</v>
      </c>
      <c r="H1354" t="s">
        <v>194</v>
      </c>
      <c r="I1354">
        <v>5.7000000000000002E-2</v>
      </c>
      <c r="J1354">
        <f t="shared" si="667"/>
        <v>1</v>
      </c>
      <c r="K1354">
        <f t="shared" ca="1" si="668"/>
        <v>50.95</v>
      </c>
      <c r="L1354">
        <f t="shared" ca="1" si="669"/>
        <v>1.0684959309922624</v>
      </c>
      <c r="M1354">
        <f t="shared" ca="1" si="642"/>
        <v>5.5561788411597641</v>
      </c>
      <c r="N1354">
        <f t="shared" ca="1" si="643"/>
        <v>0.75728294997139567</v>
      </c>
      <c r="O1354">
        <f t="shared" ca="1" si="644"/>
        <v>9.1699712080119067</v>
      </c>
      <c r="P1354">
        <f t="shared" ca="1" si="645"/>
        <v>633.0299959309923</v>
      </c>
      <c r="Q1354">
        <f t="shared" ca="1" si="646"/>
        <v>637.31584567389586</v>
      </c>
      <c r="R1354">
        <f t="shared" ca="1" si="647"/>
        <v>2.7409906686322007E-2</v>
      </c>
      <c r="S1354">
        <f t="shared" ca="1" si="648"/>
        <v>2.8323507366843055</v>
      </c>
      <c r="T1354">
        <f t="shared" ca="1" si="649"/>
        <v>50.594272557643521</v>
      </c>
      <c r="U1354">
        <f t="shared" ca="1" si="670"/>
        <v>-2.7317062411952975E-2</v>
      </c>
      <c r="V1354">
        <f t="shared" ca="1" si="671"/>
        <v>0</v>
      </c>
      <c r="W1354">
        <f t="shared" ca="1" si="650"/>
        <v>1.2418652599691538</v>
      </c>
      <c r="X1354">
        <f t="shared" ca="1" si="651"/>
        <v>6.4576993518396</v>
      </c>
      <c r="Y1354">
        <f t="shared" ca="1" si="652"/>
        <v>0.84043803138107043</v>
      </c>
      <c r="Z1354">
        <f t="shared" ca="1" si="653"/>
        <v>7.8898067599703161</v>
      </c>
      <c r="AA1354">
        <f t="shared" ca="1" si="654"/>
        <v>633.20336525996913</v>
      </c>
      <c r="AB1354">
        <f t="shared" ca="1" si="655"/>
        <v>636.37609975077817</v>
      </c>
      <c r="AC1354">
        <f t="shared" ca="1" si="656"/>
        <v>1.7659334050529326E-2</v>
      </c>
      <c r="AD1354">
        <f t="shared" ca="1" si="657"/>
        <v>2.2604485348933525</v>
      </c>
      <c r="AE1354">
        <f t="shared" ca="1" si="658"/>
        <v>44.986927171900774</v>
      </c>
      <c r="AF1354">
        <f t="shared" ca="1" si="659"/>
        <v>1.7141674716526722E-2</v>
      </c>
      <c r="AG1354">
        <f t="shared" ca="1" si="660"/>
        <v>0</v>
      </c>
      <c r="AH1354">
        <f ca="1">IFERROR(IF(V32="Supercritical",MAX($D$16,IFERROR(L1354,MAX($D$16,POWER((ABS(K1354)^2)/($I$5*MAX(F1354,0.1)^2),1/3)))),IF(V32="Subcritical",MAX($D$16,IFERROR(W1354,MAX($D$16,POWER((ABS(K1354)^2)/($I$5*MAX(F1354,0.1)^2),1/3)))),IF(AND(IFERROR(V1354,0)=1,IFERROR(AG1354,0)=1),IF(IFERROR(T1354,-1E+99)&gt;=IFERROR(AE1354,-1E+99),MAX($D$16,IFERROR(L1354,MAX($D$16,POWER((ABS(K1354)^2)/($I$5*MAX(F1354,0.1)^2),1/3)))),MAX($D$16,IFERROR(W1354,MAX($D$16,POWER((ABS(K1354)^2)/($I$5*MAX(F1354,0.1)^2),1/3))))),IF(IFERROR(V1354,0)=1,MAX($D$16,IFERROR(L1354,MAX($D$16,POWER((ABS(K1354)^2)/($I$5*MAX(F1354,0.1)^2),1/3)))),IF(IFERROR(AG1354,0)=1,MAX($D$16,IFERROR(W1354,MAX($D$16,POWER((ABS(K1354)^2)/($I$5*MAX(F1354,0.1)^2),1/3)))),MAX($D$16,POWER((ABS(K1354)^2)/($I$5*MAX(F1354,0.1)^2),1/3))))))),MAX($D$16,POWER((ABS(K1354)^2)/($I$5*MAX(F1354,0.1)^2),1/3)))</f>
        <v>2.1389677043987478</v>
      </c>
      <c r="AI1354">
        <f t="shared" ca="1" si="661"/>
        <v>634.10046770439874</v>
      </c>
      <c r="AJ1354">
        <f t="shared" ca="1" si="662"/>
        <v>635.16995155659811</v>
      </c>
      <c r="AM1354">
        <v>0</v>
      </c>
      <c r="AN1354">
        <v>0</v>
      </c>
      <c r="AO1354">
        <f t="shared" si="663"/>
        <v>0</v>
      </c>
      <c r="AP1354">
        <f t="shared" si="672"/>
        <v>0</v>
      </c>
      <c r="AQ1354">
        <f t="shared" ca="1" si="664"/>
        <v>1.0000000000000004</v>
      </c>
      <c r="AR1354" t="str">
        <f t="shared" ca="1" si="665"/>
        <v>Supercritical</v>
      </c>
      <c r="AS1354">
        <f t="shared" ca="1" si="666"/>
        <v>3.8141460404132466E-3</v>
      </c>
    </row>
    <row r="1355" spans="1:45" x14ac:dyDescent="0.35">
      <c r="A1355">
        <v>1206</v>
      </c>
      <c r="B1355">
        <v>1204.9949999999999</v>
      </c>
      <c r="C1355">
        <v>616072.63</v>
      </c>
      <c r="D1355">
        <v>3096802.24</v>
      </c>
      <c r="E1355">
        <v>631.96100000000001</v>
      </c>
      <c r="F1355">
        <v>5.2</v>
      </c>
      <c r="G1355">
        <v>0</v>
      </c>
      <c r="H1355" t="s">
        <v>194</v>
      </c>
      <c r="I1355">
        <v>0</v>
      </c>
      <c r="J1355">
        <f t="shared" si="667"/>
        <v>0.99899999999979627</v>
      </c>
      <c r="K1355">
        <f t="shared" ca="1" si="668"/>
        <v>50.95</v>
      </c>
      <c r="L1355">
        <f t="shared" ca="1" si="669"/>
        <v>1.0684959309922624</v>
      </c>
      <c r="M1355">
        <f t="shared" ca="1" si="642"/>
        <v>5.5561788411597641</v>
      </c>
      <c r="N1355">
        <f t="shared" ca="1" si="643"/>
        <v>0.75728294997139567</v>
      </c>
      <c r="O1355">
        <f t="shared" ca="1" si="644"/>
        <v>9.1699712080119067</v>
      </c>
      <c r="P1355">
        <f t="shared" ca="1" si="645"/>
        <v>633.02949593099231</v>
      </c>
      <c r="Q1355">
        <f t="shared" ca="1" si="646"/>
        <v>637.31534567389588</v>
      </c>
      <c r="R1355">
        <f t="shared" ca="1" si="647"/>
        <v>2.7409906686322007E-2</v>
      </c>
      <c r="S1355">
        <f t="shared" ca="1" si="648"/>
        <v>2.8323507366843055</v>
      </c>
      <c r="T1355">
        <f t="shared" ca="1" si="649"/>
        <v>50.594272557643521</v>
      </c>
      <c r="U1355">
        <f t="shared" ca="1" si="670"/>
        <v>-2.6882496779649045E-2</v>
      </c>
      <c r="V1355">
        <f t="shared" ca="1" si="671"/>
        <v>0</v>
      </c>
      <c r="W1355">
        <f t="shared" ca="1" si="650"/>
        <v>1.242336405940841</v>
      </c>
      <c r="X1355">
        <f t="shared" ca="1" si="651"/>
        <v>6.4601493108923735</v>
      </c>
      <c r="Y1355">
        <f t="shared" ca="1" si="652"/>
        <v>0.8406537882659092</v>
      </c>
      <c r="Z1355">
        <f t="shared" ca="1" si="653"/>
        <v>7.8868146149646838</v>
      </c>
      <c r="AA1355">
        <f t="shared" ca="1" si="654"/>
        <v>633.20333640594083</v>
      </c>
      <c r="AB1355">
        <f t="shared" ca="1" si="655"/>
        <v>636.3736648855953</v>
      </c>
      <c r="AC1355">
        <f t="shared" ca="1" si="656"/>
        <v>1.7639904003308601E-2</v>
      </c>
      <c r="AD1355">
        <f t="shared" ca="1" si="657"/>
        <v>2.2591627717497897</v>
      </c>
      <c r="AE1355">
        <f t="shared" ca="1" si="658"/>
        <v>44.974430024652079</v>
      </c>
      <c r="AF1355">
        <f t="shared" ca="1" si="659"/>
        <v>1.713990400332932E-2</v>
      </c>
      <c r="AG1355">
        <f t="shared" ca="1" si="660"/>
        <v>0</v>
      </c>
      <c r="AH1355">
        <f ca="1">IFERROR(IF(V32="Supercritical",MAX($D$16,IFERROR(L1355,MAX($D$16,POWER((ABS(K1355)^2)/($I$5*MAX(F1355,0.1)^2),1/3)))),IF(V32="Subcritical",MAX($D$16,IFERROR(W1355,MAX($D$16,POWER((ABS(K1355)^2)/($I$5*MAX(F1355,0.1)^2),1/3)))),IF(AND(IFERROR(V1355,0)=1,IFERROR(AG1355,0)=1),IF(IFERROR(T1355,-1E+99)&gt;=IFERROR(AE1355,-1E+99),MAX($D$16,IFERROR(L1355,MAX($D$16,POWER((ABS(K1355)^2)/($I$5*MAX(F1355,0.1)^2),1/3)))),MAX($D$16,IFERROR(W1355,MAX($D$16,POWER((ABS(K1355)^2)/($I$5*MAX(F1355,0.1)^2),1/3))))),IF(IFERROR(V1355,0)=1,MAX($D$16,IFERROR(L1355,MAX($D$16,POWER((ABS(K1355)^2)/($I$5*MAX(F1355,0.1)^2),1/3)))),IF(IFERROR(AG1355,0)=1,MAX($D$16,IFERROR(W1355,MAX($D$16,POWER((ABS(K1355)^2)/($I$5*MAX(F1355,0.1)^2),1/3)))),MAX($D$16,POWER((ABS(K1355)^2)/($I$5*MAX(F1355,0.1)^2),1/3))))))),MAX($D$16,POWER((ABS(K1355)^2)/($I$5*MAX(F1355,0.1)^2),1/3)))</f>
        <v>2.1389677043987478</v>
      </c>
      <c r="AI1355">
        <f t="shared" ca="1" si="661"/>
        <v>634.09996770439875</v>
      </c>
      <c r="AJ1355">
        <f t="shared" ca="1" si="662"/>
        <v>635.16945155659812</v>
      </c>
      <c r="AM1355">
        <v>0</v>
      </c>
      <c r="AN1355">
        <v>0</v>
      </c>
      <c r="AO1355">
        <f t="shared" si="663"/>
        <v>0</v>
      </c>
      <c r="AP1355">
        <f t="shared" si="672"/>
        <v>0</v>
      </c>
      <c r="AQ1355">
        <f t="shared" ca="1" si="664"/>
        <v>1.0000000000000004</v>
      </c>
      <c r="AR1355" t="str">
        <f t="shared" ca="1" si="665"/>
        <v>Supercritical</v>
      </c>
      <c r="AS1355">
        <f t="shared" ca="1" si="666"/>
        <v>3.8141460404132466E-3</v>
      </c>
    </row>
    <row r="1356" spans="1:45" x14ac:dyDescent="0.35">
      <c r="A1356">
        <v>1207</v>
      </c>
      <c r="B1356">
        <v>1205.9949999999999</v>
      </c>
      <c r="C1356">
        <v>616072.58799999999</v>
      </c>
      <c r="D1356">
        <v>3096801.2409999999</v>
      </c>
      <c r="E1356">
        <v>631.96050000000002</v>
      </c>
      <c r="F1356">
        <v>5.2</v>
      </c>
      <c r="G1356">
        <v>0</v>
      </c>
      <c r="H1356" t="s">
        <v>194</v>
      </c>
      <c r="I1356">
        <v>0</v>
      </c>
      <c r="J1356">
        <f t="shared" si="667"/>
        <v>1</v>
      </c>
      <c r="K1356">
        <f t="shared" ca="1" si="668"/>
        <v>50.95</v>
      </c>
      <c r="L1356">
        <f t="shared" ca="1" si="669"/>
        <v>1.0684959309922624</v>
      </c>
      <c r="M1356">
        <f t="shared" ca="1" si="642"/>
        <v>5.5561788411597641</v>
      </c>
      <c r="N1356">
        <f t="shared" ca="1" si="643"/>
        <v>0.75728294997139567</v>
      </c>
      <c r="O1356">
        <f t="shared" ca="1" si="644"/>
        <v>9.1699712080119067</v>
      </c>
      <c r="P1356">
        <f t="shared" ca="1" si="645"/>
        <v>633.02899593099232</v>
      </c>
      <c r="Q1356">
        <f t="shared" ca="1" si="646"/>
        <v>637.31484567389589</v>
      </c>
      <c r="R1356">
        <f t="shared" ca="1" si="647"/>
        <v>2.7409906686322007E-2</v>
      </c>
      <c r="S1356">
        <f t="shared" ca="1" si="648"/>
        <v>2.8323507366843055</v>
      </c>
      <c r="T1356">
        <f t="shared" ca="1" si="649"/>
        <v>50.594272557643521</v>
      </c>
      <c r="U1356">
        <f t="shared" ca="1" si="670"/>
        <v>-2.6909906686341856E-2</v>
      </c>
      <c r="V1356">
        <f t="shared" ca="1" si="671"/>
        <v>0</v>
      </c>
      <c r="W1356">
        <f t="shared" ca="1" si="650"/>
        <v>1.2428081171712504</v>
      </c>
      <c r="X1356">
        <f t="shared" ca="1" si="651"/>
        <v>6.4626022092905027</v>
      </c>
      <c r="Y1356">
        <f t="shared" ca="1" si="652"/>
        <v>0.84086975100486194</v>
      </c>
      <c r="Z1356">
        <f t="shared" ca="1" si="653"/>
        <v>7.8838211528407767</v>
      </c>
      <c r="AA1356">
        <f t="shared" ca="1" si="654"/>
        <v>633.20330811717122</v>
      </c>
      <c r="AB1356">
        <f t="shared" ca="1" si="655"/>
        <v>636.37123043980012</v>
      </c>
      <c r="AC1356">
        <f t="shared" ca="1" si="656"/>
        <v>1.7620480170462555E-2</v>
      </c>
      <c r="AD1356">
        <f t="shared" ca="1" si="657"/>
        <v>2.2578766866616191</v>
      </c>
      <c r="AE1356">
        <f t="shared" ca="1" si="658"/>
        <v>44.961930844042435</v>
      </c>
      <c r="AF1356">
        <f t="shared" ca="1" si="659"/>
        <v>1.7421432791138614E-2</v>
      </c>
      <c r="AG1356">
        <f t="shared" ca="1" si="660"/>
        <v>0</v>
      </c>
      <c r="AH1356">
        <f ca="1">IFERROR(IF(V32="Supercritical",MAX($D$16,IFERROR(L1356,MAX($D$16,POWER((ABS(K1356)^2)/($I$5*MAX(F1356,0.1)^2),1/3)))),IF(V32="Subcritical",MAX($D$16,IFERROR(W1356,MAX($D$16,POWER((ABS(K1356)^2)/($I$5*MAX(F1356,0.1)^2),1/3)))),IF(AND(IFERROR(V1356,0)=1,IFERROR(AG1356,0)=1),IF(IFERROR(T1356,-1E+99)&gt;=IFERROR(AE1356,-1E+99),MAX($D$16,IFERROR(L1356,MAX($D$16,POWER((ABS(K1356)^2)/($I$5*MAX(F1356,0.1)^2),1/3)))),MAX($D$16,IFERROR(W1356,MAX($D$16,POWER((ABS(K1356)^2)/($I$5*MAX(F1356,0.1)^2),1/3))))),IF(IFERROR(V1356,0)=1,MAX($D$16,IFERROR(L1356,MAX($D$16,POWER((ABS(K1356)^2)/($I$5*MAX(F1356,0.1)^2),1/3)))),IF(IFERROR(AG1356,0)=1,MAX($D$16,IFERROR(W1356,MAX($D$16,POWER((ABS(K1356)^2)/($I$5*MAX(F1356,0.1)^2),1/3)))),MAX($D$16,POWER((ABS(K1356)^2)/($I$5*MAX(F1356,0.1)^2),1/3))))))),MAX($D$16,POWER((ABS(K1356)^2)/($I$5*MAX(F1356,0.1)^2),1/3)))</f>
        <v>2.1389677043987478</v>
      </c>
      <c r="AI1356">
        <f t="shared" ca="1" si="661"/>
        <v>634.09946770439876</v>
      </c>
      <c r="AJ1356">
        <f t="shared" ca="1" si="662"/>
        <v>635.16895155659813</v>
      </c>
      <c r="AM1356">
        <v>0</v>
      </c>
      <c r="AN1356">
        <v>0</v>
      </c>
      <c r="AO1356">
        <f t="shared" si="663"/>
        <v>0</v>
      </c>
      <c r="AP1356">
        <f t="shared" si="672"/>
        <v>0</v>
      </c>
      <c r="AQ1356">
        <f t="shared" ca="1" si="664"/>
        <v>1.0000000000000004</v>
      </c>
      <c r="AR1356" t="str">
        <f t="shared" ca="1" si="665"/>
        <v>Supercritical</v>
      </c>
      <c r="AS1356">
        <f t="shared" ca="1" si="666"/>
        <v>3.8141460404132466E-3</v>
      </c>
    </row>
    <row r="1357" spans="1:45" x14ac:dyDescent="0.35">
      <c r="A1357">
        <v>1208</v>
      </c>
      <c r="B1357">
        <v>1206.9949999999999</v>
      </c>
      <c r="C1357">
        <v>616072.54599999997</v>
      </c>
      <c r="D1357">
        <v>3096800.2420000001</v>
      </c>
      <c r="E1357">
        <v>631.96</v>
      </c>
      <c r="F1357">
        <v>5.2</v>
      </c>
      <c r="G1357">
        <v>0</v>
      </c>
      <c r="H1357" t="s">
        <v>194</v>
      </c>
      <c r="I1357">
        <v>5.7000000000000002E-2</v>
      </c>
      <c r="J1357">
        <f t="shared" si="667"/>
        <v>1</v>
      </c>
      <c r="K1357">
        <f t="shared" ca="1" si="668"/>
        <v>50.95</v>
      </c>
      <c r="L1357">
        <f t="shared" ca="1" si="669"/>
        <v>1.0684959309922624</v>
      </c>
      <c r="M1357">
        <f t="shared" ca="1" si="642"/>
        <v>5.5561788411597641</v>
      </c>
      <c r="N1357">
        <f t="shared" ca="1" si="643"/>
        <v>0.75728294997139567</v>
      </c>
      <c r="O1357">
        <f t="shared" ca="1" si="644"/>
        <v>9.1699712080119067</v>
      </c>
      <c r="P1357">
        <f t="shared" ca="1" si="645"/>
        <v>633.02849593099234</v>
      </c>
      <c r="Q1357">
        <f t="shared" ca="1" si="646"/>
        <v>637.3143456738959</v>
      </c>
      <c r="R1357">
        <f t="shared" ca="1" si="647"/>
        <v>2.7409906686322007E-2</v>
      </c>
      <c r="S1357">
        <f t="shared" ca="1" si="648"/>
        <v>2.8323507366843055</v>
      </c>
      <c r="T1357">
        <f t="shared" ca="1" si="649"/>
        <v>50.594272557643521</v>
      </c>
      <c r="U1357">
        <f t="shared" ca="1" si="670"/>
        <v>-2.7317062411952975E-2</v>
      </c>
      <c r="V1357">
        <f t="shared" ca="1" si="671"/>
        <v>0</v>
      </c>
      <c r="W1357">
        <f t="shared" ca="1" si="650"/>
        <v>1.2432804740505956</v>
      </c>
      <c r="X1357">
        <f t="shared" ca="1" si="651"/>
        <v>6.4650584650630973</v>
      </c>
      <c r="Y1357">
        <f t="shared" ca="1" si="652"/>
        <v>0.84108595621819127</v>
      </c>
      <c r="Z1357">
        <f t="shared" ca="1" si="653"/>
        <v>7.8808258696083957</v>
      </c>
      <c r="AA1357">
        <f t="shared" ca="1" si="654"/>
        <v>633.20328047405064</v>
      </c>
      <c r="AB1357">
        <f t="shared" ca="1" si="655"/>
        <v>636.36879609011021</v>
      </c>
      <c r="AC1357">
        <f t="shared" ca="1" si="656"/>
        <v>1.7601059298636208E-2</v>
      </c>
      <c r="AD1357">
        <f t="shared" ca="1" si="657"/>
        <v>2.2565900635291118</v>
      </c>
      <c r="AE1357">
        <f t="shared" ca="1" si="658"/>
        <v>44.949427536395035</v>
      </c>
      <c r="AF1357">
        <f t="shared" ca="1" si="659"/>
        <v>1.7417610860206878E-2</v>
      </c>
      <c r="AG1357">
        <f t="shared" ca="1" si="660"/>
        <v>0</v>
      </c>
      <c r="AH1357">
        <f ca="1">IFERROR(IF(V32="Supercritical",MAX($D$16,IFERROR(L1357,MAX($D$16,POWER((ABS(K1357)^2)/($I$5*MAX(F1357,0.1)^2),1/3)))),IF(V32="Subcritical",MAX($D$16,IFERROR(W1357,MAX($D$16,POWER((ABS(K1357)^2)/($I$5*MAX(F1357,0.1)^2),1/3)))),IF(AND(IFERROR(V1357,0)=1,IFERROR(AG1357,0)=1),IF(IFERROR(T1357,-1E+99)&gt;=IFERROR(AE1357,-1E+99),MAX($D$16,IFERROR(L1357,MAX($D$16,POWER((ABS(K1357)^2)/($I$5*MAX(F1357,0.1)^2),1/3)))),MAX($D$16,IFERROR(W1357,MAX($D$16,POWER((ABS(K1357)^2)/($I$5*MAX(F1357,0.1)^2),1/3))))),IF(IFERROR(V1357,0)=1,MAX($D$16,IFERROR(L1357,MAX($D$16,POWER((ABS(K1357)^2)/($I$5*MAX(F1357,0.1)^2),1/3)))),IF(IFERROR(AG1357,0)=1,MAX($D$16,IFERROR(W1357,MAX($D$16,POWER((ABS(K1357)^2)/($I$5*MAX(F1357,0.1)^2),1/3)))),MAX($D$16,POWER((ABS(K1357)^2)/($I$5*MAX(F1357,0.1)^2),1/3))))))),MAX($D$16,POWER((ABS(K1357)^2)/($I$5*MAX(F1357,0.1)^2),1/3)))</f>
        <v>2.1389677043987478</v>
      </c>
      <c r="AI1357">
        <f t="shared" ca="1" si="661"/>
        <v>634.09896770439877</v>
      </c>
      <c r="AJ1357">
        <f t="shared" ca="1" si="662"/>
        <v>635.16845155659814</v>
      </c>
      <c r="AM1357">
        <v>0</v>
      </c>
      <c r="AN1357">
        <v>0</v>
      </c>
      <c r="AO1357">
        <f t="shared" si="663"/>
        <v>0</v>
      </c>
      <c r="AP1357">
        <f t="shared" si="672"/>
        <v>0</v>
      </c>
      <c r="AQ1357">
        <f t="shared" ca="1" si="664"/>
        <v>1.0000000000000004</v>
      </c>
      <c r="AR1357" t="str">
        <f t="shared" ca="1" si="665"/>
        <v>Supercritical</v>
      </c>
      <c r="AS1357">
        <f t="shared" ca="1" si="666"/>
        <v>3.8141460404132466E-3</v>
      </c>
    </row>
    <row r="1358" spans="1:45" x14ac:dyDescent="0.35">
      <c r="A1358">
        <v>1209</v>
      </c>
      <c r="B1358">
        <v>1207.9949999999999</v>
      </c>
      <c r="C1358">
        <v>616072.50300000003</v>
      </c>
      <c r="D1358">
        <v>3096799.2429999998</v>
      </c>
      <c r="E1358">
        <v>631.95950000000005</v>
      </c>
      <c r="F1358">
        <v>5.2</v>
      </c>
      <c r="G1358">
        <v>0</v>
      </c>
      <c r="H1358" t="s">
        <v>194</v>
      </c>
      <c r="I1358">
        <v>0.06</v>
      </c>
      <c r="J1358">
        <f t="shared" si="667"/>
        <v>1</v>
      </c>
      <c r="K1358">
        <f t="shared" ca="1" si="668"/>
        <v>50.95</v>
      </c>
      <c r="L1358">
        <f t="shared" ca="1" si="669"/>
        <v>1.0684959309922624</v>
      </c>
      <c r="M1358">
        <f t="shared" ca="1" si="642"/>
        <v>5.5561788411597641</v>
      </c>
      <c r="N1358">
        <f t="shared" ca="1" si="643"/>
        <v>0.75728294997139567</v>
      </c>
      <c r="O1358">
        <f t="shared" ca="1" si="644"/>
        <v>9.1699712080119067</v>
      </c>
      <c r="P1358">
        <f t="shared" ca="1" si="645"/>
        <v>633.02799593099235</v>
      </c>
      <c r="Q1358">
        <f t="shared" ca="1" si="646"/>
        <v>637.31384567389591</v>
      </c>
      <c r="R1358">
        <f t="shared" ca="1" si="647"/>
        <v>2.7409906686322007E-2</v>
      </c>
      <c r="S1358">
        <f t="shared" ca="1" si="648"/>
        <v>2.8323507366843055</v>
      </c>
      <c r="T1358">
        <f t="shared" ca="1" si="649"/>
        <v>50.594272557643521</v>
      </c>
      <c r="U1358">
        <f t="shared" ca="1" si="670"/>
        <v>-2.7338491660657382E-2</v>
      </c>
      <c r="V1358">
        <f t="shared" ca="1" si="671"/>
        <v>0</v>
      </c>
      <c r="W1358">
        <f t="shared" ca="1" si="650"/>
        <v>1.2437535572653187</v>
      </c>
      <c r="X1358">
        <f t="shared" ca="1" si="651"/>
        <v>6.4675184977796576</v>
      </c>
      <c r="Y1358">
        <f t="shared" ca="1" si="652"/>
        <v>0.84130244062538773</v>
      </c>
      <c r="Z1358">
        <f t="shared" ca="1" si="653"/>
        <v>7.8778282609460613</v>
      </c>
      <c r="AA1358">
        <f t="shared" ca="1" si="654"/>
        <v>633.20325355726538</v>
      </c>
      <c r="AB1358">
        <f t="shared" ca="1" si="655"/>
        <v>636.36636151388927</v>
      </c>
      <c r="AC1358">
        <f t="shared" ca="1" si="656"/>
        <v>1.758163814226962E-2</v>
      </c>
      <c r="AD1358">
        <f t="shared" ca="1" si="657"/>
        <v>2.2553026862752192</v>
      </c>
      <c r="AE1358">
        <f t="shared" ca="1" si="658"/>
        <v>44.936918009024211</v>
      </c>
      <c r="AF1358">
        <f t="shared" ca="1" si="659"/>
        <v>1.710976347351334E-2</v>
      </c>
      <c r="AG1358">
        <f t="shared" ca="1" si="660"/>
        <v>0</v>
      </c>
      <c r="AH1358">
        <f ca="1">IFERROR(IF(V32="Supercritical",MAX($D$16,IFERROR(L1358,MAX($D$16,POWER((ABS(K1358)^2)/($I$5*MAX(F1358,0.1)^2),1/3)))),IF(V32="Subcritical",MAX($D$16,IFERROR(W1358,MAX($D$16,POWER((ABS(K1358)^2)/($I$5*MAX(F1358,0.1)^2),1/3)))),IF(AND(IFERROR(V1358,0)=1,IFERROR(AG1358,0)=1),IF(IFERROR(T1358,-1E+99)&gt;=IFERROR(AE1358,-1E+99),MAX($D$16,IFERROR(L1358,MAX($D$16,POWER((ABS(K1358)^2)/($I$5*MAX(F1358,0.1)^2),1/3)))),MAX($D$16,IFERROR(W1358,MAX($D$16,POWER((ABS(K1358)^2)/($I$5*MAX(F1358,0.1)^2),1/3))))),IF(IFERROR(V1358,0)=1,MAX($D$16,IFERROR(L1358,MAX($D$16,POWER((ABS(K1358)^2)/($I$5*MAX(F1358,0.1)^2),1/3)))),IF(IFERROR(AG1358,0)=1,MAX($D$16,IFERROR(W1358,MAX($D$16,POWER((ABS(K1358)^2)/($I$5*MAX(F1358,0.1)^2),1/3)))),MAX($D$16,POWER((ABS(K1358)^2)/($I$5*MAX(F1358,0.1)^2),1/3))))))),MAX($D$16,POWER((ABS(K1358)^2)/($I$5*MAX(F1358,0.1)^2),1/3)))</f>
        <v>2.1389677043987478</v>
      </c>
      <c r="AI1358">
        <f t="shared" ca="1" si="661"/>
        <v>634.09846770439879</v>
      </c>
      <c r="AJ1358">
        <f t="shared" ca="1" si="662"/>
        <v>635.16795155659815</v>
      </c>
      <c r="AM1358">
        <v>0</v>
      </c>
      <c r="AN1358">
        <v>0</v>
      </c>
      <c r="AO1358">
        <f t="shared" si="663"/>
        <v>0</v>
      </c>
      <c r="AP1358">
        <f t="shared" si="672"/>
        <v>0</v>
      </c>
      <c r="AQ1358">
        <f t="shared" ca="1" si="664"/>
        <v>1.0000000000000004</v>
      </c>
      <c r="AR1358" t="str">
        <f t="shared" ca="1" si="665"/>
        <v>Supercritical</v>
      </c>
      <c r="AS1358">
        <f t="shared" ca="1" si="666"/>
        <v>3.8141460404132466E-3</v>
      </c>
    </row>
    <row r="1359" spans="1:45" x14ac:dyDescent="0.35">
      <c r="A1359">
        <v>1210</v>
      </c>
      <c r="B1359">
        <v>1208.9960000000001</v>
      </c>
      <c r="C1359">
        <v>616072.46100000001</v>
      </c>
      <c r="D1359">
        <v>3096798.2429999998</v>
      </c>
      <c r="E1359">
        <v>631.95899999999995</v>
      </c>
      <c r="F1359">
        <v>5.2</v>
      </c>
      <c r="G1359">
        <v>0</v>
      </c>
      <c r="H1359" t="s">
        <v>194</v>
      </c>
      <c r="I1359">
        <v>2E-3</v>
      </c>
      <c r="J1359">
        <f t="shared" si="667"/>
        <v>1.0010000000002037</v>
      </c>
      <c r="K1359">
        <f t="shared" ca="1" si="668"/>
        <v>50.95</v>
      </c>
      <c r="L1359">
        <f t="shared" ca="1" si="669"/>
        <v>1.0684959309922624</v>
      </c>
      <c r="M1359">
        <f t="shared" ca="1" si="642"/>
        <v>5.5561788411597641</v>
      </c>
      <c r="N1359">
        <f t="shared" ca="1" si="643"/>
        <v>0.75728294997139567</v>
      </c>
      <c r="O1359">
        <f t="shared" ca="1" si="644"/>
        <v>9.1699712080119067</v>
      </c>
      <c r="P1359">
        <f t="shared" ca="1" si="645"/>
        <v>633.02749593099225</v>
      </c>
      <c r="Q1359">
        <f t="shared" ca="1" si="646"/>
        <v>637.31334567389581</v>
      </c>
      <c r="R1359">
        <f t="shared" ca="1" si="647"/>
        <v>2.7409906686322007E-2</v>
      </c>
      <c r="S1359">
        <f t="shared" ca="1" si="648"/>
        <v>2.8323507366843055</v>
      </c>
      <c r="T1359">
        <f t="shared" ca="1" si="649"/>
        <v>50.594272557643521</v>
      </c>
      <c r="U1359">
        <f t="shared" ca="1" si="670"/>
        <v>-2.6951602758686022E-2</v>
      </c>
      <c r="V1359">
        <f t="shared" ca="1" si="671"/>
        <v>0</v>
      </c>
      <c r="W1359">
        <f t="shared" ca="1" si="650"/>
        <v>1.244227447852472</v>
      </c>
      <c r="X1359">
        <f t="shared" ca="1" si="651"/>
        <v>6.4699827288328544</v>
      </c>
      <c r="Y1359">
        <f t="shared" ca="1" si="652"/>
        <v>0.84151924106977938</v>
      </c>
      <c r="Z1359">
        <f t="shared" ca="1" si="653"/>
        <v>7.8748278218651553</v>
      </c>
      <c r="AA1359">
        <f t="shared" ca="1" si="654"/>
        <v>633.20322744785244</v>
      </c>
      <c r="AB1359">
        <f t="shared" ca="1" si="655"/>
        <v>636.36392638893403</v>
      </c>
      <c r="AC1359">
        <f t="shared" ca="1" si="656"/>
        <v>1.7562213461439026E-2</v>
      </c>
      <c r="AD1359">
        <f t="shared" ca="1" si="657"/>
        <v>2.2540143387018681</v>
      </c>
      <c r="AE1359">
        <f t="shared" ca="1" si="658"/>
        <v>44.924400168849466</v>
      </c>
      <c r="AF1359">
        <f t="shared" ca="1" si="659"/>
        <v>1.7062213461485953E-2</v>
      </c>
      <c r="AG1359">
        <f t="shared" ca="1" si="660"/>
        <v>0</v>
      </c>
      <c r="AH1359">
        <f ca="1">IFERROR(IF(V32="Supercritical",MAX($D$16,IFERROR(L1359,MAX($D$16,POWER((ABS(K1359)^2)/($I$5*MAX(F1359,0.1)^2),1/3)))),IF(V32="Subcritical",MAX($D$16,IFERROR(W1359,MAX($D$16,POWER((ABS(K1359)^2)/($I$5*MAX(F1359,0.1)^2),1/3)))),IF(AND(IFERROR(V1359,0)=1,IFERROR(AG1359,0)=1),IF(IFERROR(T1359,-1E+99)&gt;=IFERROR(AE1359,-1E+99),MAX($D$16,IFERROR(L1359,MAX($D$16,POWER((ABS(K1359)^2)/($I$5*MAX(F1359,0.1)^2),1/3)))),MAX($D$16,IFERROR(W1359,MAX($D$16,POWER((ABS(K1359)^2)/($I$5*MAX(F1359,0.1)^2),1/3))))),IF(IFERROR(V1359,0)=1,MAX($D$16,IFERROR(L1359,MAX($D$16,POWER((ABS(K1359)^2)/($I$5*MAX(F1359,0.1)^2),1/3)))),IF(IFERROR(AG1359,0)=1,MAX($D$16,IFERROR(W1359,MAX($D$16,POWER((ABS(K1359)^2)/($I$5*MAX(F1359,0.1)^2),1/3)))),MAX($D$16,POWER((ABS(K1359)^2)/($I$5*MAX(F1359,0.1)^2),1/3))))))),MAX($D$16,POWER((ABS(K1359)^2)/($I$5*MAX(F1359,0.1)^2),1/3)))</f>
        <v>2.1389677043987478</v>
      </c>
      <c r="AI1359">
        <f t="shared" ca="1" si="661"/>
        <v>634.09796770439868</v>
      </c>
      <c r="AJ1359">
        <f t="shared" ca="1" si="662"/>
        <v>635.16745155659805</v>
      </c>
      <c r="AM1359">
        <v>0</v>
      </c>
      <c r="AN1359">
        <v>0</v>
      </c>
      <c r="AO1359">
        <f t="shared" si="663"/>
        <v>0</v>
      </c>
      <c r="AP1359">
        <f t="shared" si="672"/>
        <v>0</v>
      </c>
      <c r="AQ1359">
        <f t="shared" ca="1" si="664"/>
        <v>1.0000000000000004</v>
      </c>
      <c r="AR1359" t="str">
        <f t="shared" ca="1" si="665"/>
        <v>Supercritical</v>
      </c>
      <c r="AS1359">
        <f t="shared" ca="1" si="666"/>
        <v>3.8141460404132466E-3</v>
      </c>
    </row>
    <row r="1360" spans="1:45" x14ac:dyDescent="0.35">
      <c r="A1360">
        <v>1211</v>
      </c>
      <c r="B1360">
        <v>1209.9960000000001</v>
      </c>
      <c r="C1360">
        <v>616072.41899999999</v>
      </c>
      <c r="D1360">
        <v>3096797.2439999999</v>
      </c>
      <c r="E1360">
        <v>631.95849999999996</v>
      </c>
      <c r="F1360">
        <v>5.2</v>
      </c>
      <c r="G1360">
        <v>0</v>
      </c>
      <c r="H1360" t="s">
        <v>194</v>
      </c>
      <c r="I1360">
        <v>0</v>
      </c>
      <c r="J1360">
        <f t="shared" si="667"/>
        <v>1</v>
      </c>
      <c r="K1360">
        <f t="shared" ca="1" si="668"/>
        <v>50.95</v>
      </c>
      <c r="L1360">
        <f t="shared" ca="1" si="669"/>
        <v>1.0684959309922624</v>
      </c>
      <c r="M1360">
        <f t="shared" ca="1" si="642"/>
        <v>5.5561788411597641</v>
      </c>
      <c r="N1360">
        <f t="shared" ca="1" si="643"/>
        <v>0.75728294997139567</v>
      </c>
      <c r="O1360">
        <f t="shared" ca="1" si="644"/>
        <v>9.1699712080119067</v>
      </c>
      <c r="P1360">
        <f t="shared" ca="1" si="645"/>
        <v>633.02699593099226</v>
      </c>
      <c r="Q1360">
        <f t="shared" ca="1" si="646"/>
        <v>637.31284567389582</v>
      </c>
      <c r="R1360">
        <f t="shared" ca="1" si="647"/>
        <v>2.7409906686322007E-2</v>
      </c>
      <c r="S1360">
        <f t="shared" ca="1" si="648"/>
        <v>2.8323507366843055</v>
      </c>
      <c r="T1360">
        <f t="shared" ca="1" si="649"/>
        <v>50.594272557643521</v>
      </c>
      <c r="U1360">
        <f t="shared" ca="1" si="670"/>
        <v>-2.6909906686341856E-2</v>
      </c>
      <c r="V1360">
        <f t="shared" ca="1" si="671"/>
        <v>0</v>
      </c>
      <c r="W1360">
        <f t="shared" ca="1" si="650"/>
        <v>1.2447022272546799</v>
      </c>
      <c r="X1360">
        <f t="shared" ca="1" si="651"/>
        <v>6.4724515817243358</v>
      </c>
      <c r="Y1360">
        <f t="shared" ca="1" si="652"/>
        <v>0.8417363945433568</v>
      </c>
      <c r="Z1360">
        <f t="shared" ca="1" si="653"/>
        <v>7.871824046372601</v>
      </c>
      <c r="AA1360">
        <f t="shared" ca="1" si="654"/>
        <v>633.20320222725468</v>
      </c>
      <c r="AB1360">
        <f t="shared" ca="1" si="655"/>
        <v>636.36149039326131</v>
      </c>
      <c r="AC1360">
        <f t="shared" ca="1" si="656"/>
        <v>1.754278201970276E-2</v>
      </c>
      <c r="AD1360">
        <f t="shared" ca="1" si="657"/>
        <v>2.2527248043458745</v>
      </c>
      <c r="AE1360">
        <f t="shared" ca="1" si="658"/>
        <v>44.911871921006792</v>
      </c>
      <c r="AF1360">
        <f t="shared" ca="1" si="659"/>
        <v>1.7342819395480547E-2</v>
      </c>
      <c r="AG1360">
        <f t="shared" ca="1" si="660"/>
        <v>0</v>
      </c>
      <c r="AH1360">
        <f ca="1">IFERROR(IF(V32="Supercritical",MAX($D$16,IFERROR(L1360,MAX($D$16,POWER((ABS(K1360)^2)/($I$5*MAX(F1360,0.1)^2),1/3)))),IF(V32="Subcritical",MAX($D$16,IFERROR(W1360,MAX($D$16,POWER((ABS(K1360)^2)/($I$5*MAX(F1360,0.1)^2),1/3)))),IF(AND(IFERROR(V1360,0)=1,IFERROR(AG1360,0)=1),IF(IFERROR(T1360,-1E+99)&gt;=IFERROR(AE1360,-1E+99),MAX($D$16,IFERROR(L1360,MAX($D$16,POWER((ABS(K1360)^2)/($I$5*MAX(F1360,0.1)^2),1/3)))),MAX($D$16,IFERROR(W1360,MAX($D$16,POWER((ABS(K1360)^2)/($I$5*MAX(F1360,0.1)^2),1/3))))),IF(IFERROR(V1360,0)=1,MAX($D$16,IFERROR(L1360,MAX($D$16,POWER((ABS(K1360)^2)/($I$5*MAX(F1360,0.1)^2),1/3)))),IF(IFERROR(AG1360,0)=1,MAX($D$16,IFERROR(W1360,MAX($D$16,POWER((ABS(K1360)^2)/($I$5*MAX(F1360,0.1)^2),1/3)))),MAX($D$16,POWER((ABS(K1360)^2)/($I$5*MAX(F1360,0.1)^2),1/3))))))),MAX($D$16,POWER((ABS(K1360)^2)/($I$5*MAX(F1360,0.1)^2),1/3)))</f>
        <v>2.1389677043987478</v>
      </c>
      <c r="AI1360">
        <f t="shared" ca="1" si="661"/>
        <v>634.0974677043987</v>
      </c>
      <c r="AJ1360">
        <f t="shared" ca="1" si="662"/>
        <v>635.16695155659806</v>
      </c>
      <c r="AM1360">
        <v>0</v>
      </c>
      <c r="AN1360">
        <v>0</v>
      </c>
      <c r="AO1360">
        <f t="shared" si="663"/>
        <v>0</v>
      </c>
      <c r="AP1360">
        <f t="shared" si="672"/>
        <v>0</v>
      </c>
      <c r="AQ1360">
        <f t="shared" ca="1" si="664"/>
        <v>1.0000000000000004</v>
      </c>
      <c r="AR1360" t="str">
        <f t="shared" ca="1" si="665"/>
        <v>Supercritical</v>
      </c>
      <c r="AS1360">
        <f t="shared" ca="1" si="666"/>
        <v>3.8141460404132466E-3</v>
      </c>
    </row>
    <row r="1361" spans="1:45" x14ac:dyDescent="0.35">
      <c r="A1361">
        <v>1212</v>
      </c>
      <c r="B1361">
        <v>1210.9960000000001</v>
      </c>
      <c r="C1361">
        <v>616072.37699999998</v>
      </c>
      <c r="D1361">
        <v>3096796.2450000001</v>
      </c>
      <c r="E1361">
        <v>631.95799999999997</v>
      </c>
      <c r="F1361">
        <v>5.2</v>
      </c>
      <c r="G1361">
        <v>0</v>
      </c>
      <c r="H1361" t="s">
        <v>194</v>
      </c>
      <c r="I1361">
        <v>5.7000000000000002E-2</v>
      </c>
      <c r="J1361">
        <f t="shared" si="667"/>
        <v>1</v>
      </c>
      <c r="K1361">
        <f t="shared" ca="1" si="668"/>
        <v>50.95</v>
      </c>
      <c r="L1361">
        <f t="shared" ca="1" si="669"/>
        <v>1.0684959309922624</v>
      </c>
      <c r="M1361">
        <f t="shared" ca="1" si="642"/>
        <v>5.5561788411597641</v>
      </c>
      <c r="N1361">
        <f t="shared" ca="1" si="643"/>
        <v>0.75728294997139567</v>
      </c>
      <c r="O1361">
        <f t="shared" ca="1" si="644"/>
        <v>9.1699712080119067</v>
      </c>
      <c r="P1361">
        <f t="shared" ca="1" si="645"/>
        <v>633.02649593099227</v>
      </c>
      <c r="Q1361">
        <f t="shared" ca="1" si="646"/>
        <v>637.31234567389583</v>
      </c>
      <c r="R1361">
        <f t="shared" ca="1" si="647"/>
        <v>2.7409906686322007E-2</v>
      </c>
      <c r="S1361">
        <f t="shared" ca="1" si="648"/>
        <v>2.8323507366843055</v>
      </c>
      <c r="T1361">
        <f t="shared" ca="1" si="649"/>
        <v>50.594272557643521</v>
      </c>
      <c r="U1361">
        <f t="shared" ca="1" si="670"/>
        <v>-2.7317062411952975E-2</v>
      </c>
      <c r="V1361">
        <f t="shared" ca="1" si="671"/>
        <v>0</v>
      </c>
      <c r="W1361">
        <f t="shared" ca="1" si="650"/>
        <v>1.2451779773754421</v>
      </c>
      <c r="X1361">
        <f t="shared" ca="1" si="651"/>
        <v>6.4749254823522993</v>
      </c>
      <c r="Y1361">
        <f t="shared" ca="1" si="652"/>
        <v>0.84195393821169917</v>
      </c>
      <c r="Z1361">
        <f t="shared" ca="1" si="653"/>
        <v>7.8688164271336438</v>
      </c>
      <c r="AA1361">
        <f t="shared" ca="1" si="654"/>
        <v>633.20317797737539</v>
      </c>
      <c r="AB1361">
        <f t="shared" ca="1" si="655"/>
        <v>636.35905320489462</v>
      </c>
      <c r="AC1361">
        <f t="shared" ca="1" si="656"/>
        <v>1.752334058196198E-2</v>
      </c>
      <c r="AD1361">
        <f t="shared" ca="1" si="657"/>
        <v>2.2514338663351268</v>
      </c>
      <c r="AE1361">
        <f t="shared" ca="1" si="658"/>
        <v>44.899331167463963</v>
      </c>
      <c r="AF1361">
        <f t="shared" ca="1" si="659"/>
        <v>1.7323148728564775E-2</v>
      </c>
      <c r="AG1361">
        <f t="shared" ca="1" si="660"/>
        <v>0</v>
      </c>
      <c r="AH1361">
        <f ca="1">IFERROR(IF(V32="Supercritical",MAX($D$16,IFERROR(L1361,MAX($D$16,POWER((ABS(K1361)^2)/($I$5*MAX(F1361,0.1)^2),1/3)))),IF(V32="Subcritical",MAX($D$16,IFERROR(W1361,MAX($D$16,POWER((ABS(K1361)^2)/($I$5*MAX(F1361,0.1)^2),1/3)))),IF(AND(IFERROR(V1361,0)=1,IFERROR(AG1361,0)=1),IF(IFERROR(T1361,-1E+99)&gt;=IFERROR(AE1361,-1E+99),MAX($D$16,IFERROR(L1361,MAX($D$16,POWER((ABS(K1361)^2)/($I$5*MAX(F1361,0.1)^2),1/3)))),MAX($D$16,IFERROR(W1361,MAX($D$16,POWER((ABS(K1361)^2)/($I$5*MAX(F1361,0.1)^2),1/3))))),IF(IFERROR(V1361,0)=1,MAX($D$16,IFERROR(L1361,MAX($D$16,POWER((ABS(K1361)^2)/($I$5*MAX(F1361,0.1)^2),1/3)))),IF(IFERROR(AG1361,0)=1,MAX($D$16,IFERROR(W1361,MAX($D$16,POWER((ABS(K1361)^2)/($I$5*MAX(F1361,0.1)^2),1/3)))),MAX($D$16,POWER((ABS(K1361)^2)/($I$5*MAX(F1361,0.1)^2),1/3))))))),MAX($D$16,POWER((ABS(K1361)^2)/($I$5*MAX(F1361,0.1)^2),1/3)))</f>
        <v>2.1389677043987478</v>
      </c>
      <c r="AI1361">
        <f t="shared" ca="1" si="661"/>
        <v>634.09696770439871</v>
      </c>
      <c r="AJ1361">
        <f t="shared" ca="1" si="662"/>
        <v>635.16645155659808</v>
      </c>
      <c r="AM1361">
        <v>0</v>
      </c>
      <c r="AN1361">
        <v>0</v>
      </c>
      <c r="AO1361">
        <f t="shared" si="663"/>
        <v>0</v>
      </c>
      <c r="AP1361">
        <f t="shared" si="672"/>
        <v>0</v>
      </c>
      <c r="AQ1361">
        <f t="shared" ca="1" si="664"/>
        <v>1.0000000000000004</v>
      </c>
      <c r="AR1361" t="str">
        <f t="shared" ca="1" si="665"/>
        <v>Supercritical</v>
      </c>
      <c r="AS1361">
        <f t="shared" ca="1" si="666"/>
        <v>3.8141460404132466E-3</v>
      </c>
    </row>
    <row r="1362" spans="1:45" x14ac:dyDescent="0.35">
      <c r="A1362">
        <v>1213</v>
      </c>
      <c r="B1362">
        <v>1211.9960000000001</v>
      </c>
      <c r="C1362">
        <v>616072.33400000003</v>
      </c>
      <c r="D1362">
        <v>3096795.2459999998</v>
      </c>
      <c r="E1362">
        <v>631.95749999999998</v>
      </c>
      <c r="F1362">
        <v>5.2</v>
      </c>
      <c r="G1362">
        <v>0</v>
      </c>
      <c r="H1362" t="s">
        <v>194</v>
      </c>
      <c r="I1362">
        <v>5.7000000000000002E-2</v>
      </c>
      <c r="J1362">
        <f t="shared" si="667"/>
        <v>1</v>
      </c>
      <c r="K1362">
        <f t="shared" ca="1" si="668"/>
        <v>50.95</v>
      </c>
      <c r="L1362">
        <f t="shared" ca="1" si="669"/>
        <v>1.0684959309922624</v>
      </c>
      <c r="M1362">
        <f t="shared" ca="1" si="642"/>
        <v>5.5561788411597641</v>
      </c>
      <c r="N1362">
        <f t="shared" ca="1" si="643"/>
        <v>0.75728294997139567</v>
      </c>
      <c r="O1362">
        <f t="shared" ca="1" si="644"/>
        <v>9.1699712080119067</v>
      </c>
      <c r="P1362">
        <f t="shared" ca="1" si="645"/>
        <v>633.02599593099228</v>
      </c>
      <c r="Q1362">
        <f t="shared" ca="1" si="646"/>
        <v>637.31184567389585</v>
      </c>
      <c r="R1362">
        <f t="shared" ca="1" si="647"/>
        <v>2.7409906686322007E-2</v>
      </c>
      <c r="S1362">
        <f t="shared" ca="1" si="648"/>
        <v>2.8323507366843055</v>
      </c>
      <c r="T1362">
        <f t="shared" ca="1" si="649"/>
        <v>50.594272557643521</v>
      </c>
      <c r="U1362">
        <f t="shared" ca="1" si="670"/>
        <v>-2.7317062411952975E-2</v>
      </c>
      <c r="V1362">
        <f t="shared" ca="1" si="671"/>
        <v>0</v>
      </c>
      <c r="W1362">
        <f t="shared" ca="1" si="650"/>
        <v>1.2456547806350156</v>
      </c>
      <c r="X1362">
        <f t="shared" ca="1" si="651"/>
        <v>6.477404859302081</v>
      </c>
      <c r="Y1362">
        <f t="shared" ca="1" si="652"/>
        <v>0.84217190943911191</v>
      </c>
      <c r="Z1362">
        <f t="shared" ca="1" si="653"/>
        <v>7.8658044551332393</v>
      </c>
      <c r="AA1362">
        <f t="shared" ca="1" si="654"/>
        <v>633.20315478063503</v>
      </c>
      <c r="AB1362">
        <f t="shared" ca="1" si="655"/>
        <v>636.35661450165412</v>
      </c>
      <c r="AC1362">
        <f t="shared" ca="1" si="656"/>
        <v>1.7503885912326541E-2</v>
      </c>
      <c r="AD1362">
        <f t="shared" ca="1" si="657"/>
        <v>2.2501413072444141</v>
      </c>
      <c r="AE1362">
        <f t="shared" ca="1" si="658"/>
        <v>44.886775805633519</v>
      </c>
      <c r="AF1362">
        <f t="shared" ca="1" si="659"/>
        <v>1.700388591234514E-2</v>
      </c>
      <c r="AG1362">
        <f t="shared" ca="1" si="660"/>
        <v>0</v>
      </c>
      <c r="AH1362">
        <f ca="1">IFERROR(IF(V32="Supercritical",MAX($D$16,IFERROR(L1362,MAX($D$16,POWER((ABS(K1362)^2)/($I$5*MAX(F1362,0.1)^2),1/3)))),IF(V32="Subcritical",MAX($D$16,IFERROR(W1362,MAX($D$16,POWER((ABS(K1362)^2)/($I$5*MAX(F1362,0.1)^2),1/3)))),IF(AND(IFERROR(V1362,0)=1,IFERROR(AG1362,0)=1),IF(IFERROR(T1362,-1E+99)&gt;=IFERROR(AE1362,-1E+99),MAX($D$16,IFERROR(L1362,MAX($D$16,POWER((ABS(K1362)^2)/($I$5*MAX(F1362,0.1)^2),1/3)))),MAX($D$16,IFERROR(W1362,MAX($D$16,POWER((ABS(K1362)^2)/($I$5*MAX(F1362,0.1)^2),1/3))))),IF(IFERROR(V1362,0)=1,MAX($D$16,IFERROR(L1362,MAX($D$16,POWER((ABS(K1362)^2)/($I$5*MAX(F1362,0.1)^2),1/3)))),IF(IFERROR(AG1362,0)=1,MAX($D$16,IFERROR(W1362,MAX($D$16,POWER((ABS(K1362)^2)/($I$5*MAX(F1362,0.1)^2),1/3)))),MAX($D$16,POWER((ABS(K1362)^2)/($I$5*MAX(F1362,0.1)^2),1/3))))))),MAX($D$16,POWER((ABS(K1362)^2)/($I$5*MAX(F1362,0.1)^2),1/3)))</f>
        <v>2.1389677043987478</v>
      </c>
      <c r="AI1362">
        <f t="shared" ca="1" si="661"/>
        <v>634.09646770439872</v>
      </c>
      <c r="AJ1362">
        <f t="shared" ca="1" si="662"/>
        <v>635.16595155659809</v>
      </c>
      <c r="AM1362">
        <v>0</v>
      </c>
      <c r="AN1362">
        <v>0</v>
      </c>
      <c r="AO1362">
        <f t="shared" si="663"/>
        <v>0</v>
      </c>
      <c r="AP1362">
        <f t="shared" si="672"/>
        <v>0</v>
      </c>
      <c r="AQ1362">
        <f t="shared" ca="1" si="664"/>
        <v>1.0000000000000004</v>
      </c>
      <c r="AR1362" t="str">
        <f t="shared" ca="1" si="665"/>
        <v>Supercritical</v>
      </c>
      <c r="AS1362">
        <f t="shared" ca="1" si="666"/>
        <v>3.8141460404132466E-3</v>
      </c>
    </row>
    <row r="1363" spans="1:45" x14ac:dyDescent="0.35">
      <c r="A1363">
        <v>1214</v>
      </c>
      <c r="B1363">
        <v>1212.9960000000001</v>
      </c>
      <c r="C1363">
        <v>616072.29200000002</v>
      </c>
      <c r="D1363">
        <v>3096794.247</v>
      </c>
      <c r="E1363">
        <v>631.95699999999999</v>
      </c>
      <c r="F1363">
        <v>5.2</v>
      </c>
      <c r="G1363">
        <v>0</v>
      </c>
      <c r="H1363" t="s">
        <v>194</v>
      </c>
      <c r="I1363">
        <v>0</v>
      </c>
      <c r="J1363">
        <f t="shared" si="667"/>
        <v>1</v>
      </c>
      <c r="K1363">
        <f t="shared" ca="1" si="668"/>
        <v>50.95</v>
      </c>
      <c r="L1363">
        <f t="shared" ca="1" si="669"/>
        <v>1.0684959309922624</v>
      </c>
      <c r="M1363">
        <f t="shared" ca="1" si="642"/>
        <v>5.5561788411597641</v>
      </c>
      <c r="N1363">
        <f t="shared" ca="1" si="643"/>
        <v>0.75728294997139567</v>
      </c>
      <c r="O1363">
        <f t="shared" ca="1" si="644"/>
        <v>9.1699712080119067</v>
      </c>
      <c r="P1363">
        <f t="shared" ca="1" si="645"/>
        <v>633.02549593099229</v>
      </c>
      <c r="Q1363">
        <f t="shared" ca="1" si="646"/>
        <v>637.31134567389586</v>
      </c>
      <c r="R1363">
        <f t="shared" ca="1" si="647"/>
        <v>2.7409906686322007E-2</v>
      </c>
      <c r="S1363">
        <f t="shared" ca="1" si="648"/>
        <v>2.8323507366843055</v>
      </c>
      <c r="T1363">
        <f t="shared" ca="1" si="649"/>
        <v>50.594272557643521</v>
      </c>
      <c r="U1363">
        <f t="shared" ca="1" si="670"/>
        <v>-2.6909906686341856E-2</v>
      </c>
      <c r="V1363">
        <f t="shared" ca="1" si="671"/>
        <v>0</v>
      </c>
      <c r="W1363">
        <f t="shared" ca="1" si="650"/>
        <v>1.2461327200267245</v>
      </c>
      <c r="X1363">
        <f t="shared" ca="1" si="651"/>
        <v>6.4798901441389676</v>
      </c>
      <c r="Y1363">
        <f t="shared" ca="1" si="652"/>
        <v>0.84239034581390404</v>
      </c>
      <c r="Z1363">
        <f t="shared" ca="1" si="653"/>
        <v>7.862787619337043</v>
      </c>
      <c r="AA1363">
        <f t="shared" ca="1" si="654"/>
        <v>633.2031327200267</v>
      </c>
      <c r="AB1363">
        <f t="shared" ca="1" si="655"/>
        <v>636.35417396094408</v>
      </c>
      <c r="AC1363">
        <f t="shared" ca="1" si="656"/>
        <v>1.7484414771992696E-2</v>
      </c>
      <c r="AD1363">
        <f t="shared" ca="1" si="657"/>
        <v>2.2488469089513279</v>
      </c>
      <c r="AE1363">
        <f t="shared" ca="1" si="658"/>
        <v>44.874203726987616</v>
      </c>
      <c r="AF1363">
        <f t="shared" ca="1" si="659"/>
        <v>1.6984414771968659E-2</v>
      </c>
      <c r="AG1363">
        <f t="shared" ca="1" si="660"/>
        <v>0</v>
      </c>
      <c r="AH1363">
        <f ca="1">IFERROR(IF(V32="Supercritical",MAX($D$16,IFERROR(L1363,MAX($D$16,POWER((ABS(K1363)^2)/($I$5*MAX(F1363,0.1)^2),1/3)))),IF(V32="Subcritical",MAX($D$16,IFERROR(W1363,MAX($D$16,POWER((ABS(K1363)^2)/($I$5*MAX(F1363,0.1)^2),1/3)))),IF(AND(IFERROR(V1363,0)=1,IFERROR(AG1363,0)=1),IF(IFERROR(T1363,-1E+99)&gt;=IFERROR(AE1363,-1E+99),MAX($D$16,IFERROR(L1363,MAX($D$16,POWER((ABS(K1363)^2)/($I$5*MAX(F1363,0.1)^2),1/3)))),MAX($D$16,IFERROR(W1363,MAX($D$16,POWER((ABS(K1363)^2)/($I$5*MAX(F1363,0.1)^2),1/3))))),IF(IFERROR(V1363,0)=1,MAX($D$16,IFERROR(L1363,MAX($D$16,POWER((ABS(K1363)^2)/($I$5*MAX(F1363,0.1)^2),1/3)))),IF(IFERROR(AG1363,0)=1,MAX($D$16,IFERROR(W1363,MAX($D$16,POWER((ABS(K1363)^2)/($I$5*MAX(F1363,0.1)^2),1/3)))),MAX($D$16,POWER((ABS(K1363)^2)/($I$5*MAX(F1363,0.1)^2),1/3))))))),MAX($D$16,POWER((ABS(K1363)^2)/($I$5*MAX(F1363,0.1)^2),1/3)))</f>
        <v>2.1389677043987478</v>
      </c>
      <c r="AI1363">
        <f t="shared" ca="1" si="661"/>
        <v>634.09596770439873</v>
      </c>
      <c r="AJ1363">
        <f t="shared" ca="1" si="662"/>
        <v>635.1654515565981</v>
      </c>
      <c r="AM1363">
        <v>0</v>
      </c>
      <c r="AN1363">
        <v>0</v>
      </c>
      <c r="AO1363">
        <f t="shared" si="663"/>
        <v>0</v>
      </c>
      <c r="AP1363">
        <f t="shared" si="672"/>
        <v>0</v>
      </c>
      <c r="AQ1363">
        <f t="shared" ca="1" si="664"/>
        <v>1.0000000000000004</v>
      </c>
      <c r="AR1363" t="str">
        <f t="shared" ca="1" si="665"/>
        <v>Supercritical</v>
      </c>
      <c r="AS1363">
        <f t="shared" ca="1" si="666"/>
        <v>3.8141460404132466E-3</v>
      </c>
    </row>
    <row r="1364" spans="1:45" x14ac:dyDescent="0.35">
      <c r="A1364">
        <v>1215</v>
      </c>
      <c r="B1364">
        <v>1213.9960000000001</v>
      </c>
      <c r="C1364">
        <v>616072.25</v>
      </c>
      <c r="D1364">
        <v>3096793.2480000001</v>
      </c>
      <c r="E1364">
        <v>631.95650000000001</v>
      </c>
      <c r="F1364">
        <v>5.2</v>
      </c>
      <c r="G1364">
        <v>0</v>
      </c>
      <c r="H1364" t="s">
        <v>194</v>
      </c>
      <c r="I1364">
        <v>0</v>
      </c>
      <c r="J1364">
        <f t="shared" si="667"/>
        <v>1</v>
      </c>
      <c r="K1364">
        <f t="shared" ca="1" si="668"/>
        <v>50.95</v>
      </c>
      <c r="L1364">
        <f t="shared" ca="1" si="669"/>
        <v>1.0684959309922624</v>
      </c>
      <c r="M1364">
        <f t="shared" ca="1" si="642"/>
        <v>5.5561788411597641</v>
      </c>
      <c r="N1364">
        <f t="shared" ca="1" si="643"/>
        <v>0.75728294997139567</v>
      </c>
      <c r="O1364">
        <f t="shared" ca="1" si="644"/>
        <v>9.1699712080119067</v>
      </c>
      <c r="P1364">
        <f t="shared" ca="1" si="645"/>
        <v>633.0249959309923</v>
      </c>
      <c r="Q1364">
        <f t="shared" ca="1" si="646"/>
        <v>637.31084567389587</v>
      </c>
      <c r="R1364">
        <f t="shared" ca="1" si="647"/>
        <v>2.7409906686322007E-2</v>
      </c>
      <c r="S1364">
        <f t="shared" ca="1" si="648"/>
        <v>2.8323507366843055</v>
      </c>
      <c r="T1364">
        <f t="shared" ca="1" si="649"/>
        <v>50.594272557643521</v>
      </c>
      <c r="U1364">
        <f t="shared" ca="1" si="670"/>
        <v>-2.6909906686341856E-2</v>
      </c>
      <c r="V1364">
        <f t="shared" ca="1" si="671"/>
        <v>0</v>
      </c>
      <c r="W1364">
        <f t="shared" ca="1" si="650"/>
        <v>1.2466118791740537</v>
      </c>
      <c r="X1364">
        <f t="shared" ca="1" si="651"/>
        <v>6.4823817717050796</v>
      </c>
      <c r="Y1364">
        <f t="shared" ca="1" si="652"/>
        <v>0.84260928517396716</v>
      </c>
      <c r="Z1364">
        <f t="shared" ca="1" si="653"/>
        <v>7.8597654063497835</v>
      </c>
      <c r="AA1364">
        <f t="shared" ca="1" si="654"/>
        <v>633.203111879174</v>
      </c>
      <c r="AB1364">
        <f t="shared" ca="1" si="655"/>
        <v>636.35173125954361</v>
      </c>
      <c r="AC1364">
        <f t="shared" ca="1" si="656"/>
        <v>1.7464923917118323E-2</v>
      </c>
      <c r="AD1364">
        <f t="shared" ca="1" si="657"/>
        <v>2.2475504524912777</v>
      </c>
      <c r="AE1364">
        <f t="shared" ca="1" si="658"/>
        <v>44.86161281566573</v>
      </c>
      <c r="AF1364">
        <f t="shared" ca="1" si="659"/>
        <v>1.7246577834271193E-2</v>
      </c>
      <c r="AG1364">
        <f t="shared" ca="1" si="660"/>
        <v>0</v>
      </c>
      <c r="AH1364">
        <f ca="1">IFERROR(IF(V32="Supercritical",MAX($D$16,IFERROR(L1364,MAX($D$16,POWER((ABS(K1364)^2)/($I$5*MAX(F1364,0.1)^2),1/3)))),IF(V32="Subcritical",MAX($D$16,IFERROR(W1364,MAX($D$16,POWER((ABS(K1364)^2)/($I$5*MAX(F1364,0.1)^2),1/3)))),IF(AND(IFERROR(V1364,0)=1,IFERROR(AG1364,0)=1),IF(IFERROR(T1364,-1E+99)&gt;=IFERROR(AE1364,-1E+99),MAX($D$16,IFERROR(L1364,MAX($D$16,POWER((ABS(K1364)^2)/($I$5*MAX(F1364,0.1)^2),1/3)))),MAX($D$16,IFERROR(W1364,MAX($D$16,POWER((ABS(K1364)^2)/($I$5*MAX(F1364,0.1)^2),1/3))))),IF(IFERROR(V1364,0)=1,MAX($D$16,IFERROR(L1364,MAX($D$16,POWER((ABS(K1364)^2)/($I$5*MAX(F1364,0.1)^2),1/3)))),IF(IFERROR(AG1364,0)=1,MAX($D$16,IFERROR(W1364,MAX($D$16,POWER((ABS(K1364)^2)/($I$5*MAX(F1364,0.1)^2),1/3)))),MAX($D$16,POWER((ABS(K1364)^2)/($I$5*MAX(F1364,0.1)^2),1/3))))))),MAX($D$16,POWER((ABS(K1364)^2)/($I$5*MAX(F1364,0.1)^2),1/3)))</f>
        <v>2.1389677043987478</v>
      </c>
      <c r="AI1364">
        <f t="shared" ca="1" si="661"/>
        <v>634.09546770439874</v>
      </c>
      <c r="AJ1364">
        <f t="shared" ca="1" si="662"/>
        <v>635.16495155659811</v>
      </c>
      <c r="AM1364">
        <v>0</v>
      </c>
      <c r="AN1364">
        <v>0</v>
      </c>
      <c r="AO1364">
        <f t="shared" si="663"/>
        <v>0</v>
      </c>
      <c r="AP1364">
        <f t="shared" si="672"/>
        <v>0</v>
      </c>
      <c r="AQ1364">
        <f t="shared" ca="1" si="664"/>
        <v>1.0000000000000004</v>
      </c>
      <c r="AR1364" t="str">
        <f t="shared" ca="1" si="665"/>
        <v>Supercritical</v>
      </c>
      <c r="AS1364">
        <f t="shared" ca="1" si="666"/>
        <v>3.8141460404132466E-3</v>
      </c>
    </row>
    <row r="1365" spans="1:45" x14ac:dyDescent="0.35">
      <c r="A1365">
        <v>1216</v>
      </c>
      <c r="B1365">
        <v>1214.9949999999999</v>
      </c>
      <c r="C1365">
        <v>616072.20799999998</v>
      </c>
      <c r="D1365">
        <v>3096792.2489999998</v>
      </c>
      <c r="E1365">
        <v>631.95600000000002</v>
      </c>
      <c r="F1365">
        <v>5.2</v>
      </c>
      <c r="G1365">
        <v>0</v>
      </c>
      <c r="H1365" t="s">
        <v>194</v>
      </c>
      <c r="I1365">
        <v>5.7000000000000002E-2</v>
      </c>
      <c r="J1365">
        <f t="shared" si="667"/>
        <v>0.99899999999979627</v>
      </c>
      <c r="K1365">
        <f t="shared" ca="1" si="668"/>
        <v>50.95</v>
      </c>
      <c r="L1365">
        <f t="shared" ca="1" si="669"/>
        <v>1.0684959309922624</v>
      </c>
      <c r="M1365">
        <f t="shared" ca="1" si="642"/>
        <v>5.5561788411597641</v>
      </c>
      <c r="N1365">
        <f t="shared" ca="1" si="643"/>
        <v>0.75728294997139567</v>
      </c>
      <c r="O1365">
        <f t="shared" ca="1" si="644"/>
        <v>9.1699712080119067</v>
      </c>
      <c r="P1365">
        <f t="shared" ca="1" si="645"/>
        <v>633.02449593099232</v>
      </c>
      <c r="Q1365">
        <f t="shared" ca="1" si="646"/>
        <v>637.31034567389588</v>
      </c>
      <c r="R1365">
        <f t="shared" ca="1" si="647"/>
        <v>2.7409906686322007E-2</v>
      </c>
      <c r="S1365">
        <f t="shared" ca="1" si="648"/>
        <v>2.8323507366843055</v>
      </c>
      <c r="T1365">
        <f t="shared" ca="1" si="649"/>
        <v>50.594272557643521</v>
      </c>
      <c r="U1365">
        <f t="shared" ca="1" si="670"/>
        <v>-2.7289652505260165E-2</v>
      </c>
      <c r="V1365">
        <f t="shared" ca="1" si="671"/>
        <v>0</v>
      </c>
      <c r="W1365">
        <f t="shared" ca="1" si="650"/>
        <v>1.2470923423885263</v>
      </c>
      <c r="X1365">
        <f t="shared" ca="1" si="651"/>
        <v>6.4848801804203369</v>
      </c>
      <c r="Y1365">
        <f t="shared" ca="1" si="652"/>
        <v>0.84282876563265696</v>
      </c>
      <c r="Z1365">
        <f t="shared" ca="1" si="653"/>
        <v>7.8567373000710594</v>
      </c>
      <c r="AA1365">
        <f t="shared" ca="1" si="654"/>
        <v>633.20309234238857</v>
      </c>
      <c r="AB1365">
        <f t="shared" ca="1" si="655"/>
        <v>636.34928607339407</v>
      </c>
      <c r="AC1365">
        <f t="shared" ca="1" si="656"/>
        <v>1.7445410096696142E-2</v>
      </c>
      <c r="AD1365">
        <f t="shared" ca="1" si="657"/>
        <v>2.2462517179116528</v>
      </c>
      <c r="AE1365">
        <f t="shared" ca="1" si="658"/>
        <v>44.849000947075197</v>
      </c>
      <c r="AF1365">
        <f t="shared" ca="1" si="659"/>
        <v>1.7244298501168487E-2</v>
      </c>
      <c r="AG1365">
        <f t="shared" ca="1" si="660"/>
        <v>0</v>
      </c>
      <c r="AH1365">
        <f ca="1">IFERROR(IF(V32="Supercritical",MAX($D$16,IFERROR(L1365,MAX($D$16,POWER((ABS(K1365)^2)/($I$5*MAX(F1365,0.1)^2),1/3)))),IF(V32="Subcritical",MAX($D$16,IFERROR(W1365,MAX($D$16,POWER((ABS(K1365)^2)/($I$5*MAX(F1365,0.1)^2),1/3)))),IF(AND(IFERROR(V1365,0)=1,IFERROR(AG1365,0)=1),IF(IFERROR(T1365,-1E+99)&gt;=IFERROR(AE1365,-1E+99),MAX($D$16,IFERROR(L1365,MAX($D$16,POWER((ABS(K1365)^2)/($I$5*MAX(F1365,0.1)^2),1/3)))),MAX($D$16,IFERROR(W1365,MAX($D$16,POWER((ABS(K1365)^2)/($I$5*MAX(F1365,0.1)^2),1/3))))),IF(IFERROR(V1365,0)=1,MAX($D$16,IFERROR(L1365,MAX($D$16,POWER((ABS(K1365)^2)/($I$5*MAX(F1365,0.1)^2),1/3)))),IF(IFERROR(AG1365,0)=1,MAX($D$16,IFERROR(W1365,MAX($D$16,POWER((ABS(K1365)^2)/($I$5*MAX(F1365,0.1)^2),1/3)))),MAX($D$16,POWER((ABS(K1365)^2)/($I$5*MAX(F1365,0.1)^2),1/3))))))),MAX($D$16,POWER((ABS(K1365)^2)/($I$5*MAX(F1365,0.1)^2),1/3)))</f>
        <v>2.1389677043987478</v>
      </c>
      <c r="AI1365">
        <f t="shared" ca="1" si="661"/>
        <v>634.09496770439875</v>
      </c>
      <c r="AJ1365">
        <f t="shared" ca="1" si="662"/>
        <v>635.16445155659812</v>
      </c>
      <c r="AM1365">
        <v>0</v>
      </c>
      <c r="AN1365">
        <v>0</v>
      </c>
      <c r="AO1365">
        <f t="shared" si="663"/>
        <v>0</v>
      </c>
      <c r="AP1365">
        <f t="shared" si="672"/>
        <v>0</v>
      </c>
      <c r="AQ1365">
        <f t="shared" ca="1" si="664"/>
        <v>1.0000000000000004</v>
      </c>
      <c r="AR1365" t="str">
        <f t="shared" ca="1" si="665"/>
        <v>Supercritical</v>
      </c>
      <c r="AS1365">
        <f t="shared" ca="1" si="666"/>
        <v>3.8141460404132466E-3</v>
      </c>
    </row>
    <row r="1366" spans="1:45" x14ac:dyDescent="0.35">
      <c r="A1366">
        <v>1217</v>
      </c>
      <c r="B1366">
        <v>1215.9949999999999</v>
      </c>
      <c r="C1366">
        <v>616072.16500000004</v>
      </c>
      <c r="D1366">
        <v>3096791.25</v>
      </c>
      <c r="E1366">
        <v>631.95550000000003</v>
      </c>
      <c r="F1366">
        <v>5.2</v>
      </c>
      <c r="G1366">
        <v>0</v>
      </c>
      <c r="H1366" t="s">
        <v>194</v>
      </c>
      <c r="I1366">
        <v>5.7000000000000002E-2</v>
      </c>
      <c r="J1366">
        <f t="shared" si="667"/>
        <v>1</v>
      </c>
      <c r="K1366">
        <f t="shared" ca="1" si="668"/>
        <v>50.95</v>
      </c>
      <c r="L1366">
        <f t="shared" ca="1" si="669"/>
        <v>1.0684959309922624</v>
      </c>
      <c r="M1366">
        <f t="shared" ref="M1366:M1429" ca="1" si="673">((F1366)+(G1366)*(L1366))*(L1366)</f>
        <v>5.5561788411597641</v>
      </c>
      <c r="N1366">
        <f t="shared" ref="N1366:N1429" ca="1" si="674">(((F1366)+(G1366)*(L1366))*(L1366))/MAX((F1366)+2*(L1366)*SQRT(1+(G1366)^2),0.000001)</f>
        <v>0.75728294997139567</v>
      </c>
      <c r="O1366">
        <f t="shared" ref="O1366:O1429" ca="1" si="675">ABS(K1366)/MAX(((F1366)+(G1366)*(L1366))*(L1366),0.000001)</f>
        <v>9.1699712080119067</v>
      </c>
      <c r="P1366">
        <f t="shared" ref="P1366:P1429" ca="1" si="676">E1366+L1366</f>
        <v>633.02399593099233</v>
      </c>
      <c r="Q1366">
        <f t="shared" ref="Q1366:Q1429" ca="1" si="677">P1366+((ABS(K1366)/MAX(((F1366)+(G1366)*(L1366))*(L1366),0.000001))^2)/(2*$I$5)</f>
        <v>637.30984567389589</v>
      </c>
      <c r="R1366">
        <f t="shared" ref="R1366:R1429" ca="1" si="678">((ABS(K1366)*$D$6)/(MAX(((F1366)+(G1366)*(L1366))*(L1366),0.000001)*MAX(((((F1366)+(G1366)*(L1366))*(L1366))/MAX((F1366)+2*(L1366)*SQRT(1+(G1366)^2),0.000001))^(2/3),0.000001)))^2</f>
        <v>2.7409906686322007E-2</v>
      </c>
      <c r="S1366">
        <f t="shared" ref="S1366:S1429" ca="1" si="679">ABS(ABS(K1366)/MAX(((F1366)+(G1366)*(L1366))*(L1366),0.000001))/SQRT($I$5*MAX((((F1366)+(G1366)*(L1366))*(L1366))/MAX((F1366)+2*(G1366)*(L1366),0.000001),0.000001))</f>
        <v>2.8323507366843055</v>
      </c>
      <c r="T1366">
        <f t="shared" ref="T1366:T1429" ca="1" si="680">((F1366)*(L1366)^2)/2+(G1366)*(L1366)^3/3+(ABS(K1366)^2)/($I$5*MAX(((F1366)+(G1366)*(L1366))*(L1366),0.000001))</f>
        <v>50.594272557643521</v>
      </c>
      <c r="U1366">
        <f t="shared" ca="1" si="670"/>
        <v>-2.7317062411952975E-2</v>
      </c>
      <c r="V1366">
        <f t="shared" ca="1" si="671"/>
        <v>0</v>
      </c>
      <c r="W1366">
        <f t="shared" ref="W1366:W1429" ca="1" si="681">IF($D$20=0,IFERROR(W1367,MAX($D$16,POWER((ABS(K1366)^2)/($I$5*MAX(F1366,0.1)^2),1/3))),IF(IFERROR(AG1367,0)=0,IFERROR(W1367,MAX($D$16,POWER((ABS(K1366)^2)/($I$5*MAX(F1366,0.1)^2),1/3))),IF(OR(IFERROR(W1366,0)=0,IFERROR(AD1367,0)&gt;1),MAX($D$16,POWER((ABS(K1366)^2)/($I$5*MAX(F1366,0.1)^2),1/3)),IF(IFERROR(AF1366,0)&gt;0,MAX($D$16,IFERROR(W1366,0)+((IFERROR(AF1366,0))*$D$18*IF((IFERROR(AD1366,0))&lt;1,1,-1))),IF(IFERROR(AF1366,0)&lt;0,IF(ABS((MAX($D$16,POWER((ABS(K1366)^2)/($I$5*MAX(F1366,0.1)^2),1/3)))-IFERROR(W1366,0))&gt;$D$19,MAX($D$16,IF((MAX($D$16,POWER((ABS(K1366)^2)/($I$5*MAX(F1366,0.1)^2),1/3)))&gt;IFERROR(W1366,0),MIN((MAX($D$16,POWER((ABS(K1366)^2)/($I$5*MAX(F1366,0.1)^2),1/3))),IFERROR(W1366,0)+(MIN(ABS(IFERROR(AF1366,0))*$D$18,ABS((MAX($D$16,POWER((ABS(K1366)^2)/($I$5*MAX(F1366,0.1)^2),1/3)))-IFERROR(W1366,0))))),MAX((MAX($D$16,POWER((ABS(K1366)^2)/($I$5*MAX(F1366,0.1)^2),1/3))),IFERROR(W1366,0)-(MIN(ABS(IFERROR(AF1366,0))*$D$18,ABS((MAX($D$16,POWER((ABS(K1366)^2)/($I$5*MAX(F1366,0.1)^2),1/3)))-IFERROR(W1366,0))))))),MAX($D$16,POWER((ABS(K1366)^2)/($I$5*MAX(F1366,0.1)^2),1/3))),MAX($D$16,IFERROR(W1366,0)))))))</f>
        <v>1.247574194728315</v>
      </c>
      <c r="X1366">
        <f t="shared" ref="X1366:X1429" ca="1" si="682">((F1366)+(G1366)*(W1366))*(W1366)</f>
        <v>6.4873858125872381</v>
      </c>
      <c r="Y1366">
        <f t="shared" ref="Y1366:Y1429" ca="1" si="683">(((F1366)+(G1366)*(W1366))*(W1366))/MAX((F1366)+2*(W1366)*SQRT(1+(G1366)^2),0.000001)</f>
        <v>0.84304882560495042</v>
      </c>
      <c r="Z1366">
        <f t="shared" ref="Z1366:Z1429" ca="1" si="684">ABS(K1366)/MAX(((F1366)+(G1366)*(W1366))*(W1366),0.000001)</f>
        <v>7.8537027813489333</v>
      </c>
      <c r="AA1366">
        <f t="shared" ref="AA1366:AA1429" ca="1" si="685">E1366+W1366</f>
        <v>633.20307419472829</v>
      </c>
      <c r="AB1366">
        <f t="shared" ref="AB1366:AB1429" ca="1" si="686">AA1366+((ABS(K1366)/MAX(((F1366)+(G1366)*(W1366))*(W1366),0.000001))^2)/(2*$I$5)</f>
        <v>636.34683807738725</v>
      </c>
      <c r="AC1366">
        <f t="shared" ref="AC1366:AC1429" ca="1" si="687">((ABS(K1366)*$D$6)/(MAX(((F1366)+(G1366)*(W1366))*(W1366),0.000001)*MAX(((((F1366)+(G1366)*(W1366))*(W1366))/MAX((F1366)+2*(W1366)*SQRT(1+(G1366)^2),0.000001))^(2/3),0.000001)))^2</f>
        <v>1.7425870050427433E-2</v>
      </c>
      <c r="AD1366">
        <f t="shared" ref="AD1366:AD1429" ca="1" si="688">ABS(ABS(K1366)/MAX(((F1366)+(G1366)*(W1366))*(W1366),0.000001))/SQRT($I$5*MAX((((F1366)+(G1366)*(W1366))*(W1366))/MAX((F1366)+2*(G1366)*(W1366),0.000001),0.000001))</f>
        <v>2.2449504841252872</v>
      </c>
      <c r="AE1366">
        <f t="shared" ref="AE1366:AE1429" ca="1" si="689">((F1366)*(W1366)^2)/2+(G1366)*(W1366)^3/3+(ABS(K1366)^2)/($I$5*MAX(((F1366)+(G1366)*(W1366))*(W1366),0.000001))</f>
        <v>44.836365986486484</v>
      </c>
      <c r="AF1366">
        <f t="shared" ref="AF1366:AF1429" ca="1" si="690">IF($D$20=0,0,IFERROR(AB1367+(((AC1366+AC1367)/2)*J1367)+(IF(Z1366&gt;Z1367,$D$8*((Z1366^2-Z1367^2)/(2*$I$5)),$D$9*((Z1367^2-Z1366^2)/(2*$I$5)))+($D$10*(ABS(I1367)/90)*(MAX(Z1366^2,Z1367^2)/(2*$I$5))))-AB1366,0))</f>
        <v>1.6936349263346528E-2</v>
      </c>
      <c r="AG1366">
        <f t="shared" ref="AG1366:AG1429" ca="1" si="691">IF($D$20=0,1,IFERROR(IF(ROUND(AD1366,3)=1,1,IF(AND(ABS(AF1366)&lt;$D$19,AD1366&lt;1),1,0)),0))</f>
        <v>0</v>
      </c>
      <c r="AH1366">
        <f ca="1">IFERROR(IF(V32="Supercritical",MAX($D$16,IFERROR(L1366,MAX($D$16,POWER((ABS(K1366)^2)/($I$5*MAX(F1366,0.1)^2),1/3)))),IF(V32="Subcritical",MAX($D$16,IFERROR(W1366,MAX($D$16,POWER((ABS(K1366)^2)/($I$5*MAX(F1366,0.1)^2),1/3)))),IF(AND(IFERROR(V1366,0)=1,IFERROR(AG1366,0)=1),IF(IFERROR(T1366,-1E+99)&gt;=IFERROR(AE1366,-1E+99),MAX($D$16,IFERROR(L1366,MAX($D$16,POWER((ABS(K1366)^2)/($I$5*MAX(F1366,0.1)^2),1/3)))),MAX($D$16,IFERROR(W1366,MAX($D$16,POWER((ABS(K1366)^2)/($I$5*MAX(F1366,0.1)^2),1/3))))),IF(IFERROR(V1366,0)=1,MAX($D$16,IFERROR(L1366,MAX($D$16,POWER((ABS(K1366)^2)/($I$5*MAX(F1366,0.1)^2),1/3)))),IF(IFERROR(AG1366,0)=1,MAX($D$16,IFERROR(W1366,MAX($D$16,POWER((ABS(K1366)^2)/($I$5*MAX(F1366,0.1)^2),1/3)))),MAX($D$16,POWER((ABS(K1366)^2)/($I$5*MAX(F1366,0.1)^2),1/3))))))),MAX($D$16,POWER((ABS(K1366)^2)/($I$5*MAX(F1366,0.1)^2),1/3)))</f>
        <v>2.1389677043987478</v>
      </c>
      <c r="AI1366">
        <f t="shared" ref="AI1366:AI1429" ca="1" si="692">E1366+AH1366</f>
        <v>634.09446770439877</v>
      </c>
      <c r="AJ1366">
        <f t="shared" ref="AJ1366:AJ1429" ca="1" si="693">AI1366+((ABS(K1366)/MAX(((F1366)+(G1366)*(AH1366))*(AH1366),0.000001))^2)/(2*$I$5)</f>
        <v>635.16395155659814</v>
      </c>
      <c r="AM1366">
        <v>0</v>
      </c>
      <c r="AN1366">
        <v>0</v>
      </c>
      <c r="AO1366">
        <f t="shared" ref="AO1366:AO1429" si="694">AM1366+AN1366</f>
        <v>0</v>
      </c>
      <c r="AP1366">
        <f t="shared" si="672"/>
        <v>0</v>
      </c>
      <c r="AQ1366">
        <f t="shared" ref="AQ1366:AQ1429" ca="1" si="695">ABS(ABS(K1366)/MAX(((F1366)+(G1366)*(AH1366))*(AH1366),0.000001))/SQRT($I$5*MAX((((F1366)+(G1366)*(AH1366))*(AH1366))/MAX((F1366)+2*(G1366)*(AH1366),0.000001),0.000001))</f>
        <v>1.0000000000000004</v>
      </c>
      <c r="AR1366" t="str">
        <f t="shared" ref="AR1366:AR1429" ca="1" si="696">IF(AQ1366&lt;1,"Subcritical","Supercritical")</f>
        <v>Supercritical</v>
      </c>
      <c r="AS1366">
        <f t="shared" ref="AS1366:AS1429" ca="1" si="697">((ABS(K1366)*$D$6)/(MAX(((F1366)+(G1366)*(AH1366))*(AH1366),0.000001)*MAX(((((F1366)+(G1366)*(AH1366))*(AH1366))/MAX((F1366)+2*(AH1366)*SQRT(1+(G1366)^2),0.000001))^(2/3),0.000001)))^2</f>
        <v>3.8141460404132466E-3</v>
      </c>
    </row>
    <row r="1367" spans="1:45" x14ac:dyDescent="0.35">
      <c r="A1367">
        <v>1218</v>
      </c>
      <c r="B1367">
        <v>1216.9949999999999</v>
      </c>
      <c r="C1367">
        <v>616072.12300000002</v>
      </c>
      <c r="D1367">
        <v>3096790.2510000002</v>
      </c>
      <c r="E1367">
        <v>631.95500000000004</v>
      </c>
      <c r="F1367">
        <v>5.2</v>
      </c>
      <c r="G1367">
        <v>0</v>
      </c>
      <c r="H1367" t="s">
        <v>194</v>
      </c>
      <c r="I1367">
        <v>2E-3</v>
      </c>
      <c r="J1367">
        <f t="shared" ref="J1367:J1430" si="698">B1367-B1366</f>
        <v>1</v>
      </c>
      <c r="K1367">
        <f t="shared" ref="K1367:K1430" ca="1" si="699">MAX(0,K1366-AO1366)</f>
        <v>50.95</v>
      </c>
      <c r="L1367">
        <f t="shared" ref="L1367:L1430" ca="1" si="700">IF($D$20=0,IFERROR(L1366,MAX($D$16,POWER((ABS(K1367)^2)/($I$5*MAX(F1367,0.1)^2),1/3))),IF(IFERROR(V1366,0)=0,IFERROR(L1366,MAX($D$16,POWER((ABS(K1367)^2)/($I$5*MAX(F1367,0.1)^2),1/3))),IF(OR(IFERROR(L1367,0)=0,IFERROR(S1366,0)&lt;1,IFERROR(S1367,0)&lt;1),MAX($D$16,POWER((ABS(K1367)^2)/($I$5*MAX(F1367,0.1)^2),1/3)),IF(IFERROR(U1367,0)&gt;0,MAX($D$16,IFERROR(L1367,0)+((IFERROR(U1367,0))*$D$18*IF((IFERROR(S1367,0))&lt;1,1,-1))),IF(IFERROR(U1367,0)&lt;0,IF(ABS((MAX($D$16,POWER((ABS(K1367)^2)/($I$5*MAX(F1367,0.1)^2),1/3)))-IFERROR(L1367,0))&gt;$D$19,MAX($D$16,IF((MAX($D$16,POWER((ABS(K1367)^2)/($I$5*MAX(F1367,0.1)^2),1/3)))&gt;IFERROR(L1367,0),MIN((MAX($D$16,POWER((ABS(K1367)^2)/($I$5*MAX(F1367,0.1)^2),1/3))),IFERROR(L1367,0)+(MIN(ABS(IFERROR(U1367,0))*$D$18,ABS((MAX($D$16,POWER((ABS(K1367)^2)/($I$5*MAX(F1367,0.1)^2),1/3)))-IFERROR(L1367,0))))),MAX((MAX($D$16,POWER((ABS(K1367)^2)/($I$5*MAX(F1367,0.1)^2),1/3))),IFERROR(L1367,0)-(MIN(ABS(IFERROR(U1367,0))*$D$18,ABS((MAX($D$16,POWER((ABS(K1367)^2)/($I$5*MAX(F1367,0.1)^2),1/3)))-IFERROR(L1367,0))))))),MAX($D$16,POWER((ABS(K1367)^2)/($I$5*MAX(F1367,0.1)^2),1/3))),MAX($D$16,IFERROR(L1367,0)))))))</f>
        <v>1.0684959309922624</v>
      </c>
      <c r="M1367">
        <f t="shared" ca="1" si="673"/>
        <v>5.5561788411597641</v>
      </c>
      <c r="N1367">
        <f t="shared" ca="1" si="674"/>
        <v>0.75728294997139567</v>
      </c>
      <c r="O1367">
        <f t="shared" ca="1" si="675"/>
        <v>9.1699712080119067</v>
      </c>
      <c r="P1367">
        <f t="shared" ca="1" si="676"/>
        <v>633.02349593099234</v>
      </c>
      <c r="Q1367">
        <f t="shared" ca="1" si="677"/>
        <v>637.3093456738959</v>
      </c>
      <c r="R1367">
        <f t="shared" ca="1" si="678"/>
        <v>2.7409906686322007E-2</v>
      </c>
      <c r="S1367">
        <f t="shared" ca="1" si="679"/>
        <v>2.8323507366843055</v>
      </c>
      <c r="T1367">
        <f t="shared" ca="1" si="680"/>
        <v>50.594272557643521</v>
      </c>
      <c r="U1367">
        <f t="shared" ref="U1367:U1430" ca="1" si="701">IF($D$20=0,0,IFERROR(Q1366-(((R1366+R1367)/2)*J1367)-(IF(O1366&gt;O1367,$D$8*((O1366^2-O1367^2)/(2*$I$5)),$D$9*((O1367^2-O1366^2)/(2*$I$5)))+($D$10*(ABS(I1367)/90)*(MAX(O1366^2,O1367^2)/(2*$I$5))))-Q1367,0))</f>
        <v>-2.6924192852106898E-2</v>
      </c>
      <c r="V1367">
        <f t="shared" ref="V1367:V1430" ca="1" si="702">IF($D$20=0,1,IFERROR(IF(ROUND(S1367,3)=1,1,IF(AND(ABS(U1367)&lt;$D$19,S1367&gt;1),1,0)),0))</f>
        <v>0</v>
      </c>
      <c r="W1367">
        <f t="shared" ca="1" si="681"/>
        <v>1.2480575220578085</v>
      </c>
      <c r="X1367">
        <f t="shared" ca="1" si="682"/>
        <v>6.4898991147006049</v>
      </c>
      <c r="Y1367">
        <f t="shared" ca="1" si="683"/>
        <v>0.84326950383397992</v>
      </c>
      <c r="Z1367">
        <f t="shared" ca="1" si="684"/>
        <v>7.8506613276299682</v>
      </c>
      <c r="AA1367">
        <f t="shared" ca="1" si="685"/>
        <v>633.20305752205786</v>
      </c>
      <c r="AB1367">
        <f t="shared" ca="1" si="686"/>
        <v>636.34438694515393</v>
      </c>
      <c r="AC1367">
        <f t="shared" ca="1" si="687"/>
        <v>1.7406300506587889E-2</v>
      </c>
      <c r="AD1367">
        <f t="shared" ca="1" si="688"/>
        <v>2.2436465287626541</v>
      </c>
      <c r="AE1367">
        <f t="shared" ca="1" si="689"/>
        <v>44.823705787617378</v>
      </c>
      <c r="AF1367">
        <f t="shared" ca="1" si="690"/>
        <v>1.6934177905227443E-2</v>
      </c>
      <c r="AG1367">
        <f t="shared" ca="1" si="691"/>
        <v>0</v>
      </c>
      <c r="AH1367">
        <f ca="1">IFERROR(IF(V32="Supercritical",MAX($D$16,IFERROR(L1367,MAX($D$16,POWER((ABS(K1367)^2)/($I$5*MAX(F1367,0.1)^2),1/3)))),IF(V32="Subcritical",MAX($D$16,IFERROR(W1367,MAX($D$16,POWER((ABS(K1367)^2)/($I$5*MAX(F1367,0.1)^2),1/3)))),IF(AND(IFERROR(V1367,0)=1,IFERROR(AG1367,0)=1),IF(IFERROR(T1367,-1E+99)&gt;=IFERROR(AE1367,-1E+99),MAX($D$16,IFERROR(L1367,MAX($D$16,POWER((ABS(K1367)^2)/($I$5*MAX(F1367,0.1)^2),1/3)))),MAX($D$16,IFERROR(W1367,MAX($D$16,POWER((ABS(K1367)^2)/($I$5*MAX(F1367,0.1)^2),1/3))))),IF(IFERROR(V1367,0)=1,MAX($D$16,IFERROR(L1367,MAX($D$16,POWER((ABS(K1367)^2)/($I$5*MAX(F1367,0.1)^2),1/3)))),IF(IFERROR(AG1367,0)=1,MAX($D$16,IFERROR(W1367,MAX($D$16,POWER((ABS(K1367)^2)/($I$5*MAX(F1367,0.1)^2),1/3)))),MAX($D$16,POWER((ABS(K1367)^2)/($I$5*MAX(F1367,0.1)^2),1/3))))))),MAX($D$16,POWER((ABS(K1367)^2)/($I$5*MAX(F1367,0.1)^2),1/3)))</f>
        <v>2.1389677043987478</v>
      </c>
      <c r="AI1367">
        <f t="shared" ca="1" si="692"/>
        <v>634.09396770439878</v>
      </c>
      <c r="AJ1367">
        <f t="shared" ca="1" si="693"/>
        <v>635.16345155659815</v>
      </c>
      <c r="AM1367">
        <v>0</v>
      </c>
      <c r="AN1367">
        <v>0</v>
      </c>
      <c r="AO1367">
        <f t="shared" si="694"/>
        <v>0</v>
      </c>
      <c r="AP1367">
        <f t="shared" ref="AP1367:AP1430" si="703">AP1366+AO1367</f>
        <v>0</v>
      </c>
      <c r="AQ1367">
        <f t="shared" ca="1" si="695"/>
        <v>1.0000000000000004</v>
      </c>
      <c r="AR1367" t="str">
        <f t="shared" ca="1" si="696"/>
        <v>Supercritical</v>
      </c>
      <c r="AS1367">
        <f t="shared" ca="1" si="697"/>
        <v>3.8141460404132466E-3</v>
      </c>
    </row>
    <row r="1368" spans="1:45" x14ac:dyDescent="0.35">
      <c r="A1368">
        <v>1219</v>
      </c>
      <c r="B1368">
        <v>1217.9960000000001</v>
      </c>
      <c r="C1368">
        <v>616072.08100000001</v>
      </c>
      <c r="D1368">
        <v>3096789.2510000002</v>
      </c>
      <c r="E1368">
        <v>631.95450000000005</v>
      </c>
      <c r="F1368">
        <v>5.2</v>
      </c>
      <c r="G1368">
        <v>0</v>
      </c>
      <c r="H1368" t="s">
        <v>194</v>
      </c>
      <c r="I1368">
        <v>2E-3</v>
      </c>
      <c r="J1368">
        <f t="shared" si="698"/>
        <v>1.0010000000002037</v>
      </c>
      <c r="K1368">
        <f t="shared" ca="1" si="699"/>
        <v>50.95</v>
      </c>
      <c r="L1368">
        <f t="shared" ca="1" si="700"/>
        <v>1.0684959309922624</v>
      </c>
      <c r="M1368">
        <f t="shared" ca="1" si="673"/>
        <v>5.5561788411597641</v>
      </c>
      <c r="N1368">
        <f t="shared" ca="1" si="674"/>
        <v>0.75728294997139567</v>
      </c>
      <c r="O1368">
        <f t="shared" ca="1" si="675"/>
        <v>9.1699712080119067</v>
      </c>
      <c r="P1368">
        <f t="shared" ca="1" si="676"/>
        <v>633.02299593099235</v>
      </c>
      <c r="Q1368">
        <f t="shared" ca="1" si="677"/>
        <v>637.30884567389592</v>
      </c>
      <c r="R1368">
        <f t="shared" ca="1" si="678"/>
        <v>2.7409906686322007E-2</v>
      </c>
      <c r="S1368">
        <f t="shared" ca="1" si="679"/>
        <v>2.8323507366843055</v>
      </c>
      <c r="T1368">
        <f t="shared" ca="1" si="680"/>
        <v>50.594272557643521</v>
      </c>
      <c r="U1368">
        <f t="shared" ca="1" si="701"/>
        <v>-2.6951602758799709E-2</v>
      </c>
      <c r="V1368">
        <f t="shared" ca="1" si="702"/>
        <v>0</v>
      </c>
      <c r="W1368">
        <f t="shared" ca="1" si="681"/>
        <v>1.2485424111081838</v>
      </c>
      <c r="X1368">
        <f t="shared" ca="1" si="682"/>
        <v>6.4924205377625555</v>
      </c>
      <c r="Y1368">
        <f t="shared" ca="1" si="683"/>
        <v>0.8434908394179641</v>
      </c>
      <c r="Z1368">
        <f t="shared" ca="1" si="684"/>
        <v>7.8476124126054536</v>
      </c>
      <c r="AA1368">
        <f t="shared" ca="1" si="685"/>
        <v>633.20304241110819</v>
      </c>
      <c r="AB1368">
        <f t="shared" ca="1" si="686"/>
        <v>636.34193234884924</v>
      </c>
      <c r="AC1368">
        <f t="shared" ca="1" si="687"/>
        <v>1.738669817988419E-2</v>
      </c>
      <c r="AD1368">
        <f t="shared" ca="1" si="688"/>
        <v>2.2423396280226866</v>
      </c>
      <c r="AE1368">
        <f t="shared" ca="1" si="689"/>
        <v>44.811018191205477</v>
      </c>
      <c r="AF1368">
        <f t="shared" ca="1" si="690"/>
        <v>1.7184892723776102E-2</v>
      </c>
      <c r="AG1368">
        <f t="shared" ca="1" si="691"/>
        <v>0</v>
      </c>
      <c r="AH1368">
        <f ca="1">IFERROR(IF(V32="Supercritical",MAX($D$16,IFERROR(L1368,MAX($D$16,POWER((ABS(K1368)^2)/($I$5*MAX(F1368,0.1)^2),1/3)))),IF(V32="Subcritical",MAX($D$16,IFERROR(W1368,MAX($D$16,POWER((ABS(K1368)^2)/($I$5*MAX(F1368,0.1)^2),1/3)))),IF(AND(IFERROR(V1368,0)=1,IFERROR(AG1368,0)=1),IF(IFERROR(T1368,-1E+99)&gt;=IFERROR(AE1368,-1E+99),MAX($D$16,IFERROR(L1368,MAX($D$16,POWER((ABS(K1368)^2)/($I$5*MAX(F1368,0.1)^2),1/3)))),MAX($D$16,IFERROR(W1368,MAX($D$16,POWER((ABS(K1368)^2)/($I$5*MAX(F1368,0.1)^2),1/3))))),IF(IFERROR(V1368,0)=1,MAX($D$16,IFERROR(L1368,MAX($D$16,POWER((ABS(K1368)^2)/($I$5*MAX(F1368,0.1)^2),1/3)))),IF(IFERROR(AG1368,0)=1,MAX($D$16,IFERROR(W1368,MAX($D$16,POWER((ABS(K1368)^2)/($I$5*MAX(F1368,0.1)^2),1/3)))),MAX($D$16,POWER((ABS(K1368)^2)/($I$5*MAX(F1368,0.1)^2),1/3))))))),MAX($D$16,POWER((ABS(K1368)^2)/($I$5*MAX(F1368,0.1)^2),1/3)))</f>
        <v>2.1389677043987478</v>
      </c>
      <c r="AI1368">
        <f t="shared" ca="1" si="692"/>
        <v>634.09346770439879</v>
      </c>
      <c r="AJ1368">
        <f t="shared" ca="1" si="693"/>
        <v>635.16295155659816</v>
      </c>
      <c r="AM1368">
        <v>0</v>
      </c>
      <c r="AN1368">
        <v>0</v>
      </c>
      <c r="AO1368">
        <f t="shared" si="694"/>
        <v>0</v>
      </c>
      <c r="AP1368">
        <f t="shared" si="703"/>
        <v>0</v>
      </c>
      <c r="AQ1368">
        <f t="shared" ca="1" si="695"/>
        <v>1.0000000000000004</v>
      </c>
      <c r="AR1368" t="str">
        <f t="shared" ca="1" si="696"/>
        <v>Supercritical</v>
      </c>
      <c r="AS1368">
        <f t="shared" ca="1" si="697"/>
        <v>3.8141460404132466E-3</v>
      </c>
    </row>
    <row r="1369" spans="1:45" x14ac:dyDescent="0.35">
      <c r="A1369">
        <v>1220</v>
      </c>
      <c r="B1369">
        <v>1218.9960000000001</v>
      </c>
      <c r="C1369">
        <v>616072.03899999999</v>
      </c>
      <c r="D1369">
        <v>3096788.2519999999</v>
      </c>
      <c r="E1369">
        <v>631.95399999999995</v>
      </c>
      <c r="F1369">
        <v>5.2</v>
      </c>
      <c r="G1369">
        <v>0</v>
      </c>
      <c r="H1369" t="s">
        <v>194</v>
      </c>
      <c r="I1369">
        <v>5.7000000000000002E-2</v>
      </c>
      <c r="J1369">
        <f t="shared" si="698"/>
        <v>1</v>
      </c>
      <c r="K1369">
        <f t="shared" ca="1" si="699"/>
        <v>50.95</v>
      </c>
      <c r="L1369">
        <f t="shared" ca="1" si="700"/>
        <v>1.0684959309922624</v>
      </c>
      <c r="M1369">
        <f t="shared" ca="1" si="673"/>
        <v>5.5561788411597641</v>
      </c>
      <c r="N1369">
        <f t="shared" ca="1" si="674"/>
        <v>0.75728294997139567</v>
      </c>
      <c r="O1369">
        <f t="shared" ca="1" si="675"/>
        <v>9.1699712080119067</v>
      </c>
      <c r="P1369">
        <f t="shared" ca="1" si="676"/>
        <v>633.02249593099225</v>
      </c>
      <c r="Q1369">
        <f t="shared" ca="1" si="677"/>
        <v>637.30834567389581</v>
      </c>
      <c r="R1369">
        <f t="shared" ca="1" si="678"/>
        <v>2.7409906686322007E-2</v>
      </c>
      <c r="S1369">
        <f t="shared" ca="1" si="679"/>
        <v>2.8323507366843055</v>
      </c>
      <c r="T1369">
        <f t="shared" ca="1" si="680"/>
        <v>50.594272557643521</v>
      </c>
      <c r="U1369">
        <f t="shared" ca="1" si="701"/>
        <v>-2.7317062411839288E-2</v>
      </c>
      <c r="V1369">
        <f t="shared" ca="1" si="702"/>
        <v>0</v>
      </c>
      <c r="W1369">
        <f t="shared" ca="1" si="681"/>
        <v>1.2490289495390694</v>
      </c>
      <c r="X1369">
        <f t="shared" ca="1" si="682"/>
        <v>6.4949505376031613</v>
      </c>
      <c r="Y1369">
        <f t="shared" ca="1" si="683"/>
        <v>0.84371287183757704</v>
      </c>
      <c r="Z1369">
        <f t="shared" ca="1" si="684"/>
        <v>7.844555505853342</v>
      </c>
      <c r="AA1369">
        <f t="shared" ca="1" si="685"/>
        <v>633.20302894953898</v>
      </c>
      <c r="AB1369">
        <f t="shared" ca="1" si="686"/>
        <v>636.33947395893824</v>
      </c>
      <c r="AC1369">
        <f t="shared" ca="1" si="687"/>
        <v>1.7367059769298313E-2</v>
      </c>
      <c r="AD1369">
        <f t="shared" ca="1" si="688"/>
        <v>2.2410295565220228</v>
      </c>
      <c r="AE1369">
        <f t="shared" ca="1" si="689"/>
        <v>44.798301023566623</v>
      </c>
      <c r="AF1369">
        <f t="shared" ca="1" si="690"/>
        <v>1.7165022045219303E-2</v>
      </c>
      <c r="AG1369">
        <f t="shared" ca="1" si="691"/>
        <v>0</v>
      </c>
      <c r="AH1369">
        <f ca="1">IFERROR(IF(V32="Supercritical",MAX($D$16,IFERROR(L1369,MAX($D$16,POWER((ABS(K1369)^2)/($I$5*MAX(F1369,0.1)^2),1/3)))),IF(V32="Subcritical",MAX($D$16,IFERROR(W1369,MAX($D$16,POWER((ABS(K1369)^2)/($I$5*MAX(F1369,0.1)^2),1/3)))),IF(AND(IFERROR(V1369,0)=1,IFERROR(AG1369,0)=1),IF(IFERROR(T1369,-1E+99)&gt;=IFERROR(AE1369,-1E+99),MAX($D$16,IFERROR(L1369,MAX($D$16,POWER((ABS(K1369)^2)/($I$5*MAX(F1369,0.1)^2),1/3)))),MAX($D$16,IFERROR(W1369,MAX($D$16,POWER((ABS(K1369)^2)/($I$5*MAX(F1369,0.1)^2),1/3))))),IF(IFERROR(V1369,0)=1,MAX($D$16,IFERROR(L1369,MAX($D$16,POWER((ABS(K1369)^2)/($I$5*MAX(F1369,0.1)^2),1/3)))),IF(IFERROR(AG1369,0)=1,MAX($D$16,IFERROR(W1369,MAX($D$16,POWER((ABS(K1369)^2)/($I$5*MAX(F1369,0.1)^2),1/3)))),MAX($D$16,POWER((ABS(K1369)^2)/($I$5*MAX(F1369,0.1)^2),1/3))))))),MAX($D$16,POWER((ABS(K1369)^2)/($I$5*MAX(F1369,0.1)^2),1/3)))</f>
        <v>2.1389677043987478</v>
      </c>
      <c r="AI1369">
        <f t="shared" ca="1" si="692"/>
        <v>634.09296770439869</v>
      </c>
      <c r="AJ1369">
        <f t="shared" ca="1" si="693"/>
        <v>635.16245155659806</v>
      </c>
      <c r="AM1369">
        <v>0</v>
      </c>
      <c r="AN1369">
        <v>0</v>
      </c>
      <c r="AO1369">
        <f t="shared" si="694"/>
        <v>0</v>
      </c>
      <c r="AP1369">
        <f t="shared" si="703"/>
        <v>0</v>
      </c>
      <c r="AQ1369">
        <f t="shared" ca="1" si="695"/>
        <v>1.0000000000000004</v>
      </c>
      <c r="AR1369" t="str">
        <f t="shared" ca="1" si="696"/>
        <v>Supercritical</v>
      </c>
      <c r="AS1369">
        <f t="shared" ca="1" si="697"/>
        <v>3.8141460404132466E-3</v>
      </c>
    </row>
    <row r="1370" spans="1:45" x14ac:dyDescent="0.35">
      <c r="A1370">
        <v>1221</v>
      </c>
      <c r="B1370">
        <v>1219.9960000000001</v>
      </c>
      <c r="C1370">
        <v>616071.99600000004</v>
      </c>
      <c r="D1370">
        <v>3096787.253</v>
      </c>
      <c r="E1370">
        <v>631.95349999999996</v>
      </c>
      <c r="F1370">
        <v>5.2</v>
      </c>
      <c r="G1370">
        <v>0</v>
      </c>
      <c r="H1370" t="s">
        <v>194</v>
      </c>
      <c r="I1370">
        <v>5.7000000000000002E-2</v>
      </c>
      <c r="J1370">
        <f t="shared" si="698"/>
        <v>1</v>
      </c>
      <c r="K1370">
        <f t="shared" ca="1" si="699"/>
        <v>50.95</v>
      </c>
      <c r="L1370">
        <f t="shared" ca="1" si="700"/>
        <v>1.0684959309922624</v>
      </c>
      <c r="M1370">
        <f t="shared" ca="1" si="673"/>
        <v>5.5561788411597641</v>
      </c>
      <c r="N1370">
        <f t="shared" ca="1" si="674"/>
        <v>0.75728294997139567</v>
      </c>
      <c r="O1370">
        <f t="shared" ca="1" si="675"/>
        <v>9.1699712080119067</v>
      </c>
      <c r="P1370">
        <f t="shared" ca="1" si="676"/>
        <v>633.02199593099226</v>
      </c>
      <c r="Q1370">
        <f t="shared" ca="1" si="677"/>
        <v>637.30784567389583</v>
      </c>
      <c r="R1370">
        <f t="shared" ca="1" si="678"/>
        <v>2.7409906686322007E-2</v>
      </c>
      <c r="S1370">
        <f t="shared" ca="1" si="679"/>
        <v>2.8323507366843055</v>
      </c>
      <c r="T1370">
        <f t="shared" ca="1" si="680"/>
        <v>50.594272557643521</v>
      </c>
      <c r="U1370">
        <f t="shared" ca="1" si="701"/>
        <v>-2.7317062411952975E-2</v>
      </c>
      <c r="V1370">
        <f t="shared" ca="1" si="702"/>
        <v>0</v>
      </c>
      <c r="W1370">
        <f t="shared" ca="1" si="681"/>
        <v>1.249517226001404</v>
      </c>
      <c r="X1370">
        <f t="shared" ca="1" si="682"/>
        <v>6.4974895752073012</v>
      </c>
      <c r="Y1370">
        <f t="shared" ca="1" si="683"/>
        <v>0.84393564098379381</v>
      </c>
      <c r="Z1370">
        <f t="shared" ca="1" si="684"/>
        <v>7.84149007247533</v>
      </c>
      <c r="AA1370">
        <f t="shared" ca="1" si="685"/>
        <v>633.20301722600141</v>
      </c>
      <c r="AB1370">
        <f t="shared" ca="1" si="686"/>
        <v>636.33701144397946</v>
      </c>
      <c r="AC1370">
        <f t="shared" ca="1" si="687"/>
        <v>1.7347381955916757E-2</v>
      </c>
      <c r="AD1370">
        <f t="shared" ca="1" si="688"/>
        <v>2.2397160871424417</v>
      </c>
      <c r="AE1370">
        <f t="shared" ca="1" si="689"/>
        <v>44.785552095137582</v>
      </c>
      <c r="AF1370">
        <f t="shared" ca="1" si="690"/>
        <v>1.6847381955926721E-2</v>
      </c>
      <c r="AG1370">
        <f t="shared" ca="1" si="691"/>
        <v>0</v>
      </c>
      <c r="AH1370">
        <f ca="1">IFERROR(IF(V32="Supercritical",MAX($D$16,IFERROR(L1370,MAX($D$16,POWER((ABS(K1370)^2)/($I$5*MAX(F1370,0.1)^2),1/3)))),IF(V32="Subcritical",MAX($D$16,IFERROR(W1370,MAX($D$16,POWER((ABS(K1370)^2)/($I$5*MAX(F1370,0.1)^2),1/3)))),IF(AND(IFERROR(V1370,0)=1,IFERROR(AG1370,0)=1),IF(IFERROR(T1370,-1E+99)&gt;=IFERROR(AE1370,-1E+99),MAX($D$16,IFERROR(L1370,MAX($D$16,POWER((ABS(K1370)^2)/($I$5*MAX(F1370,0.1)^2),1/3)))),MAX($D$16,IFERROR(W1370,MAX($D$16,POWER((ABS(K1370)^2)/($I$5*MAX(F1370,0.1)^2),1/3))))),IF(IFERROR(V1370,0)=1,MAX($D$16,IFERROR(L1370,MAX($D$16,POWER((ABS(K1370)^2)/($I$5*MAX(F1370,0.1)^2),1/3)))),IF(IFERROR(AG1370,0)=1,MAX($D$16,IFERROR(W1370,MAX($D$16,POWER((ABS(K1370)^2)/($I$5*MAX(F1370,0.1)^2),1/3)))),MAX($D$16,POWER((ABS(K1370)^2)/($I$5*MAX(F1370,0.1)^2),1/3))))))),MAX($D$16,POWER((ABS(K1370)^2)/($I$5*MAX(F1370,0.1)^2),1/3)))</f>
        <v>2.1389677043987478</v>
      </c>
      <c r="AI1370">
        <f t="shared" ca="1" si="692"/>
        <v>634.0924677043987</v>
      </c>
      <c r="AJ1370">
        <f t="shared" ca="1" si="693"/>
        <v>635.16195155659807</v>
      </c>
      <c r="AM1370">
        <v>0</v>
      </c>
      <c r="AN1370">
        <v>0</v>
      </c>
      <c r="AO1370">
        <f t="shared" si="694"/>
        <v>0</v>
      </c>
      <c r="AP1370">
        <f t="shared" si="703"/>
        <v>0</v>
      </c>
      <c r="AQ1370">
        <f t="shared" ca="1" si="695"/>
        <v>1.0000000000000004</v>
      </c>
      <c r="AR1370" t="str">
        <f t="shared" ca="1" si="696"/>
        <v>Supercritical</v>
      </c>
      <c r="AS1370">
        <f t="shared" ca="1" si="697"/>
        <v>3.8141460404132466E-3</v>
      </c>
    </row>
    <row r="1371" spans="1:45" x14ac:dyDescent="0.35">
      <c r="A1371">
        <v>1222</v>
      </c>
      <c r="B1371">
        <v>1220.9960000000001</v>
      </c>
      <c r="C1371">
        <v>616071.95400000003</v>
      </c>
      <c r="D1371">
        <v>3096786.2540000002</v>
      </c>
      <c r="E1371">
        <v>631.95299999999997</v>
      </c>
      <c r="F1371">
        <v>5.2</v>
      </c>
      <c r="G1371">
        <v>0</v>
      </c>
      <c r="H1371" t="s">
        <v>194</v>
      </c>
      <c r="I1371">
        <v>0</v>
      </c>
      <c r="J1371">
        <f t="shared" si="698"/>
        <v>1</v>
      </c>
      <c r="K1371">
        <f t="shared" ca="1" si="699"/>
        <v>50.95</v>
      </c>
      <c r="L1371">
        <f t="shared" ca="1" si="700"/>
        <v>1.0684959309922624</v>
      </c>
      <c r="M1371">
        <f t="shared" ca="1" si="673"/>
        <v>5.5561788411597641</v>
      </c>
      <c r="N1371">
        <f t="shared" ca="1" si="674"/>
        <v>0.75728294997139567</v>
      </c>
      <c r="O1371">
        <f t="shared" ca="1" si="675"/>
        <v>9.1699712080119067</v>
      </c>
      <c r="P1371">
        <f t="shared" ca="1" si="676"/>
        <v>633.02149593099227</v>
      </c>
      <c r="Q1371">
        <f t="shared" ca="1" si="677"/>
        <v>637.30734567389584</v>
      </c>
      <c r="R1371">
        <f t="shared" ca="1" si="678"/>
        <v>2.7409906686322007E-2</v>
      </c>
      <c r="S1371">
        <f t="shared" ca="1" si="679"/>
        <v>2.8323507366843055</v>
      </c>
      <c r="T1371">
        <f t="shared" ca="1" si="680"/>
        <v>50.594272557643521</v>
      </c>
      <c r="U1371">
        <f t="shared" ca="1" si="701"/>
        <v>-2.6909906686341856E-2</v>
      </c>
      <c r="V1371">
        <f t="shared" ca="1" si="702"/>
        <v>0</v>
      </c>
      <c r="W1371">
        <f t="shared" ca="1" si="681"/>
        <v>1.2500073302016399</v>
      </c>
      <c r="X1371">
        <f t="shared" ca="1" si="682"/>
        <v>6.5000381170485273</v>
      </c>
      <c r="Y1371">
        <f t="shared" ca="1" si="683"/>
        <v>0.84415918718628713</v>
      </c>
      <c r="Z1371">
        <f t="shared" ca="1" si="684"/>
        <v>7.8384155727281906</v>
      </c>
      <c r="AA1371">
        <f t="shared" ca="1" si="685"/>
        <v>633.20300733020156</v>
      </c>
      <c r="AB1371">
        <f t="shared" ca="1" si="686"/>
        <v>636.33454447040481</v>
      </c>
      <c r="AC1371">
        <f t="shared" ca="1" si="687"/>
        <v>1.7327661400738666E-2</v>
      </c>
      <c r="AD1371">
        <f t="shared" ca="1" si="688"/>
        <v>2.238398990876111</v>
      </c>
      <c r="AE1371">
        <f t="shared" ca="1" si="689"/>
        <v>44.772769198998915</v>
      </c>
      <c r="AF1371">
        <f t="shared" ca="1" si="690"/>
        <v>1.712515742906362E-2</v>
      </c>
      <c r="AG1371">
        <f t="shared" ca="1" si="691"/>
        <v>0</v>
      </c>
      <c r="AH1371">
        <f ca="1">IFERROR(IF(V32="Supercritical",MAX($D$16,IFERROR(L1371,MAX($D$16,POWER((ABS(K1371)^2)/($I$5*MAX(F1371,0.1)^2),1/3)))),IF(V32="Subcritical",MAX($D$16,IFERROR(W1371,MAX($D$16,POWER((ABS(K1371)^2)/($I$5*MAX(F1371,0.1)^2),1/3)))),IF(AND(IFERROR(V1371,0)=1,IFERROR(AG1371,0)=1),IF(IFERROR(T1371,-1E+99)&gt;=IFERROR(AE1371,-1E+99),MAX($D$16,IFERROR(L1371,MAX($D$16,POWER((ABS(K1371)^2)/($I$5*MAX(F1371,0.1)^2),1/3)))),MAX($D$16,IFERROR(W1371,MAX($D$16,POWER((ABS(K1371)^2)/($I$5*MAX(F1371,0.1)^2),1/3))))),IF(IFERROR(V1371,0)=1,MAX($D$16,IFERROR(L1371,MAX($D$16,POWER((ABS(K1371)^2)/($I$5*MAX(F1371,0.1)^2),1/3)))),IF(IFERROR(AG1371,0)=1,MAX($D$16,IFERROR(W1371,MAX($D$16,POWER((ABS(K1371)^2)/($I$5*MAX(F1371,0.1)^2),1/3)))),MAX($D$16,POWER((ABS(K1371)^2)/($I$5*MAX(F1371,0.1)^2),1/3))))))),MAX($D$16,POWER((ABS(K1371)^2)/($I$5*MAX(F1371,0.1)^2),1/3)))</f>
        <v>2.1389677043987478</v>
      </c>
      <c r="AI1371">
        <f t="shared" ca="1" si="692"/>
        <v>634.09196770439871</v>
      </c>
      <c r="AJ1371">
        <f t="shared" ca="1" si="693"/>
        <v>635.16145155659808</v>
      </c>
      <c r="AM1371">
        <v>0</v>
      </c>
      <c r="AN1371">
        <v>0</v>
      </c>
      <c r="AO1371">
        <f t="shared" si="694"/>
        <v>0</v>
      </c>
      <c r="AP1371">
        <f t="shared" si="703"/>
        <v>0</v>
      </c>
      <c r="AQ1371">
        <f t="shared" ca="1" si="695"/>
        <v>1.0000000000000004</v>
      </c>
      <c r="AR1371" t="str">
        <f t="shared" ca="1" si="696"/>
        <v>Supercritical</v>
      </c>
      <c r="AS1371">
        <f t="shared" ca="1" si="697"/>
        <v>3.8141460404132466E-3</v>
      </c>
    </row>
    <row r="1372" spans="1:45" x14ac:dyDescent="0.35">
      <c r="A1372">
        <v>1223</v>
      </c>
      <c r="B1372">
        <v>1221.9960000000001</v>
      </c>
      <c r="C1372">
        <v>616071.91200000001</v>
      </c>
      <c r="D1372">
        <v>3096785.2549999999</v>
      </c>
      <c r="E1372">
        <v>631.95249999999999</v>
      </c>
      <c r="F1372">
        <v>5.2</v>
      </c>
      <c r="G1372">
        <v>0</v>
      </c>
      <c r="H1372" t="s">
        <v>194</v>
      </c>
      <c r="I1372">
        <v>5.7000000000000002E-2</v>
      </c>
      <c r="J1372">
        <f t="shared" si="698"/>
        <v>1</v>
      </c>
      <c r="K1372">
        <f t="shared" ca="1" si="699"/>
        <v>50.95</v>
      </c>
      <c r="L1372">
        <f t="shared" ca="1" si="700"/>
        <v>1.0684959309922624</v>
      </c>
      <c r="M1372">
        <f t="shared" ca="1" si="673"/>
        <v>5.5561788411597641</v>
      </c>
      <c r="N1372">
        <f t="shared" ca="1" si="674"/>
        <v>0.75728294997139567</v>
      </c>
      <c r="O1372">
        <f t="shared" ca="1" si="675"/>
        <v>9.1699712080119067</v>
      </c>
      <c r="P1372">
        <f t="shared" ca="1" si="676"/>
        <v>633.02099593099229</v>
      </c>
      <c r="Q1372">
        <f t="shared" ca="1" si="677"/>
        <v>637.30684567389585</v>
      </c>
      <c r="R1372">
        <f t="shared" ca="1" si="678"/>
        <v>2.7409906686322007E-2</v>
      </c>
      <c r="S1372">
        <f t="shared" ca="1" si="679"/>
        <v>2.8323507366843055</v>
      </c>
      <c r="T1372">
        <f t="shared" ca="1" si="680"/>
        <v>50.594272557643521</v>
      </c>
      <c r="U1372">
        <f t="shared" ca="1" si="701"/>
        <v>-2.7317062411952975E-2</v>
      </c>
      <c r="V1372">
        <f t="shared" ca="1" si="702"/>
        <v>0</v>
      </c>
      <c r="W1372">
        <f t="shared" ca="1" si="681"/>
        <v>1.250499352967142</v>
      </c>
      <c r="X1372">
        <f t="shared" ca="1" si="682"/>
        <v>6.5025966354291382</v>
      </c>
      <c r="Y1372">
        <f t="shared" ca="1" si="683"/>
        <v>0.8443835512422988</v>
      </c>
      <c r="Z1372">
        <f t="shared" ca="1" si="684"/>
        <v>7.8353314616504059</v>
      </c>
      <c r="AA1372">
        <f t="shared" ca="1" si="685"/>
        <v>633.20299935296714</v>
      </c>
      <c r="AB1372">
        <f t="shared" ca="1" si="686"/>
        <v>636.33207270230093</v>
      </c>
      <c r="AC1372">
        <f t="shared" ca="1" si="687"/>
        <v>1.7307894742470596E-2</v>
      </c>
      <c r="AD1372">
        <f t="shared" ca="1" si="688"/>
        <v>2.2370780366691108</v>
      </c>
      <c r="AE1372">
        <f t="shared" ca="1" si="689"/>
        <v>44.759950109382814</v>
      </c>
      <c r="AF1372">
        <f t="shared" ca="1" si="690"/>
        <v>1.7105156710613301E-2</v>
      </c>
      <c r="AG1372">
        <f t="shared" ca="1" si="691"/>
        <v>0</v>
      </c>
      <c r="AH1372">
        <f ca="1">IFERROR(IF(V32="Supercritical",MAX($D$16,IFERROR(L1372,MAX($D$16,POWER((ABS(K1372)^2)/($I$5*MAX(F1372,0.1)^2),1/3)))),IF(V32="Subcritical",MAX($D$16,IFERROR(W1372,MAX($D$16,POWER((ABS(K1372)^2)/($I$5*MAX(F1372,0.1)^2),1/3)))),IF(AND(IFERROR(V1372,0)=1,IFERROR(AG1372,0)=1),IF(IFERROR(T1372,-1E+99)&gt;=IFERROR(AE1372,-1E+99),MAX($D$16,IFERROR(L1372,MAX($D$16,POWER((ABS(K1372)^2)/($I$5*MAX(F1372,0.1)^2),1/3)))),MAX($D$16,IFERROR(W1372,MAX($D$16,POWER((ABS(K1372)^2)/($I$5*MAX(F1372,0.1)^2),1/3))))),IF(IFERROR(V1372,0)=1,MAX($D$16,IFERROR(L1372,MAX($D$16,POWER((ABS(K1372)^2)/($I$5*MAX(F1372,0.1)^2),1/3)))),IF(IFERROR(AG1372,0)=1,MAX($D$16,IFERROR(W1372,MAX($D$16,POWER((ABS(K1372)^2)/($I$5*MAX(F1372,0.1)^2),1/3)))),MAX($D$16,POWER((ABS(K1372)^2)/($I$5*MAX(F1372,0.1)^2),1/3))))))),MAX($D$16,POWER((ABS(K1372)^2)/($I$5*MAX(F1372,0.1)^2),1/3)))</f>
        <v>2.1389677043987478</v>
      </c>
      <c r="AI1372">
        <f t="shared" ca="1" si="692"/>
        <v>634.09146770439872</v>
      </c>
      <c r="AJ1372">
        <f t="shared" ca="1" si="693"/>
        <v>635.16095155659809</v>
      </c>
      <c r="AM1372">
        <v>0</v>
      </c>
      <c r="AN1372">
        <v>0</v>
      </c>
      <c r="AO1372">
        <f t="shared" si="694"/>
        <v>0</v>
      </c>
      <c r="AP1372">
        <f t="shared" si="703"/>
        <v>0</v>
      </c>
      <c r="AQ1372">
        <f t="shared" ca="1" si="695"/>
        <v>1.0000000000000004</v>
      </c>
      <c r="AR1372" t="str">
        <f t="shared" ca="1" si="696"/>
        <v>Supercritical</v>
      </c>
      <c r="AS1372">
        <f t="shared" ca="1" si="697"/>
        <v>3.8141460404132466E-3</v>
      </c>
    </row>
    <row r="1373" spans="1:45" x14ac:dyDescent="0.35">
      <c r="A1373">
        <v>1224</v>
      </c>
      <c r="B1373">
        <v>1222.9960000000001</v>
      </c>
      <c r="C1373">
        <v>616071.86899999995</v>
      </c>
      <c r="D1373">
        <v>3096784.2560000001</v>
      </c>
      <c r="E1373">
        <v>631.952</v>
      </c>
      <c r="F1373">
        <v>5.2</v>
      </c>
      <c r="G1373">
        <v>0</v>
      </c>
      <c r="H1373" t="s">
        <v>194</v>
      </c>
      <c r="I1373">
        <v>5.7000000000000002E-2</v>
      </c>
      <c r="J1373">
        <f t="shared" si="698"/>
        <v>1</v>
      </c>
      <c r="K1373">
        <f t="shared" ca="1" si="699"/>
        <v>50.95</v>
      </c>
      <c r="L1373">
        <f t="shared" ca="1" si="700"/>
        <v>1.0684959309922624</v>
      </c>
      <c r="M1373">
        <f t="shared" ca="1" si="673"/>
        <v>5.5561788411597641</v>
      </c>
      <c r="N1373">
        <f t="shared" ca="1" si="674"/>
        <v>0.75728294997139567</v>
      </c>
      <c r="O1373">
        <f t="shared" ca="1" si="675"/>
        <v>9.1699712080119067</v>
      </c>
      <c r="P1373">
        <f t="shared" ca="1" si="676"/>
        <v>633.0204959309923</v>
      </c>
      <c r="Q1373">
        <f t="shared" ca="1" si="677"/>
        <v>637.30634567389586</v>
      </c>
      <c r="R1373">
        <f t="shared" ca="1" si="678"/>
        <v>2.7409906686322007E-2</v>
      </c>
      <c r="S1373">
        <f t="shared" ca="1" si="679"/>
        <v>2.8323507366843055</v>
      </c>
      <c r="T1373">
        <f t="shared" ca="1" si="680"/>
        <v>50.594272557643521</v>
      </c>
      <c r="U1373">
        <f t="shared" ca="1" si="701"/>
        <v>-2.7317062411952975E-2</v>
      </c>
      <c r="V1373">
        <f t="shared" ca="1" si="702"/>
        <v>0</v>
      </c>
      <c r="W1373">
        <f t="shared" ca="1" si="681"/>
        <v>1.250993386313257</v>
      </c>
      <c r="X1373">
        <f t="shared" ca="1" si="682"/>
        <v>6.5051656088289365</v>
      </c>
      <c r="Y1373">
        <f t="shared" ca="1" si="683"/>
        <v>0.84460877444620175</v>
      </c>
      <c r="Z1373">
        <f t="shared" ca="1" si="684"/>
        <v>7.8322371886812041</v>
      </c>
      <c r="AA1373">
        <f t="shared" ca="1" si="685"/>
        <v>633.20299338631321</v>
      </c>
      <c r="AB1373">
        <f t="shared" ca="1" si="686"/>
        <v>636.32959580118381</v>
      </c>
      <c r="AC1373">
        <f t="shared" ca="1" si="687"/>
        <v>1.7288078595289351E-2</v>
      </c>
      <c r="AD1373">
        <f t="shared" ca="1" si="688"/>
        <v>2.2357529912619878</v>
      </c>
      <c r="AE1373">
        <f t="shared" ca="1" si="689"/>
        <v>44.747092580153961</v>
      </c>
      <c r="AF1373">
        <f t="shared" ca="1" si="690"/>
        <v>1.6770790516716261E-2</v>
      </c>
      <c r="AG1373">
        <f t="shared" ca="1" si="691"/>
        <v>0</v>
      </c>
      <c r="AH1373">
        <f ca="1">IFERROR(IF(V32="Supercritical",MAX($D$16,IFERROR(L1373,MAX($D$16,POWER((ABS(K1373)^2)/($I$5*MAX(F1373,0.1)^2),1/3)))),IF(V32="Subcritical",MAX($D$16,IFERROR(W1373,MAX($D$16,POWER((ABS(K1373)^2)/($I$5*MAX(F1373,0.1)^2),1/3)))),IF(AND(IFERROR(V1373,0)=1,IFERROR(AG1373,0)=1),IF(IFERROR(T1373,-1E+99)&gt;=IFERROR(AE1373,-1E+99),MAX($D$16,IFERROR(L1373,MAX($D$16,POWER((ABS(K1373)^2)/($I$5*MAX(F1373,0.1)^2),1/3)))),MAX($D$16,IFERROR(W1373,MAX($D$16,POWER((ABS(K1373)^2)/($I$5*MAX(F1373,0.1)^2),1/3))))),IF(IFERROR(V1373,0)=1,MAX($D$16,IFERROR(L1373,MAX($D$16,POWER((ABS(K1373)^2)/($I$5*MAX(F1373,0.1)^2),1/3)))),IF(IFERROR(AG1373,0)=1,MAX($D$16,IFERROR(W1373,MAX($D$16,POWER((ABS(K1373)^2)/($I$5*MAX(F1373,0.1)^2),1/3)))),MAX($D$16,POWER((ABS(K1373)^2)/($I$5*MAX(F1373,0.1)^2),1/3))))))),MAX($D$16,POWER((ABS(K1373)^2)/($I$5*MAX(F1373,0.1)^2),1/3)))</f>
        <v>2.1389677043987478</v>
      </c>
      <c r="AI1373">
        <f t="shared" ca="1" si="692"/>
        <v>634.09096770439874</v>
      </c>
      <c r="AJ1373">
        <f t="shared" ca="1" si="693"/>
        <v>635.1604515565981</v>
      </c>
      <c r="AM1373">
        <v>0</v>
      </c>
      <c r="AN1373">
        <v>0</v>
      </c>
      <c r="AO1373">
        <f t="shared" si="694"/>
        <v>0</v>
      </c>
      <c r="AP1373">
        <f t="shared" si="703"/>
        <v>0</v>
      </c>
      <c r="AQ1373">
        <f t="shared" ca="1" si="695"/>
        <v>1.0000000000000004</v>
      </c>
      <c r="AR1373" t="str">
        <f t="shared" ca="1" si="696"/>
        <v>Supercritical</v>
      </c>
      <c r="AS1373">
        <f t="shared" ca="1" si="697"/>
        <v>3.8141460404132466E-3</v>
      </c>
    </row>
    <row r="1374" spans="1:45" x14ac:dyDescent="0.35">
      <c r="A1374">
        <v>1225</v>
      </c>
      <c r="B1374">
        <v>1223.9949999999999</v>
      </c>
      <c r="C1374">
        <v>616071.82700000005</v>
      </c>
      <c r="D1374">
        <v>3096783.2570000002</v>
      </c>
      <c r="E1374">
        <v>631.95150000000001</v>
      </c>
      <c r="F1374">
        <v>5.2</v>
      </c>
      <c r="G1374">
        <v>0</v>
      </c>
      <c r="H1374" t="s">
        <v>194</v>
      </c>
      <c r="I1374">
        <v>0</v>
      </c>
      <c r="J1374">
        <f t="shared" si="698"/>
        <v>0.99899999999979627</v>
      </c>
      <c r="K1374">
        <f t="shared" ca="1" si="699"/>
        <v>50.95</v>
      </c>
      <c r="L1374">
        <f t="shared" ca="1" si="700"/>
        <v>1.0684959309922624</v>
      </c>
      <c r="M1374">
        <f t="shared" ca="1" si="673"/>
        <v>5.5561788411597641</v>
      </c>
      <c r="N1374">
        <f t="shared" ca="1" si="674"/>
        <v>0.75728294997139567</v>
      </c>
      <c r="O1374">
        <f t="shared" ca="1" si="675"/>
        <v>9.1699712080119067</v>
      </c>
      <c r="P1374">
        <f t="shared" ca="1" si="676"/>
        <v>633.01999593099231</v>
      </c>
      <c r="Q1374">
        <f t="shared" ca="1" si="677"/>
        <v>637.30584567389587</v>
      </c>
      <c r="R1374">
        <f t="shared" ca="1" si="678"/>
        <v>2.7409906686322007E-2</v>
      </c>
      <c r="S1374">
        <f t="shared" ca="1" si="679"/>
        <v>2.8323507366843055</v>
      </c>
      <c r="T1374">
        <f t="shared" ca="1" si="680"/>
        <v>50.594272557643521</v>
      </c>
      <c r="U1374">
        <f t="shared" ca="1" si="701"/>
        <v>-2.6882496779649045E-2</v>
      </c>
      <c r="V1374">
        <f t="shared" ca="1" si="702"/>
        <v>0</v>
      </c>
      <c r="W1374">
        <f t="shared" ca="1" si="681"/>
        <v>1.251489523511901</v>
      </c>
      <c r="X1374">
        <f t="shared" ca="1" si="682"/>
        <v>6.5077455222618852</v>
      </c>
      <c r="Y1374">
        <f t="shared" ca="1" si="683"/>
        <v>0.84483489861968153</v>
      </c>
      <c r="Z1374">
        <f t="shared" ca="1" si="684"/>
        <v>7.8291321972730437</v>
      </c>
      <c r="AA1374">
        <f t="shared" ca="1" si="685"/>
        <v>633.20298952351186</v>
      </c>
      <c r="AB1374">
        <f t="shared" ca="1" si="686"/>
        <v>636.32711342577375</v>
      </c>
      <c r="AC1374">
        <f t="shared" ca="1" si="687"/>
        <v>1.7268209546580364E-2</v>
      </c>
      <c r="AD1374">
        <f t="shared" ca="1" si="688"/>
        <v>2.2344236190278099</v>
      </c>
      <c r="AE1374">
        <f t="shared" ca="1" si="689"/>
        <v>44.734194343267831</v>
      </c>
      <c r="AF1374">
        <f t="shared" ca="1" si="690"/>
        <v>1.6768209546626167E-2</v>
      </c>
      <c r="AG1374">
        <f t="shared" ca="1" si="691"/>
        <v>0</v>
      </c>
      <c r="AH1374">
        <f ca="1">IFERROR(IF(V32="Supercritical",MAX($D$16,IFERROR(L1374,MAX($D$16,POWER((ABS(K1374)^2)/($I$5*MAX(F1374,0.1)^2),1/3)))),IF(V32="Subcritical",MAX($D$16,IFERROR(W1374,MAX($D$16,POWER((ABS(K1374)^2)/($I$5*MAX(F1374,0.1)^2),1/3)))),IF(AND(IFERROR(V1374,0)=1,IFERROR(AG1374,0)=1),IF(IFERROR(T1374,-1E+99)&gt;=IFERROR(AE1374,-1E+99),MAX($D$16,IFERROR(L1374,MAX($D$16,POWER((ABS(K1374)^2)/($I$5*MAX(F1374,0.1)^2),1/3)))),MAX($D$16,IFERROR(W1374,MAX($D$16,POWER((ABS(K1374)^2)/($I$5*MAX(F1374,0.1)^2),1/3))))),IF(IFERROR(V1374,0)=1,MAX($D$16,IFERROR(L1374,MAX($D$16,POWER((ABS(K1374)^2)/($I$5*MAX(F1374,0.1)^2),1/3)))),IF(IFERROR(AG1374,0)=1,MAX($D$16,IFERROR(W1374,MAX($D$16,POWER((ABS(K1374)^2)/($I$5*MAX(F1374,0.1)^2),1/3)))),MAX($D$16,POWER((ABS(K1374)^2)/($I$5*MAX(F1374,0.1)^2),1/3))))))),MAX($D$16,POWER((ABS(K1374)^2)/($I$5*MAX(F1374,0.1)^2),1/3)))</f>
        <v>2.1389677043987478</v>
      </c>
      <c r="AI1374">
        <f t="shared" ca="1" si="692"/>
        <v>634.09046770439875</v>
      </c>
      <c r="AJ1374">
        <f t="shared" ca="1" si="693"/>
        <v>635.15995155659812</v>
      </c>
      <c r="AM1374">
        <v>0</v>
      </c>
      <c r="AN1374">
        <v>0</v>
      </c>
      <c r="AO1374">
        <f t="shared" si="694"/>
        <v>0</v>
      </c>
      <c r="AP1374">
        <f t="shared" si="703"/>
        <v>0</v>
      </c>
      <c r="AQ1374">
        <f t="shared" ca="1" si="695"/>
        <v>1.0000000000000004</v>
      </c>
      <c r="AR1374" t="str">
        <f t="shared" ca="1" si="696"/>
        <v>Supercritical</v>
      </c>
      <c r="AS1374">
        <f t="shared" ca="1" si="697"/>
        <v>3.8141460404132466E-3</v>
      </c>
    </row>
    <row r="1375" spans="1:45" x14ac:dyDescent="0.35">
      <c r="A1375">
        <v>1226</v>
      </c>
      <c r="B1375">
        <v>1224.9949999999999</v>
      </c>
      <c r="C1375">
        <v>616071.78500000003</v>
      </c>
      <c r="D1375">
        <v>3096782.2579999999</v>
      </c>
      <c r="E1375">
        <v>631.95100000000002</v>
      </c>
      <c r="F1375">
        <v>5.2</v>
      </c>
      <c r="G1375">
        <v>0</v>
      </c>
      <c r="H1375" t="s">
        <v>194</v>
      </c>
      <c r="I1375">
        <v>0</v>
      </c>
      <c r="J1375">
        <f t="shared" si="698"/>
        <v>1</v>
      </c>
      <c r="K1375">
        <f t="shared" ca="1" si="699"/>
        <v>50.95</v>
      </c>
      <c r="L1375">
        <f t="shared" ca="1" si="700"/>
        <v>1.0684959309922624</v>
      </c>
      <c r="M1375">
        <f t="shared" ca="1" si="673"/>
        <v>5.5561788411597641</v>
      </c>
      <c r="N1375">
        <f t="shared" ca="1" si="674"/>
        <v>0.75728294997139567</v>
      </c>
      <c r="O1375">
        <f t="shared" ca="1" si="675"/>
        <v>9.1699712080119067</v>
      </c>
      <c r="P1375">
        <f t="shared" ca="1" si="676"/>
        <v>633.01949593099232</v>
      </c>
      <c r="Q1375">
        <f t="shared" ca="1" si="677"/>
        <v>637.30534567389589</v>
      </c>
      <c r="R1375">
        <f t="shared" ca="1" si="678"/>
        <v>2.7409906686322007E-2</v>
      </c>
      <c r="S1375">
        <f t="shared" ca="1" si="679"/>
        <v>2.8323507366843055</v>
      </c>
      <c r="T1375">
        <f t="shared" ca="1" si="680"/>
        <v>50.594272557643521</v>
      </c>
      <c r="U1375">
        <f t="shared" ca="1" si="701"/>
        <v>-2.6909906686341856E-2</v>
      </c>
      <c r="V1375">
        <f t="shared" ca="1" si="702"/>
        <v>0</v>
      </c>
      <c r="W1375">
        <f t="shared" ca="1" si="681"/>
        <v>1.2519878591618008</v>
      </c>
      <c r="X1375">
        <f t="shared" ca="1" si="682"/>
        <v>6.5103368676413647</v>
      </c>
      <c r="Y1375">
        <f t="shared" ca="1" si="683"/>
        <v>0.84506196614259654</v>
      </c>
      <c r="Z1375">
        <f t="shared" ca="1" si="684"/>
        <v>7.8260159244968106</v>
      </c>
      <c r="AA1375">
        <f t="shared" ca="1" si="685"/>
        <v>633.20298785916179</v>
      </c>
      <c r="AB1375">
        <f t="shared" ca="1" si="686"/>
        <v>636.32462523176514</v>
      </c>
      <c r="AC1375">
        <f t="shared" ca="1" si="687"/>
        <v>1.7248284154647197E-2</v>
      </c>
      <c r="AD1375">
        <f t="shared" ca="1" si="688"/>
        <v>2.2330896818074102</v>
      </c>
      <c r="AE1375">
        <f t="shared" ca="1" si="689"/>
        <v>44.721253107203609</v>
      </c>
      <c r="AF1375">
        <f t="shared" ca="1" si="690"/>
        <v>1.7034434247193531E-2</v>
      </c>
      <c r="AG1375">
        <f t="shared" ca="1" si="691"/>
        <v>0</v>
      </c>
      <c r="AH1375">
        <f ca="1">IFERROR(IF(V32="Supercritical",MAX($D$16,IFERROR(L1375,MAX($D$16,POWER((ABS(K1375)^2)/($I$5*MAX(F1375,0.1)^2),1/3)))),IF(V32="Subcritical",MAX($D$16,IFERROR(W1375,MAX($D$16,POWER((ABS(K1375)^2)/($I$5*MAX(F1375,0.1)^2),1/3)))),IF(AND(IFERROR(V1375,0)=1,IFERROR(AG1375,0)=1),IF(IFERROR(T1375,-1E+99)&gt;=IFERROR(AE1375,-1E+99),MAX($D$16,IFERROR(L1375,MAX($D$16,POWER((ABS(K1375)^2)/($I$5*MAX(F1375,0.1)^2),1/3)))),MAX($D$16,IFERROR(W1375,MAX($D$16,POWER((ABS(K1375)^2)/($I$5*MAX(F1375,0.1)^2),1/3))))),IF(IFERROR(V1375,0)=1,MAX($D$16,IFERROR(L1375,MAX($D$16,POWER((ABS(K1375)^2)/($I$5*MAX(F1375,0.1)^2),1/3)))),IF(IFERROR(AG1375,0)=1,MAX($D$16,IFERROR(W1375,MAX($D$16,POWER((ABS(K1375)^2)/($I$5*MAX(F1375,0.1)^2),1/3)))),MAX($D$16,POWER((ABS(K1375)^2)/($I$5*MAX(F1375,0.1)^2),1/3))))))),MAX($D$16,POWER((ABS(K1375)^2)/($I$5*MAX(F1375,0.1)^2),1/3)))</f>
        <v>2.1389677043987478</v>
      </c>
      <c r="AI1375">
        <f t="shared" ca="1" si="692"/>
        <v>634.08996770439876</v>
      </c>
      <c r="AJ1375">
        <f t="shared" ca="1" si="693"/>
        <v>635.15945155659813</v>
      </c>
      <c r="AM1375">
        <v>0</v>
      </c>
      <c r="AN1375">
        <v>0</v>
      </c>
      <c r="AO1375">
        <f t="shared" si="694"/>
        <v>0</v>
      </c>
      <c r="AP1375">
        <f t="shared" si="703"/>
        <v>0</v>
      </c>
      <c r="AQ1375">
        <f t="shared" ca="1" si="695"/>
        <v>1.0000000000000004</v>
      </c>
      <c r="AR1375" t="str">
        <f t="shared" ca="1" si="696"/>
        <v>Supercritical</v>
      </c>
      <c r="AS1375">
        <f t="shared" ca="1" si="697"/>
        <v>3.8141460404132466E-3</v>
      </c>
    </row>
    <row r="1376" spans="1:45" x14ac:dyDescent="0.35">
      <c r="A1376">
        <v>1227</v>
      </c>
      <c r="B1376">
        <v>1225.9949999999999</v>
      </c>
      <c r="C1376">
        <v>616071.74300000002</v>
      </c>
      <c r="D1376">
        <v>3096781.2590000001</v>
      </c>
      <c r="E1376">
        <v>631.95050000000003</v>
      </c>
      <c r="F1376">
        <v>5.2</v>
      </c>
      <c r="G1376">
        <v>0</v>
      </c>
      <c r="H1376" t="s">
        <v>194</v>
      </c>
      <c r="I1376">
        <v>5.5E-2</v>
      </c>
      <c r="J1376">
        <f t="shared" si="698"/>
        <v>1</v>
      </c>
      <c r="K1376">
        <f t="shared" ca="1" si="699"/>
        <v>50.95</v>
      </c>
      <c r="L1376">
        <f t="shared" ca="1" si="700"/>
        <v>1.0684959309922624</v>
      </c>
      <c r="M1376">
        <f t="shared" ca="1" si="673"/>
        <v>5.5561788411597641</v>
      </c>
      <c r="N1376">
        <f t="shared" ca="1" si="674"/>
        <v>0.75728294997139567</v>
      </c>
      <c r="O1376">
        <f t="shared" ca="1" si="675"/>
        <v>9.1699712080119067</v>
      </c>
      <c r="P1376">
        <f t="shared" ca="1" si="676"/>
        <v>633.01899593099233</v>
      </c>
      <c r="Q1376">
        <f t="shared" ca="1" si="677"/>
        <v>637.3048456738959</v>
      </c>
      <c r="R1376">
        <f t="shared" ca="1" si="678"/>
        <v>2.7409906686322007E-2</v>
      </c>
      <c r="S1376">
        <f t="shared" ca="1" si="679"/>
        <v>2.8323507366843055</v>
      </c>
      <c r="T1376">
        <f t="shared" ca="1" si="680"/>
        <v>50.594272557643521</v>
      </c>
      <c r="U1376">
        <f t="shared" ca="1" si="701"/>
        <v>-2.7302776246074245E-2</v>
      </c>
      <c r="V1376">
        <f t="shared" ca="1" si="702"/>
        <v>0</v>
      </c>
      <c r="W1376">
        <f t="shared" ca="1" si="681"/>
        <v>1.2524884892606278</v>
      </c>
      <c r="X1376">
        <f t="shared" ca="1" si="682"/>
        <v>6.512940144155265</v>
      </c>
      <c r="Y1376">
        <f t="shared" ca="1" si="683"/>
        <v>0.8452900199846195</v>
      </c>
      <c r="Z1376">
        <f t="shared" ca="1" si="684"/>
        <v>7.8228878006383509</v>
      </c>
      <c r="AA1376">
        <f t="shared" ca="1" si="685"/>
        <v>633.20298848926063</v>
      </c>
      <c r="AB1376">
        <f t="shared" ca="1" si="686"/>
        <v>636.3221308715938</v>
      </c>
      <c r="AC1376">
        <f t="shared" ca="1" si="687"/>
        <v>1.7228298946384168E-2</v>
      </c>
      <c r="AD1376">
        <f t="shared" ca="1" si="688"/>
        <v>2.2317509387412366</v>
      </c>
      <c r="AE1376">
        <f t="shared" ca="1" si="689"/>
        <v>44.708266555366237</v>
      </c>
      <c r="AF1376">
        <f t="shared" ca="1" si="690"/>
        <v>1.7031448630405066E-2</v>
      </c>
      <c r="AG1376">
        <f t="shared" ca="1" si="691"/>
        <v>0</v>
      </c>
      <c r="AH1376">
        <f ca="1">IFERROR(IF(V32="Supercritical",MAX($D$16,IFERROR(L1376,MAX($D$16,POWER((ABS(K1376)^2)/($I$5*MAX(F1376,0.1)^2),1/3)))),IF(V32="Subcritical",MAX($D$16,IFERROR(W1376,MAX($D$16,POWER((ABS(K1376)^2)/($I$5*MAX(F1376,0.1)^2),1/3)))),IF(AND(IFERROR(V1376,0)=1,IFERROR(AG1376,0)=1),IF(IFERROR(T1376,-1E+99)&gt;=IFERROR(AE1376,-1E+99),MAX($D$16,IFERROR(L1376,MAX($D$16,POWER((ABS(K1376)^2)/($I$5*MAX(F1376,0.1)^2),1/3)))),MAX($D$16,IFERROR(W1376,MAX($D$16,POWER((ABS(K1376)^2)/($I$5*MAX(F1376,0.1)^2),1/3))))),IF(IFERROR(V1376,0)=1,MAX($D$16,IFERROR(L1376,MAX($D$16,POWER((ABS(K1376)^2)/($I$5*MAX(F1376,0.1)^2),1/3)))),IF(IFERROR(AG1376,0)=1,MAX($D$16,IFERROR(W1376,MAX($D$16,POWER((ABS(K1376)^2)/($I$5*MAX(F1376,0.1)^2),1/3)))),MAX($D$16,POWER((ABS(K1376)^2)/($I$5*MAX(F1376,0.1)^2),1/3))))))),MAX($D$16,POWER((ABS(K1376)^2)/($I$5*MAX(F1376,0.1)^2),1/3)))</f>
        <v>2.1389677043987478</v>
      </c>
      <c r="AI1376">
        <f t="shared" ca="1" si="692"/>
        <v>634.08946770439877</v>
      </c>
      <c r="AJ1376">
        <f t="shared" ca="1" si="693"/>
        <v>635.15895155659814</v>
      </c>
      <c r="AM1376">
        <v>0</v>
      </c>
      <c r="AN1376">
        <v>0</v>
      </c>
      <c r="AO1376">
        <f t="shared" si="694"/>
        <v>0</v>
      </c>
      <c r="AP1376">
        <f t="shared" si="703"/>
        <v>0</v>
      </c>
      <c r="AQ1376">
        <f t="shared" ca="1" si="695"/>
        <v>1.0000000000000004</v>
      </c>
      <c r="AR1376" t="str">
        <f t="shared" ca="1" si="696"/>
        <v>Supercritical</v>
      </c>
      <c r="AS1376">
        <f t="shared" ca="1" si="697"/>
        <v>3.8141460404132466E-3</v>
      </c>
    </row>
    <row r="1377" spans="1:45" x14ac:dyDescent="0.35">
      <c r="A1377">
        <v>1228</v>
      </c>
      <c r="B1377">
        <v>1226.9960000000001</v>
      </c>
      <c r="C1377">
        <v>616071.69999999995</v>
      </c>
      <c r="D1377">
        <v>3096780.2590000001</v>
      </c>
      <c r="E1377">
        <v>631.95000000000005</v>
      </c>
      <c r="F1377">
        <v>5.2</v>
      </c>
      <c r="G1377">
        <v>0</v>
      </c>
      <c r="H1377" t="s">
        <v>194</v>
      </c>
      <c r="I1377">
        <v>5.5E-2</v>
      </c>
      <c r="J1377">
        <f t="shared" si="698"/>
        <v>1.0010000000002037</v>
      </c>
      <c r="K1377">
        <f t="shared" ca="1" si="699"/>
        <v>50.95</v>
      </c>
      <c r="L1377">
        <f t="shared" ca="1" si="700"/>
        <v>1.0684959309922624</v>
      </c>
      <c r="M1377">
        <f t="shared" ca="1" si="673"/>
        <v>5.5561788411597641</v>
      </c>
      <c r="N1377">
        <f t="shared" ca="1" si="674"/>
        <v>0.75728294997139567</v>
      </c>
      <c r="O1377">
        <f t="shared" ca="1" si="675"/>
        <v>9.1699712080119067</v>
      </c>
      <c r="P1377">
        <f t="shared" ca="1" si="676"/>
        <v>633.01849593099234</v>
      </c>
      <c r="Q1377">
        <f t="shared" ca="1" si="677"/>
        <v>637.30434567389591</v>
      </c>
      <c r="R1377">
        <f t="shared" ca="1" si="678"/>
        <v>2.7409906686322007E-2</v>
      </c>
      <c r="S1377">
        <f t="shared" ca="1" si="679"/>
        <v>2.8323507366843055</v>
      </c>
      <c r="T1377">
        <f t="shared" ca="1" si="680"/>
        <v>50.594272557643521</v>
      </c>
      <c r="U1377">
        <f t="shared" ca="1" si="701"/>
        <v>-2.7330186152767055E-2</v>
      </c>
      <c r="V1377">
        <f t="shared" ca="1" si="702"/>
        <v>0</v>
      </c>
      <c r="W1377">
        <f t="shared" ca="1" si="681"/>
        <v>1.2529915112789238</v>
      </c>
      <c r="X1377">
        <f t="shared" ca="1" si="682"/>
        <v>6.5155558586504041</v>
      </c>
      <c r="Y1377">
        <f t="shared" ca="1" si="683"/>
        <v>0.84551910373761696</v>
      </c>
      <c r="Z1377">
        <f t="shared" ca="1" si="684"/>
        <v>7.8197472487870749</v>
      </c>
      <c r="AA1377">
        <f t="shared" ca="1" si="685"/>
        <v>633.20299151127892</v>
      </c>
      <c r="AB1377">
        <f t="shared" ca="1" si="686"/>
        <v>636.31962999420011</v>
      </c>
      <c r="AC1377">
        <f t="shared" ca="1" si="687"/>
        <v>1.7208250414917203E-2</v>
      </c>
      <c r="AD1377">
        <f t="shared" ca="1" si="688"/>
        <v>2.2304071460981438</v>
      </c>
      <c r="AE1377">
        <f t="shared" ca="1" si="689"/>
        <v>44.695232344460756</v>
      </c>
      <c r="AF1377">
        <f t="shared" ca="1" si="690"/>
        <v>1.670825041480839E-2</v>
      </c>
      <c r="AG1377">
        <f t="shared" ca="1" si="691"/>
        <v>0</v>
      </c>
      <c r="AH1377">
        <f ca="1">IFERROR(IF(V32="Supercritical",MAX($D$16,IFERROR(L1377,MAX($D$16,POWER((ABS(K1377)^2)/($I$5*MAX(F1377,0.1)^2),1/3)))),IF(V32="Subcritical",MAX($D$16,IFERROR(W1377,MAX($D$16,POWER((ABS(K1377)^2)/($I$5*MAX(F1377,0.1)^2),1/3)))),IF(AND(IFERROR(V1377,0)=1,IFERROR(AG1377,0)=1),IF(IFERROR(T1377,-1E+99)&gt;=IFERROR(AE1377,-1E+99),MAX($D$16,IFERROR(L1377,MAX($D$16,POWER((ABS(K1377)^2)/($I$5*MAX(F1377,0.1)^2),1/3)))),MAX($D$16,IFERROR(W1377,MAX($D$16,POWER((ABS(K1377)^2)/($I$5*MAX(F1377,0.1)^2),1/3))))),IF(IFERROR(V1377,0)=1,MAX($D$16,IFERROR(L1377,MAX($D$16,POWER((ABS(K1377)^2)/($I$5*MAX(F1377,0.1)^2),1/3)))),IF(IFERROR(AG1377,0)=1,MAX($D$16,IFERROR(W1377,MAX($D$16,POWER((ABS(K1377)^2)/($I$5*MAX(F1377,0.1)^2),1/3)))),MAX($D$16,POWER((ABS(K1377)^2)/($I$5*MAX(F1377,0.1)^2),1/3))))))),MAX($D$16,POWER((ABS(K1377)^2)/($I$5*MAX(F1377,0.1)^2),1/3)))</f>
        <v>2.1389677043987478</v>
      </c>
      <c r="AI1377">
        <f t="shared" ca="1" si="692"/>
        <v>634.08896770439878</v>
      </c>
      <c r="AJ1377">
        <f t="shared" ca="1" si="693"/>
        <v>635.15845155659815</v>
      </c>
      <c r="AM1377">
        <v>0</v>
      </c>
      <c r="AN1377">
        <v>0</v>
      </c>
      <c r="AO1377">
        <f t="shared" si="694"/>
        <v>0</v>
      </c>
      <c r="AP1377">
        <f t="shared" si="703"/>
        <v>0</v>
      </c>
      <c r="AQ1377">
        <f t="shared" ca="1" si="695"/>
        <v>1.0000000000000004</v>
      </c>
      <c r="AR1377" t="str">
        <f t="shared" ca="1" si="696"/>
        <v>Supercritical</v>
      </c>
      <c r="AS1377">
        <f t="shared" ca="1" si="697"/>
        <v>3.8141460404132466E-3</v>
      </c>
    </row>
    <row r="1378" spans="1:45" x14ac:dyDescent="0.35">
      <c r="A1378">
        <v>1229</v>
      </c>
      <c r="B1378">
        <v>1227.9960000000001</v>
      </c>
      <c r="C1378">
        <v>616071.65800000005</v>
      </c>
      <c r="D1378">
        <v>3096779.26</v>
      </c>
      <c r="E1378">
        <v>631.94949999999994</v>
      </c>
      <c r="F1378">
        <v>5.2</v>
      </c>
      <c r="G1378">
        <v>0</v>
      </c>
      <c r="H1378" t="s">
        <v>194</v>
      </c>
      <c r="I1378">
        <v>0</v>
      </c>
      <c r="J1378">
        <f t="shared" si="698"/>
        <v>1</v>
      </c>
      <c r="K1378">
        <f t="shared" ca="1" si="699"/>
        <v>50.95</v>
      </c>
      <c r="L1378">
        <f t="shared" ca="1" si="700"/>
        <v>1.0684959309922624</v>
      </c>
      <c r="M1378">
        <f t="shared" ca="1" si="673"/>
        <v>5.5561788411597641</v>
      </c>
      <c r="N1378">
        <f t="shared" ca="1" si="674"/>
        <v>0.75728294997139567</v>
      </c>
      <c r="O1378">
        <f t="shared" ca="1" si="675"/>
        <v>9.1699712080119067</v>
      </c>
      <c r="P1378">
        <f t="shared" ca="1" si="676"/>
        <v>633.01799593099224</v>
      </c>
      <c r="Q1378">
        <f t="shared" ca="1" si="677"/>
        <v>637.30384567389581</v>
      </c>
      <c r="R1378">
        <f t="shared" ca="1" si="678"/>
        <v>2.7409906686322007E-2</v>
      </c>
      <c r="S1378">
        <f t="shared" ca="1" si="679"/>
        <v>2.8323507366843055</v>
      </c>
      <c r="T1378">
        <f t="shared" ca="1" si="680"/>
        <v>50.594272557643521</v>
      </c>
      <c r="U1378">
        <f t="shared" ca="1" si="701"/>
        <v>-2.6909906686228169E-2</v>
      </c>
      <c r="V1378">
        <f t="shared" ca="1" si="702"/>
        <v>0</v>
      </c>
      <c r="W1378">
        <f t="shared" ca="1" si="681"/>
        <v>1.2534970242362247</v>
      </c>
      <c r="X1378">
        <f t="shared" ca="1" si="682"/>
        <v>6.5181845260283682</v>
      </c>
      <c r="Y1378">
        <f t="shared" ca="1" si="683"/>
        <v>0.84574926164894249</v>
      </c>
      <c r="Z1378">
        <f t="shared" ca="1" si="684"/>
        <v>7.8165936844142454</v>
      </c>
      <c r="AA1378">
        <f t="shared" ca="1" si="685"/>
        <v>633.2029970242362</v>
      </c>
      <c r="AB1378">
        <f t="shared" ca="1" si="686"/>
        <v>636.31712224478792</v>
      </c>
      <c r="AC1378">
        <f t="shared" ca="1" si="687"/>
        <v>1.7188135017198469E-2</v>
      </c>
      <c r="AD1378">
        <f t="shared" ca="1" si="688"/>
        <v>2.2290580571001093</v>
      </c>
      <c r="AE1378">
        <f t="shared" ca="1" si="689"/>
        <v>44.682148102829331</v>
      </c>
      <c r="AF1378">
        <f t="shared" ca="1" si="690"/>
        <v>1.6688135017261629E-2</v>
      </c>
      <c r="AG1378">
        <f t="shared" ca="1" si="691"/>
        <v>0</v>
      </c>
      <c r="AH1378">
        <f ca="1">IFERROR(IF(V32="Supercritical",MAX($D$16,IFERROR(L1378,MAX($D$16,POWER((ABS(K1378)^2)/($I$5*MAX(F1378,0.1)^2),1/3)))),IF(V32="Subcritical",MAX($D$16,IFERROR(W1378,MAX($D$16,POWER((ABS(K1378)^2)/($I$5*MAX(F1378,0.1)^2),1/3)))),IF(AND(IFERROR(V1378,0)=1,IFERROR(AG1378,0)=1),IF(IFERROR(T1378,-1E+99)&gt;=IFERROR(AE1378,-1E+99),MAX($D$16,IFERROR(L1378,MAX($D$16,POWER((ABS(K1378)^2)/($I$5*MAX(F1378,0.1)^2),1/3)))),MAX($D$16,IFERROR(W1378,MAX($D$16,POWER((ABS(K1378)^2)/($I$5*MAX(F1378,0.1)^2),1/3))))),IF(IFERROR(V1378,0)=1,MAX($D$16,IFERROR(L1378,MAX($D$16,POWER((ABS(K1378)^2)/($I$5*MAX(F1378,0.1)^2),1/3)))),IF(IFERROR(AG1378,0)=1,MAX($D$16,IFERROR(W1378,MAX($D$16,POWER((ABS(K1378)^2)/($I$5*MAX(F1378,0.1)^2),1/3)))),MAX($D$16,POWER((ABS(K1378)^2)/($I$5*MAX(F1378,0.1)^2),1/3))))))),MAX($D$16,POWER((ABS(K1378)^2)/($I$5*MAX(F1378,0.1)^2),1/3)))</f>
        <v>2.1389677043987478</v>
      </c>
      <c r="AI1378">
        <f t="shared" ca="1" si="692"/>
        <v>634.08846770439868</v>
      </c>
      <c r="AJ1378">
        <f t="shared" ca="1" si="693"/>
        <v>635.15795155659805</v>
      </c>
      <c r="AM1378">
        <v>0</v>
      </c>
      <c r="AN1378">
        <v>0</v>
      </c>
      <c r="AO1378">
        <f t="shared" si="694"/>
        <v>0</v>
      </c>
      <c r="AP1378">
        <f t="shared" si="703"/>
        <v>0</v>
      </c>
      <c r="AQ1378">
        <f t="shared" ca="1" si="695"/>
        <v>1.0000000000000004</v>
      </c>
      <c r="AR1378" t="str">
        <f t="shared" ca="1" si="696"/>
        <v>Supercritical</v>
      </c>
      <c r="AS1378">
        <f t="shared" ca="1" si="697"/>
        <v>3.8141460404132466E-3</v>
      </c>
    </row>
    <row r="1379" spans="1:45" x14ac:dyDescent="0.35">
      <c r="A1379">
        <v>1230</v>
      </c>
      <c r="B1379">
        <v>1228.9960000000001</v>
      </c>
      <c r="C1379">
        <v>616071.61600000004</v>
      </c>
      <c r="D1379">
        <v>3096778.2609999999</v>
      </c>
      <c r="E1379">
        <v>631.94899999999996</v>
      </c>
      <c r="F1379">
        <v>5.2</v>
      </c>
      <c r="G1379">
        <v>0</v>
      </c>
      <c r="H1379" t="s">
        <v>194</v>
      </c>
      <c r="I1379">
        <v>0</v>
      </c>
      <c r="J1379">
        <f t="shared" si="698"/>
        <v>1</v>
      </c>
      <c r="K1379">
        <f t="shared" ca="1" si="699"/>
        <v>50.95</v>
      </c>
      <c r="L1379">
        <f t="shared" ca="1" si="700"/>
        <v>1.0684959309922624</v>
      </c>
      <c r="M1379">
        <f t="shared" ca="1" si="673"/>
        <v>5.5561788411597641</v>
      </c>
      <c r="N1379">
        <f t="shared" ca="1" si="674"/>
        <v>0.75728294997139567</v>
      </c>
      <c r="O1379">
        <f t="shared" ca="1" si="675"/>
        <v>9.1699712080119067</v>
      </c>
      <c r="P1379">
        <f t="shared" ca="1" si="676"/>
        <v>633.01749593099225</v>
      </c>
      <c r="Q1379">
        <f t="shared" ca="1" si="677"/>
        <v>637.30334567389582</v>
      </c>
      <c r="R1379">
        <f t="shared" ca="1" si="678"/>
        <v>2.7409906686322007E-2</v>
      </c>
      <c r="S1379">
        <f t="shared" ca="1" si="679"/>
        <v>2.8323507366843055</v>
      </c>
      <c r="T1379">
        <f t="shared" ca="1" si="680"/>
        <v>50.594272557643521</v>
      </c>
      <c r="U1379">
        <f t="shared" ca="1" si="701"/>
        <v>-2.6909906686341856E-2</v>
      </c>
      <c r="V1379">
        <f t="shared" ca="1" si="702"/>
        <v>0</v>
      </c>
      <c r="W1379">
        <f t="shared" ca="1" si="681"/>
        <v>1.254005128779198</v>
      </c>
      <c r="X1379">
        <f t="shared" ca="1" si="682"/>
        <v>6.5208266696518296</v>
      </c>
      <c r="Y1379">
        <f t="shared" ca="1" si="683"/>
        <v>0.84598053865555956</v>
      </c>
      <c r="Z1379">
        <f t="shared" ca="1" si="684"/>
        <v>7.8134265149422237</v>
      </c>
      <c r="AA1379">
        <f t="shared" ca="1" si="685"/>
        <v>633.20300512877918</v>
      </c>
      <c r="AB1379">
        <f t="shared" ca="1" si="686"/>
        <v>636.31460726457954</v>
      </c>
      <c r="AC1379">
        <f t="shared" ca="1" si="687"/>
        <v>1.716794917156364E-2</v>
      </c>
      <c r="AD1379">
        <f t="shared" ca="1" si="688"/>
        <v>2.2277034217434353</v>
      </c>
      <c r="AE1379">
        <f t="shared" ca="1" si="689"/>
        <v>44.669011428756363</v>
      </c>
      <c r="AF1379">
        <f t="shared" ca="1" si="690"/>
        <v>1.6963551374487906E-2</v>
      </c>
      <c r="AG1379">
        <f t="shared" ca="1" si="691"/>
        <v>0</v>
      </c>
      <c r="AH1379">
        <f ca="1">IFERROR(IF(V32="Supercritical",MAX($D$16,IFERROR(L1379,MAX($D$16,POWER((ABS(K1379)^2)/($I$5*MAX(F1379,0.1)^2),1/3)))),IF(V32="Subcritical",MAX($D$16,IFERROR(W1379,MAX($D$16,POWER((ABS(K1379)^2)/($I$5*MAX(F1379,0.1)^2),1/3)))),IF(AND(IFERROR(V1379,0)=1,IFERROR(AG1379,0)=1),IF(IFERROR(T1379,-1E+99)&gt;=IFERROR(AE1379,-1E+99),MAX($D$16,IFERROR(L1379,MAX($D$16,POWER((ABS(K1379)^2)/($I$5*MAX(F1379,0.1)^2),1/3)))),MAX($D$16,IFERROR(W1379,MAX($D$16,POWER((ABS(K1379)^2)/($I$5*MAX(F1379,0.1)^2),1/3))))),IF(IFERROR(V1379,0)=1,MAX($D$16,IFERROR(L1379,MAX($D$16,POWER((ABS(K1379)^2)/($I$5*MAX(F1379,0.1)^2),1/3)))),IF(IFERROR(AG1379,0)=1,MAX($D$16,IFERROR(W1379,MAX($D$16,POWER((ABS(K1379)^2)/($I$5*MAX(F1379,0.1)^2),1/3)))),MAX($D$16,POWER((ABS(K1379)^2)/($I$5*MAX(F1379,0.1)^2),1/3))))))),MAX($D$16,POWER((ABS(K1379)^2)/($I$5*MAX(F1379,0.1)^2),1/3)))</f>
        <v>2.1389677043987478</v>
      </c>
      <c r="AI1379">
        <f t="shared" ca="1" si="692"/>
        <v>634.08796770439869</v>
      </c>
      <c r="AJ1379">
        <f t="shared" ca="1" si="693"/>
        <v>635.15745155659806</v>
      </c>
      <c r="AM1379">
        <v>0</v>
      </c>
      <c r="AN1379">
        <v>0</v>
      </c>
      <c r="AO1379">
        <f t="shared" si="694"/>
        <v>0</v>
      </c>
      <c r="AP1379">
        <f t="shared" si="703"/>
        <v>0</v>
      </c>
      <c r="AQ1379">
        <f t="shared" ca="1" si="695"/>
        <v>1.0000000000000004</v>
      </c>
      <c r="AR1379" t="str">
        <f t="shared" ca="1" si="696"/>
        <v>Supercritical</v>
      </c>
      <c r="AS1379">
        <f t="shared" ca="1" si="697"/>
        <v>3.8141460404132466E-3</v>
      </c>
    </row>
    <row r="1380" spans="1:45" x14ac:dyDescent="0.35">
      <c r="A1380">
        <v>1231</v>
      </c>
      <c r="B1380">
        <v>1229.9960000000001</v>
      </c>
      <c r="C1380">
        <v>616071.57400000002</v>
      </c>
      <c r="D1380">
        <v>3096777.2620000001</v>
      </c>
      <c r="E1380">
        <v>631.94849999999997</v>
      </c>
      <c r="F1380">
        <v>5.2</v>
      </c>
      <c r="G1380">
        <v>0</v>
      </c>
      <c r="H1380" t="s">
        <v>194</v>
      </c>
      <c r="I1380">
        <v>5.7000000000000002E-2</v>
      </c>
      <c r="J1380">
        <f t="shared" si="698"/>
        <v>1</v>
      </c>
      <c r="K1380">
        <f t="shared" ca="1" si="699"/>
        <v>50.95</v>
      </c>
      <c r="L1380">
        <f t="shared" ca="1" si="700"/>
        <v>1.0684959309922624</v>
      </c>
      <c r="M1380">
        <f t="shared" ca="1" si="673"/>
        <v>5.5561788411597641</v>
      </c>
      <c r="N1380">
        <f t="shared" ca="1" si="674"/>
        <v>0.75728294997139567</v>
      </c>
      <c r="O1380">
        <f t="shared" ca="1" si="675"/>
        <v>9.1699712080119067</v>
      </c>
      <c r="P1380">
        <f t="shared" ca="1" si="676"/>
        <v>633.01699593099227</v>
      </c>
      <c r="Q1380">
        <f t="shared" ca="1" si="677"/>
        <v>637.30284567389583</v>
      </c>
      <c r="R1380">
        <f t="shared" ca="1" si="678"/>
        <v>2.7409906686322007E-2</v>
      </c>
      <c r="S1380">
        <f t="shared" ca="1" si="679"/>
        <v>2.8323507366843055</v>
      </c>
      <c r="T1380">
        <f t="shared" ca="1" si="680"/>
        <v>50.594272557643521</v>
      </c>
      <c r="U1380">
        <f t="shared" ca="1" si="701"/>
        <v>-2.7317062411952975E-2</v>
      </c>
      <c r="V1380">
        <f t="shared" ca="1" si="702"/>
        <v>0</v>
      </c>
      <c r="W1380">
        <f t="shared" ca="1" si="681"/>
        <v>1.2545159272621673</v>
      </c>
      <c r="X1380">
        <f t="shared" ca="1" si="682"/>
        <v>6.5234828217632703</v>
      </c>
      <c r="Y1380">
        <f t="shared" ca="1" si="683"/>
        <v>0.84621298041915849</v>
      </c>
      <c r="Z1380">
        <f t="shared" ca="1" si="684"/>
        <v>7.8102451393025101</v>
      </c>
      <c r="AA1380">
        <f t="shared" ca="1" si="685"/>
        <v>633.20301592726219</v>
      </c>
      <c r="AB1380">
        <f t="shared" ca="1" si="686"/>
        <v>636.31208469056492</v>
      </c>
      <c r="AC1380">
        <f t="shared" ca="1" si="687"/>
        <v>1.7147689255238591E-2</v>
      </c>
      <c r="AD1380">
        <f t="shared" ca="1" si="688"/>
        <v>2.2263429866155264</v>
      </c>
      <c r="AE1380">
        <f t="shared" ca="1" si="689"/>
        <v>44.655819888733127</v>
      </c>
      <c r="AF1380">
        <f t="shared" ca="1" si="690"/>
        <v>1.6943050787745051E-2</v>
      </c>
      <c r="AG1380">
        <f t="shared" ca="1" si="691"/>
        <v>0</v>
      </c>
      <c r="AH1380">
        <f ca="1">IFERROR(IF(V32="Supercritical",MAX($D$16,IFERROR(L1380,MAX($D$16,POWER((ABS(K1380)^2)/($I$5*MAX(F1380,0.1)^2),1/3)))),IF(V32="Subcritical",MAX($D$16,IFERROR(W1380,MAX($D$16,POWER((ABS(K1380)^2)/($I$5*MAX(F1380,0.1)^2),1/3)))),IF(AND(IFERROR(V1380,0)=1,IFERROR(AG1380,0)=1),IF(IFERROR(T1380,-1E+99)&gt;=IFERROR(AE1380,-1E+99),MAX($D$16,IFERROR(L1380,MAX($D$16,POWER((ABS(K1380)^2)/($I$5*MAX(F1380,0.1)^2),1/3)))),MAX($D$16,IFERROR(W1380,MAX($D$16,POWER((ABS(K1380)^2)/($I$5*MAX(F1380,0.1)^2),1/3))))),IF(IFERROR(V1380,0)=1,MAX($D$16,IFERROR(L1380,MAX($D$16,POWER((ABS(K1380)^2)/($I$5*MAX(F1380,0.1)^2),1/3)))),IF(IFERROR(AG1380,0)=1,MAX($D$16,IFERROR(W1380,MAX($D$16,POWER((ABS(K1380)^2)/($I$5*MAX(F1380,0.1)^2),1/3)))),MAX($D$16,POWER((ABS(K1380)^2)/($I$5*MAX(F1380,0.1)^2),1/3))))))),MAX($D$16,POWER((ABS(K1380)^2)/($I$5*MAX(F1380,0.1)^2),1/3)))</f>
        <v>2.1389677043987478</v>
      </c>
      <c r="AI1380">
        <f t="shared" ca="1" si="692"/>
        <v>634.0874677043987</v>
      </c>
      <c r="AJ1380">
        <f t="shared" ca="1" si="693"/>
        <v>635.15695155659807</v>
      </c>
      <c r="AM1380">
        <v>0</v>
      </c>
      <c r="AN1380">
        <v>0</v>
      </c>
      <c r="AO1380">
        <f t="shared" si="694"/>
        <v>0</v>
      </c>
      <c r="AP1380">
        <f t="shared" si="703"/>
        <v>0</v>
      </c>
      <c r="AQ1380">
        <f t="shared" ca="1" si="695"/>
        <v>1.0000000000000004</v>
      </c>
      <c r="AR1380" t="str">
        <f t="shared" ca="1" si="696"/>
        <v>Supercritical</v>
      </c>
      <c r="AS1380">
        <f t="shared" ca="1" si="697"/>
        <v>3.8141460404132466E-3</v>
      </c>
    </row>
    <row r="1381" spans="1:45" x14ac:dyDescent="0.35">
      <c r="A1381">
        <v>1232</v>
      </c>
      <c r="B1381">
        <v>1230.9960000000001</v>
      </c>
      <c r="C1381">
        <v>616071.53099999996</v>
      </c>
      <c r="D1381">
        <v>3096776.2629999998</v>
      </c>
      <c r="E1381">
        <v>631.94799999999998</v>
      </c>
      <c r="F1381">
        <v>5.2</v>
      </c>
      <c r="G1381">
        <v>0</v>
      </c>
      <c r="H1381" t="s">
        <v>194</v>
      </c>
      <c r="I1381">
        <v>5.7000000000000002E-2</v>
      </c>
      <c r="J1381">
        <f t="shared" si="698"/>
        <v>1</v>
      </c>
      <c r="K1381">
        <f t="shared" ca="1" si="699"/>
        <v>50.95</v>
      </c>
      <c r="L1381">
        <f t="shared" ca="1" si="700"/>
        <v>1.0684959309922624</v>
      </c>
      <c r="M1381">
        <f t="shared" ca="1" si="673"/>
        <v>5.5561788411597641</v>
      </c>
      <c r="N1381">
        <f t="shared" ca="1" si="674"/>
        <v>0.75728294997139567</v>
      </c>
      <c r="O1381">
        <f t="shared" ca="1" si="675"/>
        <v>9.1699712080119067</v>
      </c>
      <c r="P1381">
        <f t="shared" ca="1" si="676"/>
        <v>633.01649593099228</v>
      </c>
      <c r="Q1381">
        <f t="shared" ca="1" si="677"/>
        <v>637.30234567389584</v>
      </c>
      <c r="R1381">
        <f t="shared" ca="1" si="678"/>
        <v>2.7409906686322007E-2</v>
      </c>
      <c r="S1381">
        <f t="shared" ca="1" si="679"/>
        <v>2.8323507366843055</v>
      </c>
      <c r="T1381">
        <f t="shared" ca="1" si="680"/>
        <v>50.594272557643521</v>
      </c>
      <c r="U1381">
        <f t="shared" ca="1" si="701"/>
        <v>-2.7317062411952975E-2</v>
      </c>
      <c r="V1381">
        <f t="shared" ca="1" si="702"/>
        <v>0</v>
      </c>
      <c r="W1381">
        <f t="shared" ca="1" si="681"/>
        <v>1.2550295238300746</v>
      </c>
      <c r="X1381">
        <f t="shared" ca="1" si="682"/>
        <v>6.5261535239163884</v>
      </c>
      <c r="Y1381">
        <f t="shared" ca="1" si="683"/>
        <v>0.84644663336228887</v>
      </c>
      <c r="Z1381">
        <f t="shared" ca="1" si="684"/>
        <v>7.807048947482401</v>
      </c>
      <c r="AA1381">
        <f t="shared" ca="1" si="685"/>
        <v>633.20302952383008</v>
      </c>
      <c r="AB1381">
        <f t="shared" ca="1" si="686"/>
        <v>636.30955415524625</v>
      </c>
      <c r="AC1381">
        <f t="shared" ca="1" si="687"/>
        <v>1.7127351601795494E-2</v>
      </c>
      <c r="AD1381">
        <f t="shared" ca="1" si="688"/>
        <v>2.2249764947071768</v>
      </c>
      <c r="AE1381">
        <f t="shared" ca="1" si="689"/>
        <v>44.642571015681298</v>
      </c>
      <c r="AF1381">
        <f t="shared" ca="1" si="690"/>
        <v>1.6627351601755436E-2</v>
      </c>
      <c r="AG1381">
        <f t="shared" ca="1" si="691"/>
        <v>0</v>
      </c>
      <c r="AH1381">
        <f ca="1">IFERROR(IF(V32="Supercritical",MAX($D$16,IFERROR(L1381,MAX($D$16,POWER((ABS(K1381)^2)/($I$5*MAX(F1381,0.1)^2),1/3)))),IF(V32="Subcritical",MAX($D$16,IFERROR(W1381,MAX($D$16,POWER((ABS(K1381)^2)/($I$5*MAX(F1381,0.1)^2),1/3)))),IF(AND(IFERROR(V1381,0)=1,IFERROR(AG1381,0)=1),IF(IFERROR(T1381,-1E+99)&gt;=IFERROR(AE1381,-1E+99),MAX($D$16,IFERROR(L1381,MAX($D$16,POWER((ABS(K1381)^2)/($I$5*MAX(F1381,0.1)^2),1/3)))),MAX($D$16,IFERROR(W1381,MAX($D$16,POWER((ABS(K1381)^2)/($I$5*MAX(F1381,0.1)^2),1/3))))),IF(IFERROR(V1381,0)=1,MAX($D$16,IFERROR(L1381,MAX($D$16,POWER((ABS(K1381)^2)/($I$5*MAX(F1381,0.1)^2),1/3)))),IF(IFERROR(AG1381,0)=1,MAX($D$16,IFERROR(W1381,MAX($D$16,POWER((ABS(K1381)^2)/($I$5*MAX(F1381,0.1)^2),1/3)))),MAX($D$16,POWER((ABS(K1381)^2)/($I$5*MAX(F1381,0.1)^2),1/3))))))),MAX($D$16,POWER((ABS(K1381)^2)/($I$5*MAX(F1381,0.1)^2),1/3)))</f>
        <v>2.1389677043987478</v>
      </c>
      <c r="AI1381">
        <f t="shared" ca="1" si="692"/>
        <v>634.08696770439872</v>
      </c>
      <c r="AJ1381">
        <f t="shared" ca="1" si="693"/>
        <v>635.15645155659809</v>
      </c>
      <c r="AM1381">
        <v>0</v>
      </c>
      <c r="AN1381">
        <v>0</v>
      </c>
      <c r="AO1381">
        <f t="shared" si="694"/>
        <v>0</v>
      </c>
      <c r="AP1381">
        <f t="shared" si="703"/>
        <v>0</v>
      </c>
      <c r="AQ1381">
        <f t="shared" ca="1" si="695"/>
        <v>1.0000000000000004</v>
      </c>
      <c r="AR1381" t="str">
        <f t="shared" ca="1" si="696"/>
        <v>Supercritical</v>
      </c>
      <c r="AS1381">
        <f t="shared" ca="1" si="697"/>
        <v>3.8141460404132466E-3</v>
      </c>
    </row>
    <row r="1382" spans="1:45" x14ac:dyDescent="0.35">
      <c r="A1382">
        <v>1233</v>
      </c>
      <c r="B1382">
        <v>1231.9960000000001</v>
      </c>
      <c r="C1382">
        <v>616071.48899999994</v>
      </c>
      <c r="D1382">
        <v>3096775.264</v>
      </c>
      <c r="E1382">
        <v>631.94749999999999</v>
      </c>
      <c r="F1382">
        <v>5.2</v>
      </c>
      <c r="G1382">
        <v>0</v>
      </c>
      <c r="H1382" t="s">
        <v>194</v>
      </c>
      <c r="I1382">
        <v>0</v>
      </c>
      <c r="J1382">
        <f t="shared" si="698"/>
        <v>1</v>
      </c>
      <c r="K1382">
        <f t="shared" ca="1" si="699"/>
        <v>50.95</v>
      </c>
      <c r="L1382">
        <f t="shared" ca="1" si="700"/>
        <v>1.0684959309922624</v>
      </c>
      <c r="M1382">
        <f t="shared" ca="1" si="673"/>
        <v>5.5561788411597641</v>
      </c>
      <c r="N1382">
        <f t="shared" ca="1" si="674"/>
        <v>0.75728294997139567</v>
      </c>
      <c r="O1382">
        <f t="shared" ca="1" si="675"/>
        <v>9.1699712080119067</v>
      </c>
      <c r="P1382">
        <f t="shared" ca="1" si="676"/>
        <v>633.01599593099229</v>
      </c>
      <c r="Q1382">
        <f t="shared" ca="1" si="677"/>
        <v>637.30184567389585</v>
      </c>
      <c r="R1382">
        <f t="shared" ca="1" si="678"/>
        <v>2.7409906686322007E-2</v>
      </c>
      <c r="S1382">
        <f t="shared" ca="1" si="679"/>
        <v>2.8323507366843055</v>
      </c>
      <c r="T1382">
        <f t="shared" ca="1" si="680"/>
        <v>50.594272557643521</v>
      </c>
      <c r="U1382">
        <f t="shared" ca="1" si="701"/>
        <v>-2.6909906686341856E-2</v>
      </c>
      <c r="V1382">
        <f t="shared" ca="1" si="702"/>
        <v>0</v>
      </c>
      <c r="W1382">
        <f t="shared" ca="1" si="681"/>
        <v>1.255546024503968</v>
      </c>
      <c r="X1382">
        <f t="shared" ca="1" si="682"/>
        <v>6.5288393274206342</v>
      </c>
      <c r="Y1382">
        <f t="shared" ca="1" si="683"/>
        <v>0.84668154470553836</v>
      </c>
      <c r="Z1382">
        <f t="shared" ca="1" si="684"/>
        <v>7.8038373200599125</v>
      </c>
      <c r="AA1382">
        <f t="shared" ca="1" si="685"/>
        <v>633.20304602450392</v>
      </c>
      <c r="AB1382">
        <f t="shared" ca="1" si="686"/>
        <v>636.30701528637746</v>
      </c>
      <c r="AC1382">
        <f t="shared" ca="1" si="687"/>
        <v>1.7106932498556684E-2</v>
      </c>
      <c r="AD1382">
        <f t="shared" ca="1" si="688"/>
        <v>2.2236036852202417</v>
      </c>
      <c r="AE1382">
        <f t="shared" ca="1" si="689"/>
        <v>44.629262307134269</v>
      </c>
      <c r="AF1382">
        <f t="shared" ca="1" si="690"/>
        <v>1.6589825566029504E-2</v>
      </c>
      <c r="AG1382">
        <f t="shared" ca="1" si="691"/>
        <v>0</v>
      </c>
      <c r="AH1382">
        <f ca="1">IFERROR(IF(V32="Supercritical",MAX($D$16,IFERROR(L1382,MAX($D$16,POWER((ABS(K1382)^2)/($I$5*MAX(F1382,0.1)^2),1/3)))),IF(V32="Subcritical",MAX($D$16,IFERROR(W1382,MAX($D$16,POWER((ABS(K1382)^2)/($I$5*MAX(F1382,0.1)^2),1/3)))),IF(AND(IFERROR(V1382,0)=1,IFERROR(AG1382,0)=1),IF(IFERROR(T1382,-1E+99)&gt;=IFERROR(AE1382,-1E+99),MAX($D$16,IFERROR(L1382,MAX($D$16,POWER((ABS(K1382)^2)/($I$5*MAX(F1382,0.1)^2),1/3)))),MAX($D$16,IFERROR(W1382,MAX($D$16,POWER((ABS(K1382)^2)/($I$5*MAX(F1382,0.1)^2),1/3))))),IF(IFERROR(V1382,0)=1,MAX($D$16,IFERROR(L1382,MAX($D$16,POWER((ABS(K1382)^2)/($I$5*MAX(F1382,0.1)^2),1/3)))),IF(IFERROR(AG1382,0)=1,MAX($D$16,IFERROR(W1382,MAX($D$16,POWER((ABS(K1382)^2)/($I$5*MAX(F1382,0.1)^2),1/3)))),MAX($D$16,POWER((ABS(K1382)^2)/($I$5*MAX(F1382,0.1)^2),1/3))))))),MAX($D$16,POWER((ABS(K1382)^2)/($I$5*MAX(F1382,0.1)^2),1/3)))</f>
        <v>2.1389677043987478</v>
      </c>
      <c r="AI1382">
        <f t="shared" ca="1" si="692"/>
        <v>634.08646770439873</v>
      </c>
      <c r="AJ1382">
        <f t="shared" ca="1" si="693"/>
        <v>635.1559515565981</v>
      </c>
      <c r="AM1382">
        <v>0</v>
      </c>
      <c r="AN1382">
        <v>0</v>
      </c>
      <c r="AO1382">
        <f t="shared" si="694"/>
        <v>0</v>
      </c>
      <c r="AP1382">
        <f t="shared" si="703"/>
        <v>0</v>
      </c>
      <c r="AQ1382">
        <f t="shared" ca="1" si="695"/>
        <v>1.0000000000000004</v>
      </c>
      <c r="AR1382" t="str">
        <f t="shared" ca="1" si="696"/>
        <v>Supercritical</v>
      </c>
      <c r="AS1382">
        <f t="shared" ca="1" si="697"/>
        <v>3.8141460404132466E-3</v>
      </c>
    </row>
    <row r="1383" spans="1:45" x14ac:dyDescent="0.35">
      <c r="A1383">
        <v>1234</v>
      </c>
      <c r="B1383">
        <v>1232.9949999999999</v>
      </c>
      <c r="C1383">
        <v>616071.44700000004</v>
      </c>
      <c r="D1383">
        <v>3096774.2650000001</v>
      </c>
      <c r="E1383">
        <v>631.947</v>
      </c>
      <c r="F1383">
        <v>5.2</v>
      </c>
      <c r="G1383">
        <v>0</v>
      </c>
      <c r="H1383" t="s">
        <v>194</v>
      </c>
      <c r="I1383">
        <v>0</v>
      </c>
      <c r="J1383">
        <f t="shared" si="698"/>
        <v>0.99899999999979627</v>
      </c>
      <c r="K1383">
        <f t="shared" ca="1" si="699"/>
        <v>50.95</v>
      </c>
      <c r="L1383">
        <f t="shared" ca="1" si="700"/>
        <v>1.0684959309922624</v>
      </c>
      <c r="M1383">
        <f t="shared" ca="1" si="673"/>
        <v>5.5561788411597641</v>
      </c>
      <c r="N1383">
        <f t="shared" ca="1" si="674"/>
        <v>0.75728294997139567</v>
      </c>
      <c r="O1383">
        <f t="shared" ca="1" si="675"/>
        <v>9.1699712080119067</v>
      </c>
      <c r="P1383">
        <f t="shared" ca="1" si="676"/>
        <v>633.0154959309923</v>
      </c>
      <c r="Q1383">
        <f t="shared" ca="1" si="677"/>
        <v>637.30134567389587</v>
      </c>
      <c r="R1383">
        <f t="shared" ca="1" si="678"/>
        <v>2.7409906686322007E-2</v>
      </c>
      <c r="S1383">
        <f t="shared" ca="1" si="679"/>
        <v>2.8323507366843055</v>
      </c>
      <c r="T1383">
        <f t="shared" ca="1" si="680"/>
        <v>50.594272557643521</v>
      </c>
      <c r="U1383">
        <f t="shared" ca="1" si="701"/>
        <v>-2.6882496779649045E-2</v>
      </c>
      <c r="V1383">
        <f t="shared" ca="1" si="702"/>
        <v>0</v>
      </c>
      <c r="W1383">
        <f t="shared" ca="1" si="681"/>
        <v>1.2560655372692164</v>
      </c>
      <c r="X1383">
        <f t="shared" ca="1" si="682"/>
        <v>6.5315407937999259</v>
      </c>
      <c r="Y1383">
        <f t="shared" ca="1" si="683"/>
        <v>0.84691776250584994</v>
      </c>
      <c r="Z1383">
        <f t="shared" ca="1" si="684"/>
        <v>7.8006096277258745</v>
      </c>
      <c r="AA1383">
        <f t="shared" ca="1" si="685"/>
        <v>633.20306553726925</v>
      </c>
      <c r="AB1383">
        <f t="shared" ca="1" si="686"/>
        <v>636.30446770669687</v>
      </c>
      <c r="AC1383">
        <f t="shared" ca="1" si="687"/>
        <v>1.7086428183940475E-2</v>
      </c>
      <c r="AD1383">
        <f t="shared" ca="1" si="688"/>
        <v>2.2222242933702305</v>
      </c>
      <c r="AE1383">
        <f t="shared" ca="1" si="689"/>
        <v>44.615891223372032</v>
      </c>
      <c r="AF1383">
        <f t="shared" ca="1" si="690"/>
        <v>1.6881061389995011E-2</v>
      </c>
      <c r="AG1383">
        <f t="shared" ca="1" si="691"/>
        <v>0</v>
      </c>
      <c r="AH1383">
        <f ca="1">IFERROR(IF(V32="Supercritical",MAX($D$16,IFERROR(L1383,MAX($D$16,POWER((ABS(K1383)^2)/($I$5*MAX(F1383,0.1)^2),1/3)))),IF(V32="Subcritical",MAX($D$16,IFERROR(W1383,MAX($D$16,POWER((ABS(K1383)^2)/($I$5*MAX(F1383,0.1)^2),1/3)))),IF(AND(IFERROR(V1383,0)=1,IFERROR(AG1383,0)=1),IF(IFERROR(T1383,-1E+99)&gt;=IFERROR(AE1383,-1E+99),MAX($D$16,IFERROR(L1383,MAX($D$16,POWER((ABS(K1383)^2)/($I$5*MAX(F1383,0.1)^2),1/3)))),MAX($D$16,IFERROR(W1383,MAX($D$16,POWER((ABS(K1383)^2)/($I$5*MAX(F1383,0.1)^2),1/3))))),IF(IFERROR(V1383,0)=1,MAX($D$16,IFERROR(L1383,MAX($D$16,POWER((ABS(K1383)^2)/($I$5*MAX(F1383,0.1)^2),1/3)))),IF(IFERROR(AG1383,0)=1,MAX($D$16,IFERROR(W1383,MAX($D$16,POWER((ABS(K1383)^2)/($I$5*MAX(F1383,0.1)^2),1/3)))),MAX($D$16,POWER((ABS(K1383)^2)/($I$5*MAX(F1383,0.1)^2),1/3))))))),MAX($D$16,POWER((ABS(K1383)^2)/($I$5*MAX(F1383,0.1)^2),1/3)))</f>
        <v>2.1389677043987478</v>
      </c>
      <c r="AI1383">
        <f t="shared" ca="1" si="692"/>
        <v>634.08596770439874</v>
      </c>
      <c r="AJ1383">
        <f t="shared" ca="1" si="693"/>
        <v>635.15545155659811</v>
      </c>
      <c r="AM1383">
        <v>0</v>
      </c>
      <c r="AN1383">
        <v>0</v>
      </c>
      <c r="AO1383">
        <f t="shared" si="694"/>
        <v>0</v>
      </c>
      <c r="AP1383">
        <f t="shared" si="703"/>
        <v>0</v>
      </c>
      <c r="AQ1383">
        <f t="shared" ca="1" si="695"/>
        <v>1.0000000000000004</v>
      </c>
      <c r="AR1383" t="str">
        <f t="shared" ca="1" si="696"/>
        <v>Supercritical</v>
      </c>
      <c r="AS1383">
        <f t="shared" ca="1" si="697"/>
        <v>3.8141460404132466E-3</v>
      </c>
    </row>
    <row r="1384" spans="1:45" x14ac:dyDescent="0.35">
      <c r="A1384">
        <v>1235</v>
      </c>
      <c r="B1384">
        <v>1233.9949999999999</v>
      </c>
      <c r="C1384">
        <v>616071.40500000003</v>
      </c>
      <c r="D1384">
        <v>3096773.2659999998</v>
      </c>
      <c r="E1384">
        <v>631.94650000000001</v>
      </c>
      <c r="F1384">
        <v>5.2</v>
      </c>
      <c r="G1384">
        <v>0</v>
      </c>
      <c r="H1384" t="s">
        <v>194</v>
      </c>
      <c r="I1384">
        <v>5.7000000000000002E-2</v>
      </c>
      <c r="J1384">
        <f t="shared" si="698"/>
        <v>1</v>
      </c>
      <c r="K1384">
        <f t="shared" ca="1" si="699"/>
        <v>50.95</v>
      </c>
      <c r="L1384">
        <f t="shared" ca="1" si="700"/>
        <v>1.0684959309922624</v>
      </c>
      <c r="M1384">
        <f t="shared" ca="1" si="673"/>
        <v>5.5561788411597641</v>
      </c>
      <c r="N1384">
        <f t="shared" ca="1" si="674"/>
        <v>0.75728294997139567</v>
      </c>
      <c r="O1384">
        <f t="shared" ca="1" si="675"/>
        <v>9.1699712080119067</v>
      </c>
      <c r="P1384">
        <f t="shared" ca="1" si="676"/>
        <v>633.01499593099231</v>
      </c>
      <c r="Q1384">
        <f t="shared" ca="1" si="677"/>
        <v>637.30084567389588</v>
      </c>
      <c r="R1384">
        <f t="shared" ca="1" si="678"/>
        <v>2.7409906686322007E-2</v>
      </c>
      <c r="S1384">
        <f t="shared" ca="1" si="679"/>
        <v>2.8323507366843055</v>
      </c>
      <c r="T1384">
        <f t="shared" ca="1" si="680"/>
        <v>50.594272557643521</v>
      </c>
      <c r="U1384">
        <f t="shared" ca="1" si="701"/>
        <v>-2.7317062411952975E-2</v>
      </c>
      <c r="V1384">
        <f t="shared" ca="1" si="702"/>
        <v>0</v>
      </c>
      <c r="W1384">
        <f t="shared" ca="1" si="681"/>
        <v>1.2565881721667094</v>
      </c>
      <c r="X1384">
        <f t="shared" ca="1" si="682"/>
        <v>6.5342584952668892</v>
      </c>
      <c r="Y1384">
        <f t="shared" ca="1" si="683"/>
        <v>0.84715533569608625</v>
      </c>
      <c r="Z1384">
        <f t="shared" ca="1" si="684"/>
        <v>7.7973652307918027</v>
      </c>
      <c r="AA1384">
        <f t="shared" ca="1" si="685"/>
        <v>633.20308817216676</v>
      </c>
      <c r="AB1384">
        <f t="shared" ca="1" si="686"/>
        <v>636.30191103365303</v>
      </c>
      <c r="AC1384">
        <f t="shared" ca="1" si="687"/>
        <v>1.7065834844740925E-2</v>
      </c>
      <c r="AD1384">
        <f t="shared" ca="1" si="688"/>
        <v>2.2208380501832581</v>
      </c>
      <c r="AE1384">
        <f t="shared" ca="1" si="689"/>
        <v>44.602455185504105</v>
      </c>
      <c r="AF1384">
        <f t="shared" ca="1" si="690"/>
        <v>1.6860223016578857E-2</v>
      </c>
      <c r="AG1384">
        <f t="shared" ca="1" si="691"/>
        <v>0</v>
      </c>
      <c r="AH1384">
        <f ca="1">IFERROR(IF(V32="Supercritical",MAX($D$16,IFERROR(L1384,MAX($D$16,POWER((ABS(K1384)^2)/($I$5*MAX(F1384,0.1)^2),1/3)))),IF(V32="Subcritical",MAX($D$16,IFERROR(W1384,MAX($D$16,POWER((ABS(K1384)^2)/($I$5*MAX(F1384,0.1)^2),1/3)))),IF(AND(IFERROR(V1384,0)=1,IFERROR(AG1384,0)=1),IF(IFERROR(T1384,-1E+99)&gt;=IFERROR(AE1384,-1E+99),MAX($D$16,IFERROR(L1384,MAX($D$16,POWER((ABS(K1384)^2)/($I$5*MAX(F1384,0.1)^2),1/3)))),MAX($D$16,IFERROR(W1384,MAX($D$16,POWER((ABS(K1384)^2)/($I$5*MAX(F1384,0.1)^2),1/3))))),IF(IFERROR(V1384,0)=1,MAX($D$16,IFERROR(L1384,MAX($D$16,POWER((ABS(K1384)^2)/($I$5*MAX(F1384,0.1)^2),1/3)))),IF(IFERROR(AG1384,0)=1,MAX($D$16,IFERROR(W1384,MAX($D$16,POWER((ABS(K1384)^2)/($I$5*MAX(F1384,0.1)^2),1/3)))),MAX($D$16,POWER((ABS(K1384)^2)/($I$5*MAX(F1384,0.1)^2),1/3))))))),MAX($D$16,POWER((ABS(K1384)^2)/($I$5*MAX(F1384,0.1)^2),1/3)))</f>
        <v>2.1389677043987478</v>
      </c>
      <c r="AI1384">
        <f t="shared" ca="1" si="692"/>
        <v>634.08546770439875</v>
      </c>
      <c r="AJ1384">
        <f t="shared" ca="1" si="693"/>
        <v>635.15495155659812</v>
      </c>
      <c r="AM1384">
        <v>0</v>
      </c>
      <c r="AN1384">
        <v>0</v>
      </c>
      <c r="AO1384">
        <f t="shared" si="694"/>
        <v>0</v>
      </c>
      <c r="AP1384">
        <f t="shared" si="703"/>
        <v>0</v>
      </c>
      <c r="AQ1384">
        <f t="shared" ca="1" si="695"/>
        <v>1.0000000000000004</v>
      </c>
      <c r="AR1384" t="str">
        <f t="shared" ca="1" si="696"/>
        <v>Supercritical</v>
      </c>
      <c r="AS1384">
        <f t="shared" ca="1" si="697"/>
        <v>3.8141460404132466E-3</v>
      </c>
    </row>
    <row r="1385" spans="1:45" x14ac:dyDescent="0.35">
      <c r="A1385">
        <v>1236</v>
      </c>
      <c r="B1385">
        <v>1234.9949999999999</v>
      </c>
      <c r="C1385">
        <v>616071.36199999996</v>
      </c>
      <c r="D1385">
        <v>3096772.267</v>
      </c>
      <c r="E1385">
        <v>631.94600000000003</v>
      </c>
      <c r="F1385">
        <v>5.2</v>
      </c>
      <c r="G1385">
        <v>0</v>
      </c>
      <c r="H1385" t="s">
        <v>194</v>
      </c>
      <c r="I1385">
        <v>5.7000000000000002E-2</v>
      </c>
      <c r="J1385">
        <f t="shared" si="698"/>
        <v>1</v>
      </c>
      <c r="K1385">
        <f t="shared" ca="1" si="699"/>
        <v>50.95</v>
      </c>
      <c r="L1385">
        <f t="shared" ca="1" si="700"/>
        <v>1.0684959309922624</v>
      </c>
      <c r="M1385">
        <f t="shared" ca="1" si="673"/>
        <v>5.5561788411597641</v>
      </c>
      <c r="N1385">
        <f t="shared" ca="1" si="674"/>
        <v>0.75728294997139567</v>
      </c>
      <c r="O1385">
        <f t="shared" ca="1" si="675"/>
        <v>9.1699712080119067</v>
      </c>
      <c r="P1385">
        <f t="shared" ca="1" si="676"/>
        <v>633.01449593099233</v>
      </c>
      <c r="Q1385">
        <f t="shared" ca="1" si="677"/>
        <v>637.30034567389589</v>
      </c>
      <c r="R1385">
        <f t="shared" ca="1" si="678"/>
        <v>2.7409906686322007E-2</v>
      </c>
      <c r="S1385">
        <f t="shared" ca="1" si="679"/>
        <v>2.8323507366843055</v>
      </c>
      <c r="T1385">
        <f t="shared" ca="1" si="680"/>
        <v>50.594272557643521</v>
      </c>
      <c r="U1385">
        <f t="shared" ca="1" si="701"/>
        <v>-2.7317062411952975E-2</v>
      </c>
      <c r="V1385">
        <f t="shared" ca="1" si="702"/>
        <v>0</v>
      </c>
      <c r="W1385">
        <f t="shared" ca="1" si="681"/>
        <v>1.3248501110310766</v>
      </c>
      <c r="X1385">
        <f t="shared" ca="1" si="682"/>
        <v>6.8892205773615984</v>
      </c>
      <c r="Y1385">
        <f t="shared" ca="1" si="683"/>
        <v>0.8776412324637497</v>
      </c>
      <c r="Z1385">
        <f t="shared" ca="1" si="684"/>
        <v>7.3956116556094642</v>
      </c>
      <c r="AA1385">
        <f t="shared" ca="1" si="685"/>
        <v>633.27085011103111</v>
      </c>
      <c r="AB1385">
        <f t="shared" ca="1" si="686"/>
        <v>636.05857038425165</v>
      </c>
      <c r="AC1385">
        <f t="shared" ca="1" si="687"/>
        <v>1.4645628817305438E-2</v>
      </c>
      <c r="AD1385">
        <f t="shared" ca="1" si="688"/>
        <v>2.0514277278696857</v>
      </c>
      <c r="AE1385">
        <f t="shared" ca="1" si="689"/>
        <v>42.974032063815329</v>
      </c>
      <c r="AF1385">
        <f t="shared" ca="1" si="690"/>
        <v>1.4154921218278105E-2</v>
      </c>
      <c r="AG1385">
        <f t="shared" ca="1" si="691"/>
        <v>0</v>
      </c>
      <c r="AH1385">
        <f ca="1">IFERROR(IF(V32="Supercritical",MAX($D$16,IFERROR(L1385,MAX($D$16,POWER((ABS(K1385)^2)/($I$5*MAX(F1385,0.1)^2),1/3)))),IF(V32="Subcritical",MAX($D$16,IFERROR(W1385,MAX($D$16,POWER((ABS(K1385)^2)/($I$5*MAX(F1385,0.1)^2),1/3)))),IF(AND(IFERROR(V1385,0)=1,IFERROR(AG1385,0)=1),IF(IFERROR(T1385,-1E+99)&gt;=IFERROR(AE1385,-1E+99),MAX($D$16,IFERROR(L1385,MAX($D$16,POWER((ABS(K1385)^2)/($I$5*MAX(F1385,0.1)^2),1/3)))),MAX($D$16,IFERROR(W1385,MAX($D$16,POWER((ABS(K1385)^2)/($I$5*MAX(F1385,0.1)^2),1/3))))),IF(IFERROR(V1385,0)=1,MAX($D$16,IFERROR(L1385,MAX($D$16,POWER((ABS(K1385)^2)/($I$5*MAX(F1385,0.1)^2),1/3)))),IF(IFERROR(AG1385,0)=1,MAX($D$16,IFERROR(W1385,MAX($D$16,POWER((ABS(K1385)^2)/($I$5*MAX(F1385,0.1)^2),1/3)))),MAX($D$16,POWER((ABS(K1385)^2)/($I$5*MAX(F1385,0.1)^2),1/3))))))),MAX($D$16,POWER((ABS(K1385)^2)/($I$5*MAX(F1385,0.1)^2),1/3)))</f>
        <v>2.1389677043987478</v>
      </c>
      <c r="AI1385">
        <f t="shared" ca="1" si="692"/>
        <v>634.08496770439876</v>
      </c>
      <c r="AJ1385">
        <f t="shared" ca="1" si="693"/>
        <v>635.15445155659813</v>
      </c>
      <c r="AM1385">
        <v>0</v>
      </c>
      <c r="AN1385">
        <v>0</v>
      </c>
      <c r="AO1385">
        <f t="shared" si="694"/>
        <v>0</v>
      </c>
      <c r="AP1385">
        <f t="shared" si="703"/>
        <v>0</v>
      </c>
      <c r="AQ1385">
        <f t="shared" ca="1" si="695"/>
        <v>1.0000000000000004</v>
      </c>
      <c r="AR1385" t="str">
        <f t="shared" ca="1" si="696"/>
        <v>Supercritical</v>
      </c>
      <c r="AS1385">
        <f t="shared" ca="1" si="697"/>
        <v>3.8141460404132466E-3</v>
      </c>
    </row>
    <row r="1386" spans="1:45" x14ac:dyDescent="0.35">
      <c r="A1386">
        <v>1237</v>
      </c>
      <c r="B1386">
        <v>1235.9949999999999</v>
      </c>
      <c r="C1386">
        <v>616071.31999999995</v>
      </c>
      <c r="D1386">
        <v>3096771.2680000002</v>
      </c>
      <c r="E1386">
        <v>631.94550000000004</v>
      </c>
      <c r="F1386">
        <v>5.2</v>
      </c>
      <c r="G1386">
        <v>0</v>
      </c>
      <c r="H1386" t="s">
        <v>194</v>
      </c>
      <c r="I1386">
        <v>2E-3</v>
      </c>
      <c r="J1386">
        <f t="shared" si="698"/>
        <v>1</v>
      </c>
      <c r="K1386">
        <f t="shared" ca="1" si="699"/>
        <v>50.95</v>
      </c>
      <c r="L1386">
        <f t="shared" ca="1" si="700"/>
        <v>1.0684959309922624</v>
      </c>
      <c r="M1386">
        <f t="shared" ca="1" si="673"/>
        <v>5.5561788411597641</v>
      </c>
      <c r="N1386">
        <f t="shared" ca="1" si="674"/>
        <v>0.75728294997139567</v>
      </c>
      <c r="O1386">
        <f t="shared" ca="1" si="675"/>
        <v>9.1699712080119067</v>
      </c>
      <c r="P1386">
        <f t="shared" ca="1" si="676"/>
        <v>633.01399593099234</v>
      </c>
      <c r="Q1386">
        <f t="shared" ca="1" si="677"/>
        <v>637.2998456738959</v>
      </c>
      <c r="R1386">
        <f t="shared" ca="1" si="678"/>
        <v>2.7409906686322007E-2</v>
      </c>
      <c r="S1386">
        <f t="shared" ca="1" si="679"/>
        <v>2.8323507366843055</v>
      </c>
      <c r="T1386">
        <f t="shared" ca="1" si="680"/>
        <v>50.594272557643521</v>
      </c>
      <c r="U1386">
        <f t="shared" ca="1" si="701"/>
        <v>-2.6924192852106898E-2</v>
      </c>
      <c r="V1386">
        <f t="shared" ca="1" si="702"/>
        <v>0</v>
      </c>
      <c r="W1386">
        <f t="shared" ca="1" si="681"/>
        <v>1.383708509439975</v>
      </c>
      <c r="X1386">
        <f t="shared" ca="1" si="682"/>
        <v>7.1952842490878703</v>
      </c>
      <c r="Y1386">
        <f t="shared" ca="1" si="683"/>
        <v>0.90308869637896461</v>
      </c>
      <c r="Z1386">
        <f t="shared" ca="1" si="684"/>
        <v>7.0810267164162166</v>
      </c>
      <c r="AA1386">
        <f t="shared" ca="1" si="685"/>
        <v>633.32920850944004</v>
      </c>
      <c r="AB1386">
        <f t="shared" ca="1" si="686"/>
        <v>635.88481194260009</v>
      </c>
      <c r="AC1386">
        <f t="shared" ca="1" si="687"/>
        <v>1.2924123780934884E-2</v>
      </c>
      <c r="AD1386">
        <f t="shared" ca="1" si="688"/>
        <v>1.9219382203684614</v>
      </c>
      <c r="AE1386">
        <f t="shared" ca="1" si="689"/>
        <v>41.754674280713971</v>
      </c>
      <c r="AF1386">
        <f t="shared" ca="1" si="690"/>
        <v>1.2445566582869105E-2</v>
      </c>
      <c r="AG1386">
        <f t="shared" ca="1" si="691"/>
        <v>0</v>
      </c>
      <c r="AH1386">
        <f ca="1">IFERROR(IF(V32="Supercritical",MAX($D$16,IFERROR(L1386,MAX($D$16,POWER((ABS(K1386)^2)/($I$5*MAX(F1386,0.1)^2),1/3)))),IF(V32="Subcritical",MAX($D$16,IFERROR(W1386,MAX($D$16,POWER((ABS(K1386)^2)/($I$5*MAX(F1386,0.1)^2),1/3)))),IF(AND(IFERROR(V1386,0)=1,IFERROR(AG1386,0)=1),IF(IFERROR(T1386,-1E+99)&gt;=IFERROR(AE1386,-1E+99),MAX($D$16,IFERROR(L1386,MAX($D$16,POWER((ABS(K1386)^2)/($I$5*MAX(F1386,0.1)^2),1/3)))),MAX($D$16,IFERROR(W1386,MAX($D$16,POWER((ABS(K1386)^2)/($I$5*MAX(F1386,0.1)^2),1/3))))),IF(IFERROR(V1386,0)=1,MAX($D$16,IFERROR(L1386,MAX($D$16,POWER((ABS(K1386)^2)/($I$5*MAX(F1386,0.1)^2),1/3)))),IF(IFERROR(AG1386,0)=1,MAX($D$16,IFERROR(W1386,MAX($D$16,POWER((ABS(K1386)^2)/($I$5*MAX(F1386,0.1)^2),1/3)))),MAX($D$16,POWER((ABS(K1386)^2)/($I$5*MAX(F1386,0.1)^2),1/3))))))),MAX($D$16,POWER((ABS(K1386)^2)/($I$5*MAX(F1386,0.1)^2),1/3)))</f>
        <v>2.1389677043987478</v>
      </c>
      <c r="AI1386">
        <f t="shared" ca="1" si="692"/>
        <v>634.08446770439878</v>
      </c>
      <c r="AJ1386">
        <f t="shared" ca="1" si="693"/>
        <v>635.15395155659814</v>
      </c>
      <c r="AM1386">
        <v>0</v>
      </c>
      <c r="AN1386">
        <v>0</v>
      </c>
      <c r="AO1386">
        <f t="shared" si="694"/>
        <v>0</v>
      </c>
      <c r="AP1386">
        <f t="shared" si="703"/>
        <v>0</v>
      </c>
      <c r="AQ1386">
        <f t="shared" ca="1" si="695"/>
        <v>1.0000000000000004</v>
      </c>
      <c r="AR1386" t="str">
        <f t="shared" ca="1" si="696"/>
        <v>Supercritical</v>
      </c>
      <c r="AS1386">
        <f t="shared" ca="1" si="697"/>
        <v>3.8141460404132466E-3</v>
      </c>
    </row>
    <row r="1387" spans="1:45" x14ac:dyDescent="0.35">
      <c r="A1387">
        <v>1238</v>
      </c>
      <c r="B1387">
        <v>1236.9960000000001</v>
      </c>
      <c r="C1387">
        <v>616071.27800000005</v>
      </c>
      <c r="D1387">
        <v>3096770.2680000002</v>
      </c>
      <c r="E1387">
        <v>631.94500000000005</v>
      </c>
      <c r="F1387">
        <v>5.2</v>
      </c>
      <c r="G1387">
        <v>0</v>
      </c>
      <c r="H1387" t="s">
        <v>194</v>
      </c>
      <c r="I1387">
        <v>2E-3</v>
      </c>
      <c r="J1387">
        <f t="shared" si="698"/>
        <v>1.0010000000002037</v>
      </c>
      <c r="K1387">
        <f t="shared" ca="1" si="699"/>
        <v>50.95</v>
      </c>
      <c r="L1387">
        <f t="shared" ca="1" si="700"/>
        <v>1.0684959309922624</v>
      </c>
      <c r="M1387">
        <f t="shared" ca="1" si="673"/>
        <v>5.5561788411597641</v>
      </c>
      <c r="N1387">
        <f t="shared" ca="1" si="674"/>
        <v>0.75728294997139567</v>
      </c>
      <c r="O1387">
        <f t="shared" ca="1" si="675"/>
        <v>9.1699712080119067</v>
      </c>
      <c r="P1387">
        <f t="shared" ca="1" si="676"/>
        <v>633.01349593099235</v>
      </c>
      <c r="Q1387">
        <f t="shared" ca="1" si="677"/>
        <v>637.29934567389591</v>
      </c>
      <c r="R1387">
        <f t="shared" ca="1" si="678"/>
        <v>2.7409906686322007E-2</v>
      </c>
      <c r="S1387">
        <f t="shared" ca="1" si="679"/>
        <v>2.8323507366843055</v>
      </c>
      <c r="T1387">
        <f t="shared" ca="1" si="680"/>
        <v>50.594272557643521</v>
      </c>
      <c r="U1387">
        <f t="shared" ca="1" si="701"/>
        <v>-2.6951602758799709E-2</v>
      </c>
      <c r="V1387">
        <f t="shared" ca="1" si="702"/>
        <v>0</v>
      </c>
      <c r="W1387">
        <f t="shared" ca="1" si="681"/>
        <v>1.4394824617676361</v>
      </c>
      <c r="X1387">
        <f t="shared" ca="1" si="682"/>
        <v>7.4853088011917075</v>
      </c>
      <c r="Y1387">
        <f t="shared" ca="1" si="683"/>
        <v>0.92651829436538924</v>
      </c>
      <c r="Z1387">
        <f t="shared" ca="1" si="684"/>
        <v>6.8066664119305873</v>
      </c>
      <c r="AA1387">
        <f t="shared" ca="1" si="685"/>
        <v>633.38448246176767</v>
      </c>
      <c r="AB1387">
        <f t="shared" ca="1" si="686"/>
        <v>635.74588448232339</v>
      </c>
      <c r="AC1387">
        <f t="shared" ca="1" si="687"/>
        <v>1.154107118254143E-2</v>
      </c>
      <c r="AD1387">
        <f t="shared" ca="1" si="688"/>
        <v>1.811326638296362</v>
      </c>
      <c r="AE1387">
        <f t="shared" ca="1" si="689"/>
        <v>40.739132025351019</v>
      </c>
      <c r="AF1387">
        <f t="shared" ca="1" si="690"/>
        <v>1.1265404374398713E-2</v>
      </c>
      <c r="AG1387">
        <f t="shared" ca="1" si="691"/>
        <v>0</v>
      </c>
      <c r="AH1387">
        <f ca="1">IFERROR(IF(V32="Supercritical",MAX($D$16,IFERROR(L1387,MAX($D$16,POWER((ABS(K1387)^2)/($I$5*MAX(F1387,0.1)^2),1/3)))),IF(V32="Subcritical",MAX($D$16,IFERROR(W1387,MAX($D$16,POWER((ABS(K1387)^2)/($I$5*MAX(F1387,0.1)^2),1/3)))),IF(AND(IFERROR(V1387,0)=1,IFERROR(AG1387,0)=1),IF(IFERROR(T1387,-1E+99)&gt;=IFERROR(AE1387,-1E+99),MAX($D$16,IFERROR(L1387,MAX($D$16,POWER((ABS(K1387)^2)/($I$5*MAX(F1387,0.1)^2),1/3)))),MAX($D$16,IFERROR(W1387,MAX($D$16,POWER((ABS(K1387)^2)/($I$5*MAX(F1387,0.1)^2),1/3))))),IF(IFERROR(V1387,0)=1,MAX($D$16,IFERROR(L1387,MAX($D$16,POWER((ABS(K1387)^2)/($I$5*MAX(F1387,0.1)^2),1/3)))),IF(IFERROR(AG1387,0)=1,MAX($D$16,IFERROR(W1387,MAX($D$16,POWER((ABS(K1387)^2)/($I$5*MAX(F1387,0.1)^2),1/3)))),MAX($D$16,POWER((ABS(K1387)^2)/($I$5*MAX(F1387,0.1)^2),1/3))))))),MAX($D$16,POWER((ABS(K1387)^2)/($I$5*MAX(F1387,0.1)^2),1/3)))</f>
        <v>2.1389677043987478</v>
      </c>
      <c r="AI1387">
        <f t="shared" ca="1" si="692"/>
        <v>634.08396770439879</v>
      </c>
      <c r="AJ1387">
        <f t="shared" ca="1" si="693"/>
        <v>635.15345155659816</v>
      </c>
      <c r="AM1387">
        <v>0</v>
      </c>
      <c r="AN1387">
        <v>0</v>
      </c>
      <c r="AO1387">
        <f t="shared" si="694"/>
        <v>0</v>
      </c>
      <c r="AP1387">
        <f t="shared" si="703"/>
        <v>0</v>
      </c>
      <c r="AQ1387">
        <f t="shared" ca="1" si="695"/>
        <v>1.0000000000000004</v>
      </c>
      <c r="AR1387" t="str">
        <f t="shared" ca="1" si="696"/>
        <v>Supercritical</v>
      </c>
      <c r="AS1387">
        <f t="shared" ca="1" si="697"/>
        <v>3.8141460404132466E-3</v>
      </c>
    </row>
    <row r="1388" spans="1:45" x14ac:dyDescent="0.35">
      <c r="A1388">
        <v>1239</v>
      </c>
      <c r="B1388">
        <v>1237.9960000000001</v>
      </c>
      <c r="C1388">
        <v>616071.23600000003</v>
      </c>
      <c r="D1388">
        <v>3096769.2689999999</v>
      </c>
      <c r="E1388">
        <v>631.94449999999995</v>
      </c>
      <c r="F1388">
        <v>5.2</v>
      </c>
      <c r="G1388">
        <v>0</v>
      </c>
      <c r="H1388" t="s">
        <v>194</v>
      </c>
      <c r="I1388">
        <v>5.7000000000000002E-2</v>
      </c>
      <c r="J1388">
        <f t="shared" si="698"/>
        <v>1</v>
      </c>
      <c r="K1388">
        <f t="shared" ca="1" si="699"/>
        <v>50.95</v>
      </c>
      <c r="L1388">
        <f t="shared" ca="1" si="700"/>
        <v>1.0684959309922624</v>
      </c>
      <c r="M1388">
        <f t="shared" ca="1" si="673"/>
        <v>5.5561788411597641</v>
      </c>
      <c r="N1388">
        <f t="shared" ca="1" si="674"/>
        <v>0.75728294997139567</v>
      </c>
      <c r="O1388">
        <f t="shared" ca="1" si="675"/>
        <v>9.1699712080119067</v>
      </c>
      <c r="P1388">
        <f t="shared" ca="1" si="676"/>
        <v>633.01299593099225</v>
      </c>
      <c r="Q1388">
        <f t="shared" ca="1" si="677"/>
        <v>637.29884567389581</v>
      </c>
      <c r="R1388">
        <f t="shared" ca="1" si="678"/>
        <v>2.7409906686322007E-2</v>
      </c>
      <c r="S1388">
        <f t="shared" ca="1" si="679"/>
        <v>2.8323507366843055</v>
      </c>
      <c r="T1388">
        <f t="shared" ca="1" si="680"/>
        <v>50.594272557643521</v>
      </c>
      <c r="U1388">
        <f t="shared" ca="1" si="701"/>
        <v>-2.7317062411839288E-2</v>
      </c>
      <c r="V1388">
        <f t="shared" ca="1" si="702"/>
        <v>0</v>
      </c>
      <c r="W1388">
        <f t="shared" ca="1" si="681"/>
        <v>1.4936532300957819</v>
      </c>
      <c r="X1388">
        <f t="shared" ca="1" si="682"/>
        <v>7.7669967964980664</v>
      </c>
      <c r="Y1388">
        <f t="shared" ca="1" si="683"/>
        <v>0.94866325503544624</v>
      </c>
      <c r="Z1388">
        <f t="shared" ca="1" si="684"/>
        <v>6.5598070058393754</v>
      </c>
      <c r="AA1388">
        <f t="shared" ca="1" si="685"/>
        <v>633.43815323009574</v>
      </c>
      <c r="AB1388">
        <f t="shared" ca="1" si="686"/>
        <v>635.63137789644941</v>
      </c>
      <c r="AC1388">
        <f t="shared" ca="1" si="687"/>
        <v>1.0386802420364945E-2</v>
      </c>
      <c r="AD1388">
        <f t="shared" ca="1" si="688"/>
        <v>1.7136876519937412</v>
      </c>
      <c r="AE1388">
        <f t="shared" ca="1" si="689"/>
        <v>39.870137841755728</v>
      </c>
      <c r="AF1388">
        <f t="shared" ca="1" si="690"/>
        <v>1.0095158763647305E-2</v>
      </c>
      <c r="AG1388">
        <f t="shared" ca="1" si="691"/>
        <v>0</v>
      </c>
      <c r="AH1388">
        <f ca="1">IFERROR(IF(V32="Supercritical",MAX($D$16,IFERROR(L1388,MAX($D$16,POWER((ABS(K1388)^2)/($I$5*MAX(F1388,0.1)^2),1/3)))),IF(V32="Subcritical",MAX($D$16,IFERROR(W1388,MAX($D$16,POWER((ABS(K1388)^2)/($I$5*MAX(F1388,0.1)^2),1/3)))),IF(AND(IFERROR(V1388,0)=1,IFERROR(AG1388,0)=1),IF(IFERROR(T1388,-1E+99)&gt;=IFERROR(AE1388,-1E+99),MAX($D$16,IFERROR(L1388,MAX($D$16,POWER((ABS(K1388)^2)/($I$5*MAX(F1388,0.1)^2),1/3)))),MAX($D$16,IFERROR(W1388,MAX($D$16,POWER((ABS(K1388)^2)/($I$5*MAX(F1388,0.1)^2),1/3))))),IF(IFERROR(V1388,0)=1,MAX($D$16,IFERROR(L1388,MAX($D$16,POWER((ABS(K1388)^2)/($I$5*MAX(F1388,0.1)^2),1/3)))),IF(IFERROR(AG1388,0)=1,MAX($D$16,IFERROR(W1388,MAX($D$16,POWER((ABS(K1388)^2)/($I$5*MAX(F1388,0.1)^2),1/3)))),MAX($D$16,POWER((ABS(K1388)^2)/($I$5*MAX(F1388,0.1)^2),1/3))))))),MAX($D$16,POWER((ABS(K1388)^2)/($I$5*MAX(F1388,0.1)^2),1/3)))</f>
        <v>2.1389677043987478</v>
      </c>
      <c r="AI1388">
        <f t="shared" ca="1" si="692"/>
        <v>634.08346770439869</v>
      </c>
      <c r="AJ1388">
        <f t="shared" ca="1" si="693"/>
        <v>635.15295155659805</v>
      </c>
      <c r="AM1388">
        <v>0</v>
      </c>
      <c r="AN1388">
        <v>0</v>
      </c>
      <c r="AO1388">
        <f t="shared" si="694"/>
        <v>0</v>
      </c>
      <c r="AP1388">
        <f t="shared" si="703"/>
        <v>0</v>
      </c>
      <c r="AQ1388">
        <f t="shared" ca="1" si="695"/>
        <v>1.0000000000000004</v>
      </c>
      <c r="AR1388" t="str">
        <f t="shared" ca="1" si="696"/>
        <v>Supercritical</v>
      </c>
      <c r="AS1388">
        <f t="shared" ca="1" si="697"/>
        <v>3.8141460404132466E-3</v>
      </c>
    </row>
    <row r="1389" spans="1:45" x14ac:dyDescent="0.35">
      <c r="A1389">
        <v>1240</v>
      </c>
      <c r="B1389">
        <v>1238.9960000000001</v>
      </c>
      <c r="C1389">
        <v>616071.19299999997</v>
      </c>
      <c r="D1389">
        <v>3096768.27</v>
      </c>
      <c r="E1389">
        <v>631.94399999999996</v>
      </c>
      <c r="F1389">
        <v>5.2</v>
      </c>
      <c r="G1389">
        <v>0</v>
      </c>
      <c r="H1389" t="s">
        <v>194</v>
      </c>
      <c r="I1389">
        <v>5.7000000000000002E-2</v>
      </c>
      <c r="J1389">
        <f t="shared" si="698"/>
        <v>1</v>
      </c>
      <c r="K1389">
        <f t="shared" ca="1" si="699"/>
        <v>50.95</v>
      </c>
      <c r="L1389">
        <f t="shared" ca="1" si="700"/>
        <v>1.0684959309922624</v>
      </c>
      <c r="M1389">
        <f t="shared" ca="1" si="673"/>
        <v>5.5561788411597641</v>
      </c>
      <c r="N1389">
        <f t="shared" ca="1" si="674"/>
        <v>0.75728294997139567</v>
      </c>
      <c r="O1389">
        <f t="shared" ca="1" si="675"/>
        <v>9.1699712080119067</v>
      </c>
      <c r="P1389">
        <f t="shared" ca="1" si="676"/>
        <v>633.01249593099226</v>
      </c>
      <c r="Q1389">
        <f t="shared" ca="1" si="677"/>
        <v>637.29834567389582</v>
      </c>
      <c r="R1389">
        <f t="shared" ca="1" si="678"/>
        <v>2.7409906686322007E-2</v>
      </c>
      <c r="S1389">
        <f t="shared" ca="1" si="679"/>
        <v>2.8323507366843055</v>
      </c>
      <c r="T1389">
        <f t="shared" ca="1" si="680"/>
        <v>50.594272557643521</v>
      </c>
      <c r="U1389">
        <f t="shared" ca="1" si="701"/>
        <v>-2.7317062411952975E-2</v>
      </c>
      <c r="V1389">
        <f t="shared" ca="1" si="702"/>
        <v>0</v>
      </c>
      <c r="W1389">
        <f t="shared" ca="1" si="681"/>
        <v>1.5473147211323235</v>
      </c>
      <c r="X1389">
        <f t="shared" ca="1" si="682"/>
        <v>8.0460365498880826</v>
      </c>
      <c r="Y1389">
        <f t="shared" ca="1" si="683"/>
        <v>0.97002965664627783</v>
      </c>
      <c r="Z1389">
        <f t="shared" ca="1" si="684"/>
        <v>6.3323102852060371</v>
      </c>
      <c r="AA1389">
        <f t="shared" ca="1" si="685"/>
        <v>633.49131472113231</v>
      </c>
      <c r="AB1389">
        <f t="shared" ca="1" si="686"/>
        <v>635.53505343408472</v>
      </c>
      <c r="AC1389">
        <f t="shared" ca="1" si="687"/>
        <v>9.3956509978544676E-3</v>
      </c>
      <c r="AD1389">
        <f t="shared" ca="1" si="688"/>
        <v>1.6253180366180358</v>
      </c>
      <c r="AE1389">
        <f t="shared" ca="1" si="689"/>
        <v>39.112868165877813</v>
      </c>
      <c r="AF1389">
        <f t="shared" ca="1" si="690"/>
        <v>8.8956509978288523E-3</v>
      </c>
      <c r="AG1389">
        <f t="shared" ca="1" si="691"/>
        <v>0</v>
      </c>
      <c r="AH1389">
        <f ca="1">IFERROR(IF(V32="Supercritical",MAX($D$16,IFERROR(L1389,MAX($D$16,POWER((ABS(K1389)^2)/($I$5*MAX(F1389,0.1)^2),1/3)))),IF(V32="Subcritical",MAX($D$16,IFERROR(W1389,MAX($D$16,POWER((ABS(K1389)^2)/($I$5*MAX(F1389,0.1)^2),1/3)))),IF(AND(IFERROR(V1389,0)=1,IFERROR(AG1389,0)=1),IF(IFERROR(T1389,-1E+99)&gt;=IFERROR(AE1389,-1E+99),MAX($D$16,IFERROR(L1389,MAX($D$16,POWER((ABS(K1389)^2)/($I$5*MAX(F1389,0.1)^2),1/3)))),MAX($D$16,IFERROR(W1389,MAX($D$16,POWER((ABS(K1389)^2)/($I$5*MAX(F1389,0.1)^2),1/3))))),IF(IFERROR(V1389,0)=1,MAX($D$16,IFERROR(L1389,MAX($D$16,POWER((ABS(K1389)^2)/($I$5*MAX(F1389,0.1)^2),1/3)))),IF(IFERROR(AG1389,0)=1,MAX($D$16,IFERROR(W1389,MAX($D$16,POWER((ABS(K1389)^2)/($I$5*MAX(F1389,0.1)^2),1/3)))),MAX($D$16,POWER((ABS(K1389)^2)/($I$5*MAX(F1389,0.1)^2),1/3))))))),MAX($D$16,POWER((ABS(K1389)^2)/($I$5*MAX(F1389,0.1)^2),1/3)))</f>
        <v>2.1389677043987478</v>
      </c>
      <c r="AI1389">
        <f t="shared" ca="1" si="692"/>
        <v>634.0829677043987</v>
      </c>
      <c r="AJ1389">
        <f t="shared" ca="1" si="693"/>
        <v>635.15245155659807</v>
      </c>
      <c r="AM1389">
        <v>0</v>
      </c>
      <c r="AN1389">
        <v>0</v>
      </c>
      <c r="AO1389">
        <f t="shared" si="694"/>
        <v>0</v>
      </c>
      <c r="AP1389">
        <f t="shared" si="703"/>
        <v>0</v>
      </c>
      <c r="AQ1389">
        <f t="shared" ca="1" si="695"/>
        <v>1.0000000000000004</v>
      </c>
      <c r="AR1389" t="str">
        <f t="shared" ca="1" si="696"/>
        <v>Supercritical</v>
      </c>
      <c r="AS1389">
        <f t="shared" ca="1" si="697"/>
        <v>3.8141460404132466E-3</v>
      </c>
    </row>
    <row r="1390" spans="1:45" x14ac:dyDescent="0.35">
      <c r="A1390">
        <v>1241</v>
      </c>
      <c r="B1390">
        <v>1239.9960000000001</v>
      </c>
      <c r="C1390">
        <v>616071.15099999995</v>
      </c>
      <c r="D1390">
        <v>3096767.2710000002</v>
      </c>
      <c r="E1390">
        <v>631.94349999999997</v>
      </c>
      <c r="F1390">
        <v>5.2</v>
      </c>
      <c r="G1390">
        <v>0</v>
      </c>
      <c r="H1390" t="s">
        <v>194</v>
      </c>
      <c r="I1390">
        <v>0</v>
      </c>
      <c r="J1390">
        <f t="shared" si="698"/>
        <v>1</v>
      </c>
      <c r="K1390">
        <f t="shared" ca="1" si="699"/>
        <v>50.95</v>
      </c>
      <c r="L1390">
        <f t="shared" ca="1" si="700"/>
        <v>1.0684959309922624</v>
      </c>
      <c r="M1390">
        <f t="shared" ca="1" si="673"/>
        <v>5.5561788411597641</v>
      </c>
      <c r="N1390">
        <f t="shared" ca="1" si="674"/>
        <v>0.75728294997139567</v>
      </c>
      <c r="O1390">
        <f t="shared" ca="1" si="675"/>
        <v>9.1699712080119067</v>
      </c>
      <c r="P1390">
        <f t="shared" ca="1" si="676"/>
        <v>633.01199593099227</v>
      </c>
      <c r="Q1390">
        <f t="shared" ca="1" si="677"/>
        <v>637.29784567389584</v>
      </c>
      <c r="R1390">
        <f t="shared" ca="1" si="678"/>
        <v>2.7409906686322007E-2</v>
      </c>
      <c r="S1390">
        <f t="shared" ca="1" si="679"/>
        <v>2.8323507366843055</v>
      </c>
      <c r="T1390">
        <f t="shared" ca="1" si="680"/>
        <v>50.594272557643521</v>
      </c>
      <c r="U1390">
        <f t="shared" ca="1" si="701"/>
        <v>-2.6909906686341856E-2</v>
      </c>
      <c r="V1390">
        <f t="shared" ca="1" si="702"/>
        <v>0</v>
      </c>
      <c r="W1390">
        <f t="shared" ca="1" si="681"/>
        <v>1.6013489894585631</v>
      </c>
      <c r="X1390">
        <f t="shared" ca="1" si="682"/>
        <v>8.3270147451845276</v>
      </c>
      <c r="Y1390">
        <f t="shared" ca="1" si="683"/>
        <v>0.99099298416740755</v>
      </c>
      <c r="Z1390">
        <f t="shared" ca="1" si="684"/>
        <v>6.1186393394420424</v>
      </c>
      <c r="AA1390">
        <f t="shared" ca="1" si="685"/>
        <v>633.5448489894585</v>
      </c>
      <c r="AB1390">
        <f t="shared" ca="1" si="686"/>
        <v>635.45299105705112</v>
      </c>
      <c r="AC1390">
        <f t="shared" ca="1" si="687"/>
        <v>8.5257276311429039E-3</v>
      </c>
      <c r="AD1390">
        <f t="shared" ca="1" si="688"/>
        <v>1.5437513696921414</v>
      </c>
      <c r="AE1390">
        <f t="shared" ca="1" si="689"/>
        <v>38.445482589205639</v>
      </c>
      <c r="AF1390">
        <f t="shared" ca="1" si="690"/>
        <v>8.0257276312067916E-3</v>
      </c>
      <c r="AG1390">
        <f t="shared" ca="1" si="691"/>
        <v>0</v>
      </c>
      <c r="AH1390">
        <f ca="1">IFERROR(IF(V32="Supercritical",MAX($D$16,IFERROR(L1390,MAX($D$16,POWER((ABS(K1390)^2)/($I$5*MAX(F1390,0.1)^2),1/3)))),IF(V32="Subcritical",MAX($D$16,IFERROR(W1390,MAX($D$16,POWER((ABS(K1390)^2)/($I$5*MAX(F1390,0.1)^2),1/3)))),IF(AND(IFERROR(V1390,0)=1,IFERROR(AG1390,0)=1),IF(IFERROR(T1390,-1E+99)&gt;=IFERROR(AE1390,-1E+99),MAX($D$16,IFERROR(L1390,MAX($D$16,POWER((ABS(K1390)^2)/($I$5*MAX(F1390,0.1)^2),1/3)))),MAX($D$16,IFERROR(W1390,MAX($D$16,POWER((ABS(K1390)^2)/($I$5*MAX(F1390,0.1)^2),1/3))))),IF(IFERROR(V1390,0)=1,MAX($D$16,IFERROR(L1390,MAX($D$16,POWER((ABS(K1390)^2)/($I$5*MAX(F1390,0.1)^2),1/3)))),IF(IFERROR(AG1390,0)=1,MAX($D$16,IFERROR(W1390,MAX($D$16,POWER((ABS(K1390)^2)/($I$5*MAX(F1390,0.1)^2),1/3)))),MAX($D$16,POWER((ABS(K1390)^2)/($I$5*MAX(F1390,0.1)^2),1/3))))))),MAX($D$16,POWER((ABS(K1390)^2)/($I$5*MAX(F1390,0.1)^2),1/3)))</f>
        <v>2.1389677043987478</v>
      </c>
      <c r="AI1390">
        <f t="shared" ca="1" si="692"/>
        <v>634.08246770439871</v>
      </c>
      <c r="AJ1390">
        <f t="shared" ca="1" si="693"/>
        <v>635.15195155659808</v>
      </c>
      <c r="AM1390">
        <v>0</v>
      </c>
      <c r="AN1390">
        <v>0</v>
      </c>
      <c r="AO1390">
        <f t="shared" si="694"/>
        <v>0</v>
      </c>
      <c r="AP1390">
        <f t="shared" si="703"/>
        <v>0</v>
      </c>
      <c r="AQ1390">
        <f t="shared" ca="1" si="695"/>
        <v>1.0000000000000004</v>
      </c>
      <c r="AR1390" t="str">
        <f t="shared" ca="1" si="696"/>
        <v>Supercritical</v>
      </c>
      <c r="AS1390">
        <f t="shared" ca="1" si="697"/>
        <v>3.8141460404132466E-3</v>
      </c>
    </row>
    <row r="1391" spans="1:45" x14ac:dyDescent="0.35">
      <c r="A1391">
        <v>1242</v>
      </c>
      <c r="B1391">
        <v>1240.9960000000001</v>
      </c>
      <c r="C1391">
        <v>616071.10900000005</v>
      </c>
      <c r="D1391">
        <v>3096766.2719999999</v>
      </c>
      <c r="E1391">
        <v>631.94299999999998</v>
      </c>
      <c r="F1391">
        <v>5.2</v>
      </c>
      <c r="G1391">
        <v>0</v>
      </c>
      <c r="H1391" t="s">
        <v>194</v>
      </c>
      <c r="I1391">
        <v>0</v>
      </c>
      <c r="J1391">
        <f t="shared" si="698"/>
        <v>1</v>
      </c>
      <c r="K1391">
        <f t="shared" ca="1" si="699"/>
        <v>50.95</v>
      </c>
      <c r="L1391">
        <f t="shared" ca="1" si="700"/>
        <v>1.0684959309922624</v>
      </c>
      <c r="M1391">
        <f t="shared" ca="1" si="673"/>
        <v>5.5561788411597641</v>
      </c>
      <c r="N1391">
        <f t="shared" ca="1" si="674"/>
        <v>0.75728294997139567</v>
      </c>
      <c r="O1391">
        <f t="shared" ca="1" si="675"/>
        <v>9.1699712080119067</v>
      </c>
      <c r="P1391">
        <f t="shared" ca="1" si="676"/>
        <v>633.01149593099228</v>
      </c>
      <c r="Q1391">
        <f t="shared" ca="1" si="677"/>
        <v>637.29734567389585</v>
      </c>
      <c r="R1391">
        <f t="shared" ca="1" si="678"/>
        <v>2.7409906686322007E-2</v>
      </c>
      <c r="S1391">
        <f t="shared" ca="1" si="679"/>
        <v>2.8323507366843055</v>
      </c>
      <c r="T1391">
        <f t="shared" ca="1" si="680"/>
        <v>50.594272557643521</v>
      </c>
      <c r="U1391">
        <f t="shared" ca="1" si="701"/>
        <v>-2.6909906686341856E-2</v>
      </c>
      <c r="V1391">
        <f t="shared" ca="1" si="702"/>
        <v>0</v>
      </c>
      <c r="W1391">
        <f t="shared" ca="1" si="681"/>
        <v>1.6565241592943378</v>
      </c>
      <c r="X1391">
        <f t="shared" ca="1" si="682"/>
        <v>8.6139256283305574</v>
      </c>
      <c r="Y1391">
        <f t="shared" ca="1" si="683"/>
        <v>1.01184972831901</v>
      </c>
      <c r="Z1391">
        <f t="shared" ca="1" si="684"/>
        <v>5.9148409445780752</v>
      </c>
      <c r="AA1391">
        <f t="shared" ca="1" si="685"/>
        <v>633.59952415929433</v>
      </c>
      <c r="AB1391">
        <f t="shared" ca="1" si="686"/>
        <v>635.38267112156029</v>
      </c>
      <c r="AC1391">
        <f t="shared" ca="1" si="687"/>
        <v>7.7490292460778831E-3</v>
      </c>
      <c r="AD1391">
        <f t="shared" ca="1" si="688"/>
        <v>1.4672687897909427</v>
      </c>
      <c r="AE1391">
        <f t="shared" ca="1" si="689"/>
        <v>37.854378589531407</v>
      </c>
      <c r="AF1391">
        <f t="shared" ca="1" si="690"/>
        <v>7.4184282074156727E-3</v>
      </c>
      <c r="AG1391">
        <f t="shared" ca="1" si="691"/>
        <v>0</v>
      </c>
      <c r="AH1391">
        <f ca="1">IFERROR(IF(V32="Supercritical",MAX($D$16,IFERROR(L1391,MAX($D$16,POWER((ABS(K1391)^2)/($I$5*MAX(F1391,0.1)^2),1/3)))),IF(V32="Subcritical",MAX($D$16,IFERROR(W1391,MAX($D$16,POWER((ABS(K1391)^2)/($I$5*MAX(F1391,0.1)^2),1/3)))),IF(AND(IFERROR(V1391,0)=1,IFERROR(AG1391,0)=1),IF(IFERROR(T1391,-1E+99)&gt;=IFERROR(AE1391,-1E+99),MAX($D$16,IFERROR(L1391,MAX($D$16,POWER((ABS(K1391)^2)/($I$5*MAX(F1391,0.1)^2),1/3)))),MAX($D$16,IFERROR(W1391,MAX($D$16,POWER((ABS(K1391)^2)/($I$5*MAX(F1391,0.1)^2),1/3))))),IF(IFERROR(V1391,0)=1,MAX($D$16,IFERROR(L1391,MAX($D$16,POWER((ABS(K1391)^2)/($I$5*MAX(F1391,0.1)^2),1/3)))),IF(IFERROR(AG1391,0)=1,MAX($D$16,IFERROR(W1391,MAX($D$16,POWER((ABS(K1391)^2)/($I$5*MAX(F1391,0.1)^2),1/3)))),MAX($D$16,POWER((ABS(K1391)^2)/($I$5*MAX(F1391,0.1)^2),1/3))))))),MAX($D$16,POWER((ABS(K1391)^2)/($I$5*MAX(F1391,0.1)^2),1/3)))</f>
        <v>2.1389677043987478</v>
      </c>
      <c r="AI1391">
        <f t="shared" ca="1" si="692"/>
        <v>634.08196770439872</v>
      </c>
      <c r="AJ1391">
        <f t="shared" ca="1" si="693"/>
        <v>635.15145155659809</v>
      </c>
      <c r="AM1391">
        <v>0</v>
      </c>
      <c r="AN1391">
        <v>0</v>
      </c>
      <c r="AO1391">
        <f t="shared" si="694"/>
        <v>0</v>
      </c>
      <c r="AP1391">
        <f t="shared" si="703"/>
        <v>0</v>
      </c>
      <c r="AQ1391">
        <f t="shared" ca="1" si="695"/>
        <v>1.0000000000000004</v>
      </c>
      <c r="AR1391" t="str">
        <f t="shared" ca="1" si="696"/>
        <v>Supercritical</v>
      </c>
      <c r="AS1391">
        <f t="shared" ca="1" si="697"/>
        <v>3.8141460404132466E-3</v>
      </c>
    </row>
    <row r="1392" spans="1:45" x14ac:dyDescent="0.35">
      <c r="A1392">
        <v>1243</v>
      </c>
      <c r="B1392">
        <v>1241.9960000000001</v>
      </c>
      <c r="C1392">
        <v>616071.06700000004</v>
      </c>
      <c r="D1392">
        <v>3096765.273</v>
      </c>
      <c r="E1392">
        <v>631.9425</v>
      </c>
      <c r="F1392">
        <v>5.2</v>
      </c>
      <c r="G1392">
        <v>0</v>
      </c>
      <c r="H1392" t="s">
        <v>194</v>
      </c>
      <c r="I1392">
        <v>5.7000000000000002E-2</v>
      </c>
      <c r="J1392">
        <f t="shared" si="698"/>
        <v>1</v>
      </c>
      <c r="K1392">
        <f t="shared" ca="1" si="699"/>
        <v>50.95</v>
      </c>
      <c r="L1392">
        <f t="shared" ca="1" si="700"/>
        <v>1.0684959309922624</v>
      </c>
      <c r="M1392">
        <f t="shared" ca="1" si="673"/>
        <v>5.5561788411597641</v>
      </c>
      <c r="N1392">
        <f t="shared" ca="1" si="674"/>
        <v>0.75728294997139567</v>
      </c>
      <c r="O1392">
        <f t="shared" ca="1" si="675"/>
        <v>9.1699712080119067</v>
      </c>
      <c r="P1392">
        <f t="shared" ca="1" si="676"/>
        <v>633.01099593099229</v>
      </c>
      <c r="Q1392">
        <f t="shared" ca="1" si="677"/>
        <v>637.29684567389586</v>
      </c>
      <c r="R1392">
        <f t="shared" ca="1" si="678"/>
        <v>2.7409906686322007E-2</v>
      </c>
      <c r="S1392">
        <f t="shared" ca="1" si="679"/>
        <v>2.8323507366843055</v>
      </c>
      <c r="T1392">
        <f t="shared" ca="1" si="680"/>
        <v>50.594272557643521</v>
      </c>
      <c r="U1392">
        <f t="shared" ca="1" si="701"/>
        <v>-2.7317062411952975E-2</v>
      </c>
      <c r="V1392">
        <f t="shared" ca="1" si="702"/>
        <v>0</v>
      </c>
      <c r="W1392">
        <f t="shared" ca="1" si="681"/>
        <v>1.751006415711913</v>
      </c>
      <c r="X1392">
        <f t="shared" ca="1" si="682"/>
        <v>9.1052333617019485</v>
      </c>
      <c r="Y1392">
        <f t="shared" ca="1" si="683"/>
        <v>1.0463364669863569</v>
      </c>
      <c r="Z1392">
        <f t="shared" ca="1" si="684"/>
        <v>5.5956830512772751</v>
      </c>
      <c r="AA1392">
        <f t="shared" ca="1" si="685"/>
        <v>633.69350641571191</v>
      </c>
      <c r="AB1392">
        <f t="shared" ca="1" si="686"/>
        <v>635.28941206353818</v>
      </c>
      <c r="AC1392">
        <f t="shared" ca="1" si="687"/>
        <v>6.6322402604932938E-3</v>
      </c>
      <c r="AD1392">
        <f t="shared" ca="1" si="688"/>
        <v>1.3501273499616639</v>
      </c>
      <c r="AE1392">
        <f t="shared" ca="1" si="689"/>
        <v>37.033847709880078</v>
      </c>
      <c r="AF1392">
        <f t="shared" ca="1" si="690"/>
        <v>6.2772190568693986E-3</v>
      </c>
      <c r="AG1392">
        <f t="shared" ca="1" si="691"/>
        <v>0</v>
      </c>
      <c r="AH1392">
        <f ca="1">IFERROR(IF(V32="Supercritical",MAX($D$16,IFERROR(L1392,MAX($D$16,POWER((ABS(K1392)^2)/($I$5*MAX(F1392,0.1)^2),1/3)))),IF(V32="Subcritical",MAX($D$16,IFERROR(W1392,MAX($D$16,POWER((ABS(K1392)^2)/($I$5*MAX(F1392,0.1)^2),1/3)))),IF(AND(IFERROR(V1392,0)=1,IFERROR(AG1392,0)=1),IF(IFERROR(T1392,-1E+99)&gt;=IFERROR(AE1392,-1E+99),MAX($D$16,IFERROR(L1392,MAX($D$16,POWER((ABS(K1392)^2)/($I$5*MAX(F1392,0.1)^2),1/3)))),MAX($D$16,IFERROR(W1392,MAX($D$16,POWER((ABS(K1392)^2)/($I$5*MAX(F1392,0.1)^2),1/3))))),IF(IFERROR(V1392,0)=1,MAX($D$16,IFERROR(L1392,MAX($D$16,POWER((ABS(K1392)^2)/($I$5*MAX(F1392,0.1)^2),1/3)))),IF(IFERROR(AG1392,0)=1,MAX($D$16,IFERROR(W1392,MAX($D$16,POWER((ABS(K1392)^2)/($I$5*MAX(F1392,0.1)^2),1/3)))),MAX($D$16,POWER((ABS(K1392)^2)/($I$5*MAX(F1392,0.1)^2),1/3))))))),MAX($D$16,POWER((ABS(K1392)^2)/($I$5*MAX(F1392,0.1)^2),1/3)))</f>
        <v>2.1389677043987478</v>
      </c>
      <c r="AI1392">
        <f t="shared" ca="1" si="692"/>
        <v>634.08146770439873</v>
      </c>
      <c r="AJ1392">
        <f t="shared" ca="1" si="693"/>
        <v>635.1509515565981</v>
      </c>
      <c r="AM1392">
        <v>0</v>
      </c>
      <c r="AN1392">
        <v>0</v>
      </c>
      <c r="AO1392">
        <f t="shared" si="694"/>
        <v>0</v>
      </c>
      <c r="AP1392">
        <f t="shared" si="703"/>
        <v>0</v>
      </c>
      <c r="AQ1392">
        <f t="shared" ca="1" si="695"/>
        <v>1.0000000000000004</v>
      </c>
      <c r="AR1392" t="str">
        <f t="shared" ca="1" si="696"/>
        <v>Supercritical</v>
      </c>
      <c r="AS1392">
        <f t="shared" ca="1" si="697"/>
        <v>3.8141460404132466E-3</v>
      </c>
    </row>
    <row r="1393" spans="1:45" x14ac:dyDescent="0.35">
      <c r="A1393">
        <v>1244</v>
      </c>
      <c r="B1393">
        <v>1242.9949999999999</v>
      </c>
      <c r="C1393">
        <v>616071.02399999998</v>
      </c>
      <c r="D1393">
        <v>3096764.2740000002</v>
      </c>
      <c r="E1393">
        <v>631.94200000000001</v>
      </c>
      <c r="F1393">
        <v>5.2</v>
      </c>
      <c r="G1393">
        <v>0</v>
      </c>
      <c r="H1393" t="s">
        <v>194</v>
      </c>
      <c r="I1393">
        <v>5.7000000000000002E-2</v>
      </c>
      <c r="J1393">
        <f t="shared" si="698"/>
        <v>0.99899999999979627</v>
      </c>
      <c r="K1393">
        <f t="shared" ca="1" si="699"/>
        <v>50.95</v>
      </c>
      <c r="L1393">
        <f t="shared" ca="1" si="700"/>
        <v>1.0684959309922624</v>
      </c>
      <c r="M1393">
        <f t="shared" ca="1" si="673"/>
        <v>5.5561788411597641</v>
      </c>
      <c r="N1393">
        <f t="shared" ca="1" si="674"/>
        <v>0.75728294997139567</v>
      </c>
      <c r="O1393">
        <f t="shared" ca="1" si="675"/>
        <v>9.1699712080119067</v>
      </c>
      <c r="P1393">
        <f t="shared" ca="1" si="676"/>
        <v>633.01049593099231</v>
      </c>
      <c r="Q1393">
        <f t="shared" ca="1" si="677"/>
        <v>637.29634567389587</v>
      </c>
      <c r="R1393">
        <f t="shared" ca="1" si="678"/>
        <v>2.7409906686322007E-2</v>
      </c>
      <c r="S1393">
        <f t="shared" ca="1" si="679"/>
        <v>2.8323507366843055</v>
      </c>
      <c r="T1393">
        <f t="shared" ca="1" si="680"/>
        <v>50.594272557643521</v>
      </c>
      <c r="U1393">
        <f t="shared" ca="1" si="701"/>
        <v>-2.7289652505260165E-2</v>
      </c>
      <c r="V1393">
        <f t="shared" ca="1" si="702"/>
        <v>0</v>
      </c>
      <c r="W1393">
        <f t="shared" ca="1" si="681"/>
        <v>1.838791040631929</v>
      </c>
      <c r="X1393">
        <f t="shared" ca="1" si="682"/>
        <v>9.5617134112860303</v>
      </c>
      <c r="Y1393">
        <f t="shared" ca="1" si="683"/>
        <v>1.0770627997307995</v>
      </c>
      <c r="Z1393">
        <f t="shared" ca="1" si="684"/>
        <v>5.328542888543585</v>
      </c>
      <c r="AA1393">
        <f t="shared" ca="1" si="685"/>
        <v>633.78079104063193</v>
      </c>
      <c r="AB1393">
        <f t="shared" ca="1" si="686"/>
        <v>635.22795563365173</v>
      </c>
      <c r="AC1393">
        <f t="shared" ca="1" si="687"/>
        <v>5.7864394708743673E-3</v>
      </c>
      <c r="AD1393">
        <f t="shared" ca="1" si="688"/>
        <v>1.254607191142229</v>
      </c>
      <c r="AE1393">
        <f t="shared" ca="1" si="689"/>
        <v>36.465742671712817</v>
      </c>
      <c r="AF1393">
        <f t="shared" ca="1" si="690"/>
        <v>5.2864394708649343E-3</v>
      </c>
      <c r="AG1393">
        <f t="shared" ca="1" si="691"/>
        <v>0</v>
      </c>
      <c r="AH1393">
        <f ca="1">IFERROR(IF(V32="Supercritical",MAX($D$16,IFERROR(L1393,MAX($D$16,POWER((ABS(K1393)^2)/($I$5*MAX(F1393,0.1)^2),1/3)))),IF(V32="Subcritical",MAX($D$16,IFERROR(W1393,MAX($D$16,POWER((ABS(K1393)^2)/($I$5*MAX(F1393,0.1)^2),1/3)))),IF(AND(IFERROR(V1393,0)=1,IFERROR(AG1393,0)=1),IF(IFERROR(T1393,-1E+99)&gt;=IFERROR(AE1393,-1E+99),MAX($D$16,IFERROR(L1393,MAX($D$16,POWER((ABS(K1393)^2)/($I$5*MAX(F1393,0.1)^2),1/3)))),MAX($D$16,IFERROR(W1393,MAX($D$16,POWER((ABS(K1393)^2)/($I$5*MAX(F1393,0.1)^2),1/3))))),IF(IFERROR(V1393,0)=1,MAX($D$16,IFERROR(L1393,MAX($D$16,POWER((ABS(K1393)^2)/($I$5*MAX(F1393,0.1)^2),1/3)))),IF(IFERROR(AG1393,0)=1,MAX($D$16,IFERROR(W1393,MAX($D$16,POWER((ABS(K1393)^2)/($I$5*MAX(F1393,0.1)^2),1/3)))),MAX($D$16,POWER((ABS(K1393)^2)/($I$5*MAX(F1393,0.1)^2),1/3))))))),MAX($D$16,POWER((ABS(K1393)^2)/($I$5*MAX(F1393,0.1)^2),1/3)))</f>
        <v>2.1389677043987478</v>
      </c>
      <c r="AI1393">
        <f t="shared" ca="1" si="692"/>
        <v>634.08096770439874</v>
      </c>
      <c r="AJ1393">
        <f t="shared" ca="1" si="693"/>
        <v>635.15045155659811</v>
      </c>
      <c r="AM1393">
        <v>0</v>
      </c>
      <c r="AN1393">
        <v>0</v>
      </c>
      <c r="AO1393">
        <f t="shared" si="694"/>
        <v>0</v>
      </c>
      <c r="AP1393">
        <f t="shared" si="703"/>
        <v>0</v>
      </c>
      <c r="AQ1393">
        <f t="shared" ca="1" si="695"/>
        <v>1.0000000000000004</v>
      </c>
      <c r="AR1393" t="str">
        <f t="shared" ca="1" si="696"/>
        <v>Supercritical</v>
      </c>
      <c r="AS1393">
        <f t="shared" ca="1" si="697"/>
        <v>3.8141460404132466E-3</v>
      </c>
    </row>
    <row r="1394" spans="1:45" x14ac:dyDescent="0.35">
      <c r="A1394">
        <v>1245</v>
      </c>
      <c r="B1394">
        <v>1243.9949999999999</v>
      </c>
      <c r="C1394">
        <v>616070.98199999996</v>
      </c>
      <c r="D1394">
        <v>3096763.2749999999</v>
      </c>
      <c r="E1394">
        <v>631.94150000000002</v>
      </c>
      <c r="F1394">
        <v>5.2</v>
      </c>
      <c r="G1394">
        <v>0</v>
      </c>
      <c r="H1394" t="s">
        <v>194</v>
      </c>
      <c r="I1394">
        <v>0</v>
      </c>
      <c r="J1394">
        <f t="shared" si="698"/>
        <v>1</v>
      </c>
      <c r="K1394">
        <f t="shared" ca="1" si="699"/>
        <v>50.95</v>
      </c>
      <c r="L1394">
        <f t="shared" ca="1" si="700"/>
        <v>1.0684959309922624</v>
      </c>
      <c r="M1394">
        <f t="shared" ca="1" si="673"/>
        <v>5.5561788411597641</v>
      </c>
      <c r="N1394">
        <f t="shared" ca="1" si="674"/>
        <v>0.75728294997139567</v>
      </c>
      <c r="O1394">
        <f t="shared" ca="1" si="675"/>
        <v>9.1699712080119067</v>
      </c>
      <c r="P1394">
        <f t="shared" ca="1" si="676"/>
        <v>633.00999593099232</v>
      </c>
      <c r="Q1394">
        <f t="shared" ca="1" si="677"/>
        <v>637.29584567389588</v>
      </c>
      <c r="R1394">
        <f t="shared" ca="1" si="678"/>
        <v>2.7409906686322007E-2</v>
      </c>
      <c r="S1394">
        <f t="shared" ca="1" si="679"/>
        <v>2.8323507366843055</v>
      </c>
      <c r="T1394">
        <f t="shared" ca="1" si="680"/>
        <v>50.594272557643521</v>
      </c>
      <c r="U1394">
        <f t="shared" ca="1" si="701"/>
        <v>-2.6909906686341856E-2</v>
      </c>
      <c r="V1394">
        <f t="shared" ca="1" si="702"/>
        <v>0</v>
      </c>
      <c r="W1394">
        <f t="shared" ca="1" si="681"/>
        <v>1.9241889835944617</v>
      </c>
      <c r="X1394">
        <f t="shared" ca="1" si="682"/>
        <v>10.0057827146912</v>
      </c>
      <c r="Y1394">
        <f t="shared" ca="1" si="683"/>
        <v>1.1058095440944224</v>
      </c>
      <c r="Z1394">
        <f t="shared" ca="1" si="684"/>
        <v>5.0920554096374282</v>
      </c>
      <c r="AA1394">
        <f t="shared" ca="1" si="685"/>
        <v>633.86568898359451</v>
      </c>
      <c r="AB1394">
        <f t="shared" ca="1" si="686"/>
        <v>635.18725005876365</v>
      </c>
      <c r="AC1394">
        <f t="shared" ca="1" si="687"/>
        <v>5.1018573862076332E-3</v>
      </c>
      <c r="AD1394">
        <f t="shared" ca="1" si="688"/>
        <v>1.1720192778310103</v>
      </c>
      <c r="AE1394">
        <f t="shared" ca="1" si="689"/>
        <v>36.073014360595806</v>
      </c>
      <c r="AF1394">
        <f t="shared" ca="1" si="690"/>
        <v>4.6062625898457554E-3</v>
      </c>
      <c r="AG1394">
        <f t="shared" ca="1" si="691"/>
        <v>0</v>
      </c>
      <c r="AH1394">
        <f ca="1">IFERROR(IF(V32="Supercritical",MAX($D$16,IFERROR(L1394,MAX($D$16,POWER((ABS(K1394)^2)/($I$5*MAX(F1394,0.1)^2),1/3)))),IF(V32="Subcritical",MAX($D$16,IFERROR(W1394,MAX($D$16,POWER((ABS(K1394)^2)/($I$5*MAX(F1394,0.1)^2),1/3)))),IF(AND(IFERROR(V1394,0)=1,IFERROR(AG1394,0)=1),IF(IFERROR(T1394,-1E+99)&gt;=IFERROR(AE1394,-1E+99),MAX($D$16,IFERROR(L1394,MAX($D$16,POWER((ABS(K1394)^2)/($I$5*MAX(F1394,0.1)^2),1/3)))),MAX($D$16,IFERROR(W1394,MAX($D$16,POWER((ABS(K1394)^2)/($I$5*MAX(F1394,0.1)^2),1/3))))),IF(IFERROR(V1394,0)=1,MAX($D$16,IFERROR(L1394,MAX($D$16,POWER((ABS(K1394)^2)/($I$5*MAX(F1394,0.1)^2),1/3)))),IF(IFERROR(AG1394,0)=1,MAX($D$16,IFERROR(W1394,MAX($D$16,POWER((ABS(K1394)^2)/($I$5*MAX(F1394,0.1)^2),1/3)))),MAX($D$16,POWER((ABS(K1394)^2)/($I$5*MAX(F1394,0.1)^2),1/3))))))),MAX($D$16,POWER((ABS(K1394)^2)/($I$5*MAX(F1394,0.1)^2),1/3)))</f>
        <v>2.1389677043987478</v>
      </c>
      <c r="AI1394">
        <f t="shared" ca="1" si="692"/>
        <v>634.08046770439876</v>
      </c>
      <c r="AJ1394">
        <f t="shared" ca="1" si="693"/>
        <v>635.14995155659813</v>
      </c>
      <c r="AM1394">
        <v>0</v>
      </c>
      <c r="AN1394">
        <v>0</v>
      </c>
      <c r="AO1394">
        <f t="shared" si="694"/>
        <v>0</v>
      </c>
      <c r="AP1394">
        <f t="shared" si="703"/>
        <v>0</v>
      </c>
      <c r="AQ1394">
        <f t="shared" ca="1" si="695"/>
        <v>1.0000000000000004</v>
      </c>
      <c r="AR1394" t="str">
        <f t="shared" ca="1" si="696"/>
        <v>Supercritical</v>
      </c>
      <c r="AS1394">
        <f t="shared" ca="1" si="697"/>
        <v>3.8141460404132466E-3</v>
      </c>
    </row>
    <row r="1395" spans="1:45" x14ac:dyDescent="0.35">
      <c r="A1395">
        <v>1246</v>
      </c>
      <c r="B1395">
        <v>1244.9949999999999</v>
      </c>
      <c r="C1395">
        <v>616070.93999999994</v>
      </c>
      <c r="D1395">
        <v>3096762.2760000001</v>
      </c>
      <c r="E1395">
        <v>631.94100000000003</v>
      </c>
      <c r="F1395">
        <v>5.2</v>
      </c>
      <c r="G1395">
        <v>0</v>
      </c>
      <c r="H1395" t="s">
        <v>194</v>
      </c>
      <c r="I1395">
        <v>2E-3</v>
      </c>
      <c r="J1395">
        <f t="shared" si="698"/>
        <v>1</v>
      </c>
      <c r="K1395">
        <f t="shared" ca="1" si="699"/>
        <v>50.95</v>
      </c>
      <c r="L1395">
        <f t="shared" ca="1" si="700"/>
        <v>1.0684959309922624</v>
      </c>
      <c r="M1395">
        <f t="shared" ca="1" si="673"/>
        <v>5.5561788411597641</v>
      </c>
      <c r="N1395">
        <f t="shared" ca="1" si="674"/>
        <v>0.75728294997139567</v>
      </c>
      <c r="O1395">
        <f t="shared" ca="1" si="675"/>
        <v>9.1699712080119067</v>
      </c>
      <c r="P1395">
        <f t="shared" ca="1" si="676"/>
        <v>633.00949593099233</v>
      </c>
      <c r="Q1395">
        <f t="shared" ca="1" si="677"/>
        <v>637.29534567389589</v>
      </c>
      <c r="R1395">
        <f t="shared" ca="1" si="678"/>
        <v>2.7409906686322007E-2</v>
      </c>
      <c r="S1395">
        <f t="shared" ca="1" si="679"/>
        <v>2.8323507366843055</v>
      </c>
      <c r="T1395">
        <f t="shared" ca="1" si="680"/>
        <v>50.594272557643521</v>
      </c>
      <c r="U1395">
        <f t="shared" ca="1" si="701"/>
        <v>-2.6924192852106898E-2</v>
      </c>
      <c r="V1395">
        <f t="shared" ca="1" si="702"/>
        <v>0</v>
      </c>
      <c r="W1395">
        <f t="shared" ca="1" si="681"/>
        <v>2.009259592283422</v>
      </c>
      <c r="X1395">
        <f t="shared" ca="1" si="682"/>
        <v>10.448149879873794</v>
      </c>
      <c r="Y1395">
        <f t="shared" ca="1" si="683"/>
        <v>1.1333870083348672</v>
      </c>
      <c r="Z1395">
        <f t="shared" ca="1" si="684"/>
        <v>4.8764614391821341</v>
      </c>
      <c r="AA1395">
        <f t="shared" ca="1" si="685"/>
        <v>633.95025959228349</v>
      </c>
      <c r="AB1395">
        <f t="shared" ca="1" si="686"/>
        <v>635.16228182305974</v>
      </c>
      <c r="AC1395">
        <f t="shared" ca="1" si="687"/>
        <v>4.527805888762222E-3</v>
      </c>
      <c r="AD1395">
        <f t="shared" ca="1" si="688"/>
        <v>1.0983791125624751</v>
      </c>
      <c r="AE1395">
        <f t="shared" ca="1" si="689"/>
        <v>35.82330253365442</v>
      </c>
      <c r="AF1395">
        <f t="shared" ca="1" si="690"/>
        <v>4.1535359177942155E-3</v>
      </c>
      <c r="AG1395">
        <f t="shared" ca="1" si="691"/>
        <v>0</v>
      </c>
      <c r="AH1395">
        <f ca="1">IFERROR(IF(V32="Supercritical",MAX($D$16,IFERROR(L1395,MAX($D$16,POWER((ABS(K1395)^2)/($I$5*MAX(F1395,0.1)^2),1/3)))),IF(V32="Subcritical",MAX($D$16,IFERROR(W1395,MAX($D$16,POWER((ABS(K1395)^2)/($I$5*MAX(F1395,0.1)^2),1/3)))),IF(AND(IFERROR(V1395,0)=1,IFERROR(AG1395,0)=1),IF(IFERROR(T1395,-1E+99)&gt;=IFERROR(AE1395,-1E+99),MAX($D$16,IFERROR(L1395,MAX($D$16,POWER((ABS(K1395)^2)/($I$5*MAX(F1395,0.1)^2),1/3)))),MAX($D$16,IFERROR(W1395,MAX($D$16,POWER((ABS(K1395)^2)/($I$5*MAX(F1395,0.1)^2),1/3))))),IF(IFERROR(V1395,0)=1,MAX($D$16,IFERROR(L1395,MAX($D$16,POWER((ABS(K1395)^2)/($I$5*MAX(F1395,0.1)^2),1/3)))),IF(IFERROR(AG1395,0)=1,MAX($D$16,IFERROR(W1395,MAX($D$16,POWER((ABS(K1395)^2)/($I$5*MAX(F1395,0.1)^2),1/3)))),MAX($D$16,POWER((ABS(K1395)^2)/($I$5*MAX(F1395,0.1)^2),1/3))))))),MAX($D$16,POWER((ABS(K1395)^2)/($I$5*MAX(F1395,0.1)^2),1/3)))</f>
        <v>2.1389677043987478</v>
      </c>
      <c r="AI1395">
        <f t="shared" ca="1" si="692"/>
        <v>634.07996770439877</v>
      </c>
      <c r="AJ1395">
        <f t="shared" ca="1" si="693"/>
        <v>635.14945155659814</v>
      </c>
      <c r="AM1395">
        <v>0</v>
      </c>
      <c r="AN1395">
        <v>0</v>
      </c>
      <c r="AO1395">
        <f t="shared" si="694"/>
        <v>0</v>
      </c>
      <c r="AP1395">
        <f t="shared" si="703"/>
        <v>0</v>
      </c>
      <c r="AQ1395">
        <f t="shared" ca="1" si="695"/>
        <v>1.0000000000000004</v>
      </c>
      <c r="AR1395" t="str">
        <f t="shared" ca="1" si="696"/>
        <v>Supercritical</v>
      </c>
      <c r="AS1395">
        <f t="shared" ca="1" si="697"/>
        <v>3.8141460404132466E-3</v>
      </c>
    </row>
    <row r="1396" spans="1:45" x14ac:dyDescent="0.35">
      <c r="A1396">
        <v>1247</v>
      </c>
      <c r="B1396">
        <v>1245.9960000000001</v>
      </c>
      <c r="C1396">
        <v>616070.89800000004</v>
      </c>
      <c r="D1396">
        <v>3096761.2760000001</v>
      </c>
      <c r="E1396">
        <v>631.94050000000004</v>
      </c>
      <c r="F1396">
        <v>5.2</v>
      </c>
      <c r="G1396">
        <v>0</v>
      </c>
      <c r="H1396" t="s">
        <v>194</v>
      </c>
      <c r="I1396">
        <v>0.06</v>
      </c>
      <c r="J1396">
        <f t="shared" si="698"/>
        <v>1.0010000000002037</v>
      </c>
      <c r="K1396">
        <f t="shared" ca="1" si="699"/>
        <v>50.95</v>
      </c>
      <c r="L1396">
        <f t="shared" ca="1" si="700"/>
        <v>1.0684959309922624</v>
      </c>
      <c r="M1396">
        <f t="shared" ca="1" si="673"/>
        <v>5.5561788411597641</v>
      </c>
      <c r="N1396">
        <f t="shared" ca="1" si="674"/>
        <v>0.75728294997139567</v>
      </c>
      <c r="O1396">
        <f t="shared" ca="1" si="675"/>
        <v>9.1699712080119067</v>
      </c>
      <c r="P1396">
        <f t="shared" ca="1" si="676"/>
        <v>633.00899593099234</v>
      </c>
      <c r="Q1396">
        <f t="shared" ca="1" si="677"/>
        <v>637.29484567389591</v>
      </c>
      <c r="R1396">
        <f t="shared" ca="1" si="678"/>
        <v>2.7409906686322007E-2</v>
      </c>
      <c r="S1396">
        <f t="shared" ca="1" si="679"/>
        <v>2.8323507366843055</v>
      </c>
      <c r="T1396">
        <f t="shared" ca="1" si="680"/>
        <v>50.594272557643521</v>
      </c>
      <c r="U1396">
        <f t="shared" ca="1" si="701"/>
        <v>-2.7365901567350193E-2</v>
      </c>
      <c r="V1396">
        <f t="shared" ca="1" si="702"/>
        <v>0</v>
      </c>
      <c r="W1396">
        <f t="shared" ca="1" si="681"/>
        <v>2.0956322674767818</v>
      </c>
      <c r="X1396">
        <f t="shared" ca="1" si="682"/>
        <v>10.897287790879266</v>
      </c>
      <c r="Y1396">
        <f t="shared" ca="1" si="683"/>
        <v>1.1603642672741674</v>
      </c>
      <c r="Z1396">
        <f t="shared" ca="1" si="684"/>
        <v>4.6754753088785783</v>
      </c>
      <c r="AA1396">
        <f t="shared" ca="1" si="685"/>
        <v>634.03613226747677</v>
      </c>
      <c r="AB1396">
        <f t="shared" ca="1" si="686"/>
        <v>635.15030501793206</v>
      </c>
      <c r="AC1396">
        <f t="shared" ca="1" si="687"/>
        <v>4.0337433129874105E-3</v>
      </c>
      <c r="AD1396">
        <f t="shared" ca="1" si="688"/>
        <v>1.0311782062403125</v>
      </c>
      <c r="AE1396">
        <f t="shared" ca="1" si="689"/>
        <v>35.701276182207785</v>
      </c>
      <c r="AF1396">
        <f t="shared" ca="1" si="690"/>
        <v>3.6395897243437503E-3</v>
      </c>
      <c r="AG1396">
        <f t="shared" ca="1" si="691"/>
        <v>0</v>
      </c>
      <c r="AH1396">
        <f ca="1">IFERROR(IF(V32="Supercritical",MAX($D$16,IFERROR(L1396,MAX($D$16,POWER((ABS(K1396)^2)/($I$5*MAX(F1396,0.1)^2),1/3)))),IF(V32="Subcritical",MAX($D$16,IFERROR(W1396,MAX($D$16,POWER((ABS(K1396)^2)/($I$5*MAX(F1396,0.1)^2),1/3)))),IF(AND(IFERROR(V1396,0)=1,IFERROR(AG1396,0)=1),IF(IFERROR(T1396,-1E+99)&gt;=IFERROR(AE1396,-1E+99),MAX($D$16,IFERROR(L1396,MAX($D$16,POWER((ABS(K1396)^2)/($I$5*MAX(F1396,0.1)^2),1/3)))),MAX($D$16,IFERROR(W1396,MAX($D$16,POWER((ABS(K1396)^2)/($I$5*MAX(F1396,0.1)^2),1/3))))),IF(IFERROR(V1396,0)=1,MAX($D$16,IFERROR(L1396,MAX($D$16,POWER((ABS(K1396)^2)/($I$5*MAX(F1396,0.1)^2),1/3)))),IF(IFERROR(AG1396,0)=1,MAX($D$16,IFERROR(W1396,MAX($D$16,POWER((ABS(K1396)^2)/($I$5*MAX(F1396,0.1)^2),1/3)))),MAX($D$16,POWER((ABS(K1396)^2)/($I$5*MAX(F1396,0.1)^2),1/3))))))),MAX($D$16,POWER((ABS(K1396)^2)/($I$5*MAX(F1396,0.1)^2),1/3)))</f>
        <v>2.1389677043987478</v>
      </c>
      <c r="AI1396">
        <f t="shared" ca="1" si="692"/>
        <v>634.07946770439878</v>
      </c>
      <c r="AJ1396">
        <f t="shared" ca="1" si="693"/>
        <v>635.14895155659815</v>
      </c>
      <c r="AM1396">
        <v>0</v>
      </c>
      <c r="AN1396">
        <v>0</v>
      </c>
      <c r="AO1396">
        <f t="shared" si="694"/>
        <v>0</v>
      </c>
      <c r="AP1396">
        <f t="shared" si="703"/>
        <v>0</v>
      </c>
      <c r="AQ1396">
        <f t="shared" ca="1" si="695"/>
        <v>1.0000000000000004</v>
      </c>
      <c r="AR1396" t="str">
        <f t="shared" ca="1" si="696"/>
        <v>Supercritical</v>
      </c>
      <c r="AS1396">
        <f t="shared" ca="1" si="697"/>
        <v>3.8141460404132466E-3</v>
      </c>
    </row>
    <row r="1397" spans="1:45" x14ac:dyDescent="0.35">
      <c r="A1397">
        <v>1248</v>
      </c>
      <c r="B1397">
        <v>1246.9960000000001</v>
      </c>
      <c r="C1397">
        <v>616070.85499999998</v>
      </c>
      <c r="D1397">
        <v>3096760.2769999998</v>
      </c>
      <c r="E1397">
        <v>631.94000000000005</v>
      </c>
      <c r="F1397">
        <v>5.2</v>
      </c>
      <c r="G1397">
        <v>0</v>
      </c>
      <c r="H1397" t="s">
        <v>194</v>
      </c>
      <c r="I1397">
        <v>5.7000000000000002E-2</v>
      </c>
      <c r="J1397">
        <f t="shared" si="698"/>
        <v>1</v>
      </c>
      <c r="K1397">
        <f t="shared" ca="1" si="699"/>
        <v>50.95</v>
      </c>
      <c r="L1397">
        <f t="shared" ca="1" si="700"/>
        <v>1.0684959309922624</v>
      </c>
      <c r="M1397">
        <f t="shared" ca="1" si="673"/>
        <v>5.5561788411597641</v>
      </c>
      <c r="N1397">
        <f t="shared" ca="1" si="674"/>
        <v>0.75728294997139567</v>
      </c>
      <c r="O1397">
        <f t="shared" ca="1" si="675"/>
        <v>9.1699712080119067</v>
      </c>
      <c r="P1397">
        <f t="shared" ca="1" si="676"/>
        <v>633.00849593099235</v>
      </c>
      <c r="Q1397">
        <f t="shared" ca="1" si="677"/>
        <v>637.29434567389592</v>
      </c>
      <c r="R1397">
        <f t="shared" ca="1" si="678"/>
        <v>2.7409906686322007E-2</v>
      </c>
      <c r="S1397">
        <f t="shared" ca="1" si="679"/>
        <v>2.8323507366843055</v>
      </c>
      <c r="T1397">
        <f t="shared" ca="1" si="680"/>
        <v>50.594272557643521</v>
      </c>
      <c r="U1397">
        <f t="shared" ca="1" si="701"/>
        <v>-2.7317062411952975E-2</v>
      </c>
      <c r="V1397">
        <f t="shared" ca="1" si="702"/>
        <v>0</v>
      </c>
      <c r="W1397">
        <f t="shared" ca="1" si="681"/>
        <v>2.0950572059798218</v>
      </c>
      <c r="X1397">
        <f t="shared" ca="1" si="682"/>
        <v>10.894297471095074</v>
      </c>
      <c r="Y1397">
        <f t="shared" ca="1" si="683"/>
        <v>1.1601879373503308</v>
      </c>
      <c r="Z1397">
        <f t="shared" ca="1" si="684"/>
        <v>4.6767586560933703</v>
      </c>
      <c r="AA1397">
        <f t="shared" ca="1" si="685"/>
        <v>634.03505720597991</v>
      </c>
      <c r="AB1397">
        <f t="shared" ca="1" si="686"/>
        <v>635.14984168749595</v>
      </c>
      <c r="AC1397">
        <f t="shared" ca="1" si="687"/>
        <v>4.0367759082902549E-3</v>
      </c>
      <c r="AD1397">
        <f t="shared" ca="1" si="688"/>
        <v>1.0316027995911157</v>
      </c>
      <c r="AE1397">
        <f t="shared" ca="1" si="689"/>
        <v>35.701675726044712</v>
      </c>
      <c r="AF1397">
        <f t="shared" ca="1" si="690"/>
        <v>3.5367759081736949E-3</v>
      </c>
      <c r="AG1397">
        <f t="shared" ca="1" si="691"/>
        <v>0</v>
      </c>
      <c r="AH1397">
        <f ca="1">IFERROR(IF(V32="Supercritical",MAX($D$16,IFERROR(L1397,MAX($D$16,POWER((ABS(K1397)^2)/($I$5*MAX(F1397,0.1)^2),1/3)))),IF(V32="Subcritical",MAX($D$16,IFERROR(W1397,MAX($D$16,POWER((ABS(K1397)^2)/($I$5*MAX(F1397,0.1)^2),1/3)))),IF(AND(IFERROR(V1397,0)=1,IFERROR(AG1397,0)=1),IF(IFERROR(T1397,-1E+99)&gt;=IFERROR(AE1397,-1E+99),MAX($D$16,IFERROR(L1397,MAX($D$16,POWER((ABS(K1397)^2)/($I$5*MAX(F1397,0.1)^2),1/3)))),MAX($D$16,IFERROR(W1397,MAX($D$16,POWER((ABS(K1397)^2)/($I$5*MAX(F1397,0.1)^2),1/3))))),IF(IFERROR(V1397,0)=1,MAX($D$16,IFERROR(L1397,MAX($D$16,POWER((ABS(K1397)^2)/($I$5*MAX(F1397,0.1)^2),1/3)))),IF(IFERROR(AG1397,0)=1,MAX($D$16,IFERROR(W1397,MAX($D$16,POWER((ABS(K1397)^2)/($I$5*MAX(F1397,0.1)^2),1/3)))),MAX($D$16,POWER((ABS(K1397)^2)/($I$5*MAX(F1397,0.1)^2),1/3))))))),MAX($D$16,POWER((ABS(K1397)^2)/($I$5*MAX(F1397,0.1)^2),1/3)))</f>
        <v>2.1389677043987478</v>
      </c>
      <c r="AI1397">
        <f t="shared" ca="1" si="692"/>
        <v>634.07896770439879</v>
      </c>
      <c r="AJ1397">
        <f t="shared" ca="1" si="693"/>
        <v>635.14845155659816</v>
      </c>
      <c r="AM1397">
        <v>0</v>
      </c>
      <c r="AN1397">
        <v>0</v>
      </c>
      <c r="AO1397">
        <f t="shared" si="694"/>
        <v>0</v>
      </c>
      <c r="AP1397">
        <f t="shared" si="703"/>
        <v>0</v>
      </c>
      <c r="AQ1397">
        <f t="shared" ca="1" si="695"/>
        <v>1.0000000000000004</v>
      </c>
      <c r="AR1397" t="str">
        <f t="shared" ca="1" si="696"/>
        <v>Supercritical</v>
      </c>
      <c r="AS1397">
        <f t="shared" ca="1" si="697"/>
        <v>3.8141460404132466E-3</v>
      </c>
    </row>
    <row r="1398" spans="1:45" x14ac:dyDescent="0.35">
      <c r="A1398">
        <v>1249</v>
      </c>
      <c r="B1398">
        <v>1247.9960000000001</v>
      </c>
      <c r="C1398">
        <v>616070.81299999997</v>
      </c>
      <c r="D1398">
        <v>3096759.2779999999</v>
      </c>
      <c r="E1398">
        <v>631.93949999999995</v>
      </c>
      <c r="F1398">
        <v>5.2</v>
      </c>
      <c r="G1398">
        <v>0</v>
      </c>
      <c r="H1398" t="s">
        <v>194</v>
      </c>
      <c r="I1398">
        <v>0</v>
      </c>
      <c r="J1398">
        <f t="shared" si="698"/>
        <v>1</v>
      </c>
      <c r="K1398">
        <f t="shared" ca="1" si="699"/>
        <v>50.95</v>
      </c>
      <c r="L1398">
        <f t="shared" ca="1" si="700"/>
        <v>1.0684959309922624</v>
      </c>
      <c r="M1398">
        <f t="shared" ca="1" si="673"/>
        <v>5.5561788411597641</v>
      </c>
      <c r="N1398">
        <f t="shared" ca="1" si="674"/>
        <v>0.75728294997139567</v>
      </c>
      <c r="O1398">
        <f t="shared" ca="1" si="675"/>
        <v>9.1699712080119067</v>
      </c>
      <c r="P1398">
        <f t="shared" ca="1" si="676"/>
        <v>633.00799593099225</v>
      </c>
      <c r="Q1398">
        <f t="shared" ca="1" si="677"/>
        <v>637.29384567389582</v>
      </c>
      <c r="R1398">
        <f t="shared" ca="1" si="678"/>
        <v>2.7409906686322007E-2</v>
      </c>
      <c r="S1398">
        <f t="shared" ca="1" si="679"/>
        <v>2.8323507366843055</v>
      </c>
      <c r="T1398">
        <f t="shared" ca="1" si="680"/>
        <v>50.594272557643521</v>
      </c>
      <c r="U1398">
        <f t="shared" ca="1" si="701"/>
        <v>-2.6909906686228169E-2</v>
      </c>
      <c r="V1398">
        <f t="shared" ca="1" si="702"/>
        <v>0</v>
      </c>
      <c r="W1398">
        <f t="shared" ca="1" si="681"/>
        <v>2.0926683781490909</v>
      </c>
      <c r="X1398">
        <f t="shared" ca="1" si="682"/>
        <v>10.881875566375273</v>
      </c>
      <c r="Y1398">
        <f t="shared" ca="1" si="683"/>
        <v>1.1594549933514975</v>
      </c>
      <c r="Z1398">
        <f t="shared" ca="1" si="684"/>
        <v>4.6820972808616048</v>
      </c>
      <c r="AA1398">
        <f t="shared" ca="1" si="685"/>
        <v>634.03216837814909</v>
      </c>
      <c r="AB1398">
        <f t="shared" ca="1" si="686"/>
        <v>635.14949941522616</v>
      </c>
      <c r="AC1398">
        <f t="shared" ca="1" si="687"/>
        <v>4.0494078787878503E-3</v>
      </c>
      <c r="AD1398">
        <f t="shared" ca="1" si="688"/>
        <v>1.0333697001469768</v>
      </c>
      <c r="AE1398">
        <f t="shared" ca="1" si="689"/>
        <v>35.70339307019627</v>
      </c>
      <c r="AF1398">
        <f t="shared" ca="1" si="690"/>
        <v>3.6555543273379953E-3</v>
      </c>
      <c r="AG1398">
        <f t="shared" ca="1" si="691"/>
        <v>0</v>
      </c>
      <c r="AH1398">
        <f ca="1">IFERROR(IF(V32="Supercritical",MAX($D$16,IFERROR(L1398,MAX($D$16,POWER((ABS(K1398)^2)/($I$5*MAX(F1398,0.1)^2),1/3)))),IF(V32="Subcritical",MAX($D$16,IFERROR(W1398,MAX($D$16,POWER((ABS(K1398)^2)/($I$5*MAX(F1398,0.1)^2),1/3)))),IF(AND(IFERROR(V1398,0)=1,IFERROR(AG1398,0)=1),IF(IFERROR(T1398,-1E+99)&gt;=IFERROR(AE1398,-1E+99),MAX($D$16,IFERROR(L1398,MAX($D$16,POWER((ABS(K1398)^2)/($I$5*MAX(F1398,0.1)^2),1/3)))),MAX($D$16,IFERROR(W1398,MAX($D$16,POWER((ABS(K1398)^2)/($I$5*MAX(F1398,0.1)^2),1/3))))),IF(IFERROR(V1398,0)=1,MAX($D$16,IFERROR(L1398,MAX($D$16,POWER((ABS(K1398)^2)/($I$5*MAX(F1398,0.1)^2),1/3)))),IF(IFERROR(AG1398,0)=1,MAX($D$16,IFERROR(W1398,MAX($D$16,POWER((ABS(K1398)^2)/($I$5*MAX(F1398,0.1)^2),1/3)))),MAX($D$16,POWER((ABS(K1398)^2)/($I$5*MAX(F1398,0.1)^2),1/3))))))),MAX($D$16,POWER((ABS(K1398)^2)/($I$5*MAX(F1398,0.1)^2),1/3)))</f>
        <v>2.1389677043987478</v>
      </c>
      <c r="AI1398">
        <f t="shared" ca="1" si="692"/>
        <v>634.07846770439869</v>
      </c>
      <c r="AJ1398">
        <f t="shared" ca="1" si="693"/>
        <v>635.14795155659806</v>
      </c>
      <c r="AM1398">
        <v>0</v>
      </c>
      <c r="AN1398">
        <v>0</v>
      </c>
      <c r="AO1398">
        <f t="shared" si="694"/>
        <v>0</v>
      </c>
      <c r="AP1398">
        <f t="shared" si="703"/>
        <v>0</v>
      </c>
      <c r="AQ1398">
        <f t="shared" ca="1" si="695"/>
        <v>1.0000000000000004</v>
      </c>
      <c r="AR1398" t="str">
        <f t="shared" ca="1" si="696"/>
        <v>Supercritical</v>
      </c>
      <c r="AS1398">
        <f t="shared" ca="1" si="697"/>
        <v>3.8141460404132466E-3</v>
      </c>
    </row>
    <row r="1399" spans="1:45" x14ac:dyDescent="0.35">
      <c r="A1399">
        <v>1250</v>
      </c>
      <c r="B1399">
        <v>1248.9960000000001</v>
      </c>
      <c r="C1399">
        <v>616070.77099999995</v>
      </c>
      <c r="D1399">
        <v>3096758.2790000001</v>
      </c>
      <c r="E1399">
        <v>631.93899999999996</v>
      </c>
      <c r="F1399">
        <v>5.2</v>
      </c>
      <c r="G1399">
        <v>0</v>
      </c>
      <c r="H1399" t="s">
        <v>194</v>
      </c>
      <c r="I1399">
        <v>5.7000000000000002E-2</v>
      </c>
      <c r="J1399">
        <f t="shared" si="698"/>
        <v>1</v>
      </c>
      <c r="K1399">
        <f t="shared" ca="1" si="699"/>
        <v>50.95</v>
      </c>
      <c r="L1399">
        <f t="shared" ca="1" si="700"/>
        <v>1.0684959309922624</v>
      </c>
      <c r="M1399">
        <f t="shared" ca="1" si="673"/>
        <v>5.5561788411597641</v>
      </c>
      <c r="N1399">
        <f t="shared" ca="1" si="674"/>
        <v>0.75728294997139567</v>
      </c>
      <c r="O1399">
        <f t="shared" ca="1" si="675"/>
        <v>9.1699712080119067</v>
      </c>
      <c r="P1399">
        <f t="shared" ca="1" si="676"/>
        <v>633.00749593099226</v>
      </c>
      <c r="Q1399">
        <f t="shared" ca="1" si="677"/>
        <v>637.29334567389583</v>
      </c>
      <c r="R1399">
        <f t="shared" ca="1" si="678"/>
        <v>2.7409906686322007E-2</v>
      </c>
      <c r="S1399">
        <f t="shared" ca="1" si="679"/>
        <v>2.8323507366843055</v>
      </c>
      <c r="T1399">
        <f t="shared" ca="1" si="680"/>
        <v>50.594272557643521</v>
      </c>
      <c r="U1399">
        <f t="shared" ca="1" si="701"/>
        <v>-2.7317062411952975E-2</v>
      </c>
      <c r="V1399">
        <f t="shared" ca="1" si="702"/>
        <v>0</v>
      </c>
      <c r="W1399">
        <f t="shared" ca="1" si="681"/>
        <v>2.0901876670798742</v>
      </c>
      <c r="X1399">
        <f t="shared" ca="1" si="682"/>
        <v>10.868975868815346</v>
      </c>
      <c r="Y1399">
        <f t="shared" ca="1" si="683"/>
        <v>1.1586930673482416</v>
      </c>
      <c r="Z1399">
        <f t="shared" ca="1" si="684"/>
        <v>4.6876541649322157</v>
      </c>
      <c r="AA1399">
        <f t="shared" ca="1" si="685"/>
        <v>634.0291876670799</v>
      </c>
      <c r="AB1399">
        <f t="shared" ca="1" si="686"/>
        <v>635.14917245658069</v>
      </c>
      <c r="AC1399">
        <f t="shared" ca="1" si="687"/>
        <v>4.0625847539121776E-3</v>
      </c>
      <c r="AD1399">
        <f t="shared" ca="1" si="688"/>
        <v>1.0352099072406722</v>
      </c>
      <c r="AE1399">
        <f t="shared" ca="1" si="689"/>
        <v>35.705274958442878</v>
      </c>
      <c r="AF1399">
        <f t="shared" ca="1" si="690"/>
        <v>3.6689833087848456E-3</v>
      </c>
      <c r="AG1399">
        <f t="shared" ca="1" si="691"/>
        <v>0</v>
      </c>
      <c r="AH1399">
        <f ca="1">IFERROR(IF(V32="Supercritical",MAX($D$16,IFERROR(L1399,MAX($D$16,POWER((ABS(K1399)^2)/($I$5*MAX(F1399,0.1)^2),1/3)))),IF(V32="Subcritical",MAX($D$16,IFERROR(W1399,MAX($D$16,POWER((ABS(K1399)^2)/($I$5*MAX(F1399,0.1)^2),1/3)))),IF(AND(IFERROR(V1399,0)=1,IFERROR(AG1399,0)=1),IF(IFERROR(T1399,-1E+99)&gt;=IFERROR(AE1399,-1E+99),MAX($D$16,IFERROR(L1399,MAX($D$16,POWER((ABS(K1399)^2)/($I$5*MAX(F1399,0.1)^2),1/3)))),MAX($D$16,IFERROR(W1399,MAX($D$16,POWER((ABS(K1399)^2)/($I$5*MAX(F1399,0.1)^2),1/3))))),IF(IFERROR(V1399,0)=1,MAX($D$16,IFERROR(L1399,MAX($D$16,POWER((ABS(K1399)^2)/($I$5*MAX(F1399,0.1)^2),1/3)))),IF(IFERROR(AG1399,0)=1,MAX($D$16,IFERROR(W1399,MAX($D$16,POWER((ABS(K1399)^2)/($I$5*MAX(F1399,0.1)^2),1/3)))),MAX($D$16,POWER((ABS(K1399)^2)/($I$5*MAX(F1399,0.1)^2),1/3))))))),MAX($D$16,POWER((ABS(K1399)^2)/($I$5*MAX(F1399,0.1)^2),1/3)))</f>
        <v>2.1389677043987478</v>
      </c>
      <c r="AI1399">
        <f t="shared" ca="1" si="692"/>
        <v>634.0779677043987</v>
      </c>
      <c r="AJ1399">
        <f t="shared" ca="1" si="693"/>
        <v>635.14745155659807</v>
      </c>
      <c r="AM1399">
        <v>0</v>
      </c>
      <c r="AN1399">
        <v>0</v>
      </c>
      <c r="AO1399">
        <f t="shared" si="694"/>
        <v>0</v>
      </c>
      <c r="AP1399">
        <f t="shared" si="703"/>
        <v>0</v>
      </c>
      <c r="AQ1399">
        <f t="shared" ca="1" si="695"/>
        <v>1.0000000000000004</v>
      </c>
      <c r="AR1399" t="str">
        <f t="shared" ca="1" si="696"/>
        <v>Supercritical</v>
      </c>
      <c r="AS1399">
        <f t="shared" ca="1" si="697"/>
        <v>3.8141460404132466E-3</v>
      </c>
    </row>
    <row r="1400" spans="1:45" x14ac:dyDescent="0.35">
      <c r="A1400">
        <v>1251</v>
      </c>
      <c r="B1400">
        <v>1249.9960000000001</v>
      </c>
      <c r="C1400">
        <v>616070.728</v>
      </c>
      <c r="D1400">
        <v>3096757.28</v>
      </c>
      <c r="E1400">
        <v>631.93849999999998</v>
      </c>
      <c r="F1400">
        <v>5.2</v>
      </c>
      <c r="G1400">
        <v>0</v>
      </c>
      <c r="H1400" t="s">
        <v>194</v>
      </c>
      <c r="I1400">
        <v>5.7000000000000002E-2</v>
      </c>
      <c r="J1400">
        <f t="shared" si="698"/>
        <v>1</v>
      </c>
      <c r="K1400">
        <f t="shared" ca="1" si="699"/>
        <v>50.95</v>
      </c>
      <c r="L1400">
        <f t="shared" ca="1" si="700"/>
        <v>1.0684959309922624</v>
      </c>
      <c r="M1400">
        <f t="shared" ca="1" si="673"/>
        <v>5.5561788411597641</v>
      </c>
      <c r="N1400">
        <f t="shared" ca="1" si="674"/>
        <v>0.75728294997139567</v>
      </c>
      <c r="O1400">
        <f t="shared" ca="1" si="675"/>
        <v>9.1699712080119067</v>
      </c>
      <c r="P1400">
        <f t="shared" ca="1" si="676"/>
        <v>633.00699593099228</v>
      </c>
      <c r="Q1400">
        <f t="shared" ca="1" si="677"/>
        <v>637.29284567389584</v>
      </c>
      <c r="R1400">
        <f t="shared" ca="1" si="678"/>
        <v>2.7409906686322007E-2</v>
      </c>
      <c r="S1400">
        <f t="shared" ca="1" si="679"/>
        <v>2.8323507366843055</v>
      </c>
      <c r="T1400">
        <f t="shared" ca="1" si="680"/>
        <v>50.594272557643521</v>
      </c>
      <c r="U1400">
        <f t="shared" ca="1" si="701"/>
        <v>-2.7317062411952975E-2</v>
      </c>
      <c r="V1400">
        <f t="shared" ca="1" si="702"/>
        <v>0</v>
      </c>
      <c r="W1400">
        <f t="shared" ca="1" si="681"/>
        <v>2.087612505089095</v>
      </c>
      <c r="X1400">
        <f t="shared" ca="1" si="682"/>
        <v>10.855585026463295</v>
      </c>
      <c r="Y1400">
        <f t="shared" ca="1" si="683"/>
        <v>1.1579012786016287</v>
      </c>
      <c r="Z1400">
        <f t="shared" ca="1" si="684"/>
        <v>4.6934365928502428</v>
      </c>
      <c r="AA1400">
        <f t="shared" ca="1" si="685"/>
        <v>634.02611250508903</v>
      </c>
      <c r="AB1400">
        <f t="shared" ca="1" si="686"/>
        <v>635.14886209994665</v>
      </c>
      <c r="AC1400">
        <f t="shared" ca="1" si="687"/>
        <v>4.0763273253168839E-3</v>
      </c>
      <c r="AD1400">
        <f t="shared" ca="1" si="688"/>
        <v>1.0371259633592085</v>
      </c>
      <c r="AE1400">
        <f t="shared" ca="1" si="689"/>
        <v>35.707334906458684</v>
      </c>
      <c r="AF1400">
        <f t="shared" ca="1" si="690"/>
        <v>3.5763273252769068E-3</v>
      </c>
      <c r="AG1400">
        <f t="shared" ca="1" si="691"/>
        <v>0</v>
      </c>
      <c r="AH1400">
        <f ca="1">IFERROR(IF(V32="Supercritical",MAX($D$16,IFERROR(L1400,MAX($D$16,POWER((ABS(K1400)^2)/($I$5*MAX(F1400,0.1)^2),1/3)))),IF(V32="Subcritical",MAX($D$16,IFERROR(W1400,MAX($D$16,POWER((ABS(K1400)^2)/($I$5*MAX(F1400,0.1)^2),1/3)))),IF(AND(IFERROR(V1400,0)=1,IFERROR(AG1400,0)=1),IF(IFERROR(T1400,-1E+99)&gt;=IFERROR(AE1400,-1E+99),MAX($D$16,IFERROR(L1400,MAX($D$16,POWER((ABS(K1400)^2)/($I$5*MAX(F1400,0.1)^2),1/3)))),MAX($D$16,IFERROR(W1400,MAX($D$16,POWER((ABS(K1400)^2)/($I$5*MAX(F1400,0.1)^2),1/3))))),IF(IFERROR(V1400,0)=1,MAX($D$16,IFERROR(L1400,MAX($D$16,POWER((ABS(K1400)^2)/($I$5*MAX(F1400,0.1)^2),1/3)))),IF(IFERROR(AG1400,0)=1,MAX($D$16,IFERROR(W1400,MAX($D$16,POWER((ABS(K1400)^2)/($I$5*MAX(F1400,0.1)^2),1/3)))),MAX($D$16,POWER((ABS(K1400)^2)/($I$5*MAX(F1400,0.1)^2),1/3))))))),MAX($D$16,POWER((ABS(K1400)^2)/($I$5*MAX(F1400,0.1)^2),1/3)))</f>
        <v>2.1389677043987478</v>
      </c>
      <c r="AI1400">
        <f t="shared" ca="1" si="692"/>
        <v>634.07746770439871</v>
      </c>
      <c r="AJ1400">
        <f t="shared" ca="1" si="693"/>
        <v>635.14695155659808</v>
      </c>
      <c r="AM1400">
        <v>0</v>
      </c>
      <c r="AN1400">
        <v>0</v>
      </c>
      <c r="AO1400">
        <f t="shared" si="694"/>
        <v>0</v>
      </c>
      <c r="AP1400">
        <f t="shared" si="703"/>
        <v>0</v>
      </c>
      <c r="AQ1400">
        <f t="shared" ca="1" si="695"/>
        <v>1.0000000000000004</v>
      </c>
      <c r="AR1400" t="str">
        <f t="shared" ca="1" si="696"/>
        <v>Supercritical</v>
      </c>
      <c r="AS1400">
        <f t="shared" ca="1" si="697"/>
        <v>3.8141460404132466E-3</v>
      </c>
    </row>
    <row r="1401" spans="1:45" x14ac:dyDescent="0.35">
      <c r="A1401">
        <v>1252</v>
      </c>
      <c r="B1401">
        <v>1250.9960000000001</v>
      </c>
      <c r="C1401">
        <v>616070.68599999999</v>
      </c>
      <c r="D1401">
        <v>3096756.281</v>
      </c>
      <c r="E1401">
        <v>631.93799999999999</v>
      </c>
      <c r="F1401">
        <v>5.2</v>
      </c>
      <c r="G1401">
        <v>0</v>
      </c>
      <c r="H1401" t="s">
        <v>194</v>
      </c>
      <c r="I1401">
        <v>0</v>
      </c>
      <c r="J1401">
        <f t="shared" si="698"/>
        <v>1</v>
      </c>
      <c r="K1401">
        <f t="shared" ca="1" si="699"/>
        <v>50.95</v>
      </c>
      <c r="L1401">
        <f t="shared" ca="1" si="700"/>
        <v>1.0684959309922624</v>
      </c>
      <c r="M1401">
        <f t="shared" ca="1" si="673"/>
        <v>5.5561788411597641</v>
      </c>
      <c r="N1401">
        <f t="shared" ca="1" si="674"/>
        <v>0.75728294997139567</v>
      </c>
      <c r="O1401">
        <f t="shared" ca="1" si="675"/>
        <v>9.1699712080119067</v>
      </c>
      <c r="P1401">
        <f t="shared" ca="1" si="676"/>
        <v>633.00649593099229</v>
      </c>
      <c r="Q1401">
        <f t="shared" ca="1" si="677"/>
        <v>637.29234567389585</v>
      </c>
      <c r="R1401">
        <f t="shared" ca="1" si="678"/>
        <v>2.7409906686322007E-2</v>
      </c>
      <c r="S1401">
        <f t="shared" ca="1" si="679"/>
        <v>2.8323507366843055</v>
      </c>
      <c r="T1401">
        <f t="shared" ca="1" si="680"/>
        <v>50.594272557643521</v>
      </c>
      <c r="U1401">
        <f t="shared" ca="1" si="701"/>
        <v>-2.6909906686341856E-2</v>
      </c>
      <c r="V1401">
        <f t="shared" ca="1" si="702"/>
        <v>0</v>
      </c>
      <c r="W1401">
        <f t="shared" ca="1" si="681"/>
        <v>2.0849403426693187</v>
      </c>
      <c r="X1401">
        <f t="shared" ca="1" si="682"/>
        <v>10.841689781880458</v>
      </c>
      <c r="Y1401">
        <f t="shared" ca="1" si="683"/>
        <v>1.1570787447533679</v>
      </c>
      <c r="Z1401">
        <f t="shared" ca="1" si="684"/>
        <v>4.6994519327745312</v>
      </c>
      <c r="AA1401">
        <f t="shared" ca="1" si="685"/>
        <v>634.02294034266936</v>
      </c>
      <c r="AB1401">
        <f t="shared" ca="1" si="686"/>
        <v>635.14856972434404</v>
      </c>
      <c r="AC1401">
        <f t="shared" ca="1" si="687"/>
        <v>4.0906568923441307E-3</v>
      </c>
      <c r="AD1401">
        <f t="shared" ca="1" si="688"/>
        <v>1.0391204497900863</v>
      </c>
      <c r="AE1401">
        <f t="shared" ca="1" si="689"/>
        <v>35.709587335448902</v>
      </c>
      <c r="AF1401">
        <f t="shared" ca="1" si="690"/>
        <v>3.5865662354126471E-3</v>
      </c>
      <c r="AG1401">
        <f t="shared" ca="1" si="691"/>
        <v>0</v>
      </c>
      <c r="AH1401">
        <f ca="1">IFERROR(IF(V32="Supercritical",MAX($D$16,IFERROR(L1401,MAX($D$16,POWER((ABS(K1401)^2)/($I$5*MAX(F1401,0.1)^2),1/3)))),IF(V32="Subcritical",MAX($D$16,IFERROR(W1401,MAX($D$16,POWER((ABS(K1401)^2)/($I$5*MAX(F1401,0.1)^2),1/3)))),IF(AND(IFERROR(V1401,0)=1,IFERROR(AG1401,0)=1),IF(IFERROR(T1401,-1E+99)&gt;=IFERROR(AE1401,-1E+99),MAX($D$16,IFERROR(L1401,MAX($D$16,POWER((ABS(K1401)^2)/($I$5*MAX(F1401,0.1)^2),1/3)))),MAX($D$16,IFERROR(W1401,MAX($D$16,POWER((ABS(K1401)^2)/($I$5*MAX(F1401,0.1)^2),1/3))))),IF(IFERROR(V1401,0)=1,MAX($D$16,IFERROR(L1401,MAX($D$16,POWER((ABS(K1401)^2)/($I$5*MAX(F1401,0.1)^2),1/3)))),IF(IFERROR(AG1401,0)=1,MAX($D$16,IFERROR(W1401,MAX($D$16,POWER((ABS(K1401)^2)/($I$5*MAX(F1401,0.1)^2),1/3)))),MAX($D$16,POWER((ABS(K1401)^2)/($I$5*MAX(F1401,0.1)^2),1/3))))))),MAX($D$16,POWER((ABS(K1401)^2)/($I$5*MAX(F1401,0.1)^2),1/3)))</f>
        <v>2.1389677043987478</v>
      </c>
      <c r="AI1401">
        <f t="shared" ca="1" si="692"/>
        <v>634.07696770439873</v>
      </c>
      <c r="AJ1401">
        <f t="shared" ca="1" si="693"/>
        <v>635.14645155659809</v>
      </c>
      <c r="AM1401">
        <v>0</v>
      </c>
      <c r="AN1401">
        <v>0</v>
      </c>
      <c r="AO1401">
        <f t="shared" si="694"/>
        <v>0</v>
      </c>
      <c r="AP1401">
        <f t="shared" si="703"/>
        <v>0</v>
      </c>
      <c r="AQ1401">
        <f t="shared" ca="1" si="695"/>
        <v>1.0000000000000004</v>
      </c>
      <c r="AR1401" t="str">
        <f t="shared" ca="1" si="696"/>
        <v>Supercritical</v>
      </c>
      <c r="AS1401">
        <f t="shared" ca="1" si="697"/>
        <v>3.8141460404132466E-3</v>
      </c>
    </row>
    <row r="1402" spans="1:45" x14ac:dyDescent="0.35">
      <c r="A1402">
        <v>1253</v>
      </c>
      <c r="B1402">
        <v>1251.9949999999999</v>
      </c>
      <c r="C1402">
        <v>616070.64399999997</v>
      </c>
      <c r="D1402">
        <v>3096755.2820000001</v>
      </c>
      <c r="E1402">
        <v>631.9375</v>
      </c>
      <c r="F1402">
        <v>5.2</v>
      </c>
      <c r="G1402">
        <v>0</v>
      </c>
      <c r="H1402" t="s">
        <v>194</v>
      </c>
      <c r="I1402">
        <v>0</v>
      </c>
      <c r="J1402">
        <f t="shared" si="698"/>
        <v>0.99899999999979627</v>
      </c>
      <c r="K1402">
        <f t="shared" ca="1" si="699"/>
        <v>50.95</v>
      </c>
      <c r="L1402">
        <f t="shared" ca="1" si="700"/>
        <v>1.0684959309922624</v>
      </c>
      <c r="M1402">
        <f t="shared" ca="1" si="673"/>
        <v>5.5561788411597641</v>
      </c>
      <c r="N1402">
        <f t="shared" ca="1" si="674"/>
        <v>0.75728294997139567</v>
      </c>
      <c r="O1402">
        <f t="shared" ca="1" si="675"/>
        <v>9.1699712080119067</v>
      </c>
      <c r="P1402">
        <f t="shared" ca="1" si="676"/>
        <v>633.0059959309923</v>
      </c>
      <c r="Q1402">
        <f t="shared" ca="1" si="677"/>
        <v>637.29184567389586</v>
      </c>
      <c r="R1402">
        <f t="shared" ca="1" si="678"/>
        <v>2.7409906686322007E-2</v>
      </c>
      <c r="S1402">
        <f t="shared" ca="1" si="679"/>
        <v>2.8323507366843055</v>
      </c>
      <c r="T1402">
        <f t="shared" ca="1" si="680"/>
        <v>50.594272557643521</v>
      </c>
      <c r="U1402">
        <f t="shared" ca="1" si="701"/>
        <v>-2.6882496779649045E-2</v>
      </c>
      <c r="V1402">
        <f t="shared" ca="1" si="702"/>
        <v>0</v>
      </c>
      <c r="W1402">
        <f t="shared" ca="1" si="681"/>
        <v>2.0821686587848602</v>
      </c>
      <c r="X1402">
        <f t="shared" ca="1" si="682"/>
        <v>10.827277025681274</v>
      </c>
      <c r="Y1402">
        <f t="shared" ca="1" si="683"/>
        <v>1.1562245846662029</v>
      </c>
      <c r="Z1402">
        <f t="shared" ca="1" si="684"/>
        <v>4.7057076196675709</v>
      </c>
      <c r="AA1402">
        <f t="shared" ca="1" si="685"/>
        <v>634.01966865878489</v>
      </c>
      <c r="AB1402">
        <f t="shared" ca="1" si="686"/>
        <v>635.14829680362675</v>
      </c>
      <c r="AC1402">
        <f t="shared" ca="1" si="687"/>
        <v>4.1055952414762063E-3</v>
      </c>
      <c r="AD1402">
        <f t="shared" ca="1" si="688"/>
        <v>1.041195981698245</v>
      </c>
      <c r="AE1402">
        <f t="shared" ca="1" si="689"/>
        <v>35.712047607794702</v>
      </c>
      <c r="AF1402">
        <f t="shared" ca="1" si="690"/>
        <v>3.7128149152749756E-3</v>
      </c>
      <c r="AG1402">
        <f t="shared" ca="1" si="691"/>
        <v>0</v>
      </c>
      <c r="AH1402">
        <f ca="1">IFERROR(IF(V32="Supercritical",MAX($D$16,IFERROR(L1402,MAX($D$16,POWER((ABS(K1402)^2)/($I$5*MAX(F1402,0.1)^2),1/3)))),IF(V32="Subcritical",MAX($D$16,IFERROR(W1402,MAX($D$16,POWER((ABS(K1402)^2)/($I$5*MAX(F1402,0.1)^2),1/3)))),IF(AND(IFERROR(V1402,0)=1,IFERROR(AG1402,0)=1),IF(IFERROR(T1402,-1E+99)&gt;=IFERROR(AE1402,-1E+99),MAX($D$16,IFERROR(L1402,MAX($D$16,POWER((ABS(K1402)^2)/($I$5*MAX(F1402,0.1)^2),1/3)))),MAX($D$16,IFERROR(W1402,MAX($D$16,POWER((ABS(K1402)^2)/($I$5*MAX(F1402,0.1)^2),1/3))))),IF(IFERROR(V1402,0)=1,MAX($D$16,IFERROR(L1402,MAX($D$16,POWER((ABS(K1402)^2)/($I$5*MAX(F1402,0.1)^2),1/3)))),IF(IFERROR(AG1402,0)=1,MAX($D$16,IFERROR(W1402,MAX($D$16,POWER((ABS(K1402)^2)/($I$5*MAX(F1402,0.1)^2),1/3)))),MAX($D$16,POWER((ABS(K1402)^2)/($I$5*MAX(F1402,0.1)^2),1/3))))))),MAX($D$16,POWER((ABS(K1402)^2)/($I$5*MAX(F1402,0.1)^2),1/3)))</f>
        <v>2.1389677043987478</v>
      </c>
      <c r="AI1402">
        <f t="shared" ca="1" si="692"/>
        <v>634.07646770439874</v>
      </c>
      <c r="AJ1402">
        <f t="shared" ca="1" si="693"/>
        <v>635.14595155659811</v>
      </c>
      <c r="AM1402">
        <v>0</v>
      </c>
      <c r="AN1402">
        <v>0</v>
      </c>
      <c r="AO1402">
        <f t="shared" si="694"/>
        <v>0</v>
      </c>
      <c r="AP1402">
        <f t="shared" si="703"/>
        <v>0</v>
      </c>
      <c r="AQ1402">
        <f t="shared" ca="1" si="695"/>
        <v>1.0000000000000004</v>
      </c>
      <c r="AR1402" t="str">
        <f t="shared" ca="1" si="696"/>
        <v>Supercritical</v>
      </c>
      <c r="AS1402">
        <f t="shared" ca="1" si="697"/>
        <v>3.8141460404132466E-3</v>
      </c>
    </row>
    <row r="1403" spans="1:45" x14ac:dyDescent="0.35">
      <c r="A1403">
        <v>1254</v>
      </c>
      <c r="B1403">
        <v>1252.9949999999999</v>
      </c>
      <c r="C1403">
        <v>616070.60199999996</v>
      </c>
      <c r="D1403">
        <v>3096754.2829999998</v>
      </c>
      <c r="E1403">
        <v>631.93700000000001</v>
      </c>
      <c r="F1403">
        <v>5.2</v>
      </c>
      <c r="G1403">
        <v>0</v>
      </c>
      <c r="H1403" t="s">
        <v>194</v>
      </c>
      <c r="I1403">
        <v>5.7000000000000002E-2</v>
      </c>
      <c r="J1403">
        <f t="shared" si="698"/>
        <v>1</v>
      </c>
      <c r="K1403">
        <f t="shared" ca="1" si="699"/>
        <v>50.95</v>
      </c>
      <c r="L1403">
        <f t="shared" ca="1" si="700"/>
        <v>1.0684959309922624</v>
      </c>
      <c r="M1403">
        <f t="shared" ca="1" si="673"/>
        <v>5.5561788411597641</v>
      </c>
      <c r="N1403">
        <f t="shared" ca="1" si="674"/>
        <v>0.75728294997139567</v>
      </c>
      <c r="O1403">
        <f t="shared" ca="1" si="675"/>
        <v>9.1699712080119067</v>
      </c>
      <c r="P1403">
        <f t="shared" ca="1" si="676"/>
        <v>633.00549593099231</v>
      </c>
      <c r="Q1403">
        <f t="shared" ca="1" si="677"/>
        <v>637.29134567389588</v>
      </c>
      <c r="R1403">
        <f t="shared" ca="1" si="678"/>
        <v>2.7409906686322007E-2</v>
      </c>
      <c r="S1403">
        <f t="shared" ca="1" si="679"/>
        <v>2.8323507366843055</v>
      </c>
      <c r="T1403">
        <f t="shared" ca="1" si="680"/>
        <v>50.594272557643521</v>
      </c>
      <c r="U1403">
        <f t="shared" ca="1" si="701"/>
        <v>-2.7317062411952975E-2</v>
      </c>
      <c r="V1403">
        <f t="shared" ca="1" si="702"/>
        <v>0</v>
      </c>
      <c r="W1403">
        <f t="shared" ca="1" si="681"/>
        <v>2.0792949720740865</v>
      </c>
      <c r="X1403">
        <f t="shared" ca="1" si="682"/>
        <v>10.812333854785251</v>
      </c>
      <c r="Y1403">
        <f t="shared" ca="1" si="683"/>
        <v>1.1553379215579467</v>
      </c>
      <c r="Z1403">
        <f t="shared" ca="1" si="684"/>
        <v>4.7122111363080865</v>
      </c>
      <c r="AA1403">
        <f t="shared" ca="1" si="685"/>
        <v>634.01629497207409</v>
      </c>
      <c r="AB1403">
        <f t="shared" ca="1" si="686"/>
        <v>635.1480449105627</v>
      </c>
      <c r="AC1403">
        <f t="shared" ca="1" si="687"/>
        <v>4.1211646209154762E-3</v>
      </c>
      <c r="AD1403">
        <f t="shared" ca="1" si="688"/>
        <v>1.0433552024834283</v>
      </c>
      <c r="AE1403">
        <f t="shared" ca="1" si="689"/>
        <v>35.714732060463106</v>
      </c>
      <c r="AF1403">
        <f t="shared" ca="1" si="690"/>
        <v>3.7343396147662133E-3</v>
      </c>
      <c r="AG1403">
        <f t="shared" ca="1" si="691"/>
        <v>0</v>
      </c>
      <c r="AH1403">
        <f ca="1">IFERROR(IF(V32="Supercritical",MAX($D$16,IFERROR(L1403,MAX($D$16,POWER((ABS(K1403)^2)/($I$5*MAX(F1403,0.1)^2),1/3)))),IF(V32="Subcritical",MAX($D$16,IFERROR(W1403,MAX($D$16,POWER((ABS(K1403)^2)/($I$5*MAX(F1403,0.1)^2),1/3)))),IF(AND(IFERROR(V1403,0)=1,IFERROR(AG1403,0)=1),IF(IFERROR(T1403,-1E+99)&gt;=IFERROR(AE1403,-1E+99),MAX($D$16,IFERROR(L1403,MAX($D$16,POWER((ABS(K1403)^2)/($I$5*MAX(F1403,0.1)^2),1/3)))),MAX($D$16,IFERROR(W1403,MAX($D$16,POWER((ABS(K1403)^2)/($I$5*MAX(F1403,0.1)^2),1/3))))),IF(IFERROR(V1403,0)=1,MAX($D$16,IFERROR(L1403,MAX($D$16,POWER((ABS(K1403)^2)/($I$5*MAX(F1403,0.1)^2),1/3)))),IF(IFERROR(AG1403,0)=1,MAX($D$16,IFERROR(W1403,MAX($D$16,POWER((ABS(K1403)^2)/($I$5*MAX(F1403,0.1)^2),1/3)))),MAX($D$16,POWER((ABS(K1403)^2)/($I$5*MAX(F1403,0.1)^2),1/3))))))),MAX($D$16,POWER((ABS(K1403)^2)/($I$5*MAX(F1403,0.1)^2),1/3)))</f>
        <v>2.1389677043987478</v>
      </c>
      <c r="AI1403">
        <f t="shared" ca="1" si="692"/>
        <v>634.07596770439875</v>
      </c>
      <c r="AJ1403">
        <f t="shared" ca="1" si="693"/>
        <v>635.14545155659812</v>
      </c>
      <c r="AM1403">
        <v>0</v>
      </c>
      <c r="AN1403">
        <v>0</v>
      </c>
      <c r="AO1403">
        <f t="shared" si="694"/>
        <v>0</v>
      </c>
      <c r="AP1403">
        <f t="shared" si="703"/>
        <v>0</v>
      </c>
      <c r="AQ1403">
        <f t="shared" ca="1" si="695"/>
        <v>1.0000000000000004</v>
      </c>
      <c r="AR1403" t="str">
        <f t="shared" ca="1" si="696"/>
        <v>Supercritical</v>
      </c>
      <c r="AS1403">
        <f t="shared" ca="1" si="697"/>
        <v>3.8141460404132466E-3</v>
      </c>
    </row>
    <row r="1404" spans="1:45" x14ac:dyDescent="0.35">
      <c r="A1404">
        <v>1255</v>
      </c>
      <c r="B1404">
        <v>1253.9949999999999</v>
      </c>
      <c r="C1404">
        <v>616070.55900000001</v>
      </c>
      <c r="D1404">
        <v>3096753.284</v>
      </c>
      <c r="E1404">
        <v>631.93650000000002</v>
      </c>
      <c r="F1404">
        <v>5.2</v>
      </c>
      <c r="G1404">
        <v>0</v>
      </c>
      <c r="H1404" t="s">
        <v>194</v>
      </c>
      <c r="I1404">
        <v>0.06</v>
      </c>
      <c r="J1404">
        <f t="shared" si="698"/>
        <v>1</v>
      </c>
      <c r="K1404">
        <f t="shared" ca="1" si="699"/>
        <v>50.95</v>
      </c>
      <c r="L1404">
        <f t="shared" ca="1" si="700"/>
        <v>1.0684959309922624</v>
      </c>
      <c r="M1404">
        <f t="shared" ca="1" si="673"/>
        <v>5.5561788411597641</v>
      </c>
      <c r="N1404">
        <f t="shared" ca="1" si="674"/>
        <v>0.75728294997139567</v>
      </c>
      <c r="O1404">
        <f t="shared" ca="1" si="675"/>
        <v>9.1699712080119067</v>
      </c>
      <c r="P1404">
        <f t="shared" ca="1" si="676"/>
        <v>633.00499593099232</v>
      </c>
      <c r="Q1404">
        <f t="shared" ca="1" si="677"/>
        <v>637.29084567389589</v>
      </c>
      <c r="R1404">
        <f t="shared" ca="1" si="678"/>
        <v>2.7409906686322007E-2</v>
      </c>
      <c r="S1404">
        <f t="shared" ca="1" si="679"/>
        <v>2.8323507366843055</v>
      </c>
      <c r="T1404">
        <f t="shared" ca="1" si="680"/>
        <v>50.594272557643521</v>
      </c>
      <c r="U1404">
        <f t="shared" ca="1" si="701"/>
        <v>-2.7338491660657382E-2</v>
      </c>
      <c r="V1404">
        <f t="shared" ca="1" si="702"/>
        <v>0</v>
      </c>
      <c r="W1404">
        <f t="shared" ca="1" si="681"/>
        <v>2.0763168529861389</v>
      </c>
      <c r="X1404">
        <f t="shared" ca="1" si="682"/>
        <v>10.796847635527923</v>
      </c>
      <c r="Y1404">
        <f t="shared" ca="1" si="683"/>
        <v>1.1544178864434111</v>
      </c>
      <c r="Z1404">
        <f t="shared" ca="1" si="684"/>
        <v>4.7189699919766213</v>
      </c>
      <c r="AA1404">
        <f t="shared" ca="1" si="685"/>
        <v>634.01281685298613</v>
      </c>
      <c r="AB1404">
        <f t="shared" ca="1" si="686"/>
        <v>635.14781572073207</v>
      </c>
      <c r="AC1404">
        <f t="shared" ca="1" si="687"/>
        <v>4.1373877097837944E-3</v>
      </c>
      <c r="AD1404">
        <f t="shared" ca="1" si="688"/>
        <v>1.0456007773619513</v>
      </c>
      <c r="AE1404">
        <f t="shared" ca="1" si="689"/>
        <v>35.71765803548486</v>
      </c>
      <c r="AF1404">
        <f t="shared" ca="1" si="690"/>
        <v>3.6453084270533509E-3</v>
      </c>
      <c r="AG1404">
        <f t="shared" ca="1" si="691"/>
        <v>0</v>
      </c>
      <c r="AH1404">
        <f ca="1">IFERROR(IF(V32="Supercritical",MAX($D$16,IFERROR(L1404,MAX($D$16,POWER((ABS(K1404)^2)/($I$5*MAX(F1404,0.1)^2),1/3)))),IF(V32="Subcritical",MAX($D$16,IFERROR(W1404,MAX($D$16,POWER((ABS(K1404)^2)/($I$5*MAX(F1404,0.1)^2),1/3)))),IF(AND(IFERROR(V1404,0)=1,IFERROR(AG1404,0)=1),IF(IFERROR(T1404,-1E+99)&gt;=IFERROR(AE1404,-1E+99),MAX($D$16,IFERROR(L1404,MAX($D$16,POWER((ABS(K1404)^2)/($I$5*MAX(F1404,0.1)^2),1/3)))),MAX($D$16,IFERROR(W1404,MAX($D$16,POWER((ABS(K1404)^2)/($I$5*MAX(F1404,0.1)^2),1/3))))),IF(IFERROR(V1404,0)=1,MAX($D$16,IFERROR(L1404,MAX($D$16,POWER((ABS(K1404)^2)/($I$5*MAX(F1404,0.1)^2),1/3)))),IF(IFERROR(AG1404,0)=1,MAX($D$16,IFERROR(W1404,MAX($D$16,POWER((ABS(K1404)^2)/($I$5*MAX(F1404,0.1)^2),1/3)))),MAX($D$16,POWER((ABS(K1404)^2)/($I$5*MAX(F1404,0.1)^2),1/3))))))),MAX($D$16,POWER((ABS(K1404)^2)/($I$5*MAX(F1404,0.1)^2),1/3)))</f>
        <v>2.1389677043987478</v>
      </c>
      <c r="AI1404">
        <f t="shared" ca="1" si="692"/>
        <v>634.07546770439876</v>
      </c>
      <c r="AJ1404">
        <f t="shared" ca="1" si="693"/>
        <v>635.14495155659813</v>
      </c>
      <c r="AM1404">
        <v>0</v>
      </c>
      <c r="AN1404">
        <v>0</v>
      </c>
      <c r="AO1404">
        <f t="shared" si="694"/>
        <v>0</v>
      </c>
      <c r="AP1404">
        <f t="shared" si="703"/>
        <v>0</v>
      </c>
      <c r="AQ1404">
        <f t="shared" ca="1" si="695"/>
        <v>1.0000000000000004</v>
      </c>
      <c r="AR1404" t="str">
        <f t="shared" ca="1" si="696"/>
        <v>Supercritical</v>
      </c>
      <c r="AS1404">
        <f t="shared" ca="1" si="697"/>
        <v>3.8141460404132466E-3</v>
      </c>
    </row>
    <row r="1405" spans="1:45" x14ac:dyDescent="0.35">
      <c r="A1405">
        <v>1256</v>
      </c>
      <c r="B1405">
        <v>1254.9960000000001</v>
      </c>
      <c r="C1405">
        <v>616070.51699999999</v>
      </c>
      <c r="D1405">
        <v>3096752.284</v>
      </c>
      <c r="E1405">
        <v>631.93600000000004</v>
      </c>
      <c r="F1405">
        <v>5.2</v>
      </c>
      <c r="G1405">
        <v>0</v>
      </c>
      <c r="H1405" t="s">
        <v>194</v>
      </c>
      <c r="I1405">
        <v>2E-3</v>
      </c>
      <c r="J1405">
        <f t="shared" si="698"/>
        <v>1.0010000000002037</v>
      </c>
      <c r="K1405">
        <f t="shared" ca="1" si="699"/>
        <v>50.95</v>
      </c>
      <c r="L1405">
        <f t="shared" ca="1" si="700"/>
        <v>1.0684959309922624</v>
      </c>
      <c r="M1405">
        <f t="shared" ca="1" si="673"/>
        <v>5.5561788411597641</v>
      </c>
      <c r="N1405">
        <f t="shared" ca="1" si="674"/>
        <v>0.75728294997139567</v>
      </c>
      <c r="O1405">
        <f t="shared" ca="1" si="675"/>
        <v>9.1699712080119067</v>
      </c>
      <c r="P1405">
        <f t="shared" ca="1" si="676"/>
        <v>633.00449593099233</v>
      </c>
      <c r="Q1405">
        <f t="shared" ca="1" si="677"/>
        <v>637.2903456738959</v>
      </c>
      <c r="R1405">
        <f t="shared" ca="1" si="678"/>
        <v>2.7409906686322007E-2</v>
      </c>
      <c r="S1405">
        <f t="shared" ca="1" si="679"/>
        <v>2.8323507366843055</v>
      </c>
      <c r="T1405">
        <f t="shared" ca="1" si="680"/>
        <v>50.594272557643521</v>
      </c>
      <c r="U1405">
        <f t="shared" ca="1" si="701"/>
        <v>-2.6951602758799709E-2</v>
      </c>
      <c r="V1405">
        <f t="shared" ca="1" si="702"/>
        <v>0</v>
      </c>
      <c r="W1405">
        <f t="shared" ca="1" si="681"/>
        <v>2.0732319368753567</v>
      </c>
      <c r="X1405">
        <f t="shared" ca="1" si="682"/>
        <v>10.780806071751854</v>
      </c>
      <c r="Y1405">
        <f t="shared" ca="1" si="683"/>
        <v>1.1534636218976302</v>
      </c>
      <c r="Z1405">
        <f t="shared" ca="1" si="684"/>
        <v>4.7259916986634707</v>
      </c>
      <c r="AA1405">
        <f t="shared" ca="1" si="685"/>
        <v>634.00923193687538</v>
      </c>
      <c r="AB1405">
        <f t="shared" ca="1" si="686"/>
        <v>635.14761101617387</v>
      </c>
      <c r="AC1405">
        <f t="shared" ca="1" si="687"/>
        <v>4.1542875814003025E-3</v>
      </c>
      <c r="AD1405">
        <f t="shared" ca="1" si="688"/>
        <v>1.0479353861154501</v>
      </c>
      <c r="AE1405">
        <f t="shared" ca="1" si="689"/>
        <v>35.720843906720368</v>
      </c>
      <c r="AF1405">
        <f t="shared" ca="1" si="690"/>
        <v>3.6542875814120634E-3</v>
      </c>
      <c r="AG1405">
        <f t="shared" ca="1" si="691"/>
        <v>0</v>
      </c>
      <c r="AH1405">
        <f ca="1">IFERROR(IF(V32="Supercritical",MAX($D$16,IFERROR(L1405,MAX($D$16,POWER((ABS(K1405)^2)/($I$5*MAX(F1405,0.1)^2),1/3)))),IF(V32="Subcritical",MAX($D$16,IFERROR(W1405,MAX($D$16,POWER((ABS(K1405)^2)/($I$5*MAX(F1405,0.1)^2),1/3)))),IF(AND(IFERROR(V1405,0)=1,IFERROR(AG1405,0)=1),IF(IFERROR(T1405,-1E+99)&gt;=IFERROR(AE1405,-1E+99),MAX($D$16,IFERROR(L1405,MAX($D$16,POWER((ABS(K1405)^2)/($I$5*MAX(F1405,0.1)^2),1/3)))),MAX($D$16,IFERROR(W1405,MAX($D$16,POWER((ABS(K1405)^2)/($I$5*MAX(F1405,0.1)^2),1/3))))),IF(IFERROR(V1405,0)=1,MAX($D$16,IFERROR(L1405,MAX($D$16,POWER((ABS(K1405)^2)/($I$5*MAX(F1405,0.1)^2),1/3)))),IF(IFERROR(AG1405,0)=1,MAX($D$16,IFERROR(W1405,MAX($D$16,POWER((ABS(K1405)^2)/($I$5*MAX(F1405,0.1)^2),1/3)))),MAX($D$16,POWER((ABS(K1405)^2)/($I$5*MAX(F1405,0.1)^2),1/3))))))),MAX($D$16,POWER((ABS(K1405)^2)/($I$5*MAX(F1405,0.1)^2),1/3)))</f>
        <v>2.1389677043987478</v>
      </c>
      <c r="AI1405">
        <f t="shared" ca="1" si="692"/>
        <v>634.07496770439877</v>
      </c>
      <c r="AJ1405">
        <f t="shared" ca="1" si="693"/>
        <v>635.14445155659814</v>
      </c>
      <c r="AM1405">
        <v>0</v>
      </c>
      <c r="AN1405">
        <v>0</v>
      </c>
      <c r="AO1405">
        <f t="shared" si="694"/>
        <v>0</v>
      </c>
      <c r="AP1405">
        <f t="shared" si="703"/>
        <v>0</v>
      </c>
      <c r="AQ1405">
        <f t="shared" ca="1" si="695"/>
        <v>1.0000000000000004</v>
      </c>
      <c r="AR1405" t="str">
        <f t="shared" ca="1" si="696"/>
        <v>Supercritical</v>
      </c>
      <c r="AS1405">
        <f t="shared" ca="1" si="697"/>
        <v>3.8141460404132466E-3</v>
      </c>
    </row>
    <row r="1406" spans="1:45" x14ac:dyDescent="0.35">
      <c r="A1406">
        <v>1257</v>
      </c>
      <c r="B1406">
        <v>1255.9960000000001</v>
      </c>
      <c r="C1406">
        <v>616070.47499999998</v>
      </c>
      <c r="D1406">
        <v>3096751.2850000001</v>
      </c>
      <c r="E1406">
        <v>631.93550000000005</v>
      </c>
      <c r="F1406">
        <v>5.2</v>
      </c>
      <c r="G1406">
        <v>0</v>
      </c>
      <c r="H1406" t="s">
        <v>194</v>
      </c>
      <c r="I1406">
        <v>0</v>
      </c>
      <c r="J1406">
        <f t="shared" si="698"/>
        <v>1</v>
      </c>
      <c r="K1406">
        <f t="shared" ca="1" si="699"/>
        <v>50.95</v>
      </c>
      <c r="L1406">
        <f t="shared" ca="1" si="700"/>
        <v>1.0684959309922624</v>
      </c>
      <c r="M1406">
        <f t="shared" ca="1" si="673"/>
        <v>5.5561788411597641</v>
      </c>
      <c r="N1406">
        <f t="shared" ca="1" si="674"/>
        <v>0.75728294997139567</v>
      </c>
      <c r="O1406">
        <f t="shared" ca="1" si="675"/>
        <v>9.1699712080119067</v>
      </c>
      <c r="P1406">
        <f t="shared" ca="1" si="676"/>
        <v>633.00399593099235</v>
      </c>
      <c r="Q1406">
        <f t="shared" ca="1" si="677"/>
        <v>637.28984567389591</v>
      </c>
      <c r="R1406">
        <f t="shared" ca="1" si="678"/>
        <v>2.7409906686322007E-2</v>
      </c>
      <c r="S1406">
        <f t="shared" ca="1" si="679"/>
        <v>2.8323507366843055</v>
      </c>
      <c r="T1406">
        <f t="shared" ca="1" si="680"/>
        <v>50.594272557643521</v>
      </c>
      <c r="U1406">
        <f t="shared" ca="1" si="701"/>
        <v>-2.6909906686341856E-2</v>
      </c>
      <c r="V1406">
        <f t="shared" ca="1" si="702"/>
        <v>0</v>
      </c>
      <c r="W1406">
        <f t="shared" ca="1" si="681"/>
        <v>2.0700379380706182</v>
      </c>
      <c r="X1406">
        <f t="shared" ca="1" si="682"/>
        <v>10.764197277967215</v>
      </c>
      <c r="Y1406">
        <f t="shared" ca="1" si="683"/>
        <v>1.1524742861526238</v>
      </c>
      <c r="Z1406">
        <f t="shared" ca="1" si="684"/>
        <v>4.7332837446492571</v>
      </c>
      <c r="AA1406">
        <f t="shared" ca="1" si="685"/>
        <v>634.00553793807069</v>
      </c>
      <c r="AB1406">
        <f t="shared" ca="1" si="686"/>
        <v>635.14743268870075</v>
      </c>
      <c r="AC1406">
        <f t="shared" ca="1" si="687"/>
        <v>4.1718876600653166E-3</v>
      </c>
      <c r="AD1406">
        <f t="shared" ca="1" si="688"/>
        <v>1.0503617149483211</v>
      </c>
      <c r="AE1406">
        <f t="shared" ca="1" si="689"/>
        <v>35.724309102047627</v>
      </c>
      <c r="AF1406">
        <f t="shared" ca="1" si="690"/>
        <v>3.7803676613066273E-3</v>
      </c>
      <c r="AG1406">
        <f t="shared" ca="1" si="691"/>
        <v>0</v>
      </c>
      <c r="AH1406">
        <f ca="1">IFERROR(IF(V32="Supercritical",MAX($D$16,IFERROR(L1406,MAX($D$16,POWER((ABS(K1406)^2)/($I$5*MAX(F1406,0.1)^2),1/3)))),IF(V32="Subcritical",MAX($D$16,IFERROR(W1406,MAX($D$16,POWER((ABS(K1406)^2)/($I$5*MAX(F1406,0.1)^2),1/3)))),IF(AND(IFERROR(V1406,0)=1,IFERROR(AG1406,0)=1),IF(IFERROR(T1406,-1E+99)&gt;=IFERROR(AE1406,-1E+99),MAX($D$16,IFERROR(L1406,MAX($D$16,POWER((ABS(K1406)^2)/($I$5*MAX(F1406,0.1)^2),1/3)))),MAX($D$16,IFERROR(W1406,MAX($D$16,POWER((ABS(K1406)^2)/($I$5*MAX(F1406,0.1)^2),1/3))))),IF(IFERROR(V1406,0)=1,MAX($D$16,IFERROR(L1406,MAX($D$16,POWER((ABS(K1406)^2)/($I$5*MAX(F1406,0.1)^2),1/3)))),IF(IFERROR(AG1406,0)=1,MAX($D$16,IFERROR(W1406,MAX($D$16,POWER((ABS(K1406)^2)/($I$5*MAX(F1406,0.1)^2),1/3)))),MAX($D$16,POWER((ABS(K1406)^2)/($I$5*MAX(F1406,0.1)^2),1/3))))))),MAX($D$16,POWER((ABS(K1406)^2)/($I$5*MAX(F1406,0.1)^2),1/3)))</f>
        <v>2.1389677043987478</v>
      </c>
      <c r="AI1406">
        <f t="shared" ca="1" si="692"/>
        <v>634.07446770439878</v>
      </c>
      <c r="AJ1406">
        <f t="shared" ca="1" si="693"/>
        <v>635.14395155659815</v>
      </c>
      <c r="AM1406">
        <v>0</v>
      </c>
      <c r="AN1406">
        <v>0</v>
      </c>
      <c r="AO1406">
        <f t="shared" si="694"/>
        <v>0</v>
      </c>
      <c r="AP1406">
        <f t="shared" si="703"/>
        <v>0</v>
      </c>
      <c r="AQ1406">
        <f t="shared" ca="1" si="695"/>
        <v>1.0000000000000004</v>
      </c>
      <c r="AR1406" t="str">
        <f t="shared" ca="1" si="696"/>
        <v>Supercritical</v>
      </c>
      <c r="AS1406">
        <f t="shared" ca="1" si="697"/>
        <v>3.8141460404132466E-3</v>
      </c>
    </row>
    <row r="1407" spans="1:45" x14ac:dyDescent="0.35">
      <c r="A1407">
        <v>1258</v>
      </c>
      <c r="B1407">
        <v>1256.9960000000001</v>
      </c>
      <c r="C1407">
        <v>616070.43299999996</v>
      </c>
      <c r="D1407">
        <v>3096750.2859999998</v>
      </c>
      <c r="E1407">
        <v>631.93499999999995</v>
      </c>
      <c r="F1407">
        <v>5.2</v>
      </c>
      <c r="G1407">
        <v>0</v>
      </c>
      <c r="H1407" t="s">
        <v>194</v>
      </c>
      <c r="I1407">
        <v>5.7000000000000002E-2</v>
      </c>
      <c r="J1407">
        <f t="shared" si="698"/>
        <v>1</v>
      </c>
      <c r="K1407">
        <f t="shared" ca="1" si="699"/>
        <v>50.95</v>
      </c>
      <c r="L1407">
        <f t="shared" ca="1" si="700"/>
        <v>1.0684959309922624</v>
      </c>
      <c r="M1407">
        <f t="shared" ca="1" si="673"/>
        <v>5.5561788411597641</v>
      </c>
      <c r="N1407">
        <f t="shared" ca="1" si="674"/>
        <v>0.75728294997139567</v>
      </c>
      <c r="O1407">
        <f t="shared" ca="1" si="675"/>
        <v>9.1699712080119067</v>
      </c>
      <c r="P1407">
        <f t="shared" ca="1" si="676"/>
        <v>633.00349593099224</v>
      </c>
      <c r="Q1407">
        <f t="shared" ca="1" si="677"/>
        <v>637.28934567389581</v>
      </c>
      <c r="R1407">
        <f t="shared" ca="1" si="678"/>
        <v>2.7409906686322007E-2</v>
      </c>
      <c r="S1407">
        <f t="shared" ca="1" si="679"/>
        <v>2.8323507366843055</v>
      </c>
      <c r="T1407">
        <f t="shared" ca="1" si="680"/>
        <v>50.594272557643521</v>
      </c>
      <c r="U1407">
        <f t="shared" ca="1" si="701"/>
        <v>-2.7317062411839288E-2</v>
      </c>
      <c r="V1407">
        <f t="shared" ca="1" si="702"/>
        <v>0</v>
      </c>
      <c r="W1407">
        <f t="shared" ca="1" si="681"/>
        <v>2.0667326649290887</v>
      </c>
      <c r="X1407">
        <f t="shared" ca="1" si="682"/>
        <v>10.747009857631262</v>
      </c>
      <c r="Y1407">
        <f t="shared" ca="1" si="683"/>
        <v>1.1514490575382641</v>
      </c>
      <c r="Z1407">
        <f t="shared" ca="1" si="684"/>
        <v>4.7408535653125234</v>
      </c>
      <c r="AA1407">
        <f t="shared" ca="1" si="685"/>
        <v>634.00173266492902</v>
      </c>
      <c r="AB1407">
        <f t="shared" ca="1" si="686"/>
        <v>635.14728274279526</v>
      </c>
      <c r="AC1407">
        <f t="shared" ca="1" si="687"/>
        <v>4.1902116707516019E-3</v>
      </c>
      <c r="AD1407">
        <f t="shared" ca="1" si="688"/>
        <v>1.0528824473956293</v>
      </c>
      <c r="AE1407">
        <f t="shared" ca="1" si="689"/>
        <v>35.728074120019116</v>
      </c>
      <c r="AF1407">
        <f t="shared" ca="1" si="690"/>
        <v>3.7990389281503667E-3</v>
      </c>
      <c r="AG1407">
        <f t="shared" ca="1" si="691"/>
        <v>0</v>
      </c>
      <c r="AH1407">
        <f ca="1">IFERROR(IF(V32="Supercritical",MAX($D$16,IFERROR(L1407,MAX($D$16,POWER((ABS(K1407)^2)/($I$5*MAX(F1407,0.1)^2),1/3)))),IF(V32="Subcritical",MAX($D$16,IFERROR(W1407,MAX($D$16,POWER((ABS(K1407)^2)/($I$5*MAX(F1407,0.1)^2),1/3)))),IF(AND(IFERROR(V1407,0)=1,IFERROR(AG1407,0)=1),IF(IFERROR(T1407,-1E+99)&gt;=IFERROR(AE1407,-1E+99),MAX($D$16,IFERROR(L1407,MAX($D$16,POWER((ABS(K1407)^2)/($I$5*MAX(F1407,0.1)^2),1/3)))),MAX($D$16,IFERROR(W1407,MAX($D$16,POWER((ABS(K1407)^2)/($I$5*MAX(F1407,0.1)^2),1/3))))),IF(IFERROR(V1407,0)=1,MAX($D$16,IFERROR(L1407,MAX($D$16,POWER((ABS(K1407)^2)/($I$5*MAX(F1407,0.1)^2),1/3)))),IF(IFERROR(AG1407,0)=1,MAX($D$16,IFERROR(W1407,MAX($D$16,POWER((ABS(K1407)^2)/($I$5*MAX(F1407,0.1)^2),1/3)))),MAX($D$16,POWER((ABS(K1407)^2)/($I$5*MAX(F1407,0.1)^2),1/3))))))),MAX($D$16,POWER((ABS(K1407)^2)/($I$5*MAX(F1407,0.1)^2),1/3)))</f>
        <v>2.1389677043987478</v>
      </c>
      <c r="AI1407">
        <f t="shared" ca="1" si="692"/>
        <v>634.07396770439868</v>
      </c>
      <c r="AJ1407">
        <f t="shared" ca="1" si="693"/>
        <v>635.14345155659805</v>
      </c>
      <c r="AM1407">
        <v>0</v>
      </c>
      <c r="AN1407">
        <v>0</v>
      </c>
      <c r="AO1407">
        <f t="shared" si="694"/>
        <v>0</v>
      </c>
      <c r="AP1407">
        <f t="shared" si="703"/>
        <v>0</v>
      </c>
      <c r="AQ1407">
        <f t="shared" ca="1" si="695"/>
        <v>1.0000000000000004</v>
      </c>
      <c r="AR1407" t="str">
        <f t="shared" ca="1" si="696"/>
        <v>Supercritical</v>
      </c>
      <c r="AS1407">
        <f t="shared" ca="1" si="697"/>
        <v>3.8141460404132466E-3</v>
      </c>
    </row>
    <row r="1408" spans="1:45" x14ac:dyDescent="0.35">
      <c r="A1408">
        <v>1259</v>
      </c>
      <c r="B1408">
        <v>1257.9960000000001</v>
      </c>
      <c r="C1408">
        <v>616070.39</v>
      </c>
      <c r="D1408">
        <v>3096749.287</v>
      </c>
      <c r="E1408">
        <v>631.93449999999996</v>
      </c>
      <c r="F1408">
        <v>5.2</v>
      </c>
      <c r="G1408">
        <v>0</v>
      </c>
      <c r="H1408" t="s">
        <v>194</v>
      </c>
      <c r="I1408">
        <v>5.7000000000000002E-2</v>
      </c>
      <c r="J1408">
        <f t="shared" si="698"/>
        <v>1</v>
      </c>
      <c r="K1408">
        <f t="shared" ca="1" si="699"/>
        <v>50.95</v>
      </c>
      <c r="L1408">
        <f t="shared" ca="1" si="700"/>
        <v>1.0684959309922624</v>
      </c>
      <c r="M1408">
        <f t="shared" ca="1" si="673"/>
        <v>5.5561788411597641</v>
      </c>
      <c r="N1408">
        <f t="shared" ca="1" si="674"/>
        <v>0.75728294997139567</v>
      </c>
      <c r="O1408">
        <f t="shared" ca="1" si="675"/>
        <v>9.1699712080119067</v>
      </c>
      <c r="P1408">
        <f t="shared" ca="1" si="676"/>
        <v>633.00299593099226</v>
      </c>
      <c r="Q1408">
        <f t="shared" ca="1" si="677"/>
        <v>637.28884567389582</v>
      </c>
      <c r="R1408">
        <f t="shared" ca="1" si="678"/>
        <v>2.7409906686322007E-2</v>
      </c>
      <c r="S1408">
        <f t="shared" ca="1" si="679"/>
        <v>2.8323507366843055</v>
      </c>
      <c r="T1408">
        <f t="shared" ca="1" si="680"/>
        <v>50.594272557643521</v>
      </c>
      <c r="U1408">
        <f t="shared" ca="1" si="701"/>
        <v>-2.7317062411952975E-2</v>
      </c>
      <c r="V1408">
        <f t="shared" ca="1" si="702"/>
        <v>0</v>
      </c>
      <c r="W1408">
        <f t="shared" ca="1" si="681"/>
        <v>2.0633140358753224</v>
      </c>
      <c r="X1408">
        <f t="shared" ca="1" si="682"/>
        <v>10.729232986551677</v>
      </c>
      <c r="Y1408">
        <f t="shared" ca="1" si="683"/>
        <v>1.1503871392759162</v>
      </c>
      <c r="Z1408">
        <f t="shared" ca="1" si="684"/>
        <v>4.7487085110242422</v>
      </c>
      <c r="AA1408">
        <f t="shared" ca="1" si="685"/>
        <v>633.99781403587531</v>
      </c>
      <c r="AB1408">
        <f t="shared" ca="1" si="686"/>
        <v>635.14716329798921</v>
      </c>
      <c r="AC1408">
        <f t="shared" ca="1" si="687"/>
        <v>4.209283581077688E-3</v>
      </c>
      <c r="AD1408">
        <f t="shared" ca="1" si="688"/>
        <v>1.0555002542237335</v>
      </c>
      <c r="AE1408">
        <f t="shared" ca="1" si="689"/>
        <v>35.732160539946157</v>
      </c>
      <c r="AF1408">
        <f t="shared" ca="1" si="690"/>
        <v>3.7092835810881297E-3</v>
      </c>
      <c r="AG1408">
        <f t="shared" ca="1" si="691"/>
        <v>0</v>
      </c>
      <c r="AH1408">
        <f ca="1">IFERROR(IF(V32="Supercritical",MAX($D$16,IFERROR(L1408,MAX($D$16,POWER((ABS(K1408)^2)/($I$5*MAX(F1408,0.1)^2),1/3)))),IF(V32="Subcritical",MAX($D$16,IFERROR(W1408,MAX($D$16,POWER((ABS(K1408)^2)/($I$5*MAX(F1408,0.1)^2),1/3)))),IF(AND(IFERROR(V1408,0)=1,IFERROR(AG1408,0)=1),IF(IFERROR(T1408,-1E+99)&gt;=IFERROR(AE1408,-1E+99),MAX($D$16,IFERROR(L1408,MAX($D$16,POWER((ABS(K1408)^2)/($I$5*MAX(F1408,0.1)^2),1/3)))),MAX($D$16,IFERROR(W1408,MAX($D$16,POWER((ABS(K1408)^2)/($I$5*MAX(F1408,0.1)^2),1/3))))),IF(IFERROR(V1408,0)=1,MAX($D$16,IFERROR(L1408,MAX($D$16,POWER((ABS(K1408)^2)/($I$5*MAX(F1408,0.1)^2),1/3)))),IF(IFERROR(AG1408,0)=1,MAX($D$16,IFERROR(W1408,MAX($D$16,POWER((ABS(K1408)^2)/($I$5*MAX(F1408,0.1)^2),1/3)))),MAX($D$16,POWER((ABS(K1408)^2)/($I$5*MAX(F1408,0.1)^2),1/3))))))),MAX($D$16,POWER((ABS(K1408)^2)/($I$5*MAX(F1408,0.1)^2),1/3)))</f>
        <v>2.1389677043987478</v>
      </c>
      <c r="AI1408">
        <f t="shared" ca="1" si="692"/>
        <v>634.07346770439869</v>
      </c>
      <c r="AJ1408">
        <f t="shared" ca="1" si="693"/>
        <v>635.14295155659806</v>
      </c>
      <c r="AM1408">
        <v>0</v>
      </c>
      <c r="AN1408">
        <v>0</v>
      </c>
      <c r="AO1408">
        <f t="shared" si="694"/>
        <v>0</v>
      </c>
      <c r="AP1408">
        <f t="shared" si="703"/>
        <v>0</v>
      </c>
      <c r="AQ1408">
        <f t="shared" ca="1" si="695"/>
        <v>1.0000000000000004</v>
      </c>
      <c r="AR1408" t="str">
        <f t="shared" ca="1" si="696"/>
        <v>Supercritical</v>
      </c>
      <c r="AS1408">
        <f t="shared" ca="1" si="697"/>
        <v>3.8141460404132466E-3</v>
      </c>
    </row>
    <row r="1409" spans="1:45" x14ac:dyDescent="0.35">
      <c r="A1409">
        <v>1260</v>
      </c>
      <c r="B1409">
        <v>1258.9960000000001</v>
      </c>
      <c r="C1409">
        <v>616070.348</v>
      </c>
      <c r="D1409">
        <v>3096748.2880000002</v>
      </c>
      <c r="E1409">
        <v>631.93399999999997</v>
      </c>
      <c r="F1409">
        <v>5.2</v>
      </c>
      <c r="G1409">
        <v>0</v>
      </c>
      <c r="H1409" t="s">
        <v>194</v>
      </c>
      <c r="I1409">
        <v>0</v>
      </c>
      <c r="J1409">
        <f t="shared" si="698"/>
        <v>1</v>
      </c>
      <c r="K1409">
        <f t="shared" ca="1" si="699"/>
        <v>50.95</v>
      </c>
      <c r="L1409">
        <f t="shared" ca="1" si="700"/>
        <v>1.0684959309922624</v>
      </c>
      <c r="M1409">
        <f t="shared" ca="1" si="673"/>
        <v>5.5561788411597641</v>
      </c>
      <c r="N1409">
        <f t="shared" ca="1" si="674"/>
        <v>0.75728294997139567</v>
      </c>
      <c r="O1409">
        <f t="shared" ca="1" si="675"/>
        <v>9.1699712080119067</v>
      </c>
      <c r="P1409">
        <f t="shared" ca="1" si="676"/>
        <v>633.00249593099227</v>
      </c>
      <c r="Q1409">
        <f t="shared" ca="1" si="677"/>
        <v>637.28834567389583</v>
      </c>
      <c r="R1409">
        <f t="shared" ca="1" si="678"/>
        <v>2.7409906686322007E-2</v>
      </c>
      <c r="S1409">
        <f t="shared" ca="1" si="679"/>
        <v>2.8323507366843055</v>
      </c>
      <c r="T1409">
        <f t="shared" ca="1" si="680"/>
        <v>50.594272557643521</v>
      </c>
      <c r="U1409">
        <f t="shared" ca="1" si="701"/>
        <v>-2.6909906686341856E-2</v>
      </c>
      <c r="V1409">
        <f t="shared" ca="1" si="702"/>
        <v>0</v>
      </c>
      <c r="W1409">
        <f t="shared" ca="1" si="681"/>
        <v>2.0597800964162274</v>
      </c>
      <c r="X1409">
        <f t="shared" ca="1" si="682"/>
        <v>10.710856501364383</v>
      </c>
      <c r="Y1409">
        <f t="shared" ca="1" si="683"/>
        <v>1.1492877646309914</v>
      </c>
      <c r="Z1409">
        <f t="shared" ca="1" si="684"/>
        <v>4.7568558119987729</v>
      </c>
      <c r="AA1409">
        <f t="shared" ca="1" si="685"/>
        <v>633.99378009641623</v>
      </c>
      <c r="AB1409">
        <f t="shared" ca="1" si="686"/>
        <v>635.14707659061332</v>
      </c>
      <c r="AC1409">
        <f t="shared" ca="1" si="687"/>
        <v>4.2291275349186502E-3</v>
      </c>
      <c r="AD1409">
        <f t="shared" ca="1" si="688"/>
        <v>1.0582177822676293</v>
      </c>
      <c r="AE1409">
        <f t="shared" ca="1" si="689"/>
        <v>35.736591024283214</v>
      </c>
      <c r="AF1409">
        <f t="shared" ca="1" si="690"/>
        <v>3.7291275349389252E-3</v>
      </c>
      <c r="AG1409">
        <f t="shared" ca="1" si="691"/>
        <v>0</v>
      </c>
      <c r="AH1409">
        <f ca="1">IFERROR(IF(V32="Supercritical",MAX($D$16,IFERROR(L1409,MAX($D$16,POWER((ABS(K1409)^2)/($I$5*MAX(F1409,0.1)^2),1/3)))),IF(V32="Subcritical",MAX($D$16,IFERROR(W1409,MAX($D$16,POWER((ABS(K1409)^2)/($I$5*MAX(F1409,0.1)^2),1/3)))),IF(AND(IFERROR(V1409,0)=1,IFERROR(AG1409,0)=1),IF(IFERROR(T1409,-1E+99)&gt;=IFERROR(AE1409,-1E+99),MAX($D$16,IFERROR(L1409,MAX($D$16,POWER((ABS(K1409)^2)/($I$5*MAX(F1409,0.1)^2),1/3)))),MAX($D$16,IFERROR(W1409,MAX($D$16,POWER((ABS(K1409)^2)/($I$5*MAX(F1409,0.1)^2),1/3))))),IF(IFERROR(V1409,0)=1,MAX($D$16,IFERROR(L1409,MAX($D$16,POWER((ABS(K1409)^2)/($I$5*MAX(F1409,0.1)^2),1/3)))),IF(IFERROR(AG1409,0)=1,MAX($D$16,IFERROR(W1409,MAX($D$16,POWER((ABS(K1409)^2)/($I$5*MAX(F1409,0.1)^2),1/3)))),MAX($D$16,POWER((ABS(K1409)^2)/($I$5*MAX(F1409,0.1)^2),1/3))))))),MAX($D$16,POWER((ABS(K1409)^2)/($I$5*MAX(F1409,0.1)^2),1/3)))</f>
        <v>2.1389677043987478</v>
      </c>
      <c r="AI1409">
        <f t="shared" ca="1" si="692"/>
        <v>634.07296770439871</v>
      </c>
      <c r="AJ1409">
        <f t="shared" ca="1" si="693"/>
        <v>635.14245155659808</v>
      </c>
      <c r="AM1409">
        <v>0</v>
      </c>
      <c r="AN1409">
        <v>0</v>
      </c>
      <c r="AO1409">
        <f t="shared" si="694"/>
        <v>0</v>
      </c>
      <c r="AP1409">
        <f t="shared" si="703"/>
        <v>0</v>
      </c>
      <c r="AQ1409">
        <f t="shared" ca="1" si="695"/>
        <v>1.0000000000000004</v>
      </c>
      <c r="AR1409" t="str">
        <f t="shared" ca="1" si="696"/>
        <v>Supercritical</v>
      </c>
      <c r="AS1409">
        <f t="shared" ca="1" si="697"/>
        <v>3.8141460404132466E-3</v>
      </c>
    </row>
    <row r="1410" spans="1:45" x14ac:dyDescent="0.35">
      <c r="A1410">
        <v>1261</v>
      </c>
      <c r="B1410">
        <v>1259.9960000000001</v>
      </c>
      <c r="C1410">
        <v>616070.30599999998</v>
      </c>
      <c r="D1410">
        <v>3096747.2889999999</v>
      </c>
      <c r="E1410">
        <v>631.93349999999998</v>
      </c>
      <c r="F1410">
        <v>5.2</v>
      </c>
      <c r="G1410">
        <v>0</v>
      </c>
      <c r="H1410" t="s">
        <v>194</v>
      </c>
      <c r="I1410">
        <v>0</v>
      </c>
      <c r="J1410">
        <f t="shared" si="698"/>
        <v>1</v>
      </c>
      <c r="K1410">
        <f t="shared" ca="1" si="699"/>
        <v>50.95</v>
      </c>
      <c r="L1410">
        <f t="shared" ca="1" si="700"/>
        <v>1.0684959309922624</v>
      </c>
      <c r="M1410">
        <f t="shared" ca="1" si="673"/>
        <v>5.5561788411597641</v>
      </c>
      <c r="N1410">
        <f t="shared" ca="1" si="674"/>
        <v>0.75728294997139567</v>
      </c>
      <c r="O1410">
        <f t="shared" ca="1" si="675"/>
        <v>9.1699712080119067</v>
      </c>
      <c r="P1410">
        <f t="shared" ca="1" si="676"/>
        <v>633.00199593099228</v>
      </c>
      <c r="Q1410">
        <f t="shared" ca="1" si="677"/>
        <v>637.28784567389584</v>
      </c>
      <c r="R1410">
        <f t="shared" ca="1" si="678"/>
        <v>2.7409906686322007E-2</v>
      </c>
      <c r="S1410">
        <f t="shared" ca="1" si="679"/>
        <v>2.8323507366843055</v>
      </c>
      <c r="T1410">
        <f t="shared" ca="1" si="680"/>
        <v>50.594272557643521</v>
      </c>
      <c r="U1410">
        <f t="shared" ca="1" si="701"/>
        <v>-2.6909906686341856E-2</v>
      </c>
      <c r="V1410">
        <f t="shared" ca="1" si="702"/>
        <v>0</v>
      </c>
      <c r="W1410">
        <f t="shared" ca="1" si="681"/>
        <v>2.0561290371104519</v>
      </c>
      <c r="X1410">
        <f t="shared" ca="1" si="682"/>
        <v>10.69187099297435</v>
      </c>
      <c r="Y1410">
        <f t="shared" ca="1" si="683"/>
        <v>1.1481502024275536</v>
      </c>
      <c r="Z1410">
        <f t="shared" ca="1" si="684"/>
        <v>4.7653025399838205</v>
      </c>
      <c r="AA1410">
        <f t="shared" ca="1" si="685"/>
        <v>633.98962903711049</v>
      </c>
      <c r="AB1410">
        <f t="shared" ca="1" si="686"/>
        <v>635.1470249748055</v>
      </c>
      <c r="AC1410">
        <f t="shared" ca="1" si="687"/>
        <v>4.2497677769956369E-3</v>
      </c>
      <c r="AD1410">
        <f t="shared" ca="1" si="688"/>
        <v>1.061037642151835</v>
      </c>
      <c r="AE1410">
        <f t="shared" ca="1" si="689"/>
        <v>35.741389312102179</v>
      </c>
      <c r="AF1410">
        <f t="shared" ca="1" si="690"/>
        <v>3.8554706231934688E-3</v>
      </c>
      <c r="AG1410">
        <f t="shared" ca="1" si="691"/>
        <v>0</v>
      </c>
      <c r="AH1410">
        <f ca="1">IFERROR(IF(V32="Supercritical",MAX($D$16,IFERROR(L1410,MAX($D$16,POWER((ABS(K1410)^2)/($I$5*MAX(F1410,0.1)^2),1/3)))),IF(V32="Subcritical",MAX($D$16,IFERROR(W1410,MAX($D$16,POWER((ABS(K1410)^2)/($I$5*MAX(F1410,0.1)^2),1/3)))),IF(AND(IFERROR(V1410,0)=1,IFERROR(AG1410,0)=1),IF(IFERROR(T1410,-1E+99)&gt;=IFERROR(AE1410,-1E+99),MAX($D$16,IFERROR(L1410,MAX($D$16,POWER((ABS(K1410)^2)/($I$5*MAX(F1410,0.1)^2),1/3)))),MAX($D$16,IFERROR(W1410,MAX($D$16,POWER((ABS(K1410)^2)/($I$5*MAX(F1410,0.1)^2),1/3))))),IF(IFERROR(V1410,0)=1,MAX($D$16,IFERROR(L1410,MAX($D$16,POWER((ABS(K1410)^2)/($I$5*MAX(F1410,0.1)^2),1/3)))),IF(IFERROR(AG1410,0)=1,MAX($D$16,IFERROR(W1410,MAX($D$16,POWER((ABS(K1410)^2)/($I$5*MAX(F1410,0.1)^2),1/3)))),MAX($D$16,POWER((ABS(K1410)^2)/($I$5*MAX(F1410,0.1)^2),1/3))))))),MAX($D$16,POWER((ABS(K1410)^2)/($I$5*MAX(F1410,0.1)^2),1/3)))</f>
        <v>2.1389677043987478</v>
      </c>
      <c r="AI1410">
        <f t="shared" ca="1" si="692"/>
        <v>634.07246770439872</v>
      </c>
      <c r="AJ1410">
        <f t="shared" ca="1" si="693"/>
        <v>635.14195155659809</v>
      </c>
      <c r="AM1410">
        <v>0</v>
      </c>
      <c r="AN1410">
        <v>0</v>
      </c>
      <c r="AO1410">
        <f t="shared" si="694"/>
        <v>0</v>
      </c>
      <c r="AP1410">
        <f t="shared" si="703"/>
        <v>0</v>
      </c>
      <c r="AQ1410">
        <f t="shared" ca="1" si="695"/>
        <v>1.0000000000000004</v>
      </c>
      <c r="AR1410" t="str">
        <f t="shared" ca="1" si="696"/>
        <v>Supercritical</v>
      </c>
      <c r="AS1410">
        <f t="shared" ca="1" si="697"/>
        <v>3.8141460404132466E-3</v>
      </c>
    </row>
    <row r="1411" spans="1:45" x14ac:dyDescent="0.35">
      <c r="A1411">
        <v>1262</v>
      </c>
      <c r="B1411">
        <v>1260.9949999999999</v>
      </c>
      <c r="C1411">
        <v>616070.26399999997</v>
      </c>
      <c r="D1411">
        <v>3096746.29</v>
      </c>
      <c r="E1411">
        <v>631.93299999999999</v>
      </c>
      <c r="F1411">
        <v>5.2</v>
      </c>
      <c r="G1411">
        <v>0</v>
      </c>
      <c r="H1411" t="s">
        <v>194</v>
      </c>
      <c r="I1411">
        <v>5.7000000000000002E-2</v>
      </c>
      <c r="J1411">
        <f t="shared" si="698"/>
        <v>0.99899999999979627</v>
      </c>
      <c r="K1411">
        <f t="shared" ca="1" si="699"/>
        <v>50.95</v>
      </c>
      <c r="L1411">
        <f t="shared" ca="1" si="700"/>
        <v>1.0684959309922624</v>
      </c>
      <c r="M1411">
        <f t="shared" ca="1" si="673"/>
        <v>5.5561788411597641</v>
      </c>
      <c r="N1411">
        <f t="shared" ca="1" si="674"/>
        <v>0.75728294997139567</v>
      </c>
      <c r="O1411">
        <f t="shared" ca="1" si="675"/>
        <v>9.1699712080119067</v>
      </c>
      <c r="P1411">
        <f t="shared" ca="1" si="676"/>
        <v>633.00149593099229</v>
      </c>
      <c r="Q1411">
        <f t="shared" ca="1" si="677"/>
        <v>637.28734567389586</v>
      </c>
      <c r="R1411">
        <f t="shared" ca="1" si="678"/>
        <v>2.7409906686322007E-2</v>
      </c>
      <c r="S1411">
        <f t="shared" ca="1" si="679"/>
        <v>2.8323507366843055</v>
      </c>
      <c r="T1411">
        <f t="shared" ca="1" si="680"/>
        <v>50.594272557643521</v>
      </c>
      <c r="U1411">
        <f t="shared" ca="1" si="701"/>
        <v>-2.7289652505260165E-2</v>
      </c>
      <c r="V1411">
        <f t="shared" ca="1" si="702"/>
        <v>0</v>
      </c>
      <c r="W1411">
        <f t="shared" ca="1" si="681"/>
        <v>2.0523592124579353</v>
      </c>
      <c r="X1411">
        <f t="shared" ca="1" si="682"/>
        <v>10.672267904781265</v>
      </c>
      <c r="Y1411">
        <f t="shared" ca="1" si="683"/>
        <v>1.1469737629247774</v>
      </c>
      <c r="Z1411">
        <f t="shared" ca="1" si="684"/>
        <v>4.774055566687375</v>
      </c>
      <c r="AA1411">
        <f t="shared" ca="1" si="685"/>
        <v>633.98535921245798</v>
      </c>
      <c r="AB1411">
        <f t="shared" ca="1" si="686"/>
        <v>635.14701092264238</v>
      </c>
      <c r="AC1411">
        <f t="shared" ca="1" si="687"/>
        <v>4.2712285677747831E-3</v>
      </c>
      <c r="AD1411">
        <f t="shared" ca="1" si="688"/>
        <v>1.063962394845231</v>
      </c>
      <c r="AE1411">
        <f t="shared" ca="1" si="689"/>
        <v>35.746580202369813</v>
      </c>
      <c r="AF1411">
        <f t="shared" ca="1" si="690"/>
        <v>3.8815854802578542E-3</v>
      </c>
      <c r="AG1411">
        <f t="shared" ca="1" si="691"/>
        <v>0</v>
      </c>
      <c r="AH1411">
        <f ca="1">IFERROR(IF(V32="Supercritical",MAX($D$16,IFERROR(L1411,MAX($D$16,POWER((ABS(K1411)^2)/($I$5*MAX(F1411,0.1)^2),1/3)))),IF(V32="Subcritical",MAX($D$16,IFERROR(W1411,MAX($D$16,POWER((ABS(K1411)^2)/($I$5*MAX(F1411,0.1)^2),1/3)))),IF(AND(IFERROR(V1411,0)=1,IFERROR(AG1411,0)=1),IF(IFERROR(T1411,-1E+99)&gt;=IFERROR(AE1411,-1E+99),MAX($D$16,IFERROR(L1411,MAX($D$16,POWER((ABS(K1411)^2)/($I$5*MAX(F1411,0.1)^2),1/3)))),MAX($D$16,IFERROR(W1411,MAX($D$16,POWER((ABS(K1411)^2)/($I$5*MAX(F1411,0.1)^2),1/3))))),IF(IFERROR(V1411,0)=1,MAX($D$16,IFERROR(L1411,MAX($D$16,POWER((ABS(K1411)^2)/($I$5*MAX(F1411,0.1)^2),1/3)))),IF(IFERROR(AG1411,0)=1,MAX($D$16,IFERROR(W1411,MAX($D$16,POWER((ABS(K1411)^2)/($I$5*MAX(F1411,0.1)^2),1/3)))),MAX($D$16,POWER((ABS(K1411)^2)/($I$5*MAX(F1411,0.1)^2),1/3))))))),MAX($D$16,POWER((ABS(K1411)^2)/($I$5*MAX(F1411,0.1)^2),1/3)))</f>
        <v>2.1389677043987478</v>
      </c>
      <c r="AI1411">
        <f t="shared" ca="1" si="692"/>
        <v>634.07196770439873</v>
      </c>
      <c r="AJ1411">
        <f t="shared" ca="1" si="693"/>
        <v>635.1414515565981</v>
      </c>
      <c r="AM1411">
        <v>0</v>
      </c>
      <c r="AN1411">
        <v>0</v>
      </c>
      <c r="AO1411">
        <f t="shared" si="694"/>
        <v>0</v>
      </c>
      <c r="AP1411">
        <f t="shared" si="703"/>
        <v>0</v>
      </c>
      <c r="AQ1411">
        <f t="shared" ca="1" si="695"/>
        <v>1.0000000000000004</v>
      </c>
      <c r="AR1411" t="str">
        <f t="shared" ca="1" si="696"/>
        <v>Supercritical</v>
      </c>
      <c r="AS1411">
        <f t="shared" ca="1" si="697"/>
        <v>3.8141460404132466E-3</v>
      </c>
    </row>
    <row r="1412" spans="1:45" x14ac:dyDescent="0.35">
      <c r="A1412">
        <v>1263</v>
      </c>
      <c r="B1412">
        <v>1261.9949999999999</v>
      </c>
      <c r="C1412">
        <v>616070.22100000002</v>
      </c>
      <c r="D1412">
        <v>3096745.2910000002</v>
      </c>
      <c r="E1412">
        <v>631.9325</v>
      </c>
      <c r="F1412">
        <v>5.2</v>
      </c>
      <c r="G1412">
        <v>0</v>
      </c>
      <c r="H1412" t="s">
        <v>194</v>
      </c>
      <c r="I1412">
        <v>5.7000000000000002E-2</v>
      </c>
      <c r="J1412">
        <f t="shared" si="698"/>
        <v>1</v>
      </c>
      <c r="K1412">
        <f t="shared" ca="1" si="699"/>
        <v>50.95</v>
      </c>
      <c r="L1412">
        <f t="shared" ca="1" si="700"/>
        <v>1.0684959309922624</v>
      </c>
      <c r="M1412">
        <f t="shared" ca="1" si="673"/>
        <v>5.5561788411597641</v>
      </c>
      <c r="N1412">
        <f t="shared" ca="1" si="674"/>
        <v>0.75728294997139567</v>
      </c>
      <c r="O1412">
        <f t="shared" ca="1" si="675"/>
        <v>9.1699712080119067</v>
      </c>
      <c r="P1412">
        <f t="shared" ca="1" si="676"/>
        <v>633.0009959309923</v>
      </c>
      <c r="Q1412">
        <f t="shared" ca="1" si="677"/>
        <v>637.28684567389587</v>
      </c>
      <c r="R1412">
        <f t="shared" ca="1" si="678"/>
        <v>2.7409906686322007E-2</v>
      </c>
      <c r="S1412">
        <f t="shared" ca="1" si="679"/>
        <v>2.8323507366843055</v>
      </c>
      <c r="T1412">
        <f t="shared" ca="1" si="680"/>
        <v>50.594272557643521</v>
      </c>
      <c r="U1412">
        <f t="shared" ca="1" si="701"/>
        <v>-2.7317062411952975E-2</v>
      </c>
      <c r="V1412">
        <f t="shared" ca="1" si="702"/>
        <v>0</v>
      </c>
      <c r="W1412">
        <f t="shared" ca="1" si="681"/>
        <v>2.0484691606596246</v>
      </c>
      <c r="X1412">
        <f t="shared" ca="1" si="682"/>
        <v>10.652039635430048</v>
      </c>
      <c r="Y1412">
        <f t="shared" ca="1" si="683"/>
        <v>1.1457578040507541</v>
      </c>
      <c r="Z1412">
        <f t="shared" ca="1" si="684"/>
        <v>4.7831215188623384</v>
      </c>
      <c r="AA1412">
        <f t="shared" ca="1" si="685"/>
        <v>633.98096916065958</v>
      </c>
      <c r="AB1412">
        <f t="shared" ca="1" si="686"/>
        <v>635.14703702325914</v>
      </c>
      <c r="AC1412">
        <f t="shared" ca="1" si="687"/>
        <v>4.2935340880115259E-3</v>
      </c>
      <c r="AD1412">
        <f t="shared" ca="1" si="688"/>
        <v>1.0669945370062544</v>
      </c>
      <c r="AE1412">
        <f t="shared" ca="1" si="689"/>
        <v>35.752189525675291</v>
      </c>
      <c r="AF1412">
        <f t="shared" ca="1" si="690"/>
        <v>3.7935340880039803E-3</v>
      </c>
      <c r="AG1412">
        <f t="shared" ca="1" si="691"/>
        <v>0</v>
      </c>
      <c r="AH1412">
        <f ca="1">IFERROR(IF(V32="Supercritical",MAX($D$16,IFERROR(L1412,MAX($D$16,POWER((ABS(K1412)^2)/($I$5*MAX(F1412,0.1)^2),1/3)))),IF(V32="Subcritical",MAX($D$16,IFERROR(W1412,MAX($D$16,POWER((ABS(K1412)^2)/($I$5*MAX(F1412,0.1)^2),1/3)))),IF(AND(IFERROR(V1412,0)=1,IFERROR(AG1412,0)=1),IF(IFERROR(T1412,-1E+99)&gt;=IFERROR(AE1412,-1E+99),MAX($D$16,IFERROR(L1412,MAX($D$16,POWER((ABS(K1412)^2)/($I$5*MAX(F1412,0.1)^2),1/3)))),MAX($D$16,IFERROR(W1412,MAX($D$16,POWER((ABS(K1412)^2)/($I$5*MAX(F1412,0.1)^2),1/3))))),IF(IFERROR(V1412,0)=1,MAX($D$16,IFERROR(L1412,MAX($D$16,POWER((ABS(K1412)^2)/($I$5*MAX(F1412,0.1)^2),1/3)))),IF(IFERROR(AG1412,0)=1,MAX($D$16,IFERROR(W1412,MAX($D$16,POWER((ABS(K1412)^2)/($I$5*MAX(F1412,0.1)^2),1/3)))),MAX($D$16,POWER((ABS(K1412)^2)/($I$5*MAX(F1412,0.1)^2),1/3))))))),MAX($D$16,POWER((ABS(K1412)^2)/($I$5*MAX(F1412,0.1)^2),1/3)))</f>
        <v>2.1389677043987478</v>
      </c>
      <c r="AI1412">
        <f t="shared" ca="1" si="692"/>
        <v>634.07146770439874</v>
      </c>
      <c r="AJ1412">
        <f t="shared" ca="1" si="693"/>
        <v>635.14095155659811</v>
      </c>
      <c r="AM1412">
        <v>0</v>
      </c>
      <c r="AN1412">
        <v>0</v>
      </c>
      <c r="AO1412">
        <f t="shared" si="694"/>
        <v>0</v>
      </c>
      <c r="AP1412">
        <f t="shared" si="703"/>
        <v>0</v>
      </c>
      <c r="AQ1412">
        <f t="shared" ca="1" si="695"/>
        <v>1.0000000000000004</v>
      </c>
      <c r="AR1412" t="str">
        <f t="shared" ca="1" si="696"/>
        <v>Supercritical</v>
      </c>
      <c r="AS1412">
        <f t="shared" ca="1" si="697"/>
        <v>3.8141460404132466E-3</v>
      </c>
    </row>
    <row r="1413" spans="1:45" x14ac:dyDescent="0.35">
      <c r="A1413">
        <v>1264</v>
      </c>
      <c r="B1413">
        <v>1262.9949999999999</v>
      </c>
      <c r="C1413">
        <v>616070.179</v>
      </c>
      <c r="D1413">
        <v>3096744.2919999999</v>
      </c>
      <c r="E1413">
        <v>631.93200000000002</v>
      </c>
      <c r="F1413">
        <v>5.2</v>
      </c>
      <c r="G1413">
        <v>0</v>
      </c>
      <c r="H1413" t="s">
        <v>194</v>
      </c>
      <c r="I1413">
        <v>0</v>
      </c>
      <c r="J1413">
        <f t="shared" si="698"/>
        <v>1</v>
      </c>
      <c r="K1413">
        <f t="shared" ca="1" si="699"/>
        <v>50.95</v>
      </c>
      <c r="L1413">
        <f t="shared" ca="1" si="700"/>
        <v>1.0684959309922624</v>
      </c>
      <c r="M1413">
        <f t="shared" ca="1" si="673"/>
        <v>5.5561788411597641</v>
      </c>
      <c r="N1413">
        <f t="shared" ca="1" si="674"/>
        <v>0.75728294997139567</v>
      </c>
      <c r="O1413">
        <f t="shared" ca="1" si="675"/>
        <v>9.1699712080119067</v>
      </c>
      <c r="P1413">
        <f t="shared" ca="1" si="676"/>
        <v>633.00049593099232</v>
      </c>
      <c r="Q1413">
        <f t="shared" ca="1" si="677"/>
        <v>637.28634567389588</v>
      </c>
      <c r="R1413">
        <f t="shared" ca="1" si="678"/>
        <v>2.7409906686322007E-2</v>
      </c>
      <c r="S1413">
        <f t="shared" ca="1" si="679"/>
        <v>2.8323507366843055</v>
      </c>
      <c r="T1413">
        <f t="shared" ca="1" si="680"/>
        <v>50.594272557643521</v>
      </c>
      <c r="U1413">
        <f t="shared" ca="1" si="701"/>
        <v>-2.6909906686341856E-2</v>
      </c>
      <c r="V1413">
        <f t="shared" ca="1" si="702"/>
        <v>0</v>
      </c>
      <c r="W1413">
        <f t="shared" ca="1" si="681"/>
        <v>2.0444576241811379</v>
      </c>
      <c r="X1413">
        <f t="shared" ca="1" si="682"/>
        <v>10.631179645741918</v>
      </c>
      <c r="Y1413">
        <f t="shared" ca="1" si="683"/>
        <v>1.1445017379845615</v>
      </c>
      <c r="Z1413">
        <f t="shared" ca="1" si="684"/>
        <v>4.7925067299946233</v>
      </c>
      <c r="AA1413">
        <f t="shared" ca="1" si="685"/>
        <v>633.97645762418119</v>
      </c>
      <c r="AB1413">
        <f t="shared" ca="1" si="686"/>
        <v>635.14710598080933</v>
      </c>
      <c r="AC1413">
        <f t="shared" ca="1" si="687"/>
        <v>4.3167083322860405E-3</v>
      </c>
      <c r="AD1413">
        <f t="shared" ca="1" si="688"/>
        <v>1.0701364850816499</v>
      </c>
      <c r="AE1413">
        <f t="shared" ca="1" si="689"/>
        <v>35.758244103000436</v>
      </c>
      <c r="AF1413">
        <f t="shared" ca="1" si="690"/>
        <v>3.8206104935625262E-3</v>
      </c>
      <c r="AG1413">
        <f t="shared" ca="1" si="691"/>
        <v>0</v>
      </c>
      <c r="AH1413">
        <f ca="1">IFERROR(IF(V32="Supercritical",MAX($D$16,IFERROR(L1413,MAX($D$16,POWER((ABS(K1413)^2)/($I$5*MAX(F1413,0.1)^2),1/3)))),IF(V32="Subcritical",MAX($D$16,IFERROR(W1413,MAX($D$16,POWER((ABS(K1413)^2)/($I$5*MAX(F1413,0.1)^2),1/3)))),IF(AND(IFERROR(V1413,0)=1,IFERROR(AG1413,0)=1),IF(IFERROR(T1413,-1E+99)&gt;=IFERROR(AE1413,-1E+99),MAX($D$16,IFERROR(L1413,MAX($D$16,POWER((ABS(K1413)^2)/($I$5*MAX(F1413,0.1)^2),1/3)))),MAX($D$16,IFERROR(W1413,MAX($D$16,POWER((ABS(K1413)^2)/($I$5*MAX(F1413,0.1)^2),1/3))))),IF(IFERROR(V1413,0)=1,MAX($D$16,IFERROR(L1413,MAX($D$16,POWER((ABS(K1413)^2)/($I$5*MAX(F1413,0.1)^2),1/3)))),IF(IFERROR(AG1413,0)=1,MAX($D$16,IFERROR(W1413,MAX($D$16,POWER((ABS(K1413)^2)/($I$5*MAX(F1413,0.1)^2),1/3)))),MAX($D$16,POWER((ABS(K1413)^2)/($I$5*MAX(F1413,0.1)^2),1/3))))))),MAX($D$16,POWER((ABS(K1413)^2)/($I$5*MAX(F1413,0.1)^2),1/3)))</f>
        <v>2.1389677043987478</v>
      </c>
      <c r="AI1413">
        <f t="shared" ca="1" si="692"/>
        <v>634.07096770439875</v>
      </c>
      <c r="AJ1413">
        <f t="shared" ca="1" si="693"/>
        <v>635.14045155659812</v>
      </c>
      <c r="AM1413">
        <v>0</v>
      </c>
      <c r="AN1413">
        <v>0</v>
      </c>
      <c r="AO1413">
        <f t="shared" si="694"/>
        <v>0</v>
      </c>
      <c r="AP1413">
        <f t="shared" si="703"/>
        <v>0</v>
      </c>
      <c r="AQ1413">
        <f t="shared" ca="1" si="695"/>
        <v>1.0000000000000004</v>
      </c>
      <c r="AR1413" t="str">
        <f t="shared" ca="1" si="696"/>
        <v>Supercritical</v>
      </c>
      <c r="AS1413">
        <f t="shared" ca="1" si="697"/>
        <v>3.8141460404132466E-3</v>
      </c>
    </row>
    <row r="1414" spans="1:45" x14ac:dyDescent="0.35">
      <c r="A1414">
        <v>1265</v>
      </c>
      <c r="B1414">
        <v>1263.9949999999999</v>
      </c>
      <c r="C1414">
        <v>616070.13699999999</v>
      </c>
      <c r="D1414">
        <v>3096743.2930000001</v>
      </c>
      <c r="E1414">
        <v>631.93150000000003</v>
      </c>
      <c r="F1414">
        <v>5.2</v>
      </c>
      <c r="G1414">
        <v>0</v>
      </c>
      <c r="H1414" t="s">
        <v>194</v>
      </c>
      <c r="I1414">
        <v>2E-3</v>
      </c>
      <c r="J1414">
        <f t="shared" si="698"/>
        <v>1</v>
      </c>
      <c r="K1414">
        <f t="shared" ca="1" si="699"/>
        <v>50.95</v>
      </c>
      <c r="L1414">
        <f t="shared" ca="1" si="700"/>
        <v>1.0684959309922624</v>
      </c>
      <c r="M1414">
        <f t="shared" ca="1" si="673"/>
        <v>5.5561788411597641</v>
      </c>
      <c r="N1414">
        <f t="shared" ca="1" si="674"/>
        <v>0.75728294997139567</v>
      </c>
      <c r="O1414">
        <f t="shared" ca="1" si="675"/>
        <v>9.1699712080119067</v>
      </c>
      <c r="P1414">
        <f t="shared" ca="1" si="676"/>
        <v>632.99999593099233</v>
      </c>
      <c r="Q1414">
        <f t="shared" ca="1" si="677"/>
        <v>637.28584567389589</v>
      </c>
      <c r="R1414">
        <f t="shared" ca="1" si="678"/>
        <v>2.7409906686322007E-2</v>
      </c>
      <c r="S1414">
        <f t="shared" ca="1" si="679"/>
        <v>2.8323507366843055</v>
      </c>
      <c r="T1414">
        <f t="shared" ca="1" si="680"/>
        <v>50.594272557643521</v>
      </c>
      <c r="U1414">
        <f t="shared" ca="1" si="701"/>
        <v>-2.6924192852106898E-2</v>
      </c>
      <c r="V1414">
        <f t="shared" ca="1" si="702"/>
        <v>0</v>
      </c>
      <c r="W1414">
        <f t="shared" ca="1" si="681"/>
        <v>2.040323571035572</v>
      </c>
      <c r="X1414">
        <f t="shared" ca="1" si="682"/>
        <v>10.609682569384976</v>
      </c>
      <c r="Y1414">
        <f t="shared" ca="1" si="683"/>
        <v>1.1432050380720793</v>
      </c>
      <c r="Z1414">
        <f t="shared" ca="1" si="684"/>
        <v>4.8022171885726346</v>
      </c>
      <c r="AA1414">
        <f t="shared" ca="1" si="685"/>
        <v>633.97182357103566</v>
      </c>
      <c r="AB1414">
        <f t="shared" ca="1" si="686"/>
        <v>635.1472206111082</v>
      </c>
      <c r="AC1414">
        <f t="shared" ca="1" si="687"/>
        <v>4.3407749909024464E-3</v>
      </c>
      <c r="AD1414">
        <f t="shared" ca="1" si="688"/>
        <v>1.0733905581311782</v>
      </c>
      <c r="AE1414">
        <f t="shared" ca="1" si="689"/>
        <v>35.764771690088509</v>
      </c>
      <c r="AF1414">
        <f t="shared" ca="1" si="690"/>
        <v>3.9626554698770633E-3</v>
      </c>
      <c r="AG1414">
        <f t="shared" ca="1" si="691"/>
        <v>0</v>
      </c>
      <c r="AH1414">
        <f ca="1">IFERROR(IF(V32="Supercritical",MAX($D$16,IFERROR(L1414,MAX($D$16,POWER((ABS(K1414)^2)/($I$5*MAX(F1414,0.1)^2),1/3)))),IF(V32="Subcritical",MAX($D$16,IFERROR(W1414,MAX($D$16,POWER((ABS(K1414)^2)/($I$5*MAX(F1414,0.1)^2),1/3)))),IF(AND(IFERROR(V1414,0)=1,IFERROR(AG1414,0)=1),IF(IFERROR(T1414,-1E+99)&gt;=IFERROR(AE1414,-1E+99),MAX($D$16,IFERROR(L1414,MAX($D$16,POWER((ABS(K1414)^2)/($I$5*MAX(F1414,0.1)^2),1/3)))),MAX($D$16,IFERROR(W1414,MAX($D$16,POWER((ABS(K1414)^2)/($I$5*MAX(F1414,0.1)^2),1/3))))),IF(IFERROR(V1414,0)=1,MAX($D$16,IFERROR(L1414,MAX($D$16,POWER((ABS(K1414)^2)/($I$5*MAX(F1414,0.1)^2),1/3)))),IF(IFERROR(AG1414,0)=1,MAX($D$16,IFERROR(W1414,MAX($D$16,POWER((ABS(K1414)^2)/($I$5*MAX(F1414,0.1)^2),1/3)))),MAX($D$16,POWER((ABS(K1414)^2)/($I$5*MAX(F1414,0.1)^2),1/3))))))),MAX($D$16,POWER((ABS(K1414)^2)/($I$5*MAX(F1414,0.1)^2),1/3)))</f>
        <v>2.1389677043987478</v>
      </c>
      <c r="AI1414">
        <f t="shared" ca="1" si="692"/>
        <v>634.07046770439877</v>
      </c>
      <c r="AJ1414">
        <f t="shared" ca="1" si="693"/>
        <v>635.13995155659813</v>
      </c>
      <c r="AM1414">
        <v>0</v>
      </c>
      <c r="AN1414">
        <v>0</v>
      </c>
      <c r="AO1414">
        <f t="shared" si="694"/>
        <v>0</v>
      </c>
      <c r="AP1414">
        <f t="shared" si="703"/>
        <v>0</v>
      </c>
      <c r="AQ1414">
        <f t="shared" ca="1" si="695"/>
        <v>1.0000000000000004</v>
      </c>
      <c r="AR1414" t="str">
        <f t="shared" ca="1" si="696"/>
        <v>Supercritical</v>
      </c>
      <c r="AS1414">
        <f t="shared" ca="1" si="697"/>
        <v>3.8141460404132466E-3</v>
      </c>
    </row>
    <row r="1415" spans="1:45" x14ac:dyDescent="0.35">
      <c r="A1415">
        <v>1266</v>
      </c>
      <c r="B1415">
        <v>1264.9960000000001</v>
      </c>
      <c r="C1415">
        <v>616070.09499999997</v>
      </c>
      <c r="D1415">
        <v>3096742.2930000001</v>
      </c>
      <c r="E1415">
        <v>631.93100000000004</v>
      </c>
      <c r="F1415">
        <v>5.2</v>
      </c>
      <c r="G1415">
        <v>0</v>
      </c>
      <c r="H1415" t="s">
        <v>194</v>
      </c>
      <c r="I1415">
        <v>0.06</v>
      </c>
      <c r="J1415">
        <f t="shared" si="698"/>
        <v>1.0010000000002037</v>
      </c>
      <c r="K1415">
        <f t="shared" ca="1" si="699"/>
        <v>50.95</v>
      </c>
      <c r="L1415">
        <f t="shared" ca="1" si="700"/>
        <v>1.0684959309922624</v>
      </c>
      <c r="M1415">
        <f t="shared" ca="1" si="673"/>
        <v>5.5561788411597641</v>
      </c>
      <c r="N1415">
        <f t="shared" ca="1" si="674"/>
        <v>0.75728294997139567</v>
      </c>
      <c r="O1415">
        <f t="shared" ca="1" si="675"/>
        <v>9.1699712080119067</v>
      </c>
      <c r="P1415">
        <f t="shared" ca="1" si="676"/>
        <v>632.99949593099234</v>
      </c>
      <c r="Q1415">
        <f t="shared" ca="1" si="677"/>
        <v>637.2853456738959</v>
      </c>
      <c r="R1415">
        <f t="shared" ca="1" si="678"/>
        <v>2.7409906686322007E-2</v>
      </c>
      <c r="S1415">
        <f t="shared" ca="1" si="679"/>
        <v>2.8323507366843055</v>
      </c>
      <c r="T1415">
        <f t="shared" ca="1" si="680"/>
        <v>50.594272557643521</v>
      </c>
      <c r="U1415">
        <f t="shared" ca="1" si="701"/>
        <v>-2.7365901567350193E-2</v>
      </c>
      <c r="V1415">
        <f t="shared" ca="1" si="702"/>
        <v>0</v>
      </c>
      <c r="W1415">
        <f t="shared" ca="1" si="681"/>
        <v>2.0360662166804393</v>
      </c>
      <c r="X1415">
        <f t="shared" ca="1" si="682"/>
        <v>10.587544326738286</v>
      </c>
      <c r="Y1415">
        <f t="shared" ca="1" si="683"/>
        <v>1.1418672460549195</v>
      </c>
      <c r="Z1415">
        <f t="shared" ca="1" si="684"/>
        <v>4.8122584829542072</v>
      </c>
      <c r="AA1415">
        <f t="shared" ca="1" si="685"/>
        <v>633.96706621668045</v>
      </c>
      <c r="AB1415">
        <f t="shared" ca="1" si="686"/>
        <v>635.14738383680094</v>
      </c>
      <c r="AC1415">
        <f t="shared" ca="1" si="687"/>
        <v>4.3657573195669958E-3</v>
      </c>
      <c r="AD1415">
        <f t="shared" ca="1" si="688"/>
        <v>1.0767589593620046</v>
      </c>
      <c r="AE1415">
        <f t="shared" ca="1" si="689"/>
        <v>35.771800905951856</v>
      </c>
      <c r="AF1415">
        <f t="shared" ca="1" si="690"/>
        <v>3.9778874934199848E-3</v>
      </c>
      <c r="AG1415">
        <f t="shared" ca="1" si="691"/>
        <v>0</v>
      </c>
      <c r="AH1415">
        <f ca="1">IFERROR(IF(V32="Supercritical",MAX($D$16,IFERROR(L1415,MAX($D$16,POWER((ABS(K1415)^2)/($I$5*MAX(F1415,0.1)^2),1/3)))),IF(V32="Subcritical",MAX($D$16,IFERROR(W1415,MAX($D$16,POWER((ABS(K1415)^2)/($I$5*MAX(F1415,0.1)^2),1/3)))),IF(AND(IFERROR(V1415,0)=1,IFERROR(AG1415,0)=1),IF(IFERROR(T1415,-1E+99)&gt;=IFERROR(AE1415,-1E+99),MAX($D$16,IFERROR(L1415,MAX($D$16,POWER((ABS(K1415)^2)/($I$5*MAX(F1415,0.1)^2),1/3)))),MAX($D$16,IFERROR(W1415,MAX($D$16,POWER((ABS(K1415)^2)/($I$5*MAX(F1415,0.1)^2),1/3))))),IF(IFERROR(V1415,0)=1,MAX($D$16,IFERROR(L1415,MAX($D$16,POWER((ABS(K1415)^2)/($I$5*MAX(F1415,0.1)^2),1/3)))),IF(IFERROR(AG1415,0)=1,MAX($D$16,IFERROR(W1415,MAX($D$16,POWER((ABS(K1415)^2)/($I$5*MAX(F1415,0.1)^2),1/3)))),MAX($D$16,POWER((ABS(K1415)^2)/($I$5*MAX(F1415,0.1)^2),1/3))))))),MAX($D$16,POWER((ABS(K1415)^2)/($I$5*MAX(F1415,0.1)^2),1/3)))</f>
        <v>2.1389677043987478</v>
      </c>
      <c r="AI1415">
        <f t="shared" ca="1" si="692"/>
        <v>634.06996770439878</v>
      </c>
      <c r="AJ1415">
        <f t="shared" ca="1" si="693"/>
        <v>635.13945155659815</v>
      </c>
      <c r="AM1415">
        <v>0</v>
      </c>
      <c r="AN1415">
        <v>0</v>
      </c>
      <c r="AO1415">
        <f t="shared" si="694"/>
        <v>0</v>
      </c>
      <c r="AP1415">
        <f t="shared" si="703"/>
        <v>0</v>
      </c>
      <c r="AQ1415">
        <f t="shared" ca="1" si="695"/>
        <v>1.0000000000000004</v>
      </c>
      <c r="AR1415" t="str">
        <f t="shared" ca="1" si="696"/>
        <v>Supercritical</v>
      </c>
      <c r="AS1415">
        <f t="shared" ca="1" si="697"/>
        <v>3.8141460404132466E-3</v>
      </c>
    </row>
    <row r="1416" spans="1:45" x14ac:dyDescent="0.35">
      <c r="A1416">
        <v>1267</v>
      </c>
      <c r="B1416">
        <v>1265.9960000000001</v>
      </c>
      <c r="C1416">
        <v>616070.05200000003</v>
      </c>
      <c r="D1416">
        <v>3096741.2940000002</v>
      </c>
      <c r="E1416">
        <v>631.93050000000005</v>
      </c>
      <c r="F1416">
        <v>5.2</v>
      </c>
      <c r="G1416">
        <v>0</v>
      </c>
      <c r="H1416" t="s">
        <v>194</v>
      </c>
      <c r="I1416">
        <v>5.7000000000000002E-2</v>
      </c>
      <c r="J1416">
        <f t="shared" si="698"/>
        <v>1</v>
      </c>
      <c r="K1416">
        <f t="shared" ca="1" si="699"/>
        <v>50.95</v>
      </c>
      <c r="L1416">
        <f t="shared" ca="1" si="700"/>
        <v>1.0684959309922624</v>
      </c>
      <c r="M1416">
        <f t="shared" ca="1" si="673"/>
        <v>5.5561788411597641</v>
      </c>
      <c r="N1416">
        <f t="shared" ca="1" si="674"/>
        <v>0.75728294997139567</v>
      </c>
      <c r="O1416">
        <f t="shared" ca="1" si="675"/>
        <v>9.1699712080119067</v>
      </c>
      <c r="P1416">
        <f t="shared" ca="1" si="676"/>
        <v>632.99899593099235</v>
      </c>
      <c r="Q1416">
        <f t="shared" ca="1" si="677"/>
        <v>637.28484567389592</v>
      </c>
      <c r="R1416">
        <f t="shared" ca="1" si="678"/>
        <v>2.7409906686322007E-2</v>
      </c>
      <c r="S1416">
        <f t="shared" ca="1" si="679"/>
        <v>2.8323507366843055</v>
      </c>
      <c r="T1416">
        <f t="shared" ca="1" si="680"/>
        <v>50.594272557643521</v>
      </c>
      <c r="U1416">
        <f t="shared" ca="1" si="701"/>
        <v>-2.7317062411952975E-2</v>
      </c>
      <c r="V1416">
        <f t="shared" ca="1" si="702"/>
        <v>0</v>
      </c>
      <c r="W1416">
        <f t="shared" ca="1" si="681"/>
        <v>2.0316850464023903</v>
      </c>
      <c r="X1416">
        <f t="shared" ca="1" si="682"/>
        <v>10.56476224129243</v>
      </c>
      <c r="Y1416">
        <f t="shared" ca="1" si="683"/>
        <v>1.1404879795851501</v>
      </c>
      <c r="Z1416">
        <f t="shared" ca="1" si="684"/>
        <v>4.8226357428908013</v>
      </c>
      <c r="AA1416">
        <f t="shared" ca="1" si="685"/>
        <v>633.9621850464024</v>
      </c>
      <c r="AB1416">
        <f t="shared" ca="1" si="686"/>
        <v>635.147598680888</v>
      </c>
      <c r="AC1416">
        <f t="shared" ca="1" si="687"/>
        <v>4.3916779963191245E-3</v>
      </c>
      <c r="AD1416">
        <f t="shared" ca="1" si="688"/>
        <v>1.0802437563698253</v>
      </c>
      <c r="AE1416">
        <f t="shared" ca="1" si="689"/>
        <v>35.779361144069071</v>
      </c>
      <c r="AF1416">
        <f t="shared" ca="1" si="690"/>
        <v>3.8916779961937209E-3</v>
      </c>
      <c r="AG1416">
        <f t="shared" ca="1" si="691"/>
        <v>0</v>
      </c>
      <c r="AH1416">
        <f ca="1">IFERROR(IF(V32="Supercritical",MAX($D$16,IFERROR(L1416,MAX($D$16,POWER((ABS(K1416)^2)/($I$5*MAX(F1416,0.1)^2),1/3)))),IF(V32="Subcritical",MAX($D$16,IFERROR(W1416,MAX($D$16,POWER((ABS(K1416)^2)/($I$5*MAX(F1416,0.1)^2),1/3)))),IF(AND(IFERROR(V1416,0)=1,IFERROR(AG1416,0)=1),IF(IFERROR(T1416,-1E+99)&gt;=IFERROR(AE1416,-1E+99),MAX($D$16,IFERROR(L1416,MAX($D$16,POWER((ABS(K1416)^2)/($I$5*MAX(F1416,0.1)^2),1/3)))),MAX($D$16,IFERROR(W1416,MAX($D$16,POWER((ABS(K1416)^2)/($I$5*MAX(F1416,0.1)^2),1/3))))),IF(IFERROR(V1416,0)=1,MAX($D$16,IFERROR(L1416,MAX($D$16,POWER((ABS(K1416)^2)/($I$5*MAX(F1416,0.1)^2),1/3)))),IF(IFERROR(AG1416,0)=1,MAX($D$16,IFERROR(W1416,MAX($D$16,POWER((ABS(K1416)^2)/($I$5*MAX(F1416,0.1)^2),1/3)))),MAX($D$16,POWER((ABS(K1416)^2)/($I$5*MAX(F1416,0.1)^2),1/3))))))),MAX($D$16,POWER((ABS(K1416)^2)/($I$5*MAX(F1416,0.1)^2),1/3)))</f>
        <v>2.1389677043987478</v>
      </c>
      <c r="AI1416">
        <f t="shared" ca="1" si="692"/>
        <v>634.06946770439879</v>
      </c>
      <c r="AJ1416">
        <f t="shared" ca="1" si="693"/>
        <v>635.13895155659816</v>
      </c>
      <c r="AM1416">
        <v>0</v>
      </c>
      <c r="AN1416">
        <v>0</v>
      </c>
      <c r="AO1416">
        <f t="shared" si="694"/>
        <v>0</v>
      </c>
      <c r="AP1416">
        <f t="shared" si="703"/>
        <v>0</v>
      </c>
      <c r="AQ1416">
        <f t="shared" ca="1" si="695"/>
        <v>1.0000000000000004</v>
      </c>
      <c r="AR1416" t="str">
        <f t="shared" ca="1" si="696"/>
        <v>Supercritical</v>
      </c>
      <c r="AS1416">
        <f t="shared" ca="1" si="697"/>
        <v>3.8141460404132466E-3</v>
      </c>
    </row>
    <row r="1417" spans="1:45" x14ac:dyDescent="0.35">
      <c r="A1417">
        <v>1268</v>
      </c>
      <c r="B1417">
        <v>1266.9960000000001</v>
      </c>
      <c r="C1417">
        <v>616070.01</v>
      </c>
      <c r="D1417">
        <v>3096740.2949999999</v>
      </c>
      <c r="E1417">
        <v>631.92999999999995</v>
      </c>
      <c r="F1417">
        <v>5.2</v>
      </c>
      <c r="G1417">
        <v>0</v>
      </c>
      <c r="H1417" t="s">
        <v>194</v>
      </c>
      <c r="I1417">
        <v>0</v>
      </c>
      <c r="J1417">
        <f t="shared" si="698"/>
        <v>1</v>
      </c>
      <c r="K1417">
        <f t="shared" ca="1" si="699"/>
        <v>50.95</v>
      </c>
      <c r="L1417">
        <f t="shared" ca="1" si="700"/>
        <v>1.0684959309922624</v>
      </c>
      <c r="M1417">
        <f t="shared" ca="1" si="673"/>
        <v>5.5561788411597641</v>
      </c>
      <c r="N1417">
        <f t="shared" ca="1" si="674"/>
        <v>0.75728294997139567</v>
      </c>
      <c r="O1417">
        <f t="shared" ca="1" si="675"/>
        <v>9.1699712080119067</v>
      </c>
      <c r="P1417">
        <f t="shared" ca="1" si="676"/>
        <v>632.99849593099225</v>
      </c>
      <c r="Q1417">
        <f t="shared" ca="1" si="677"/>
        <v>637.28434567389581</v>
      </c>
      <c r="R1417">
        <f t="shared" ca="1" si="678"/>
        <v>2.7409906686322007E-2</v>
      </c>
      <c r="S1417">
        <f t="shared" ca="1" si="679"/>
        <v>2.8323507366843055</v>
      </c>
      <c r="T1417">
        <f t="shared" ca="1" si="680"/>
        <v>50.594272557643521</v>
      </c>
      <c r="U1417">
        <f t="shared" ca="1" si="701"/>
        <v>-2.6909906686228169E-2</v>
      </c>
      <c r="V1417">
        <f t="shared" ca="1" si="702"/>
        <v>0</v>
      </c>
      <c r="W1417">
        <f t="shared" ca="1" si="681"/>
        <v>2.0271798380402348</v>
      </c>
      <c r="X1417">
        <f t="shared" ca="1" si="682"/>
        <v>10.541335157809222</v>
      </c>
      <c r="Y1417">
        <f t="shared" ca="1" si="683"/>
        <v>1.1390669399910152</v>
      </c>
      <c r="Z1417">
        <f t="shared" ca="1" si="684"/>
        <v>4.8333535778202892</v>
      </c>
      <c r="AA1417">
        <f t="shared" ca="1" si="685"/>
        <v>633.95717983804013</v>
      </c>
      <c r="AB1417">
        <f t="shared" ca="1" si="686"/>
        <v>635.14786825843908</v>
      </c>
      <c r="AC1417">
        <f t="shared" ca="1" si="687"/>
        <v>4.4185589652713077E-3</v>
      </c>
      <c r="AD1417">
        <f t="shared" ca="1" si="688"/>
        <v>1.0838468600999609</v>
      </c>
      <c r="AE1417">
        <f t="shared" ca="1" si="689"/>
        <v>35.787482464864169</v>
      </c>
      <c r="AF1417">
        <f t="shared" ca="1" si="690"/>
        <v>3.9185589653243369E-3</v>
      </c>
      <c r="AG1417">
        <f t="shared" ca="1" si="691"/>
        <v>0</v>
      </c>
      <c r="AH1417">
        <f ca="1">IFERROR(IF(V32="Supercritical",MAX($D$16,IFERROR(L1417,MAX($D$16,POWER((ABS(K1417)^2)/($I$5*MAX(F1417,0.1)^2),1/3)))),IF(V32="Subcritical",MAX($D$16,IFERROR(W1417,MAX($D$16,POWER((ABS(K1417)^2)/($I$5*MAX(F1417,0.1)^2),1/3)))),IF(AND(IFERROR(V1417,0)=1,IFERROR(AG1417,0)=1),IF(IFERROR(T1417,-1E+99)&gt;=IFERROR(AE1417,-1E+99),MAX($D$16,IFERROR(L1417,MAX($D$16,POWER((ABS(K1417)^2)/($I$5*MAX(F1417,0.1)^2),1/3)))),MAX($D$16,IFERROR(W1417,MAX($D$16,POWER((ABS(K1417)^2)/($I$5*MAX(F1417,0.1)^2),1/3))))),IF(IFERROR(V1417,0)=1,MAX($D$16,IFERROR(L1417,MAX($D$16,POWER((ABS(K1417)^2)/($I$5*MAX(F1417,0.1)^2),1/3)))),IF(IFERROR(AG1417,0)=1,MAX($D$16,IFERROR(W1417,MAX($D$16,POWER((ABS(K1417)^2)/($I$5*MAX(F1417,0.1)^2),1/3)))),MAX($D$16,POWER((ABS(K1417)^2)/($I$5*MAX(F1417,0.1)^2),1/3))))))),MAX($D$16,POWER((ABS(K1417)^2)/($I$5*MAX(F1417,0.1)^2),1/3)))</f>
        <v>2.1389677043987478</v>
      </c>
      <c r="AI1417">
        <f t="shared" ca="1" si="692"/>
        <v>634.06896770439869</v>
      </c>
      <c r="AJ1417">
        <f t="shared" ca="1" si="693"/>
        <v>635.13845155659806</v>
      </c>
      <c r="AM1417">
        <v>0</v>
      </c>
      <c r="AN1417">
        <v>0</v>
      </c>
      <c r="AO1417">
        <f t="shared" si="694"/>
        <v>0</v>
      </c>
      <c r="AP1417">
        <f t="shared" si="703"/>
        <v>0</v>
      </c>
      <c r="AQ1417">
        <f t="shared" ca="1" si="695"/>
        <v>1.0000000000000004</v>
      </c>
      <c r="AR1417" t="str">
        <f t="shared" ca="1" si="696"/>
        <v>Supercritical</v>
      </c>
      <c r="AS1417">
        <f t="shared" ca="1" si="697"/>
        <v>3.8141460404132466E-3</v>
      </c>
    </row>
    <row r="1418" spans="1:45" x14ac:dyDescent="0.35">
      <c r="A1418">
        <v>1269</v>
      </c>
      <c r="B1418">
        <v>1267.9960000000001</v>
      </c>
      <c r="C1418">
        <v>616069.96799999999</v>
      </c>
      <c r="D1418">
        <v>3096739.2960000001</v>
      </c>
      <c r="E1418">
        <v>631.92949999999996</v>
      </c>
      <c r="F1418">
        <v>5.2</v>
      </c>
      <c r="G1418">
        <v>0</v>
      </c>
      <c r="H1418" t="s">
        <v>194</v>
      </c>
      <c r="I1418">
        <v>0</v>
      </c>
      <c r="J1418">
        <f t="shared" si="698"/>
        <v>1</v>
      </c>
      <c r="K1418">
        <f t="shared" ca="1" si="699"/>
        <v>50.95</v>
      </c>
      <c r="L1418">
        <f t="shared" ca="1" si="700"/>
        <v>1.0684959309922624</v>
      </c>
      <c r="M1418">
        <f t="shared" ca="1" si="673"/>
        <v>5.5561788411597641</v>
      </c>
      <c r="N1418">
        <f t="shared" ca="1" si="674"/>
        <v>0.75728294997139567</v>
      </c>
      <c r="O1418">
        <f t="shared" ca="1" si="675"/>
        <v>9.1699712080119067</v>
      </c>
      <c r="P1418">
        <f t="shared" ca="1" si="676"/>
        <v>632.99799593099226</v>
      </c>
      <c r="Q1418">
        <f t="shared" ca="1" si="677"/>
        <v>637.28384567389583</v>
      </c>
      <c r="R1418">
        <f t="shared" ca="1" si="678"/>
        <v>2.7409906686322007E-2</v>
      </c>
      <c r="S1418">
        <f t="shared" ca="1" si="679"/>
        <v>2.8323507366843055</v>
      </c>
      <c r="T1418">
        <f t="shared" ca="1" si="680"/>
        <v>50.594272557643521</v>
      </c>
      <c r="U1418">
        <f t="shared" ca="1" si="701"/>
        <v>-2.6909906686341856E-2</v>
      </c>
      <c r="V1418">
        <f t="shared" ca="1" si="702"/>
        <v>0</v>
      </c>
      <c r="W1418">
        <f t="shared" ca="1" si="681"/>
        <v>2.0225506848719763</v>
      </c>
      <c r="X1418">
        <f t="shared" ca="1" si="682"/>
        <v>10.517263561334277</v>
      </c>
      <c r="Y1418">
        <f t="shared" ca="1" si="683"/>
        <v>1.1376039202505313</v>
      </c>
      <c r="Z1418">
        <f t="shared" ca="1" si="684"/>
        <v>4.8444160120996544</v>
      </c>
      <c r="AA1418">
        <f t="shared" ca="1" si="685"/>
        <v>633.95205068487189</v>
      </c>
      <c r="AB1418">
        <f t="shared" ca="1" si="686"/>
        <v>635.14819576633408</v>
      </c>
      <c r="AC1418">
        <f t="shared" ca="1" si="687"/>
        <v>4.4464212668228727E-3</v>
      </c>
      <c r="AD1418">
        <f t="shared" ca="1" si="688"/>
        <v>1.0875700025609396</v>
      </c>
      <c r="AE1418">
        <f t="shared" ca="1" si="689"/>
        <v>35.796195468140183</v>
      </c>
      <c r="AF1418">
        <f t="shared" ca="1" si="690"/>
        <v>4.0600550495355492E-3</v>
      </c>
      <c r="AG1418">
        <f t="shared" ca="1" si="691"/>
        <v>0</v>
      </c>
      <c r="AH1418">
        <f ca="1">IFERROR(IF(V32="Supercritical",MAX($D$16,IFERROR(L1418,MAX($D$16,POWER((ABS(K1418)^2)/($I$5*MAX(F1418,0.1)^2),1/3)))),IF(V32="Subcritical",MAX($D$16,IFERROR(W1418,MAX($D$16,POWER((ABS(K1418)^2)/($I$5*MAX(F1418,0.1)^2),1/3)))),IF(AND(IFERROR(V1418,0)=1,IFERROR(AG1418,0)=1),IF(IFERROR(T1418,-1E+99)&gt;=IFERROR(AE1418,-1E+99),MAX($D$16,IFERROR(L1418,MAX($D$16,POWER((ABS(K1418)^2)/($I$5*MAX(F1418,0.1)^2),1/3)))),MAX($D$16,IFERROR(W1418,MAX($D$16,POWER((ABS(K1418)^2)/($I$5*MAX(F1418,0.1)^2),1/3))))),IF(IFERROR(V1418,0)=1,MAX($D$16,IFERROR(L1418,MAX($D$16,POWER((ABS(K1418)^2)/($I$5*MAX(F1418,0.1)^2),1/3)))),IF(IFERROR(AG1418,0)=1,MAX($D$16,IFERROR(W1418,MAX($D$16,POWER((ABS(K1418)^2)/($I$5*MAX(F1418,0.1)^2),1/3)))),MAX($D$16,POWER((ABS(K1418)^2)/($I$5*MAX(F1418,0.1)^2),1/3))))))),MAX($D$16,POWER((ABS(K1418)^2)/($I$5*MAX(F1418,0.1)^2),1/3)))</f>
        <v>2.1389677043987478</v>
      </c>
      <c r="AI1418">
        <f t="shared" ca="1" si="692"/>
        <v>634.0684677043987</v>
      </c>
      <c r="AJ1418">
        <f t="shared" ca="1" si="693"/>
        <v>635.13795155659807</v>
      </c>
      <c r="AM1418">
        <v>0</v>
      </c>
      <c r="AN1418">
        <v>0</v>
      </c>
      <c r="AO1418">
        <f t="shared" si="694"/>
        <v>0</v>
      </c>
      <c r="AP1418">
        <f t="shared" si="703"/>
        <v>0</v>
      </c>
      <c r="AQ1418">
        <f t="shared" ca="1" si="695"/>
        <v>1.0000000000000004</v>
      </c>
      <c r="AR1418" t="str">
        <f t="shared" ca="1" si="696"/>
        <v>Supercritical</v>
      </c>
      <c r="AS1418">
        <f t="shared" ca="1" si="697"/>
        <v>3.8141460404132466E-3</v>
      </c>
    </row>
    <row r="1419" spans="1:45" x14ac:dyDescent="0.35">
      <c r="A1419">
        <v>1270</v>
      </c>
      <c r="B1419">
        <v>1268.9960000000001</v>
      </c>
      <c r="C1419">
        <v>616069.92599999998</v>
      </c>
      <c r="D1419">
        <v>3096738.2969999998</v>
      </c>
      <c r="E1419">
        <v>631.92899999999997</v>
      </c>
      <c r="F1419">
        <v>5.2</v>
      </c>
      <c r="G1419">
        <v>0</v>
      </c>
      <c r="H1419" t="s">
        <v>194</v>
      </c>
      <c r="I1419">
        <v>5.7000000000000002E-2</v>
      </c>
      <c r="J1419">
        <f t="shared" si="698"/>
        <v>1</v>
      </c>
      <c r="K1419">
        <f t="shared" ca="1" si="699"/>
        <v>50.95</v>
      </c>
      <c r="L1419">
        <f t="shared" ca="1" si="700"/>
        <v>1.0684959309922624</v>
      </c>
      <c r="M1419">
        <f t="shared" ca="1" si="673"/>
        <v>5.5561788411597641</v>
      </c>
      <c r="N1419">
        <f t="shared" ca="1" si="674"/>
        <v>0.75728294997139567</v>
      </c>
      <c r="O1419">
        <f t="shared" ca="1" si="675"/>
        <v>9.1699712080119067</v>
      </c>
      <c r="P1419">
        <f t="shared" ca="1" si="676"/>
        <v>632.99749593099227</v>
      </c>
      <c r="Q1419">
        <f t="shared" ca="1" si="677"/>
        <v>637.28334567389584</v>
      </c>
      <c r="R1419">
        <f t="shared" ca="1" si="678"/>
        <v>2.7409906686322007E-2</v>
      </c>
      <c r="S1419">
        <f t="shared" ca="1" si="679"/>
        <v>2.8323507366843055</v>
      </c>
      <c r="T1419">
        <f t="shared" ca="1" si="680"/>
        <v>50.594272557643521</v>
      </c>
      <c r="U1419">
        <f t="shared" ca="1" si="701"/>
        <v>-2.7317062411952975E-2</v>
      </c>
      <c r="V1419">
        <f t="shared" ca="1" si="702"/>
        <v>0</v>
      </c>
      <c r="W1419">
        <f t="shared" ca="1" si="681"/>
        <v>2.0177980184675053</v>
      </c>
      <c r="X1419">
        <f t="shared" ca="1" si="682"/>
        <v>10.492549696031029</v>
      </c>
      <c r="Y1419">
        <f t="shared" ca="1" si="683"/>
        <v>1.1360988131214496</v>
      </c>
      <c r="Z1419">
        <f t="shared" ca="1" si="684"/>
        <v>4.8558264174124082</v>
      </c>
      <c r="AA1419">
        <f t="shared" ca="1" si="685"/>
        <v>633.94679801846746</v>
      </c>
      <c r="AB1419">
        <f t="shared" ca="1" si="686"/>
        <v>635.14858447086499</v>
      </c>
      <c r="AC1419">
        <f t="shared" ca="1" si="687"/>
        <v>4.4752848541391426E-3</v>
      </c>
      <c r="AD1419">
        <f t="shared" ca="1" si="688"/>
        <v>1.0914147133439429</v>
      </c>
      <c r="AE1419">
        <f t="shared" ca="1" si="689"/>
        <v>35.805531144258168</v>
      </c>
      <c r="AF1419">
        <f t="shared" ca="1" si="690"/>
        <v>4.0894545671790183E-3</v>
      </c>
      <c r="AG1419">
        <f t="shared" ca="1" si="691"/>
        <v>0</v>
      </c>
      <c r="AH1419">
        <f ca="1">IFERROR(IF(V32="Supercritical",MAX($D$16,IFERROR(L1419,MAX($D$16,POWER((ABS(K1419)^2)/($I$5*MAX(F1419,0.1)^2),1/3)))),IF(V32="Subcritical",MAX($D$16,IFERROR(W1419,MAX($D$16,POWER((ABS(K1419)^2)/($I$5*MAX(F1419,0.1)^2),1/3)))),IF(AND(IFERROR(V1419,0)=1,IFERROR(AG1419,0)=1),IF(IFERROR(T1419,-1E+99)&gt;=IFERROR(AE1419,-1E+99),MAX($D$16,IFERROR(L1419,MAX($D$16,POWER((ABS(K1419)^2)/($I$5*MAX(F1419,0.1)^2),1/3)))),MAX($D$16,IFERROR(W1419,MAX($D$16,POWER((ABS(K1419)^2)/($I$5*MAX(F1419,0.1)^2),1/3))))),IF(IFERROR(V1419,0)=1,MAX($D$16,IFERROR(L1419,MAX($D$16,POWER((ABS(K1419)^2)/($I$5*MAX(F1419,0.1)^2),1/3)))),IF(IFERROR(AG1419,0)=1,MAX($D$16,IFERROR(W1419,MAX($D$16,POWER((ABS(K1419)^2)/($I$5*MAX(F1419,0.1)^2),1/3)))),MAX($D$16,POWER((ABS(K1419)^2)/($I$5*MAX(F1419,0.1)^2),1/3))))))),MAX($D$16,POWER((ABS(K1419)^2)/($I$5*MAX(F1419,0.1)^2),1/3)))</f>
        <v>2.1389677043987478</v>
      </c>
      <c r="AI1419">
        <f t="shared" ca="1" si="692"/>
        <v>634.06796770439871</v>
      </c>
      <c r="AJ1419">
        <f t="shared" ca="1" si="693"/>
        <v>635.13745155659808</v>
      </c>
      <c r="AM1419">
        <v>0</v>
      </c>
      <c r="AN1419">
        <v>0</v>
      </c>
      <c r="AO1419">
        <f t="shared" si="694"/>
        <v>0</v>
      </c>
      <c r="AP1419">
        <f t="shared" si="703"/>
        <v>0</v>
      </c>
      <c r="AQ1419">
        <f t="shared" ca="1" si="695"/>
        <v>1.0000000000000004</v>
      </c>
      <c r="AR1419" t="str">
        <f t="shared" ca="1" si="696"/>
        <v>Supercritical</v>
      </c>
      <c r="AS1419">
        <f t="shared" ca="1" si="697"/>
        <v>3.8141460404132466E-3</v>
      </c>
    </row>
    <row r="1420" spans="1:45" x14ac:dyDescent="0.35">
      <c r="A1420">
        <v>1271</v>
      </c>
      <c r="B1420">
        <v>1269.9960000000001</v>
      </c>
      <c r="C1420">
        <v>616069.88300000003</v>
      </c>
      <c r="D1420">
        <v>3096737.298</v>
      </c>
      <c r="E1420">
        <v>631.92849999999999</v>
      </c>
      <c r="F1420">
        <v>5.2</v>
      </c>
      <c r="G1420">
        <v>0</v>
      </c>
      <c r="H1420" t="s">
        <v>194</v>
      </c>
      <c r="I1420">
        <v>5.7000000000000002E-2</v>
      </c>
      <c r="J1420">
        <f t="shared" si="698"/>
        <v>1</v>
      </c>
      <c r="K1420">
        <f t="shared" ca="1" si="699"/>
        <v>50.95</v>
      </c>
      <c r="L1420">
        <f t="shared" ca="1" si="700"/>
        <v>1.0684959309922624</v>
      </c>
      <c r="M1420">
        <f t="shared" ca="1" si="673"/>
        <v>5.5561788411597641</v>
      </c>
      <c r="N1420">
        <f t="shared" ca="1" si="674"/>
        <v>0.75728294997139567</v>
      </c>
      <c r="O1420">
        <f t="shared" ca="1" si="675"/>
        <v>9.1699712080119067</v>
      </c>
      <c r="P1420">
        <f t="shared" ca="1" si="676"/>
        <v>632.99699593099228</v>
      </c>
      <c r="Q1420">
        <f t="shared" ca="1" si="677"/>
        <v>637.28284567389585</v>
      </c>
      <c r="R1420">
        <f t="shared" ca="1" si="678"/>
        <v>2.7409906686322007E-2</v>
      </c>
      <c r="S1420">
        <f t="shared" ca="1" si="679"/>
        <v>2.8323507366843055</v>
      </c>
      <c r="T1420">
        <f t="shared" ca="1" si="680"/>
        <v>50.594272557643521</v>
      </c>
      <c r="U1420">
        <f t="shared" ca="1" si="701"/>
        <v>-2.7317062411952975E-2</v>
      </c>
      <c r="V1420">
        <f t="shared" ca="1" si="702"/>
        <v>0</v>
      </c>
      <c r="W1420">
        <f t="shared" ca="1" si="681"/>
        <v>2.0129226312815209</v>
      </c>
      <c r="X1420">
        <f t="shared" ca="1" si="682"/>
        <v>10.46719768266391</v>
      </c>
      <c r="Y1420">
        <f t="shared" ca="1" si="683"/>
        <v>1.1345516193663112</v>
      </c>
      <c r="Z1420">
        <f t="shared" ca="1" si="684"/>
        <v>4.8675874426624173</v>
      </c>
      <c r="AA1420">
        <f t="shared" ca="1" si="685"/>
        <v>633.94142263128151</v>
      </c>
      <c r="AB1420">
        <f t="shared" ca="1" si="686"/>
        <v>635.1490376930534</v>
      </c>
      <c r="AC1420">
        <f t="shared" ca="1" si="687"/>
        <v>4.5051683958583881E-3</v>
      </c>
      <c r="AD1420">
        <f t="shared" ca="1" si="688"/>
        <v>1.0953822950272978</v>
      </c>
      <c r="AE1420">
        <f t="shared" ca="1" si="689"/>
        <v>35.815520703023751</v>
      </c>
      <c r="AF1420">
        <f t="shared" ca="1" si="690"/>
        <v>4.0006632274298681E-3</v>
      </c>
      <c r="AG1420">
        <f t="shared" ca="1" si="691"/>
        <v>0</v>
      </c>
      <c r="AH1420">
        <f ca="1">IFERROR(IF(V32="Supercritical",MAX($D$16,IFERROR(L1420,MAX($D$16,POWER((ABS(K1420)^2)/($I$5*MAX(F1420,0.1)^2),1/3)))),IF(V32="Subcritical",MAX($D$16,IFERROR(W1420,MAX($D$16,POWER((ABS(K1420)^2)/($I$5*MAX(F1420,0.1)^2),1/3)))),IF(AND(IFERROR(V1420,0)=1,IFERROR(AG1420,0)=1),IF(IFERROR(T1420,-1E+99)&gt;=IFERROR(AE1420,-1E+99),MAX($D$16,IFERROR(L1420,MAX($D$16,POWER((ABS(K1420)^2)/($I$5*MAX(F1420,0.1)^2),1/3)))),MAX($D$16,IFERROR(W1420,MAX($D$16,POWER((ABS(K1420)^2)/($I$5*MAX(F1420,0.1)^2),1/3))))),IF(IFERROR(V1420,0)=1,MAX($D$16,IFERROR(L1420,MAX($D$16,POWER((ABS(K1420)^2)/($I$5*MAX(F1420,0.1)^2),1/3)))),IF(IFERROR(AG1420,0)=1,MAX($D$16,IFERROR(W1420,MAX($D$16,POWER((ABS(K1420)^2)/($I$5*MAX(F1420,0.1)^2),1/3)))),MAX($D$16,POWER((ABS(K1420)^2)/($I$5*MAX(F1420,0.1)^2),1/3))))))),MAX($D$16,POWER((ABS(K1420)^2)/($I$5*MAX(F1420,0.1)^2),1/3)))</f>
        <v>2.1389677043987478</v>
      </c>
      <c r="AI1420">
        <f t="shared" ca="1" si="692"/>
        <v>634.06746770439872</v>
      </c>
      <c r="AJ1420">
        <f t="shared" ca="1" si="693"/>
        <v>635.13695155659809</v>
      </c>
      <c r="AM1420">
        <v>0</v>
      </c>
      <c r="AN1420">
        <v>0</v>
      </c>
      <c r="AO1420">
        <f t="shared" si="694"/>
        <v>0</v>
      </c>
      <c r="AP1420">
        <f t="shared" si="703"/>
        <v>0</v>
      </c>
      <c r="AQ1420">
        <f t="shared" ca="1" si="695"/>
        <v>1.0000000000000004</v>
      </c>
      <c r="AR1420" t="str">
        <f t="shared" ca="1" si="696"/>
        <v>Supercritical</v>
      </c>
      <c r="AS1420">
        <f t="shared" ca="1" si="697"/>
        <v>3.8141460404132466E-3</v>
      </c>
    </row>
    <row r="1421" spans="1:45" x14ac:dyDescent="0.35">
      <c r="A1421">
        <v>1272</v>
      </c>
      <c r="B1421">
        <v>1270.9949999999999</v>
      </c>
      <c r="C1421">
        <v>616069.84100000001</v>
      </c>
      <c r="D1421">
        <v>3096736.2990000001</v>
      </c>
      <c r="E1421">
        <v>631.928</v>
      </c>
      <c r="F1421">
        <v>5.2</v>
      </c>
      <c r="G1421">
        <v>0</v>
      </c>
      <c r="H1421" t="s">
        <v>194</v>
      </c>
      <c r="I1421">
        <v>0</v>
      </c>
      <c r="J1421">
        <f t="shared" si="698"/>
        <v>0.99899999999979627</v>
      </c>
      <c r="K1421">
        <f t="shared" ca="1" si="699"/>
        <v>50.95</v>
      </c>
      <c r="L1421">
        <f t="shared" ca="1" si="700"/>
        <v>1.0684959309922624</v>
      </c>
      <c r="M1421">
        <f t="shared" ca="1" si="673"/>
        <v>5.5561788411597641</v>
      </c>
      <c r="N1421">
        <f t="shared" ca="1" si="674"/>
        <v>0.75728294997139567</v>
      </c>
      <c r="O1421">
        <f t="shared" ca="1" si="675"/>
        <v>9.1699712080119067</v>
      </c>
      <c r="P1421">
        <f t="shared" ca="1" si="676"/>
        <v>632.9964959309923</v>
      </c>
      <c r="Q1421">
        <f t="shared" ca="1" si="677"/>
        <v>637.28234567389586</v>
      </c>
      <c r="R1421">
        <f t="shared" ca="1" si="678"/>
        <v>2.7409906686322007E-2</v>
      </c>
      <c r="S1421">
        <f t="shared" ca="1" si="679"/>
        <v>2.8323507366843055</v>
      </c>
      <c r="T1421">
        <f t="shared" ca="1" si="680"/>
        <v>50.594272557643521</v>
      </c>
      <c r="U1421">
        <f t="shared" ca="1" si="701"/>
        <v>-2.6882496779649045E-2</v>
      </c>
      <c r="V1421">
        <f t="shared" ca="1" si="702"/>
        <v>0</v>
      </c>
      <c r="W1421">
        <f t="shared" ca="1" si="681"/>
        <v>2.0079256987363299</v>
      </c>
      <c r="X1421">
        <f t="shared" ca="1" si="682"/>
        <v>10.441213633428916</v>
      </c>
      <c r="Y1421">
        <f t="shared" ca="1" si="683"/>
        <v>1.1329624560018727</v>
      </c>
      <c r="Z1421">
        <f t="shared" ca="1" si="684"/>
        <v>4.8797009417446349</v>
      </c>
      <c r="AA1421">
        <f t="shared" ca="1" si="685"/>
        <v>633.93592569873636</v>
      </c>
      <c r="AB1421">
        <f t="shared" ca="1" si="686"/>
        <v>635.14955879154286</v>
      </c>
      <c r="AC1421">
        <f t="shared" ca="1" si="687"/>
        <v>4.5360890651789327E-3</v>
      </c>
      <c r="AD1421">
        <f t="shared" ca="1" si="688"/>
        <v>1.09947379757221</v>
      </c>
      <c r="AE1421">
        <f t="shared" ca="1" si="689"/>
        <v>35.826195379462419</v>
      </c>
      <c r="AF1421">
        <f t="shared" ca="1" si="690"/>
        <v>4.036089065152737E-3</v>
      </c>
      <c r="AG1421">
        <f t="shared" ca="1" si="691"/>
        <v>0</v>
      </c>
      <c r="AH1421">
        <f ca="1">IFERROR(IF(V32="Supercritical",MAX($D$16,IFERROR(L1421,MAX($D$16,POWER((ABS(K1421)^2)/($I$5*MAX(F1421,0.1)^2),1/3)))),IF(V32="Subcritical",MAX($D$16,IFERROR(W1421,MAX($D$16,POWER((ABS(K1421)^2)/($I$5*MAX(F1421,0.1)^2),1/3)))),IF(AND(IFERROR(V1421,0)=1,IFERROR(AG1421,0)=1),IF(IFERROR(T1421,-1E+99)&gt;=IFERROR(AE1421,-1E+99),MAX($D$16,IFERROR(L1421,MAX($D$16,POWER((ABS(K1421)^2)/($I$5*MAX(F1421,0.1)^2),1/3)))),MAX($D$16,IFERROR(W1421,MAX($D$16,POWER((ABS(K1421)^2)/($I$5*MAX(F1421,0.1)^2),1/3))))),IF(IFERROR(V1421,0)=1,MAX($D$16,IFERROR(L1421,MAX($D$16,POWER((ABS(K1421)^2)/($I$5*MAX(F1421,0.1)^2),1/3)))),IF(IFERROR(AG1421,0)=1,MAX($D$16,IFERROR(W1421,MAX($D$16,POWER((ABS(K1421)^2)/($I$5*MAX(F1421,0.1)^2),1/3)))),MAX($D$16,POWER((ABS(K1421)^2)/($I$5*MAX(F1421,0.1)^2),1/3))))))),MAX($D$16,POWER((ABS(K1421)^2)/($I$5*MAX(F1421,0.1)^2),1/3)))</f>
        <v>2.1389677043987478</v>
      </c>
      <c r="AI1421">
        <f t="shared" ca="1" si="692"/>
        <v>634.06696770439873</v>
      </c>
      <c r="AJ1421">
        <f t="shared" ca="1" si="693"/>
        <v>635.1364515565981</v>
      </c>
      <c r="AM1421">
        <v>0</v>
      </c>
      <c r="AN1421">
        <v>0</v>
      </c>
      <c r="AO1421">
        <f t="shared" si="694"/>
        <v>0</v>
      </c>
      <c r="AP1421">
        <f t="shared" si="703"/>
        <v>0</v>
      </c>
      <c r="AQ1421">
        <f t="shared" ca="1" si="695"/>
        <v>1.0000000000000004</v>
      </c>
      <c r="AR1421" t="str">
        <f t="shared" ca="1" si="696"/>
        <v>Supercritical</v>
      </c>
      <c r="AS1421">
        <f t="shared" ca="1" si="697"/>
        <v>3.8141460404132466E-3</v>
      </c>
    </row>
    <row r="1422" spans="1:45" x14ac:dyDescent="0.35">
      <c r="A1422">
        <v>1273</v>
      </c>
      <c r="B1422">
        <v>1271.9949999999999</v>
      </c>
      <c r="C1422">
        <v>616069.799</v>
      </c>
      <c r="D1422">
        <v>3096735.3</v>
      </c>
      <c r="E1422">
        <v>631.92750000000001</v>
      </c>
      <c r="F1422">
        <v>5.2</v>
      </c>
      <c r="G1422">
        <v>0</v>
      </c>
      <c r="H1422" t="s">
        <v>194</v>
      </c>
      <c r="I1422">
        <v>0</v>
      </c>
      <c r="J1422">
        <f t="shared" si="698"/>
        <v>1</v>
      </c>
      <c r="K1422">
        <f t="shared" ca="1" si="699"/>
        <v>50.95</v>
      </c>
      <c r="L1422">
        <f t="shared" ca="1" si="700"/>
        <v>1.0684959309922624</v>
      </c>
      <c r="M1422">
        <f t="shared" ca="1" si="673"/>
        <v>5.5561788411597641</v>
      </c>
      <c r="N1422">
        <f t="shared" ca="1" si="674"/>
        <v>0.75728294997139567</v>
      </c>
      <c r="O1422">
        <f t="shared" ca="1" si="675"/>
        <v>9.1699712080119067</v>
      </c>
      <c r="P1422">
        <f t="shared" ca="1" si="676"/>
        <v>632.99599593099231</v>
      </c>
      <c r="Q1422">
        <f t="shared" ca="1" si="677"/>
        <v>637.28184567389587</v>
      </c>
      <c r="R1422">
        <f t="shared" ca="1" si="678"/>
        <v>2.7409906686322007E-2</v>
      </c>
      <c r="S1422">
        <f t="shared" ca="1" si="679"/>
        <v>2.8323507366843055</v>
      </c>
      <c r="T1422">
        <f t="shared" ca="1" si="680"/>
        <v>50.594272557643521</v>
      </c>
      <c r="U1422">
        <f t="shared" ca="1" si="701"/>
        <v>-2.6909906686341856E-2</v>
      </c>
      <c r="V1422">
        <f t="shared" ca="1" si="702"/>
        <v>0</v>
      </c>
      <c r="W1422">
        <f t="shared" ca="1" si="681"/>
        <v>2.0028088005178009</v>
      </c>
      <c r="X1422">
        <f t="shared" ca="1" si="682"/>
        <v>10.414605762692565</v>
      </c>
      <c r="Y1422">
        <f t="shared" ca="1" si="683"/>
        <v>1.1313315644917681</v>
      </c>
      <c r="Z1422">
        <f t="shared" ca="1" si="684"/>
        <v>4.8921678996735753</v>
      </c>
      <c r="AA1422">
        <f t="shared" ca="1" si="685"/>
        <v>633.93030880051776</v>
      </c>
      <c r="AB1422">
        <f t="shared" ca="1" si="686"/>
        <v>635.15015114295386</v>
      </c>
      <c r="AC1422">
        <f t="shared" ca="1" si="687"/>
        <v>4.5680623157149736E-3</v>
      </c>
      <c r="AD1422">
        <f t="shared" ca="1" si="688"/>
        <v>1.103689991847512</v>
      </c>
      <c r="AE1422">
        <f t="shared" ca="1" si="689"/>
        <v>35.837586215945144</v>
      </c>
      <c r="AF1422">
        <f t="shared" ca="1" si="690"/>
        <v>4.1798811970465977E-3</v>
      </c>
      <c r="AG1422">
        <f t="shared" ca="1" si="691"/>
        <v>0</v>
      </c>
      <c r="AH1422">
        <f ca="1">IFERROR(IF(V32="Supercritical",MAX($D$16,IFERROR(L1422,MAX($D$16,POWER((ABS(K1422)^2)/($I$5*MAX(F1422,0.1)^2),1/3)))),IF(V32="Subcritical",MAX($D$16,IFERROR(W1422,MAX($D$16,POWER((ABS(K1422)^2)/($I$5*MAX(F1422,0.1)^2),1/3)))),IF(AND(IFERROR(V1422,0)=1,IFERROR(AG1422,0)=1),IF(IFERROR(T1422,-1E+99)&gt;=IFERROR(AE1422,-1E+99),MAX($D$16,IFERROR(L1422,MAX($D$16,POWER((ABS(K1422)^2)/($I$5*MAX(F1422,0.1)^2),1/3)))),MAX($D$16,IFERROR(W1422,MAX($D$16,POWER((ABS(K1422)^2)/($I$5*MAX(F1422,0.1)^2),1/3))))),IF(IFERROR(V1422,0)=1,MAX($D$16,IFERROR(L1422,MAX($D$16,POWER((ABS(K1422)^2)/($I$5*MAX(F1422,0.1)^2),1/3)))),IF(IFERROR(AG1422,0)=1,MAX($D$16,IFERROR(W1422,MAX($D$16,POWER((ABS(K1422)^2)/($I$5*MAX(F1422,0.1)^2),1/3)))),MAX($D$16,POWER((ABS(K1422)^2)/($I$5*MAX(F1422,0.1)^2),1/3))))))),MAX($D$16,POWER((ABS(K1422)^2)/($I$5*MAX(F1422,0.1)^2),1/3)))</f>
        <v>2.1389677043987478</v>
      </c>
      <c r="AI1422">
        <f t="shared" ca="1" si="692"/>
        <v>634.06646770439875</v>
      </c>
      <c r="AJ1422">
        <f t="shared" ca="1" si="693"/>
        <v>635.13595155659812</v>
      </c>
      <c r="AM1422">
        <v>0</v>
      </c>
      <c r="AN1422">
        <v>0</v>
      </c>
      <c r="AO1422">
        <f t="shared" si="694"/>
        <v>0</v>
      </c>
      <c r="AP1422">
        <f t="shared" si="703"/>
        <v>0</v>
      </c>
      <c r="AQ1422">
        <f t="shared" ca="1" si="695"/>
        <v>1.0000000000000004</v>
      </c>
      <c r="AR1422" t="str">
        <f t="shared" ca="1" si="696"/>
        <v>Supercritical</v>
      </c>
      <c r="AS1422">
        <f t="shared" ca="1" si="697"/>
        <v>3.8141460404132466E-3</v>
      </c>
    </row>
    <row r="1423" spans="1:45" x14ac:dyDescent="0.35">
      <c r="A1423">
        <v>1274</v>
      </c>
      <c r="B1423">
        <v>1272.9949999999999</v>
      </c>
      <c r="C1423">
        <v>616069.75699999998</v>
      </c>
      <c r="D1423">
        <v>3096734.301</v>
      </c>
      <c r="E1423">
        <v>631.92700000000002</v>
      </c>
      <c r="F1423">
        <v>5.2</v>
      </c>
      <c r="G1423">
        <v>0</v>
      </c>
      <c r="H1423" t="s">
        <v>194</v>
      </c>
      <c r="I1423">
        <v>5.5E-2</v>
      </c>
      <c r="J1423">
        <f t="shared" si="698"/>
        <v>1</v>
      </c>
      <c r="K1423">
        <f t="shared" ca="1" si="699"/>
        <v>50.95</v>
      </c>
      <c r="L1423">
        <f t="shared" ca="1" si="700"/>
        <v>1.0684959309922624</v>
      </c>
      <c r="M1423">
        <f t="shared" ca="1" si="673"/>
        <v>5.5561788411597641</v>
      </c>
      <c r="N1423">
        <f t="shared" ca="1" si="674"/>
        <v>0.75728294997139567</v>
      </c>
      <c r="O1423">
        <f t="shared" ca="1" si="675"/>
        <v>9.1699712080119067</v>
      </c>
      <c r="P1423">
        <f t="shared" ca="1" si="676"/>
        <v>632.99549593099232</v>
      </c>
      <c r="Q1423">
        <f t="shared" ca="1" si="677"/>
        <v>637.28134567389588</v>
      </c>
      <c r="R1423">
        <f t="shared" ca="1" si="678"/>
        <v>2.7409906686322007E-2</v>
      </c>
      <c r="S1423">
        <f t="shared" ca="1" si="679"/>
        <v>2.8323507366843055</v>
      </c>
      <c r="T1423">
        <f t="shared" ca="1" si="680"/>
        <v>50.594272557643521</v>
      </c>
      <c r="U1423">
        <f t="shared" ca="1" si="701"/>
        <v>-2.7302776246074245E-2</v>
      </c>
      <c r="V1423">
        <f t="shared" ca="1" si="702"/>
        <v>0</v>
      </c>
      <c r="W1423">
        <f t="shared" ca="1" si="681"/>
        <v>1.3716138647738649</v>
      </c>
      <c r="X1423">
        <f t="shared" ca="1" si="682"/>
        <v>7.1323920968240975</v>
      </c>
      <c r="Y1423">
        <f t="shared" ca="1" si="683"/>
        <v>0.89792113982739863</v>
      </c>
      <c r="Z1423">
        <f t="shared" ca="1" si="684"/>
        <v>7.1434659379827075</v>
      </c>
      <c r="AA1423">
        <f t="shared" ca="1" si="685"/>
        <v>633.29861386477387</v>
      </c>
      <c r="AB1423">
        <f t="shared" ca="1" si="686"/>
        <v>635.89948571019283</v>
      </c>
      <c r="AC1423">
        <f t="shared" ca="1" si="687"/>
        <v>1.325407873526918E-2</v>
      </c>
      <c r="AD1423">
        <f t="shared" ca="1" si="688"/>
        <v>1.947415136606653</v>
      </c>
      <c r="AE1423">
        <f t="shared" ca="1" si="689"/>
        <v>41.992319534740119</v>
      </c>
      <c r="AF1423">
        <f t="shared" ca="1" si="690"/>
        <v>1.3005746066596657E-2</v>
      </c>
      <c r="AG1423">
        <f t="shared" ca="1" si="691"/>
        <v>0</v>
      </c>
      <c r="AH1423">
        <f ca="1">IFERROR(IF(V32="Supercritical",MAX($D$16,IFERROR(L1423,MAX($D$16,POWER((ABS(K1423)^2)/($I$5*MAX(F1423,0.1)^2),1/3)))),IF(V32="Subcritical",MAX($D$16,IFERROR(W1423,MAX($D$16,POWER((ABS(K1423)^2)/($I$5*MAX(F1423,0.1)^2),1/3)))),IF(AND(IFERROR(V1423,0)=1,IFERROR(AG1423,0)=1),IF(IFERROR(T1423,-1E+99)&gt;=IFERROR(AE1423,-1E+99),MAX($D$16,IFERROR(L1423,MAX($D$16,POWER((ABS(K1423)^2)/($I$5*MAX(F1423,0.1)^2),1/3)))),MAX($D$16,IFERROR(W1423,MAX($D$16,POWER((ABS(K1423)^2)/($I$5*MAX(F1423,0.1)^2),1/3))))),IF(IFERROR(V1423,0)=1,MAX($D$16,IFERROR(L1423,MAX($D$16,POWER((ABS(K1423)^2)/($I$5*MAX(F1423,0.1)^2),1/3)))),IF(IFERROR(AG1423,0)=1,MAX($D$16,IFERROR(W1423,MAX($D$16,POWER((ABS(K1423)^2)/($I$5*MAX(F1423,0.1)^2),1/3)))),MAX($D$16,POWER((ABS(K1423)^2)/($I$5*MAX(F1423,0.1)^2),1/3))))))),MAX($D$16,POWER((ABS(K1423)^2)/($I$5*MAX(F1423,0.1)^2),1/3)))</f>
        <v>2.1389677043987478</v>
      </c>
      <c r="AI1423">
        <f t="shared" ca="1" si="692"/>
        <v>634.06596770439876</v>
      </c>
      <c r="AJ1423">
        <f t="shared" ca="1" si="693"/>
        <v>635.13545155659813</v>
      </c>
      <c r="AM1423">
        <v>0</v>
      </c>
      <c r="AN1423">
        <v>0</v>
      </c>
      <c r="AO1423">
        <f t="shared" si="694"/>
        <v>0</v>
      </c>
      <c r="AP1423">
        <f t="shared" si="703"/>
        <v>0</v>
      </c>
      <c r="AQ1423">
        <f t="shared" ca="1" si="695"/>
        <v>1.0000000000000004</v>
      </c>
      <c r="AR1423" t="str">
        <f t="shared" ca="1" si="696"/>
        <v>Supercritical</v>
      </c>
      <c r="AS1423">
        <f t="shared" ca="1" si="697"/>
        <v>3.8141460404132466E-3</v>
      </c>
    </row>
    <row r="1424" spans="1:45" x14ac:dyDescent="0.35">
      <c r="A1424">
        <v>1275</v>
      </c>
      <c r="B1424">
        <v>1273.9960000000001</v>
      </c>
      <c r="C1424">
        <v>616069.71400000004</v>
      </c>
      <c r="D1424">
        <v>3096733.301</v>
      </c>
      <c r="E1424">
        <v>631.92650000000003</v>
      </c>
      <c r="F1424">
        <v>5.2</v>
      </c>
      <c r="G1424">
        <v>0</v>
      </c>
      <c r="H1424" t="s">
        <v>194</v>
      </c>
      <c r="I1424">
        <v>5.5E-2</v>
      </c>
      <c r="J1424">
        <f t="shared" si="698"/>
        <v>1.0010000000002037</v>
      </c>
      <c r="K1424">
        <f t="shared" ca="1" si="699"/>
        <v>50.95</v>
      </c>
      <c r="L1424">
        <f t="shared" ca="1" si="700"/>
        <v>1.0684959309922624</v>
      </c>
      <c r="M1424">
        <f t="shared" ca="1" si="673"/>
        <v>5.5561788411597641</v>
      </c>
      <c r="N1424">
        <f t="shared" ca="1" si="674"/>
        <v>0.75728294997139567</v>
      </c>
      <c r="O1424">
        <f t="shared" ca="1" si="675"/>
        <v>9.1699712080119067</v>
      </c>
      <c r="P1424">
        <f t="shared" ca="1" si="676"/>
        <v>632.99499593099233</v>
      </c>
      <c r="Q1424">
        <f t="shared" ca="1" si="677"/>
        <v>637.2808456738959</v>
      </c>
      <c r="R1424">
        <f t="shared" ca="1" si="678"/>
        <v>2.7409906686322007E-2</v>
      </c>
      <c r="S1424">
        <f t="shared" ca="1" si="679"/>
        <v>2.8323507366843055</v>
      </c>
      <c r="T1424">
        <f t="shared" ca="1" si="680"/>
        <v>50.594272557643521</v>
      </c>
      <c r="U1424">
        <f t="shared" ca="1" si="701"/>
        <v>-2.7330186152767055E-2</v>
      </c>
      <c r="V1424">
        <f t="shared" ca="1" si="702"/>
        <v>0</v>
      </c>
      <c r="W1424">
        <f t="shared" ca="1" si="681"/>
        <v>1.3661888928870258</v>
      </c>
      <c r="X1424">
        <f t="shared" ca="1" si="682"/>
        <v>7.1041822430125343</v>
      </c>
      <c r="Y1424">
        <f t="shared" ca="1" si="683"/>
        <v>0.89559302832918453</v>
      </c>
      <c r="Z1424">
        <f t="shared" ca="1" si="684"/>
        <v>7.1718317826253584</v>
      </c>
      <c r="AA1424">
        <f t="shared" ca="1" si="685"/>
        <v>633.2926888928871</v>
      </c>
      <c r="AB1424">
        <f t="shared" ca="1" si="686"/>
        <v>635.91425724753924</v>
      </c>
      <c r="AC1424">
        <f t="shared" ca="1" si="687"/>
        <v>1.3405873022661104E-2</v>
      </c>
      <c r="AD1424">
        <f t="shared" ca="1" si="688"/>
        <v>1.9590260711416643</v>
      </c>
      <c r="AE1424">
        <f t="shared" ca="1" si="689"/>
        <v>42.101026144651293</v>
      </c>
      <c r="AF1424">
        <f t="shared" ca="1" si="690"/>
        <v>1.2905873022646119E-2</v>
      </c>
      <c r="AG1424">
        <f t="shared" ca="1" si="691"/>
        <v>0</v>
      </c>
      <c r="AH1424">
        <f ca="1">IFERROR(IF(V32="Supercritical",MAX($D$16,IFERROR(L1424,MAX($D$16,POWER((ABS(K1424)^2)/($I$5*MAX(F1424,0.1)^2),1/3)))),IF(V32="Subcritical",MAX($D$16,IFERROR(W1424,MAX($D$16,POWER((ABS(K1424)^2)/($I$5*MAX(F1424,0.1)^2),1/3)))),IF(AND(IFERROR(V1424,0)=1,IFERROR(AG1424,0)=1),IF(IFERROR(T1424,-1E+99)&gt;=IFERROR(AE1424,-1E+99),MAX($D$16,IFERROR(L1424,MAX($D$16,POWER((ABS(K1424)^2)/($I$5*MAX(F1424,0.1)^2),1/3)))),MAX($D$16,IFERROR(W1424,MAX($D$16,POWER((ABS(K1424)^2)/($I$5*MAX(F1424,0.1)^2),1/3))))),IF(IFERROR(V1424,0)=1,MAX($D$16,IFERROR(L1424,MAX($D$16,POWER((ABS(K1424)^2)/($I$5*MAX(F1424,0.1)^2),1/3)))),IF(IFERROR(AG1424,0)=1,MAX($D$16,IFERROR(W1424,MAX($D$16,POWER((ABS(K1424)^2)/($I$5*MAX(F1424,0.1)^2),1/3)))),MAX($D$16,POWER((ABS(K1424)^2)/($I$5*MAX(F1424,0.1)^2),1/3))))))),MAX($D$16,POWER((ABS(K1424)^2)/($I$5*MAX(F1424,0.1)^2),1/3)))</f>
        <v>2.1389677043987478</v>
      </c>
      <c r="AI1424">
        <f t="shared" ca="1" si="692"/>
        <v>634.06546770439877</v>
      </c>
      <c r="AJ1424">
        <f t="shared" ca="1" si="693"/>
        <v>635.13495155659814</v>
      </c>
      <c r="AM1424">
        <v>0</v>
      </c>
      <c r="AN1424">
        <v>0</v>
      </c>
      <c r="AO1424">
        <f t="shared" si="694"/>
        <v>0</v>
      </c>
      <c r="AP1424">
        <f t="shared" si="703"/>
        <v>0</v>
      </c>
      <c r="AQ1424">
        <f t="shared" ca="1" si="695"/>
        <v>1.0000000000000004</v>
      </c>
      <c r="AR1424" t="str">
        <f t="shared" ca="1" si="696"/>
        <v>Supercritical</v>
      </c>
      <c r="AS1424">
        <f t="shared" ca="1" si="697"/>
        <v>3.8141460404132466E-3</v>
      </c>
    </row>
    <row r="1425" spans="1:45" x14ac:dyDescent="0.35">
      <c r="A1425">
        <v>1276</v>
      </c>
      <c r="B1425">
        <v>1274.9960000000001</v>
      </c>
      <c r="C1425">
        <v>616069.67200000002</v>
      </c>
      <c r="D1425">
        <v>3096732.3020000001</v>
      </c>
      <c r="E1425">
        <v>631.92600000000004</v>
      </c>
      <c r="F1425">
        <v>5.2</v>
      </c>
      <c r="G1425">
        <v>0</v>
      </c>
      <c r="H1425" t="s">
        <v>194</v>
      </c>
      <c r="I1425">
        <v>0</v>
      </c>
      <c r="J1425">
        <f t="shared" si="698"/>
        <v>1</v>
      </c>
      <c r="K1425">
        <f t="shared" ca="1" si="699"/>
        <v>50.95</v>
      </c>
      <c r="L1425">
        <f t="shared" ca="1" si="700"/>
        <v>1.0684959309922624</v>
      </c>
      <c r="M1425">
        <f t="shared" ca="1" si="673"/>
        <v>5.5561788411597641</v>
      </c>
      <c r="N1425">
        <f t="shared" ca="1" si="674"/>
        <v>0.75728294997139567</v>
      </c>
      <c r="O1425">
        <f t="shared" ca="1" si="675"/>
        <v>9.1699712080119067</v>
      </c>
      <c r="P1425">
        <f t="shared" ca="1" si="676"/>
        <v>632.99449593099234</v>
      </c>
      <c r="Q1425">
        <f t="shared" ca="1" si="677"/>
        <v>637.28034567389591</v>
      </c>
      <c r="R1425">
        <f t="shared" ca="1" si="678"/>
        <v>2.7409906686322007E-2</v>
      </c>
      <c r="S1425">
        <f t="shared" ca="1" si="679"/>
        <v>2.8323507366843055</v>
      </c>
      <c r="T1425">
        <f t="shared" ca="1" si="680"/>
        <v>50.594272557643521</v>
      </c>
      <c r="U1425">
        <f t="shared" ca="1" si="701"/>
        <v>-2.6909906686341856E-2</v>
      </c>
      <c r="V1425">
        <f t="shared" ca="1" si="702"/>
        <v>0</v>
      </c>
      <c r="W1425">
        <f t="shared" ca="1" si="681"/>
        <v>1.3581796404456772</v>
      </c>
      <c r="X1425">
        <f t="shared" ca="1" si="682"/>
        <v>7.0625341303175215</v>
      </c>
      <c r="Y1425">
        <f t="shared" ca="1" si="683"/>
        <v>0.8921442142431798</v>
      </c>
      <c r="Z1425">
        <f t="shared" ca="1" si="684"/>
        <v>7.2141244289759436</v>
      </c>
      <c r="AA1425">
        <f t="shared" ca="1" si="685"/>
        <v>633.2841796404457</v>
      </c>
      <c r="AB1425">
        <f t="shared" ca="1" si="686"/>
        <v>635.93675819685484</v>
      </c>
      <c r="AC1425">
        <f t="shared" ca="1" si="687"/>
        <v>1.3634410260788985E-2</v>
      </c>
      <c r="AD1425">
        <f t="shared" ca="1" si="688"/>
        <v>1.976380303445977</v>
      </c>
      <c r="AE1425">
        <f t="shared" ca="1" si="689"/>
        <v>42.263948208850962</v>
      </c>
      <c r="AF1425">
        <f t="shared" ca="1" si="690"/>
        <v>1.3386405223627662E-2</v>
      </c>
      <c r="AG1425">
        <f t="shared" ca="1" si="691"/>
        <v>0</v>
      </c>
      <c r="AH1425">
        <f ca="1">IFERROR(IF(V32="Supercritical",MAX($D$16,IFERROR(L1425,MAX($D$16,POWER((ABS(K1425)^2)/($I$5*MAX(F1425,0.1)^2),1/3)))),IF(V32="Subcritical",MAX($D$16,IFERROR(W1425,MAX($D$16,POWER((ABS(K1425)^2)/($I$5*MAX(F1425,0.1)^2),1/3)))),IF(AND(IFERROR(V1425,0)=1,IFERROR(AG1425,0)=1),IF(IFERROR(T1425,-1E+99)&gt;=IFERROR(AE1425,-1E+99),MAX($D$16,IFERROR(L1425,MAX($D$16,POWER((ABS(K1425)^2)/($I$5*MAX(F1425,0.1)^2),1/3)))),MAX($D$16,IFERROR(W1425,MAX($D$16,POWER((ABS(K1425)^2)/($I$5*MAX(F1425,0.1)^2),1/3))))),IF(IFERROR(V1425,0)=1,MAX($D$16,IFERROR(L1425,MAX($D$16,POWER((ABS(K1425)^2)/($I$5*MAX(F1425,0.1)^2),1/3)))),IF(IFERROR(AG1425,0)=1,MAX($D$16,IFERROR(W1425,MAX($D$16,POWER((ABS(K1425)^2)/($I$5*MAX(F1425,0.1)^2),1/3)))),MAX($D$16,POWER((ABS(K1425)^2)/($I$5*MAX(F1425,0.1)^2),1/3))))))),MAX($D$16,POWER((ABS(K1425)^2)/($I$5*MAX(F1425,0.1)^2),1/3)))</f>
        <v>2.1389677043987478</v>
      </c>
      <c r="AI1425">
        <f t="shared" ca="1" si="692"/>
        <v>634.06496770439878</v>
      </c>
      <c r="AJ1425">
        <f t="shared" ca="1" si="693"/>
        <v>635.13445155659815</v>
      </c>
      <c r="AM1425">
        <v>0</v>
      </c>
      <c r="AN1425">
        <v>0</v>
      </c>
      <c r="AO1425">
        <f t="shared" si="694"/>
        <v>0</v>
      </c>
      <c r="AP1425">
        <f t="shared" si="703"/>
        <v>0</v>
      </c>
      <c r="AQ1425">
        <f t="shared" ca="1" si="695"/>
        <v>1.0000000000000004</v>
      </c>
      <c r="AR1425" t="str">
        <f t="shared" ca="1" si="696"/>
        <v>Supercritical</v>
      </c>
      <c r="AS1425">
        <f t="shared" ca="1" si="697"/>
        <v>3.8141460404132466E-3</v>
      </c>
    </row>
    <row r="1426" spans="1:45" x14ac:dyDescent="0.35">
      <c r="A1426">
        <v>1277</v>
      </c>
      <c r="B1426">
        <v>1275.9960000000001</v>
      </c>
      <c r="C1426">
        <v>616069.63</v>
      </c>
      <c r="D1426">
        <v>3096731.3029999998</v>
      </c>
      <c r="E1426">
        <v>631.92550000000006</v>
      </c>
      <c r="F1426">
        <v>5.2</v>
      </c>
      <c r="G1426">
        <v>0</v>
      </c>
      <c r="H1426" t="s">
        <v>194</v>
      </c>
      <c r="I1426">
        <v>5.7000000000000002E-2</v>
      </c>
      <c r="J1426">
        <f t="shared" si="698"/>
        <v>1</v>
      </c>
      <c r="K1426">
        <f t="shared" ca="1" si="699"/>
        <v>50.95</v>
      </c>
      <c r="L1426">
        <f t="shared" ca="1" si="700"/>
        <v>1.0684959309922624</v>
      </c>
      <c r="M1426">
        <f t="shared" ca="1" si="673"/>
        <v>5.5561788411597641</v>
      </c>
      <c r="N1426">
        <f t="shared" ca="1" si="674"/>
        <v>0.75728294997139567</v>
      </c>
      <c r="O1426">
        <f t="shared" ca="1" si="675"/>
        <v>9.1699712080119067</v>
      </c>
      <c r="P1426">
        <f t="shared" ca="1" si="676"/>
        <v>632.99399593099236</v>
      </c>
      <c r="Q1426">
        <f t="shared" ca="1" si="677"/>
        <v>637.27984567389592</v>
      </c>
      <c r="R1426">
        <f t="shared" ca="1" si="678"/>
        <v>2.7409906686322007E-2</v>
      </c>
      <c r="S1426">
        <f t="shared" ca="1" si="679"/>
        <v>2.8323507366843055</v>
      </c>
      <c r="T1426">
        <f t="shared" ca="1" si="680"/>
        <v>50.594272557643521</v>
      </c>
      <c r="U1426">
        <f t="shared" ca="1" si="701"/>
        <v>-2.7317062411952975E-2</v>
      </c>
      <c r="V1426">
        <f t="shared" ca="1" si="702"/>
        <v>0</v>
      </c>
      <c r="W1426">
        <f t="shared" ca="1" si="681"/>
        <v>1.3492629469033706</v>
      </c>
      <c r="X1426">
        <f t="shared" ca="1" si="682"/>
        <v>7.0161673238975268</v>
      </c>
      <c r="Y1426">
        <f t="shared" ca="1" si="683"/>
        <v>0.888288196839226</v>
      </c>
      <c r="Z1426">
        <f t="shared" ca="1" si="684"/>
        <v>7.2617994480349628</v>
      </c>
      <c r="AA1426">
        <f t="shared" ca="1" si="685"/>
        <v>633.27476294690348</v>
      </c>
      <c r="AB1426">
        <f t="shared" ca="1" si="686"/>
        <v>635.96251683189234</v>
      </c>
      <c r="AC1426">
        <f t="shared" ca="1" si="687"/>
        <v>1.3895232912646618E-2</v>
      </c>
      <c r="AD1426">
        <f t="shared" ca="1" si="688"/>
        <v>1.9960041961014596</v>
      </c>
      <c r="AE1426">
        <f t="shared" ca="1" si="689"/>
        <v>42.448789264779109</v>
      </c>
      <c r="AF1426">
        <f t="shared" ca="1" si="690"/>
        <v>1.3650569531591827E-2</v>
      </c>
      <c r="AG1426">
        <f t="shared" ca="1" si="691"/>
        <v>0</v>
      </c>
      <c r="AH1426">
        <f ca="1">IFERROR(IF(V32="Supercritical",MAX($D$16,IFERROR(L1426,MAX($D$16,POWER((ABS(K1426)^2)/($I$5*MAX(F1426,0.1)^2),1/3)))),IF(V32="Subcritical",MAX($D$16,IFERROR(W1426,MAX($D$16,POWER((ABS(K1426)^2)/($I$5*MAX(F1426,0.1)^2),1/3)))),IF(AND(IFERROR(V1426,0)=1,IFERROR(AG1426,0)=1),IF(IFERROR(T1426,-1E+99)&gt;=IFERROR(AE1426,-1E+99),MAX($D$16,IFERROR(L1426,MAX($D$16,POWER((ABS(K1426)^2)/($I$5*MAX(F1426,0.1)^2),1/3)))),MAX($D$16,IFERROR(W1426,MAX($D$16,POWER((ABS(K1426)^2)/($I$5*MAX(F1426,0.1)^2),1/3))))),IF(IFERROR(V1426,0)=1,MAX($D$16,IFERROR(L1426,MAX($D$16,POWER((ABS(K1426)^2)/($I$5*MAX(F1426,0.1)^2),1/3)))),IF(IFERROR(AG1426,0)=1,MAX($D$16,IFERROR(W1426,MAX($D$16,POWER((ABS(K1426)^2)/($I$5*MAX(F1426,0.1)^2),1/3)))),MAX($D$16,POWER((ABS(K1426)^2)/($I$5*MAX(F1426,0.1)^2),1/3))))))),MAX($D$16,POWER((ABS(K1426)^2)/($I$5*MAX(F1426,0.1)^2),1/3)))</f>
        <v>2.1389677043987478</v>
      </c>
      <c r="AI1426">
        <f t="shared" ca="1" si="692"/>
        <v>634.06446770439879</v>
      </c>
      <c r="AJ1426">
        <f t="shared" ca="1" si="693"/>
        <v>635.13395155659816</v>
      </c>
      <c r="AM1426">
        <v>0</v>
      </c>
      <c r="AN1426">
        <v>0</v>
      </c>
      <c r="AO1426">
        <f t="shared" si="694"/>
        <v>0</v>
      </c>
      <c r="AP1426">
        <f t="shared" si="703"/>
        <v>0</v>
      </c>
      <c r="AQ1426">
        <f t="shared" ca="1" si="695"/>
        <v>1.0000000000000004</v>
      </c>
      <c r="AR1426" t="str">
        <f t="shared" ca="1" si="696"/>
        <v>Supercritical</v>
      </c>
      <c r="AS1426">
        <f t="shared" ca="1" si="697"/>
        <v>3.8141460404132466E-3</v>
      </c>
    </row>
    <row r="1427" spans="1:45" x14ac:dyDescent="0.35">
      <c r="A1427">
        <v>1278</v>
      </c>
      <c r="B1427">
        <v>1276.9960000000001</v>
      </c>
      <c r="C1427">
        <v>616069.58700000006</v>
      </c>
      <c r="D1427">
        <v>3096730.304</v>
      </c>
      <c r="E1427">
        <v>631.92499999999995</v>
      </c>
      <c r="F1427">
        <v>5.2</v>
      </c>
      <c r="G1427">
        <v>0</v>
      </c>
      <c r="H1427" t="s">
        <v>194</v>
      </c>
      <c r="I1427">
        <v>5.7000000000000002E-2</v>
      </c>
      <c r="J1427">
        <f t="shared" si="698"/>
        <v>1</v>
      </c>
      <c r="K1427">
        <f t="shared" ca="1" si="699"/>
        <v>50.95</v>
      </c>
      <c r="L1427">
        <f t="shared" ca="1" si="700"/>
        <v>1.0684959309922624</v>
      </c>
      <c r="M1427">
        <f t="shared" ca="1" si="673"/>
        <v>5.5561788411597641</v>
      </c>
      <c r="N1427">
        <f t="shared" ca="1" si="674"/>
        <v>0.75728294997139567</v>
      </c>
      <c r="O1427">
        <f t="shared" ca="1" si="675"/>
        <v>9.1699712080119067</v>
      </c>
      <c r="P1427">
        <f t="shared" ca="1" si="676"/>
        <v>632.99349593099225</v>
      </c>
      <c r="Q1427">
        <f t="shared" ca="1" si="677"/>
        <v>637.27934567389582</v>
      </c>
      <c r="R1427">
        <f t="shared" ca="1" si="678"/>
        <v>2.7409906686322007E-2</v>
      </c>
      <c r="S1427">
        <f t="shared" ca="1" si="679"/>
        <v>2.8323507366843055</v>
      </c>
      <c r="T1427">
        <f t="shared" ca="1" si="680"/>
        <v>50.594272557643521</v>
      </c>
      <c r="U1427">
        <f t="shared" ca="1" si="701"/>
        <v>-2.7317062411839288E-2</v>
      </c>
      <c r="V1427">
        <f t="shared" ca="1" si="702"/>
        <v>0</v>
      </c>
      <c r="W1427">
        <f t="shared" ca="1" si="681"/>
        <v>1.3396625755427738</v>
      </c>
      <c r="X1427">
        <f t="shared" ca="1" si="682"/>
        <v>6.9662453928224242</v>
      </c>
      <c r="Y1427">
        <f t="shared" ca="1" si="683"/>
        <v>0.88411700992726172</v>
      </c>
      <c r="Z1427">
        <f t="shared" ca="1" si="684"/>
        <v>7.3138393965414483</v>
      </c>
      <c r="AA1427">
        <f t="shared" ca="1" si="685"/>
        <v>633.26466257554273</v>
      </c>
      <c r="AB1427">
        <f t="shared" ca="1" si="686"/>
        <v>635.99107678137364</v>
      </c>
      <c r="AC1427">
        <f t="shared" ca="1" si="687"/>
        <v>1.4183835815607329E-2</v>
      </c>
      <c r="AD1427">
        <f t="shared" ca="1" si="688"/>
        <v>2.0174984196829868</v>
      </c>
      <c r="AE1427">
        <f t="shared" ca="1" si="689"/>
        <v>42.651949922995612</v>
      </c>
      <c r="AF1427">
        <f t="shared" ca="1" si="690"/>
        <v>1.3683835815641032E-2</v>
      </c>
      <c r="AG1427">
        <f t="shared" ca="1" si="691"/>
        <v>0</v>
      </c>
      <c r="AH1427">
        <f ca="1">IFERROR(IF(V32="Supercritical",MAX($D$16,IFERROR(L1427,MAX($D$16,POWER((ABS(K1427)^2)/($I$5*MAX(F1427,0.1)^2),1/3)))),IF(V32="Subcritical",MAX($D$16,IFERROR(W1427,MAX($D$16,POWER((ABS(K1427)^2)/($I$5*MAX(F1427,0.1)^2),1/3)))),IF(AND(IFERROR(V1427,0)=1,IFERROR(AG1427,0)=1),IF(IFERROR(T1427,-1E+99)&gt;=IFERROR(AE1427,-1E+99),MAX($D$16,IFERROR(L1427,MAX($D$16,POWER((ABS(K1427)^2)/($I$5*MAX(F1427,0.1)^2),1/3)))),MAX($D$16,IFERROR(W1427,MAX($D$16,POWER((ABS(K1427)^2)/($I$5*MAX(F1427,0.1)^2),1/3))))),IF(IFERROR(V1427,0)=1,MAX($D$16,IFERROR(L1427,MAX($D$16,POWER((ABS(K1427)^2)/($I$5*MAX(F1427,0.1)^2),1/3)))),IF(IFERROR(AG1427,0)=1,MAX($D$16,IFERROR(W1427,MAX($D$16,POWER((ABS(K1427)^2)/($I$5*MAX(F1427,0.1)^2),1/3)))),MAX($D$16,POWER((ABS(K1427)^2)/($I$5*MAX(F1427,0.1)^2),1/3))))))),MAX($D$16,POWER((ABS(K1427)^2)/($I$5*MAX(F1427,0.1)^2),1/3)))</f>
        <v>2.1389677043987478</v>
      </c>
      <c r="AI1427">
        <f t="shared" ca="1" si="692"/>
        <v>634.06396770439869</v>
      </c>
      <c r="AJ1427">
        <f t="shared" ca="1" si="693"/>
        <v>635.13345155659806</v>
      </c>
      <c r="AM1427">
        <v>0</v>
      </c>
      <c r="AN1427">
        <v>0</v>
      </c>
      <c r="AO1427">
        <f t="shared" si="694"/>
        <v>0</v>
      </c>
      <c r="AP1427">
        <f t="shared" si="703"/>
        <v>0</v>
      </c>
      <c r="AQ1427">
        <f t="shared" ca="1" si="695"/>
        <v>1.0000000000000004</v>
      </c>
      <c r="AR1427" t="str">
        <f t="shared" ca="1" si="696"/>
        <v>Supercritical</v>
      </c>
      <c r="AS1427">
        <f t="shared" ca="1" si="697"/>
        <v>3.8141460404132466E-3</v>
      </c>
    </row>
    <row r="1428" spans="1:45" x14ac:dyDescent="0.35">
      <c r="A1428">
        <v>1279</v>
      </c>
      <c r="B1428">
        <v>1277.9960000000001</v>
      </c>
      <c r="C1428">
        <v>616069.54500000004</v>
      </c>
      <c r="D1428">
        <v>3096729.3050000002</v>
      </c>
      <c r="E1428">
        <v>631.92449999999997</v>
      </c>
      <c r="F1428">
        <v>5.2</v>
      </c>
      <c r="G1428">
        <v>0</v>
      </c>
      <c r="H1428" t="s">
        <v>194</v>
      </c>
      <c r="I1428">
        <v>0</v>
      </c>
      <c r="J1428">
        <f t="shared" si="698"/>
        <v>1</v>
      </c>
      <c r="K1428">
        <f t="shared" ca="1" si="699"/>
        <v>50.95</v>
      </c>
      <c r="L1428">
        <f t="shared" ca="1" si="700"/>
        <v>1.0684959309922624</v>
      </c>
      <c r="M1428">
        <f t="shared" ca="1" si="673"/>
        <v>5.5561788411597641</v>
      </c>
      <c r="N1428">
        <f t="shared" ca="1" si="674"/>
        <v>0.75728294997139567</v>
      </c>
      <c r="O1428">
        <f t="shared" ca="1" si="675"/>
        <v>9.1699712080119067</v>
      </c>
      <c r="P1428">
        <f t="shared" ca="1" si="676"/>
        <v>632.99299593099227</v>
      </c>
      <c r="Q1428">
        <f t="shared" ca="1" si="677"/>
        <v>637.27884567389583</v>
      </c>
      <c r="R1428">
        <f t="shared" ca="1" si="678"/>
        <v>2.7409906686322007E-2</v>
      </c>
      <c r="S1428">
        <f t="shared" ca="1" si="679"/>
        <v>2.8323507366843055</v>
      </c>
      <c r="T1428">
        <f t="shared" ca="1" si="680"/>
        <v>50.594272557643521</v>
      </c>
      <c r="U1428">
        <f t="shared" ca="1" si="701"/>
        <v>-2.6909906686341856E-2</v>
      </c>
      <c r="V1428">
        <f t="shared" ca="1" si="702"/>
        <v>0</v>
      </c>
      <c r="W1428">
        <f t="shared" ca="1" si="681"/>
        <v>1.3297069751210007</v>
      </c>
      <c r="X1428">
        <f t="shared" ca="1" si="682"/>
        <v>6.914476270629204</v>
      </c>
      <c r="Y1428">
        <f t="shared" ca="1" si="683"/>
        <v>0.87976995669203784</v>
      </c>
      <c r="Z1428">
        <f t="shared" ca="1" si="684"/>
        <v>7.3685985757766801</v>
      </c>
      <c r="AA1428">
        <f t="shared" ca="1" si="685"/>
        <v>633.25420697512095</v>
      </c>
      <c r="AB1428">
        <f t="shared" ca="1" si="686"/>
        <v>636.02159968515855</v>
      </c>
      <c r="AC1428">
        <f t="shared" ca="1" si="687"/>
        <v>1.4491949462531618E-2</v>
      </c>
      <c r="AD1428">
        <f t="shared" ca="1" si="688"/>
        <v>2.0401984846902192</v>
      </c>
      <c r="AE1428">
        <f t="shared" ca="1" si="689"/>
        <v>42.867256113316891</v>
      </c>
      <c r="AF1428">
        <f t="shared" ca="1" si="690"/>
        <v>1.3991949462592856E-2</v>
      </c>
      <c r="AG1428">
        <f t="shared" ca="1" si="691"/>
        <v>0</v>
      </c>
      <c r="AH1428">
        <f ca="1">IFERROR(IF(V32="Supercritical",MAX($D$16,IFERROR(L1428,MAX($D$16,POWER((ABS(K1428)^2)/($I$5*MAX(F1428,0.1)^2),1/3)))),IF(V32="Subcritical",MAX($D$16,IFERROR(W1428,MAX($D$16,POWER((ABS(K1428)^2)/($I$5*MAX(F1428,0.1)^2),1/3)))),IF(AND(IFERROR(V1428,0)=1,IFERROR(AG1428,0)=1),IF(IFERROR(T1428,-1E+99)&gt;=IFERROR(AE1428,-1E+99),MAX($D$16,IFERROR(L1428,MAX($D$16,POWER((ABS(K1428)^2)/($I$5*MAX(F1428,0.1)^2),1/3)))),MAX($D$16,IFERROR(W1428,MAX($D$16,POWER((ABS(K1428)^2)/($I$5*MAX(F1428,0.1)^2),1/3))))),IF(IFERROR(V1428,0)=1,MAX($D$16,IFERROR(L1428,MAX($D$16,POWER((ABS(K1428)^2)/($I$5*MAX(F1428,0.1)^2),1/3)))),IF(IFERROR(AG1428,0)=1,MAX($D$16,IFERROR(W1428,MAX($D$16,POWER((ABS(K1428)^2)/($I$5*MAX(F1428,0.1)^2),1/3)))),MAX($D$16,POWER((ABS(K1428)^2)/($I$5*MAX(F1428,0.1)^2),1/3))))))),MAX($D$16,POWER((ABS(K1428)^2)/($I$5*MAX(F1428,0.1)^2),1/3)))</f>
        <v>2.1389677043987478</v>
      </c>
      <c r="AI1428">
        <f t="shared" ca="1" si="692"/>
        <v>634.0634677043987</v>
      </c>
      <c r="AJ1428">
        <f t="shared" ca="1" si="693"/>
        <v>635.13295155659807</v>
      </c>
      <c r="AM1428">
        <v>0</v>
      </c>
      <c r="AN1428">
        <v>0</v>
      </c>
      <c r="AO1428">
        <f t="shared" si="694"/>
        <v>0</v>
      </c>
      <c r="AP1428">
        <f t="shared" si="703"/>
        <v>0</v>
      </c>
      <c r="AQ1428">
        <f t="shared" ca="1" si="695"/>
        <v>1.0000000000000004</v>
      </c>
      <c r="AR1428" t="str">
        <f t="shared" ca="1" si="696"/>
        <v>Supercritical</v>
      </c>
      <c r="AS1428">
        <f t="shared" ca="1" si="697"/>
        <v>3.8141460404132466E-3</v>
      </c>
    </row>
    <row r="1429" spans="1:45" x14ac:dyDescent="0.35">
      <c r="A1429">
        <v>1280</v>
      </c>
      <c r="B1429">
        <v>1278.9960000000001</v>
      </c>
      <c r="C1429">
        <v>616069.50300000003</v>
      </c>
      <c r="D1429">
        <v>3096728.3059999999</v>
      </c>
      <c r="E1429">
        <v>631.92399999999998</v>
      </c>
      <c r="F1429">
        <v>5.2</v>
      </c>
      <c r="G1429">
        <v>0</v>
      </c>
      <c r="H1429" t="s">
        <v>194</v>
      </c>
      <c r="I1429">
        <v>0</v>
      </c>
      <c r="J1429">
        <f t="shared" si="698"/>
        <v>1</v>
      </c>
      <c r="K1429">
        <f t="shared" ca="1" si="699"/>
        <v>50.95</v>
      </c>
      <c r="L1429">
        <f t="shared" ca="1" si="700"/>
        <v>1.0684959309922624</v>
      </c>
      <c r="M1429">
        <f t="shared" ca="1" si="673"/>
        <v>5.5561788411597641</v>
      </c>
      <c r="N1429">
        <f t="shared" ca="1" si="674"/>
        <v>0.75728294997139567</v>
      </c>
      <c r="O1429">
        <f t="shared" ca="1" si="675"/>
        <v>9.1699712080119067</v>
      </c>
      <c r="P1429">
        <f t="shared" ca="1" si="676"/>
        <v>632.99249593099228</v>
      </c>
      <c r="Q1429">
        <f t="shared" ca="1" si="677"/>
        <v>637.27834567389584</v>
      </c>
      <c r="R1429">
        <f t="shared" ca="1" si="678"/>
        <v>2.7409906686322007E-2</v>
      </c>
      <c r="S1429">
        <f t="shared" ca="1" si="679"/>
        <v>2.8323507366843055</v>
      </c>
      <c r="T1429">
        <f t="shared" ca="1" si="680"/>
        <v>50.594272557643521</v>
      </c>
      <c r="U1429">
        <f t="shared" ca="1" si="701"/>
        <v>-2.6909906686341856E-2</v>
      </c>
      <c r="V1429">
        <f t="shared" ca="1" si="702"/>
        <v>0</v>
      </c>
      <c r="W1429">
        <f t="shared" ca="1" si="681"/>
        <v>1.3198438353828852</v>
      </c>
      <c r="X1429">
        <f t="shared" ca="1" si="682"/>
        <v>6.8631879439910035</v>
      </c>
      <c r="Y1429">
        <f t="shared" ca="1" si="683"/>
        <v>0.87544150127100873</v>
      </c>
      <c r="Z1429">
        <f t="shared" ca="1" si="684"/>
        <v>7.4236638156774903</v>
      </c>
      <c r="AA1429">
        <f t="shared" ca="1" si="685"/>
        <v>633.2438438353829</v>
      </c>
      <c r="AB1429">
        <f t="shared" ca="1" si="686"/>
        <v>636.05275231898122</v>
      </c>
      <c r="AC1429">
        <f t="shared" ca="1" si="687"/>
        <v>1.4806404266834048E-2</v>
      </c>
      <c r="AD1429">
        <f t="shared" ca="1" si="688"/>
        <v>2.0631106387612785</v>
      </c>
      <c r="AE1429">
        <f t="shared" ca="1" si="689"/>
        <v>43.085301830287577</v>
      </c>
      <c r="AF1429">
        <f t="shared" ca="1" si="690"/>
        <v>1.4558444168528695E-2</v>
      </c>
      <c r="AG1429">
        <f t="shared" ca="1" si="691"/>
        <v>0</v>
      </c>
      <c r="AH1429">
        <f ca="1">IFERROR(IF(V32="Supercritical",MAX($D$16,IFERROR(L1429,MAX($D$16,POWER((ABS(K1429)^2)/($I$5*MAX(F1429,0.1)^2),1/3)))),IF(V32="Subcritical",MAX($D$16,IFERROR(W1429,MAX($D$16,POWER((ABS(K1429)^2)/($I$5*MAX(F1429,0.1)^2),1/3)))),IF(AND(IFERROR(V1429,0)=1,IFERROR(AG1429,0)=1),IF(IFERROR(T1429,-1E+99)&gt;=IFERROR(AE1429,-1E+99),MAX($D$16,IFERROR(L1429,MAX($D$16,POWER((ABS(K1429)^2)/($I$5*MAX(F1429,0.1)^2),1/3)))),MAX($D$16,IFERROR(W1429,MAX($D$16,POWER((ABS(K1429)^2)/($I$5*MAX(F1429,0.1)^2),1/3))))),IF(IFERROR(V1429,0)=1,MAX($D$16,IFERROR(L1429,MAX($D$16,POWER((ABS(K1429)^2)/($I$5*MAX(F1429,0.1)^2),1/3)))),IF(IFERROR(AG1429,0)=1,MAX($D$16,IFERROR(W1429,MAX($D$16,POWER((ABS(K1429)^2)/($I$5*MAX(F1429,0.1)^2),1/3)))),MAX($D$16,POWER((ABS(K1429)^2)/($I$5*MAX(F1429,0.1)^2),1/3))))))),MAX($D$16,POWER((ABS(K1429)^2)/($I$5*MAX(F1429,0.1)^2),1/3)))</f>
        <v>2.1389677043987478</v>
      </c>
      <c r="AI1429">
        <f t="shared" ca="1" si="692"/>
        <v>634.06296770439872</v>
      </c>
      <c r="AJ1429">
        <f t="shared" ca="1" si="693"/>
        <v>635.13245155659808</v>
      </c>
      <c r="AM1429">
        <v>0</v>
      </c>
      <c r="AN1429">
        <v>0</v>
      </c>
      <c r="AO1429">
        <f t="shared" si="694"/>
        <v>0</v>
      </c>
      <c r="AP1429">
        <f t="shared" si="703"/>
        <v>0</v>
      </c>
      <c r="AQ1429">
        <f t="shared" ca="1" si="695"/>
        <v>1.0000000000000004</v>
      </c>
      <c r="AR1429" t="str">
        <f t="shared" ca="1" si="696"/>
        <v>Supercritical</v>
      </c>
      <c r="AS1429">
        <f t="shared" ca="1" si="697"/>
        <v>3.8141460404132466E-3</v>
      </c>
    </row>
    <row r="1430" spans="1:45" x14ac:dyDescent="0.35">
      <c r="A1430">
        <v>1281</v>
      </c>
      <c r="B1430">
        <v>1279.9949999999999</v>
      </c>
      <c r="C1430">
        <v>616069.46100000001</v>
      </c>
      <c r="D1430">
        <v>3096727.307</v>
      </c>
      <c r="E1430">
        <v>631.92349999999999</v>
      </c>
      <c r="F1430">
        <v>5.2</v>
      </c>
      <c r="G1430">
        <v>0</v>
      </c>
      <c r="H1430" t="s">
        <v>194</v>
      </c>
      <c r="I1430">
        <v>5.7000000000000002E-2</v>
      </c>
      <c r="J1430">
        <f t="shared" si="698"/>
        <v>0.99899999999979627</v>
      </c>
      <c r="K1430">
        <f t="shared" ca="1" si="699"/>
        <v>50.95</v>
      </c>
      <c r="L1430">
        <f t="shared" ca="1" si="700"/>
        <v>1.0684959309922624</v>
      </c>
      <c r="M1430">
        <f t="shared" ref="M1430:M1493" ca="1" si="704">((F1430)+(G1430)*(L1430))*(L1430)</f>
        <v>5.5561788411597641</v>
      </c>
      <c r="N1430">
        <f t="shared" ref="N1430:N1493" ca="1" si="705">(((F1430)+(G1430)*(L1430))*(L1430))/MAX((F1430)+2*(L1430)*SQRT(1+(G1430)^2),0.000001)</f>
        <v>0.75728294997139567</v>
      </c>
      <c r="O1430">
        <f t="shared" ref="O1430:O1493" ca="1" si="706">ABS(K1430)/MAX(((F1430)+(G1430)*(L1430))*(L1430),0.000001)</f>
        <v>9.1699712080119067</v>
      </c>
      <c r="P1430">
        <f t="shared" ref="P1430:P1493" ca="1" si="707">E1430+L1430</f>
        <v>632.99199593099229</v>
      </c>
      <c r="Q1430">
        <f t="shared" ref="Q1430:Q1493" ca="1" si="708">P1430+((ABS(K1430)/MAX(((F1430)+(G1430)*(L1430))*(L1430),0.000001))^2)/(2*$I$5)</f>
        <v>637.27784567389585</v>
      </c>
      <c r="R1430">
        <f t="shared" ref="R1430:R1493" ca="1" si="709">((ABS(K1430)*$D$6)/(MAX(((F1430)+(G1430)*(L1430))*(L1430),0.000001)*MAX(((((F1430)+(G1430)*(L1430))*(L1430))/MAX((F1430)+2*(L1430)*SQRT(1+(G1430)^2),0.000001))^(2/3),0.000001)))^2</f>
        <v>2.7409906686322007E-2</v>
      </c>
      <c r="S1430">
        <f t="shared" ref="S1430:S1493" ca="1" si="710">ABS(ABS(K1430)/MAX(((F1430)+(G1430)*(L1430))*(L1430),0.000001))/SQRT($I$5*MAX((((F1430)+(G1430)*(L1430))*(L1430))/MAX((F1430)+2*(G1430)*(L1430),0.000001),0.000001))</f>
        <v>2.8323507366843055</v>
      </c>
      <c r="T1430">
        <f t="shared" ref="T1430:T1493" ca="1" si="711">((F1430)*(L1430)^2)/2+(G1430)*(L1430)^3/3+(ABS(K1430)^2)/($I$5*MAX(((F1430)+(G1430)*(L1430))*(L1430),0.000001))</f>
        <v>50.594272557643521</v>
      </c>
      <c r="U1430">
        <f t="shared" ca="1" si="701"/>
        <v>-2.7289652505260165E-2</v>
      </c>
      <c r="V1430">
        <f t="shared" ca="1" si="702"/>
        <v>0</v>
      </c>
      <c r="W1430">
        <f t="shared" ref="W1430:W1493" ca="1" si="712">IF($D$20=0,IFERROR(W1431,MAX($D$16,POWER((ABS(K1430)^2)/($I$5*MAX(F1430,0.1)^2),1/3))),IF(IFERROR(AG1431,0)=0,IFERROR(W1431,MAX($D$16,POWER((ABS(K1430)^2)/($I$5*MAX(F1430,0.1)^2),1/3))),IF(OR(IFERROR(W1430,0)=0,IFERROR(AD1431,0)&gt;1),MAX($D$16,POWER((ABS(K1430)^2)/($I$5*MAX(F1430,0.1)^2),1/3)),IF(IFERROR(AF1430,0)&gt;0,MAX($D$16,IFERROR(W1430,0)+((IFERROR(AF1430,0))*$D$18*IF((IFERROR(AD1430,0))&lt;1,1,-1))),IF(IFERROR(AF1430,0)&lt;0,IF(ABS((MAX($D$16,POWER((ABS(K1430)^2)/($I$5*MAX(F1430,0.1)^2),1/3)))-IFERROR(W1430,0))&gt;$D$19,MAX($D$16,IF((MAX($D$16,POWER((ABS(K1430)^2)/($I$5*MAX(F1430,0.1)^2),1/3)))&gt;IFERROR(W1430,0),MIN((MAX($D$16,POWER((ABS(K1430)^2)/($I$5*MAX(F1430,0.1)^2),1/3))),IFERROR(W1430,0)+(MIN(ABS(IFERROR(AF1430,0))*$D$18,ABS((MAX($D$16,POWER((ABS(K1430)^2)/($I$5*MAX(F1430,0.1)^2),1/3)))-IFERROR(W1430,0))))),MAX((MAX($D$16,POWER((ABS(K1430)^2)/($I$5*MAX(F1430,0.1)^2),1/3))),IFERROR(W1430,0)-(MIN(ABS(IFERROR(AF1430,0))*$D$18,ABS((MAX($D$16,POWER((ABS(K1430)^2)/($I$5*MAX(F1430,0.1)^2),1/3)))-IFERROR(W1430,0))))))),MAX($D$16,POWER((ABS(K1430)^2)/($I$5*MAX(F1430,0.1)^2),1/3))),MAX($D$16,IFERROR(W1430,0)))))))</f>
        <v>1.3103294650445367</v>
      </c>
      <c r="X1430">
        <f t="shared" ref="X1430:X1493" ca="1" si="713">((F1430)+(G1430)*(W1430))*(W1430)</f>
        <v>6.8137132182315909</v>
      </c>
      <c r="Y1430">
        <f t="shared" ref="Y1430:Y1493" ca="1" si="714">(((F1430)+(G1430)*(W1430))*(W1430))/MAX((F1430)+2*(W1430)*SQRT(1+(G1430)^2),0.000001)</f>
        <v>0.87124541284067802</v>
      </c>
      <c r="Z1430">
        <f t="shared" ref="Z1430:Z1493" ca="1" si="715">ABS(K1430)/MAX(((F1430)+(G1430)*(W1430))*(W1430),0.000001)</f>
        <v>7.4775674244216868</v>
      </c>
      <c r="AA1430">
        <f t="shared" ref="AA1430:AA1493" ca="1" si="716">E1430+W1430</f>
        <v>633.23382946504455</v>
      </c>
      <c r="AB1430">
        <f t="shared" ref="AB1430:AB1493" ca="1" si="717">AA1430+((ABS(K1430)/MAX(((F1430)+(G1430)*(W1430))*(W1430),0.000001))^2)/(2*$I$5)</f>
        <v>636.0836773033102</v>
      </c>
      <c r="AC1430">
        <f t="shared" ref="AC1430:AC1493" ca="1" si="718">((ABS(K1430)*$D$6)/(MAX(((F1430)+(G1430)*(W1430))*(W1430),0.000001)*MAX(((((F1430)+(G1430)*(W1430))*(W1430))/MAX((F1430)+2*(W1430)*SQRT(1+(G1430)^2),0.000001))^(2/3),0.000001)))^2</f>
        <v>1.5118748901788871E-2</v>
      </c>
      <c r="AD1430">
        <f t="shared" ref="AD1430:AD1493" ca="1" si="719">ABS(ABS(K1430)/MAX(((F1430)+(G1430)*(W1430))*(W1430),0.000001))/SQRT($I$5*MAX((((F1430)+(G1430)*(W1430))*(W1430))/MAX((F1430)+2*(G1430)*(W1430),0.000001),0.000001))</f>
        <v>2.0856219097940376</v>
      </c>
      <c r="AE1430">
        <f t="shared" ref="AE1430:AE1493" ca="1" si="720">((F1430)*(W1430)^2)/2+(G1430)*(W1430)^3/3+(ABS(K1430)^2)/($I$5*MAX(((F1430)+(G1430)*(W1430))*(W1430),0.000001))</f>
        <v>43.300196369185144</v>
      </c>
      <c r="AF1430">
        <f t="shared" ref="AF1430:AF1493" ca="1" si="721">IF($D$20=0,0,IFERROR(AB1431+(((AC1430+AC1431)/2)*J1431)+(IF(Z1430&gt;Z1431,$D$8*((Z1430^2-Z1431^2)/(2*$I$5)),$D$9*((Z1431^2-Z1430^2)/(2*$I$5)))+($D$10*(ABS(I1431)/90)*(MAX(Z1430^2,Z1431^2)/(2*$I$5))))-AB1430,0))</f>
        <v>1.4889484446484857E-2</v>
      </c>
      <c r="AG1430">
        <f t="shared" ref="AG1430:AG1493" ca="1" si="722">IF($D$20=0,1,IFERROR(IF(ROUND(AD1430,3)=1,1,IF(AND(ABS(AF1430)&lt;$D$19,AD1430&lt;1),1,0)),0))</f>
        <v>0</v>
      </c>
      <c r="AH1430">
        <f ca="1">IFERROR(IF(V32="Supercritical",MAX($D$16,IFERROR(L1430,MAX($D$16,POWER((ABS(K1430)^2)/($I$5*MAX(F1430,0.1)^2),1/3)))),IF(V32="Subcritical",MAX($D$16,IFERROR(W1430,MAX($D$16,POWER((ABS(K1430)^2)/($I$5*MAX(F1430,0.1)^2),1/3)))),IF(AND(IFERROR(V1430,0)=1,IFERROR(AG1430,0)=1),IF(IFERROR(T1430,-1E+99)&gt;=IFERROR(AE1430,-1E+99),MAX($D$16,IFERROR(L1430,MAX($D$16,POWER((ABS(K1430)^2)/($I$5*MAX(F1430,0.1)^2),1/3)))),MAX($D$16,IFERROR(W1430,MAX($D$16,POWER((ABS(K1430)^2)/($I$5*MAX(F1430,0.1)^2),1/3))))),IF(IFERROR(V1430,0)=1,MAX($D$16,IFERROR(L1430,MAX($D$16,POWER((ABS(K1430)^2)/($I$5*MAX(F1430,0.1)^2),1/3)))),IF(IFERROR(AG1430,0)=1,MAX($D$16,IFERROR(W1430,MAX($D$16,POWER((ABS(K1430)^2)/($I$5*MAX(F1430,0.1)^2),1/3)))),MAX($D$16,POWER((ABS(K1430)^2)/($I$5*MAX(F1430,0.1)^2),1/3))))))),MAX($D$16,POWER((ABS(K1430)^2)/($I$5*MAX(F1430,0.1)^2),1/3)))</f>
        <v>2.1389677043987478</v>
      </c>
      <c r="AI1430">
        <f t="shared" ref="AI1430:AI1493" ca="1" si="723">E1430+AH1430</f>
        <v>634.06246770439873</v>
      </c>
      <c r="AJ1430">
        <f t="shared" ref="AJ1430:AJ1493" ca="1" si="724">AI1430+((ABS(K1430)/MAX(((F1430)+(G1430)*(AH1430))*(AH1430),0.000001))^2)/(2*$I$5)</f>
        <v>635.1319515565981</v>
      </c>
      <c r="AM1430">
        <v>0</v>
      </c>
      <c r="AN1430">
        <v>0</v>
      </c>
      <c r="AO1430">
        <f t="shared" ref="AO1430:AO1493" si="725">AM1430+AN1430</f>
        <v>0</v>
      </c>
      <c r="AP1430">
        <f t="shared" si="703"/>
        <v>0</v>
      </c>
      <c r="AQ1430">
        <f t="shared" ref="AQ1430:AQ1493" ca="1" si="726">ABS(ABS(K1430)/MAX(((F1430)+(G1430)*(AH1430))*(AH1430),0.000001))/SQRT($I$5*MAX((((F1430)+(G1430)*(AH1430))*(AH1430))/MAX((F1430)+2*(G1430)*(AH1430),0.000001),0.000001))</f>
        <v>1.0000000000000004</v>
      </c>
      <c r="AR1430" t="str">
        <f t="shared" ref="AR1430:AR1493" ca="1" si="727">IF(AQ1430&lt;1,"Subcritical","Supercritical")</f>
        <v>Supercritical</v>
      </c>
      <c r="AS1430">
        <f t="shared" ref="AS1430:AS1493" ca="1" si="728">((ABS(K1430)*$D$6)/(MAX(((F1430)+(G1430)*(AH1430))*(AH1430),0.000001)*MAX(((((F1430)+(G1430)*(AH1430))*(AH1430))/MAX((F1430)+2*(AH1430)*SQRT(1+(G1430)^2),0.000001))^(2/3),0.000001)))^2</f>
        <v>3.8141460404132466E-3</v>
      </c>
    </row>
    <row r="1431" spans="1:45" x14ac:dyDescent="0.35">
      <c r="A1431">
        <v>1282</v>
      </c>
      <c r="B1431">
        <v>1280.9949999999999</v>
      </c>
      <c r="C1431">
        <v>616069.41799999995</v>
      </c>
      <c r="D1431">
        <v>3096726.3080000002</v>
      </c>
      <c r="E1431">
        <v>631.923</v>
      </c>
      <c r="F1431">
        <v>5.2</v>
      </c>
      <c r="G1431">
        <v>0</v>
      </c>
      <c r="H1431" t="s">
        <v>194</v>
      </c>
      <c r="I1431">
        <v>5.7000000000000002E-2</v>
      </c>
      <c r="J1431">
        <f t="shared" ref="J1431:J1494" si="729">B1431-B1430</f>
        <v>1</v>
      </c>
      <c r="K1431">
        <f t="shared" ref="K1431:K1494" ca="1" si="730">MAX(0,K1430-AO1430)</f>
        <v>50.95</v>
      </c>
      <c r="L1431">
        <f t="shared" ref="L1431:L1494" ca="1" si="731">IF($D$20=0,IFERROR(L1430,MAX($D$16,POWER((ABS(K1431)^2)/($I$5*MAX(F1431,0.1)^2),1/3))),IF(IFERROR(V1430,0)=0,IFERROR(L1430,MAX($D$16,POWER((ABS(K1431)^2)/($I$5*MAX(F1431,0.1)^2),1/3))),IF(OR(IFERROR(L1431,0)=0,IFERROR(S1430,0)&lt;1,IFERROR(S1431,0)&lt;1),MAX($D$16,POWER((ABS(K1431)^2)/($I$5*MAX(F1431,0.1)^2),1/3)),IF(IFERROR(U1431,0)&gt;0,MAX($D$16,IFERROR(L1431,0)+((IFERROR(U1431,0))*$D$18*IF((IFERROR(S1431,0))&lt;1,1,-1))),IF(IFERROR(U1431,0)&lt;0,IF(ABS((MAX($D$16,POWER((ABS(K1431)^2)/($I$5*MAX(F1431,0.1)^2),1/3)))-IFERROR(L1431,0))&gt;$D$19,MAX($D$16,IF((MAX($D$16,POWER((ABS(K1431)^2)/($I$5*MAX(F1431,0.1)^2),1/3)))&gt;IFERROR(L1431,0),MIN((MAX($D$16,POWER((ABS(K1431)^2)/($I$5*MAX(F1431,0.1)^2),1/3))),IFERROR(L1431,0)+(MIN(ABS(IFERROR(U1431,0))*$D$18,ABS((MAX($D$16,POWER((ABS(K1431)^2)/($I$5*MAX(F1431,0.1)^2),1/3)))-IFERROR(L1431,0))))),MAX((MAX($D$16,POWER((ABS(K1431)^2)/($I$5*MAX(F1431,0.1)^2),1/3))),IFERROR(L1431,0)-(MIN(ABS(IFERROR(U1431,0))*$D$18,ABS((MAX($D$16,POWER((ABS(K1431)^2)/($I$5*MAX(F1431,0.1)^2),1/3)))-IFERROR(L1431,0))))))),MAX($D$16,POWER((ABS(K1431)^2)/($I$5*MAX(F1431,0.1)^2),1/3))),MAX($D$16,IFERROR(L1431,0)))))))</f>
        <v>1.0684959309922624</v>
      </c>
      <c r="M1431">
        <f t="shared" ca="1" si="704"/>
        <v>5.5561788411597641</v>
      </c>
      <c r="N1431">
        <f t="shared" ca="1" si="705"/>
        <v>0.75728294997139567</v>
      </c>
      <c r="O1431">
        <f t="shared" ca="1" si="706"/>
        <v>9.1699712080119067</v>
      </c>
      <c r="P1431">
        <f t="shared" ca="1" si="707"/>
        <v>632.9914959309923</v>
      </c>
      <c r="Q1431">
        <f t="shared" ca="1" si="708"/>
        <v>637.27734567389587</v>
      </c>
      <c r="R1431">
        <f t="shared" ca="1" si="709"/>
        <v>2.7409906686322007E-2</v>
      </c>
      <c r="S1431">
        <f t="shared" ca="1" si="710"/>
        <v>2.8323507366843055</v>
      </c>
      <c r="T1431">
        <f t="shared" ca="1" si="711"/>
        <v>50.594272557643521</v>
      </c>
      <c r="U1431">
        <f t="shared" ref="U1431:U1494" ca="1" si="732">IF($D$20=0,0,IFERROR(Q1430-(((R1430+R1431)/2)*J1431)-(IF(O1430&gt;O1431,$D$8*((O1430^2-O1431^2)/(2*$I$5)),$D$9*((O1431^2-O1430^2)/(2*$I$5)))+($D$10*(ABS(I1431)/90)*(MAX(O1430^2,O1431^2)/(2*$I$5))))-Q1431,0))</f>
        <v>-2.7317062411952975E-2</v>
      </c>
      <c r="V1431">
        <f t="shared" ref="V1431:V1494" ca="1" si="733">IF($D$20=0,1,IFERROR(IF(ROUND(S1431,3)=1,1,IF(AND(ABS(U1431)&lt;$D$19,S1431&gt;1),1,0)),0))</f>
        <v>0</v>
      </c>
      <c r="W1431">
        <f t="shared" ca="1" si="712"/>
        <v>1.3139990968626127</v>
      </c>
      <c r="X1431">
        <f t="shared" ca="1" si="713"/>
        <v>6.8327953036855869</v>
      </c>
      <c r="Y1431">
        <f t="shared" ca="1" si="714"/>
        <v>0.87286623407279607</v>
      </c>
      <c r="Z1431">
        <f t="shared" ca="1" si="715"/>
        <v>7.4566846708429484</v>
      </c>
      <c r="AA1431">
        <f t="shared" ca="1" si="716"/>
        <v>633.23699909686263</v>
      </c>
      <c r="AB1431">
        <f t="shared" ca="1" si="717"/>
        <v>636.07095150666817</v>
      </c>
      <c r="AC1431">
        <f t="shared" ca="1" si="718"/>
        <v>1.4997210340550756E-2</v>
      </c>
      <c r="AD1431">
        <f t="shared" ca="1" si="719"/>
        <v>2.0768911748723888</v>
      </c>
      <c r="AE1431">
        <f t="shared" ca="1" si="720"/>
        <v>43.216776862220122</v>
      </c>
      <c r="AF1431">
        <f t="shared" ca="1" si="721"/>
        <v>1.4497210340550737E-2</v>
      </c>
      <c r="AG1431">
        <f t="shared" ca="1" si="722"/>
        <v>0</v>
      </c>
      <c r="AH1431">
        <f ca="1">IFERROR(IF(V32="Supercritical",MAX($D$16,IFERROR(L1431,MAX($D$16,POWER((ABS(K1431)^2)/($I$5*MAX(F1431,0.1)^2),1/3)))),IF(V32="Subcritical",MAX($D$16,IFERROR(W1431,MAX($D$16,POWER((ABS(K1431)^2)/($I$5*MAX(F1431,0.1)^2),1/3)))),IF(AND(IFERROR(V1431,0)=1,IFERROR(AG1431,0)=1),IF(IFERROR(T1431,-1E+99)&gt;=IFERROR(AE1431,-1E+99),MAX($D$16,IFERROR(L1431,MAX($D$16,POWER((ABS(K1431)^2)/($I$5*MAX(F1431,0.1)^2),1/3)))),MAX($D$16,IFERROR(W1431,MAX($D$16,POWER((ABS(K1431)^2)/($I$5*MAX(F1431,0.1)^2),1/3))))),IF(IFERROR(V1431,0)=1,MAX($D$16,IFERROR(L1431,MAX($D$16,POWER((ABS(K1431)^2)/($I$5*MAX(F1431,0.1)^2),1/3)))),IF(IFERROR(AG1431,0)=1,MAX($D$16,IFERROR(W1431,MAX($D$16,POWER((ABS(K1431)^2)/($I$5*MAX(F1431,0.1)^2),1/3)))),MAX($D$16,POWER((ABS(K1431)^2)/($I$5*MAX(F1431,0.1)^2),1/3))))))),MAX($D$16,POWER((ABS(K1431)^2)/($I$5*MAX(F1431,0.1)^2),1/3)))</f>
        <v>2.1389677043987478</v>
      </c>
      <c r="AI1431">
        <f t="shared" ca="1" si="723"/>
        <v>634.06196770439874</v>
      </c>
      <c r="AJ1431">
        <f t="shared" ca="1" si="724"/>
        <v>635.13145155659811</v>
      </c>
      <c r="AM1431">
        <v>0</v>
      </c>
      <c r="AN1431">
        <v>0</v>
      </c>
      <c r="AO1431">
        <f t="shared" si="725"/>
        <v>0</v>
      </c>
      <c r="AP1431">
        <f t="shared" ref="AP1431:AP1494" si="734">AP1430+AO1431</f>
        <v>0</v>
      </c>
      <c r="AQ1431">
        <f t="shared" ca="1" si="726"/>
        <v>1.0000000000000004</v>
      </c>
      <c r="AR1431" t="str">
        <f t="shared" ca="1" si="727"/>
        <v>Supercritical</v>
      </c>
      <c r="AS1431">
        <f t="shared" ca="1" si="728"/>
        <v>3.8141460404132466E-3</v>
      </c>
    </row>
    <row r="1432" spans="1:45" x14ac:dyDescent="0.35">
      <c r="A1432">
        <v>1283</v>
      </c>
      <c r="B1432">
        <v>1281.9949999999999</v>
      </c>
      <c r="C1432">
        <v>616069.37600000005</v>
      </c>
      <c r="D1432">
        <v>3096725.3089999999</v>
      </c>
      <c r="E1432">
        <v>631.92250000000001</v>
      </c>
      <c r="F1432">
        <v>5.2</v>
      </c>
      <c r="G1432">
        <v>0</v>
      </c>
      <c r="H1432" t="s">
        <v>194</v>
      </c>
      <c r="I1432">
        <v>0</v>
      </c>
      <c r="J1432">
        <f t="shared" si="729"/>
        <v>1</v>
      </c>
      <c r="K1432">
        <f t="shared" ca="1" si="730"/>
        <v>50.95</v>
      </c>
      <c r="L1432">
        <f t="shared" ca="1" si="731"/>
        <v>1.0684959309922624</v>
      </c>
      <c r="M1432">
        <f t="shared" ca="1" si="704"/>
        <v>5.5561788411597641</v>
      </c>
      <c r="N1432">
        <f t="shared" ca="1" si="705"/>
        <v>0.75728294997139567</v>
      </c>
      <c r="O1432">
        <f t="shared" ca="1" si="706"/>
        <v>9.1699712080119067</v>
      </c>
      <c r="P1432">
        <f t="shared" ca="1" si="707"/>
        <v>632.99099593099231</v>
      </c>
      <c r="Q1432">
        <f t="shared" ca="1" si="708"/>
        <v>637.27684567389588</v>
      </c>
      <c r="R1432">
        <f t="shared" ca="1" si="709"/>
        <v>2.7409906686322007E-2</v>
      </c>
      <c r="S1432">
        <f t="shared" ca="1" si="710"/>
        <v>2.8323507366843055</v>
      </c>
      <c r="T1432">
        <f t="shared" ca="1" si="711"/>
        <v>50.594272557643521</v>
      </c>
      <c r="U1432">
        <f t="shared" ca="1" si="732"/>
        <v>-2.6909906686341856E-2</v>
      </c>
      <c r="V1432">
        <f t="shared" ca="1" si="733"/>
        <v>0</v>
      </c>
      <c r="W1432">
        <f t="shared" ca="1" si="712"/>
        <v>1.3154173689102824</v>
      </c>
      <c r="X1432">
        <f t="shared" ca="1" si="713"/>
        <v>6.8401703183334686</v>
      </c>
      <c r="Y1432">
        <f t="shared" ca="1" si="714"/>
        <v>0.87349184950839442</v>
      </c>
      <c r="Z1432">
        <f t="shared" ca="1" si="715"/>
        <v>7.4486449355567226</v>
      </c>
      <c r="AA1432">
        <f t="shared" ca="1" si="716"/>
        <v>633.2379173689103</v>
      </c>
      <c r="AB1432">
        <f t="shared" ca="1" si="717"/>
        <v>636.06576198542382</v>
      </c>
      <c r="AC1432">
        <f t="shared" ca="1" si="718"/>
        <v>1.4950598806110604E-2</v>
      </c>
      <c r="AD1432">
        <f t="shared" ca="1" si="719"/>
        <v>2.0735331502862953</v>
      </c>
      <c r="AE1432">
        <f t="shared" ca="1" si="720"/>
        <v>43.184717042989625</v>
      </c>
      <c r="AF1432">
        <f t="shared" ca="1" si="721"/>
        <v>1.4460024954814799E-2</v>
      </c>
      <c r="AG1432">
        <f t="shared" ca="1" si="722"/>
        <v>0</v>
      </c>
      <c r="AH1432">
        <f ca="1">IFERROR(IF(V32="Supercritical",MAX($D$16,IFERROR(L1432,MAX($D$16,POWER((ABS(K1432)^2)/($I$5*MAX(F1432,0.1)^2),1/3)))),IF(V32="Subcritical",MAX($D$16,IFERROR(W1432,MAX($D$16,POWER((ABS(K1432)^2)/($I$5*MAX(F1432,0.1)^2),1/3)))),IF(AND(IFERROR(V1432,0)=1,IFERROR(AG1432,0)=1),IF(IFERROR(T1432,-1E+99)&gt;=IFERROR(AE1432,-1E+99),MAX($D$16,IFERROR(L1432,MAX($D$16,POWER((ABS(K1432)^2)/($I$5*MAX(F1432,0.1)^2),1/3)))),MAX($D$16,IFERROR(W1432,MAX($D$16,POWER((ABS(K1432)^2)/($I$5*MAX(F1432,0.1)^2),1/3))))),IF(IFERROR(V1432,0)=1,MAX($D$16,IFERROR(L1432,MAX($D$16,POWER((ABS(K1432)^2)/($I$5*MAX(F1432,0.1)^2),1/3)))),IF(IFERROR(AG1432,0)=1,MAX($D$16,IFERROR(W1432,MAX($D$16,POWER((ABS(K1432)^2)/($I$5*MAX(F1432,0.1)^2),1/3)))),MAX($D$16,POWER((ABS(K1432)^2)/($I$5*MAX(F1432,0.1)^2),1/3))))))),MAX($D$16,POWER((ABS(K1432)^2)/($I$5*MAX(F1432,0.1)^2),1/3)))</f>
        <v>2.1389677043987478</v>
      </c>
      <c r="AI1432">
        <f t="shared" ca="1" si="723"/>
        <v>634.06146770439875</v>
      </c>
      <c r="AJ1432">
        <f t="shared" ca="1" si="724"/>
        <v>635.13095155659812</v>
      </c>
      <c r="AM1432">
        <v>0</v>
      </c>
      <c r="AN1432">
        <v>0</v>
      </c>
      <c r="AO1432">
        <f t="shared" si="725"/>
        <v>0</v>
      </c>
      <c r="AP1432">
        <f t="shared" si="734"/>
        <v>0</v>
      </c>
      <c r="AQ1432">
        <f t="shared" ca="1" si="726"/>
        <v>1.0000000000000004</v>
      </c>
      <c r="AR1432" t="str">
        <f t="shared" ca="1" si="727"/>
        <v>Supercritical</v>
      </c>
      <c r="AS1432">
        <f t="shared" ca="1" si="728"/>
        <v>3.8141460404132466E-3</v>
      </c>
    </row>
    <row r="1433" spans="1:45" x14ac:dyDescent="0.35">
      <c r="A1433">
        <v>1284</v>
      </c>
      <c r="B1433">
        <v>1282.9949999999999</v>
      </c>
      <c r="C1433">
        <v>616069.33400000003</v>
      </c>
      <c r="D1433">
        <v>3096724.31</v>
      </c>
      <c r="E1433">
        <v>631.92200000000003</v>
      </c>
      <c r="F1433">
        <v>5.2</v>
      </c>
      <c r="G1433">
        <v>0</v>
      </c>
      <c r="H1433" t="s">
        <v>194</v>
      </c>
      <c r="I1433">
        <v>2E-3</v>
      </c>
      <c r="J1433">
        <f t="shared" si="729"/>
        <v>1</v>
      </c>
      <c r="K1433">
        <f t="shared" ca="1" si="730"/>
        <v>50.95</v>
      </c>
      <c r="L1433">
        <f t="shared" ca="1" si="731"/>
        <v>1.0684959309922624</v>
      </c>
      <c r="M1433">
        <f t="shared" ca="1" si="704"/>
        <v>5.5561788411597641</v>
      </c>
      <c r="N1433">
        <f t="shared" ca="1" si="705"/>
        <v>0.75728294997139567</v>
      </c>
      <c r="O1433">
        <f t="shared" ca="1" si="706"/>
        <v>9.1699712080119067</v>
      </c>
      <c r="P1433">
        <f t="shared" ca="1" si="707"/>
        <v>632.99049593099232</v>
      </c>
      <c r="Q1433">
        <f t="shared" ca="1" si="708"/>
        <v>637.27634567389589</v>
      </c>
      <c r="R1433">
        <f t="shared" ca="1" si="709"/>
        <v>2.7409906686322007E-2</v>
      </c>
      <c r="S1433">
        <f t="shared" ca="1" si="710"/>
        <v>2.8323507366843055</v>
      </c>
      <c r="T1433">
        <f t="shared" ca="1" si="711"/>
        <v>50.594272557643521</v>
      </c>
      <c r="U1433">
        <f t="shared" ca="1" si="732"/>
        <v>-2.6924192852106898E-2</v>
      </c>
      <c r="V1433">
        <f t="shared" ca="1" si="733"/>
        <v>0</v>
      </c>
      <c r="W1433">
        <f t="shared" ca="1" si="712"/>
        <v>1.3168703578493979</v>
      </c>
      <c r="X1433">
        <f t="shared" ca="1" si="713"/>
        <v>6.847725860816869</v>
      </c>
      <c r="Y1433">
        <f t="shared" ca="1" si="714"/>
        <v>0.87413230911434736</v>
      </c>
      <c r="Z1433">
        <f t="shared" ca="1" si="715"/>
        <v>7.4404263598721441</v>
      </c>
      <c r="AA1433">
        <f t="shared" ca="1" si="716"/>
        <v>633.23887035784946</v>
      </c>
      <c r="AB1433">
        <f t="shared" ca="1" si="717"/>
        <v>636.06047812628378</v>
      </c>
      <c r="AC1433">
        <f t="shared" ca="1" si="718"/>
        <v>1.4903053710624553E-2</v>
      </c>
      <c r="AD1433">
        <f t="shared" ca="1" si="719"/>
        <v>2.07010230058152</v>
      </c>
      <c r="AE1433">
        <f t="shared" ca="1" si="720"/>
        <v>43.151976572372405</v>
      </c>
      <c r="AF1433">
        <f t="shared" ca="1" si="721"/>
        <v>1.4700117541110558E-2</v>
      </c>
      <c r="AG1433">
        <f t="shared" ca="1" si="722"/>
        <v>0</v>
      </c>
      <c r="AH1433">
        <f ca="1">IFERROR(IF(V32="Supercritical",MAX($D$16,IFERROR(L1433,MAX($D$16,POWER((ABS(K1433)^2)/($I$5*MAX(F1433,0.1)^2),1/3)))),IF(V32="Subcritical",MAX($D$16,IFERROR(W1433,MAX($D$16,POWER((ABS(K1433)^2)/($I$5*MAX(F1433,0.1)^2),1/3)))),IF(AND(IFERROR(V1433,0)=1,IFERROR(AG1433,0)=1),IF(IFERROR(T1433,-1E+99)&gt;=IFERROR(AE1433,-1E+99),MAX($D$16,IFERROR(L1433,MAX($D$16,POWER((ABS(K1433)^2)/($I$5*MAX(F1433,0.1)^2),1/3)))),MAX($D$16,IFERROR(W1433,MAX($D$16,POWER((ABS(K1433)^2)/($I$5*MAX(F1433,0.1)^2),1/3))))),IF(IFERROR(V1433,0)=1,MAX($D$16,IFERROR(L1433,MAX($D$16,POWER((ABS(K1433)^2)/($I$5*MAX(F1433,0.1)^2),1/3)))),IF(IFERROR(AG1433,0)=1,MAX($D$16,IFERROR(W1433,MAX($D$16,POWER((ABS(K1433)^2)/($I$5*MAX(F1433,0.1)^2),1/3)))),MAX($D$16,POWER((ABS(K1433)^2)/($I$5*MAX(F1433,0.1)^2),1/3))))))),MAX($D$16,POWER((ABS(K1433)^2)/($I$5*MAX(F1433,0.1)^2),1/3)))</f>
        <v>2.1389677043987478</v>
      </c>
      <c r="AI1433">
        <f t="shared" ca="1" si="723"/>
        <v>634.06096770439876</v>
      </c>
      <c r="AJ1433">
        <f t="shared" ca="1" si="724"/>
        <v>635.13045155659813</v>
      </c>
      <c r="AM1433">
        <v>0</v>
      </c>
      <c r="AN1433">
        <v>0</v>
      </c>
      <c r="AO1433">
        <f t="shared" si="725"/>
        <v>0</v>
      </c>
      <c r="AP1433">
        <f t="shared" si="734"/>
        <v>0</v>
      </c>
      <c r="AQ1433">
        <f t="shared" ca="1" si="726"/>
        <v>1.0000000000000004</v>
      </c>
      <c r="AR1433" t="str">
        <f t="shared" ca="1" si="727"/>
        <v>Supercritical</v>
      </c>
      <c r="AS1433">
        <f t="shared" ca="1" si="728"/>
        <v>3.8141460404132466E-3</v>
      </c>
    </row>
    <row r="1434" spans="1:45" x14ac:dyDescent="0.35">
      <c r="A1434">
        <v>1285</v>
      </c>
      <c r="B1434">
        <v>1283.9960000000001</v>
      </c>
      <c r="C1434">
        <v>616069.29200000002</v>
      </c>
      <c r="D1434">
        <v>3096723.31</v>
      </c>
      <c r="E1434">
        <v>631.92150000000004</v>
      </c>
      <c r="F1434">
        <v>5.2</v>
      </c>
      <c r="G1434">
        <v>0</v>
      </c>
      <c r="H1434" t="s">
        <v>194</v>
      </c>
      <c r="I1434">
        <v>0.06</v>
      </c>
      <c r="J1434">
        <f t="shared" si="729"/>
        <v>1.0010000000002037</v>
      </c>
      <c r="K1434">
        <f t="shared" ca="1" si="730"/>
        <v>50.95</v>
      </c>
      <c r="L1434">
        <f t="shared" ca="1" si="731"/>
        <v>1.0684959309922624</v>
      </c>
      <c r="M1434">
        <f t="shared" ca="1" si="704"/>
        <v>5.5561788411597641</v>
      </c>
      <c r="N1434">
        <f t="shared" ca="1" si="705"/>
        <v>0.75728294997139567</v>
      </c>
      <c r="O1434">
        <f t="shared" ca="1" si="706"/>
        <v>9.1699712080119067</v>
      </c>
      <c r="P1434">
        <f t="shared" ca="1" si="707"/>
        <v>632.98999593099234</v>
      </c>
      <c r="Q1434">
        <f t="shared" ca="1" si="708"/>
        <v>637.2758456738959</v>
      </c>
      <c r="R1434">
        <f t="shared" ca="1" si="709"/>
        <v>2.7409906686322007E-2</v>
      </c>
      <c r="S1434">
        <f t="shared" ca="1" si="710"/>
        <v>2.8323507366843055</v>
      </c>
      <c r="T1434">
        <f t="shared" ca="1" si="711"/>
        <v>50.594272557643521</v>
      </c>
      <c r="U1434">
        <f t="shared" ca="1" si="732"/>
        <v>-2.7365901567350193E-2</v>
      </c>
      <c r="V1434">
        <f t="shared" ca="1" si="733"/>
        <v>0</v>
      </c>
      <c r="W1434">
        <f t="shared" ca="1" si="712"/>
        <v>1.3183595086260016</v>
      </c>
      <c r="X1434">
        <f t="shared" ca="1" si="713"/>
        <v>6.8554694448552089</v>
      </c>
      <c r="Y1434">
        <f t="shared" ca="1" si="714"/>
        <v>0.87478821554828745</v>
      </c>
      <c r="Z1434">
        <f t="shared" ca="1" si="715"/>
        <v>7.4320220387294125</v>
      </c>
      <c r="AA1434">
        <f t="shared" ca="1" si="716"/>
        <v>633.23985950862607</v>
      </c>
      <c r="AB1434">
        <f t="shared" ca="1" si="717"/>
        <v>636.05509659242625</v>
      </c>
      <c r="AC1434">
        <f t="shared" ca="1" si="718"/>
        <v>1.4854541925621542E-2</v>
      </c>
      <c r="AD1434">
        <f t="shared" ca="1" si="719"/>
        <v>2.0665958703346607</v>
      </c>
      <c r="AE1434">
        <f t="shared" ca="1" si="720"/>
        <v>43.118530280390885</v>
      </c>
      <c r="AF1434">
        <f t="shared" ca="1" si="721"/>
        <v>1.4621989448642125E-2</v>
      </c>
      <c r="AG1434">
        <f t="shared" ca="1" si="722"/>
        <v>0</v>
      </c>
      <c r="AH1434">
        <f ca="1">IFERROR(IF(V32="Supercritical",MAX($D$16,IFERROR(L1434,MAX($D$16,POWER((ABS(K1434)^2)/($I$5*MAX(F1434,0.1)^2),1/3)))),IF(V32="Subcritical",MAX($D$16,IFERROR(W1434,MAX($D$16,POWER((ABS(K1434)^2)/($I$5*MAX(F1434,0.1)^2),1/3)))),IF(AND(IFERROR(V1434,0)=1,IFERROR(AG1434,0)=1),IF(IFERROR(T1434,-1E+99)&gt;=IFERROR(AE1434,-1E+99),MAX($D$16,IFERROR(L1434,MAX($D$16,POWER((ABS(K1434)^2)/($I$5*MAX(F1434,0.1)^2),1/3)))),MAX($D$16,IFERROR(W1434,MAX($D$16,POWER((ABS(K1434)^2)/($I$5*MAX(F1434,0.1)^2),1/3))))),IF(IFERROR(V1434,0)=1,MAX($D$16,IFERROR(L1434,MAX($D$16,POWER((ABS(K1434)^2)/($I$5*MAX(F1434,0.1)^2),1/3)))),IF(IFERROR(AG1434,0)=1,MAX($D$16,IFERROR(W1434,MAX($D$16,POWER((ABS(K1434)^2)/($I$5*MAX(F1434,0.1)^2),1/3)))),MAX($D$16,POWER((ABS(K1434)^2)/($I$5*MAX(F1434,0.1)^2),1/3))))))),MAX($D$16,POWER((ABS(K1434)^2)/($I$5*MAX(F1434,0.1)^2),1/3)))</f>
        <v>2.1389677043987478</v>
      </c>
      <c r="AI1434">
        <f t="shared" ca="1" si="723"/>
        <v>634.06046770439877</v>
      </c>
      <c r="AJ1434">
        <f t="shared" ca="1" si="724"/>
        <v>635.12995155659814</v>
      </c>
      <c r="AM1434">
        <v>0</v>
      </c>
      <c r="AN1434">
        <v>0</v>
      </c>
      <c r="AO1434">
        <f t="shared" si="725"/>
        <v>0</v>
      </c>
      <c r="AP1434">
        <f t="shared" si="734"/>
        <v>0</v>
      </c>
      <c r="AQ1434">
        <f t="shared" ca="1" si="726"/>
        <v>1.0000000000000004</v>
      </c>
      <c r="AR1434" t="str">
        <f t="shared" ca="1" si="727"/>
        <v>Supercritical</v>
      </c>
      <c r="AS1434">
        <f t="shared" ca="1" si="728"/>
        <v>3.8141460404132466E-3</v>
      </c>
    </row>
    <row r="1435" spans="1:45" x14ac:dyDescent="0.35">
      <c r="A1435">
        <v>1286</v>
      </c>
      <c r="B1435">
        <v>1284.9960000000001</v>
      </c>
      <c r="C1435">
        <v>616069.24899999995</v>
      </c>
      <c r="D1435">
        <v>3096722.3110000002</v>
      </c>
      <c r="E1435">
        <v>631.92100000000005</v>
      </c>
      <c r="F1435">
        <v>5.2</v>
      </c>
      <c r="G1435">
        <v>0</v>
      </c>
      <c r="H1435" t="s">
        <v>194</v>
      </c>
      <c r="I1435">
        <v>5.7000000000000002E-2</v>
      </c>
      <c r="J1435">
        <f t="shared" si="729"/>
        <v>1</v>
      </c>
      <c r="K1435">
        <f t="shared" ca="1" si="730"/>
        <v>50.95</v>
      </c>
      <c r="L1435">
        <f t="shared" ca="1" si="731"/>
        <v>1.0684959309922624</v>
      </c>
      <c r="M1435">
        <f t="shared" ca="1" si="704"/>
        <v>5.5561788411597641</v>
      </c>
      <c r="N1435">
        <f t="shared" ca="1" si="705"/>
        <v>0.75728294997139567</v>
      </c>
      <c r="O1435">
        <f t="shared" ca="1" si="706"/>
        <v>9.1699712080119067</v>
      </c>
      <c r="P1435">
        <f t="shared" ca="1" si="707"/>
        <v>632.98949593099235</v>
      </c>
      <c r="Q1435">
        <f t="shared" ca="1" si="708"/>
        <v>637.27534567389591</v>
      </c>
      <c r="R1435">
        <f t="shared" ca="1" si="709"/>
        <v>2.7409906686322007E-2</v>
      </c>
      <c r="S1435">
        <f t="shared" ca="1" si="710"/>
        <v>2.8323507366843055</v>
      </c>
      <c r="T1435">
        <f t="shared" ca="1" si="711"/>
        <v>50.594272557643521</v>
      </c>
      <c r="U1435">
        <f t="shared" ca="1" si="732"/>
        <v>-2.7317062411952975E-2</v>
      </c>
      <c r="V1435">
        <f t="shared" ca="1" si="733"/>
        <v>0</v>
      </c>
      <c r="W1435">
        <f t="shared" ca="1" si="712"/>
        <v>1.3198863434865462</v>
      </c>
      <c r="X1435">
        <f t="shared" ca="1" si="713"/>
        <v>6.8634089861300405</v>
      </c>
      <c r="Y1435">
        <f t="shared" ca="1" si="714"/>
        <v>0.875460202760034</v>
      </c>
      <c r="Z1435">
        <f t="shared" ca="1" si="715"/>
        <v>7.4234247300375955</v>
      </c>
      <c r="AA1435">
        <f t="shared" ca="1" si="716"/>
        <v>633.24088634348664</v>
      </c>
      <c r="AB1435">
        <f t="shared" ca="1" si="717"/>
        <v>636.04961390324877</v>
      </c>
      <c r="AC1435">
        <f t="shared" ca="1" si="718"/>
        <v>1.4805028880436397E-2</v>
      </c>
      <c r="AD1435">
        <f t="shared" ca="1" si="719"/>
        <v>2.0630109731174677</v>
      </c>
      <c r="AE1435">
        <f t="shared" ca="1" si="720"/>
        <v>43.084351841803468</v>
      </c>
      <c r="AF1435">
        <f t="shared" ca="1" si="721"/>
        <v>1.4305028880357895E-2</v>
      </c>
      <c r="AG1435">
        <f t="shared" ca="1" si="722"/>
        <v>0</v>
      </c>
      <c r="AH1435">
        <f ca="1">IFERROR(IF(V32="Supercritical",MAX($D$16,IFERROR(L1435,MAX($D$16,POWER((ABS(K1435)^2)/($I$5*MAX(F1435,0.1)^2),1/3)))),IF(V32="Subcritical",MAX($D$16,IFERROR(W1435,MAX($D$16,POWER((ABS(K1435)^2)/($I$5*MAX(F1435,0.1)^2),1/3)))),IF(AND(IFERROR(V1435,0)=1,IFERROR(AG1435,0)=1),IF(IFERROR(T1435,-1E+99)&gt;=IFERROR(AE1435,-1E+99),MAX($D$16,IFERROR(L1435,MAX($D$16,POWER((ABS(K1435)^2)/($I$5*MAX(F1435,0.1)^2),1/3)))),MAX($D$16,IFERROR(W1435,MAX($D$16,POWER((ABS(K1435)^2)/($I$5*MAX(F1435,0.1)^2),1/3))))),IF(IFERROR(V1435,0)=1,MAX($D$16,IFERROR(L1435,MAX($D$16,POWER((ABS(K1435)^2)/($I$5*MAX(F1435,0.1)^2),1/3)))),IF(IFERROR(AG1435,0)=1,MAX($D$16,IFERROR(W1435,MAX($D$16,POWER((ABS(K1435)^2)/($I$5*MAX(F1435,0.1)^2),1/3)))),MAX($D$16,POWER((ABS(K1435)^2)/($I$5*MAX(F1435,0.1)^2),1/3))))))),MAX($D$16,POWER((ABS(K1435)^2)/($I$5*MAX(F1435,0.1)^2),1/3)))</f>
        <v>2.1389677043987478</v>
      </c>
      <c r="AI1435">
        <f t="shared" ca="1" si="723"/>
        <v>634.05996770439879</v>
      </c>
      <c r="AJ1435">
        <f t="shared" ca="1" si="724"/>
        <v>635.12945155659816</v>
      </c>
      <c r="AM1435">
        <v>0</v>
      </c>
      <c r="AN1435">
        <v>0</v>
      </c>
      <c r="AO1435">
        <f t="shared" si="725"/>
        <v>0</v>
      </c>
      <c r="AP1435">
        <f t="shared" si="734"/>
        <v>0</v>
      </c>
      <c r="AQ1435">
        <f t="shared" ca="1" si="726"/>
        <v>1.0000000000000004</v>
      </c>
      <c r="AR1435" t="str">
        <f t="shared" ca="1" si="727"/>
        <v>Supercritical</v>
      </c>
      <c r="AS1435">
        <f t="shared" ca="1" si="728"/>
        <v>3.8141460404132466E-3</v>
      </c>
    </row>
    <row r="1436" spans="1:45" x14ac:dyDescent="0.35">
      <c r="A1436">
        <v>1287</v>
      </c>
      <c r="B1436">
        <v>1285.9960000000001</v>
      </c>
      <c r="C1436">
        <v>616069.20700000005</v>
      </c>
      <c r="D1436">
        <v>3096721.3119999999</v>
      </c>
      <c r="E1436">
        <v>631.92049999999995</v>
      </c>
      <c r="F1436">
        <v>5.2</v>
      </c>
      <c r="G1436">
        <v>0</v>
      </c>
      <c r="H1436" t="s">
        <v>194</v>
      </c>
      <c r="I1436">
        <v>0</v>
      </c>
      <c r="J1436">
        <f t="shared" si="729"/>
        <v>1</v>
      </c>
      <c r="K1436">
        <f t="shared" ca="1" si="730"/>
        <v>50.95</v>
      </c>
      <c r="L1436">
        <f t="shared" ca="1" si="731"/>
        <v>1.0684959309922624</v>
      </c>
      <c r="M1436">
        <f t="shared" ca="1" si="704"/>
        <v>5.5561788411597641</v>
      </c>
      <c r="N1436">
        <f t="shared" ca="1" si="705"/>
        <v>0.75728294997139567</v>
      </c>
      <c r="O1436">
        <f t="shared" ca="1" si="706"/>
        <v>9.1699712080119067</v>
      </c>
      <c r="P1436">
        <f t="shared" ca="1" si="707"/>
        <v>632.98899593099225</v>
      </c>
      <c r="Q1436">
        <f t="shared" ca="1" si="708"/>
        <v>637.27484567389581</v>
      </c>
      <c r="R1436">
        <f t="shared" ca="1" si="709"/>
        <v>2.7409906686322007E-2</v>
      </c>
      <c r="S1436">
        <f t="shared" ca="1" si="710"/>
        <v>2.8323507366843055</v>
      </c>
      <c r="T1436">
        <f t="shared" ca="1" si="711"/>
        <v>50.594272557643521</v>
      </c>
      <c r="U1436">
        <f t="shared" ca="1" si="732"/>
        <v>-2.6909906686228169E-2</v>
      </c>
      <c r="V1436">
        <f t="shared" ca="1" si="733"/>
        <v>0</v>
      </c>
      <c r="W1436">
        <f t="shared" ca="1" si="712"/>
        <v>1.321452467124276</v>
      </c>
      <c r="X1436">
        <f t="shared" ca="1" si="713"/>
        <v>6.8715528290462355</v>
      </c>
      <c r="Y1436">
        <f t="shared" ca="1" si="714"/>
        <v>0.87614893800884963</v>
      </c>
      <c r="Z1436">
        <f t="shared" ca="1" si="715"/>
        <v>7.4146268343645714</v>
      </c>
      <c r="AA1436">
        <f t="shared" ca="1" si="716"/>
        <v>633.24195246712418</v>
      </c>
      <c r="AB1436">
        <f t="shared" ca="1" si="717"/>
        <v>636.04402642700586</v>
      </c>
      <c r="AC1436">
        <f t="shared" ca="1" si="718"/>
        <v>1.4754478486463767E-2</v>
      </c>
      <c r="AD1436">
        <f t="shared" ca="1" si="719"/>
        <v>2.0593445838364635</v>
      </c>
      <c r="AE1436">
        <f t="shared" ca="1" si="720"/>
        <v>43.049413711902893</v>
      </c>
      <c r="AF1436">
        <f t="shared" ca="1" si="721"/>
        <v>1.4254478486463995E-2</v>
      </c>
      <c r="AG1436">
        <f t="shared" ca="1" si="722"/>
        <v>0</v>
      </c>
      <c r="AH1436">
        <f ca="1">IFERROR(IF(V32="Supercritical",MAX($D$16,IFERROR(L1436,MAX($D$16,POWER((ABS(K1436)^2)/($I$5*MAX(F1436,0.1)^2),1/3)))),IF(V32="Subcritical",MAX($D$16,IFERROR(W1436,MAX($D$16,POWER((ABS(K1436)^2)/($I$5*MAX(F1436,0.1)^2),1/3)))),IF(AND(IFERROR(V1436,0)=1,IFERROR(AG1436,0)=1),IF(IFERROR(T1436,-1E+99)&gt;=IFERROR(AE1436,-1E+99),MAX($D$16,IFERROR(L1436,MAX($D$16,POWER((ABS(K1436)^2)/($I$5*MAX(F1436,0.1)^2),1/3)))),MAX($D$16,IFERROR(W1436,MAX($D$16,POWER((ABS(K1436)^2)/($I$5*MAX(F1436,0.1)^2),1/3))))),IF(IFERROR(V1436,0)=1,MAX($D$16,IFERROR(L1436,MAX($D$16,POWER((ABS(K1436)^2)/($I$5*MAX(F1436,0.1)^2),1/3)))),IF(IFERROR(AG1436,0)=1,MAX($D$16,IFERROR(W1436,MAX($D$16,POWER((ABS(K1436)^2)/($I$5*MAX(F1436,0.1)^2),1/3)))),MAX($D$16,POWER((ABS(K1436)^2)/($I$5*MAX(F1436,0.1)^2),1/3))))))),MAX($D$16,POWER((ABS(K1436)^2)/($I$5*MAX(F1436,0.1)^2),1/3)))</f>
        <v>2.1389677043987478</v>
      </c>
      <c r="AI1436">
        <f t="shared" ca="1" si="723"/>
        <v>634.05946770439868</v>
      </c>
      <c r="AJ1436">
        <f t="shared" ca="1" si="724"/>
        <v>635.12895155659805</v>
      </c>
      <c r="AM1436">
        <v>0</v>
      </c>
      <c r="AN1436">
        <v>0</v>
      </c>
      <c r="AO1436">
        <f t="shared" si="725"/>
        <v>0</v>
      </c>
      <c r="AP1436">
        <f t="shared" si="734"/>
        <v>0</v>
      </c>
      <c r="AQ1436">
        <f t="shared" ca="1" si="726"/>
        <v>1.0000000000000004</v>
      </c>
      <c r="AR1436" t="str">
        <f t="shared" ca="1" si="727"/>
        <v>Supercritical</v>
      </c>
      <c r="AS1436">
        <f t="shared" ca="1" si="728"/>
        <v>3.8141460404132466E-3</v>
      </c>
    </row>
    <row r="1437" spans="1:45" x14ac:dyDescent="0.35">
      <c r="A1437">
        <v>1288</v>
      </c>
      <c r="B1437">
        <v>1286.9960000000001</v>
      </c>
      <c r="C1437">
        <v>616069.16500000004</v>
      </c>
      <c r="D1437">
        <v>3096720.3130000001</v>
      </c>
      <c r="E1437">
        <v>631.91999999999996</v>
      </c>
      <c r="F1437">
        <v>5.2</v>
      </c>
      <c r="G1437">
        <v>0</v>
      </c>
      <c r="H1437" t="s">
        <v>194</v>
      </c>
      <c r="I1437">
        <v>0</v>
      </c>
      <c r="J1437">
        <f t="shared" si="729"/>
        <v>1</v>
      </c>
      <c r="K1437">
        <f t="shared" ca="1" si="730"/>
        <v>50.95</v>
      </c>
      <c r="L1437">
        <f t="shared" ca="1" si="731"/>
        <v>1.0684959309922624</v>
      </c>
      <c r="M1437">
        <f t="shared" ca="1" si="704"/>
        <v>5.5561788411597641</v>
      </c>
      <c r="N1437">
        <f t="shared" ca="1" si="705"/>
        <v>0.75728294997139567</v>
      </c>
      <c r="O1437">
        <f t="shared" ca="1" si="706"/>
        <v>9.1699712080119067</v>
      </c>
      <c r="P1437">
        <f t="shared" ca="1" si="707"/>
        <v>632.98849593099226</v>
      </c>
      <c r="Q1437">
        <f t="shared" ca="1" si="708"/>
        <v>637.27434567389582</v>
      </c>
      <c r="R1437">
        <f t="shared" ca="1" si="709"/>
        <v>2.7409906686322007E-2</v>
      </c>
      <c r="S1437">
        <f t="shared" ca="1" si="710"/>
        <v>2.8323507366843055</v>
      </c>
      <c r="T1437">
        <f t="shared" ca="1" si="711"/>
        <v>50.594272557643521</v>
      </c>
      <c r="U1437">
        <f t="shared" ca="1" si="732"/>
        <v>-2.6909906686341856E-2</v>
      </c>
      <c r="V1437">
        <f t="shared" ca="1" si="733"/>
        <v>0</v>
      </c>
      <c r="W1437">
        <f t="shared" ca="1" si="712"/>
        <v>1.3230595722324257</v>
      </c>
      <c r="X1437">
        <f t="shared" ca="1" si="713"/>
        <v>6.8799097756086134</v>
      </c>
      <c r="Y1437">
        <f t="shared" ca="1" si="714"/>
        <v>0.87685512403442623</v>
      </c>
      <c r="Z1437">
        <f t="shared" ca="1" si="715"/>
        <v>7.4056203731963688</v>
      </c>
      <c r="AA1437">
        <f t="shared" ca="1" si="716"/>
        <v>633.24305957223237</v>
      </c>
      <c r="AB1437">
        <f t="shared" ca="1" si="717"/>
        <v>636.03833037304287</v>
      </c>
      <c r="AC1437">
        <f t="shared" ca="1" si="718"/>
        <v>1.4702853056984547E-2</v>
      </c>
      <c r="AD1437">
        <f t="shared" ca="1" si="719"/>
        <v>2.0555935305529296</v>
      </c>
      <c r="AE1437">
        <f t="shared" ca="1" si="720"/>
        <v>43.013687058295538</v>
      </c>
      <c r="AF1437">
        <f t="shared" ca="1" si="721"/>
        <v>1.4468403783098438E-2</v>
      </c>
      <c r="AG1437">
        <f t="shared" ca="1" si="722"/>
        <v>0</v>
      </c>
      <c r="AH1437">
        <f ca="1">IFERROR(IF(V32="Supercritical",MAX($D$16,IFERROR(L1437,MAX($D$16,POWER((ABS(K1437)^2)/($I$5*MAX(F1437,0.1)^2),1/3)))),IF(V32="Subcritical",MAX($D$16,IFERROR(W1437,MAX($D$16,POWER((ABS(K1437)^2)/($I$5*MAX(F1437,0.1)^2),1/3)))),IF(AND(IFERROR(V1437,0)=1,IFERROR(AG1437,0)=1),IF(IFERROR(T1437,-1E+99)&gt;=IFERROR(AE1437,-1E+99),MAX($D$16,IFERROR(L1437,MAX($D$16,POWER((ABS(K1437)^2)/($I$5*MAX(F1437,0.1)^2),1/3)))),MAX($D$16,IFERROR(W1437,MAX($D$16,POWER((ABS(K1437)^2)/($I$5*MAX(F1437,0.1)^2),1/3))))),IF(IFERROR(V1437,0)=1,MAX($D$16,IFERROR(L1437,MAX($D$16,POWER((ABS(K1437)^2)/($I$5*MAX(F1437,0.1)^2),1/3)))),IF(IFERROR(AG1437,0)=1,MAX($D$16,IFERROR(W1437,MAX($D$16,POWER((ABS(K1437)^2)/($I$5*MAX(F1437,0.1)^2),1/3)))),MAX($D$16,POWER((ABS(K1437)^2)/($I$5*MAX(F1437,0.1)^2),1/3))))))),MAX($D$16,POWER((ABS(K1437)^2)/($I$5*MAX(F1437,0.1)^2),1/3)))</f>
        <v>2.1389677043987478</v>
      </c>
      <c r="AI1437">
        <f t="shared" ca="1" si="723"/>
        <v>634.0589677043987</v>
      </c>
      <c r="AJ1437">
        <f t="shared" ca="1" si="724"/>
        <v>635.12845155659807</v>
      </c>
      <c r="AM1437">
        <v>0</v>
      </c>
      <c r="AN1437">
        <v>0</v>
      </c>
      <c r="AO1437">
        <f t="shared" si="725"/>
        <v>0</v>
      </c>
      <c r="AP1437">
        <f t="shared" si="734"/>
        <v>0</v>
      </c>
      <c r="AQ1437">
        <f t="shared" ca="1" si="726"/>
        <v>1.0000000000000004</v>
      </c>
      <c r="AR1437" t="str">
        <f t="shared" ca="1" si="727"/>
        <v>Supercritical</v>
      </c>
      <c r="AS1437">
        <f t="shared" ca="1" si="728"/>
        <v>3.8141460404132466E-3</v>
      </c>
    </row>
    <row r="1438" spans="1:45" x14ac:dyDescent="0.35">
      <c r="A1438">
        <v>1289</v>
      </c>
      <c r="B1438">
        <v>1287.9960000000001</v>
      </c>
      <c r="C1438">
        <v>616069.12300000002</v>
      </c>
      <c r="D1438">
        <v>3096719.3139999998</v>
      </c>
      <c r="E1438">
        <v>631.91949999999997</v>
      </c>
      <c r="F1438">
        <v>5.2</v>
      </c>
      <c r="G1438">
        <v>0</v>
      </c>
      <c r="H1438" t="s">
        <v>194</v>
      </c>
      <c r="I1438">
        <v>5.7000000000000002E-2</v>
      </c>
      <c r="J1438">
        <f t="shared" si="729"/>
        <v>1</v>
      </c>
      <c r="K1438">
        <f t="shared" ca="1" si="730"/>
        <v>50.95</v>
      </c>
      <c r="L1438">
        <f t="shared" ca="1" si="731"/>
        <v>1.0684959309922624</v>
      </c>
      <c r="M1438">
        <f t="shared" ca="1" si="704"/>
        <v>5.5561788411597641</v>
      </c>
      <c r="N1438">
        <f t="shared" ca="1" si="705"/>
        <v>0.75728294997139567</v>
      </c>
      <c r="O1438">
        <f t="shared" ca="1" si="706"/>
        <v>9.1699712080119067</v>
      </c>
      <c r="P1438">
        <f t="shared" ca="1" si="707"/>
        <v>632.98799593099227</v>
      </c>
      <c r="Q1438">
        <f t="shared" ca="1" si="708"/>
        <v>637.27384567389583</v>
      </c>
      <c r="R1438">
        <f t="shared" ca="1" si="709"/>
        <v>2.7409906686322007E-2</v>
      </c>
      <c r="S1438">
        <f t="shared" ca="1" si="710"/>
        <v>2.8323507366843055</v>
      </c>
      <c r="T1438">
        <f t="shared" ca="1" si="711"/>
        <v>50.594272557643521</v>
      </c>
      <c r="U1438">
        <f t="shared" ca="1" si="732"/>
        <v>-2.7317062411952975E-2</v>
      </c>
      <c r="V1438">
        <f t="shared" ca="1" si="733"/>
        <v>0</v>
      </c>
      <c r="W1438">
        <f t="shared" ca="1" si="712"/>
        <v>1.3247094455019226</v>
      </c>
      <c r="X1438">
        <f t="shared" ca="1" si="713"/>
        <v>6.888489116609998</v>
      </c>
      <c r="Y1438">
        <f t="shared" ca="1" si="714"/>
        <v>0.87757950139529939</v>
      </c>
      <c r="Z1438">
        <f t="shared" ca="1" si="715"/>
        <v>7.3963969656489494</v>
      </c>
      <c r="AA1438">
        <f t="shared" ca="1" si="716"/>
        <v>633.24420944550184</v>
      </c>
      <c r="AB1438">
        <f t="shared" ca="1" si="717"/>
        <v>636.03252178359878</v>
      </c>
      <c r="AC1438">
        <f t="shared" ca="1" si="718"/>
        <v>1.4650113222281703E-2</v>
      </c>
      <c r="AD1438">
        <f t="shared" ca="1" si="719"/>
        <v>2.0517544857426264</v>
      </c>
      <c r="AE1438">
        <f t="shared" ca="1" si="720"/>
        <v>42.97714168838484</v>
      </c>
      <c r="AF1438">
        <f t="shared" ca="1" si="721"/>
        <v>1.44150028944523E-2</v>
      </c>
      <c r="AG1438">
        <f t="shared" ca="1" si="722"/>
        <v>0</v>
      </c>
      <c r="AH1438">
        <f ca="1">IFERROR(IF(V32="Supercritical",MAX($D$16,IFERROR(L1438,MAX($D$16,POWER((ABS(K1438)^2)/($I$5*MAX(F1438,0.1)^2),1/3)))),IF(V32="Subcritical",MAX($D$16,IFERROR(W1438,MAX($D$16,POWER((ABS(K1438)^2)/($I$5*MAX(F1438,0.1)^2),1/3)))),IF(AND(IFERROR(V1438,0)=1,IFERROR(AG1438,0)=1),IF(IFERROR(T1438,-1E+99)&gt;=IFERROR(AE1438,-1E+99),MAX($D$16,IFERROR(L1438,MAX($D$16,POWER((ABS(K1438)^2)/($I$5*MAX(F1438,0.1)^2),1/3)))),MAX($D$16,IFERROR(W1438,MAX($D$16,POWER((ABS(K1438)^2)/($I$5*MAX(F1438,0.1)^2),1/3))))),IF(IFERROR(V1438,0)=1,MAX($D$16,IFERROR(L1438,MAX($D$16,POWER((ABS(K1438)^2)/($I$5*MAX(F1438,0.1)^2),1/3)))),IF(IFERROR(AG1438,0)=1,MAX($D$16,IFERROR(W1438,MAX($D$16,POWER((ABS(K1438)^2)/($I$5*MAX(F1438,0.1)^2),1/3)))),MAX($D$16,POWER((ABS(K1438)^2)/($I$5*MAX(F1438,0.1)^2),1/3))))))),MAX($D$16,POWER((ABS(K1438)^2)/($I$5*MAX(F1438,0.1)^2),1/3)))</f>
        <v>2.1389677043987478</v>
      </c>
      <c r="AI1438">
        <f t="shared" ca="1" si="723"/>
        <v>634.05846770439871</v>
      </c>
      <c r="AJ1438">
        <f t="shared" ca="1" si="724"/>
        <v>635.12795155659808</v>
      </c>
      <c r="AM1438">
        <v>0</v>
      </c>
      <c r="AN1438">
        <v>0</v>
      </c>
      <c r="AO1438">
        <f t="shared" si="725"/>
        <v>0</v>
      </c>
      <c r="AP1438">
        <f t="shared" si="734"/>
        <v>0</v>
      </c>
      <c r="AQ1438">
        <f t="shared" ca="1" si="726"/>
        <v>1.0000000000000004</v>
      </c>
      <c r="AR1438" t="str">
        <f t="shared" ca="1" si="727"/>
        <v>Supercritical</v>
      </c>
      <c r="AS1438">
        <f t="shared" ca="1" si="728"/>
        <v>3.8141460404132466E-3</v>
      </c>
    </row>
    <row r="1439" spans="1:45" x14ac:dyDescent="0.35">
      <c r="A1439">
        <v>1290</v>
      </c>
      <c r="B1439">
        <v>1288.9960000000001</v>
      </c>
      <c r="C1439">
        <v>616069.07999999996</v>
      </c>
      <c r="D1439">
        <v>3096718.3149999999</v>
      </c>
      <c r="E1439">
        <v>631.91899999999998</v>
      </c>
      <c r="F1439">
        <v>5.2</v>
      </c>
      <c r="G1439">
        <v>0</v>
      </c>
      <c r="H1439" t="s">
        <v>194</v>
      </c>
      <c r="I1439">
        <v>5.7000000000000002E-2</v>
      </c>
      <c r="J1439">
        <f t="shared" si="729"/>
        <v>1</v>
      </c>
      <c r="K1439">
        <f t="shared" ca="1" si="730"/>
        <v>50.95</v>
      </c>
      <c r="L1439">
        <f t="shared" ca="1" si="731"/>
        <v>1.0684959309922624</v>
      </c>
      <c r="M1439">
        <f t="shared" ca="1" si="704"/>
        <v>5.5561788411597641</v>
      </c>
      <c r="N1439">
        <f t="shared" ca="1" si="705"/>
        <v>0.75728294997139567</v>
      </c>
      <c r="O1439">
        <f t="shared" ca="1" si="706"/>
        <v>9.1699712080119067</v>
      </c>
      <c r="P1439">
        <f t="shared" ca="1" si="707"/>
        <v>632.98749593099228</v>
      </c>
      <c r="Q1439">
        <f t="shared" ca="1" si="708"/>
        <v>637.27334567389585</v>
      </c>
      <c r="R1439">
        <f t="shared" ca="1" si="709"/>
        <v>2.7409906686322007E-2</v>
      </c>
      <c r="S1439">
        <f t="shared" ca="1" si="710"/>
        <v>2.8323507366843055</v>
      </c>
      <c r="T1439">
        <f t="shared" ca="1" si="711"/>
        <v>50.594272557643521</v>
      </c>
      <c r="U1439">
        <f t="shared" ca="1" si="732"/>
        <v>-2.7317062411952975E-2</v>
      </c>
      <c r="V1439">
        <f t="shared" ca="1" si="733"/>
        <v>0</v>
      </c>
      <c r="W1439">
        <f t="shared" ca="1" si="712"/>
        <v>1.3264039741044018</v>
      </c>
      <c r="X1439">
        <f t="shared" ca="1" si="713"/>
        <v>6.8973006653428897</v>
      </c>
      <c r="Y1439">
        <f t="shared" ca="1" si="714"/>
        <v>0.87832285098938878</v>
      </c>
      <c r="Z1439">
        <f t="shared" ca="1" si="715"/>
        <v>7.3869478035096057</v>
      </c>
      <c r="AA1439">
        <f t="shared" ca="1" si="716"/>
        <v>633.24540397410442</v>
      </c>
      <c r="AB1439">
        <f t="shared" ca="1" si="717"/>
        <v>636.02659652516331</v>
      </c>
      <c r="AC1439">
        <f t="shared" ca="1" si="718"/>
        <v>1.4596217839772097E-2</v>
      </c>
      <c r="AD1439">
        <f t="shared" ca="1" si="719"/>
        <v>2.0478239569530996</v>
      </c>
      <c r="AE1439">
        <f t="shared" ca="1" si="720"/>
        <v>42.939745972282182</v>
      </c>
      <c r="AF1439">
        <f t="shared" ca="1" si="721"/>
        <v>1.4081621621926388E-2</v>
      </c>
      <c r="AG1439">
        <f t="shared" ca="1" si="722"/>
        <v>0</v>
      </c>
      <c r="AH1439">
        <f ca="1">IFERROR(IF(V32="Supercritical",MAX($D$16,IFERROR(L1439,MAX($D$16,POWER((ABS(K1439)^2)/($I$5*MAX(F1439,0.1)^2),1/3)))),IF(V32="Subcritical",MAX($D$16,IFERROR(W1439,MAX($D$16,POWER((ABS(K1439)^2)/($I$5*MAX(F1439,0.1)^2),1/3)))),IF(AND(IFERROR(V1439,0)=1,IFERROR(AG1439,0)=1),IF(IFERROR(T1439,-1E+99)&gt;=IFERROR(AE1439,-1E+99),MAX($D$16,IFERROR(L1439,MAX($D$16,POWER((ABS(K1439)^2)/($I$5*MAX(F1439,0.1)^2),1/3)))),MAX($D$16,IFERROR(W1439,MAX($D$16,POWER((ABS(K1439)^2)/($I$5*MAX(F1439,0.1)^2),1/3))))),IF(IFERROR(V1439,0)=1,MAX($D$16,IFERROR(L1439,MAX($D$16,POWER((ABS(K1439)^2)/($I$5*MAX(F1439,0.1)^2),1/3)))),IF(IFERROR(AG1439,0)=1,MAX($D$16,IFERROR(W1439,MAX($D$16,POWER((ABS(K1439)^2)/($I$5*MAX(F1439,0.1)^2),1/3)))),MAX($D$16,POWER((ABS(K1439)^2)/($I$5*MAX(F1439,0.1)^2),1/3))))))),MAX($D$16,POWER((ABS(K1439)^2)/($I$5*MAX(F1439,0.1)^2),1/3)))</f>
        <v>2.1389677043987478</v>
      </c>
      <c r="AI1439">
        <f t="shared" ca="1" si="723"/>
        <v>634.05796770439872</v>
      </c>
      <c r="AJ1439">
        <f t="shared" ca="1" si="724"/>
        <v>635.12745155659809</v>
      </c>
      <c r="AM1439">
        <v>0</v>
      </c>
      <c r="AN1439">
        <v>0</v>
      </c>
      <c r="AO1439">
        <f t="shared" si="725"/>
        <v>0</v>
      </c>
      <c r="AP1439">
        <f t="shared" si="734"/>
        <v>0</v>
      </c>
      <c r="AQ1439">
        <f t="shared" ca="1" si="726"/>
        <v>1.0000000000000004</v>
      </c>
      <c r="AR1439" t="str">
        <f t="shared" ca="1" si="727"/>
        <v>Supercritical</v>
      </c>
      <c r="AS1439">
        <f t="shared" ca="1" si="728"/>
        <v>3.8141460404132466E-3</v>
      </c>
    </row>
    <row r="1440" spans="1:45" x14ac:dyDescent="0.35">
      <c r="A1440">
        <v>1291</v>
      </c>
      <c r="B1440">
        <v>1289.9949999999999</v>
      </c>
      <c r="C1440">
        <v>616069.03799999994</v>
      </c>
      <c r="D1440">
        <v>3096717.3160000001</v>
      </c>
      <c r="E1440">
        <v>631.91849999999999</v>
      </c>
      <c r="F1440">
        <v>5.2</v>
      </c>
      <c r="G1440">
        <v>0</v>
      </c>
      <c r="H1440" t="s">
        <v>194</v>
      </c>
      <c r="I1440">
        <v>0</v>
      </c>
      <c r="J1440">
        <f t="shared" si="729"/>
        <v>0.99899999999979627</v>
      </c>
      <c r="K1440">
        <f t="shared" ca="1" si="730"/>
        <v>50.95</v>
      </c>
      <c r="L1440">
        <f t="shared" ca="1" si="731"/>
        <v>1.0684959309922624</v>
      </c>
      <c r="M1440">
        <f t="shared" ca="1" si="704"/>
        <v>5.5561788411597641</v>
      </c>
      <c r="N1440">
        <f t="shared" ca="1" si="705"/>
        <v>0.75728294997139567</v>
      </c>
      <c r="O1440">
        <f t="shared" ca="1" si="706"/>
        <v>9.1699712080119067</v>
      </c>
      <c r="P1440">
        <f t="shared" ca="1" si="707"/>
        <v>632.98699593099229</v>
      </c>
      <c r="Q1440">
        <f t="shared" ca="1" si="708"/>
        <v>637.27284567389586</v>
      </c>
      <c r="R1440">
        <f t="shared" ca="1" si="709"/>
        <v>2.7409906686322007E-2</v>
      </c>
      <c r="S1440">
        <f t="shared" ca="1" si="710"/>
        <v>2.8323507366843055</v>
      </c>
      <c r="T1440">
        <f t="shared" ca="1" si="711"/>
        <v>50.594272557643521</v>
      </c>
      <c r="U1440">
        <f t="shared" ca="1" si="732"/>
        <v>-2.6882496779649045E-2</v>
      </c>
      <c r="V1440">
        <f t="shared" ca="1" si="733"/>
        <v>0</v>
      </c>
      <c r="W1440">
        <f t="shared" ca="1" si="712"/>
        <v>1.3281451527063541</v>
      </c>
      <c r="X1440">
        <f t="shared" ca="1" si="713"/>
        <v>6.9063547940730414</v>
      </c>
      <c r="Y1440">
        <f t="shared" ca="1" si="714"/>
        <v>0.87908599677315968</v>
      </c>
      <c r="Z1440">
        <f t="shared" ca="1" si="715"/>
        <v>7.3772636244701388</v>
      </c>
      <c r="AA1440">
        <f t="shared" ca="1" si="716"/>
        <v>633.24664515270638</v>
      </c>
      <c r="AB1440">
        <f t="shared" ca="1" si="717"/>
        <v>636.02055027935933</v>
      </c>
      <c r="AC1440">
        <f t="shared" ca="1" si="718"/>
        <v>1.4541123898844171E-2</v>
      </c>
      <c r="AD1440">
        <f t="shared" ca="1" si="719"/>
        <v>2.0437982768112488</v>
      </c>
      <c r="AE1440">
        <f t="shared" ca="1" si="720"/>
        <v>42.901466760835561</v>
      </c>
      <c r="AF1440">
        <f t="shared" ca="1" si="721"/>
        <v>1.4041123898891783E-2</v>
      </c>
      <c r="AG1440">
        <f t="shared" ca="1" si="722"/>
        <v>0</v>
      </c>
      <c r="AH1440">
        <f ca="1">IFERROR(IF(V32="Supercritical",MAX($D$16,IFERROR(L1440,MAX($D$16,POWER((ABS(K1440)^2)/($I$5*MAX(F1440,0.1)^2),1/3)))),IF(V32="Subcritical",MAX($D$16,IFERROR(W1440,MAX($D$16,POWER((ABS(K1440)^2)/($I$5*MAX(F1440,0.1)^2),1/3)))),IF(AND(IFERROR(V1440,0)=1,IFERROR(AG1440,0)=1),IF(IFERROR(T1440,-1E+99)&gt;=IFERROR(AE1440,-1E+99),MAX($D$16,IFERROR(L1440,MAX($D$16,POWER((ABS(K1440)^2)/($I$5*MAX(F1440,0.1)^2),1/3)))),MAX($D$16,IFERROR(W1440,MAX($D$16,POWER((ABS(K1440)^2)/($I$5*MAX(F1440,0.1)^2),1/3))))),IF(IFERROR(V1440,0)=1,MAX($D$16,IFERROR(L1440,MAX($D$16,POWER((ABS(K1440)^2)/($I$5*MAX(F1440,0.1)^2),1/3)))),IF(IFERROR(AG1440,0)=1,MAX($D$16,IFERROR(W1440,MAX($D$16,POWER((ABS(K1440)^2)/($I$5*MAX(F1440,0.1)^2),1/3)))),MAX($D$16,POWER((ABS(K1440)^2)/($I$5*MAX(F1440,0.1)^2),1/3))))))),MAX($D$16,POWER((ABS(K1440)^2)/($I$5*MAX(F1440,0.1)^2),1/3)))</f>
        <v>2.1389677043987478</v>
      </c>
      <c r="AI1440">
        <f t="shared" ca="1" si="723"/>
        <v>634.05746770439873</v>
      </c>
      <c r="AJ1440">
        <f t="shared" ca="1" si="724"/>
        <v>635.1269515565981</v>
      </c>
      <c r="AM1440">
        <v>0</v>
      </c>
      <c r="AN1440">
        <v>0</v>
      </c>
      <c r="AO1440">
        <f t="shared" si="725"/>
        <v>0</v>
      </c>
      <c r="AP1440">
        <f t="shared" si="734"/>
        <v>0</v>
      </c>
      <c r="AQ1440">
        <f t="shared" ca="1" si="726"/>
        <v>1.0000000000000004</v>
      </c>
      <c r="AR1440" t="str">
        <f t="shared" ca="1" si="727"/>
        <v>Supercritical</v>
      </c>
      <c r="AS1440">
        <f t="shared" ca="1" si="728"/>
        <v>3.8141460404132466E-3</v>
      </c>
    </row>
    <row r="1441" spans="1:45" x14ac:dyDescent="0.35">
      <c r="A1441">
        <v>1292</v>
      </c>
      <c r="B1441">
        <v>1290.9949999999999</v>
      </c>
      <c r="C1441">
        <v>616068.99600000004</v>
      </c>
      <c r="D1441">
        <v>3096716.3169999998</v>
      </c>
      <c r="E1441">
        <v>631.91800000000001</v>
      </c>
      <c r="F1441">
        <v>5.2</v>
      </c>
      <c r="G1441">
        <v>0</v>
      </c>
      <c r="H1441" t="s">
        <v>194</v>
      </c>
      <c r="I1441">
        <v>0</v>
      </c>
      <c r="J1441">
        <f t="shared" si="729"/>
        <v>1</v>
      </c>
      <c r="K1441">
        <f t="shared" ca="1" si="730"/>
        <v>50.95</v>
      </c>
      <c r="L1441">
        <f t="shared" ca="1" si="731"/>
        <v>1.0684959309922624</v>
      </c>
      <c r="M1441">
        <f t="shared" ca="1" si="704"/>
        <v>5.5561788411597641</v>
      </c>
      <c r="N1441">
        <f t="shared" ca="1" si="705"/>
        <v>0.75728294997139567</v>
      </c>
      <c r="O1441">
        <f t="shared" ca="1" si="706"/>
        <v>9.1699712080119067</v>
      </c>
      <c r="P1441">
        <f t="shared" ca="1" si="707"/>
        <v>632.98649593099231</v>
      </c>
      <c r="Q1441">
        <f t="shared" ca="1" si="708"/>
        <v>637.27234567389587</v>
      </c>
      <c r="R1441">
        <f t="shared" ca="1" si="709"/>
        <v>2.7409906686322007E-2</v>
      </c>
      <c r="S1441">
        <f t="shared" ca="1" si="710"/>
        <v>2.8323507366843055</v>
      </c>
      <c r="T1441">
        <f t="shared" ca="1" si="711"/>
        <v>50.594272557643521</v>
      </c>
      <c r="U1441">
        <f t="shared" ca="1" si="732"/>
        <v>-2.6909906686341856E-2</v>
      </c>
      <c r="V1441">
        <f t="shared" ca="1" si="733"/>
        <v>0</v>
      </c>
      <c r="W1441">
        <f t="shared" ca="1" si="712"/>
        <v>1.3299350910646457</v>
      </c>
      <c r="X1441">
        <f t="shared" ca="1" si="713"/>
        <v>6.915662473536158</v>
      </c>
      <c r="Y1441">
        <f t="shared" ca="1" si="714"/>
        <v>0.87986980869735665</v>
      </c>
      <c r="Z1441">
        <f t="shared" ca="1" si="715"/>
        <v>7.367334683404227</v>
      </c>
      <c r="AA1441">
        <f t="shared" ca="1" si="716"/>
        <v>633.24793509106462</v>
      </c>
      <c r="AB1441">
        <f t="shared" ca="1" si="717"/>
        <v>636.01437853333221</v>
      </c>
      <c r="AC1441">
        <f t="shared" ca="1" si="718"/>
        <v>1.4484786420089921E-2</v>
      </c>
      <c r="AD1441">
        <f t="shared" ca="1" si="719"/>
        <v>2.0396735923309537</v>
      </c>
      <c r="AE1441">
        <f t="shared" ca="1" si="720"/>
        <v>42.862269298458173</v>
      </c>
      <c r="AF1441">
        <f t="shared" ca="1" si="721"/>
        <v>1.423837706897757E-2</v>
      </c>
      <c r="AG1441">
        <f t="shared" ca="1" si="722"/>
        <v>0</v>
      </c>
      <c r="AH1441">
        <f ca="1">IFERROR(IF(V32="Supercritical",MAX($D$16,IFERROR(L1441,MAX($D$16,POWER((ABS(K1441)^2)/($I$5*MAX(F1441,0.1)^2),1/3)))),IF(V32="Subcritical",MAX($D$16,IFERROR(W1441,MAX($D$16,POWER((ABS(K1441)^2)/($I$5*MAX(F1441,0.1)^2),1/3)))),IF(AND(IFERROR(V1441,0)=1,IFERROR(AG1441,0)=1),IF(IFERROR(T1441,-1E+99)&gt;=IFERROR(AE1441,-1E+99),MAX($D$16,IFERROR(L1441,MAX($D$16,POWER((ABS(K1441)^2)/($I$5*MAX(F1441,0.1)^2),1/3)))),MAX($D$16,IFERROR(W1441,MAX($D$16,POWER((ABS(K1441)^2)/($I$5*MAX(F1441,0.1)^2),1/3))))),IF(IFERROR(V1441,0)=1,MAX($D$16,IFERROR(L1441,MAX($D$16,POWER((ABS(K1441)^2)/($I$5*MAX(F1441,0.1)^2),1/3)))),IF(IFERROR(AG1441,0)=1,MAX($D$16,IFERROR(W1441,MAX($D$16,POWER((ABS(K1441)^2)/($I$5*MAX(F1441,0.1)^2),1/3)))),MAX($D$16,POWER((ABS(K1441)^2)/($I$5*MAX(F1441,0.1)^2),1/3))))))),MAX($D$16,POWER((ABS(K1441)^2)/($I$5*MAX(F1441,0.1)^2),1/3)))</f>
        <v>2.1389677043987478</v>
      </c>
      <c r="AI1441">
        <f t="shared" ca="1" si="723"/>
        <v>634.05696770439874</v>
      </c>
      <c r="AJ1441">
        <f t="shared" ca="1" si="724"/>
        <v>635.12645155659811</v>
      </c>
      <c r="AM1441">
        <v>0</v>
      </c>
      <c r="AN1441">
        <v>0</v>
      </c>
      <c r="AO1441">
        <f t="shared" si="725"/>
        <v>0</v>
      </c>
      <c r="AP1441">
        <f t="shared" si="734"/>
        <v>0</v>
      </c>
      <c r="AQ1441">
        <f t="shared" ca="1" si="726"/>
        <v>1.0000000000000004</v>
      </c>
      <c r="AR1441" t="str">
        <f t="shared" ca="1" si="727"/>
        <v>Supercritical</v>
      </c>
      <c r="AS1441">
        <f t="shared" ca="1" si="728"/>
        <v>3.8141460404132466E-3</v>
      </c>
    </row>
    <row r="1442" spans="1:45" x14ac:dyDescent="0.35">
      <c r="A1442">
        <v>1293</v>
      </c>
      <c r="B1442">
        <v>1291.9949999999999</v>
      </c>
      <c r="C1442">
        <v>616068.95400000003</v>
      </c>
      <c r="D1442">
        <v>3096715.318</v>
      </c>
      <c r="E1442">
        <v>631.91750000000002</v>
      </c>
      <c r="F1442">
        <v>5.2</v>
      </c>
      <c r="G1442">
        <v>0</v>
      </c>
      <c r="H1442" t="s">
        <v>194</v>
      </c>
      <c r="I1442">
        <v>5.5E-2</v>
      </c>
      <c r="J1442">
        <f t="shared" si="729"/>
        <v>1</v>
      </c>
      <c r="K1442">
        <f t="shared" ca="1" si="730"/>
        <v>50.95</v>
      </c>
      <c r="L1442">
        <f t="shared" ca="1" si="731"/>
        <v>1.0684959309922624</v>
      </c>
      <c r="M1442">
        <f t="shared" ca="1" si="704"/>
        <v>5.5561788411597641</v>
      </c>
      <c r="N1442">
        <f t="shared" ca="1" si="705"/>
        <v>0.75728294997139567</v>
      </c>
      <c r="O1442">
        <f t="shared" ca="1" si="706"/>
        <v>9.1699712080119067</v>
      </c>
      <c r="P1442">
        <f t="shared" ca="1" si="707"/>
        <v>632.98599593099232</v>
      </c>
      <c r="Q1442">
        <f t="shared" ca="1" si="708"/>
        <v>637.27184567389588</v>
      </c>
      <c r="R1442">
        <f t="shared" ca="1" si="709"/>
        <v>2.7409906686322007E-2</v>
      </c>
      <c r="S1442">
        <f t="shared" ca="1" si="710"/>
        <v>2.8323507366843055</v>
      </c>
      <c r="T1442">
        <f t="shared" ca="1" si="711"/>
        <v>50.594272557643521</v>
      </c>
      <c r="U1442">
        <f t="shared" ca="1" si="732"/>
        <v>-2.7302776246074245E-2</v>
      </c>
      <c r="V1442">
        <f t="shared" ca="1" si="733"/>
        <v>0</v>
      </c>
      <c r="W1442">
        <f t="shared" ca="1" si="712"/>
        <v>1.3317760222592074</v>
      </c>
      <c r="X1442">
        <f t="shared" ca="1" si="713"/>
        <v>6.9252353157478792</v>
      </c>
      <c r="Y1442">
        <f t="shared" ca="1" si="714"/>
        <v>0.88067520587917714</v>
      </c>
      <c r="Z1442">
        <f t="shared" ca="1" si="715"/>
        <v>7.3571507215271774</v>
      </c>
      <c r="AA1442">
        <f t="shared" ca="1" si="716"/>
        <v>633.24927602225921</v>
      </c>
      <c r="AB1442">
        <f t="shared" ca="1" si="717"/>
        <v>636.00807656962252</v>
      </c>
      <c r="AC1442">
        <f t="shared" ca="1" si="718"/>
        <v>1.4427158348599936E-2</v>
      </c>
      <c r="AD1442">
        <f t="shared" ca="1" si="719"/>
        <v>2.035445853465994</v>
      </c>
      <c r="AE1442">
        <f t="shared" ca="1" si="720"/>
        <v>42.822117130417602</v>
      </c>
      <c r="AF1442">
        <f t="shared" ca="1" si="721"/>
        <v>1.4194475557133046E-2</v>
      </c>
      <c r="AG1442">
        <f t="shared" ca="1" si="722"/>
        <v>0</v>
      </c>
      <c r="AH1442">
        <f ca="1">IFERROR(IF(V32="Supercritical",MAX($D$16,IFERROR(L1442,MAX($D$16,POWER((ABS(K1442)^2)/($I$5*MAX(F1442,0.1)^2),1/3)))),IF(V32="Subcritical",MAX($D$16,IFERROR(W1442,MAX($D$16,POWER((ABS(K1442)^2)/($I$5*MAX(F1442,0.1)^2),1/3)))),IF(AND(IFERROR(V1442,0)=1,IFERROR(AG1442,0)=1),IF(IFERROR(T1442,-1E+99)&gt;=IFERROR(AE1442,-1E+99),MAX($D$16,IFERROR(L1442,MAX($D$16,POWER((ABS(K1442)^2)/($I$5*MAX(F1442,0.1)^2),1/3)))),MAX($D$16,IFERROR(W1442,MAX($D$16,POWER((ABS(K1442)^2)/($I$5*MAX(F1442,0.1)^2),1/3))))),IF(IFERROR(V1442,0)=1,MAX($D$16,IFERROR(L1442,MAX($D$16,POWER((ABS(K1442)^2)/($I$5*MAX(F1442,0.1)^2),1/3)))),IF(IFERROR(AG1442,0)=1,MAX($D$16,IFERROR(W1442,MAX($D$16,POWER((ABS(K1442)^2)/($I$5*MAX(F1442,0.1)^2),1/3)))),MAX($D$16,POWER((ABS(K1442)^2)/($I$5*MAX(F1442,0.1)^2),1/3))))))),MAX($D$16,POWER((ABS(K1442)^2)/($I$5*MAX(F1442,0.1)^2),1/3)))</f>
        <v>2.1389677043987478</v>
      </c>
      <c r="AI1442">
        <f t="shared" ca="1" si="723"/>
        <v>634.05646770439876</v>
      </c>
      <c r="AJ1442">
        <f t="shared" ca="1" si="724"/>
        <v>635.12595155659812</v>
      </c>
      <c r="AM1442">
        <v>0</v>
      </c>
      <c r="AN1442">
        <v>0</v>
      </c>
      <c r="AO1442">
        <f t="shared" si="725"/>
        <v>0</v>
      </c>
      <c r="AP1442">
        <f t="shared" si="734"/>
        <v>0</v>
      </c>
      <c r="AQ1442">
        <f t="shared" ca="1" si="726"/>
        <v>1.0000000000000004</v>
      </c>
      <c r="AR1442" t="str">
        <f t="shared" ca="1" si="727"/>
        <v>Supercritical</v>
      </c>
      <c r="AS1442">
        <f t="shared" ca="1" si="728"/>
        <v>3.8141460404132466E-3</v>
      </c>
    </row>
    <row r="1443" spans="1:45" x14ac:dyDescent="0.35">
      <c r="A1443">
        <v>1294</v>
      </c>
      <c r="B1443">
        <v>1292.9960000000001</v>
      </c>
      <c r="C1443">
        <v>616068.91099999996</v>
      </c>
      <c r="D1443">
        <v>3096714.318</v>
      </c>
      <c r="E1443">
        <v>631.91700000000003</v>
      </c>
      <c r="F1443">
        <v>5.2</v>
      </c>
      <c r="G1443">
        <v>0</v>
      </c>
      <c r="H1443" t="s">
        <v>194</v>
      </c>
      <c r="I1443">
        <v>5.5E-2</v>
      </c>
      <c r="J1443">
        <f t="shared" si="729"/>
        <v>1.0010000000002037</v>
      </c>
      <c r="K1443">
        <f t="shared" ca="1" si="730"/>
        <v>50.95</v>
      </c>
      <c r="L1443">
        <f t="shared" ca="1" si="731"/>
        <v>1.0684959309922624</v>
      </c>
      <c r="M1443">
        <f t="shared" ca="1" si="704"/>
        <v>5.5561788411597641</v>
      </c>
      <c r="N1443">
        <f t="shared" ca="1" si="705"/>
        <v>0.75728294997139567</v>
      </c>
      <c r="O1443">
        <f t="shared" ca="1" si="706"/>
        <v>9.1699712080119067</v>
      </c>
      <c r="P1443">
        <f t="shared" ca="1" si="707"/>
        <v>632.98549593099233</v>
      </c>
      <c r="Q1443">
        <f t="shared" ca="1" si="708"/>
        <v>637.27134567389589</v>
      </c>
      <c r="R1443">
        <f t="shared" ca="1" si="709"/>
        <v>2.7409906686322007E-2</v>
      </c>
      <c r="S1443">
        <f t="shared" ca="1" si="710"/>
        <v>2.8323507366843055</v>
      </c>
      <c r="T1443">
        <f t="shared" ca="1" si="711"/>
        <v>50.594272557643521</v>
      </c>
      <c r="U1443">
        <f t="shared" ca="1" si="732"/>
        <v>-2.7330186152767055E-2</v>
      </c>
      <c r="V1443">
        <f t="shared" ca="1" si="733"/>
        <v>0</v>
      </c>
      <c r="W1443">
        <f t="shared" ca="1" si="712"/>
        <v>1.3336703116248305</v>
      </c>
      <c r="X1443">
        <f t="shared" ca="1" si="713"/>
        <v>6.9350856204491187</v>
      </c>
      <c r="Y1443">
        <f t="shared" ca="1" si="714"/>
        <v>0.88150316003281581</v>
      </c>
      <c r="Z1443">
        <f t="shared" ca="1" si="715"/>
        <v>7.3467009332612196</v>
      </c>
      <c r="AA1443">
        <f t="shared" ca="1" si="716"/>
        <v>633.25067031162484</v>
      </c>
      <c r="AB1443">
        <f t="shared" ca="1" si="717"/>
        <v>636.00163945549752</v>
      </c>
      <c r="AC1443">
        <f t="shared" ca="1" si="718"/>
        <v>1.4368190440973691E-2</v>
      </c>
      <c r="AD1443">
        <f t="shared" ca="1" si="719"/>
        <v>2.0311108008487677</v>
      </c>
      <c r="AE1443">
        <f t="shared" ca="1" si="720"/>
        <v>42.780972004225418</v>
      </c>
      <c r="AF1443">
        <f t="shared" ca="1" si="721"/>
        <v>1.3868190441030492E-2</v>
      </c>
      <c r="AG1443">
        <f t="shared" ca="1" si="722"/>
        <v>0</v>
      </c>
      <c r="AH1443">
        <f ca="1">IFERROR(IF(V32="Supercritical",MAX($D$16,IFERROR(L1443,MAX($D$16,POWER((ABS(K1443)^2)/($I$5*MAX(F1443,0.1)^2),1/3)))),IF(V32="Subcritical",MAX($D$16,IFERROR(W1443,MAX($D$16,POWER((ABS(K1443)^2)/($I$5*MAX(F1443,0.1)^2),1/3)))),IF(AND(IFERROR(V1443,0)=1,IFERROR(AG1443,0)=1),IF(IFERROR(T1443,-1E+99)&gt;=IFERROR(AE1443,-1E+99),MAX($D$16,IFERROR(L1443,MAX($D$16,POWER((ABS(K1443)^2)/($I$5*MAX(F1443,0.1)^2),1/3)))),MAX($D$16,IFERROR(W1443,MAX($D$16,POWER((ABS(K1443)^2)/($I$5*MAX(F1443,0.1)^2),1/3))))),IF(IFERROR(V1443,0)=1,MAX($D$16,IFERROR(L1443,MAX($D$16,POWER((ABS(K1443)^2)/($I$5*MAX(F1443,0.1)^2),1/3)))),IF(IFERROR(AG1443,0)=1,MAX($D$16,IFERROR(W1443,MAX($D$16,POWER((ABS(K1443)^2)/($I$5*MAX(F1443,0.1)^2),1/3)))),MAX($D$16,POWER((ABS(K1443)^2)/($I$5*MAX(F1443,0.1)^2),1/3))))))),MAX($D$16,POWER((ABS(K1443)^2)/($I$5*MAX(F1443,0.1)^2),1/3)))</f>
        <v>2.1389677043987478</v>
      </c>
      <c r="AI1443">
        <f t="shared" ca="1" si="723"/>
        <v>634.05596770439877</v>
      </c>
      <c r="AJ1443">
        <f t="shared" ca="1" si="724"/>
        <v>635.12545155659814</v>
      </c>
      <c r="AM1443">
        <v>0</v>
      </c>
      <c r="AN1443">
        <v>0</v>
      </c>
      <c r="AO1443">
        <f t="shared" si="725"/>
        <v>0</v>
      </c>
      <c r="AP1443">
        <f t="shared" si="734"/>
        <v>0</v>
      </c>
      <c r="AQ1443">
        <f t="shared" ca="1" si="726"/>
        <v>1.0000000000000004</v>
      </c>
      <c r="AR1443" t="str">
        <f t="shared" ca="1" si="727"/>
        <v>Supercritical</v>
      </c>
      <c r="AS1443">
        <f t="shared" ca="1" si="728"/>
        <v>3.8141460404132466E-3</v>
      </c>
    </row>
    <row r="1444" spans="1:45" x14ac:dyDescent="0.35">
      <c r="A1444">
        <v>1295</v>
      </c>
      <c r="B1444">
        <v>1293.9960000000001</v>
      </c>
      <c r="C1444">
        <v>616068.86899999995</v>
      </c>
      <c r="D1444">
        <v>3096713.3190000001</v>
      </c>
      <c r="E1444">
        <v>631.91650000000004</v>
      </c>
      <c r="F1444">
        <v>5.2</v>
      </c>
      <c r="G1444">
        <v>0</v>
      </c>
      <c r="H1444" t="s">
        <v>194</v>
      </c>
      <c r="I1444">
        <v>0</v>
      </c>
      <c r="J1444">
        <f t="shared" si="729"/>
        <v>1</v>
      </c>
      <c r="K1444">
        <f t="shared" ca="1" si="730"/>
        <v>50.95</v>
      </c>
      <c r="L1444">
        <f t="shared" ca="1" si="731"/>
        <v>1.0684959309922624</v>
      </c>
      <c r="M1444">
        <f t="shared" ca="1" si="704"/>
        <v>5.5561788411597641</v>
      </c>
      <c r="N1444">
        <f t="shared" ca="1" si="705"/>
        <v>0.75728294997139567</v>
      </c>
      <c r="O1444">
        <f t="shared" ca="1" si="706"/>
        <v>9.1699712080119067</v>
      </c>
      <c r="P1444">
        <f t="shared" ca="1" si="707"/>
        <v>632.98499593099234</v>
      </c>
      <c r="Q1444">
        <f t="shared" ca="1" si="708"/>
        <v>637.27084567389591</v>
      </c>
      <c r="R1444">
        <f t="shared" ca="1" si="709"/>
        <v>2.7409906686322007E-2</v>
      </c>
      <c r="S1444">
        <f t="shared" ca="1" si="710"/>
        <v>2.8323507366843055</v>
      </c>
      <c r="T1444">
        <f t="shared" ca="1" si="711"/>
        <v>50.594272557643521</v>
      </c>
      <c r="U1444">
        <f t="shared" ca="1" si="732"/>
        <v>-2.6909906686341856E-2</v>
      </c>
      <c r="V1444">
        <f t="shared" ca="1" si="733"/>
        <v>0</v>
      </c>
      <c r="W1444">
        <f t="shared" ca="1" si="712"/>
        <v>1.3356204664508073</v>
      </c>
      <c r="X1444">
        <f t="shared" ca="1" si="713"/>
        <v>6.945226425544198</v>
      </c>
      <c r="Y1444">
        <f t="shared" ca="1" si="714"/>
        <v>0.88235469918260323</v>
      </c>
      <c r="Z1444">
        <f t="shared" ca="1" si="715"/>
        <v>7.335973930613469</v>
      </c>
      <c r="AA1444">
        <f t="shared" ca="1" si="716"/>
        <v>633.25212046645083</v>
      </c>
      <c r="AB1444">
        <f t="shared" ca="1" si="717"/>
        <v>635.99506203172302</v>
      </c>
      <c r="AC1444">
        <f t="shared" ca="1" si="718"/>
        <v>1.4307831145683247E-2</v>
      </c>
      <c r="AD1444">
        <f t="shared" ca="1" si="719"/>
        <v>2.0266639526503574</v>
      </c>
      <c r="AE1444">
        <f t="shared" ca="1" si="720"/>
        <v>42.7387937647499</v>
      </c>
      <c r="AF1444">
        <f t="shared" ca="1" si="721"/>
        <v>1.3807831145641103E-2</v>
      </c>
      <c r="AG1444">
        <f t="shared" ca="1" si="722"/>
        <v>0</v>
      </c>
      <c r="AH1444">
        <f ca="1">IFERROR(IF(V32="Supercritical",MAX($D$16,IFERROR(L1444,MAX($D$16,POWER((ABS(K1444)^2)/($I$5*MAX(F1444,0.1)^2),1/3)))),IF(V32="Subcritical",MAX($D$16,IFERROR(W1444,MAX($D$16,POWER((ABS(K1444)^2)/($I$5*MAX(F1444,0.1)^2),1/3)))),IF(AND(IFERROR(V1444,0)=1,IFERROR(AG1444,0)=1),IF(IFERROR(T1444,-1E+99)&gt;=IFERROR(AE1444,-1E+99),MAX($D$16,IFERROR(L1444,MAX($D$16,POWER((ABS(K1444)^2)/($I$5*MAX(F1444,0.1)^2),1/3)))),MAX($D$16,IFERROR(W1444,MAX($D$16,POWER((ABS(K1444)^2)/($I$5*MAX(F1444,0.1)^2),1/3))))),IF(IFERROR(V1444,0)=1,MAX($D$16,IFERROR(L1444,MAX($D$16,POWER((ABS(K1444)^2)/($I$5*MAX(F1444,0.1)^2),1/3)))),IF(IFERROR(AG1444,0)=1,MAX($D$16,IFERROR(W1444,MAX($D$16,POWER((ABS(K1444)^2)/($I$5*MAX(F1444,0.1)^2),1/3)))),MAX($D$16,POWER((ABS(K1444)^2)/($I$5*MAX(F1444,0.1)^2),1/3))))))),MAX($D$16,POWER((ABS(K1444)^2)/($I$5*MAX(F1444,0.1)^2),1/3)))</f>
        <v>2.1389677043987478</v>
      </c>
      <c r="AI1444">
        <f t="shared" ca="1" si="723"/>
        <v>634.05546770439878</v>
      </c>
      <c r="AJ1444">
        <f t="shared" ca="1" si="724"/>
        <v>635.12495155659815</v>
      </c>
      <c r="AM1444">
        <v>0</v>
      </c>
      <c r="AN1444">
        <v>0</v>
      </c>
      <c r="AO1444">
        <f t="shared" si="725"/>
        <v>0</v>
      </c>
      <c r="AP1444">
        <f t="shared" si="734"/>
        <v>0</v>
      </c>
      <c r="AQ1444">
        <f t="shared" ca="1" si="726"/>
        <v>1.0000000000000004</v>
      </c>
      <c r="AR1444" t="str">
        <f t="shared" ca="1" si="727"/>
        <v>Supercritical</v>
      </c>
      <c r="AS1444">
        <f t="shared" ca="1" si="728"/>
        <v>3.8141460404132466E-3</v>
      </c>
    </row>
    <row r="1445" spans="1:45" x14ac:dyDescent="0.35">
      <c r="A1445">
        <v>1296</v>
      </c>
      <c r="B1445">
        <v>1294.9960000000001</v>
      </c>
      <c r="C1445">
        <v>616068.82700000005</v>
      </c>
      <c r="D1445">
        <v>3096712.32</v>
      </c>
      <c r="E1445">
        <v>631.91600000000005</v>
      </c>
      <c r="F1445">
        <v>5.2</v>
      </c>
      <c r="G1445">
        <v>0</v>
      </c>
      <c r="H1445" t="s">
        <v>194</v>
      </c>
      <c r="I1445">
        <v>0</v>
      </c>
      <c r="J1445">
        <f t="shared" si="729"/>
        <v>1</v>
      </c>
      <c r="K1445">
        <f t="shared" ca="1" si="730"/>
        <v>50.95</v>
      </c>
      <c r="L1445">
        <f t="shared" ca="1" si="731"/>
        <v>1.0684959309922624</v>
      </c>
      <c r="M1445">
        <f t="shared" ca="1" si="704"/>
        <v>5.5561788411597641</v>
      </c>
      <c r="N1445">
        <f t="shared" ca="1" si="705"/>
        <v>0.75728294997139567</v>
      </c>
      <c r="O1445">
        <f t="shared" ca="1" si="706"/>
        <v>9.1699712080119067</v>
      </c>
      <c r="P1445">
        <f t="shared" ca="1" si="707"/>
        <v>632.98449593099235</v>
      </c>
      <c r="Q1445">
        <f t="shared" ca="1" si="708"/>
        <v>637.27034567389592</v>
      </c>
      <c r="R1445">
        <f t="shared" ca="1" si="709"/>
        <v>2.7409906686322007E-2</v>
      </c>
      <c r="S1445">
        <f t="shared" ca="1" si="710"/>
        <v>2.8323507366843055</v>
      </c>
      <c r="T1445">
        <f t="shared" ca="1" si="711"/>
        <v>50.594272557643521</v>
      </c>
      <c r="U1445">
        <f t="shared" ca="1" si="732"/>
        <v>-2.6909906686341856E-2</v>
      </c>
      <c r="V1445">
        <f t="shared" ca="1" si="733"/>
        <v>0</v>
      </c>
      <c r="W1445">
        <f t="shared" ca="1" si="712"/>
        <v>1.3376291465246299</v>
      </c>
      <c r="X1445">
        <f t="shared" ca="1" si="713"/>
        <v>6.9556715619280762</v>
      </c>
      <c r="Y1445">
        <f t="shared" ca="1" si="714"/>
        <v>0.88323091168542178</v>
      </c>
      <c r="Z1445">
        <f t="shared" ca="1" si="715"/>
        <v>7.3249577048570309</v>
      </c>
      <c r="AA1445">
        <f t="shared" ca="1" si="716"/>
        <v>633.25362914652464</v>
      </c>
      <c r="AB1445">
        <f t="shared" ca="1" si="717"/>
        <v>635.98833890075218</v>
      </c>
      <c r="AC1445">
        <f t="shared" ca="1" si="718"/>
        <v>1.4246026476421021E-2</v>
      </c>
      <c r="AD1445">
        <f t="shared" ca="1" si="719"/>
        <v>2.022100590492526</v>
      </c>
      <c r="AE1445">
        <f t="shared" ca="1" si="720"/>
        <v>42.695540242659412</v>
      </c>
      <c r="AF1445">
        <f t="shared" ca="1" si="721"/>
        <v>1.4005823902948578E-2</v>
      </c>
      <c r="AG1445">
        <f t="shared" ca="1" si="722"/>
        <v>0</v>
      </c>
      <c r="AH1445">
        <f ca="1">IFERROR(IF(V32="Supercritical",MAX($D$16,IFERROR(L1445,MAX($D$16,POWER((ABS(K1445)^2)/($I$5*MAX(F1445,0.1)^2),1/3)))),IF(V32="Subcritical",MAX($D$16,IFERROR(W1445,MAX($D$16,POWER((ABS(K1445)^2)/($I$5*MAX(F1445,0.1)^2),1/3)))),IF(AND(IFERROR(V1445,0)=1,IFERROR(AG1445,0)=1),IF(IFERROR(T1445,-1E+99)&gt;=IFERROR(AE1445,-1E+99),MAX($D$16,IFERROR(L1445,MAX($D$16,POWER((ABS(K1445)^2)/($I$5*MAX(F1445,0.1)^2),1/3)))),MAX($D$16,IFERROR(W1445,MAX($D$16,POWER((ABS(K1445)^2)/($I$5*MAX(F1445,0.1)^2),1/3))))),IF(IFERROR(V1445,0)=1,MAX($D$16,IFERROR(L1445,MAX($D$16,POWER((ABS(K1445)^2)/($I$5*MAX(F1445,0.1)^2),1/3)))),IF(IFERROR(AG1445,0)=1,MAX($D$16,IFERROR(W1445,MAX($D$16,POWER((ABS(K1445)^2)/($I$5*MAX(F1445,0.1)^2),1/3)))),MAX($D$16,POWER((ABS(K1445)^2)/($I$5*MAX(F1445,0.1)^2),1/3))))))),MAX($D$16,POWER((ABS(K1445)^2)/($I$5*MAX(F1445,0.1)^2),1/3)))</f>
        <v>2.1389677043987478</v>
      </c>
      <c r="AI1445">
        <f t="shared" ca="1" si="723"/>
        <v>634.05496770439879</v>
      </c>
      <c r="AJ1445">
        <f t="shared" ca="1" si="724"/>
        <v>635.12445155659816</v>
      </c>
      <c r="AM1445">
        <v>0</v>
      </c>
      <c r="AN1445">
        <v>0</v>
      </c>
      <c r="AO1445">
        <f t="shared" si="725"/>
        <v>0</v>
      </c>
      <c r="AP1445">
        <f t="shared" si="734"/>
        <v>0</v>
      </c>
      <c r="AQ1445">
        <f t="shared" ca="1" si="726"/>
        <v>1.0000000000000004</v>
      </c>
      <c r="AR1445" t="str">
        <f t="shared" ca="1" si="727"/>
        <v>Supercritical</v>
      </c>
      <c r="AS1445">
        <f t="shared" ca="1" si="728"/>
        <v>3.8141460404132466E-3</v>
      </c>
    </row>
    <row r="1446" spans="1:45" x14ac:dyDescent="0.35">
      <c r="A1446">
        <v>1297</v>
      </c>
      <c r="B1446">
        <v>1295.9960000000001</v>
      </c>
      <c r="C1446">
        <v>616068.78500000003</v>
      </c>
      <c r="D1446">
        <v>3096711.321</v>
      </c>
      <c r="E1446">
        <v>631.91549999999995</v>
      </c>
      <c r="F1446">
        <v>5.2</v>
      </c>
      <c r="G1446">
        <v>0</v>
      </c>
      <c r="H1446" t="s">
        <v>194</v>
      </c>
      <c r="I1446">
        <v>5.7000000000000002E-2</v>
      </c>
      <c r="J1446">
        <f t="shared" si="729"/>
        <v>1</v>
      </c>
      <c r="K1446">
        <f t="shared" ca="1" si="730"/>
        <v>50.95</v>
      </c>
      <c r="L1446">
        <f t="shared" ca="1" si="731"/>
        <v>1.0684959309922624</v>
      </c>
      <c r="M1446">
        <f t="shared" ca="1" si="704"/>
        <v>5.5561788411597641</v>
      </c>
      <c r="N1446">
        <f t="shared" ca="1" si="705"/>
        <v>0.75728294997139567</v>
      </c>
      <c r="O1446">
        <f t="shared" ca="1" si="706"/>
        <v>9.1699712080119067</v>
      </c>
      <c r="P1446">
        <f t="shared" ca="1" si="707"/>
        <v>632.98399593099225</v>
      </c>
      <c r="Q1446">
        <f t="shared" ca="1" si="708"/>
        <v>637.26984567389582</v>
      </c>
      <c r="R1446">
        <f t="shared" ca="1" si="709"/>
        <v>2.7409906686322007E-2</v>
      </c>
      <c r="S1446">
        <f t="shared" ca="1" si="710"/>
        <v>2.8323507366843055</v>
      </c>
      <c r="T1446">
        <f t="shared" ca="1" si="711"/>
        <v>50.594272557643521</v>
      </c>
      <c r="U1446">
        <f t="shared" ca="1" si="732"/>
        <v>-2.7317062411839288E-2</v>
      </c>
      <c r="V1446">
        <f t="shared" ca="1" si="733"/>
        <v>0</v>
      </c>
      <c r="W1446">
        <f t="shared" ca="1" si="712"/>
        <v>1.3396991756047203</v>
      </c>
      <c r="X1446">
        <f t="shared" ca="1" si="713"/>
        <v>6.9664357131445458</v>
      </c>
      <c r="Y1446">
        <f t="shared" ca="1" si="714"/>
        <v>0.88413295059200048</v>
      </c>
      <c r="Z1446">
        <f t="shared" ca="1" si="715"/>
        <v>7.3136395852854186</v>
      </c>
      <c r="AA1446">
        <f t="shared" ca="1" si="716"/>
        <v>633.25519917560462</v>
      </c>
      <c r="AB1446">
        <f t="shared" ca="1" si="717"/>
        <v>635.98146441431277</v>
      </c>
      <c r="AC1446">
        <f t="shared" ca="1" si="718"/>
        <v>1.4182719878045414E-2</v>
      </c>
      <c r="AD1446">
        <f t="shared" ca="1" si="719"/>
        <v>2.0174157443359886</v>
      </c>
      <c r="AE1446">
        <f t="shared" ca="1" si="720"/>
        <v>42.651167135783474</v>
      </c>
      <c r="AF1446">
        <f t="shared" ca="1" si="721"/>
        <v>1.3941715075702632E-2</v>
      </c>
      <c r="AG1446">
        <f t="shared" ca="1" si="722"/>
        <v>0</v>
      </c>
      <c r="AH1446">
        <f ca="1">IFERROR(IF(V32="Supercritical",MAX($D$16,IFERROR(L1446,MAX($D$16,POWER((ABS(K1446)^2)/($I$5*MAX(F1446,0.1)^2),1/3)))),IF(V32="Subcritical",MAX($D$16,IFERROR(W1446,MAX($D$16,POWER((ABS(K1446)^2)/($I$5*MAX(F1446,0.1)^2),1/3)))),IF(AND(IFERROR(V1446,0)=1,IFERROR(AG1446,0)=1),IF(IFERROR(T1446,-1E+99)&gt;=IFERROR(AE1446,-1E+99),MAX($D$16,IFERROR(L1446,MAX($D$16,POWER((ABS(K1446)^2)/($I$5*MAX(F1446,0.1)^2),1/3)))),MAX($D$16,IFERROR(W1446,MAX($D$16,POWER((ABS(K1446)^2)/($I$5*MAX(F1446,0.1)^2),1/3))))),IF(IFERROR(V1446,0)=1,MAX($D$16,IFERROR(L1446,MAX($D$16,POWER((ABS(K1446)^2)/($I$5*MAX(F1446,0.1)^2),1/3)))),IF(IFERROR(AG1446,0)=1,MAX($D$16,IFERROR(W1446,MAX($D$16,POWER((ABS(K1446)^2)/($I$5*MAX(F1446,0.1)^2),1/3)))),MAX($D$16,POWER((ABS(K1446)^2)/($I$5*MAX(F1446,0.1)^2),1/3))))))),MAX($D$16,POWER((ABS(K1446)^2)/($I$5*MAX(F1446,0.1)^2),1/3)))</f>
        <v>2.1389677043987478</v>
      </c>
      <c r="AI1446">
        <f t="shared" ca="1" si="723"/>
        <v>634.05446770439869</v>
      </c>
      <c r="AJ1446">
        <f t="shared" ca="1" si="724"/>
        <v>635.12395155659806</v>
      </c>
      <c r="AM1446">
        <v>0</v>
      </c>
      <c r="AN1446">
        <v>0</v>
      </c>
      <c r="AO1446">
        <f t="shared" si="725"/>
        <v>0</v>
      </c>
      <c r="AP1446">
        <f t="shared" si="734"/>
        <v>0</v>
      </c>
      <c r="AQ1446">
        <f t="shared" ca="1" si="726"/>
        <v>1.0000000000000004</v>
      </c>
      <c r="AR1446" t="str">
        <f t="shared" ca="1" si="727"/>
        <v>Supercritical</v>
      </c>
      <c r="AS1446">
        <f t="shared" ca="1" si="728"/>
        <v>3.8141460404132466E-3</v>
      </c>
    </row>
    <row r="1447" spans="1:45" x14ac:dyDescent="0.35">
      <c r="A1447">
        <v>1298</v>
      </c>
      <c r="B1447">
        <v>1296.9960000000001</v>
      </c>
      <c r="C1447">
        <v>616068.74199999997</v>
      </c>
      <c r="D1447">
        <v>3096710.3220000002</v>
      </c>
      <c r="E1447">
        <v>631.91499999999996</v>
      </c>
      <c r="F1447">
        <v>5.2</v>
      </c>
      <c r="G1447">
        <v>0</v>
      </c>
      <c r="H1447" t="s">
        <v>194</v>
      </c>
      <c r="I1447">
        <v>5.7000000000000002E-2</v>
      </c>
      <c r="J1447">
        <f t="shared" si="729"/>
        <v>1</v>
      </c>
      <c r="K1447">
        <f t="shared" ca="1" si="730"/>
        <v>50.95</v>
      </c>
      <c r="L1447">
        <f t="shared" ca="1" si="731"/>
        <v>1.0684959309922624</v>
      </c>
      <c r="M1447">
        <f t="shared" ca="1" si="704"/>
        <v>5.5561788411597641</v>
      </c>
      <c r="N1447">
        <f t="shared" ca="1" si="705"/>
        <v>0.75728294997139567</v>
      </c>
      <c r="O1447">
        <f t="shared" ca="1" si="706"/>
        <v>9.1699712080119067</v>
      </c>
      <c r="P1447">
        <f t="shared" ca="1" si="707"/>
        <v>632.98349593099226</v>
      </c>
      <c r="Q1447">
        <f t="shared" ca="1" si="708"/>
        <v>637.26934567389583</v>
      </c>
      <c r="R1447">
        <f t="shared" ca="1" si="709"/>
        <v>2.7409906686322007E-2</v>
      </c>
      <c r="S1447">
        <f t="shared" ca="1" si="710"/>
        <v>2.8323507366843055</v>
      </c>
      <c r="T1447">
        <f t="shared" ca="1" si="711"/>
        <v>50.594272557643521</v>
      </c>
      <c r="U1447">
        <f t="shared" ca="1" si="732"/>
        <v>-2.7317062411952975E-2</v>
      </c>
      <c r="V1447">
        <f t="shared" ca="1" si="733"/>
        <v>0</v>
      </c>
      <c r="W1447">
        <f t="shared" ca="1" si="712"/>
        <v>1.3418335539171766</v>
      </c>
      <c r="X1447">
        <f t="shared" ca="1" si="713"/>
        <v>6.9775344803693189</v>
      </c>
      <c r="Y1447">
        <f t="shared" ca="1" si="714"/>
        <v>0.88506203838001096</v>
      </c>
      <c r="Z1447">
        <f t="shared" ca="1" si="715"/>
        <v>7.302006194787479</v>
      </c>
      <c r="AA1447">
        <f t="shared" ca="1" si="716"/>
        <v>633.25683355391709</v>
      </c>
      <c r="AB1447">
        <f t="shared" ca="1" si="717"/>
        <v>635.97443266037556</v>
      </c>
      <c r="AC1447">
        <f t="shared" ca="1" si="718"/>
        <v>1.4117852084718297E-2</v>
      </c>
      <c r="AD1447">
        <f t="shared" ca="1" si="719"/>
        <v>2.0126041762622648</v>
      </c>
      <c r="AE1447">
        <f t="shared" ca="1" si="720"/>
        <v>42.605627882956121</v>
      </c>
      <c r="AF1447">
        <f t="shared" ca="1" si="721"/>
        <v>1.3617852084735205E-2</v>
      </c>
      <c r="AG1447">
        <f t="shared" ca="1" si="722"/>
        <v>0</v>
      </c>
      <c r="AH1447">
        <f ca="1">IFERROR(IF(V32="Supercritical",MAX($D$16,IFERROR(L1447,MAX($D$16,POWER((ABS(K1447)^2)/($I$5*MAX(F1447,0.1)^2),1/3)))),IF(V32="Subcritical",MAX($D$16,IFERROR(W1447,MAX($D$16,POWER((ABS(K1447)^2)/($I$5*MAX(F1447,0.1)^2),1/3)))),IF(AND(IFERROR(V1447,0)=1,IFERROR(AG1447,0)=1),IF(IFERROR(T1447,-1E+99)&gt;=IFERROR(AE1447,-1E+99),MAX($D$16,IFERROR(L1447,MAX($D$16,POWER((ABS(K1447)^2)/($I$5*MAX(F1447,0.1)^2),1/3)))),MAX($D$16,IFERROR(W1447,MAX($D$16,POWER((ABS(K1447)^2)/($I$5*MAX(F1447,0.1)^2),1/3))))),IF(IFERROR(V1447,0)=1,MAX($D$16,IFERROR(L1447,MAX($D$16,POWER((ABS(K1447)^2)/($I$5*MAX(F1447,0.1)^2),1/3)))),IF(IFERROR(AG1447,0)=1,MAX($D$16,IFERROR(W1447,MAX($D$16,POWER((ABS(K1447)^2)/($I$5*MAX(F1447,0.1)^2),1/3)))),MAX($D$16,POWER((ABS(K1447)^2)/($I$5*MAX(F1447,0.1)^2),1/3))))))),MAX($D$16,POWER((ABS(K1447)^2)/($I$5*MAX(F1447,0.1)^2),1/3)))</f>
        <v>2.1389677043987478</v>
      </c>
      <c r="AI1447">
        <f t="shared" ca="1" si="723"/>
        <v>634.0539677043987</v>
      </c>
      <c r="AJ1447">
        <f t="shared" ca="1" si="724"/>
        <v>635.12345155659807</v>
      </c>
      <c r="AM1447">
        <v>0</v>
      </c>
      <c r="AN1447">
        <v>0</v>
      </c>
      <c r="AO1447">
        <f t="shared" si="725"/>
        <v>0</v>
      </c>
      <c r="AP1447">
        <f t="shared" si="734"/>
        <v>0</v>
      </c>
      <c r="AQ1447">
        <f t="shared" ca="1" si="726"/>
        <v>1.0000000000000004</v>
      </c>
      <c r="AR1447" t="str">
        <f t="shared" ca="1" si="727"/>
        <v>Supercritical</v>
      </c>
      <c r="AS1447">
        <f t="shared" ca="1" si="728"/>
        <v>3.8141460404132466E-3</v>
      </c>
    </row>
    <row r="1448" spans="1:45" x14ac:dyDescent="0.35">
      <c r="A1448">
        <v>1299</v>
      </c>
      <c r="B1448">
        <v>1297.9960000000001</v>
      </c>
      <c r="C1448">
        <v>616068.69999999995</v>
      </c>
      <c r="D1448">
        <v>3096709.3229999999</v>
      </c>
      <c r="E1448">
        <v>631.91449999999998</v>
      </c>
      <c r="F1448">
        <v>5.2</v>
      </c>
      <c r="G1448">
        <v>0</v>
      </c>
      <c r="H1448" t="s">
        <v>194</v>
      </c>
      <c r="I1448">
        <v>0</v>
      </c>
      <c r="J1448">
        <f t="shared" si="729"/>
        <v>1</v>
      </c>
      <c r="K1448">
        <f t="shared" ca="1" si="730"/>
        <v>50.95</v>
      </c>
      <c r="L1448">
        <f t="shared" ca="1" si="731"/>
        <v>1.0684959309922624</v>
      </c>
      <c r="M1448">
        <f t="shared" ca="1" si="704"/>
        <v>5.5561788411597641</v>
      </c>
      <c r="N1448">
        <f t="shared" ca="1" si="705"/>
        <v>0.75728294997139567</v>
      </c>
      <c r="O1448">
        <f t="shared" ca="1" si="706"/>
        <v>9.1699712080119067</v>
      </c>
      <c r="P1448">
        <f t="shared" ca="1" si="707"/>
        <v>632.98299593099227</v>
      </c>
      <c r="Q1448">
        <f t="shared" ca="1" si="708"/>
        <v>637.26884567389584</v>
      </c>
      <c r="R1448">
        <f t="shared" ca="1" si="709"/>
        <v>2.7409906686322007E-2</v>
      </c>
      <c r="S1448">
        <f t="shared" ca="1" si="710"/>
        <v>2.8323507366843055</v>
      </c>
      <c r="T1448">
        <f t="shared" ca="1" si="711"/>
        <v>50.594272557643521</v>
      </c>
      <c r="U1448">
        <f t="shared" ca="1" si="732"/>
        <v>-2.6909906686341856E-2</v>
      </c>
      <c r="V1448">
        <f t="shared" ca="1" si="733"/>
        <v>0</v>
      </c>
      <c r="W1448">
        <f t="shared" ca="1" si="712"/>
        <v>1.3440354717815681</v>
      </c>
      <c r="X1448">
        <f t="shared" ca="1" si="713"/>
        <v>6.9889844532641545</v>
      </c>
      <c r="Y1448">
        <f t="shared" ca="1" si="714"/>
        <v>0.88601947209505527</v>
      </c>
      <c r="Z1448">
        <f t="shared" ca="1" si="715"/>
        <v>7.2900434019715377</v>
      </c>
      <c r="AA1448">
        <f t="shared" ca="1" si="716"/>
        <v>633.25853547178156</v>
      </c>
      <c r="AB1448">
        <f t="shared" ca="1" si="717"/>
        <v>635.9672374494894</v>
      </c>
      <c r="AC1448">
        <f t="shared" ca="1" si="718"/>
        <v>1.4051360969848405E-2</v>
      </c>
      <c r="AD1448">
        <f t="shared" ca="1" si="719"/>
        <v>2.0076603630615759</v>
      </c>
      <c r="AE1448">
        <f t="shared" ca="1" si="720"/>
        <v>42.558873529911047</v>
      </c>
      <c r="AF1448">
        <f t="shared" ca="1" si="721"/>
        <v>1.3537309608864234E-2</v>
      </c>
      <c r="AG1448">
        <f t="shared" ca="1" si="722"/>
        <v>0</v>
      </c>
      <c r="AH1448">
        <f ca="1">IFERROR(IF(V32="Supercritical",MAX($D$16,IFERROR(L1448,MAX($D$16,POWER((ABS(K1448)^2)/($I$5*MAX(F1448,0.1)^2),1/3)))),IF(V32="Subcritical",MAX($D$16,IFERROR(W1448,MAX($D$16,POWER((ABS(K1448)^2)/($I$5*MAX(F1448,0.1)^2),1/3)))),IF(AND(IFERROR(V1448,0)=1,IFERROR(AG1448,0)=1),IF(IFERROR(T1448,-1E+99)&gt;=IFERROR(AE1448,-1E+99),MAX($D$16,IFERROR(L1448,MAX($D$16,POWER((ABS(K1448)^2)/($I$5*MAX(F1448,0.1)^2),1/3)))),MAX($D$16,IFERROR(W1448,MAX($D$16,POWER((ABS(K1448)^2)/($I$5*MAX(F1448,0.1)^2),1/3))))),IF(IFERROR(V1448,0)=1,MAX($D$16,IFERROR(L1448,MAX($D$16,POWER((ABS(K1448)^2)/($I$5*MAX(F1448,0.1)^2),1/3)))),IF(IFERROR(AG1448,0)=1,MAX($D$16,IFERROR(W1448,MAX($D$16,POWER((ABS(K1448)^2)/($I$5*MAX(F1448,0.1)^2),1/3)))),MAX($D$16,POWER((ABS(K1448)^2)/($I$5*MAX(F1448,0.1)^2),1/3))))))),MAX($D$16,POWER((ABS(K1448)^2)/($I$5*MAX(F1448,0.1)^2),1/3)))</f>
        <v>2.1389677043987478</v>
      </c>
      <c r="AI1448">
        <f t="shared" ca="1" si="723"/>
        <v>634.05346770439871</v>
      </c>
      <c r="AJ1448">
        <f t="shared" ca="1" si="724"/>
        <v>635.12295155659808</v>
      </c>
      <c r="AM1448">
        <v>0</v>
      </c>
      <c r="AN1448">
        <v>0</v>
      </c>
      <c r="AO1448">
        <f t="shared" si="725"/>
        <v>0</v>
      </c>
      <c r="AP1448">
        <f t="shared" si="734"/>
        <v>0</v>
      </c>
      <c r="AQ1448">
        <f t="shared" ca="1" si="726"/>
        <v>1.0000000000000004</v>
      </c>
      <c r="AR1448" t="str">
        <f t="shared" ca="1" si="727"/>
        <v>Supercritical</v>
      </c>
      <c r="AS1448">
        <f t="shared" ca="1" si="728"/>
        <v>3.8141460404132466E-3</v>
      </c>
    </row>
    <row r="1449" spans="1:45" x14ac:dyDescent="0.35">
      <c r="A1449">
        <v>1300</v>
      </c>
      <c r="B1449">
        <v>1298.9949999999999</v>
      </c>
      <c r="C1449">
        <v>616068.65800000005</v>
      </c>
      <c r="D1449">
        <v>3096708.324</v>
      </c>
      <c r="E1449">
        <v>631.91399999999999</v>
      </c>
      <c r="F1449">
        <v>5.2</v>
      </c>
      <c r="G1449">
        <v>0</v>
      </c>
      <c r="H1449" t="s">
        <v>194</v>
      </c>
      <c r="I1449">
        <v>0</v>
      </c>
      <c r="J1449">
        <f t="shared" si="729"/>
        <v>0.99899999999979627</v>
      </c>
      <c r="K1449">
        <f t="shared" ca="1" si="730"/>
        <v>50.95</v>
      </c>
      <c r="L1449">
        <f t="shared" ca="1" si="731"/>
        <v>1.0684959309922624</v>
      </c>
      <c r="M1449">
        <f t="shared" ca="1" si="704"/>
        <v>5.5561788411597641</v>
      </c>
      <c r="N1449">
        <f t="shared" ca="1" si="705"/>
        <v>0.75728294997139567</v>
      </c>
      <c r="O1449">
        <f t="shared" ca="1" si="706"/>
        <v>9.1699712080119067</v>
      </c>
      <c r="P1449">
        <f t="shared" ca="1" si="707"/>
        <v>632.98249593099229</v>
      </c>
      <c r="Q1449">
        <f t="shared" ca="1" si="708"/>
        <v>637.26834567389585</v>
      </c>
      <c r="R1449">
        <f t="shared" ca="1" si="709"/>
        <v>2.7409906686322007E-2</v>
      </c>
      <c r="S1449">
        <f t="shared" ca="1" si="710"/>
        <v>2.8323507366843055</v>
      </c>
      <c r="T1449">
        <f t="shared" ca="1" si="711"/>
        <v>50.594272557643521</v>
      </c>
      <c r="U1449">
        <f t="shared" ca="1" si="732"/>
        <v>-2.6882496779649045E-2</v>
      </c>
      <c r="V1449">
        <f t="shared" ca="1" si="733"/>
        <v>0</v>
      </c>
      <c r="W1449">
        <f t="shared" ca="1" si="712"/>
        <v>1.3463083244843277</v>
      </c>
      <c r="X1449">
        <f t="shared" ca="1" si="713"/>
        <v>7.0008032873185044</v>
      </c>
      <c r="Y1449">
        <f t="shared" ca="1" si="714"/>
        <v>0.88700662894013915</v>
      </c>
      <c r="Z1449">
        <f t="shared" ca="1" si="715"/>
        <v>7.2777362695353238</v>
      </c>
      <c r="AA1449">
        <f t="shared" ca="1" si="716"/>
        <v>633.2603083244843</v>
      </c>
      <c r="AB1449">
        <f t="shared" ca="1" si="717"/>
        <v>635.95987230047365</v>
      </c>
      <c r="AC1449">
        <f t="shared" ca="1" si="718"/>
        <v>1.3983181387414308E-2</v>
      </c>
      <c r="AD1449">
        <f t="shared" ca="1" si="719"/>
        <v>2.0025784775291484</v>
      </c>
      <c r="AE1449">
        <f t="shared" ca="1" si="720"/>
        <v>42.510852586761978</v>
      </c>
      <c r="AF1449">
        <f t="shared" ca="1" si="721"/>
        <v>1.373963996513794E-2</v>
      </c>
      <c r="AG1449">
        <f t="shared" ca="1" si="722"/>
        <v>0</v>
      </c>
      <c r="AH1449">
        <f ca="1">IFERROR(IF(V32="Supercritical",MAX($D$16,IFERROR(L1449,MAX($D$16,POWER((ABS(K1449)^2)/($I$5*MAX(F1449,0.1)^2),1/3)))),IF(V32="Subcritical",MAX($D$16,IFERROR(W1449,MAX($D$16,POWER((ABS(K1449)^2)/($I$5*MAX(F1449,0.1)^2),1/3)))),IF(AND(IFERROR(V1449,0)=1,IFERROR(AG1449,0)=1),IF(IFERROR(T1449,-1E+99)&gt;=IFERROR(AE1449,-1E+99),MAX($D$16,IFERROR(L1449,MAX($D$16,POWER((ABS(K1449)^2)/($I$5*MAX(F1449,0.1)^2),1/3)))),MAX($D$16,IFERROR(W1449,MAX($D$16,POWER((ABS(K1449)^2)/($I$5*MAX(F1449,0.1)^2),1/3))))),IF(IFERROR(V1449,0)=1,MAX($D$16,IFERROR(L1449,MAX($D$16,POWER((ABS(K1449)^2)/($I$5*MAX(F1449,0.1)^2),1/3)))),IF(IFERROR(AG1449,0)=1,MAX($D$16,IFERROR(W1449,MAX($D$16,POWER((ABS(K1449)^2)/($I$5*MAX(F1449,0.1)^2),1/3)))),MAX($D$16,POWER((ABS(K1449)^2)/($I$5*MAX(F1449,0.1)^2),1/3))))))),MAX($D$16,POWER((ABS(K1449)^2)/($I$5*MAX(F1449,0.1)^2),1/3)))</f>
        <v>2.1389677043987478</v>
      </c>
      <c r="AI1449">
        <f t="shared" ca="1" si="723"/>
        <v>634.05296770439872</v>
      </c>
      <c r="AJ1449">
        <f t="shared" ca="1" si="724"/>
        <v>635.12245155659809</v>
      </c>
      <c r="AM1449">
        <v>0</v>
      </c>
      <c r="AN1449">
        <v>0</v>
      </c>
      <c r="AO1449">
        <f t="shared" si="725"/>
        <v>0</v>
      </c>
      <c r="AP1449">
        <f t="shared" si="734"/>
        <v>0</v>
      </c>
      <c r="AQ1449">
        <f t="shared" ca="1" si="726"/>
        <v>1.0000000000000004</v>
      </c>
      <c r="AR1449" t="str">
        <f t="shared" ca="1" si="727"/>
        <v>Supercritical</v>
      </c>
      <c r="AS1449">
        <f t="shared" ca="1" si="728"/>
        <v>3.8141460404132466E-3</v>
      </c>
    </row>
    <row r="1450" spans="1:45" x14ac:dyDescent="0.35">
      <c r="A1450">
        <v>1301</v>
      </c>
      <c r="B1450">
        <v>1299.9949999999999</v>
      </c>
      <c r="C1450">
        <v>616068.61600000004</v>
      </c>
      <c r="D1450">
        <v>3096707.3250000002</v>
      </c>
      <c r="E1450">
        <v>631.9135</v>
      </c>
      <c r="F1450">
        <v>5.2</v>
      </c>
      <c r="G1450">
        <v>0</v>
      </c>
      <c r="H1450" t="s">
        <v>194</v>
      </c>
      <c r="I1450">
        <v>5.7000000000000002E-2</v>
      </c>
      <c r="J1450">
        <f t="shared" si="729"/>
        <v>1</v>
      </c>
      <c r="K1450">
        <f t="shared" ca="1" si="730"/>
        <v>50.95</v>
      </c>
      <c r="L1450">
        <f t="shared" ca="1" si="731"/>
        <v>1.0684959309922624</v>
      </c>
      <c r="M1450">
        <f t="shared" ca="1" si="704"/>
        <v>5.5561788411597641</v>
      </c>
      <c r="N1450">
        <f t="shared" ca="1" si="705"/>
        <v>0.75728294997139567</v>
      </c>
      <c r="O1450">
        <f t="shared" ca="1" si="706"/>
        <v>9.1699712080119067</v>
      </c>
      <c r="P1450">
        <f t="shared" ca="1" si="707"/>
        <v>632.9819959309923</v>
      </c>
      <c r="Q1450">
        <f t="shared" ca="1" si="708"/>
        <v>637.26784567389586</v>
      </c>
      <c r="R1450">
        <f t="shared" ca="1" si="709"/>
        <v>2.7409906686322007E-2</v>
      </c>
      <c r="S1450">
        <f t="shared" ca="1" si="710"/>
        <v>2.8323507366843055</v>
      </c>
      <c r="T1450">
        <f t="shared" ca="1" si="711"/>
        <v>50.594272557643521</v>
      </c>
      <c r="U1450">
        <f t="shared" ca="1" si="732"/>
        <v>-2.7317062411952975E-2</v>
      </c>
      <c r="V1450">
        <f t="shared" ca="1" si="733"/>
        <v>0</v>
      </c>
      <c r="W1450">
        <f t="shared" ca="1" si="712"/>
        <v>1.3486557285310186</v>
      </c>
      <c r="X1450">
        <f t="shared" ca="1" si="713"/>
        <v>7.0130097883612965</v>
      </c>
      <c r="Y1450">
        <f t="shared" ca="1" si="714"/>
        <v>0.88802497235816003</v>
      </c>
      <c r="Z1450">
        <f t="shared" ca="1" si="715"/>
        <v>7.265068998556937</v>
      </c>
      <c r="AA1450">
        <f t="shared" ca="1" si="716"/>
        <v>633.26215572853107</v>
      </c>
      <c r="AB1450">
        <f t="shared" ca="1" si="717"/>
        <v>635.95233042546238</v>
      </c>
      <c r="AC1450">
        <f t="shared" ca="1" si="718"/>
        <v>1.3913245004278865E-2</v>
      </c>
      <c r="AD1450">
        <f t="shared" ca="1" si="719"/>
        <v>1.9973523683671006</v>
      </c>
      <c r="AE1450">
        <f t="shared" ca="1" si="720"/>
        <v>42.461510876621674</v>
      </c>
      <c r="AF1450">
        <f t="shared" ca="1" si="721"/>
        <v>1.3682262473935225E-2</v>
      </c>
      <c r="AG1450">
        <f t="shared" ca="1" si="722"/>
        <v>0</v>
      </c>
      <c r="AH1450">
        <f ca="1">IFERROR(IF(V32="Supercritical",MAX($D$16,IFERROR(L1450,MAX($D$16,POWER((ABS(K1450)^2)/($I$5*MAX(F1450,0.1)^2),1/3)))),IF(V32="Subcritical",MAX($D$16,IFERROR(W1450,MAX($D$16,POWER((ABS(K1450)^2)/($I$5*MAX(F1450,0.1)^2),1/3)))),IF(AND(IFERROR(V1450,0)=1,IFERROR(AG1450,0)=1),IF(IFERROR(T1450,-1E+99)&gt;=IFERROR(AE1450,-1E+99),MAX($D$16,IFERROR(L1450,MAX($D$16,POWER((ABS(K1450)^2)/($I$5*MAX(F1450,0.1)^2),1/3)))),MAX($D$16,IFERROR(W1450,MAX($D$16,POWER((ABS(K1450)^2)/($I$5*MAX(F1450,0.1)^2),1/3))))),IF(IFERROR(V1450,0)=1,MAX($D$16,IFERROR(L1450,MAX($D$16,POWER((ABS(K1450)^2)/($I$5*MAX(F1450,0.1)^2),1/3)))),IF(IFERROR(AG1450,0)=1,MAX($D$16,IFERROR(W1450,MAX($D$16,POWER((ABS(K1450)^2)/($I$5*MAX(F1450,0.1)^2),1/3)))),MAX($D$16,POWER((ABS(K1450)^2)/($I$5*MAX(F1450,0.1)^2),1/3))))))),MAX($D$16,POWER((ABS(K1450)^2)/($I$5*MAX(F1450,0.1)^2),1/3)))</f>
        <v>2.1389677043987478</v>
      </c>
      <c r="AI1450">
        <f t="shared" ca="1" si="723"/>
        <v>634.05246770439874</v>
      </c>
      <c r="AJ1450">
        <f t="shared" ca="1" si="724"/>
        <v>635.12195155659811</v>
      </c>
      <c r="AM1450">
        <v>0</v>
      </c>
      <c r="AN1450">
        <v>0</v>
      </c>
      <c r="AO1450">
        <f t="shared" si="725"/>
        <v>0</v>
      </c>
      <c r="AP1450">
        <f t="shared" si="734"/>
        <v>0</v>
      </c>
      <c r="AQ1450">
        <f t="shared" ca="1" si="726"/>
        <v>1.0000000000000004</v>
      </c>
      <c r="AR1450" t="str">
        <f t="shared" ca="1" si="727"/>
        <v>Supercritical</v>
      </c>
      <c r="AS1450">
        <f t="shared" ca="1" si="728"/>
        <v>3.8141460404132466E-3</v>
      </c>
    </row>
    <row r="1451" spans="1:45" x14ac:dyDescent="0.35">
      <c r="A1451">
        <v>1302</v>
      </c>
      <c r="B1451">
        <v>1300.9949999999999</v>
      </c>
      <c r="C1451">
        <v>616068.57299999997</v>
      </c>
      <c r="D1451">
        <v>3096706.3259999999</v>
      </c>
      <c r="E1451">
        <v>631.91300000000001</v>
      </c>
      <c r="F1451">
        <v>5.2</v>
      </c>
      <c r="G1451">
        <v>0</v>
      </c>
      <c r="H1451" t="s">
        <v>194</v>
      </c>
      <c r="I1451">
        <v>0.06</v>
      </c>
      <c r="J1451">
        <f t="shared" si="729"/>
        <v>1</v>
      </c>
      <c r="K1451">
        <f t="shared" ca="1" si="730"/>
        <v>50.95</v>
      </c>
      <c r="L1451">
        <f t="shared" ca="1" si="731"/>
        <v>1.0684959309922624</v>
      </c>
      <c r="M1451">
        <f t="shared" ca="1" si="704"/>
        <v>5.5561788411597641</v>
      </c>
      <c r="N1451">
        <f t="shared" ca="1" si="705"/>
        <v>0.75728294997139567</v>
      </c>
      <c r="O1451">
        <f t="shared" ca="1" si="706"/>
        <v>9.1699712080119067</v>
      </c>
      <c r="P1451">
        <f t="shared" ca="1" si="707"/>
        <v>632.98149593099231</v>
      </c>
      <c r="Q1451">
        <f t="shared" ca="1" si="708"/>
        <v>637.26734567389587</v>
      </c>
      <c r="R1451">
        <f t="shared" ca="1" si="709"/>
        <v>2.7409906686322007E-2</v>
      </c>
      <c r="S1451">
        <f t="shared" ca="1" si="710"/>
        <v>2.8323507366843055</v>
      </c>
      <c r="T1451">
        <f t="shared" ca="1" si="711"/>
        <v>50.594272557643521</v>
      </c>
      <c r="U1451">
        <f t="shared" ca="1" si="732"/>
        <v>-2.7338491660657382E-2</v>
      </c>
      <c r="V1451">
        <f t="shared" ca="1" si="733"/>
        <v>0</v>
      </c>
      <c r="W1451">
        <f t="shared" ca="1" si="712"/>
        <v>1.3510815394257336</v>
      </c>
      <c r="X1451">
        <f t="shared" ca="1" si="713"/>
        <v>7.0256240050138148</v>
      </c>
      <c r="Y1451">
        <f t="shared" ca="1" si="714"/>
        <v>0.88907605865746664</v>
      </c>
      <c r="Z1451">
        <f t="shared" ca="1" si="715"/>
        <v>7.2520248683447468</v>
      </c>
      <c r="AA1451">
        <f t="shared" ca="1" si="716"/>
        <v>633.26408153942577</v>
      </c>
      <c r="AB1451">
        <f t="shared" ca="1" si="717"/>
        <v>635.94460471430295</v>
      </c>
      <c r="AC1451">
        <f t="shared" ca="1" si="718"/>
        <v>1.3841480123077234E-2</v>
      </c>
      <c r="AD1451">
        <f t="shared" ca="1" si="719"/>
        <v>1.9919755385777931</v>
      </c>
      <c r="AE1451">
        <f t="shared" ca="1" si="720"/>
        <v>42.410791374886401</v>
      </c>
      <c r="AF1451">
        <f t="shared" ca="1" si="721"/>
        <v>1.336425668046104E-2</v>
      </c>
      <c r="AG1451">
        <f t="shared" ca="1" si="722"/>
        <v>0</v>
      </c>
      <c r="AH1451">
        <f ca="1">IFERROR(IF(V32="Supercritical",MAX($D$16,IFERROR(L1451,MAX($D$16,POWER((ABS(K1451)^2)/($I$5*MAX(F1451,0.1)^2),1/3)))),IF(V32="Subcritical",MAX($D$16,IFERROR(W1451,MAX($D$16,POWER((ABS(K1451)^2)/($I$5*MAX(F1451,0.1)^2),1/3)))),IF(AND(IFERROR(V1451,0)=1,IFERROR(AG1451,0)=1),IF(IFERROR(T1451,-1E+99)&gt;=IFERROR(AE1451,-1E+99),MAX($D$16,IFERROR(L1451,MAX($D$16,POWER((ABS(K1451)^2)/($I$5*MAX(F1451,0.1)^2),1/3)))),MAX($D$16,IFERROR(W1451,MAX($D$16,POWER((ABS(K1451)^2)/($I$5*MAX(F1451,0.1)^2),1/3))))),IF(IFERROR(V1451,0)=1,MAX($D$16,IFERROR(L1451,MAX($D$16,POWER((ABS(K1451)^2)/($I$5*MAX(F1451,0.1)^2),1/3)))),IF(IFERROR(AG1451,0)=1,MAX($D$16,IFERROR(W1451,MAX($D$16,POWER((ABS(K1451)^2)/($I$5*MAX(F1451,0.1)^2),1/3)))),MAX($D$16,POWER((ABS(K1451)^2)/($I$5*MAX(F1451,0.1)^2),1/3))))))),MAX($D$16,POWER((ABS(K1451)^2)/($I$5*MAX(F1451,0.1)^2),1/3)))</f>
        <v>2.1389677043987478</v>
      </c>
      <c r="AI1451">
        <f t="shared" ca="1" si="723"/>
        <v>634.05196770439875</v>
      </c>
      <c r="AJ1451">
        <f t="shared" ca="1" si="724"/>
        <v>635.12145155659812</v>
      </c>
      <c r="AM1451">
        <v>0</v>
      </c>
      <c r="AN1451">
        <v>0</v>
      </c>
      <c r="AO1451">
        <f t="shared" si="725"/>
        <v>0</v>
      </c>
      <c r="AP1451">
        <f t="shared" si="734"/>
        <v>0</v>
      </c>
      <c r="AQ1451">
        <f t="shared" ca="1" si="726"/>
        <v>1.0000000000000004</v>
      </c>
      <c r="AR1451" t="str">
        <f t="shared" ca="1" si="727"/>
        <v>Supercritical</v>
      </c>
      <c r="AS1451">
        <f t="shared" ca="1" si="728"/>
        <v>3.8141460404132466E-3</v>
      </c>
    </row>
    <row r="1452" spans="1:45" x14ac:dyDescent="0.35">
      <c r="A1452">
        <v>1303</v>
      </c>
      <c r="B1452">
        <v>1301.9960000000001</v>
      </c>
      <c r="C1452">
        <v>616068.53099999996</v>
      </c>
      <c r="D1452">
        <v>3096705.3259999999</v>
      </c>
      <c r="E1452">
        <v>631.91250000000002</v>
      </c>
      <c r="F1452">
        <v>5.2</v>
      </c>
      <c r="G1452">
        <v>0</v>
      </c>
      <c r="H1452" t="s">
        <v>194</v>
      </c>
      <c r="I1452">
        <v>2E-3</v>
      </c>
      <c r="J1452">
        <f t="shared" si="729"/>
        <v>1.0010000000002037</v>
      </c>
      <c r="K1452">
        <f t="shared" ca="1" si="730"/>
        <v>50.95</v>
      </c>
      <c r="L1452">
        <f t="shared" ca="1" si="731"/>
        <v>1.0684959309922624</v>
      </c>
      <c r="M1452">
        <f t="shared" ca="1" si="704"/>
        <v>5.5561788411597641</v>
      </c>
      <c r="N1452">
        <f t="shared" ca="1" si="705"/>
        <v>0.75728294997139567</v>
      </c>
      <c r="O1452">
        <f t="shared" ca="1" si="706"/>
        <v>9.1699712080119067</v>
      </c>
      <c r="P1452">
        <f t="shared" ca="1" si="707"/>
        <v>632.98099593099232</v>
      </c>
      <c r="Q1452">
        <f t="shared" ca="1" si="708"/>
        <v>637.26684567389589</v>
      </c>
      <c r="R1452">
        <f t="shared" ca="1" si="709"/>
        <v>2.7409906686322007E-2</v>
      </c>
      <c r="S1452">
        <f t="shared" ca="1" si="710"/>
        <v>2.8323507366843055</v>
      </c>
      <c r="T1452">
        <f t="shared" ca="1" si="711"/>
        <v>50.594272557643521</v>
      </c>
      <c r="U1452">
        <f t="shared" ca="1" si="732"/>
        <v>-2.6951602758799709E-2</v>
      </c>
      <c r="V1452">
        <f t="shared" ca="1" si="733"/>
        <v>0</v>
      </c>
      <c r="W1452">
        <f t="shared" ca="1" si="712"/>
        <v>1.3535898711425816</v>
      </c>
      <c r="X1452">
        <f t="shared" ca="1" si="713"/>
        <v>7.0386673299414246</v>
      </c>
      <c r="Y1452">
        <f t="shared" ca="1" si="714"/>
        <v>0.89016154423565186</v>
      </c>
      <c r="Z1452">
        <f t="shared" ca="1" si="715"/>
        <v>7.2385861714569772</v>
      </c>
      <c r="AA1452">
        <f t="shared" ca="1" si="716"/>
        <v>633.26608987114264</v>
      </c>
      <c r="AB1452">
        <f t="shared" ca="1" si="717"/>
        <v>635.93668771831938</v>
      </c>
      <c r="AC1452">
        <f t="shared" ca="1" si="718"/>
        <v>1.3767811495310705E-2</v>
      </c>
      <c r="AD1452">
        <f t="shared" ca="1" si="719"/>
        <v>1.9864411222280371</v>
      </c>
      <c r="AE1452">
        <f t="shared" ca="1" si="720"/>
        <v>42.358634038745485</v>
      </c>
      <c r="AF1452">
        <f t="shared" ca="1" si="721"/>
        <v>1.352151829075865E-2</v>
      </c>
      <c r="AG1452">
        <f t="shared" ca="1" si="722"/>
        <v>0</v>
      </c>
      <c r="AH1452">
        <f ca="1">IFERROR(IF(V32="Supercritical",MAX($D$16,IFERROR(L1452,MAX($D$16,POWER((ABS(K1452)^2)/($I$5*MAX(F1452,0.1)^2),1/3)))),IF(V32="Subcritical",MAX($D$16,IFERROR(W1452,MAX($D$16,POWER((ABS(K1452)^2)/($I$5*MAX(F1452,0.1)^2),1/3)))),IF(AND(IFERROR(V1452,0)=1,IFERROR(AG1452,0)=1),IF(IFERROR(T1452,-1E+99)&gt;=IFERROR(AE1452,-1E+99),MAX($D$16,IFERROR(L1452,MAX($D$16,POWER((ABS(K1452)^2)/($I$5*MAX(F1452,0.1)^2),1/3)))),MAX($D$16,IFERROR(W1452,MAX($D$16,POWER((ABS(K1452)^2)/($I$5*MAX(F1452,0.1)^2),1/3))))),IF(IFERROR(V1452,0)=1,MAX($D$16,IFERROR(L1452,MAX($D$16,POWER((ABS(K1452)^2)/($I$5*MAX(F1452,0.1)^2),1/3)))),IF(IFERROR(AG1452,0)=1,MAX($D$16,IFERROR(W1452,MAX($D$16,POWER((ABS(K1452)^2)/($I$5*MAX(F1452,0.1)^2),1/3)))),MAX($D$16,POWER((ABS(K1452)^2)/($I$5*MAX(F1452,0.1)^2),1/3))))))),MAX($D$16,POWER((ABS(K1452)^2)/($I$5*MAX(F1452,0.1)^2),1/3)))</f>
        <v>2.1389677043987478</v>
      </c>
      <c r="AI1452">
        <f t="shared" ca="1" si="723"/>
        <v>634.05146770439876</v>
      </c>
      <c r="AJ1452">
        <f t="shared" ca="1" si="724"/>
        <v>635.12095155659813</v>
      </c>
      <c r="AM1452">
        <v>0</v>
      </c>
      <c r="AN1452">
        <v>0</v>
      </c>
      <c r="AO1452">
        <f t="shared" si="725"/>
        <v>0</v>
      </c>
      <c r="AP1452">
        <f t="shared" si="734"/>
        <v>0</v>
      </c>
      <c r="AQ1452">
        <f t="shared" ca="1" si="726"/>
        <v>1.0000000000000004</v>
      </c>
      <c r="AR1452" t="str">
        <f t="shared" ca="1" si="727"/>
        <v>Supercritical</v>
      </c>
      <c r="AS1452">
        <f t="shared" ca="1" si="728"/>
        <v>3.8141460404132466E-3</v>
      </c>
    </row>
    <row r="1453" spans="1:45" x14ac:dyDescent="0.35">
      <c r="A1453">
        <v>1304</v>
      </c>
      <c r="B1453">
        <v>1302.9960000000001</v>
      </c>
      <c r="C1453">
        <v>616068.48899999994</v>
      </c>
      <c r="D1453">
        <v>3096704.327</v>
      </c>
      <c r="E1453">
        <v>631.91200000000003</v>
      </c>
      <c r="F1453">
        <v>5.2</v>
      </c>
      <c r="G1453">
        <v>0</v>
      </c>
      <c r="H1453" t="s">
        <v>194</v>
      </c>
      <c r="I1453">
        <v>5.7000000000000002E-2</v>
      </c>
      <c r="J1453">
        <f t="shared" si="729"/>
        <v>1</v>
      </c>
      <c r="K1453">
        <f t="shared" ca="1" si="730"/>
        <v>50.95</v>
      </c>
      <c r="L1453">
        <f t="shared" ca="1" si="731"/>
        <v>1.0684959309922624</v>
      </c>
      <c r="M1453">
        <f t="shared" ca="1" si="704"/>
        <v>5.5561788411597641</v>
      </c>
      <c r="N1453">
        <f t="shared" ca="1" si="705"/>
        <v>0.75728294997139567</v>
      </c>
      <c r="O1453">
        <f t="shared" ca="1" si="706"/>
        <v>9.1699712080119067</v>
      </c>
      <c r="P1453">
        <f t="shared" ca="1" si="707"/>
        <v>632.98049593099233</v>
      </c>
      <c r="Q1453">
        <f t="shared" ca="1" si="708"/>
        <v>637.2663456738959</v>
      </c>
      <c r="R1453">
        <f t="shared" ca="1" si="709"/>
        <v>2.7409906686322007E-2</v>
      </c>
      <c r="S1453">
        <f t="shared" ca="1" si="710"/>
        <v>2.8323507366843055</v>
      </c>
      <c r="T1453">
        <f t="shared" ca="1" si="711"/>
        <v>50.594272557643521</v>
      </c>
      <c r="U1453">
        <f t="shared" ca="1" si="732"/>
        <v>-2.7317062411952975E-2</v>
      </c>
      <c r="V1453">
        <f t="shared" ca="1" si="733"/>
        <v>0</v>
      </c>
      <c r="W1453">
        <f t="shared" ca="1" si="712"/>
        <v>1.3561851174756654</v>
      </c>
      <c r="X1453">
        <f t="shared" ca="1" si="713"/>
        <v>7.0521626108734603</v>
      </c>
      <c r="Y1453">
        <f t="shared" ca="1" si="714"/>
        <v>0.89128319346356255</v>
      </c>
      <c r="Z1453">
        <f t="shared" ca="1" si="715"/>
        <v>7.2247341434586527</v>
      </c>
      <c r="AA1453">
        <f t="shared" ca="1" si="716"/>
        <v>633.2681851174757</v>
      </c>
      <c r="AB1453">
        <f t="shared" ca="1" si="717"/>
        <v>635.9285716334623</v>
      </c>
      <c r="AC1453">
        <f t="shared" ca="1" si="718"/>
        <v>1.3692160124267822E-2</v>
      </c>
      <c r="AD1453">
        <f t="shared" ca="1" si="719"/>
        <v>1.980741859451149</v>
      </c>
      <c r="AE1453">
        <f t="shared" ca="1" si="720"/>
        <v>42.304975626467765</v>
      </c>
      <c r="AF1453">
        <f t="shared" ca="1" si="721"/>
        <v>1.3444896843338938E-2</v>
      </c>
      <c r="AG1453">
        <f t="shared" ca="1" si="722"/>
        <v>0</v>
      </c>
      <c r="AH1453">
        <f ca="1">IFERROR(IF(V32="Supercritical",MAX($D$16,IFERROR(L1453,MAX($D$16,POWER((ABS(K1453)^2)/($I$5*MAX(F1453,0.1)^2),1/3)))),IF(V32="Subcritical",MAX($D$16,IFERROR(W1453,MAX($D$16,POWER((ABS(K1453)^2)/($I$5*MAX(F1453,0.1)^2),1/3)))),IF(AND(IFERROR(V1453,0)=1,IFERROR(AG1453,0)=1),IF(IFERROR(T1453,-1E+99)&gt;=IFERROR(AE1453,-1E+99),MAX($D$16,IFERROR(L1453,MAX($D$16,POWER((ABS(K1453)^2)/($I$5*MAX(F1453,0.1)^2),1/3)))),MAX($D$16,IFERROR(W1453,MAX($D$16,POWER((ABS(K1453)^2)/($I$5*MAX(F1453,0.1)^2),1/3))))),IF(IFERROR(V1453,0)=1,MAX($D$16,IFERROR(L1453,MAX($D$16,POWER((ABS(K1453)^2)/($I$5*MAX(F1453,0.1)^2),1/3)))),IF(IFERROR(AG1453,0)=1,MAX($D$16,IFERROR(W1453,MAX($D$16,POWER((ABS(K1453)^2)/($I$5*MAX(F1453,0.1)^2),1/3)))),MAX($D$16,POWER((ABS(K1453)^2)/($I$5*MAX(F1453,0.1)^2),1/3))))))),MAX($D$16,POWER((ABS(K1453)^2)/($I$5*MAX(F1453,0.1)^2),1/3)))</f>
        <v>2.1389677043987478</v>
      </c>
      <c r="AI1453">
        <f t="shared" ca="1" si="723"/>
        <v>634.05096770439877</v>
      </c>
      <c r="AJ1453">
        <f t="shared" ca="1" si="724"/>
        <v>635.12045155659814</v>
      </c>
      <c r="AM1453">
        <v>0</v>
      </c>
      <c r="AN1453">
        <v>0</v>
      </c>
      <c r="AO1453">
        <f t="shared" si="725"/>
        <v>0</v>
      </c>
      <c r="AP1453">
        <f t="shared" si="734"/>
        <v>0</v>
      </c>
      <c r="AQ1453">
        <f t="shared" ca="1" si="726"/>
        <v>1.0000000000000004</v>
      </c>
      <c r="AR1453" t="str">
        <f t="shared" ca="1" si="727"/>
        <v>Supercritical</v>
      </c>
      <c r="AS1453">
        <f t="shared" ca="1" si="728"/>
        <v>3.8141460404132466E-3</v>
      </c>
    </row>
    <row r="1454" spans="1:45" x14ac:dyDescent="0.35">
      <c r="A1454">
        <v>1305</v>
      </c>
      <c r="B1454">
        <v>1303.9960000000001</v>
      </c>
      <c r="C1454">
        <v>616068.446</v>
      </c>
      <c r="D1454">
        <v>3096703.3280000002</v>
      </c>
      <c r="E1454">
        <v>631.91150000000005</v>
      </c>
      <c r="F1454">
        <v>5.2</v>
      </c>
      <c r="G1454">
        <v>0</v>
      </c>
      <c r="H1454" t="s">
        <v>194</v>
      </c>
      <c r="I1454">
        <v>5.7000000000000002E-2</v>
      </c>
      <c r="J1454">
        <f t="shared" si="729"/>
        <v>1</v>
      </c>
      <c r="K1454">
        <f t="shared" ca="1" si="730"/>
        <v>50.95</v>
      </c>
      <c r="L1454">
        <f t="shared" ca="1" si="731"/>
        <v>1.0684959309922624</v>
      </c>
      <c r="M1454">
        <f t="shared" ca="1" si="704"/>
        <v>5.5561788411597641</v>
      </c>
      <c r="N1454">
        <f t="shared" ca="1" si="705"/>
        <v>0.75728294997139567</v>
      </c>
      <c r="O1454">
        <f t="shared" ca="1" si="706"/>
        <v>9.1699712080119067</v>
      </c>
      <c r="P1454">
        <f t="shared" ca="1" si="707"/>
        <v>632.97999593099235</v>
      </c>
      <c r="Q1454">
        <f t="shared" ca="1" si="708"/>
        <v>637.26584567389591</v>
      </c>
      <c r="R1454">
        <f t="shared" ca="1" si="709"/>
        <v>2.7409906686322007E-2</v>
      </c>
      <c r="S1454">
        <f t="shared" ca="1" si="710"/>
        <v>2.8323507366843055</v>
      </c>
      <c r="T1454">
        <f t="shared" ca="1" si="711"/>
        <v>50.594272557643521</v>
      </c>
      <c r="U1454">
        <f t="shared" ca="1" si="732"/>
        <v>-2.7317062411952975E-2</v>
      </c>
      <c r="V1454">
        <f t="shared" ca="1" si="733"/>
        <v>0</v>
      </c>
      <c r="W1454">
        <f t="shared" ca="1" si="712"/>
        <v>1.3588719754761129</v>
      </c>
      <c r="X1454">
        <f t="shared" ca="1" si="713"/>
        <v>7.0661342724757876</v>
      </c>
      <c r="Y1454">
        <f t="shared" ca="1" si="714"/>
        <v>0.89244288729821586</v>
      </c>
      <c r="Z1454">
        <f t="shared" ca="1" si="715"/>
        <v>7.210448886948261</v>
      </c>
      <c r="AA1454">
        <f t="shared" ca="1" si="716"/>
        <v>633.27037197547611</v>
      </c>
      <c r="AB1454">
        <f t="shared" ca="1" si="717"/>
        <v>635.92024828288152</v>
      </c>
      <c r="AC1454">
        <f t="shared" ca="1" si="718"/>
        <v>1.3614443057456996E-2</v>
      </c>
      <c r="AD1454">
        <f t="shared" ca="1" si="719"/>
        <v>1.9748700695454469</v>
      </c>
      <c r="AE1454">
        <f t="shared" ca="1" si="720"/>
        <v>42.249749506066692</v>
      </c>
      <c r="AF1454">
        <f t="shared" ca="1" si="721"/>
        <v>1.3114443057361314E-2</v>
      </c>
      <c r="AG1454">
        <f t="shared" ca="1" si="722"/>
        <v>0</v>
      </c>
      <c r="AH1454">
        <f ca="1">IFERROR(IF(V32="Supercritical",MAX($D$16,IFERROR(L1454,MAX($D$16,POWER((ABS(K1454)^2)/($I$5*MAX(F1454,0.1)^2),1/3)))),IF(V32="Subcritical",MAX($D$16,IFERROR(W1454,MAX($D$16,POWER((ABS(K1454)^2)/($I$5*MAX(F1454,0.1)^2),1/3)))),IF(AND(IFERROR(V1454,0)=1,IFERROR(AG1454,0)=1),IF(IFERROR(T1454,-1E+99)&gt;=IFERROR(AE1454,-1E+99),MAX($D$16,IFERROR(L1454,MAX($D$16,POWER((ABS(K1454)^2)/($I$5*MAX(F1454,0.1)^2),1/3)))),MAX($D$16,IFERROR(W1454,MAX($D$16,POWER((ABS(K1454)^2)/($I$5*MAX(F1454,0.1)^2),1/3))))),IF(IFERROR(V1454,0)=1,MAX($D$16,IFERROR(L1454,MAX($D$16,POWER((ABS(K1454)^2)/($I$5*MAX(F1454,0.1)^2),1/3)))),IF(IFERROR(AG1454,0)=1,MAX($D$16,IFERROR(W1454,MAX($D$16,POWER((ABS(K1454)^2)/($I$5*MAX(F1454,0.1)^2),1/3)))),MAX($D$16,POWER((ABS(K1454)^2)/($I$5*MAX(F1454,0.1)^2),1/3))))))),MAX($D$16,POWER((ABS(K1454)^2)/($I$5*MAX(F1454,0.1)^2),1/3)))</f>
        <v>2.1389677043987478</v>
      </c>
      <c r="AI1454">
        <f t="shared" ca="1" si="723"/>
        <v>634.05046770439878</v>
      </c>
      <c r="AJ1454">
        <f t="shared" ca="1" si="724"/>
        <v>635.11995155659815</v>
      </c>
      <c r="AM1454">
        <v>0</v>
      </c>
      <c r="AN1454">
        <v>0</v>
      </c>
      <c r="AO1454">
        <f t="shared" si="725"/>
        <v>0</v>
      </c>
      <c r="AP1454">
        <f t="shared" si="734"/>
        <v>0</v>
      </c>
      <c r="AQ1454">
        <f t="shared" ca="1" si="726"/>
        <v>1.0000000000000004</v>
      </c>
      <c r="AR1454" t="str">
        <f t="shared" ca="1" si="727"/>
        <v>Supercritical</v>
      </c>
      <c r="AS1454">
        <f t="shared" ca="1" si="728"/>
        <v>3.8141460404132466E-3</v>
      </c>
    </row>
    <row r="1455" spans="1:45" x14ac:dyDescent="0.35">
      <c r="A1455">
        <v>1306</v>
      </c>
      <c r="B1455">
        <v>1304.9960000000001</v>
      </c>
      <c r="C1455">
        <v>616068.40399999998</v>
      </c>
      <c r="D1455">
        <v>3096702.3289999999</v>
      </c>
      <c r="E1455">
        <v>631.91099999999994</v>
      </c>
      <c r="F1455">
        <v>5.2</v>
      </c>
      <c r="G1455">
        <v>0</v>
      </c>
      <c r="H1455" t="s">
        <v>194</v>
      </c>
      <c r="I1455">
        <v>0</v>
      </c>
      <c r="J1455">
        <f t="shared" si="729"/>
        <v>1</v>
      </c>
      <c r="K1455">
        <f t="shared" ca="1" si="730"/>
        <v>50.95</v>
      </c>
      <c r="L1455">
        <f t="shared" ca="1" si="731"/>
        <v>1.0684959309922624</v>
      </c>
      <c r="M1455">
        <f t="shared" ca="1" si="704"/>
        <v>5.5561788411597641</v>
      </c>
      <c r="N1455">
        <f t="shared" ca="1" si="705"/>
        <v>0.75728294997139567</v>
      </c>
      <c r="O1455">
        <f t="shared" ca="1" si="706"/>
        <v>9.1699712080119067</v>
      </c>
      <c r="P1455">
        <f t="shared" ca="1" si="707"/>
        <v>632.97949593099224</v>
      </c>
      <c r="Q1455">
        <f t="shared" ca="1" si="708"/>
        <v>637.26534567389581</v>
      </c>
      <c r="R1455">
        <f t="shared" ca="1" si="709"/>
        <v>2.7409906686322007E-2</v>
      </c>
      <c r="S1455">
        <f t="shared" ca="1" si="710"/>
        <v>2.8323507366843055</v>
      </c>
      <c r="T1455">
        <f t="shared" ca="1" si="711"/>
        <v>50.594272557643521</v>
      </c>
      <c r="U1455">
        <f t="shared" ca="1" si="732"/>
        <v>-2.6909906686228169E-2</v>
      </c>
      <c r="V1455">
        <f t="shared" ca="1" si="733"/>
        <v>0</v>
      </c>
      <c r="W1455">
        <f t="shared" ca="1" si="712"/>
        <v>1.3616554712115927</v>
      </c>
      <c r="X1455">
        <f t="shared" ca="1" si="713"/>
        <v>7.0806084503002822</v>
      </c>
      <c r="Y1455">
        <f t="shared" ca="1" si="714"/>
        <v>0.89364263270157873</v>
      </c>
      <c r="Z1455">
        <f t="shared" ca="1" si="715"/>
        <v>7.1957092893392884</v>
      </c>
      <c r="AA1455">
        <f t="shared" ca="1" si="716"/>
        <v>633.27265547121158</v>
      </c>
      <c r="AB1455">
        <f t="shared" ca="1" si="717"/>
        <v>635.91170909897323</v>
      </c>
      <c r="AC1455">
        <f t="shared" ca="1" si="718"/>
        <v>1.3534573168266917E-2</v>
      </c>
      <c r="AD1455">
        <f t="shared" ca="1" si="719"/>
        <v>1.9688176220153579</v>
      </c>
      <c r="AE1455">
        <f t="shared" ca="1" si="720"/>
        <v>42.192885452978821</v>
      </c>
      <c r="AF1455">
        <f t="shared" ca="1" si="721"/>
        <v>1.3034573168283714E-2</v>
      </c>
      <c r="AG1455">
        <f t="shared" ca="1" si="722"/>
        <v>0</v>
      </c>
      <c r="AH1455">
        <f ca="1">IFERROR(IF(V32="Supercritical",MAX($D$16,IFERROR(L1455,MAX($D$16,POWER((ABS(K1455)^2)/($I$5*MAX(F1455,0.1)^2),1/3)))),IF(V32="Subcritical",MAX($D$16,IFERROR(W1455,MAX($D$16,POWER((ABS(K1455)^2)/($I$5*MAX(F1455,0.1)^2),1/3)))),IF(AND(IFERROR(V1455,0)=1,IFERROR(AG1455,0)=1),IF(IFERROR(T1455,-1E+99)&gt;=IFERROR(AE1455,-1E+99),MAX($D$16,IFERROR(L1455,MAX($D$16,POWER((ABS(K1455)^2)/($I$5*MAX(F1455,0.1)^2),1/3)))),MAX($D$16,IFERROR(W1455,MAX($D$16,POWER((ABS(K1455)^2)/($I$5*MAX(F1455,0.1)^2),1/3))))),IF(IFERROR(V1455,0)=1,MAX($D$16,IFERROR(L1455,MAX($D$16,POWER((ABS(K1455)^2)/($I$5*MAX(F1455,0.1)^2),1/3)))),IF(IFERROR(AG1455,0)=1,MAX($D$16,IFERROR(W1455,MAX($D$16,POWER((ABS(K1455)^2)/($I$5*MAX(F1455,0.1)^2),1/3)))),MAX($D$16,POWER((ABS(K1455)^2)/($I$5*MAX(F1455,0.1)^2),1/3))))))),MAX($D$16,POWER((ABS(K1455)^2)/($I$5*MAX(F1455,0.1)^2),1/3)))</f>
        <v>2.1389677043987478</v>
      </c>
      <c r="AI1455">
        <f t="shared" ca="1" si="723"/>
        <v>634.04996770439868</v>
      </c>
      <c r="AJ1455">
        <f t="shared" ca="1" si="724"/>
        <v>635.11945155659805</v>
      </c>
      <c r="AM1455">
        <v>0</v>
      </c>
      <c r="AN1455">
        <v>0</v>
      </c>
      <c r="AO1455">
        <f t="shared" si="725"/>
        <v>0</v>
      </c>
      <c r="AP1455">
        <f t="shared" si="734"/>
        <v>0</v>
      </c>
      <c r="AQ1455">
        <f t="shared" ca="1" si="726"/>
        <v>1.0000000000000004</v>
      </c>
      <c r="AR1455" t="str">
        <f t="shared" ca="1" si="727"/>
        <v>Supercritical</v>
      </c>
      <c r="AS1455">
        <f t="shared" ca="1" si="728"/>
        <v>3.8141460404132466E-3</v>
      </c>
    </row>
    <row r="1456" spans="1:45" x14ac:dyDescent="0.35">
      <c r="A1456">
        <v>1307</v>
      </c>
      <c r="B1456">
        <v>1305.9960000000001</v>
      </c>
      <c r="C1456">
        <v>616068.36199999996</v>
      </c>
      <c r="D1456">
        <v>3096701.33</v>
      </c>
      <c r="E1456">
        <v>631.91049999999996</v>
      </c>
      <c r="F1456">
        <v>5.2</v>
      </c>
      <c r="G1456">
        <v>0</v>
      </c>
      <c r="H1456" t="s">
        <v>194</v>
      </c>
      <c r="I1456">
        <v>0</v>
      </c>
      <c r="J1456">
        <f t="shared" si="729"/>
        <v>1</v>
      </c>
      <c r="K1456">
        <f t="shared" ca="1" si="730"/>
        <v>50.95</v>
      </c>
      <c r="L1456">
        <f t="shared" ca="1" si="731"/>
        <v>1.0684959309922624</v>
      </c>
      <c r="M1456">
        <f t="shared" ca="1" si="704"/>
        <v>5.5561788411597641</v>
      </c>
      <c r="N1456">
        <f t="shared" ca="1" si="705"/>
        <v>0.75728294997139567</v>
      </c>
      <c r="O1456">
        <f t="shared" ca="1" si="706"/>
        <v>9.1699712080119067</v>
      </c>
      <c r="P1456">
        <f t="shared" ca="1" si="707"/>
        <v>632.97899593099226</v>
      </c>
      <c r="Q1456">
        <f t="shared" ca="1" si="708"/>
        <v>637.26484567389582</v>
      </c>
      <c r="R1456">
        <f t="shared" ca="1" si="709"/>
        <v>2.7409906686322007E-2</v>
      </c>
      <c r="S1456">
        <f t="shared" ca="1" si="710"/>
        <v>2.8323507366843055</v>
      </c>
      <c r="T1456">
        <f t="shared" ca="1" si="711"/>
        <v>50.594272557643521</v>
      </c>
      <c r="U1456">
        <f t="shared" ca="1" si="732"/>
        <v>-2.6909906686341856E-2</v>
      </c>
      <c r="V1456">
        <f t="shared" ca="1" si="733"/>
        <v>0</v>
      </c>
      <c r="W1456">
        <f t="shared" ca="1" si="712"/>
        <v>1.3645409881133033</v>
      </c>
      <c r="X1456">
        <f t="shared" ca="1" si="713"/>
        <v>7.0956131381891776</v>
      </c>
      <c r="Y1456">
        <f t="shared" ca="1" si="714"/>
        <v>0.89488457295102009</v>
      </c>
      <c r="Z1456">
        <f t="shared" ca="1" si="715"/>
        <v>7.1804929338358203</v>
      </c>
      <c r="AA1456">
        <f t="shared" ca="1" si="716"/>
        <v>633.27504098811323</v>
      </c>
      <c r="AB1456">
        <f t="shared" ca="1" si="717"/>
        <v>635.90294510497699</v>
      </c>
      <c r="AC1456">
        <f t="shared" ca="1" si="718"/>
        <v>1.3452458926650087E-2</v>
      </c>
      <c r="AD1456">
        <f t="shared" ca="1" si="719"/>
        <v>1.9625759053904483</v>
      </c>
      <c r="AE1456">
        <f t="shared" ca="1" si="720"/>
        <v>42.134309436466452</v>
      </c>
      <c r="AF1456">
        <f t="shared" ca="1" si="721"/>
        <v>1.3202109817711971E-2</v>
      </c>
      <c r="AG1456">
        <f t="shared" ca="1" si="722"/>
        <v>0</v>
      </c>
      <c r="AH1456">
        <f ca="1">IFERROR(IF(V32="Supercritical",MAX($D$16,IFERROR(L1456,MAX($D$16,POWER((ABS(K1456)^2)/($I$5*MAX(F1456,0.1)^2),1/3)))),IF(V32="Subcritical",MAX($D$16,IFERROR(W1456,MAX($D$16,POWER((ABS(K1456)^2)/($I$5*MAX(F1456,0.1)^2),1/3)))),IF(AND(IFERROR(V1456,0)=1,IFERROR(AG1456,0)=1),IF(IFERROR(T1456,-1E+99)&gt;=IFERROR(AE1456,-1E+99),MAX($D$16,IFERROR(L1456,MAX($D$16,POWER((ABS(K1456)^2)/($I$5*MAX(F1456,0.1)^2),1/3)))),MAX($D$16,IFERROR(W1456,MAX($D$16,POWER((ABS(K1456)^2)/($I$5*MAX(F1456,0.1)^2),1/3))))),IF(IFERROR(V1456,0)=1,MAX($D$16,IFERROR(L1456,MAX($D$16,POWER((ABS(K1456)^2)/($I$5*MAX(F1456,0.1)^2),1/3)))),IF(IFERROR(AG1456,0)=1,MAX($D$16,IFERROR(W1456,MAX($D$16,POWER((ABS(K1456)^2)/($I$5*MAX(F1456,0.1)^2),1/3)))),MAX($D$16,POWER((ABS(K1456)^2)/($I$5*MAX(F1456,0.1)^2),1/3))))))),MAX($D$16,POWER((ABS(K1456)^2)/($I$5*MAX(F1456,0.1)^2),1/3)))</f>
        <v>2.1389677043987478</v>
      </c>
      <c r="AI1456">
        <f t="shared" ca="1" si="723"/>
        <v>634.04946770439869</v>
      </c>
      <c r="AJ1456">
        <f t="shared" ca="1" si="724"/>
        <v>635.11895155659806</v>
      </c>
      <c r="AM1456">
        <v>0</v>
      </c>
      <c r="AN1456">
        <v>0</v>
      </c>
      <c r="AO1456">
        <f t="shared" si="725"/>
        <v>0</v>
      </c>
      <c r="AP1456">
        <f t="shared" si="734"/>
        <v>0</v>
      </c>
      <c r="AQ1456">
        <f t="shared" ca="1" si="726"/>
        <v>1.0000000000000004</v>
      </c>
      <c r="AR1456" t="str">
        <f t="shared" ca="1" si="727"/>
        <v>Supercritical</v>
      </c>
      <c r="AS1456">
        <f t="shared" ca="1" si="728"/>
        <v>3.8141460404132466E-3</v>
      </c>
    </row>
    <row r="1457" spans="1:45" x14ac:dyDescent="0.35">
      <c r="A1457">
        <v>1308</v>
      </c>
      <c r="B1457">
        <v>1306.9960000000001</v>
      </c>
      <c r="C1457">
        <v>616068.31999999995</v>
      </c>
      <c r="D1457">
        <v>3096700.3309999998</v>
      </c>
      <c r="E1457">
        <v>631.91</v>
      </c>
      <c r="F1457">
        <v>5.2</v>
      </c>
      <c r="G1457">
        <v>0</v>
      </c>
      <c r="H1457" t="s">
        <v>194</v>
      </c>
      <c r="I1457">
        <v>5.7000000000000002E-2</v>
      </c>
      <c r="J1457">
        <f t="shared" si="729"/>
        <v>1</v>
      </c>
      <c r="K1457">
        <f t="shared" ca="1" si="730"/>
        <v>50.95</v>
      </c>
      <c r="L1457">
        <f t="shared" ca="1" si="731"/>
        <v>1.0684959309922624</v>
      </c>
      <c r="M1457">
        <f t="shared" ca="1" si="704"/>
        <v>5.5561788411597641</v>
      </c>
      <c r="N1457">
        <f t="shared" ca="1" si="705"/>
        <v>0.75728294997139567</v>
      </c>
      <c r="O1457">
        <f t="shared" ca="1" si="706"/>
        <v>9.1699712080119067</v>
      </c>
      <c r="P1457">
        <f t="shared" ca="1" si="707"/>
        <v>632.97849593099227</v>
      </c>
      <c r="Q1457">
        <f t="shared" ca="1" si="708"/>
        <v>637.26434567389583</v>
      </c>
      <c r="R1457">
        <f t="shared" ca="1" si="709"/>
        <v>2.7409906686322007E-2</v>
      </c>
      <c r="S1457">
        <f t="shared" ca="1" si="710"/>
        <v>2.8323507366843055</v>
      </c>
      <c r="T1457">
        <f t="shared" ca="1" si="711"/>
        <v>50.594272557643521</v>
      </c>
      <c r="U1457">
        <f t="shared" ca="1" si="732"/>
        <v>-2.7317062411952975E-2</v>
      </c>
      <c r="V1457">
        <f t="shared" ca="1" si="733"/>
        <v>0</v>
      </c>
      <c r="W1457">
        <f t="shared" ca="1" si="712"/>
        <v>1.3675342982098342</v>
      </c>
      <c r="X1457">
        <f t="shared" ca="1" si="713"/>
        <v>7.1111783506911381</v>
      </c>
      <c r="Y1457">
        <f t="shared" ca="1" si="714"/>
        <v>0.89617099893751739</v>
      </c>
      <c r="Z1457">
        <f t="shared" ca="1" si="715"/>
        <v>7.1647760029880496</v>
      </c>
      <c r="AA1457">
        <f t="shared" ca="1" si="716"/>
        <v>633.27753429820984</v>
      </c>
      <c r="AB1457">
        <f t="shared" ca="1" si="717"/>
        <v>635.89394689622179</v>
      </c>
      <c r="AC1457">
        <f t="shared" ca="1" si="718"/>
        <v>1.3368004158708148E-2</v>
      </c>
      <c r="AD1457">
        <f t="shared" ca="1" si="719"/>
        <v>1.9561357936449757</v>
      </c>
      <c r="AE1457">
        <f t="shared" ca="1" si="720"/>
        <v>42.073943394544195</v>
      </c>
      <c r="AF1457">
        <f t="shared" ca="1" si="721"/>
        <v>1.3116563355538347E-2</v>
      </c>
      <c r="AG1457">
        <f t="shared" ca="1" si="722"/>
        <v>0</v>
      </c>
      <c r="AH1457">
        <f ca="1">IFERROR(IF(V32="Supercritical",MAX($D$16,IFERROR(L1457,MAX($D$16,POWER((ABS(K1457)^2)/($I$5*MAX(F1457,0.1)^2),1/3)))),IF(V32="Subcritical",MAX($D$16,IFERROR(W1457,MAX($D$16,POWER((ABS(K1457)^2)/($I$5*MAX(F1457,0.1)^2),1/3)))),IF(AND(IFERROR(V1457,0)=1,IFERROR(AG1457,0)=1),IF(IFERROR(T1457,-1E+99)&gt;=IFERROR(AE1457,-1E+99),MAX($D$16,IFERROR(L1457,MAX($D$16,POWER((ABS(K1457)^2)/($I$5*MAX(F1457,0.1)^2),1/3)))),MAX($D$16,IFERROR(W1457,MAX($D$16,POWER((ABS(K1457)^2)/($I$5*MAX(F1457,0.1)^2),1/3))))),IF(IFERROR(V1457,0)=1,MAX($D$16,IFERROR(L1457,MAX($D$16,POWER((ABS(K1457)^2)/($I$5*MAX(F1457,0.1)^2),1/3)))),IF(IFERROR(AG1457,0)=1,MAX($D$16,IFERROR(W1457,MAX($D$16,POWER((ABS(K1457)^2)/($I$5*MAX(F1457,0.1)^2),1/3)))),MAX($D$16,POWER((ABS(K1457)^2)/($I$5*MAX(F1457,0.1)^2),1/3))))))),MAX($D$16,POWER((ABS(K1457)^2)/($I$5*MAX(F1457,0.1)^2),1/3)))</f>
        <v>2.1389677043987478</v>
      </c>
      <c r="AI1457">
        <f t="shared" ca="1" si="723"/>
        <v>634.04896770439871</v>
      </c>
      <c r="AJ1457">
        <f t="shared" ca="1" si="724"/>
        <v>635.11845155659807</v>
      </c>
      <c r="AM1457">
        <v>0</v>
      </c>
      <c r="AN1457">
        <v>0</v>
      </c>
      <c r="AO1457">
        <f t="shared" si="725"/>
        <v>0</v>
      </c>
      <c r="AP1457">
        <f t="shared" si="734"/>
        <v>0</v>
      </c>
      <c r="AQ1457">
        <f t="shared" ca="1" si="726"/>
        <v>1.0000000000000004</v>
      </c>
      <c r="AR1457" t="str">
        <f t="shared" ca="1" si="727"/>
        <v>Supercritical</v>
      </c>
      <c r="AS1457">
        <f t="shared" ca="1" si="728"/>
        <v>3.8141460404132466E-3</v>
      </c>
    </row>
    <row r="1458" spans="1:45" x14ac:dyDescent="0.35">
      <c r="A1458">
        <v>1309</v>
      </c>
      <c r="B1458">
        <v>1307.9960000000001</v>
      </c>
      <c r="C1458">
        <v>616068.277</v>
      </c>
      <c r="D1458">
        <v>3096699.3319999999</v>
      </c>
      <c r="E1458">
        <v>631.90949999999998</v>
      </c>
      <c r="F1458">
        <v>5.2</v>
      </c>
      <c r="G1458">
        <v>0</v>
      </c>
      <c r="H1458" t="s">
        <v>194</v>
      </c>
      <c r="I1458">
        <v>5.7000000000000002E-2</v>
      </c>
      <c r="J1458">
        <f t="shared" si="729"/>
        <v>1</v>
      </c>
      <c r="K1458">
        <f t="shared" ca="1" si="730"/>
        <v>50.95</v>
      </c>
      <c r="L1458">
        <f t="shared" ca="1" si="731"/>
        <v>1.0684959309922624</v>
      </c>
      <c r="M1458">
        <f t="shared" ca="1" si="704"/>
        <v>5.5561788411597641</v>
      </c>
      <c r="N1458">
        <f t="shared" ca="1" si="705"/>
        <v>0.75728294997139567</v>
      </c>
      <c r="O1458">
        <f t="shared" ca="1" si="706"/>
        <v>9.1699712080119067</v>
      </c>
      <c r="P1458">
        <f t="shared" ca="1" si="707"/>
        <v>632.97799593099228</v>
      </c>
      <c r="Q1458">
        <f t="shared" ca="1" si="708"/>
        <v>637.26384567389584</v>
      </c>
      <c r="R1458">
        <f t="shared" ca="1" si="709"/>
        <v>2.7409906686322007E-2</v>
      </c>
      <c r="S1458">
        <f t="shared" ca="1" si="710"/>
        <v>2.8323507366843055</v>
      </c>
      <c r="T1458">
        <f t="shared" ca="1" si="711"/>
        <v>50.594272557643521</v>
      </c>
      <c r="U1458">
        <f t="shared" ca="1" si="732"/>
        <v>-2.7317062411952975E-2</v>
      </c>
      <c r="V1458">
        <f t="shared" ca="1" si="733"/>
        <v>0</v>
      </c>
      <c r="W1458">
        <f t="shared" ca="1" si="712"/>
        <v>1.3706415965864536</v>
      </c>
      <c r="X1458">
        <f t="shared" ca="1" si="713"/>
        <v>7.1273363022495584</v>
      </c>
      <c r="Y1458">
        <f t="shared" ca="1" si="714"/>
        <v>0.89750436155921298</v>
      </c>
      <c r="Z1458">
        <f t="shared" ca="1" si="715"/>
        <v>7.148533174156376</v>
      </c>
      <c r="AA1458">
        <f t="shared" ca="1" si="716"/>
        <v>633.28014159658642</v>
      </c>
      <c r="AB1458">
        <f t="shared" ca="1" si="717"/>
        <v>635.8847046211539</v>
      </c>
      <c r="AC1458">
        <f t="shared" ca="1" si="718"/>
        <v>1.3281107795172754E-2</v>
      </c>
      <c r="AD1458">
        <f t="shared" ca="1" si="719"/>
        <v>1.9494876100276701</v>
      </c>
      <c r="AE1458">
        <f t="shared" ca="1" si="720"/>
        <v>42.011704997355579</v>
      </c>
      <c r="AF1458">
        <f t="shared" ca="1" si="721"/>
        <v>1.2767826687422712E-2</v>
      </c>
      <c r="AG1458">
        <f t="shared" ca="1" si="722"/>
        <v>0</v>
      </c>
      <c r="AH1458">
        <f ca="1">IFERROR(IF(V32="Supercritical",MAX($D$16,IFERROR(L1458,MAX($D$16,POWER((ABS(K1458)^2)/($I$5*MAX(F1458,0.1)^2),1/3)))),IF(V32="Subcritical",MAX($D$16,IFERROR(W1458,MAX($D$16,POWER((ABS(K1458)^2)/($I$5*MAX(F1458,0.1)^2),1/3)))),IF(AND(IFERROR(V1458,0)=1,IFERROR(AG1458,0)=1),IF(IFERROR(T1458,-1E+99)&gt;=IFERROR(AE1458,-1E+99),MAX($D$16,IFERROR(L1458,MAX($D$16,POWER((ABS(K1458)^2)/($I$5*MAX(F1458,0.1)^2),1/3)))),MAX($D$16,IFERROR(W1458,MAX($D$16,POWER((ABS(K1458)^2)/($I$5*MAX(F1458,0.1)^2),1/3))))),IF(IFERROR(V1458,0)=1,MAX($D$16,IFERROR(L1458,MAX($D$16,POWER((ABS(K1458)^2)/($I$5*MAX(F1458,0.1)^2),1/3)))),IF(IFERROR(AG1458,0)=1,MAX($D$16,IFERROR(W1458,MAX($D$16,POWER((ABS(K1458)^2)/($I$5*MAX(F1458,0.1)^2),1/3)))),MAX($D$16,POWER((ABS(K1458)^2)/($I$5*MAX(F1458,0.1)^2),1/3))))))),MAX($D$16,POWER((ABS(K1458)^2)/($I$5*MAX(F1458,0.1)^2),1/3)))</f>
        <v>2.1389677043987478</v>
      </c>
      <c r="AI1458">
        <f t="shared" ca="1" si="723"/>
        <v>634.04846770439872</v>
      </c>
      <c r="AJ1458">
        <f t="shared" ca="1" si="724"/>
        <v>635.11795155659809</v>
      </c>
      <c r="AM1458">
        <v>0</v>
      </c>
      <c r="AN1458">
        <v>0</v>
      </c>
      <c r="AO1458">
        <f t="shared" si="725"/>
        <v>0</v>
      </c>
      <c r="AP1458">
        <f t="shared" si="734"/>
        <v>0</v>
      </c>
      <c r="AQ1458">
        <f t="shared" ca="1" si="726"/>
        <v>1.0000000000000004</v>
      </c>
      <c r="AR1458" t="str">
        <f t="shared" ca="1" si="727"/>
        <v>Supercritical</v>
      </c>
      <c r="AS1458">
        <f t="shared" ca="1" si="728"/>
        <v>3.8141460404132466E-3</v>
      </c>
    </row>
    <row r="1459" spans="1:45" x14ac:dyDescent="0.35">
      <c r="A1459">
        <v>1310</v>
      </c>
      <c r="B1459">
        <v>1308.9949999999999</v>
      </c>
      <c r="C1459">
        <v>616068.23499999999</v>
      </c>
      <c r="D1459">
        <v>3096698.3330000001</v>
      </c>
      <c r="E1459">
        <v>631.90899999999999</v>
      </c>
      <c r="F1459">
        <v>5.2</v>
      </c>
      <c r="G1459">
        <v>0</v>
      </c>
      <c r="H1459" t="s">
        <v>194</v>
      </c>
      <c r="I1459">
        <v>0</v>
      </c>
      <c r="J1459">
        <f t="shared" si="729"/>
        <v>0.99899999999979627</v>
      </c>
      <c r="K1459">
        <f t="shared" ca="1" si="730"/>
        <v>50.95</v>
      </c>
      <c r="L1459">
        <f t="shared" ca="1" si="731"/>
        <v>1.0684959309922624</v>
      </c>
      <c r="M1459">
        <f t="shared" ca="1" si="704"/>
        <v>5.5561788411597641</v>
      </c>
      <c r="N1459">
        <f t="shared" ca="1" si="705"/>
        <v>0.75728294997139567</v>
      </c>
      <c r="O1459">
        <f t="shared" ca="1" si="706"/>
        <v>9.1699712080119067</v>
      </c>
      <c r="P1459">
        <f t="shared" ca="1" si="707"/>
        <v>632.97749593099229</v>
      </c>
      <c r="Q1459">
        <f t="shared" ca="1" si="708"/>
        <v>637.26334567389586</v>
      </c>
      <c r="R1459">
        <f t="shared" ca="1" si="709"/>
        <v>2.7409906686322007E-2</v>
      </c>
      <c r="S1459">
        <f t="shared" ca="1" si="710"/>
        <v>2.8323507366843055</v>
      </c>
      <c r="T1459">
        <f t="shared" ca="1" si="711"/>
        <v>50.594272557643521</v>
      </c>
      <c r="U1459">
        <f t="shared" ca="1" si="732"/>
        <v>-2.6882496779649045E-2</v>
      </c>
      <c r="V1459">
        <f t="shared" ca="1" si="733"/>
        <v>0</v>
      </c>
      <c r="W1459">
        <f t="shared" ca="1" si="712"/>
        <v>1.3738695394525777</v>
      </c>
      <c r="X1459">
        <f t="shared" ca="1" si="713"/>
        <v>7.144121605153404</v>
      </c>
      <c r="Y1459">
        <f t="shared" ca="1" si="714"/>
        <v>0.89888728533065354</v>
      </c>
      <c r="Z1459">
        <f t="shared" ca="1" si="715"/>
        <v>7.1317375061543293</v>
      </c>
      <c r="AA1459">
        <f t="shared" ca="1" si="716"/>
        <v>633.28286953945258</v>
      </c>
      <c r="AB1459">
        <f t="shared" ca="1" si="717"/>
        <v>635.8752079623215</v>
      </c>
      <c r="AC1459">
        <f t="shared" ca="1" si="718"/>
        <v>1.3191663608941324E-2</v>
      </c>
      <c r="AD1459">
        <f t="shared" ca="1" si="719"/>
        <v>1.9426210880996211</v>
      </c>
      <c r="AE1459">
        <f t="shared" ca="1" si="720"/>
        <v>41.947507399107081</v>
      </c>
      <c r="AF1459">
        <f t="shared" ca="1" si="721"/>
        <v>1.269166360896179E-2</v>
      </c>
      <c r="AG1459">
        <f t="shared" ca="1" si="722"/>
        <v>0</v>
      </c>
      <c r="AH1459">
        <f ca="1">IFERROR(IF(V32="Supercritical",MAX($D$16,IFERROR(L1459,MAX($D$16,POWER((ABS(K1459)^2)/($I$5*MAX(F1459,0.1)^2),1/3)))),IF(V32="Subcritical",MAX($D$16,IFERROR(W1459,MAX($D$16,POWER((ABS(K1459)^2)/($I$5*MAX(F1459,0.1)^2),1/3)))),IF(AND(IFERROR(V1459,0)=1,IFERROR(AG1459,0)=1),IF(IFERROR(T1459,-1E+99)&gt;=IFERROR(AE1459,-1E+99),MAX($D$16,IFERROR(L1459,MAX($D$16,POWER((ABS(K1459)^2)/($I$5*MAX(F1459,0.1)^2),1/3)))),MAX($D$16,IFERROR(W1459,MAX($D$16,POWER((ABS(K1459)^2)/($I$5*MAX(F1459,0.1)^2),1/3))))),IF(IFERROR(V1459,0)=1,MAX($D$16,IFERROR(L1459,MAX($D$16,POWER((ABS(K1459)^2)/($I$5*MAX(F1459,0.1)^2),1/3)))),IF(IFERROR(AG1459,0)=1,MAX($D$16,IFERROR(W1459,MAX($D$16,POWER((ABS(K1459)^2)/($I$5*MAX(F1459,0.1)^2),1/3)))),MAX($D$16,POWER((ABS(K1459)^2)/($I$5*MAX(F1459,0.1)^2),1/3))))))),MAX($D$16,POWER((ABS(K1459)^2)/($I$5*MAX(F1459,0.1)^2),1/3)))</f>
        <v>2.1389677043987478</v>
      </c>
      <c r="AI1459">
        <f t="shared" ca="1" si="723"/>
        <v>634.04796770439873</v>
      </c>
      <c r="AJ1459">
        <f t="shared" ca="1" si="724"/>
        <v>635.1174515565981</v>
      </c>
      <c r="AM1459">
        <v>0</v>
      </c>
      <c r="AN1459">
        <v>0</v>
      </c>
      <c r="AO1459">
        <f t="shared" si="725"/>
        <v>0</v>
      </c>
      <c r="AP1459">
        <f t="shared" si="734"/>
        <v>0</v>
      </c>
      <c r="AQ1459">
        <f t="shared" ca="1" si="726"/>
        <v>1.0000000000000004</v>
      </c>
      <c r="AR1459" t="str">
        <f t="shared" ca="1" si="727"/>
        <v>Supercritical</v>
      </c>
      <c r="AS1459">
        <f t="shared" ca="1" si="728"/>
        <v>3.8141460404132466E-3</v>
      </c>
    </row>
    <row r="1460" spans="1:45" x14ac:dyDescent="0.35">
      <c r="A1460">
        <v>1311</v>
      </c>
      <c r="B1460">
        <v>1309.9949999999999</v>
      </c>
      <c r="C1460">
        <v>616068.19299999997</v>
      </c>
      <c r="D1460">
        <v>3096697.3339999998</v>
      </c>
      <c r="E1460">
        <v>631.9085</v>
      </c>
      <c r="F1460">
        <v>5.2</v>
      </c>
      <c r="G1460">
        <v>0</v>
      </c>
      <c r="H1460" t="s">
        <v>194</v>
      </c>
      <c r="I1460">
        <v>0</v>
      </c>
      <c r="J1460">
        <f t="shared" si="729"/>
        <v>1</v>
      </c>
      <c r="K1460">
        <f t="shared" ca="1" si="730"/>
        <v>50.95</v>
      </c>
      <c r="L1460">
        <f t="shared" ca="1" si="731"/>
        <v>1.0684959309922624</v>
      </c>
      <c r="M1460">
        <f t="shared" ca="1" si="704"/>
        <v>5.5561788411597641</v>
      </c>
      <c r="N1460">
        <f t="shared" ca="1" si="705"/>
        <v>0.75728294997139567</v>
      </c>
      <c r="O1460">
        <f t="shared" ca="1" si="706"/>
        <v>9.1699712080119067</v>
      </c>
      <c r="P1460">
        <f t="shared" ca="1" si="707"/>
        <v>632.9769959309923</v>
      </c>
      <c r="Q1460">
        <f t="shared" ca="1" si="708"/>
        <v>637.26284567389587</v>
      </c>
      <c r="R1460">
        <f t="shared" ca="1" si="709"/>
        <v>2.7409906686322007E-2</v>
      </c>
      <c r="S1460">
        <f t="shared" ca="1" si="710"/>
        <v>2.8323507366843055</v>
      </c>
      <c r="T1460">
        <f t="shared" ca="1" si="711"/>
        <v>50.594272557643521</v>
      </c>
      <c r="U1460">
        <f t="shared" ca="1" si="732"/>
        <v>-2.6909906686341856E-2</v>
      </c>
      <c r="V1460">
        <f t="shared" ca="1" si="733"/>
        <v>0</v>
      </c>
      <c r="W1460">
        <f t="shared" ca="1" si="712"/>
        <v>1.3772252862523586</v>
      </c>
      <c r="X1460">
        <f t="shared" ca="1" si="713"/>
        <v>7.1615714885122648</v>
      </c>
      <c r="Y1460">
        <f t="shared" ca="1" si="714"/>
        <v>0.90032258334307702</v>
      </c>
      <c r="Z1460">
        <f t="shared" ca="1" si="715"/>
        <v>7.1143603162696749</v>
      </c>
      <c r="AA1460">
        <f t="shared" ca="1" si="716"/>
        <v>633.28572528625239</v>
      </c>
      <c r="AB1460">
        <f t="shared" ca="1" si="717"/>
        <v>635.86544611753231</v>
      </c>
      <c r="AC1460">
        <f t="shared" ca="1" si="718"/>
        <v>1.3099559941993107E-2</v>
      </c>
      <c r="AD1460">
        <f t="shared" ca="1" si="719"/>
        <v>1.9355253297630677</v>
      </c>
      <c r="AE1460">
        <f t="shared" ca="1" si="720"/>
        <v>41.8812589788729</v>
      </c>
      <c r="AF1460">
        <f t="shared" ca="1" si="721"/>
        <v>1.283603435160785E-2</v>
      </c>
      <c r="AG1460">
        <f t="shared" ca="1" si="722"/>
        <v>0</v>
      </c>
      <c r="AH1460">
        <f ca="1">IFERROR(IF(V32="Supercritical",MAX($D$16,IFERROR(L1460,MAX($D$16,POWER((ABS(K1460)^2)/($I$5*MAX(F1460,0.1)^2),1/3)))),IF(V32="Subcritical",MAX($D$16,IFERROR(W1460,MAX($D$16,POWER((ABS(K1460)^2)/($I$5*MAX(F1460,0.1)^2),1/3)))),IF(AND(IFERROR(V1460,0)=1,IFERROR(AG1460,0)=1),IF(IFERROR(T1460,-1E+99)&gt;=IFERROR(AE1460,-1E+99),MAX($D$16,IFERROR(L1460,MAX($D$16,POWER((ABS(K1460)^2)/($I$5*MAX(F1460,0.1)^2),1/3)))),MAX($D$16,IFERROR(W1460,MAX($D$16,POWER((ABS(K1460)^2)/($I$5*MAX(F1460,0.1)^2),1/3))))),IF(IFERROR(V1460,0)=1,MAX($D$16,IFERROR(L1460,MAX($D$16,POWER((ABS(K1460)^2)/($I$5*MAX(F1460,0.1)^2),1/3)))),IF(IFERROR(AG1460,0)=1,MAX($D$16,IFERROR(W1460,MAX($D$16,POWER((ABS(K1460)^2)/($I$5*MAX(F1460,0.1)^2),1/3)))),MAX($D$16,POWER((ABS(K1460)^2)/($I$5*MAX(F1460,0.1)^2),1/3))))))),MAX($D$16,POWER((ABS(K1460)^2)/($I$5*MAX(F1460,0.1)^2),1/3)))</f>
        <v>2.1389677043987478</v>
      </c>
      <c r="AI1460">
        <f t="shared" ca="1" si="723"/>
        <v>634.04746770439874</v>
      </c>
      <c r="AJ1460">
        <f t="shared" ca="1" si="724"/>
        <v>635.11695155659811</v>
      </c>
      <c r="AM1460">
        <v>0</v>
      </c>
      <c r="AN1460">
        <v>0</v>
      </c>
      <c r="AO1460">
        <f t="shared" si="725"/>
        <v>0</v>
      </c>
      <c r="AP1460">
        <f t="shared" si="734"/>
        <v>0</v>
      </c>
      <c r="AQ1460">
        <f t="shared" ca="1" si="726"/>
        <v>1.0000000000000004</v>
      </c>
      <c r="AR1460" t="str">
        <f t="shared" ca="1" si="727"/>
        <v>Supercritical</v>
      </c>
      <c r="AS1460">
        <f t="shared" ca="1" si="728"/>
        <v>3.8141460404132466E-3</v>
      </c>
    </row>
    <row r="1461" spans="1:45" x14ac:dyDescent="0.35">
      <c r="A1461">
        <v>1312</v>
      </c>
      <c r="B1461">
        <v>1310.9949999999999</v>
      </c>
      <c r="C1461">
        <v>616068.15099999995</v>
      </c>
      <c r="D1461">
        <v>3096696.335</v>
      </c>
      <c r="E1461">
        <v>631.90800000000002</v>
      </c>
      <c r="F1461">
        <v>5.2</v>
      </c>
      <c r="G1461">
        <v>0</v>
      </c>
      <c r="H1461" t="s">
        <v>194</v>
      </c>
      <c r="I1461">
        <v>5.5E-2</v>
      </c>
      <c r="J1461">
        <f t="shared" si="729"/>
        <v>1</v>
      </c>
      <c r="K1461">
        <f t="shared" ca="1" si="730"/>
        <v>50.95</v>
      </c>
      <c r="L1461">
        <f t="shared" ca="1" si="731"/>
        <v>1.0684959309922624</v>
      </c>
      <c r="M1461">
        <f t="shared" ca="1" si="704"/>
        <v>5.5561788411597641</v>
      </c>
      <c r="N1461">
        <f t="shared" ca="1" si="705"/>
        <v>0.75728294997139567</v>
      </c>
      <c r="O1461">
        <f t="shared" ca="1" si="706"/>
        <v>9.1699712080119067</v>
      </c>
      <c r="P1461">
        <f t="shared" ca="1" si="707"/>
        <v>632.97649593099231</v>
      </c>
      <c r="Q1461">
        <f t="shared" ca="1" si="708"/>
        <v>637.26234567389588</v>
      </c>
      <c r="R1461">
        <f t="shared" ca="1" si="709"/>
        <v>2.7409906686322007E-2</v>
      </c>
      <c r="S1461">
        <f t="shared" ca="1" si="710"/>
        <v>2.8323507366843055</v>
      </c>
      <c r="T1461">
        <f t="shared" ca="1" si="711"/>
        <v>50.594272557643521</v>
      </c>
      <c r="U1461">
        <f t="shared" ca="1" si="732"/>
        <v>-2.7302776246074245E-2</v>
      </c>
      <c r="V1461">
        <f t="shared" ca="1" si="733"/>
        <v>0</v>
      </c>
      <c r="W1461">
        <f t="shared" ca="1" si="712"/>
        <v>1.380716546311207</v>
      </c>
      <c r="X1461">
        <f t="shared" ca="1" si="713"/>
        <v>7.1797260408182764</v>
      </c>
      <c r="Y1461">
        <f t="shared" ca="1" si="714"/>
        <v>0.90181327372724907</v>
      </c>
      <c r="Z1461">
        <f t="shared" ca="1" si="715"/>
        <v>7.0963710467973806</v>
      </c>
      <c r="AA1461">
        <f t="shared" ca="1" si="716"/>
        <v>633.28871654631121</v>
      </c>
      <c r="AB1461">
        <f t="shared" ca="1" si="717"/>
        <v>635.85540778147049</v>
      </c>
      <c r="AC1461">
        <f t="shared" ca="1" si="718"/>
        <v>1.3004679422280296E-2</v>
      </c>
      <c r="AD1461">
        <f t="shared" ca="1" si="719"/>
        <v>1.9281887600530794</v>
      </c>
      <c r="AE1461">
        <f t="shared" ca="1" si="720"/>
        <v>41.812863070895155</v>
      </c>
      <c r="AF1461">
        <f t="shared" ca="1" si="721"/>
        <v>1.275296413155047E-2</v>
      </c>
      <c r="AG1461">
        <f t="shared" ca="1" si="722"/>
        <v>0</v>
      </c>
      <c r="AH1461">
        <f ca="1">IFERROR(IF(V32="Supercritical",MAX($D$16,IFERROR(L1461,MAX($D$16,POWER((ABS(K1461)^2)/($I$5*MAX(F1461,0.1)^2),1/3)))),IF(V32="Subcritical",MAX($D$16,IFERROR(W1461,MAX($D$16,POWER((ABS(K1461)^2)/($I$5*MAX(F1461,0.1)^2),1/3)))),IF(AND(IFERROR(V1461,0)=1,IFERROR(AG1461,0)=1),IF(IFERROR(T1461,-1E+99)&gt;=IFERROR(AE1461,-1E+99),MAX($D$16,IFERROR(L1461,MAX($D$16,POWER((ABS(K1461)^2)/($I$5*MAX(F1461,0.1)^2),1/3)))),MAX($D$16,IFERROR(W1461,MAX($D$16,POWER((ABS(K1461)^2)/($I$5*MAX(F1461,0.1)^2),1/3))))),IF(IFERROR(V1461,0)=1,MAX($D$16,IFERROR(L1461,MAX($D$16,POWER((ABS(K1461)^2)/($I$5*MAX(F1461,0.1)^2),1/3)))),IF(IFERROR(AG1461,0)=1,MAX($D$16,IFERROR(W1461,MAX($D$16,POWER((ABS(K1461)^2)/($I$5*MAX(F1461,0.1)^2),1/3)))),MAX($D$16,POWER((ABS(K1461)^2)/($I$5*MAX(F1461,0.1)^2),1/3))))))),MAX($D$16,POWER((ABS(K1461)^2)/($I$5*MAX(F1461,0.1)^2),1/3)))</f>
        <v>2.1389677043987478</v>
      </c>
      <c r="AI1461">
        <f t="shared" ca="1" si="723"/>
        <v>634.04696770439875</v>
      </c>
      <c r="AJ1461">
        <f t="shared" ca="1" si="724"/>
        <v>635.11645155659812</v>
      </c>
      <c r="AM1461">
        <v>0</v>
      </c>
      <c r="AN1461">
        <v>0</v>
      </c>
      <c r="AO1461">
        <f t="shared" si="725"/>
        <v>0</v>
      </c>
      <c r="AP1461">
        <f t="shared" si="734"/>
        <v>0</v>
      </c>
      <c r="AQ1461">
        <f t="shared" ca="1" si="726"/>
        <v>1.0000000000000004</v>
      </c>
      <c r="AR1461" t="str">
        <f t="shared" ca="1" si="727"/>
        <v>Supercritical</v>
      </c>
      <c r="AS1461">
        <f t="shared" ca="1" si="728"/>
        <v>3.8141460404132466E-3</v>
      </c>
    </row>
    <row r="1462" spans="1:45" x14ac:dyDescent="0.35">
      <c r="A1462">
        <v>1313</v>
      </c>
      <c r="B1462">
        <v>1311.9960000000001</v>
      </c>
      <c r="C1462">
        <v>616068.10800000001</v>
      </c>
      <c r="D1462">
        <v>3096695.335</v>
      </c>
      <c r="E1462">
        <v>631.90750000000003</v>
      </c>
      <c r="F1462">
        <v>5.2</v>
      </c>
      <c r="G1462">
        <v>0</v>
      </c>
      <c r="H1462" t="s">
        <v>194</v>
      </c>
      <c r="I1462">
        <v>5.5E-2</v>
      </c>
      <c r="J1462">
        <f t="shared" si="729"/>
        <v>1.0010000000002037</v>
      </c>
      <c r="K1462">
        <f t="shared" ca="1" si="730"/>
        <v>50.95</v>
      </c>
      <c r="L1462">
        <f t="shared" ca="1" si="731"/>
        <v>1.0684959309922624</v>
      </c>
      <c r="M1462">
        <f t="shared" ca="1" si="704"/>
        <v>5.5561788411597641</v>
      </c>
      <c r="N1462">
        <f t="shared" ca="1" si="705"/>
        <v>0.75728294997139567</v>
      </c>
      <c r="O1462">
        <f t="shared" ca="1" si="706"/>
        <v>9.1699712080119067</v>
      </c>
      <c r="P1462">
        <f t="shared" ca="1" si="707"/>
        <v>632.97599593099233</v>
      </c>
      <c r="Q1462">
        <f t="shared" ca="1" si="708"/>
        <v>637.26184567389589</v>
      </c>
      <c r="R1462">
        <f t="shared" ca="1" si="709"/>
        <v>2.7409906686322007E-2</v>
      </c>
      <c r="S1462">
        <f t="shared" ca="1" si="710"/>
        <v>2.8323507366843055</v>
      </c>
      <c r="T1462">
        <f t="shared" ca="1" si="711"/>
        <v>50.594272557643521</v>
      </c>
      <c r="U1462">
        <f t="shared" ca="1" si="732"/>
        <v>-2.7330186152767055E-2</v>
      </c>
      <c r="V1462">
        <f t="shared" ca="1" si="733"/>
        <v>0</v>
      </c>
      <c r="W1462">
        <f t="shared" ca="1" si="712"/>
        <v>1.3843516305798047</v>
      </c>
      <c r="X1462">
        <f t="shared" ca="1" si="713"/>
        <v>7.1986284790149844</v>
      </c>
      <c r="Y1462">
        <f t="shared" ca="1" si="714"/>
        <v>0.90336259778952255</v>
      </c>
      <c r="Z1462">
        <f t="shared" ca="1" si="715"/>
        <v>7.0777371201370407</v>
      </c>
      <c r="AA1462">
        <f t="shared" ca="1" si="716"/>
        <v>633.2918516305798</v>
      </c>
      <c r="AB1462">
        <f t="shared" ca="1" si="717"/>
        <v>635.84508112812136</v>
      </c>
      <c r="AC1462">
        <f t="shared" ca="1" si="718"/>
        <v>1.2906898671461779E-2</v>
      </c>
      <c r="AD1462">
        <f t="shared" ca="1" si="719"/>
        <v>1.9205990784494633</v>
      </c>
      <c r="AE1462">
        <f t="shared" ca="1" si="720"/>
        <v>41.742217685359151</v>
      </c>
      <c r="AF1462">
        <f t="shared" ca="1" si="721"/>
        <v>1.240689867142919E-2</v>
      </c>
      <c r="AG1462">
        <f t="shared" ca="1" si="722"/>
        <v>0</v>
      </c>
      <c r="AH1462">
        <f ca="1">IFERROR(IF(V32="Supercritical",MAX($D$16,IFERROR(L1462,MAX($D$16,POWER((ABS(K1462)^2)/($I$5*MAX(F1462,0.1)^2),1/3)))),IF(V32="Subcritical",MAX($D$16,IFERROR(W1462,MAX($D$16,POWER((ABS(K1462)^2)/($I$5*MAX(F1462,0.1)^2),1/3)))),IF(AND(IFERROR(V1462,0)=1,IFERROR(AG1462,0)=1),IF(IFERROR(T1462,-1E+99)&gt;=IFERROR(AE1462,-1E+99),MAX($D$16,IFERROR(L1462,MAX($D$16,POWER((ABS(K1462)^2)/($I$5*MAX(F1462,0.1)^2),1/3)))),MAX($D$16,IFERROR(W1462,MAX($D$16,POWER((ABS(K1462)^2)/($I$5*MAX(F1462,0.1)^2),1/3))))),IF(IFERROR(V1462,0)=1,MAX($D$16,IFERROR(L1462,MAX($D$16,POWER((ABS(K1462)^2)/($I$5*MAX(F1462,0.1)^2),1/3)))),IF(IFERROR(AG1462,0)=1,MAX($D$16,IFERROR(W1462,MAX($D$16,POWER((ABS(K1462)^2)/($I$5*MAX(F1462,0.1)^2),1/3)))),MAX($D$16,POWER((ABS(K1462)^2)/($I$5*MAX(F1462,0.1)^2),1/3))))))),MAX($D$16,POWER((ABS(K1462)^2)/($I$5*MAX(F1462,0.1)^2),1/3)))</f>
        <v>2.1389677043987478</v>
      </c>
      <c r="AI1462">
        <f t="shared" ca="1" si="723"/>
        <v>634.04646770439876</v>
      </c>
      <c r="AJ1462">
        <f t="shared" ca="1" si="724"/>
        <v>635.11595155659813</v>
      </c>
      <c r="AM1462">
        <v>0</v>
      </c>
      <c r="AN1462">
        <v>0</v>
      </c>
      <c r="AO1462">
        <f t="shared" si="725"/>
        <v>0</v>
      </c>
      <c r="AP1462">
        <f t="shared" si="734"/>
        <v>0</v>
      </c>
      <c r="AQ1462">
        <f t="shared" ca="1" si="726"/>
        <v>1.0000000000000004</v>
      </c>
      <c r="AR1462" t="str">
        <f t="shared" ca="1" si="727"/>
        <v>Supercritical</v>
      </c>
      <c r="AS1462">
        <f t="shared" ca="1" si="728"/>
        <v>3.8141460404132466E-3</v>
      </c>
    </row>
    <row r="1463" spans="1:45" x14ac:dyDescent="0.35">
      <c r="A1463">
        <v>1314</v>
      </c>
      <c r="B1463">
        <v>1312.9960000000001</v>
      </c>
      <c r="C1463">
        <v>616068.06599999999</v>
      </c>
      <c r="D1463">
        <v>3096694.3360000001</v>
      </c>
      <c r="E1463">
        <v>631.90700000000004</v>
      </c>
      <c r="F1463">
        <v>5.2</v>
      </c>
      <c r="G1463">
        <v>0</v>
      </c>
      <c r="H1463" t="s">
        <v>194</v>
      </c>
      <c r="I1463">
        <v>0</v>
      </c>
      <c r="J1463">
        <f t="shared" si="729"/>
        <v>1</v>
      </c>
      <c r="K1463">
        <f t="shared" ca="1" si="730"/>
        <v>50.95</v>
      </c>
      <c r="L1463">
        <f t="shared" ca="1" si="731"/>
        <v>1.0684959309922624</v>
      </c>
      <c r="M1463">
        <f t="shared" ca="1" si="704"/>
        <v>5.5561788411597641</v>
      </c>
      <c r="N1463">
        <f t="shared" ca="1" si="705"/>
        <v>0.75728294997139567</v>
      </c>
      <c r="O1463">
        <f t="shared" ca="1" si="706"/>
        <v>9.1699712080119067</v>
      </c>
      <c r="P1463">
        <f t="shared" ca="1" si="707"/>
        <v>632.97549593099234</v>
      </c>
      <c r="Q1463">
        <f t="shared" ca="1" si="708"/>
        <v>637.2613456738959</v>
      </c>
      <c r="R1463">
        <f t="shared" ca="1" si="709"/>
        <v>2.7409906686322007E-2</v>
      </c>
      <c r="S1463">
        <f t="shared" ca="1" si="710"/>
        <v>2.8323507366843055</v>
      </c>
      <c r="T1463">
        <f t="shared" ca="1" si="711"/>
        <v>50.594272557643521</v>
      </c>
      <c r="U1463">
        <f t="shared" ca="1" si="732"/>
        <v>-2.6909906686341856E-2</v>
      </c>
      <c r="V1463">
        <f t="shared" ca="1" si="733"/>
        <v>0</v>
      </c>
      <c r="W1463">
        <f t="shared" ca="1" si="712"/>
        <v>1.3881395091144653</v>
      </c>
      <c r="X1463">
        <f t="shared" ca="1" si="713"/>
        <v>7.2183254473952196</v>
      </c>
      <c r="Y1463">
        <f t="shared" ca="1" si="714"/>
        <v>0.90497404001270643</v>
      </c>
      <c r="Z1463">
        <f t="shared" ca="1" si="715"/>
        <v>7.0584237814305872</v>
      </c>
      <c r="AA1463">
        <f t="shared" ca="1" si="716"/>
        <v>633.29513950911451</v>
      </c>
      <c r="AB1463">
        <f t="shared" ca="1" si="717"/>
        <v>635.83445379444913</v>
      </c>
      <c r="AC1463">
        <f t="shared" ca="1" si="718"/>
        <v>1.2806088004740717E-2</v>
      </c>
      <c r="AD1463">
        <f t="shared" ca="1" si="719"/>
        <v>1.9127432064562262</v>
      </c>
      <c r="AE1463">
        <f t="shared" ca="1" si="720"/>
        <v>41.669215221117739</v>
      </c>
      <c r="AF1463">
        <f t="shared" ca="1" si="721"/>
        <v>1.230608800472055E-2</v>
      </c>
      <c r="AG1463">
        <f t="shared" ca="1" si="722"/>
        <v>0</v>
      </c>
      <c r="AH1463">
        <f ca="1">IFERROR(IF(V32="Supercritical",MAX($D$16,IFERROR(L1463,MAX($D$16,POWER((ABS(K1463)^2)/($I$5*MAX(F1463,0.1)^2),1/3)))),IF(V32="Subcritical",MAX($D$16,IFERROR(W1463,MAX($D$16,POWER((ABS(K1463)^2)/($I$5*MAX(F1463,0.1)^2),1/3)))),IF(AND(IFERROR(V1463,0)=1,IFERROR(AG1463,0)=1),IF(IFERROR(T1463,-1E+99)&gt;=IFERROR(AE1463,-1E+99),MAX($D$16,IFERROR(L1463,MAX($D$16,POWER((ABS(K1463)^2)/($I$5*MAX(F1463,0.1)^2),1/3)))),MAX($D$16,IFERROR(W1463,MAX($D$16,POWER((ABS(K1463)^2)/($I$5*MAX(F1463,0.1)^2),1/3))))),IF(IFERROR(V1463,0)=1,MAX($D$16,IFERROR(L1463,MAX($D$16,POWER((ABS(K1463)^2)/($I$5*MAX(F1463,0.1)^2),1/3)))),IF(IFERROR(AG1463,0)=1,MAX($D$16,IFERROR(W1463,MAX($D$16,POWER((ABS(K1463)^2)/($I$5*MAX(F1463,0.1)^2),1/3)))),MAX($D$16,POWER((ABS(K1463)^2)/($I$5*MAX(F1463,0.1)^2),1/3))))))),MAX($D$16,POWER((ABS(K1463)^2)/($I$5*MAX(F1463,0.1)^2),1/3)))</f>
        <v>2.1389677043987478</v>
      </c>
      <c r="AI1463">
        <f t="shared" ca="1" si="723"/>
        <v>634.04596770439878</v>
      </c>
      <c r="AJ1463">
        <f t="shared" ca="1" si="724"/>
        <v>635.11545155659815</v>
      </c>
      <c r="AM1463">
        <v>0</v>
      </c>
      <c r="AN1463">
        <v>0</v>
      </c>
      <c r="AO1463">
        <f t="shared" si="725"/>
        <v>0</v>
      </c>
      <c r="AP1463">
        <f t="shared" si="734"/>
        <v>0</v>
      </c>
      <c r="AQ1463">
        <f t="shared" ca="1" si="726"/>
        <v>1.0000000000000004</v>
      </c>
      <c r="AR1463" t="str">
        <f t="shared" ca="1" si="727"/>
        <v>Supercritical</v>
      </c>
      <c r="AS1463">
        <f t="shared" ca="1" si="728"/>
        <v>3.8141460404132466E-3</v>
      </c>
    </row>
    <row r="1464" spans="1:45" x14ac:dyDescent="0.35">
      <c r="A1464">
        <v>1315</v>
      </c>
      <c r="B1464">
        <v>1313.9960000000001</v>
      </c>
      <c r="C1464">
        <v>616068.02399999998</v>
      </c>
      <c r="D1464">
        <v>3096693.3369999998</v>
      </c>
      <c r="E1464">
        <v>631.90650000000005</v>
      </c>
      <c r="F1464">
        <v>5.2</v>
      </c>
      <c r="G1464">
        <v>0</v>
      </c>
      <c r="H1464" t="s">
        <v>194</v>
      </c>
      <c r="I1464">
        <v>0</v>
      </c>
      <c r="J1464">
        <f t="shared" si="729"/>
        <v>1</v>
      </c>
      <c r="K1464">
        <f t="shared" ca="1" si="730"/>
        <v>50.95</v>
      </c>
      <c r="L1464">
        <f t="shared" ca="1" si="731"/>
        <v>1.0684959309922624</v>
      </c>
      <c r="M1464">
        <f t="shared" ca="1" si="704"/>
        <v>5.5561788411597641</v>
      </c>
      <c r="N1464">
        <f t="shared" ca="1" si="705"/>
        <v>0.75728294997139567</v>
      </c>
      <c r="O1464">
        <f t="shared" ca="1" si="706"/>
        <v>9.1699712080119067</v>
      </c>
      <c r="P1464">
        <f t="shared" ca="1" si="707"/>
        <v>632.97499593099235</v>
      </c>
      <c r="Q1464">
        <f t="shared" ca="1" si="708"/>
        <v>637.26084567389591</v>
      </c>
      <c r="R1464">
        <f t="shared" ca="1" si="709"/>
        <v>2.7409906686322007E-2</v>
      </c>
      <c r="S1464">
        <f t="shared" ca="1" si="710"/>
        <v>2.8323507366843055</v>
      </c>
      <c r="T1464">
        <f t="shared" ca="1" si="711"/>
        <v>50.594272557643521</v>
      </c>
      <c r="U1464">
        <f t="shared" ca="1" si="732"/>
        <v>-2.6909906686341856E-2</v>
      </c>
      <c r="V1464">
        <f t="shared" ca="1" si="733"/>
        <v>0</v>
      </c>
      <c r="W1464">
        <f t="shared" ca="1" si="712"/>
        <v>1.3920898750232182</v>
      </c>
      <c r="X1464">
        <f t="shared" ca="1" si="713"/>
        <v>7.238867350120735</v>
      </c>
      <c r="Y1464">
        <f t="shared" ca="1" si="714"/>
        <v>0.90665135013758091</v>
      </c>
      <c r="Z1464">
        <f t="shared" ca="1" si="715"/>
        <v>7.0383939276287775</v>
      </c>
      <c r="AA1464">
        <f t="shared" ca="1" si="716"/>
        <v>633.29858987502325</v>
      </c>
      <c r="AB1464">
        <f t="shared" ca="1" si="717"/>
        <v>635.82351286587345</v>
      </c>
      <c r="AC1464">
        <f t="shared" ca="1" si="718"/>
        <v>1.270211112451458E-2</v>
      </c>
      <c r="AD1464">
        <f t="shared" ca="1" si="719"/>
        <v>1.9046072311848996</v>
      </c>
      <c r="AE1464">
        <f t="shared" ca="1" si="720"/>
        <v>41.593742172439562</v>
      </c>
      <c r="AF1464">
        <f t="shared" ca="1" si="721"/>
        <v>1.2441978808624299E-2</v>
      </c>
      <c r="AG1464">
        <f t="shared" ca="1" si="722"/>
        <v>0</v>
      </c>
      <c r="AH1464">
        <f ca="1">IFERROR(IF(V32="Supercritical",MAX($D$16,IFERROR(L1464,MAX($D$16,POWER((ABS(K1464)^2)/($I$5*MAX(F1464,0.1)^2),1/3)))),IF(V32="Subcritical",MAX($D$16,IFERROR(W1464,MAX($D$16,POWER((ABS(K1464)^2)/($I$5*MAX(F1464,0.1)^2),1/3)))),IF(AND(IFERROR(V1464,0)=1,IFERROR(AG1464,0)=1),IF(IFERROR(T1464,-1E+99)&gt;=IFERROR(AE1464,-1E+99),MAX($D$16,IFERROR(L1464,MAX($D$16,POWER((ABS(K1464)^2)/($I$5*MAX(F1464,0.1)^2),1/3)))),MAX($D$16,IFERROR(W1464,MAX($D$16,POWER((ABS(K1464)^2)/($I$5*MAX(F1464,0.1)^2),1/3))))),IF(IFERROR(V1464,0)=1,MAX($D$16,IFERROR(L1464,MAX($D$16,POWER((ABS(K1464)^2)/($I$5*MAX(F1464,0.1)^2),1/3)))),IF(IFERROR(AG1464,0)=1,MAX($D$16,IFERROR(W1464,MAX($D$16,POWER((ABS(K1464)^2)/($I$5*MAX(F1464,0.1)^2),1/3)))),MAX($D$16,POWER((ABS(K1464)^2)/($I$5*MAX(F1464,0.1)^2),1/3))))))),MAX($D$16,POWER((ABS(K1464)^2)/($I$5*MAX(F1464,0.1)^2),1/3)))</f>
        <v>2.1389677043987478</v>
      </c>
      <c r="AI1464">
        <f t="shared" ca="1" si="723"/>
        <v>634.04546770439879</v>
      </c>
      <c r="AJ1464">
        <f t="shared" ca="1" si="724"/>
        <v>635.11495155659816</v>
      </c>
      <c r="AM1464">
        <v>0</v>
      </c>
      <c r="AN1464">
        <v>0</v>
      </c>
      <c r="AO1464">
        <f t="shared" si="725"/>
        <v>0</v>
      </c>
      <c r="AP1464">
        <f t="shared" si="734"/>
        <v>0</v>
      </c>
      <c r="AQ1464">
        <f t="shared" ca="1" si="726"/>
        <v>1.0000000000000004</v>
      </c>
      <c r="AR1464" t="str">
        <f t="shared" ca="1" si="727"/>
        <v>Supercritical</v>
      </c>
      <c r="AS1464">
        <f t="shared" ca="1" si="728"/>
        <v>3.8141460404132466E-3</v>
      </c>
    </row>
    <row r="1465" spans="1:45" x14ac:dyDescent="0.35">
      <c r="A1465">
        <v>1316</v>
      </c>
      <c r="B1465">
        <v>1314.9960000000001</v>
      </c>
      <c r="C1465">
        <v>616067.98199999996</v>
      </c>
      <c r="D1465">
        <v>3096692.338</v>
      </c>
      <c r="E1465">
        <v>631.90599999999995</v>
      </c>
      <c r="F1465">
        <v>5.2</v>
      </c>
      <c r="G1465">
        <v>0</v>
      </c>
      <c r="H1465" t="s">
        <v>194</v>
      </c>
      <c r="I1465">
        <v>5.7000000000000002E-2</v>
      </c>
      <c r="J1465">
        <f t="shared" si="729"/>
        <v>1</v>
      </c>
      <c r="K1465">
        <f t="shared" ca="1" si="730"/>
        <v>50.95</v>
      </c>
      <c r="L1465">
        <f t="shared" ca="1" si="731"/>
        <v>1.0684959309922624</v>
      </c>
      <c r="M1465">
        <f t="shared" ca="1" si="704"/>
        <v>5.5561788411597641</v>
      </c>
      <c r="N1465">
        <f t="shared" ca="1" si="705"/>
        <v>0.75728294997139567</v>
      </c>
      <c r="O1465">
        <f t="shared" ca="1" si="706"/>
        <v>9.1699712080119067</v>
      </c>
      <c r="P1465">
        <f t="shared" ca="1" si="707"/>
        <v>632.97449593099225</v>
      </c>
      <c r="Q1465">
        <f t="shared" ca="1" si="708"/>
        <v>637.26034567389581</v>
      </c>
      <c r="R1465">
        <f t="shared" ca="1" si="709"/>
        <v>2.7409906686322007E-2</v>
      </c>
      <c r="S1465">
        <f t="shared" ca="1" si="710"/>
        <v>2.8323507366843055</v>
      </c>
      <c r="T1465">
        <f t="shared" ca="1" si="711"/>
        <v>50.594272557643521</v>
      </c>
      <c r="U1465">
        <f t="shared" ca="1" si="732"/>
        <v>-2.7317062411839288E-2</v>
      </c>
      <c r="V1465">
        <f t="shared" ca="1" si="733"/>
        <v>0</v>
      </c>
      <c r="W1465">
        <f t="shared" ca="1" si="712"/>
        <v>1.3962132157107745</v>
      </c>
      <c r="X1465">
        <f t="shared" ca="1" si="713"/>
        <v>7.2603087216960276</v>
      </c>
      <c r="Y1465">
        <f t="shared" ca="1" si="714"/>
        <v>0.90839856756800885</v>
      </c>
      <c r="Z1465">
        <f t="shared" ca="1" si="715"/>
        <v>7.0176079217879241</v>
      </c>
      <c r="AA1465">
        <f t="shared" ca="1" si="716"/>
        <v>633.30221321571071</v>
      </c>
      <c r="AB1465">
        <f t="shared" ca="1" si="717"/>
        <v>635.81224486422957</v>
      </c>
      <c r="AC1465">
        <f t="shared" ca="1" si="718"/>
        <v>1.259482481012025E-2</v>
      </c>
      <c r="AD1465">
        <f t="shared" ca="1" si="719"/>
        <v>1.8961763446710018</v>
      </c>
      <c r="AE1465">
        <f t="shared" ca="1" si="720"/>
        <v>41.515678832635608</v>
      </c>
      <c r="AF1465">
        <f t="shared" ca="1" si="721"/>
        <v>1.2333277816765076E-2</v>
      </c>
      <c r="AG1465">
        <f t="shared" ca="1" si="722"/>
        <v>0</v>
      </c>
      <c r="AH1465">
        <f ca="1">IFERROR(IF(V32="Supercritical",MAX($D$16,IFERROR(L1465,MAX($D$16,POWER((ABS(K1465)^2)/($I$5*MAX(F1465,0.1)^2),1/3)))),IF(V32="Subcritical",MAX($D$16,IFERROR(W1465,MAX($D$16,POWER((ABS(K1465)^2)/($I$5*MAX(F1465,0.1)^2),1/3)))),IF(AND(IFERROR(V1465,0)=1,IFERROR(AG1465,0)=1),IF(IFERROR(T1465,-1E+99)&gt;=IFERROR(AE1465,-1E+99),MAX($D$16,IFERROR(L1465,MAX($D$16,POWER((ABS(K1465)^2)/($I$5*MAX(F1465,0.1)^2),1/3)))),MAX($D$16,IFERROR(W1465,MAX($D$16,POWER((ABS(K1465)^2)/($I$5*MAX(F1465,0.1)^2),1/3))))),IF(IFERROR(V1465,0)=1,MAX($D$16,IFERROR(L1465,MAX($D$16,POWER((ABS(K1465)^2)/($I$5*MAX(F1465,0.1)^2),1/3)))),IF(IFERROR(AG1465,0)=1,MAX($D$16,IFERROR(W1465,MAX($D$16,POWER((ABS(K1465)^2)/($I$5*MAX(F1465,0.1)^2),1/3)))),MAX($D$16,POWER((ABS(K1465)^2)/($I$5*MAX(F1465,0.1)^2),1/3))))))),MAX($D$16,POWER((ABS(K1465)^2)/($I$5*MAX(F1465,0.1)^2),1/3)))</f>
        <v>2.1389677043987478</v>
      </c>
      <c r="AI1465">
        <f t="shared" ca="1" si="723"/>
        <v>634.04496770439869</v>
      </c>
      <c r="AJ1465">
        <f t="shared" ca="1" si="724"/>
        <v>635.11445155659806</v>
      </c>
      <c r="AM1465">
        <v>0</v>
      </c>
      <c r="AN1465">
        <v>0</v>
      </c>
      <c r="AO1465">
        <f t="shared" si="725"/>
        <v>0</v>
      </c>
      <c r="AP1465">
        <f t="shared" si="734"/>
        <v>0</v>
      </c>
      <c r="AQ1465">
        <f t="shared" ca="1" si="726"/>
        <v>1.0000000000000004</v>
      </c>
      <c r="AR1465" t="str">
        <f t="shared" ca="1" si="727"/>
        <v>Supercritical</v>
      </c>
      <c r="AS1465">
        <f t="shared" ca="1" si="728"/>
        <v>3.8141460404132466E-3</v>
      </c>
    </row>
    <row r="1466" spans="1:45" x14ac:dyDescent="0.35">
      <c r="A1466">
        <v>1317</v>
      </c>
      <c r="B1466">
        <v>1315.9960000000001</v>
      </c>
      <c r="C1466">
        <v>616067.93900000001</v>
      </c>
      <c r="D1466">
        <v>3096691.3390000002</v>
      </c>
      <c r="E1466">
        <v>631.90549999999996</v>
      </c>
      <c r="F1466">
        <v>5.2</v>
      </c>
      <c r="G1466">
        <v>0</v>
      </c>
      <c r="H1466" t="s">
        <v>194</v>
      </c>
      <c r="I1466">
        <v>5.7000000000000002E-2</v>
      </c>
      <c r="J1466">
        <f t="shared" si="729"/>
        <v>1</v>
      </c>
      <c r="K1466">
        <f t="shared" ca="1" si="730"/>
        <v>50.95</v>
      </c>
      <c r="L1466">
        <f t="shared" ca="1" si="731"/>
        <v>1.0684959309922624</v>
      </c>
      <c r="M1466">
        <f t="shared" ca="1" si="704"/>
        <v>5.5561788411597641</v>
      </c>
      <c r="N1466">
        <f t="shared" ca="1" si="705"/>
        <v>0.75728294997139567</v>
      </c>
      <c r="O1466">
        <f t="shared" ca="1" si="706"/>
        <v>9.1699712080119067</v>
      </c>
      <c r="P1466">
        <f t="shared" ca="1" si="707"/>
        <v>632.97399593099226</v>
      </c>
      <c r="Q1466">
        <f t="shared" ca="1" si="708"/>
        <v>637.25984567389582</v>
      </c>
      <c r="R1466">
        <f t="shared" ca="1" si="709"/>
        <v>2.7409906686322007E-2</v>
      </c>
      <c r="S1466">
        <f t="shared" ca="1" si="710"/>
        <v>2.8323507366843055</v>
      </c>
      <c r="T1466">
        <f t="shared" ca="1" si="711"/>
        <v>50.594272557643521</v>
      </c>
      <c r="U1466">
        <f t="shared" ca="1" si="732"/>
        <v>-2.7317062411952975E-2</v>
      </c>
      <c r="V1466">
        <f t="shared" ca="1" si="733"/>
        <v>0</v>
      </c>
      <c r="W1466">
        <f t="shared" ca="1" si="712"/>
        <v>1.4515786810075595</v>
      </c>
      <c r="X1466">
        <f t="shared" ca="1" si="713"/>
        <v>7.54820914123931</v>
      </c>
      <c r="Y1466">
        <f t="shared" ca="1" si="714"/>
        <v>0.93151456944706268</v>
      </c>
      <c r="Z1466">
        <f t="shared" ca="1" si="715"/>
        <v>6.7499454568153006</v>
      </c>
      <c r="AA1466">
        <f t="shared" ca="1" si="716"/>
        <v>633.35707868100747</v>
      </c>
      <c r="AB1466">
        <f t="shared" ca="1" si="717"/>
        <v>635.67928885786682</v>
      </c>
      <c r="AC1466">
        <f t="shared" ca="1" si="718"/>
        <v>1.1268432544663934E-2</v>
      </c>
      <c r="AD1466">
        <f t="shared" ca="1" si="719"/>
        <v>1.7887327938320206</v>
      </c>
      <c r="AE1466">
        <f t="shared" ca="1" si="720"/>
        <v>40.535465904302903</v>
      </c>
      <c r="AF1466">
        <f t="shared" ca="1" si="721"/>
        <v>1.0768432544637108E-2</v>
      </c>
      <c r="AG1466">
        <f t="shared" ca="1" si="722"/>
        <v>0</v>
      </c>
      <c r="AH1466">
        <f ca="1">IFERROR(IF(V32="Supercritical",MAX($D$16,IFERROR(L1466,MAX($D$16,POWER((ABS(K1466)^2)/($I$5*MAX(F1466,0.1)^2),1/3)))),IF(V32="Subcritical",MAX($D$16,IFERROR(W1466,MAX($D$16,POWER((ABS(K1466)^2)/($I$5*MAX(F1466,0.1)^2),1/3)))),IF(AND(IFERROR(V1466,0)=1,IFERROR(AG1466,0)=1),IF(IFERROR(T1466,-1E+99)&gt;=IFERROR(AE1466,-1E+99),MAX($D$16,IFERROR(L1466,MAX($D$16,POWER((ABS(K1466)^2)/($I$5*MAX(F1466,0.1)^2),1/3)))),MAX($D$16,IFERROR(W1466,MAX($D$16,POWER((ABS(K1466)^2)/($I$5*MAX(F1466,0.1)^2),1/3))))),IF(IFERROR(V1466,0)=1,MAX($D$16,IFERROR(L1466,MAX($D$16,POWER((ABS(K1466)^2)/($I$5*MAX(F1466,0.1)^2),1/3)))),IF(IFERROR(AG1466,0)=1,MAX($D$16,IFERROR(W1466,MAX($D$16,POWER((ABS(K1466)^2)/($I$5*MAX(F1466,0.1)^2),1/3)))),MAX($D$16,POWER((ABS(K1466)^2)/($I$5*MAX(F1466,0.1)^2),1/3))))))),MAX($D$16,POWER((ABS(K1466)^2)/($I$5*MAX(F1466,0.1)^2),1/3)))</f>
        <v>2.1389677043987478</v>
      </c>
      <c r="AI1466">
        <f t="shared" ca="1" si="723"/>
        <v>634.0444677043987</v>
      </c>
      <c r="AJ1466">
        <f t="shared" ca="1" si="724"/>
        <v>635.11395155659807</v>
      </c>
      <c r="AM1466">
        <v>0</v>
      </c>
      <c r="AN1466">
        <v>0</v>
      </c>
      <c r="AO1466">
        <f t="shared" si="725"/>
        <v>0</v>
      </c>
      <c r="AP1466">
        <f t="shared" si="734"/>
        <v>0</v>
      </c>
      <c r="AQ1466">
        <f t="shared" ca="1" si="726"/>
        <v>1.0000000000000004</v>
      </c>
      <c r="AR1466" t="str">
        <f t="shared" ca="1" si="727"/>
        <v>Supercritical</v>
      </c>
      <c r="AS1466">
        <f t="shared" ca="1" si="728"/>
        <v>3.8141460404132466E-3</v>
      </c>
    </row>
    <row r="1467" spans="1:45" x14ac:dyDescent="0.35">
      <c r="A1467">
        <v>1318</v>
      </c>
      <c r="B1467">
        <v>1316.9960000000001</v>
      </c>
      <c r="C1467">
        <v>616067.897</v>
      </c>
      <c r="D1467">
        <v>3096690.34</v>
      </c>
      <c r="E1467">
        <v>631.90499999999997</v>
      </c>
      <c r="F1467">
        <v>5.2</v>
      </c>
      <c r="G1467">
        <v>0</v>
      </c>
      <c r="H1467" t="s">
        <v>194</v>
      </c>
      <c r="I1467">
        <v>0</v>
      </c>
      <c r="J1467">
        <f t="shared" si="729"/>
        <v>1</v>
      </c>
      <c r="K1467">
        <f t="shared" ca="1" si="730"/>
        <v>50.95</v>
      </c>
      <c r="L1467">
        <f t="shared" ca="1" si="731"/>
        <v>1.0684959309922624</v>
      </c>
      <c r="M1467">
        <f t="shared" ca="1" si="704"/>
        <v>5.5561788411597641</v>
      </c>
      <c r="N1467">
        <f t="shared" ca="1" si="705"/>
        <v>0.75728294997139567</v>
      </c>
      <c r="O1467">
        <f t="shared" ca="1" si="706"/>
        <v>9.1699712080119067</v>
      </c>
      <c r="P1467">
        <f t="shared" ca="1" si="707"/>
        <v>632.97349593099227</v>
      </c>
      <c r="Q1467">
        <f t="shared" ca="1" si="708"/>
        <v>637.25934567389584</v>
      </c>
      <c r="R1467">
        <f t="shared" ca="1" si="709"/>
        <v>2.7409906686322007E-2</v>
      </c>
      <c r="S1467">
        <f t="shared" ca="1" si="710"/>
        <v>2.8323507366843055</v>
      </c>
      <c r="T1467">
        <f t="shared" ca="1" si="711"/>
        <v>50.594272557643521</v>
      </c>
      <c r="U1467">
        <f t="shared" ca="1" si="732"/>
        <v>-2.6909906686341856E-2</v>
      </c>
      <c r="V1467">
        <f t="shared" ca="1" si="733"/>
        <v>0</v>
      </c>
      <c r="W1467">
        <f t="shared" ca="1" si="712"/>
        <v>1.5055517479381293</v>
      </c>
      <c r="X1467">
        <f t="shared" ca="1" si="713"/>
        <v>7.8288690892782729</v>
      </c>
      <c r="Y1467">
        <f t="shared" ca="1" si="714"/>
        <v>0.95344908186945276</v>
      </c>
      <c r="Z1467">
        <f t="shared" ca="1" si="715"/>
        <v>6.5079642307184082</v>
      </c>
      <c r="AA1467">
        <f t="shared" ca="1" si="716"/>
        <v>633.41055174793814</v>
      </c>
      <c r="AB1467">
        <f t="shared" ca="1" si="717"/>
        <v>635.56924687680203</v>
      </c>
      <c r="AC1467">
        <f t="shared" ca="1" si="718"/>
        <v>1.0154911888972247E-2</v>
      </c>
      <c r="AD1467">
        <f t="shared" ca="1" si="719"/>
        <v>1.693412689801933</v>
      </c>
      <c r="AE1467">
        <f t="shared" ca="1" si="720"/>
        <v>39.693666905947595</v>
      </c>
      <c r="AF1467">
        <f t="shared" ca="1" si="721"/>
        <v>9.6447569770816699E-3</v>
      </c>
      <c r="AG1467">
        <f t="shared" ca="1" si="722"/>
        <v>0</v>
      </c>
      <c r="AH1467">
        <f ca="1">IFERROR(IF(V32="Supercritical",MAX($D$16,IFERROR(L1467,MAX($D$16,POWER((ABS(K1467)^2)/($I$5*MAX(F1467,0.1)^2),1/3)))),IF(V32="Subcritical",MAX($D$16,IFERROR(W1467,MAX($D$16,POWER((ABS(K1467)^2)/($I$5*MAX(F1467,0.1)^2),1/3)))),IF(AND(IFERROR(V1467,0)=1,IFERROR(AG1467,0)=1),IF(IFERROR(T1467,-1E+99)&gt;=IFERROR(AE1467,-1E+99),MAX($D$16,IFERROR(L1467,MAX($D$16,POWER((ABS(K1467)^2)/($I$5*MAX(F1467,0.1)^2),1/3)))),MAX($D$16,IFERROR(W1467,MAX($D$16,POWER((ABS(K1467)^2)/($I$5*MAX(F1467,0.1)^2),1/3))))),IF(IFERROR(V1467,0)=1,MAX($D$16,IFERROR(L1467,MAX($D$16,POWER((ABS(K1467)^2)/($I$5*MAX(F1467,0.1)^2),1/3)))),IF(IFERROR(AG1467,0)=1,MAX($D$16,IFERROR(W1467,MAX($D$16,POWER((ABS(K1467)^2)/($I$5*MAX(F1467,0.1)^2),1/3)))),MAX($D$16,POWER((ABS(K1467)^2)/($I$5*MAX(F1467,0.1)^2),1/3))))))),MAX($D$16,POWER((ABS(K1467)^2)/($I$5*MAX(F1467,0.1)^2),1/3)))</f>
        <v>2.1389677043987478</v>
      </c>
      <c r="AI1467">
        <f t="shared" ca="1" si="723"/>
        <v>634.04396770439871</v>
      </c>
      <c r="AJ1467">
        <f t="shared" ca="1" si="724"/>
        <v>635.11345155659808</v>
      </c>
      <c r="AM1467">
        <v>0</v>
      </c>
      <c r="AN1467">
        <v>0</v>
      </c>
      <c r="AO1467">
        <f t="shared" si="725"/>
        <v>0</v>
      </c>
      <c r="AP1467">
        <f t="shared" si="734"/>
        <v>0</v>
      </c>
      <c r="AQ1467">
        <f t="shared" ca="1" si="726"/>
        <v>1.0000000000000004</v>
      </c>
      <c r="AR1467" t="str">
        <f t="shared" ca="1" si="727"/>
        <v>Supercritical</v>
      </c>
      <c r="AS1467">
        <f t="shared" ca="1" si="728"/>
        <v>3.8141460404132466E-3</v>
      </c>
    </row>
    <row r="1468" spans="1:45" x14ac:dyDescent="0.35">
      <c r="A1468">
        <v>1319</v>
      </c>
      <c r="B1468">
        <v>1317.9949999999999</v>
      </c>
      <c r="C1468">
        <v>616067.85499999998</v>
      </c>
      <c r="D1468">
        <v>3096689.341</v>
      </c>
      <c r="E1468">
        <v>631.90449999999998</v>
      </c>
      <c r="F1468">
        <v>5.2</v>
      </c>
      <c r="G1468">
        <v>0</v>
      </c>
      <c r="H1468" t="s">
        <v>194</v>
      </c>
      <c r="I1468">
        <v>0</v>
      </c>
      <c r="J1468">
        <f t="shared" si="729"/>
        <v>0.99899999999979627</v>
      </c>
      <c r="K1468">
        <f t="shared" ca="1" si="730"/>
        <v>50.95</v>
      </c>
      <c r="L1468">
        <f t="shared" ca="1" si="731"/>
        <v>1.0684959309922624</v>
      </c>
      <c r="M1468">
        <f t="shared" ca="1" si="704"/>
        <v>5.5561788411597641</v>
      </c>
      <c r="N1468">
        <f t="shared" ca="1" si="705"/>
        <v>0.75728294997139567</v>
      </c>
      <c r="O1468">
        <f t="shared" ca="1" si="706"/>
        <v>9.1699712080119067</v>
      </c>
      <c r="P1468">
        <f t="shared" ca="1" si="707"/>
        <v>632.97299593099228</v>
      </c>
      <c r="Q1468">
        <f t="shared" ca="1" si="708"/>
        <v>637.25884567389585</v>
      </c>
      <c r="R1468">
        <f t="shared" ca="1" si="709"/>
        <v>2.7409906686322007E-2</v>
      </c>
      <c r="S1468">
        <f t="shared" ca="1" si="710"/>
        <v>2.8323507366843055</v>
      </c>
      <c r="T1468">
        <f t="shared" ca="1" si="711"/>
        <v>50.594272557643521</v>
      </c>
      <c r="U1468">
        <f t="shared" ca="1" si="732"/>
        <v>-2.6882496779649045E-2</v>
      </c>
      <c r="V1468">
        <f t="shared" ca="1" si="733"/>
        <v>0</v>
      </c>
      <c r="W1468">
        <f t="shared" ca="1" si="712"/>
        <v>1.5592249509713596</v>
      </c>
      <c r="X1468">
        <f t="shared" ca="1" si="713"/>
        <v>8.1079697450510704</v>
      </c>
      <c r="Y1468">
        <f t="shared" ca="1" si="714"/>
        <v>0.97469719005670852</v>
      </c>
      <c r="Z1468">
        <f t="shared" ca="1" si="715"/>
        <v>6.2839405673780151</v>
      </c>
      <c r="AA1468">
        <f t="shared" ca="1" si="716"/>
        <v>633.46372495097137</v>
      </c>
      <c r="AB1468">
        <f t="shared" ca="1" si="717"/>
        <v>635.47636047871549</v>
      </c>
      <c r="AC1468">
        <f t="shared" ca="1" si="718"/>
        <v>9.1936303322735051E-3</v>
      </c>
      <c r="AD1468">
        <f t="shared" ca="1" si="719"/>
        <v>1.6067310159921913</v>
      </c>
      <c r="AE1468">
        <f t="shared" ca="1" si="720"/>
        <v>38.957850297630273</v>
      </c>
      <c r="AF1468">
        <f t="shared" ca="1" si="721"/>
        <v>8.8848307074158583E-3</v>
      </c>
      <c r="AG1468">
        <f t="shared" ca="1" si="722"/>
        <v>0</v>
      </c>
      <c r="AH1468">
        <f ca="1">IFERROR(IF(V32="Supercritical",MAX($D$16,IFERROR(L1468,MAX($D$16,POWER((ABS(K1468)^2)/($I$5*MAX(F1468,0.1)^2),1/3)))),IF(V32="Subcritical",MAX($D$16,IFERROR(W1468,MAX($D$16,POWER((ABS(K1468)^2)/($I$5*MAX(F1468,0.1)^2),1/3)))),IF(AND(IFERROR(V1468,0)=1,IFERROR(AG1468,0)=1),IF(IFERROR(T1468,-1E+99)&gt;=IFERROR(AE1468,-1E+99),MAX($D$16,IFERROR(L1468,MAX($D$16,POWER((ABS(K1468)^2)/($I$5*MAX(F1468,0.1)^2),1/3)))),MAX($D$16,IFERROR(W1468,MAX($D$16,POWER((ABS(K1468)^2)/($I$5*MAX(F1468,0.1)^2),1/3))))),IF(IFERROR(V1468,0)=1,MAX($D$16,IFERROR(L1468,MAX($D$16,POWER((ABS(K1468)^2)/($I$5*MAX(F1468,0.1)^2),1/3)))),IF(IFERROR(AG1468,0)=1,MAX($D$16,IFERROR(W1468,MAX($D$16,POWER((ABS(K1468)^2)/($I$5*MAX(F1468,0.1)^2),1/3)))),MAX($D$16,POWER((ABS(K1468)^2)/($I$5*MAX(F1468,0.1)^2),1/3))))))),MAX($D$16,POWER((ABS(K1468)^2)/($I$5*MAX(F1468,0.1)^2),1/3)))</f>
        <v>2.1389677043987478</v>
      </c>
      <c r="AI1468">
        <f t="shared" ca="1" si="723"/>
        <v>634.04346770439872</v>
      </c>
      <c r="AJ1468">
        <f t="shared" ca="1" si="724"/>
        <v>635.11295155659809</v>
      </c>
      <c r="AM1468">
        <v>0</v>
      </c>
      <c r="AN1468">
        <v>0</v>
      </c>
      <c r="AO1468">
        <f t="shared" si="725"/>
        <v>0</v>
      </c>
      <c r="AP1468">
        <f t="shared" si="734"/>
        <v>0</v>
      </c>
      <c r="AQ1468">
        <f t="shared" ca="1" si="726"/>
        <v>1.0000000000000004</v>
      </c>
      <c r="AR1468" t="str">
        <f t="shared" ca="1" si="727"/>
        <v>Supercritical</v>
      </c>
      <c r="AS1468">
        <f t="shared" ca="1" si="728"/>
        <v>3.8141460404132466E-3</v>
      </c>
    </row>
    <row r="1469" spans="1:45" x14ac:dyDescent="0.35">
      <c r="A1469">
        <v>1320</v>
      </c>
      <c r="B1469">
        <v>1318.9949999999999</v>
      </c>
      <c r="C1469">
        <v>616067.81299999997</v>
      </c>
      <c r="D1469">
        <v>3096688.3420000002</v>
      </c>
      <c r="E1469">
        <v>631.904</v>
      </c>
      <c r="F1469">
        <v>5.2</v>
      </c>
      <c r="G1469">
        <v>0</v>
      </c>
      <c r="H1469" t="s">
        <v>194</v>
      </c>
      <c r="I1469">
        <v>5.7000000000000002E-2</v>
      </c>
      <c r="J1469">
        <f t="shared" si="729"/>
        <v>1</v>
      </c>
      <c r="K1469">
        <f t="shared" ca="1" si="730"/>
        <v>50.95</v>
      </c>
      <c r="L1469">
        <f t="shared" ca="1" si="731"/>
        <v>1.0684959309922624</v>
      </c>
      <c r="M1469">
        <f t="shared" ca="1" si="704"/>
        <v>5.5561788411597641</v>
      </c>
      <c r="N1469">
        <f t="shared" ca="1" si="705"/>
        <v>0.75728294997139567</v>
      </c>
      <c r="O1469">
        <f t="shared" ca="1" si="706"/>
        <v>9.1699712080119067</v>
      </c>
      <c r="P1469">
        <f t="shared" ca="1" si="707"/>
        <v>632.9724959309923</v>
      </c>
      <c r="Q1469">
        <f t="shared" ca="1" si="708"/>
        <v>637.25834567389586</v>
      </c>
      <c r="R1469">
        <f t="shared" ca="1" si="709"/>
        <v>2.7409906686322007E-2</v>
      </c>
      <c r="S1469">
        <f t="shared" ca="1" si="710"/>
        <v>2.8323507366843055</v>
      </c>
      <c r="T1469">
        <f t="shared" ca="1" si="711"/>
        <v>50.594272557643521</v>
      </c>
      <c r="U1469">
        <f t="shared" ca="1" si="732"/>
        <v>-2.7317062411952975E-2</v>
      </c>
      <c r="V1469">
        <f t="shared" ca="1" si="733"/>
        <v>0</v>
      </c>
      <c r="W1469">
        <f t="shared" ca="1" si="712"/>
        <v>1.6134483837365834</v>
      </c>
      <c r="X1469">
        <f t="shared" ca="1" si="713"/>
        <v>8.3899315954302338</v>
      </c>
      <c r="Y1469">
        <f t="shared" ca="1" si="714"/>
        <v>0.99561343006056346</v>
      </c>
      <c r="Z1469">
        <f t="shared" ca="1" si="715"/>
        <v>6.0727551137307332</v>
      </c>
      <c r="AA1469">
        <f t="shared" ca="1" si="716"/>
        <v>633.51744838373656</v>
      </c>
      <c r="AB1469">
        <f t="shared" ca="1" si="717"/>
        <v>635.39707910093034</v>
      </c>
      <c r="AC1469">
        <f t="shared" ca="1" si="718"/>
        <v>8.3464102265590548E-3</v>
      </c>
      <c r="AD1469">
        <f t="shared" ca="1" si="719"/>
        <v>1.5264188709295603</v>
      </c>
      <c r="AE1469">
        <f t="shared" ca="1" si="720"/>
        <v>38.308307070004965</v>
      </c>
      <c r="AF1469">
        <f t="shared" ca="1" si="721"/>
        <v>8.0343732983010341E-3</v>
      </c>
      <c r="AG1469">
        <f t="shared" ca="1" si="722"/>
        <v>0</v>
      </c>
      <c r="AH1469">
        <f ca="1">IFERROR(IF(V32="Supercritical",MAX($D$16,IFERROR(L1469,MAX($D$16,POWER((ABS(K1469)^2)/($I$5*MAX(F1469,0.1)^2),1/3)))),IF(V32="Subcritical",MAX($D$16,IFERROR(W1469,MAX($D$16,POWER((ABS(K1469)^2)/($I$5*MAX(F1469,0.1)^2),1/3)))),IF(AND(IFERROR(V1469,0)=1,IFERROR(AG1469,0)=1),IF(IFERROR(T1469,-1E+99)&gt;=IFERROR(AE1469,-1E+99),MAX($D$16,IFERROR(L1469,MAX($D$16,POWER((ABS(K1469)^2)/($I$5*MAX(F1469,0.1)^2),1/3)))),MAX($D$16,IFERROR(W1469,MAX($D$16,POWER((ABS(K1469)^2)/($I$5*MAX(F1469,0.1)^2),1/3))))),IF(IFERROR(V1469,0)=1,MAX($D$16,IFERROR(L1469,MAX($D$16,POWER((ABS(K1469)^2)/($I$5*MAX(F1469,0.1)^2),1/3)))),IF(IFERROR(AG1469,0)=1,MAX($D$16,IFERROR(W1469,MAX($D$16,POWER((ABS(K1469)^2)/($I$5*MAX(F1469,0.1)^2),1/3)))),MAX($D$16,POWER((ABS(K1469)^2)/($I$5*MAX(F1469,0.1)^2),1/3))))))),MAX($D$16,POWER((ABS(K1469)^2)/($I$5*MAX(F1469,0.1)^2),1/3)))</f>
        <v>2.1389677043987478</v>
      </c>
      <c r="AI1469">
        <f t="shared" ca="1" si="723"/>
        <v>634.04296770439873</v>
      </c>
      <c r="AJ1469">
        <f t="shared" ca="1" si="724"/>
        <v>635.1124515565981</v>
      </c>
      <c r="AM1469">
        <v>0</v>
      </c>
      <c r="AN1469">
        <v>0</v>
      </c>
      <c r="AO1469">
        <f t="shared" si="725"/>
        <v>0</v>
      </c>
      <c r="AP1469">
        <f t="shared" si="734"/>
        <v>0</v>
      </c>
      <c r="AQ1469">
        <f t="shared" ca="1" si="726"/>
        <v>1.0000000000000004</v>
      </c>
      <c r="AR1469" t="str">
        <f t="shared" ca="1" si="727"/>
        <v>Supercritical</v>
      </c>
      <c r="AS1469">
        <f t="shared" ca="1" si="728"/>
        <v>3.8141460404132466E-3</v>
      </c>
    </row>
    <row r="1470" spans="1:45" x14ac:dyDescent="0.35">
      <c r="A1470">
        <v>1321</v>
      </c>
      <c r="B1470">
        <v>1319.9949999999999</v>
      </c>
      <c r="C1470">
        <v>616067.77</v>
      </c>
      <c r="D1470">
        <v>3096687.3429999999</v>
      </c>
      <c r="E1470">
        <v>631.90350000000001</v>
      </c>
      <c r="F1470">
        <v>5.2</v>
      </c>
      <c r="G1470">
        <v>0</v>
      </c>
      <c r="H1470" t="s">
        <v>194</v>
      </c>
      <c r="I1470">
        <v>0.06</v>
      </c>
      <c r="J1470">
        <f t="shared" si="729"/>
        <v>1</v>
      </c>
      <c r="K1470">
        <f t="shared" ca="1" si="730"/>
        <v>50.95</v>
      </c>
      <c r="L1470">
        <f t="shared" ca="1" si="731"/>
        <v>1.0684959309922624</v>
      </c>
      <c r="M1470">
        <f t="shared" ca="1" si="704"/>
        <v>5.5561788411597641</v>
      </c>
      <c r="N1470">
        <f t="shared" ca="1" si="705"/>
        <v>0.75728294997139567</v>
      </c>
      <c r="O1470">
        <f t="shared" ca="1" si="706"/>
        <v>9.1699712080119067</v>
      </c>
      <c r="P1470">
        <f t="shared" ca="1" si="707"/>
        <v>632.97199593099231</v>
      </c>
      <c r="Q1470">
        <f t="shared" ca="1" si="708"/>
        <v>637.25784567389587</v>
      </c>
      <c r="R1470">
        <f t="shared" ca="1" si="709"/>
        <v>2.7409906686322007E-2</v>
      </c>
      <c r="S1470">
        <f t="shared" ca="1" si="710"/>
        <v>2.8323507366843055</v>
      </c>
      <c r="T1470">
        <f t="shared" ca="1" si="711"/>
        <v>50.594272557643521</v>
      </c>
      <c r="U1470">
        <f t="shared" ca="1" si="732"/>
        <v>-2.7338491660657382E-2</v>
      </c>
      <c r="V1470">
        <f t="shared" ca="1" si="733"/>
        <v>0</v>
      </c>
      <c r="W1470">
        <f t="shared" ca="1" si="712"/>
        <v>1.6689739924370244</v>
      </c>
      <c r="X1470">
        <f t="shared" ca="1" si="713"/>
        <v>8.6786647606725271</v>
      </c>
      <c r="Y1470">
        <f t="shared" ca="1" si="714"/>
        <v>1.016481334396482</v>
      </c>
      <c r="Z1470">
        <f t="shared" ca="1" si="715"/>
        <v>5.8707187574384179</v>
      </c>
      <c r="AA1470">
        <f t="shared" ca="1" si="716"/>
        <v>633.57247399243704</v>
      </c>
      <c r="AB1470">
        <f t="shared" ca="1" si="717"/>
        <v>635.32911714885597</v>
      </c>
      <c r="AC1470">
        <f t="shared" ca="1" si="718"/>
        <v>7.5875085202379254E-3</v>
      </c>
      <c r="AD1470">
        <f t="shared" ca="1" si="719"/>
        <v>1.4508816476801509</v>
      </c>
      <c r="AE1470">
        <f t="shared" ca="1" si="720"/>
        <v>37.732867004700005</v>
      </c>
      <c r="AF1470">
        <f t="shared" ca="1" si="721"/>
        <v>7.100951506004094E-3</v>
      </c>
      <c r="AG1470">
        <f t="shared" ca="1" si="722"/>
        <v>0</v>
      </c>
      <c r="AH1470">
        <f ca="1">IFERROR(IF(V32="Supercritical",MAX($D$16,IFERROR(L1470,MAX($D$16,POWER((ABS(K1470)^2)/($I$5*MAX(F1470,0.1)^2),1/3)))),IF(V32="Subcritical",MAX($D$16,IFERROR(W1470,MAX($D$16,POWER((ABS(K1470)^2)/($I$5*MAX(F1470,0.1)^2),1/3)))),IF(AND(IFERROR(V1470,0)=1,IFERROR(AG1470,0)=1),IF(IFERROR(T1470,-1E+99)&gt;=IFERROR(AE1470,-1E+99),MAX($D$16,IFERROR(L1470,MAX($D$16,POWER((ABS(K1470)^2)/($I$5*MAX(F1470,0.1)^2),1/3)))),MAX($D$16,IFERROR(W1470,MAX($D$16,POWER((ABS(K1470)^2)/($I$5*MAX(F1470,0.1)^2),1/3))))),IF(IFERROR(V1470,0)=1,MAX($D$16,IFERROR(L1470,MAX($D$16,POWER((ABS(K1470)^2)/($I$5*MAX(F1470,0.1)^2),1/3)))),IF(IFERROR(AG1470,0)=1,MAX($D$16,IFERROR(W1470,MAX($D$16,POWER((ABS(K1470)^2)/($I$5*MAX(F1470,0.1)^2),1/3)))),MAX($D$16,POWER((ABS(K1470)^2)/($I$5*MAX(F1470,0.1)^2),1/3))))))),MAX($D$16,POWER((ABS(K1470)^2)/($I$5*MAX(F1470,0.1)^2),1/3)))</f>
        <v>2.1389677043987478</v>
      </c>
      <c r="AI1470">
        <f t="shared" ca="1" si="723"/>
        <v>634.04246770439875</v>
      </c>
      <c r="AJ1470">
        <f t="shared" ca="1" si="724"/>
        <v>635.11195155659811</v>
      </c>
      <c r="AM1470">
        <v>0</v>
      </c>
      <c r="AN1470">
        <v>0</v>
      </c>
      <c r="AO1470">
        <f t="shared" si="725"/>
        <v>0</v>
      </c>
      <c r="AP1470">
        <f t="shared" si="734"/>
        <v>0</v>
      </c>
      <c r="AQ1470">
        <f t="shared" ca="1" si="726"/>
        <v>1.0000000000000004</v>
      </c>
      <c r="AR1470" t="str">
        <f t="shared" ca="1" si="727"/>
        <v>Supercritical</v>
      </c>
      <c r="AS1470">
        <f t="shared" ca="1" si="728"/>
        <v>3.8141460404132466E-3</v>
      </c>
    </row>
    <row r="1471" spans="1:45" x14ac:dyDescent="0.35">
      <c r="A1471">
        <v>1322</v>
      </c>
      <c r="B1471">
        <v>1320.9960000000001</v>
      </c>
      <c r="C1471">
        <v>616067.728</v>
      </c>
      <c r="D1471">
        <v>3096686.3429999999</v>
      </c>
      <c r="E1471">
        <v>631.90300000000002</v>
      </c>
      <c r="F1471">
        <v>5.2</v>
      </c>
      <c r="G1471">
        <v>0</v>
      </c>
      <c r="H1471" t="s">
        <v>194</v>
      </c>
      <c r="I1471">
        <v>2E-3</v>
      </c>
      <c r="J1471">
        <f t="shared" si="729"/>
        <v>1.0010000000002037</v>
      </c>
      <c r="K1471">
        <f t="shared" ca="1" si="730"/>
        <v>50.95</v>
      </c>
      <c r="L1471">
        <f t="shared" ca="1" si="731"/>
        <v>1.0684959309922624</v>
      </c>
      <c r="M1471">
        <f t="shared" ca="1" si="704"/>
        <v>5.5561788411597641</v>
      </c>
      <c r="N1471">
        <f t="shared" ca="1" si="705"/>
        <v>0.75728294997139567</v>
      </c>
      <c r="O1471">
        <f t="shared" ca="1" si="706"/>
        <v>9.1699712080119067</v>
      </c>
      <c r="P1471">
        <f t="shared" ca="1" si="707"/>
        <v>632.97149593099232</v>
      </c>
      <c r="Q1471">
        <f t="shared" ca="1" si="708"/>
        <v>637.25734567389588</v>
      </c>
      <c r="R1471">
        <f t="shared" ca="1" si="709"/>
        <v>2.7409906686322007E-2</v>
      </c>
      <c r="S1471">
        <f t="shared" ca="1" si="710"/>
        <v>2.8323507366843055</v>
      </c>
      <c r="T1471">
        <f t="shared" ca="1" si="711"/>
        <v>50.594272557643521</v>
      </c>
      <c r="U1471">
        <f t="shared" ca="1" si="732"/>
        <v>-2.6951602758799709E-2</v>
      </c>
      <c r="V1471">
        <f t="shared" ca="1" si="733"/>
        <v>0</v>
      </c>
      <c r="W1471">
        <f t="shared" ca="1" si="712"/>
        <v>1.7620574712891013</v>
      </c>
      <c r="X1471">
        <f t="shared" ca="1" si="713"/>
        <v>9.1626988507033271</v>
      </c>
      <c r="Y1471">
        <f t="shared" ca="1" si="714"/>
        <v>1.0502725962475126</v>
      </c>
      <c r="Z1471">
        <f t="shared" ca="1" si="715"/>
        <v>5.5605887337538205</v>
      </c>
      <c r="AA1471">
        <f t="shared" ca="1" si="716"/>
        <v>633.66505747128917</v>
      </c>
      <c r="AB1471">
        <f t="shared" ca="1" si="717"/>
        <v>635.24100788239775</v>
      </c>
      <c r="AC1471">
        <f t="shared" ca="1" si="718"/>
        <v>6.5166043952545553E-3</v>
      </c>
      <c r="AD1471">
        <f t="shared" ca="1" si="719"/>
        <v>1.3374459412371797</v>
      </c>
      <c r="AE1471">
        <f t="shared" ca="1" si="720"/>
        <v>36.952519024786575</v>
      </c>
      <c r="AF1471">
        <f t="shared" ca="1" si="721"/>
        <v>6.0166043953131521E-3</v>
      </c>
      <c r="AG1471">
        <f t="shared" ca="1" si="722"/>
        <v>0</v>
      </c>
      <c r="AH1471">
        <f ca="1">IFERROR(IF(V32="Supercritical",MAX($D$16,IFERROR(L1471,MAX($D$16,POWER((ABS(K1471)^2)/($I$5*MAX(F1471,0.1)^2),1/3)))),IF(V32="Subcritical",MAX($D$16,IFERROR(W1471,MAX($D$16,POWER((ABS(K1471)^2)/($I$5*MAX(F1471,0.1)^2),1/3)))),IF(AND(IFERROR(V1471,0)=1,IFERROR(AG1471,0)=1),IF(IFERROR(T1471,-1E+99)&gt;=IFERROR(AE1471,-1E+99),MAX($D$16,IFERROR(L1471,MAX($D$16,POWER((ABS(K1471)^2)/($I$5*MAX(F1471,0.1)^2),1/3)))),MAX($D$16,IFERROR(W1471,MAX($D$16,POWER((ABS(K1471)^2)/($I$5*MAX(F1471,0.1)^2),1/3))))),IF(IFERROR(V1471,0)=1,MAX($D$16,IFERROR(L1471,MAX($D$16,POWER((ABS(K1471)^2)/($I$5*MAX(F1471,0.1)^2),1/3)))),IF(IFERROR(AG1471,0)=1,MAX($D$16,IFERROR(W1471,MAX($D$16,POWER((ABS(K1471)^2)/($I$5*MAX(F1471,0.1)^2),1/3)))),MAX($D$16,POWER((ABS(K1471)^2)/($I$5*MAX(F1471,0.1)^2),1/3))))))),MAX($D$16,POWER((ABS(K1471)^2)/($I$5*MAX(F1471,0.1)^2),1/3)))</f>
        <v>2.1389677043987478</v>
      </c>
      <c r="AI1471">
        <f t="shared" ca="1" si="723"/>
        <v>634.04196770439876</v>
      </c>
      <c r="AJ1471">
        <f t="shared" ca="1" si="724"/>
        <v>635.11145155659813</v>
      </c>
      <c r="AM1471">
        <v>0</v>
      </c>
      <c r="AN1471">
        <v>0</v>
      </c>
      <c r="AO1471">
        <f t="shared" si="725"/>
        <v>0</v>
      </c>
      <c r="AP1471">
        <f t="shared" si="734"/>
        <v>0</v>
      </c>
      <c r="AQ1471">
        <f t="shared" ca="1" si="726"/>
        <v>1.0000000000000004</v>
      </c>
      <c r="AR1471" t="str">
        <f t="shared" ca="1" si="727"/>
        <v>Supercritical</v>
      </c>
      <c r="AS1471">
        <f t="shared" ca="1" si="728"/>
        <v>3.8141460404132466E-3</v>
      </c>
    </row>
    <row r="1472" spans="1:45" x14ac:dyDescent="0.35">
      <c r="A1472">
        <v>1323</v>
      </c>
      <c r="B1472">
        <v>1321.9960000000001</v>
      </c>
      <c r="C1472">
        <v>616067.68599999999</v>
      </c>
      <c r="D1472">
        <v>3096685.344</v>
      </c>
      <c r="E1472">
        <v>631.90250000000003</v>
      </c>
      <c r="F1472">
        <v>5.2</v>
      </c>
      <c r="G1472">
        <v>0</v>
      </c>
      <c r="H1472" t="s">
        <v>194</v>
      </c>
      <c r="I1472">
        <v>0</v>
      </c>
      <c r="J1472">
        <f t="shared" si="729"/>
        <v>1</v>
      </c>
      <c r="K1472">
        <f t="shared" ca="1" si="730"/>
        <v>50.95</v>
      </c>
      <c r="L1472">
        <f t="shared" ca="1" si="731"/>
        <v>1.0684959309922624</v>
      </c>
      <c r="M1472">
        <f t="shared" ca="1" si="704"/>
        <v>5.5561788411597641</v>
      </c>
      <c r="N1472">
        <f t="shared" ca="1" si="705"/>
        <v>0.75728294997139567</v>
      </c>
      <c r="O1472">
        <f t="shared" ca="1" si="706"/>
        <v>9.1699712080119067</v>
      </c>
      <c r="P1472">
        <f t="shared" ca="1" si="707"/>
        <v>632.97099593099233</v>
      </c>
      <c r="Q1472">
        <f t="shared" ca="1" si="708"/>
        <v>637.2568456738959</v>
      </c>
      <c r="R1472">
        <f t="shared" ca="1" si="709"/>
        <v>2.7409906686322007E-2</v>
      </c>
      <c r="S1472">
        <f t="shared" ca="1" si="710"/>
        <v>2.8323507366843055</v>
      </c>
      <c r="T1472">
        <f t="shared" ca="1" si="711"/>
        <v>50.594272557643521</v>
      </c>
      <c r="U1472">
        <f t="shared" ca="1" si="732"/>
        <v>-2.6909906686341856E-2</v>
      </c>
      <c r="V1472">
        <f t="shared" ca="1" si="733"/>
        <v>0</v>
      </c>
      <c r="W1472">
        <f t="shared" ca="1" si="712"/>
        <v>1.8494131273802152</v>
      </c>
      <c r="X1472">
        <f t="shared" ca="1" si="713"/>
        <v>9.6169482623771199</v>
      </c>
      <c r="Y1472">
        <f t="shared" ca="1" si="714"/>
        <v>1.080698508663716</v>
      </c>
      <c r="Z1472">
        <f t="shared" ca="1" si="715"/>
        <v>5.2979384530250311</v>
      </c>
      <c r="AA1472">
        <f t="shared" ca="1" si="716"/>
        <v>633.75191312738025</v>
      </c>
      <c r="AB1472">
        <f t="shared" ca="1" si="717"/>
        <v>635.18250190679112</v>
      </c>
      <c r="AC1472">
        <f t="shared" ca="1" si="718"/>
        <v>5.6945175099062609E-3</v>
      </c>
      <c r="AD1472">
        <f t="shared" ca="1" si="719"/>
        <v>1.2438139892537194</v>
      </c>
      <c r="AE1472">
        <f t="shared" ca="1" si="720"/>
        <v>36.408651733551437</v>
      </c>
      <c r="AF1472">
        <f t="shared" ca="1" si="721"/>
        <v>5.3304234439792708E-3</v>
      </c>
      <c r="AG1472">
        <f t="shared" ca="1" si="722"/>
        <v>0</v>
      </c>
      <c r="AH1472">
        <f ca="1">IFERROR(IF(V32="Supercritical",MAX($D$16,IFERROR(L1472,MAX($D$16,POWER((ABS(K1472)^2)/($I$5*MAX(F1472,0.1)^2),1/3)))),IF(V32="Subcritical",MAX($D$16,IFERROR(W1472,MAX($D$16,POWER((ABS(K1472)^2)/($I$5*MAX(F1472,0.1)^2),1/3)))),IF(AND(IFERROR(V1472,0)=1,IFERROR(AG1472,0)=1),IF(IFERROR(T1472,-1E+99)&gt;=IFERROR(AE1472,-1E+99),MAX($D$16,IFERROR(L1472,MAX($D$16,POWER((ABS(K1472)^2)/($I$5*MAX(F1472,0.1)^2),1/3)))),MAX($D$16,IFERROR(W1472,MAX($D$16,POWER((ABS(K1472)^2)/($I$5*MAX(F1472,0.1)^2),1/3))))),IF(IFERROR(V1472,0)=1,MAX($D$16,IFERROR(L1472,MAX($D$16,POWER((ABS(K1472)^2)/($I$5*MAX(F1472,0.1)^2),1/3)))),IF(IFERROR(AG1472,0)=1,MAX($D$16,IFERROR(W1472,MAX($D$16,POWER((ABS(K1472)^2)/($I$5*MAX(F1472,0.1)^2),1/3)))),MAX($D$16,POWER((ABS(K1472)^2)/($I$5*MAX(F1472,0.1)^2),1/3))))))),MAX($D$16,POWER((ABS(K1472)^2)/($I$5*MAX(F1472,0.1)^2),1/3)))</f>
        <v>2.1389677043987478</v>
      </c>
      <c r="AI1472">
        <f t="shared" ca="1" si="723"/>
        <v>634.04146770439877</v>
      </c>
      <c r="AJ1472">
        <f t="shared" ca="1" si="724"/>
        <v>635.11095155659814</v>
      </c>
      <c r="AM1472">
        <v>0</v>
      </c>
      <c r="AN1472">
        <v>0</v>
      </c>
      <c r="AO1472">
        <f t="shared" si="725"/>
        <v>0</v>
      </c>
      <c r="AP1472">
        <f t="shared" si="734"/>
        <v>0</v>
      </c>
      <c r="AQ1472">
        <f t="shared" ca="1" si="726"/>
        <v>1.0000000000000004</v>
      </c>
      <c r="AR1472" t="str">
        <f t="shared" ca="1" si="727"/>
        <v>Supercritical</v>
      </c>
      <c r="AS1472">
        <f t="shared" ca="1" si="728"/>
        <v>3.8141460404132466E-3</v>
      </c>
    </row>
    <row r="1473" spans="1:45" x14ac:dyDescent="0.35">
      <c r="A1473">
        <v>1324</v>
      </c>
      <c r="B1473">
        <v>1322.9960000000001</v>
      </c>
      <c r="C1473">
        <v>616067.64399999997</v>
      </c>
      <c r="D1473">
        <v>3096684.3450000002</v>
      </c>
      <c r="E1473">
        <v>631.90200000000004</v>
      </c>
      <c r="F1473">
        <v>5.2</v>
      </c>
      <c r="G1473">
        <v>0</v>
      </c>
      <c r="H1473" t="s">
        <v>194</v>
      </c>
      <c r="I1473">
        <v>5.7000000000000002E-2</v>
      </c>
      <c r="J1473">
        <f t="shared" si="729"/>
        <v>1</v>
      </c>
      <c r="K1473">
        <f t="shared" ca="1" si="730"/>
        <v>50.95</v>
      </c>
      <c r="L1473">
        <f t="shared" ca="1" si="731"/>
        <v>1.0684959309922624</v>
      </c>
      <c r="M1473">
        <f t="shared" ca="1" si="704"/>
        <v>5.5561788411597641</v>
      </c>
      <c r="N1473">
        <f t="shared" ca="1" si="705"/>
        <v>0.75728294997139567</v>
      </c>
      <c r="O1473">
        <f t="shared" ca="1" si="706"/>
        <v>9.1699712080119067</v>
      </c>
      <c r="P1473">
        <f t="shared" ca="1" si="707"/>
        <v>632.97049593099234</v>
      </c>
      <c r="Q1473">
        <f t="shared" ca="1" si="708"/>
        <v>637.25634567389591</v>
      </c>
      <c r="R1473">
        <f t="shared" ca="1" si="709"/>
        <v>2.7409906686322007E-2</v>
      </c>
      <c r="S1473">
        <f t="shared" ca="1" si="710"/>
        <v>2.8323507366843055</v>
      </c>
      <c r="T1473">
        <f t="shared" ca="1" si="711"/>
        <v>50.594272557643521</v>
      </c>
      <c r="U1473">
        <f t="shared" ca="1" si="732"/>
        <v>-2.7317062411952975E-2</v>
      </c>
      <c r="V1473">
        <f t="shared" ca="1" si="733"/>
        <v>0</v>
      </c>
      <c r="W1473">
        <f t="shared" ca="1" si="712"/>
        <v>1.934670817073133</v>
      </c>
      <c r="X1473">
        <f t="shared" ca="1" si="713"/>
        <v>10.060288248780292</v>
      </c>
      <c r="Y1473">
        <f t="shared" ca="1" si="714"/>
        <v>1.1092633461841477</v>
      </c>
      <c r="Z1473">
        <f t="shared" ca="1" si="715"/>
        <v>5.0644672140658766</v>
      </c>
      <c r="AA1473">
        <f t="shared" ca="1" si="716"/>
        <v>633.83667081707313</v>
      </c>
      <c r="AB1473">
        <f t="shared" ca="1" si="717"/>
        <v>635.14395053992473</v>
      </c>
      <c r="AC1473">
        <f t="shared" ca="1" si="718"/>
        <v>5.0257841132982086E-3</v>
      </c>
      <c r="AD1473">
        <f t="shared" ca="1" si="719"/>
        <v>1.162507383482186</v>
      </c>
      <c r="AE1473">
        <f t="shared" ca="1" si="720"/>
        <v>36.034894710474703</v>
      </c>
      <c r="AF1473">
        <f t="shared" ca="1" si="721"/>
        <v>4.6499756870161946E-3</v>
      </c>
      <c r="AG1473">
        <f t="shared" ca="1" si="722"/>
        <v>0</v>
      </c>
      <c r="AH1473">
        <f ca="1">IFERROR(IF(V32="Supercritical",MAX($D$16,IFERROR(L1473,MAX($D$16,POWER((ABS(K1473)^2)/($I$5*MAX(F1473,0.1)^2),1/3)))),IF(V32="Subcritical",MAX($D$16,IFERROR(W1473,MAX($D$16,POWER((ABS(K1473)^2)/($I$5*MAX(F1473,0.1)^2),1/3)))),IF(AND(IFERROR(V1473,0)=1,IFERROR(AG1473,0)=1),IF(IFERROR(T1473,-1E+99)&gt;=IFERROR(AE1473,-1E+99),MAX($D$16,IFERROR(L1473,MAX($D$16,POWER((ABS(K1473)^2)/($I$5*MAX(F1473,0.1)^2),1/3)))),MAX($D$16,IFERROR(W1473,MAX($D$16,POWER((ABS(K1473)^2)/($I$5*MAX(F1473,0.1)^2),1/3))))),IF(IFERROR(V1473,0)=1,MAX($D$16,IFERROR(L1473,MAX($D$16,POWER((ABS(K1473)^2)/($I$5*MAX(F1473,0.1)^2),1/3)))),IF(IFERROR(AG1473,0)=1,MAX($D$16,IFERROR(W1473,MAX($D$16,POWER((ABS(K1473)^2)/($I$5*MAX(F1473,0.1)^2),1/3)))),MAX($D$16,POWER((ABS(K1473)^2)/($I$5*MAX(F1473,0.1)^2),1/3))))))),MAX($D$16,POWER((ABS(K1473)^2)/($I$5*MAX(F1473,0.1)^2),1/3)))</f>
        <v>2.1389677043987478</v>
      </c>
      <c r="AI1473">
        <f t="shared" ca="1" si="723"/>
        <v>634.04096770439878</v>
      </c>
      <c r="AJ1473">
        <f t="shared" ca="1" si="724"/>
        <v>635.11045155659815</v>
      </c>
      <c r="AM1473">
        <v>0</v>
      </c>
      <c r="AN1473">
        <v>0</v>
      </c>
      <c r="AO1473">
        <f t="shared" si="725"/>
        <v>0</v>
      </c>
      <c r="AP1473">
        <f t="shared" si="734"/>
        <v>0</v>
      </c>
      <c r="AQ1473">
        <f t="shared" ca="1" si="726"/>
        <v>1.0000000000000004</v>
      </c>
      <c r="AR1473" t="str">
        <f t="shared" ca="1" si="727"/>
        <v>Supercritical</v>
      </c>
      <c r="AS1473">
        <f t="shared" ca="1" si="728"/>
        <v>3.8141460404132466E-3</v>
      </c>
    </row>
    <row r="1474" spans="1:45" x14ac:dyDescent="0.35">
      <c r="A1474">
        <v>1325</v>
      </c>
      <c r="B1474">
        <v>1323.9960000000001</v>
      </c>
      <c r="C1474">
        <v>616067.60100000002</v>
      </c>
      <c r="D1474">
        <v>3096683.3459999999</v>
      </c>
      <c r="E1474">
        <v>631.90150000000006</v>
      </c>
      <c r="F1474">
        <v>5.2</v>
      </c>
      <c r="G1474">
        <v>0</v>
      </c>
      <c r="H1474" t="s">
        <v>194</v>
      </c>
      <c r="I1474">
        <v>5.7000000000000002E-2</v>
      </c>
      <c r="J1474">
        <f t="shared" si="729"/>
        <v>1</v>
      </c>
      <c r="K1474">
        <f t="shared" ca="1" si="730"/>
        <v>50.95</v>
      </c>
      <c r="L1474">
        <f t="shared" ca="1" si="731"/>
        <v>1.0684959309922624</v>
      </c>
      <c r="M1474">
        <f t="shared" ca="1" si="704"/>
        <v>5.5561788411597641</v>
      </c>
      <c r="N1474">
        <f t="shared" ca="1" si="705"/>
        <v>0.75728294997139567</v>
      </c>
      <c r="O1474">
        <f t="shared" ca="1" si="706"/>
        <v>9.1699712080119067</v>
      </c>
      <c r="P1474">
        <f t="shared" ca="1" si="707"/>
        <v>632.96999593099235</v>
      </c>
      <c r="Q1474">
        <f t="shared" ca="1" si="708"/>
        <v>637.25584567389592</v>
      </c>
      <c r="R1474">
        <f t="shared" ca="1" si="709"/>
        <v>2.7409906686322007E-2</v>
      </c>
      <c r="S1474">
        <f t="shared" ca="1" si="710"/>
        <v>2.8323507366843055</v>
      </c>
      <c r="T1474">
        <f t="shared" ca="1" si="711"/>
        <v>50.594272557643521</v>
      </c>
      <c r="U1474">
        <f t="shared" ca="1" si="732"/>
        <v>-2.7317062411952975E-2</v>
      </c>
      <c r="V1474">
        <f t="shared" ca="1" si="733"/>
        <v>0</v>
      </c>
      <c r="W1474">
        <f t="shared" ca="1" si="712"/>
        <v>2.0198198642860103</v>
      </c>
      <c r="X1474">
        <f t="shared" ca="1" si="713"/>
        <v>10.503063294287255</v>
      </c>
      <c r="Y1474">
        <f t="shared" ca="1" si="714"/>
        <v>1.1367394836628002</v>
      </c>
      <c r="Z1474">
        <f t="shared" ca="1" si="715"/>
        <v>4.8509657204210441</v>
      </c>
      <c r="AA1474">
        <f t="shared" ca="1" si="716"/>
        <v>633.92131986428603</v>
      </c>
      <c r="AB1474">
        <f t="shared" ca="1" si="717"/>
        <v>635.12070153710454</v>
      </c>
      <c r="AC1474">
        <f t="shared" ca="1" si="718"/>
        <v>4.462973786459253E-3</v>
      </c>
      <c r="AD1474">
        <f t="shared" ca="1" si="719"/>
        <v>1.089776359350207</v>
      </c>
      <c r="AE1474">
        <f t="shared" ca="1" si="720"/>
        <v>35.801511186070165</v>
      </c>
      <c r="AF1474">
        <f t="shared" ca="1" si="721"/>
        <v>3.9629737863151604E-3</v>
      </c>
      <c r="AG1474">
        <f t="shared" ca="1" si="722"/>
        <v>0</v>
      </c>
      <c r="AH1474">
        <f ca="1">IFERROR(IF(V32="Supercritical",MAX($D$16,IFERROR(L1474,MAX($D$16,POWER((ABS(K1474)^2)/($I$5*MAX(F1474,0.1)^2),1/3)))),IF(V32="Subcritical",MAX($D$16,IFERROR(W1474,MAX($D$16,POWER((ABS(K1474)^2)/($I$5*MAX(F1474,0.1)^2),1/3)))),IF(AND(IFERROR(V1474,0)=1,IFERROR(AG1474,0)=1),IF(IFERROR(T1474,-1E+99)&gt;=IFERROR(AE1474,-1E+99),MAX($D$16,IFERROR(L1474,MAX($D$16,POWER((ABS(K1474)^2)/($I$5*MAX(F1474,0.1)^2),1/3)))),MAX($D$16,IFERROR(W1474,MAX($D$16,POWER((ABS(K1474)^2)/($I$5*MAX(F1474,0.1)^2),1/3))))),IF(IFERROR(V1474,0)=1,MAX($D$16,IFERROR(L1474,MAX($D$16,POWER((ABS(K1474)^2)/($I$5*MAX(F1474,0.1)^2),1/3)))),IF(IFERROR(AG1474,0)=1,MAX($D$16,IFERROR(W1474,MAX($D$16,POWER((ABS(K1474)^2)/($I$5*MAX(F1474,0.1)^2),1/3)))),MAX($D$16,POWER((ABS(K1474)^2)/($I$5*MAX(F1474,0.1)^2),1/3))))))),MAX($D$16,POWER((ABS(K1474)^2)/($I$5*MAX(F1474,0.1)^2),1/3)))</f>
        <v>2.1389677043987478</v>
      </c>
      <c r="AI1474">
        <f t="shared" ca="1" si="723"/>
        <v>634.04046770439879</v>
      </c>
      <c r="AJ1474">
        <f t="shared" ca="1" si="724"/>
        <v>635.10995155659816</v>
      </c>
      <c r="AM1474">
        <v>0</v>
      </c>
      <c r="AN1474">
        <v>0</v>
      </c>
      <c r="AO1474">
        <f t="shared" si="725"/>
        <v>0</v>
      </c>
      <c r="AP1474">
        <f t="shared" si="734"/>
        <v>0</v>
      </c>
      <c r="AQ1474">
        <f t="shared" ca="1" si="726"/>
        <v>1.0000000000000004</v>
      </c>
      <c r="AR1474" t="str">
        <f t="shared" ca="1" si="727"/>
        <v>Supercritical</v>
      </c>
      <c r="AS1474">
        <f t="shared" ca="1" si="728"/>
        <v>3.8141460404132466E-3</v>
      </c>
    </row>
    <row r="1475" spans="1:45" x14ac:dyDescent="0.35">
      <c r="A1475">
        <v>1326</v>
      </c>
      <c r="B1475">
        <v>1324.9960000000001</v>
      </c>
      <c r="C1475">
        <v>616067.55900000001</v>
      </c>
      <c r="D1475">
        <v>3096682.3470000001</v>
      </c>
      <c r="E1475">
        <v>631.90099999999995</v>
      </c>
      <c r="F1475">
        <v>5.2</v>
      </c>
      <c r="G1475">
        <v>0</v>
      </c>
      <c r="H1475" t="s">
        <v>194</v>
      </c>
      <c r="I1475">
        <v>0</v>
      </c>
      <c r="J1475">
        <f t="shared" si="729"/>
        <v>1</v>
      </c>
      <c r="K1475">
        <f t="shared" ca="1" si="730"/>
        <v>50.95</v>
      </c>
      <c r="L1475">
        <f t="shared" ca="1" si="731"/>
        <v>1.0684959309922624</v>
      </c>
      <c r="M1475">
        <f t="shared" ca="1" si="704"/>
        <v>5.5561788411597641</v>
      </c>
      <c r="N1475">
        <f t="shared" ca="1" si="705"/>
        <v>0.75728294997139567</v>
      </c>
      <c r="O1475">
        <f t="shared" ca="1" si="706"/>
        <v>9.1699712080119067</v>
      </c>
      <c r="P1475">
        <f t="shared" ca="1" si="707"/>
        <v>632.96949593099225</v>
      </c>
      <c r="Q1475">
        <f t="shared" ca="1" si="708"/>
        <v>637.25534567389582</v>
      </c>
      <c r="R1475">
        <f t="shared" ca="1" si="709"/>
        <v>2.7409906686322007E-2</v>
      </c>
      <c r="S1475">
        <f t="shared" ca="1" si="710"/>
        <v>2.8323507366843055</v>
      </c>
      <c r="T1475">
        <f t="shared" ca="1" si="711"/>
        <v>50.594272557643521</v>
      </c>
      <c r="U1475">
        <f t="shared" ca="1" si="732"/>
        <v>-2.6909906686228169E-2</v>
      </c>
      <c r="V1475">
        <f t="shared" ca="1" si="733"/>
        <v>0</v>
      </c>
      <c r="W1475">
        <f t="shared" ca="1" si="712"/>
        <v>2.1064541841018563</v>
      </c>
      <c r="X1475">
        <f t="shared" ca="1" si="713"/>
        <v>10.953561757329654</v>
      </c>
      <c r="Y1475">
        <f t="shared" ca="1" si="714"/>
        <v>1.1636745338274177</v>
      </c>
      <c r="Z1475">
        <f t="shared" ca="1" si="715"/>
        <v>4.6514550361581195</v>
      </c>
      <c r="AA1475">
        <f t="shared" ca="1" si="716"/>
        <v>634.00745418410179</v>
      </c>
      <c r="AB1475">
        <f t="shared" ca="1" si="717"/>
        <v>635.11020820823023</v>
      </c>
      <c r="AC1475">
        <f t="shared" ca="1" si="718"/>
        <v>3.9772674762022552E-3</v>
      </c>
      <c r="AD1475">
        <f t="shared" ca="1" si="719"/>
        <v>1.023241898206843</v>
      </c>
      <c r="AE1475">
        <f t="shared" ca="1" si="720"/>
        <v>35.694756610142711</v>
      </c>
      <c r="AF1475">
        <f t="shared" ca="1" si="721"/>
        <v>3.4772674762280076E-3</v>
      </c>
      <c r="AG1475">
        <f t="shared" ca="1" si="722"/>
        <v>0</v>
      </c>
      <c r="AH1475">
        <f ca="1">IFERROR(IF(V32="Supercritical",MAX($D$16,IFERROR(L1475,MAX($D$16,POWER((ABS(K1475)^2)/($I$5*MAX(F1475,0.1)^2),1/3)))),IF(V32="Subcritical",MAX($D$16,IFERROR(W1475,MAX($D$16,POWER((ABS(K1475)^2)/($I$5*MAX(F1475,0.1)^2),1/3)))),IF(AND(IFERROR(V1475,0)=1,IFERROR(AG1475,0)=1),IF(IFERROR(T1475,-1E+99)&gt;=IFERROR(AE1475,-1E+99),MAX($D$16,IFERROR(L1475,MAX($D$16,POWER((ABS(K1475)^2)/($I$5*MAX(F1475,0.1)^2),1/3)))),MAX($D$16,IFERROR(W1475,MAX($D$16,POWER((ABS(K1475)^2)/($I$5*MAX(F1475,0.1)^2),1/3))))),IF(IFERROR(V1475,0)=1,MAX($D$16,IFERROR(L1475,MAX($D$16,POWER((ABS(K1475)^2)/($I$5*MAX(F1475,0.1)^2),1/3)))),IF(IFERROR(AG1475,0)=1,MAX($D$16,IFERROR(W1475,MAX($D$16,POWER((ABS(K1475)^2)/($I$5*MAX(F1475,0.1)^2),1/3)))),MAX($D$16,POWER((ABS(K1475)^2)/($I$5*MAX(F1475,0.1)^2),1/3))))))),MAX($D$16,POWER((ABS(K1475)^2)/($I$5*MAX(F1475,0.1)^2),1/3)))</f>
        <v>2.1389677043987478</v>
      </c>
      <c r="AI1475">
        <f t="shared" ca="1" si="723"/>
        <v>634.03996770439869</v>
      </c>
      <c r="AJ1475">
        <f t="shared" ca="1" si="724"/>
        <v>635.10945155659806</v>
      </c>
      <c r="AM1475">
        <v>0</v>
      </c>
      <c r="AN1475">
        <v>0</v>
      </c>
      <c r="AO1475">
        <f t="shared" si="725"/>
        <v>0</v>
      </c>
      <c r="AP1475">
        <f t="shared" si="734"/>
        <v>0</v>
      </c>
      <c r="AQ1475">
        <f t="shared" ca="1" si="726"/>
        <v>1.0000000000000004</v>
      </c>
      <c r="AR1475" t="str">
        <f t="shared" ca="1" si="727"/>
        <v>Supercritical</v>
      </c>
      <c r="AS1475">
        <f t="shared" ca="1" si="728"/>
        <v>3.8141460404132466E-3</v>
      </c>
    </row>
    <row r="1476" spans="1:45" x14ac:dyDescent="0.35">
      <c r="A1476">
        <v>1327</v>
      </c>
      <c r="B1476">
        <v>1325.9960000000001</v>
      </c>
      <c r="C1476">
        <v>616067.51699999999</v>
      </c>
      <c r="D1476">
        <v>3096681.3480000002</v>
      </c>
      <c r="E1476">
        <v>631.90049999999997</v>
      </c>
      <c r="F1476">
        <v>5.2</v>
      </c>
      <c r="G1476">
        <v>0</v>
      </c>
      <c r="H1476" t="s">
        <v>194</v>
      </c>
      <c r="I1476">
        <v>0</v>
      </c>
      <c r="J1476">
        <f t="shared" si="729"/>
        <v>1</v>
      </c>
      <c r="K1476">
        <f t="shared" ca="1" si="730"/>
        <v>50.95</v>
      </c>
      <c r="L1476">
        <f t="shared" ca="1" si="731"/>
        <v>1.0684959309922624</v>
      </c>
      <c r="M1476">
        <f t="shared" ca="1" si="704"/>
        <v>5.5561788411597641</v>
      </c>
      <c r="N1476">
        <f t="shared" ca="1" si="705"/>
        <v>0.75728294997139567</v>
      </c>
      <c r="O1476">
        <f t="shared" ca="1" si="706"/>
        <v>9.1699712080119067</v>
      </c>
      <c r="P1476">
        <f t="shared" ca="1" si="707"/>
        <v>632.96899593099226</v>
      </c>
      <c r="Q1476">
        <f t="shared" ca="1" si="708"/>
        <v>637.25484567389583</v>
      </c>
      <c r="R1476">
        <f t="shared" ca="1" si="709"/>
        <v>2.7409906686322007E-2</v>
      </c>
      <c r="S1476">
        <f t="shared" ca="1" si="710"/>
        <v>2.8323507366843055</v>
      </c>
      <c r="T1476">
        <f t="shared" ca="1" si="711"/>
        <v>50.594272557643521</v>
      </c>
      <c r="U1476">
        <f t="shared" ca="1" si="732"/>
        <v>-2.6909906686341856E-2</v>
      </c>
      <c r="V1476">
        <f t="shared" ca="1" si="733"/>
        <v>0</v>
      </c>
      <c r="W1476">
        <f t="shared" ca="1" si="712"/>
        <v>2.1058875939804165</v>
      </c>
      <c r="X1476">
        <f t="shared" ca="1" si="713"/>
        <v>10.950615488698165</v>
      </c>
      <c r="Y1476">
        <f t="shared" ca="1" si="714"/>
        <v>1.1635015998582026</v>
      </c>
      <c r="Z1476">
        <f t="shared" ca="1" si="715"/>
        <v>4.6527065124863638</v>
      </c>
      <c r="AA1476">
        <f t="shared" ca="1" si="716"/>
        <v>634.00638759398043</v>
      </c>
      <c r="AB1476">
        <f t="shared" ca="1" si="717"/>
        <v>635.10973509099028</v>
      </c>
      <c r="AC1476">
        <f t="shared" ca="1" si="718"/>
        <v>3.9801965802621977E-3</v>
      </c>
      <c r="AD1476">
        <f t="shared" ca="1" si="719"/>
        <v>1.0236548816068398</v>
      </c>
      <c r="AE1476">
        <f t="shared" ca="1" si="720"/>
        <v>35.695051032394204</v>
      </c>
      <c r="AF1476">
        <f t="shared" ca="1" si="721"/>
        <v>3.581034395892857E-3</v>
      </c>
      <c r="AG1476">
        <f t="shared" ca="1" si="722"/>
        <v>0</v>
      </c>
      <c r="AH1476">
        <f ca="1">IFERROR(IF(V32="Supercritical",MAX($D$16,IFERROR(L1476,MAX($D$16,POWER((ABS(K1476)^2)/($I$5*MAX(F1476,0.1)^2),1/3)))),IF(V32="Subcritical",MAX($D$16,IFERROR(W1476,MAX($D$16,POWER((ABS(K1476)^2)/($I$5*MAX(F1476,0.1)^2),1/3)))),IF(AND(IFERROR(V1476,0)=1,IFERROR(AG1476,0)=1),IF(IFERROR(T1476,-1E+99)&gt;=IFERROR(AE1476,-1E+99),MAX($D$16,IFERROR(L1476,MAX($D$16,POWER((ABS(K1476)^2)/($I$5*MAX(F1476,0.1)^2),1/3)))),MAX($D$16,IFERROR(W1476,MAX($D$16,POWER((ABS(K1476)^2)/($I$5*MAX(F1476,0.1)^2),1/3))))),IF(IFERROR(V1476,0)=1,MAX($D$16,IFERROR(L1476,MAX($D$16,POWER((ABS(K1476)^2)/($I$5*MAX(F1476,0.1)^2),1/3)))),IF(IFERROR(AG1476,0)=1,MAX($D$16,IFERROR(W1476,MAX($D$16,POWER((ABS(K1476)^2)/($I$5*MAX(F1476,0.1)^2),1/3)))),MAX($D$16,POWER((ABS(K1476)^2)/($I$5*MAX(F1476,0.1)^2),1/3))))))),MAX($D$16,POWER((ABS(K1476)^2)/($I$5*MAX(F1476,0.1)^2),1/3)))</f>
        <v>2.1389677043987478</v>
      </c>
      <c r="AI1476">
        <f t="shared" ca="1" si="723"/>
        <v>634.0394677043987</v>
      </c>
      <c r="AJ1476">
        <f t="shared" ca="1" si="724"/>
        <v>635.10895155659807</v>
      </c>
      <c r="AM1476">
        <v>0</v>
      </c>
      <c r="AN1476">
        <v>0</v>
      </c>
      <c r="AO1476">
        <f t="shared" si="725"/>
        <v>0</v>
      </c>
      <c r="AP1476">
        <f t="shared" si="734"/>
        <v>0</v>
      </c>
      <c r="AQ1476">
        <f t="shared" ca="1" si="726"/>
        <v>1.0000000000000004</v>
      </c>
      <c r="AR1476" t="str">
        <f t="shared" ca="1" si="727"/>
        <v>Supercritical</v>
      </c>
      <c r="AS1476">
        <f t="shared" ca="1" si="728"/>
        <v>3.8141460404132466E-3</v>
      </c>
    </row>
    <row r="1477" spans="1:45" x14ac:dyDescent="0.35">
      <c r="A1477">
        <v>1328</v>
      </c>
      <c r="B1477">
        <v>1326.9949999999999</v>
      </c>
      <c r="C1477">
        <v>616067.47499999998</v>
      </c>
      <c r="D1477">
        <v>3096680.3489999999</v>
      </c>
      <c r="E1477">
        <v>631.9</v>
      </c>
      <c r="F1477">
        <v>5.2</v>
      </c>
      <c r="G1477">
        <v>0</v>
      </c>
      <c r="H1477" t="s">
        <v>194</v>
      </c>
      <c r="I1477">
        <v>5.7000000000000002E-2</v>
      </c>
      <c r="J1477">
        <f t="shared" si="729"/>
        <v>0.99899999999979627</v>
      </c>
      <c r="K1477">
        <f t="shared" ca="1" si="730"/>
        <v>50.95</v>
      </c>
      <c r="L1477">
        <f t="shared" ca="1" si="731"/>
        <v>1.0684959309922624</v>
      </c>
      <c r="M1477">
        <f t="shared" ca="1" si="704"/>
        <v>5.5561788411597641</v>
      </c>
      <c r="N1477">
        <f t="shared" ca="1" si="705"/>
        <v>0.75728294997139567</v>
      </c>
      <c r="O1477">
        <f t="shared" ca="1" si="706"/>
        <v>9.1699712080119067</v>
      </c>
      <c r="P1477">
        <f t="shared" ca="1" si="707"/>
        <v>632.96849593099228</v>
      </c>
      <c r="Q1477">
        <f t="shared" ca="1" si="708"/>
        <v>637.25434567389584</v>
      </c>
      <c r="R1477">
        <f t="shared" ca="1" si="709"/>
        <v>2.7409906686322007E-2</v>
      </c>
      <c r="S1477">
        <f t="shared" ca="1" si="710"/>
        <v>2.8323507366843055</v>
      </c>
      <c r="T1477">
        <f t="shared" ca="1" si="711"/>
        <v>50.594272557643521</v>
      </c>
      <c r="U1477">
        <f t="shared" ca="1" si="732"/>
        <v>-2.7289652505260165E-2</v>
      </c>
      <c r="V1477">
        <f t="shared" ca="1" si="733"/>
        <v>0</v>
      </c>
      <c r="W1477">
        <f t="shared" ca="1" si="712"/>
        <v>2.1039266844262254</v>
      </c>
      <c r="X1477">
        <f t="shared" ca="1" si="713"/>
        <v>10.940418759016373</v>
      </c>
      <c r="Y1477">
        <f t="shared" ca="1" si="714"/>
        <v>1.1629027717670373</v>
      </c>
      <c r="Z1477">
        <f t="shared" ca="1" si="715"/>
        <v>4.6570429452721243</v>
      </c>
      <c r="AA1477">
        <f t="shared" ca="1" si="716"/>
        <v>634.00392668442623</v>
      </c>
      <c r="AB1477">
        <f t="shared" ca="1" si="717"/>
        <v>635.10933183193436</v>
      </c>
      <c r="AC1477">
        <f t="shared" ca="1" si="718"/>
        <v>3.9903574075302126E-3</v>
      </c>
      <c r="AD1477">
        <f t="shared" ca="1" si="719"/>
        <v>1.0250863209421459</v>
      </c>
      <c r="AE1477">
        <f t="shared" ca="1" si="720"/>
        <v>35.696109907167582</v>
      </c>
      <c r="AF1477">
        <f t="shared" ca="1" si="721"/>
        <v>3.5953708965053011E-3</v>
      </c>
      <c r="AG1477">
        <f t="shared" ca="1" si="722"/>
        <v>0</v>
      </c>
      <c r="AH1477">
        <f ca="1">IFERROR(IF(V32="Supercritical",MAX($D$16,IFERROR(L1477,MAX($D$16,POWER((ABS(K1477)^2)/($I$5*MAX(F1477,0.1)^2),1/3)))),IF(V32="Subcritical",MAX($D$16,IFERROR(W1477,MAX($D$16,POWER((ABS(K1477)^2)/($I$5*MAX(F1477,0.1)^2),1/3)))),IF(AND(IFERROR(V1477,0)=1,IFERROR(AG1477,0)=1),IF(IFERROR(T1477,-1E+99)&gt;=IFERROR(AE1477,-1E+99),MAX($D$16,IFERROR(L1477,MAX($D$16,POWER((ABS(K1477)^2)/($I$5*MAX(F1477,0.1)^2),1/3)))),MAX($D$16,IFERROR(W1477,MAX($D$16,POWER((ABS(K1477)^2)/($I$5*MAX(F1477,0.1)^2),1/3))))),IF(IFERROR(V1477,0)=1,MAX($D$16,IFERROR(L1477,MAX($D$16,POWER((ABS(K1477)^2)/($I$5*MAX(F1477,0.1)^2),1/3)))),IF(IFERROR(AG1477,0)=1,MAX($D$16,IFERROR(W1477,MAX($D$16,POWER((ABS(K1477)^2)/($I$5*MAX(F1477,0.1)^2),1/3)))),MAX($D$16,POWER((ABS(K1477)^2)/($I$5*MAX(F1477,0.1)^2),1/3))))))),MAX($D$16,POWER((ABS(K1477)^2)/($I$5*MAX(F1477,0.1)^2),1/3)))</f>
        <v>2.1389677043987478</v>
      </c>
      <c r="AI1477">
        <f t="shared" ca="1" si="723"/>
        <v>634.03896770439871</v>
      </c>
      <c r="AJ1477">
        <f t="shared" ca="1" si="724"/>
        <v>635.10845155659808</v>
      </c>
      <c r="AM1477">
        <v>0</v>
      </c>
      <c r="AN1477">
        <v>0</v>
      </c>
      <c r="AO1477">
        <f t="shared" si="725"/>
        <v>0</v>
      </c>
      <c r="AP1477">
        <f t="shared" si="734"/>
        <v>0</v>
      </c>
      <c r="AQ1477">
        <f t="shared" ca="1" si="726"/>
        <v>1.0000000000000004</v>
      </c>
      <c r="AR1477" t="str">
        <f t="shared" ca="1" si="727"/>
        <v>Supercritical</v>
      </c>
      <c r="AS1477">
        <f t="shared" ca="1" si="728"/>
        <v>3.8141460404132466E-3</v>
      </c>
    </row>
    <row r="1478" spans="1:45" x14ac:dyDescent="0.35">
      <c r="A1478">
        <v>1329</v>
      </c>
      <c r="B1478">
        <v>1327.9949999999999</v>
      </c>
      <c r="C1478">
        <v>616067.43200000003</v>
      </c>
      <c r="D1478">
        <v>3096679.35</v>
      </c>
      <c r="E1478">
        <v>631.89949999999999</v>
      </c>
      <c r="F1478">
        <v>5.2</v>
      </c>
      <c r="G1478">
        <v>0</v>
      </c>
      <c r="H1478" t="s">
        <v>194</v>
      </c>
      <c r="I1478">
        <v>5.7000000000000002E-2</v>
      </c>
      <c r="J1478">
        <f t="shared" si="729"/>
        <v>1</v>
      </c>
      <c r="K1478">
        <f t="shared" ca="1" si="730"/>
        <v>50.95</v>
      </c>
      <c r="L1478">
        <f t="shared" ca="1" si="731"/>
        <v>1.0684959309922624</v>
      </c>
      <c r="M1478">
        <f t="shared" ca="1" si="704"/>
        <v>5.5561788411597641</v>
      </c>
      <c r="N1478">
        <f t="shared" ca="1" si="705"/>
        <v>0.75728294997139567</v>
      </c>
      <c r="O1478">
        <f t="shared" ca="1" si="706"/>
        <v>9.1699712080119067</v>
      </c>
      <c r="P1478">
        <f t="shared" ca="1" si="707"/>
        <v>632.96799593099229</v>
      </c>
      <c r="Q1478">
        <f t="shared" ca="1" si="708"/>
        <v>637.25384567389585</v>
      </c>
      <c r="R1478">
        <f t="shared" ca="1" si="709"/>
        <v>2.7409906686322007E-2</v>
      </c>
      <c r="S1478">
        <f t="shared" ca="1" si="710"/>
        <v>2.8323507366843055</v>
      </c>
      <c r="T1478">
        <f t="shared" ca="1" si="711"/>
        <v>50.594272557643521</v>
      </c>
      <c r="U1478">
        <f t="shared" ca="1" si="732"/>
        <v>-2.7317062411952975E-2</v>
      </c>
      <c r="V1478">
        <f t="shared" ca="1" si="733"/>
        <v>0</v>
      </c>
      <c r="W1478">
        <f t="shared" ca="1" si="712"/>
        <v>2.1018869296791745</v>
      </c>
      <c r="X1478">
        <f t="shared" ca="1" si="713"/>
        <v>10.929812034331707</v>
      </c>
      <c r="Y1478">
        <f t="shared" ca="1" si="714"/>
        <v>1.1622793357003893</v>
      </c>
      <c r="Z1478">
        <f t="shared" ca="1" si="715"/>
        <v>4.6615623251306255</v>
      </c>
      <c r="AA1478">
        <f t="shared" ca="1" si="716"/>
        <v>634.00138692967914</v>
      </c>
      <c r="AB1478">
        <f t="shared" ca="1" si="717"/>
        <v>635.10893857652309</v>
      </c>
      <c r="AC1478">
        <f t="shared" ca="1" si="718"/>
        <v>4.0009656213196047E-3</v>
      </c>
      <c r="AD1478">
        <f t="shared" ca="1" si="719"/>
        <v>1.0265788597582459</v>
      </c>
      <c r="AE1478">
        <f t="shared" ca="1" si="720"/>
        <v>35.69727716604261</v>
      </c>
      <c r="AF1478">
        <f t="shared" ca="1" si="721"/>
        <v>3.5046574602120018E-3</v>
      </c>
      <c r="AG1478">
        <f t="shared" ca="1" si="722"/>
        <v>0</v>
      </c>
      <c r="AH1478">
        <f ca="1">IFERROR(IF(V32="Supercritical",MAX($D$16,IFERROR(L1478,MAX($D$16,POWER((ABS(K1478)^2)/($I$5*MAX(F1478,0.1)^2),1/3)))),IF(V32="Subcritical",MAX($D$16,IFERROR(W1478,MAX($D$16,POWER((ABS(K1478)^2)/($I$5*MAX(F1478,0.1)^2),1/3)))),IF(AND(IFERROR(V1478,0)=1,IFERROR(AG1478,0)=1),IF(IFERROR(T1478,-1E+99)&gt;=IFERROR(AE1478,-1E+99),MAX($D$16,IFERROR(L1478,MAX($D$16,POWER((ABS(K1478)^2)/($I$5*MAX(F1478,0.1)^2),1/3)))),MAX($D$16,IFERROR(W1478,MAX($D$16,POWER((ABS(K1478)^2)/($I$5*MAX(F1478,0.1)^2),1/3))))),IF(IFERROR(V1478,0)=1,MAX($D$16,IFERROR(L1478,MAX($D$16,POWER((ABS(K1478)^2)/($I$5*MAX(F1478,0.1)^2),1/3)))),IF(IFERROR(AG1478,0)=1,MAX($D$16,IFERROR(W1478,MAX($D$16,POWER((ABS(K1478)^2)/($I$5*MAX(F1478,0.1)^2),1/3)))),MAX($D$16,POWER((ABS(K1478)^2)/($I$5*MAX(F1478,0.1)^2),1/3))))))),MAX($D$16,POWER((ABS(K1478)^2)/($I$5*MAX(F1478,0.1)^2),1/3)))</f>
        <v>2.1389677043987478</v>
      </c>
      <c r="AI1478">
        <f t="shared" ca="1" si="723"/>
        <v>634.03846770439873</v>
      </c>
      <c r="AJ1478">
        <f t="shared" ca="1" si="724"/>
        <v>635.1079515565981</v>
      </c>
      <c r="AM1478">
        <v>0</v>
      </c>
      <c r="AN1478">
        <v>0</v>
      </c>
      <c r="AO1478">
        <f t="shared" si="725"/>
        <v>0</v>
      </c>
      <c r="AP1478">
        <f t="shared" si="734"/>
        <v>0</v>
      </c>
      <c r="AQ1478">
        <f t="shared" ca="1" si="726"/>
        <v>1.0000000000000004</v>
      </c>
      <c r="AR1478" t="str">
        <f t="shared" ca="1" si="727"/>
        <v>Supercritical</v>
      </c>
      <c r="AS1478">
        <f t="shared" ca="1" si="728"/>
        <v>3.8141460404132466E-3</v>
      </c>
    </row>
    <row r="1479" spans="1:45" x14ac:dyDescent="0.35">
      <c r="A1479">
        <v>1330</v>
      </c>
      <c r="B1479">
        <v>1328.9949999999999</v>
      </c>
      <c r="C1479">
        <v>616067.39</v>
      </c>
      <c r="D1479">
        <v>3096678.3509999998</v>
      </c>
      <c r="E1479">
        <v>631.899</v>
      </c>
      <c r="F1479">
        <v>5.2</v>
      </c>
      <c r="G1479">
        <v>0</v>
      </c>
      <c r="H1479" t="s">
        <v>194</v>
      </c>
      <c r="I1479">
        <v>2E-3</v>
      </c>
      <c r="J1479">
        <f t="shared" si="729"/>
        <v>1</v>
      </c>
      <c r="K1479">
        <f t="shared" ca="1" si="730"/>
        <v>50.95</v>
      </c>
      <c r="L1479">
        <f t="shared" ca="1" si="731"/>
        <v>1.0684959309922624</v>
      </c>
      <c r="M1479">
        <f t="shared" ca="1" si="704"/>
        <v>5.5561788411597641</v>
      </c>
      <c r="N1479">
        <f t="shared" ca="1" si="705"/>
        <v>0.75728294997139567</v>
      </c>
      <c r="O1479">
        <f t="shared" ca="1" si="706"/>
        <v>9.1699712080119067</v>
      </c>
      <c r="P1479">
        <f t="shared" ca="1" si="707"/>
        <v>632.9674959309923</v>
      </c>
      <c r="Q1479">
        <f t="shared" ca="1" si="708"/>
        <v>637.25334567389586</v>
      </c>
      <c r="R1479">
        <f t="shared" ca="1" si="709"/>
        <v>2.7409906686322007E-2</v>
      </c>
      <c r="S1479">
        <f t="shared" ca="1" si="710"/>
        <v>2.8323507366843055</v>
      </c>
      <c r="T1479">
        <f t="shared" ca="1" si="711"/>
        <v>50.594272557643521</v>
      </c>
      <c r="U1479">
        <f t="shared" ca="1" si="732"/>
        <v>-2.6924192852106898E-2</v>
      </c>
      <c r="V1479">
        <f t="shared" ca="1" si="733"/>
        <v>0</v>
      </c>
      <c r="W1479">
        <f t="shared" ca="1" si="712"/>
        <v>2.0997657985342792</v>
      </c>
      <c r="X1479">
        <f t="shared" ca="1" si="713"/>
        <v>10.918782152378252</v>
      </c>
      <c r="Y1479">
        <f t="shared" ca="1" si="714"/>
        <v>1.1616304535625481</v>
      </c>
      <c r="Z1479">
        <f t="shared" ca="1" si="715"/>
        <v>4.6662713193616039</v>
      </c>
      <c r="AA1479">
        <f t="shared" ca="1" si="716"/>
        <v>633.99876579853424</v>
      </c>
      <c r="AB1479">
        <f t="shared" ca="1" si="717"/>
        <v>635.10855621779501</v>
      </c>
      <c r="AC1479">
        <f t="shared" ca="1" si="718"/>
        <v>4.0120392552341205E-3</v>
      </c>
      <c r="AD1479">
        <f t="shared" ca="1" si="719"/>
        <v>1.0281347891509109</v>
      </c>
      <c r="AE1479">
        <f t="shared" ca="1" si="720"/>
        <v>35.69856230801534</v>
      </c>
      <c r="AF1479">
        <f t="shared" ca="1" si="721"/>
        <v>3.5197505958421971E-3</v>
      </c>
      <c r="AG1479">
        <f t="shared" ca="1" si="722"/>
        <v>0</v>
      </c>
      <c r="AH1479">
        <f ca="1">IFERROR(IF(V32="Supercritical",MAX($D$16,IFERROR(L1479,MAX($D$16,POWER((ABS(K1479)^2)/($I$5*MAX(F1479,0.1)^2),1/3)))),IF(V32="Subcritical",MAX($D$16,IFERROR(W1479,MAX($D$16,POWER((ABS(K1479)^2)/($I$5*MAX(F1479,0.1)^2),1/3)))),IF(AND(IFERROR(V1479,0)=1,IFERROR(AG1479,0)=1),IF(IFERROR(T1479,-1E+99)&gt;=IFERROR(AE1479,-1E+99),MAX($D$16,IFERROR(L1479,MAX($D$16,POWER((ABS(K1479)^2)/($I$5*MAX(F1479,0.1)^2),1/3)))),MAX($D$16,IFERROR(W1479,MAX($D$16,POWER((ABS(K1479)^2)/($I$5*MAX(F1479,0.1)^2),1/3))))),IF(IFERROR(V1479,0)=1,MAX($D$16,IFERROR(L1479,MAX($D$16,POWER((ABS(K1479)^2)/($I$5*MAX(F1479,0.1)^2),1/3)))),IF(IFERROR(AG1479,0)=1,MAX($D$16,IFERROR(W1479,MAX($D$16,POWER((ABS(K1479)^2)/($I$5*MAX(F1479,0.1)^2),1/3)))),MAX($D$16,POWER((ABS(K1479)^2)/($I$5*MAX(F1479,0.1)^2),1/3))))))),MAX($D$16,POWER((ABS(K1479)^2)/($I$5*MAX(F1479,0.1)^2),1/3)))</f>
        <v>2.1389677043987478</v>
      </c>
      <c r="AI1479">
        <f t="shared" ca="1" si="723"/>
        <v>634.03796770439874</v>
      </c>
      <c r="AJ1479">
        <f t="shared" ca="1" si="724"/>
        <v>635.10745155659811</v>
      </c>
      <c r="AM1479">
        <v>0</v>
      </c>
      <c r="AN1479">
        <v>0</v>
      </c>
      <c r="AO1479">
        <f t="shared" si="725"/>
        <v>0</v>
      </c>
      <c r="AP1479">
        <f t="shared" si="734"/>
        <v>0</v>
      </c>
      <c r="AQ1479">
        <f t="shared" ca="1" si="726"/>
        <v>1.0000000000000004</v>
      </c>
      <c r="AR1479" t="str">
        <f t="shared" ca="1" si="727"/>
        <v>Supercritical</v>
      </c>
      <c r="AS1479">
        <f t="shared" ca="1" si="728"/>
        <v>3.8141460404132466E-3</v>
      </c>
    </row>
    <row r="1480" spans="1:45" x14ac:dyDescent="0.35">
      <c r="A1480">
        <v>1331</v>
      </c>
      <c r="B1480">
        <v>1329.9960000000001</v>
      </c>
      <c r="C1480">
        <v>616067.348</v>
      </c>
      <c r="D1480">
        <v>3096677.3509999998</v>
      </c>
      <c r="E1480">
        <v>631.89850000000001</v>
      </c>
      <c r="F1480">
        <v>5.2</v>
      </c>
      <c r="G1480">
        <v>0</v>
      </c>
      <c r="H1480" t="s">
        <v>194</v>
      </c>
      <c r="I1480">
        <v>2E-3</v>
      </c>
      <c r="J1480">
        <f t="shared" si="729"/>
        <v>1.0010000000002037</v>
      </c>
      <c r="K1480">
        <f t="shared" ca="1" si="730"/>
        <v>50.95</v>
      </c>
      <c r="L1480">
        <f t="shared" ca="1" si="731"/>
        <v>1.0684959309922624</v>
      </c>
      <c r="M1480">
        <f t="shared" ca="1" si="704"/>
        <v>5.5561788411597641</v>
      </c>
      <c r="N1480">
        <f t="shared" ca="1" si="705"/>
        <v>0.75728294997139567</v>
      </c>
      <c r="O1480">
        <f t="shared" ca="1" si="706"/>
        <v>9.1699712080119067</v>
      </c>
      <c r="P1480">
        <f t="shared" ca="1" si="707"/>
        <v>632.96699593099231</v>
      </c>
      <c r="Q1480">
        <f t="shared" ca="1" si="708"/>
        <v>637.25284567389588</v>
      </c>
      <c r="R1480">
        <f t="shared" ca="1" si="709"/>
        <v>2.7409906686322007E-2</v>
      </c>
      <c r="S1480">
        <f t="shared" ca="1" si="710"/>
        <v>2.8323507366843055</v>
      </c>
      <c r="T1480">
        <f t="shared" ca="1" si="711"/>
        <v>50.594272557643521</v>
      </c>
      <c r="U1480">
        <f t="shared" ca="1" si="732"/>
        <v>-2.6951602758799709E-2</v>
      </c>
      <c r="V1480">
        <f t="shared" ca="1" si="733"/>
        <v>0</v>
      </c>
      <c r="W1480">
        <f t="shared" ca="1" si="712"/>
        <v>2.0975607382988737</v>
      </c>
      <c r="X1480">
        <f t="shared" ca="1" si="713"/>
        <v>10.907315839154144</v>
      </c>
      <c r="Y1480">
        <f t="shared" ca="1" si="714"/>
        <v>1.1609552751737284</v>
      </c>
      <c r="Z1480">
        <f t="shared" ca="1" si="715"/>
        <v>4.6711767359943934</v>
      </c>
      <c r="AA1480">
        <f t="shared" ca="1" si="716"/>
        <v>633.99606073829887</v>
      </c>
      <c r="AB1480">
        <f t="shared" ca="1" si="717"/>
        <v>635.10818571785524</v>
      </c>
      <c r="AC1480">
        <f t="shared" ca="1" si="718"/>
        <v>4.0235968959980214E-3</v>
      </c>
      <c r="AD1480">
        <f t="shared" ca="1" si="719"/>
        <v>1.0297564548430862</v>
      </c>
      <c r="AE1480">
        <f t="shared" ca="1" si="720"/>
        <v>35.699975541485102</v>
      </c>
      <c r="AF1480">
        <f t="shared" ca="1" si="721"/>
        <v>3.6292487690161579E-3</v>
      </c>
      <c r="AG1480">
        <f t="shared" ca="1" si="722"/>
        <v>0</v>
      </c>
      <c r="AH1480">
        <f ca="1">IFERROR(IF(V32="Supercritical",MAX($D$16,IFERROR(L1480,MAX($D$16,POWER((ABS(K1480)^2)/($I$5*MAX(F1480,0.1)^2),1/3)))),IF(V32="Subcritical",MAX($D$16,IFERROR(W1480,MAX($D$16,POWER((ABS(K1480)^2)/($I$5*MAX(F1480,0.1)^2),1/3)))),IF(AND(IFERROR(V1480,0)=1,IFERROR(AG1480,0)=1),IF(IFERROR(T1480,-1E+99)&gt;=IFERROR(AE1480,-1E+99),MAX($D$16,IFERROR(L1480,MAX($D$16,POWER((ABS(K1480)^2)/($I$5*MAX(F1480,0.1)^2),1/3)))),MAX($D$16,IFERROR(W1480,MAX($D$16,POWER((ABS(K1480)^2)/($I$5*MAX(F1480,0.1)^2),1/3))))),IF(IFERROR(V1480,0)=1,MAX($D$16,IFERROR(L1480,MAX($D$16,POWER((ABS(K1480)^2)/($I$5*MAX(F1480,0.1)^2),1/3)))),IF(IFERROR(AG1480,0)=1,MAX($D$16,IFERROR(W1480,MAX($D$16,POWER((ABS(K1480)^2)/($I$5*MAX(F1480,0.1)^2),1/3)))),MAX($D$16,POWER((ABS(K1480)^2)/($I$5*MAX(F1480,0.1)^2),1/3))))))),MAX($D$16,POWER((ABS(K1480)^2)/($I$5*MAX(F1480,0.1)^2),1/3)))</f>
        <v>2.1389677043987478</v>
      </c>
      <c r="AI1480">
        <f t="shared" ca="1" si="723"/>
        <v>634.03746770439875</v>
      </c>
      <c r="AJ1480">
        <f t="shared" ca="1" si="724"/>
        <v>635.10695155659812</v>
      </c>
      <c r="AM1480">
        <v>0</v>
      </c>
      <c r="AN1480">
        <v>0</v>
      </c>
      <c r="AO1480">
        <f t="shared" si="725"/>
        <v>0</v>
      </c>
      <c r="AP1480">
        <f t="shared" si="734"/>
        <v>0</v>
      </c>
      <c r="AQ1480">
        <f t="shared" ca="1" si="726"/>
        <v>1.0000000000000004</v>
      </c>
      <c r="AR1480" t="str">
        <f t="shared" ca="1" si="727"/>
        <v>Supercritical</v>
      </c>
      <c r="AS1480">
        <f t="shared" ca="1" si="728"/>
        <v>3.8141460404132466E-3</v>
      </c>
    </row>
    <row r="1481" spans="1:45" x14ac:dyDescent="0.35">
      <c r="A1481">
        <v>1332</v>
      </c>
      <c r="B1481">
        <v>1330.9960000000001</v>
      </c>
      <c r="C1481">
        <v>616067.30599999998</v>
      </c>
      <c r="D1481">
        <v>3096676.352</v>
      </c>
      <c r="E1481">
        <v>631.89800000000002</v>
      </c>
      <c r="F1481">
        <v>5.2</v>
      </c>
      <c r="G1481">
        <v>0</v>
      </c>
      <c r="H1481" t="s">
        <v>194</v>
      </c>
      <c r="I1481">
        <v>5.7000000000000002E-2</v>
      </c>
      <c r="J1481">
        <f t="shared" si="729"/>
        <v>1</v>
      </c>
      <c r="K1481">
        <f t="shared" ca="1" si="730"/>
        <v>50.95</v>
      </c>
      <c r="L1481">
        <f t="shared" ca="1" si="731"/>
        <v>1.0684959309922624</v>
      </c>
      <c r="M1481">
        <f t="shared" ca="1" si="704"/>
        <v>5.5561788411597641</v>
      </c>
      <c r="N1481">
        <f t="shared" ca="1" si="705"/>
        <v>0.75728294997139567</v>
      </c>
      <c r="O1481">
        <f t="shared" ca="1" si="706"/>
        <v>9.1699712080119067</v>
      </c>
      <c r="P1481">
        <f t="shared" ca="1" si="707"/>
        <v>632.96649593099232</v>
      </c>
      <c r="Q1481">
        <f t="shared" ca="1" si="708"/>
        <v>637.25234567389589</v>
      </c>
      <c r="R1481">
        <f t="shared" ca="1" si="709"/>
        <v>2.7409906686322007E-2</v>
      </c>
      <c r="S1481">
        <f t="shared" ca="1" si="710"/>
        <v>2.8323507366843055</v>
      </c>
      <c r="T1481">
        <f t="shared" ca="1" si="711"/>
        <v>50.594272557643521</v>
      </c>
      <c r="U1481">
        <f t="shared" ca="1" si="732"/>
        <v>-2.7317062411952975E-2</v>
      </c>
      <c r="V1481">
        <f t="shared" ca="1" si="733"/>
        <v>0</v>
      </c>
      <c r="W1481">
        <f t="shared" ca="1" si="712"/>
        <v>2.0952691810361483</v>
      </c>
      <c r="X1481">
        <f t="shared" ca="1" si="713"/>
        <v>10.895399741387973</v>
      </c>
      <c r="Y1481">
        <f t="shared" ca="1" si="714"/>
        <v>1.1602529398520645</v>
      </c>
      <c r="Z1481">
        <f t="shared" ca="1" si="715"/>
        <v>4.6762855158455565</v>
      </c>
      <c r="AA1481">
        <f t="shared" ca="1" si="716"/>
        <v>633.99326918103623</v>
      </c>
      <c r="AB1481">
        <f t="shared" ca="1" si="717"/>
        <v>635.10782811201011</v>
      </c>
      <c r="AC1481">
        <f t="shared" ca="1" si="718"/>
        <v>4.0356576809578004E-3</v>
      </c>
      <c r="AD1481">
        <f t="shared" ca="1" si="719"/>
        <v>1.0314462551246273</v>
      </c>
      <c r="AE1481">
        <f t="shared" ca="1" si="720"/>
        <v>35.701527823188009</v>
      </c>
      <c r="AF1481">
        <f t="shared" ca="1" si="721"/>
        <v>3.6415407793128907E-3</v>
      </c>
      <c r="AG1481">
        <f t="shared" ca="1" si="722"/>
        <v>0</v>
      </c>
      <c r="AH1481">
        <f ca="1">IFERROR(IF(V32="Supercritical",MAX($D$16,IFERROR(L1481,MAX($D$16,POWER((ABS(K1481)^2)/($I$5*MAX(F1481,0.1)^2),1/3)))),IF(V32="Subcritical",MAX($D$16,IFERROR(W1481,MAX($D$16,POWER((ABS(K1481)^2)/($I$5*MAX(F1481,0.1)^2),1/3)))),IF(AND(IFERROR(V1481,0)=1,IFERROR(AG1481,0)=1),IF(IFERROR(T1481,-1E+99)&gt;=IFERROR(AE1481,-1E+99),MAX($D$16,IFERROR(L1481,MAX($D$16,POWER((ABS(K1481)^2)/($I$5*MAX(F1481,0.1)^2),1/3)))),MAX($D$16,IFERROR(W1481,MAX($D$16,POWER((ABS(K1481)^2)/($I$5*MAX(F1481,0.1)^2),1/3))))),IF(IFERROR(V1481,0)=1,MAX($D$16,IFERROR(L1481,MAX($D$16,POWER((ABS(K1481)^2)/($I$5*MAX(F1481,0.1)^2),1/3)))),IF(IFERROR(AG1481,0)=1,MAX($D$16,IFERROR(W1481,MAX($D$16,POWER((ABS(K1481)^2)/($I$5*MAX(F1481,0.1)^2),1/3)))),MAX($D$16,POWER((ABS(K1481)^2)/($I$5*MAX(F1481,0.1)^2),1/3))))))),MAX($D$16,POWER((ABS(K1481)^2)/($I$5*MAX(F1481,0.1)^2),1/3)))</f>
        <v>2.1389677043987478</v>
      </c>
      <c r="AI1481">
        <f t="shared" ca="1" si="723"/>
        <v>634.03696770439876</v>
      </c>
      <c r="AJ1481">
        <f t="shared" ca="1" si="724"/>
        <v>635.10645155659813</v>
      </c>
      <c r="AM1481">
        <v>0</v>
      </c>
      <c r="AN1481">
        <v>0</v>
      </c>
      <c r="AO1481">
        <f t="shared" si="725"/>
        <v>0</v>
      </c>
      <c r="AP1481">
        <f t="shared" si="734"/>
        <v>0</v>
      </c>
      <c r="AQ1481">
        <f t="shared" ca="1" si="726"/>
        <v>1.0000000000000004</v>
      </c>
      <c r="AR1481" t="str">
        <f t="shared" ca="1" si="727"/>
        <v>Supercritical</v>
      </c>
      <c r="AS1481">
        <f t="shared" ca="1" si="728"/>
        <v>3.8141460404132466E-3</v>
      </c>
    </row>
    <row r="1482" spans="1:45" x14ac:dyDescent="0.35">
      <c r="A1482">
        <v>1333</v>
      </c>
      <c r="B1482">
        <v>1331.9960000000001</v>
      </c>
      <c r="C1482">
        <v>616067.26300000004</v>
      </c>
      <c r="D1482">
        <v>3096675.3530000001</v>
      </c>
      <c r="E1482">
        <v>631.89750000000004</v>
      </c>
      <c r="F1482">
        <v>5.2</v>
      </c>
      <c r="G1482">
        <v>0</v>
      </c>
      <c r="H1482" t="s">
        <v>194</v>
      </c>
      <c r="I1482">
        <v>5.7000000000000002E-2</v>
      </c>
      <c r="J1482">
        <f t="shared" si="729"/>
        <v>1</v>
      </c>
      <c r="K1482">
        <f t="shared" ca="1" si="730"/>
        <v>50.95</v>
      </c>
      <c r="L1482">
        <f t="shared" ca="1" si="731"/>
        <v>1.0684959309922624</v>
      </c>
      <c r="M1482">
        <f t="shared" ca="1" si="704"/>
        <v>5.5561788411597641</v>
      </c>
      <c r="N1482">
        <f t="shared" ca="1" si="705"/>
        <v>0.75728294997139567</v>
      </c>
      <c r="O1482">
        <f t="shared" ca="1" si="706"/>
        <v>9.1699712080119067</v>
      </c>
      <c r="P1482">
        <f t="shared" ca="1" si="707"/>
        <v>632.96599593099234</v>
      </c>
      <c r="Q1482">
        <f t="shared" ca="1" si="708"/>
        <v>637.2518456738959</v>
      </c>
      <c r="R1482">
        <f t="shared" ca="1" si="709"/>
        <v>2.7409906686322007E-2</v>
      </c>
      <c r="S1482">
        <f t="shared" ca="1" si="710"/>
        <v>2.8323507366843055</v>
      </c>
      <c r="T1482">
        <f t="shared" ca="1" si="711"/>
        <v>50.594272557643521</v>
      </c>
      <c r="U1482">
        <f t="shared" ca="1" si="732"/>
        <v>-2.7317062411952975E-2</v>
      </c>
      <c r="V1482">
        <f t="shared" ca="1" si="733"/>
        <v>0</v>
      </c>
      <c r="W1482">
        <f t="shared" ca="1" si="712"/>
        <v>2.0928885505239787</v>
      </c>
      <c r="X1482">
        <f t="shared" ca="1" si="713"/>
        <v>10.883020462724689</v>
      </c>
      <c r="Y1482">
        <f t="shared" ca="1" si="714"/>
        <v>1.1595225782114045</v>
      </c>
      <c r="Z1482">
        <f t="shared" ca="1" si="715"/>
        <v>4.6816047231104889</v>
      </c>
      <c r="AA1482">
        <f t="shared" ca="1" si="716"/>
        <v>633.99038855052402</v>
      </c>
      <c r="AB1482">
        <f t="shared" ca="1" si="717"/>
        <v>635.10748451298332</v>
      </c>
      <c r="AC1482">
        <f t="shared" ca="1" si="718"/>
        <v>4.0482412928199984E-3</v>
      </c>
      <c r="AD1482">
        <f t="shared" ca="1" si="719"/>
        <v>1.0332066383271672</v>
      </c>
      <c r="AE1482">
        <f t="shared" ca="1" si="720"/>
        <v>35.703230897319585</v>
      </c>
      <c r="AF1482">
        <f t="shared" ca="1" si="721"/>
        <v>3.5482412928331541E-3</v>
      </c>
      <c r="AG1482">
        <f t="shared" ca="1" si="722"/>
        <v>0</v>
      </c>
      <c r="AH1482">
        <f ca="1">IFERROR(IF(V32="Supercritical",MAX($D$16,IFERROR(L1482,MAX($D$16,POWER((ABS(K1482)^2)/($I$5*MAX(F1482,0.1)^2),1/3)))),IF(V32="Subcritical",MAX($D$16,IFERROR(W1482,MAX($D$16,POWER((ABS(K1482)^2)/($I$5*MAX(F1482,0.1)^2),1/3)))),IF(AND(IFERROR(V1482,0)=1,IFERROR(AG1482,0)=1),IF(IFERROR(T1482,-1E+99)&gt;=IFERROR(AE1482,-1E+99),MAX($D$16,IFERROR(L1482,MAX($D$16,POWER((ABS(K1482)^2)/($I$5*MAX(F1482,0.1)^2),1/3)))),MAX($D$16,IFERROR(W1482,MAX($D$16,POWER((ABS(K1482)^2)/($I$5*MAX(F1482,0.1)^2),1/3))))),IF(IFERROR(V1482,0)=1,MAX($D$16,IFERROR(L1482,MAX($D$16,POWER((ABS(K1482)^2)/($I$5*MAX(F1482,0.1)^2),1/3)))),IF(IFERROR(AG1482,0)=1,MAX($D$16,IFERROR(W1482,MAX($D$16,POWER((ABS(K1482)^2)/($I$5*MAX(F1482,0.1)^2),1/3)))),MAX($D$16,POWER((ABS(K1482)^2)/($I$5*MAX(F1482,0.1)^2),1/3))))))),MAX($D$16,POWER((ABS(K1482)^2)/($I$5*MAX(F1482,0.1)^2),1/3)))</f>
        <v>2.1389677043987478</v>
      </c>
      <c r="AI1482">
        <f t="shared" ca="1" si="723"/>
        <v>634.03646770439877</v>
      </c>
      <c r="AJ1482">
        <f t="shared" ca="1" si="724"/>
        <v>635.10595155659814</v>
      </c>
      <c r="AM1482">
        <v>0</v>
      </c>
      <c r="AN1482">
        <v>0</v>
      </c>
      <c r="AO1482">
        <f t="shared" si="725"/>
        <v>0</v>
      </c>
      <c r="AP1482">
        <f t="shared" si="734"/>
        <v>0</v>
      </c>
      <c r="AQ1482">
        <f t="shared" ca="1" si="726"/>
        <v>1.0000000000000004</v>
      </c>
      <c r="AR1482" t="str">
        <f t="shared" ca="1" si="727"/>
        <v>Supercritical</v>
      </c>
      <c r="AS1482">
        <f t="shared" ca="1" si="728"/>
        <v>3.8141460404132466E-3</v>
      </c>
    </row>
    <row r="1483" spans="1:45" x14ac:dyDescent="0.35">
      <c r="A1483">
        <v>1334</v>
      </c>
      <c r="B1483">
        <v>1332.9960000000001</v>
      </c>
      <c r="C1483">
        <v>616067.22100000002</v>
      </c>
      <c r="D1483">
        <v>3096674.3539999998</v>
      </c>
      <c r="E1483">
        <v>631.89700000000005</v>
      </c>
      <c r="F1483">
        <v>5.2</v>
      </c>
      <c r="G1483">
        <v>0</v>
      </c>
      <c r="H1483" t="s">
        <v>194</v>
      </c>
      <c r="I1483">
        <v>0</v>
      </c>
      <c r="J1483">
        <f t="shared" si="729"/>
        <v>1</v>
      </c>
      <c r="K1483">
        <f t="shared" ca="1" si="730"/>
        <v>50.95</v>
      </c>
      <c r="L1483">
        <f t="shared" ca="1" si="731"/>
        <v>1.0684959309922624</v>
      </c>
      <c r="M1483">
        <f t="shared" ca="1" si="704"/>
        <v>5.5561788411597641</v>
      </c>
      <c r="N1483">
        <f t="shared" ca="1" si="705"/>
        <v>0.75728294997139567</v>
      </c>
      <c r="O1483">
        <f t="shared" ca="1" si="706"/>
        <v>9.1699712080119067</v>
      </c>
      <c r="P1483">
        <f t="shared" ca="1" si="707"/>
        <v>632.96549593099235</v>
      </c>
      <c r="Q1483">
        <f t="shared" ca="1" si="708"/>
        <v>637.25134567389591</v>
      </c>
      <c r="R1483">
        <f t="shared" ca="1" si="709"/>
        <v>2.7409906686322007E-2</v>
      </c>
      <c r="S1483">
        <f t="shared" ca="1" si="710"/>
        <v>2.8323507366843055</v>
      </c>
      <c r="T1483">
        <f t="shared" ca="1" si="711"/>
        <v>50.594272557643521</v>
      </c>
      <c r="U1483">
        <f t="shared" ca="1" si="732"/>
        <v>-2.6909906686341856E-2</v>
      </c>
      <c r="V1483">
        <f t="shared" ca="1" si="733"/>
        <v>0</v>
      </c>
      <c r="W1483">
        <f t="shared" ca="1" si="712"/>
        <v>2.0904162699700559</v>
      </c>
      <c r="X1483">
        <f t="shared" ca="1" si="713"/>
        <v>10.870164603844291</v>
      </c>
      <c r="Y1483">
        <f t="shared" ca="1" si="714"/>
        <v>1.1587633141902016</v>
      </c>
      <c r="Z1483">
        <f t="shared" ca="1" si="715"/>
        <v>4.6871415343592187</v>
      </c>
      <c r="AA1483">
        <f t="shared" ca="1" si="716"/>
        <v>633.98741626997014</v>
      </c>
      <c r="AB1483">
        <f t="shared" ca="1" si="717"/>
        <v>635.10715611518503</v>
      </c>
      <c r="AC1483">
        <f t="shared" ca="1" si="718"/>
        <v>4.0613679512731407E-3</v>
      </c>
      <c r="AD1483">
        <f t="shared" ca="1" si="719"/>
        <v>1.0350400997888509</v>
      </c>
      <c r="AE1483">
        <f t="shared" ca="1" si="720"/>
        <v>35.705097334501374</v>
      </c>
      <c r="AF1483">
        <f t="shared" ca="1" si="721"/>
        <v>3.6677432365195273E-3</v>
      </c>
      <c r="AG1483">
        <f t="shared" ca="1" si="722"/>
        <v>0</v>
      </c>
      <c r="AH1483">
        <f ca="1">IFERROR(IF(V32="Supercritical",MAX($D$16,IFERROR(L1483,MAX($D$16,POWER((ABS(K1483)^2)/($I$5*MAX(F1483,0.1)^2),1/3)))),IF(V32="Subcritical",MAX($D$16,IFERROR(W1483,MAX($D$16,POWER((ABS(K1483)^2)/($I$5*MAX(F1483,0.1)^2),1/3)))),IF(AND(IFERROR(V1483,0)=1,IFERROR(AG1483,0)=1),IF(IFERROR(T1483,-1E+99)&gt;=IFERROR(AE1483,-1E+99),MAX($D$16,IFERROR(L1483,MAX($D$16,POWER((ABS(K1483)^2)/($I$5*MAX(F1483,0.1)^2),1/3)))),MAX($D$16,IFERROR(W1483,MAX($D$16,POWER((ABS(K1483)^2)/($I$5*MAX(F1483,0.1)^2),1/3))))),IF(IFERROR(V1483,0)=1,MAX($D$16,IFERROR(L1483,MAX($D$16,POWER((ABS(K1483)^2)/($I$5*MAX(F1483,0.1)^2),1/3)))),IF(IFERROR(AG1483,0)=1,MAX($D$16,IFERROR(W1483,MAX($D$16,POWER((ABS(K1483)^2)/($I$5*MAX(F1483,0.1)^2),1/3)))),MAX($D$16,POWER((ABS(K1483)^2)/($I$5*MAX(F1483,0.1)^2),1/3))))))),MAX($D$16,POWER((ABS(K1483)^2)/($I$5*MAX(F1483,0.1)^2),1/3)))</f>
        <v>2.1389677043987478</v>
      </c>
      <c r="AI1483">
        <f t="shared" ca="1" si="723"/>
        <v>634.03596770439879</v>
      </c>
      <c r="AJ1483">
        <f t="shared" ca="1" si="724"/>
        <v>635.10545155659815</v>
      </c>
      <c r="AM1483">
        <v>0</v>
      </c>
      <c r="AN1483">
        <v>0</v>
      </c>
      <c r="AO1483">
        <f t="shared" si="725"/>
        <v>0</v>
      </c>
      <c r="AP1483">
        <f t="shared" si="734"/>
        <v>0</v>
      </c>
      <c r="AQ1483">
        <f t="shared" ca="1" si="726"/>
        <v>1.0000000000000004</v>
      </c>
      <c r="AR1483" t="str">
        <f t="shared" ca="1" si="727"/>
        <v>Supercritical</v>
      </c>
      <c r="AS1483">
        <f t="shared" ca="1" si="728"/>
        <v>3.8141460404132466E-3</v>
      </c>
    </row>
    <row r="1484" spans="1:45" x14ac:dyDescent="0.35">
      <c r="A1484">
        <v>1335</v>
      </c>
      <c r="B1484">
        <v>1333.9960000000001</v>
      </c>
      <c r="C1484">
        <v>616067.179</v>
      </c>
      <c r="D1484">
        <v>3096673.355</v>
      </c>
      <c r="E1484">
        <v>631.89649999999995</v>
      </c>
      <c r="F1484">
        <v>5.2</v>
      </c>
      <c r="G1484">
        <v>0</v>
      </c>
      <c r="H1484" t="s">
        <v>194</v>
      </c>
      <c r="I1484">
        <v>5.7000000000000002E-2</v>
      </c>
      <c r="J1484">
        <f t="shared" si="729"/>
        <v>1</v>
      </c>
      <c r="K1484">
        <f t="shared" ca="1" si="730"/>
        <v>50.95</v>
      </c>
      <c r="L1484">
        <f t="shared" ca="1" si="731"/>
        <v>1.0684959309922624</v>
      </c>
      <c r="M1484">
        <f t="shared" ca="1" si="704"/>
        <v>5.5561788411597641</v>
      </c>
      <c r="N1484">
        <f t="shared" ca="1" si="705"/>
        <v>0.75728294997139567</v>
      </c>
      <c r="O1484">
        <f t="shared" ca="1" si="706"/>
        <v>9.1699712080119067</v>
      </c>
      <c r="P1484">
        <f t="shared" ca="1" si="707"/>
        <v>632.96499593099225</v>
      </c>
      <c r="Q1484">
        <f t="shared" ca="1" si="708"/>
        <v>637.25084567389581</v>
      </c>
      <c r="R1484">
        <f t="shared" ca="1" si="709"/>
        <v>2.7409906686322007E-2</v>
      </c>
      <c r="S1484">
        <f t="shared" ca="1" si="710"/>
        <v>2.8323507366843055</v>
      </c>
      <c r="T1484">
        <f t="shared" ca="1" si="711"/>
        <v>50.594272557643521</v>
      </c>
      <c r="U1484">
        <f t="shared" ca="1" si="732"/>
        <v>-2.7317062411839288E-2</v>
      </c>
      <c r="V1484">
        <f t="shared" ca="1" si="733"/>
        <v>0</v>
      </c>
      <c r="W1484">
        <f t="shared" ca="1" si="712"/>
        <v>2.0878497705230168</v>
      </c>
      <c r="X1484">
        <f t="shared" ca="1" si="713"/>
        <v>10.856818806719687</v>
      </c>
      <c r="Y1484">
        <f t="shared" ca="1" si="714"/>
        <v>1.1579742673268738</v>
      </c>
      <c r="Z1484">
        <f t="shared" ca="1" si="715"/>
        <v>4.6929032258017571</v>
      </c>
      <c r="AA1484">
        <f t="shared" ca="1" si="716"/>
        <v>633.98434977052295</v>
      </c>
      <c r="AB1484">
        <f t="shared" ca="1" si="717"/>
        <v>635.1068441990011</v>
      </c>
      <c r="AC1484">
        <f t="shared" ca="1" si="718"/>
        <v>4.0750584011139184E-3</v>
      </c>
      <c r="AD1484">
        <f t="shared" ca="1" si="719"/>
        <v>1.0369491782614213</v>
      </c>
      <c r="AE1484">
        <f t="shared" ca="1" si="720"/>
        <v>35.70714057018828</v>
      </c>
      <c r="AF1484">
        <f t="shared" ca="1" si="721"/>
        <v>3.6816953718243894E-3</v>
      </c>
      <c r="AG1484">
        <f t="shared" ca="1" si="722"/>
        <v>0</v>
      </c>
      <c r="AH1484">
        <f ca="1">IFERROR(IF(V32="Supercritical",MAX($D$16,IFERROR(L1484,MAX($D$16,POWER((ABS(K1484)^2)/($I$5*MAX(F1484,0.1)^2),1/3)))),IF(V32="Subcritical",MAX($D$16,IFERROR(W1484,MAX($D$16,POWER((ABS(K1484)^2)/($I$5*MAX(F1484,0.1)^2),1/3)))),IF(AND(IFERROR(V1484,0)=1,IFERROR(AG1484,0)=1),IF(IFERROR(T1484,-1E+99)&gt;=IFERROR(AE1484,-1E+99),MAX($D$16,IFERROR(L1484,MAX($D$16,POWER((ABS(K1484)^2)/($I$5*MAX(F1484,0.1)^2),1/3)))),MAX($D$16,IFERROR(W1484,MAX($D$16,POWER((ABS(K1484)^2)/($I$5*MAX(F1484,0.1)^2),1/3))))),IF(IFERROR(V1484,0)=1,MAX($D$16,IFERROR(L1484,MAX($D$16,POWER((ABS(K1484)^2)/($I$5*MAX(F1484,0.1)^2),1/3)))),IF(IFERROR(AG1484,0)=1,MAX($D$16,IFERROR(W1484,MAX($D$16,POWER((ABS(K1484)^2)/($I$5*MAX(F1484,0.1)^2),1/3)))),MAX($D$16,POWER((ABS(K1484)^2)/($I$5*MAX(F1484,0.1)^2),1/3))))))),MAX($D$16,POWER((ABS(K1484)^2)/($I$5*MAX(F1484,0.1)^2),1/3)))</f>
        <v>2.1389677043987478</v>
      </c>
      <c r="AI1484">
        <f t="shared" ca="1" si="723"/>
        <v>634.03546770439868</v>
      </c>
      <c r="AJ1484">
        <f t="shared" ca="1" si="724"/>
        <v>635.10495155659805</v>
      </c>
      <c r="AM1484">
        <v>0</v>
      </c>
      <c r="AN1484">
        <v>0</v>
      </c>
      <c r="AO1484">
        <f t="shared" si="725"/>
        <v>0</v>
      </c>
      <c r="AP1484">
        <f t="shared" si="734"/>
        <v>0</v>
      </c>
      <c r="AQ1484">
        <f t="shared" ca="1" si="726"/>
        <v>1.0000000000000004</v>
      </c>
      <c r="AR1484" t="str">
        <f t="shared" ca="1" si="727"/>
        <v>Supercritical</v>
      </c>
      <c r="AS1484">
        <f t="shared" ca="1" si="728"/>
        <v>3.8141460404132466E-3</v>
      </c>
    </row>
    <row r="1485" spans="1:45" x14ac:dyDescent="0.35">
      <c r="A1485">
        <v>1336</v>
      </c>
      <c r="B1485">
        <v>1334.9960000000001</v>
      </c>
      <c r="C1485">
        <v>616067.13600000006</v>
      </c>
      <c r="D1485">
        <v>3096672.3560000001</v>
      </c>
      <c r="E1485">
        <v>631.89599999999996</v>
      </c>
      <c r="F1485">
        <v>5.2</v>
      </c>
      <c r="G1485">
        <v>0</v>
      </c>
      <c r="H1485" t="s">
        <v>194</v>
      </c>
      <c r="I1485">
        <v>5.7000000000000002E-2</v>
      </c>
      <c r="J1485">
        <f t="shared" si="729"/>
        <v>1</v>
      </c>
      <c r="K1485">
        <f t="shared" ca="1" si="730"/>
        <v>50.95</v>
      </c>
      <c r="L1485">
        <f t="shared" ca="1" si="731"/>
        <v>1.0684959309922624</v>
      </c>
      <c r="M1485">
        <f t="shared" ca="1" si="704"/>
        <v>5.5561788411597641</v>
      </c>
      <c r="N1485">
        <f t="shared" ca="1" si="705"/>
        <v>0.75728294997139567</v>
      </c>
      <c r="O1485">
        <f t="shared" ca="1" si="706"/>
        <v>9.1699712080119067</v>
      </c>
      <c r="P1485">
        <f t="shared" ca="1" si="707"/>
        <v>632.96449593099226</v>
      </c>
      <c r="Q1485">
        <f t="shared" ca="1" si="708"/>
        <v>637.25034567389582</v>
      </c>
      <c r="R1485">
        <f t="shared" ca="1" si="709"/>
        <v>2.7409906686322007E-2</v>
      </c>
      <c r="S1485">
        <f t="shared" ca="1" si="710"/>
        <v>2.8323507366843055</v>
      </c>
      <c r="T1485">
        <f t="shared" ca="1" si="711"/>
        <v>50.594272557643521</v>
      </c>
      <c r="U1485">
        <f t="shared" ca="1" si="732"/>
        <v>-2.7317062411952975E-2</v>
      </c>
      <c r="V1485">
        <f t="shared" ca="1" si="733"/>
        <v>0</v>
      </c>
      <c r="W1485">
        <f t="shared" ca="1" si="712"/>
        <v>2.0851865006178096</v>
      </c>
      <c r="X1485">
        <f t="shared" ca="1" si="713"/>
        <v>10.842969803212611</v>
      </c>
      <c r="Y1485">
        <f t="shared" ca="1" si="714"/>
        <v>1.1571545552970846</v>
      </c>
      <c r="Z1485">
        <f t="shared" ca="1" si="715"/>
        <v>4.6988971586828798</v>
      </c>
      <c r="AA1485">
        <f t="shared" ca="1" si="716"/>
        <v>633.98118650061781</v>
      </c>
      <c r="AB1485">
        <f t="shared" ca="1" si="717"/>
        <v>635.10655013506619</v>
      </c>
      <c r="AC1485">
        <f t="shared" ca="1" si="718"/>
        <v>4.0893338964662273E-3</v>
      </c>
      <c r="AD1485">
        <f t="shared" ca="1" si="719"/>
        <v>1.03893645170962</v>
      </c>
      <c r="AE1485">
        <f t="shared" ca="1" si="720"/>
        <v>35.709374942048413</v>
      </c>
      <c r="AF1485">
        <f t="shared" ca="1" si="721"/>
        <v>3.5893338964569921E-3</v>
      </c>
      <c r="AG1485">
        <f t="shared" ca="1" si="722"/>
        <v>0</v>
      </c>
      <c r="AH1485">
        <f ca="1">IFERROR(IF(V32="Supercritical",MAX($D$16,IFERROR(L1485,MAX($D$16,POWER((ABS(K1485)^2)/($I$5*MAX(F1485,0.1)^2),1/3)))),IF(V32="Subcritical",MAX($D$16,IFERROR(W1485,MAX($D$16,POWER((ABS(K1485)^2)/($I$5*MAX(F1485,0.1)^2),1/3)))),IF(AND(IFERROR(V1485,0)=1,IFERROR(AG1485,0)=1),IF(IFERROR(T1485,-1E+99)&gt;=IFERROR(AE1485,-1E+99),MAX($D$16,IFERROR(L1485,MAX($D$16,POWER((ABS(K1485)^2)/($I$5*MAX(F1485,0.1)^2),1/3)))),MAX($D$16,IFERROR(W1485,MAX($D$16,POWER((ABS(K1485)^2)/($I$5*MAX(F1485,0.1)^2),1/3))))),IF(IFERROR(V1485,0)=1,MAX($D$16,IFERROR(L1485,MAX($D$16,POWER((ABS(K1485)^2)/($I$5*MAX(F1485,0.1)^2),1/3)))),IF(IFERROR(AG1485,0)=1,MAX($D$16,IFERROR(W1485,MAX($D$16,POWER((ABS(K1485)^2)/($I$5*MAX(F1485,0.1)^2),1/3)))),MAX($D$16,POWER((ABS(K1485)^2)/($I$5*MAX(F1485,0.1)^2),1/3))))))),MAX($D$16,POWER((ABS(K1485)^2)/($I$5*MAX(F1485,0.1)^2),1/3)))</f>
        <v>2.1389677043987478</v>
      </c>
      <c r="AI1485">
        <f t="shared" ca="1" si="723"/>
        <v>634.0349677043987</v>
      </c>
      <c r="AJ1485">
        <f t="shared" ca="1" si="724"/>
        <v>635.10445155659806</v>
      </c>
      <c r="AM1485">
        <v>0</v>
      </c>
      <c r="AN1485">
        <v>0</v>
      </c>
      <c r="AO1485">
        <f t="shared" si="725"/>
        <v>0</v>
      </c>
      <c r="AP1485">
        <f t="shared" si="734"/>
        <v>0</v>
      </c>
      <c r="AQ1485">
        <f t="shared" ca="1" si="726"/>
        <v>1.0000000000000004</v>
      </c>
      <c r="AR1485" t="str">
        <f t="shared" ca="1" si="727"/>
        <v>Supercritical</v>
      </c>
      <c r="AS1485">
        <f t="shared" ca="1" si="728"/>
        <v>3.8141460404132466E-3</v>
      </c>
    </row>
    <row r="1486" spans="1:45" x14ac:dyDescent="0.35">
      <c r="A1486">
        <v>1337</v>
      </c>
      <c r="B1486">
        <v>1335.9960000000001</v>
      </c>
      <c r="C1486">
        <v>616067.09400000004</v>
      </c>
      <c r="D1486">
        <v>3096671.3569999998</v>
      </c>
      <c r="E1486">
        <v>631.89549999999997</v>
      </c>
      <c r="F1486">
        <v>5.2</v>
      </c>
      <c r="G1486">
        <v>0</v>
      </c>
      <c r="H1486" t="s">
        <v>194</v>
      </c>
      <c r="I1486">
        <v>0</v>
      </c>
      <c r="J1486">
        <f t="shared" si="729"/>
        <v>1</v>
      </c>
      <c r="K1486">
        <f t="shared" ca="1" si="730"/>
        <v>50.95</v>
      </c>
      <c r="L1486">
        <f t="shared" ca="1" si="731"/>
        <v>1.0684959309922624</v>
      </c>
      <c r="M1486">
        <f t="shared" ca="1" si="704"/>
        <v>5.5561788411597641</v>
      </c>
      <c r="N1486">
        <f t="shared" ca="1" si="705"/>
        <v>0.75728294997139567</v>
      </c>
      <c r="O1486">
        <f t="shared" ca="1" si="706"/>
        <v>9.1699712080119067</v>
      </c>
      <c r="P1486">
        <f t="shared" ca="1" si="707"/>
        <v>632.96399593099227</v>
      </c>
      <c r="Q1486">
        <f t="shared" ca="1" si="708"/>
        <v>637.24984567389583</v>
      </c>
      <c r="R1486">
        <f t="shared" ca="1" si="709"/>
        <v>2.7409906686322007E-2</v>
      </c>
      <c r="S1486">
        <f t="shared" ca="1" si="710"/>
        <v>2.8323507366843055</v>
      </c>
      <c r="T1486">
        <f t="shared" ca="1" si="711"/>
        <v>50.594272557643521</v>
      </c>
      <c r="U1486">
        <f t="shared" ca="1" si="732"/>
        <v>-2.6909906686341856E-2</v>
      </c>
      <c r="V1486">
        <f t="shared" ca="1" si="733"/>
        <v>0</v>
      </c>
      <c r="W1486">
        <f t="shared" ca="1" si="712"/>
        <v>2.0824239361915469</v>
      </c>
      <c r="X1486">
        <f t="shared" ca="1" si="713"/>
        <v>10.828604468196044</v>
      </c>
      <c r="Y1486">
        <f t="shared" ca="1" si="714"/>
        <v>1.1563032967283497</v>
      </c>
      <c r="Z1486">
        <f t="shared" ca="1" si="715"/>
        <v>4.7051307626612253</v>
      </c>
      <c r="AA1486">
        <f t="shared" ca="1" si="716"/>
        <v>633.97792393619147</v>
      </c>
      <c r="AB1486">
        <f t="shared" ca="1" si="717"/>
        <v>635.10627538847189</v>
      </c>
      <c r="AC1486">
        <f t="shared" ca="1" si="718"/>
        <v>4.1042161806485117E-3</v>
      </c>
      <c r="AD1486">
        <f t="shared" ca="1" si="719"/>
        <v>1.0410045324503898</v>
      </c>
      <c r="AE1486">
        <f t="shared" ca="1" si="720"/>
        <v>35.711815725778663</v>
      </c>
      <c r="AF1486">
        <f t="shared" ca="1" si="721"/>
        <v>3.6001119644879509E-3</v>
      </c>
      <c r="AG1486">
        <f t="shared" ca="1" si="722"/>
        <v>0</v>
      </c>
      <c r="AH1486">
        <f ca="1">IFERROR(IF(V32="Supercritical",MAX($D$16,IFERROR(L1486,MAX($D$16,POWER((ABS(K1486)^2)/($I$5*MAX(F1486,0.1)^2),1/3)))),IF(V32="Subcritical",MAX($D$16,IFERROR(W1486,MAX($D$16,POWER((ABS(K1486)^2)/($I$5*MAX(F1486,0.1)^2),1/3)))),IF(AND(IFERROR(V1486,0)=1,IFERROR(AG1486,0)=1),IF(IFERROR(T1486,-1E+99)&gt;=IFERROR(AE1486,-1E+99),MAX($D$16,IFERROR(L1486,MAX($D$16,POWER((ABS(K1486)^2)/($I$5*MAX(F1486,0.1)^2),1/3)))),MAX($D$16,IFERROR(W1486,MAX($D$16,POWER((ABS(K1486)^2)/($I$5*MAX(F1486,0.1)^2),1/3))))),IF(IFERROR(V1486,0)=1,MAX($D$16,IFERROR(L1486,MAX($D$16,POWER((ABS(K1486)^2)/($I$5*MAX(F1486,0.1)^2),1/3)))),IF(IFERROR(AG1486,0)=1,MAX($D$16,IFERROR(W1486,MAX($D$16,POWER((ABS(K1486)^2)/($I$5*MAX(F1486,0.1)^2),1/3)))),MAX($D$16,POWER((ABS(K1486)^2)/($I$5*MAX(F1486,0.1)^2),1/3))))))),MAX($D$16,POWER((ABS(K1486)^2)/($I$5*MAX(F1486,0.1)^2),1/3)))</f>
        <v>2.1389677043987478</v>
      </c>
      <c r="AI1486">
        <f t="shared" ca="1" si="723"/>
        <v>634.03446770439871</v>
      </c>
      <c r="AJ1486">
        <f t="shared" ca="1" si="724"/>
        <v>635.10395155659808</v>
      </c>
      <c r="AM1486">
        <v>0</v>
      </c>
      <c r="AN1486">
        <v>0</v>
      </c>
      <c r="AO1486">
        <f t="shared" si="725"/>
        <v>0</v>
      </c>
      <c r="AP1486">
        <f t="shared" si="734"/>
        <v>0</v>
      </c>
      <c r="AQ1486">
        <f t="shared" ca="1" si="726"/>
        <v>1.0000000000000004</v>
      </c>
      <c r="AR1486" t="str">
        <f t="shared" ca="1" si="727"/>
        <v>Supercritical</v>
      </c>
      <c r="AS1486">
        <f t="shared" ca="1" si="728"/>
        <v>3.8141460404132466E-3</v>
      </c>
    </row>
    <row r="1487" spans="1:45" x14ac:dyDescent="0.35">
      <c r="A1487">
        <v>1338</v>
      </c>
      <c r="B1487">
        <v>1336.9949999999999</v>
      </c>
      <c r="C1487">
        <v>616067.05200000003</v>
      </c>
      <c r="D1487">
        <v>3096670.358</v>
      </c>
      <c r="E1487">
        <v>631.89499999999998</v>
      </c>
      <c r="F1487">
        <v>5.2</v>
      </c>
      <c r="G1487">
        <v>0</v>
      </c>
      <c r="H1487" t="s">
        <v>194</v>
      </c>
      <c r="I1487">
        <v>0</v>
      </c>
      <c r="J1487">
        <f t="shared" si="729"/>
        <v>0.99899999999979627</v>
      </c>
      <c r="K1487">
        <f t="shared" ca="1" si="730"/>
        <v>50.95</v>
      </c>
      <c r="L1487">
        <f t="shared" ca="1" si="731"/>
        <v>1.0684959309922624</v>
      </c>
      <c r="M1487">
        <f t="shared" ca="1" si="704"/>
        <v>5.5561788411597641</v>
      </c>
      <c r="N1487">
        <f t="shared" ca="1" si="705"/>
        <v>0.75728294997139567</v>
      </c>
      <c r="O1487">
        <f t="shared" ca="1" si="706"/>
        <v>9.1699712080119067</v>
      </c>
      <c r="P1487">
        <f t="shared" ca="1" si="707"/>
        <v>632.96349593099228</v>
      </c>
      <c r="Q1487">
        <f t="shared" ca="1" si="708"/>
        <v>637.24934567389585</v>
      </c>
      <c r="R1487">
        <f t="shared" ca="1" si="709"/>
        <v>2.7409906686322007E-2</v>
      </c>
      <c r="S1487">
        <f t="shared" ca="1" si="710"/>
        <v>2.8323507366843055</v>
      </c>
      <c r="T1487">
        <f t="shared" ca="1" si="711"/>
        <v>50.594272557643521</v>
      </c>
      <c r="U1487">
        <f t="shared" ca="1" si="732"/>
        <v>-2.6882496779649045E-2</v>
      </c>
      <c r="V1487">
        <f t="shared" ca="1" si="733"/>
        <v>0</v>
      </c>
      <c r="W1487">
        <f t="shared" ca="1" si="712"/>
        <v>2.0795595918023859</v>
      </c>
      <c r="X1487">
        <f t="shared" ca="1" si="713"/>
        <v>10.813709877372407</v>
      </c>
      <c r="Y1487">
        <f t="shared" ca="1" si="714"/>
        <v>1.1554196143068436</v>
      </c>
      <c r="Z1487">
        <f t="shared" ca="1" si="715"/>
        <v>4.711611517025478</v>
      </c>
      <c r="AA1487">
        <f t="shared" ca="1" si="716"/>
        <v>633.9745595918024</v>
      </c>
      <c r="AB1487">
        <f t="shared" ca="1" si="717"/>
        <v>635.10602152286083</v>
      </c>
      <c r="AC1487">
        <f t="shared" ca="1" si="718"/>
        <v>4.1197274612160368E-3</v>
      </c>
      <c r="AD1487">
        <f t="shared" ca="1" si="719"/>
        <v>1.0431560615777855</v>
      </c>
      <c r="AE1487">
        <f t="shared" ca="1" si="720"/>
        <v>35.714479168744603</v>
      </c>
      <c r="AF1487">
        <f t="shared" ca="1" si="721"/>
        <v>3.7272163447141793E-3</v>
      </c>
      <c r="AG1487">
        <f t="shared" ca="1" si="722"/>
        <v>0</v>
      </c>
      <c r="AH1487">
        <f ca="1">IFERROR(IF(V32="Supercritical",MAX($D$16,IFERROR(L1487,MAX($D$16,POWER((ABS(K1487)^2)/($I$5*MAX(F1487,0.1)^2),1/3)))),IF(V32="Subcritical",MAX($D$16,IFERROR(W1487,MAX($D$16,POWER((ABS(K1487)^2)/($I$5*MAX(F1487,0.1)^2),1/3)))),IF(AND(IFERROR(V1487,0)=1,IFERROR(AG1487,0)=1),IF(IFERROR(T1487,-1E+99)&gt;=IFERROR(AE1487,-1E+99),MAX($D$16,IFERROR(L1487,MAX($D$16,POWER((ABS(K1487)^2)/($I$5*MAX(F1487,0.1)^2),1/3)))),MAX($D$16,IFERROR(W1487,MAX($D$16,POWER((ABS(K1487)^2)/($I$5*MAX(F1487,0.1)^2),1/3))))),IF(IFERROR(V1487,0)=1,MAX($D$16,IFERROR(L1487,MAX($D$16,POWER((ABS(K1487)^2)/($I$5*MAX(F1487,0.1)^2),1/3)))),IF(IFERROR(AG1487,0)=1,MAX($D$16,IFERROR(W1487,MAX($D$16,POWER((ABS(K1487)^2)/($I$5*MAX(F1487,0.1)^2),1/3)))),MAX($D$16,POWER((ABS(K1487)^2)/($I$5*MAX(F1487,0.1)^2),1/3))))))),MAX($D$16,POWER((ABS(K1487)^2)/($I$5*MAX(F1487,0.1)^2),1/3)))</f>
        <v>2.1389677043987478</v>
      </c>
      <c r="AI1487">
        <f t="shared" ca="1" si="723"/>
        <v>634.03396770439872</v>
      </c>
      <c r="AJ1487">
        <f t="shared" ca="1" si="724"/>
        <v>635.10345155659809</v>
      </c>
      <c r="AM1487">
        <v>0</v>
      </c>
      <c r="AN1487">
        <v>0</v>
      </c>
      <c r="AO1487">
        <f t="shared" si="725"/>
        <v>0</v>
      </c>
      <c r="AP1487">
        <f t="shared" si="734"/>
        <v>0</v>
      </c>
      <c r="AQ1487">
        <f t="shared" ca="1" si="726"/>
        <v>1.0000000000000004</v>
      </c>
      <c r="AR1487" t="str">
        <f t="shared" ca="1" si="727"/>
        <v>Supercritical</v>
      </c>
      <c r="AS1487">
        <f t="shared" ca="1" si="728"/>
        <v>3.8141460404132466E-3</v>
      </c>
    </row>
    <row r="1488" spans="1:45" x14ac:dyDescent="0.35">
      <c r="A1488">
        <v>1339</v>
      </c>
      <c r="B1488">
        <v>1337.9949999999999</v>
      </c>
      <c r="C1488">
        <v>616067.01</v>
      </c>
      <c r="D1488">
        <v>3096669.3590000002</v>
      </c>
      <c r="E1488">
        <v>631.89449999999999</v>
      </c>
      <c r="F1488">
        <v>5.2</v>
      </c>
      <c r="G1488">
        <v>0</v>
      </c>
      <c r="H1488" t="s">
        <v>194</v>
      </c>
      <c r="I1488">
        <v>5.7000000000000002E-2</v>
      </c>
      <c r="J1488">
        <f t="shared" si="729"/>
        <v>1</v>
      </c>
      <c r="K1488">
        <f t="shared" ca="1" si="730"/>
        <v>50.95</v>
      </c>
      <c r="L1488">
        <f t="shared" ca="1" si="731"/>
        <v>1.0684959309922624</v>
      </c>
      <c r="M1488">
        <f t="shared" ca="1" si="704"/>
        <v>5.5561788411597641</v>
      </c>
      <c r="N1488">
        <f t="shared" ca="1" si="705"/>
        <v>0.75728294997139567</v>
      </c>
      <c r="O1488">
        <f t="shared" ca="1" si="706"/>
        <v>9.1699712080119067</v>
      </c>
      <c r="P1488">
        <f t="shared" ca="1" si="707"/>
        <v>632.96299593099229</v>
      </c>
      <c r="Q1488">
        <f t="shared" ca="1" si="708"/>
        <v>637.24884567389586</v>
      </c>
      <c r="R1488">
        <f t="shared" ca="1" si="709"/>
        <v>2.7409906686322007E-2</v>
      </c>
      <c r="S1488">
        <f t="shared" ca="1" si="710"/>
        <v>2.8323507366843055</v>
      </c>
      <c r="T1488">
        <f t="shared" ca="1" si="711"/>
        <v>50.594272557643521</v>
      </c>
      <c r="U1488">
        <f t="shared" ca="1" si="732"/>
        <v>-2.7317062411952975E-2</v>
      </c>
      <c r="V1488">
        <f t="shared" ca="1" si="733"/>
        <v>0</v>
      </c>
      <c r="W1488">
        <f t="shared" ca="1" si="712"/>
        <v>2.0765910326805095</v>
      </c>
      <c r="X1488">
        <f t="shared" ca="1" si="713"/>
        <v>10.79827336993865</v>
      </c>
      <c r="Y1488">
        <f t="shared" ca="1" si="714"/>
        <v>1.1545026381908512</v>
      </c>
      <c r="Z1488">
        <f t="shared" ca="1" si="715"/>
        <v>4.718346929597085</v>
      </c>
      <c r="AA1488">
        <f t="shared" ca="1" si="716"/>
        <v>633.97109103268053</v>
      </c>
      <c r="AB1488">
        <f t="shared" ca="1" si="717"/>
        <v>635.10579020434409</v>
      </c>
      <c r="AC1488">
        <f t="shared" ca="1" si="718"/>
        <v>4.1358903796698387E-3</v>
      </c>
      <c r="AD1488">
        <f t="shared" ca="1" si="719"/>
        <v>1.045393702617389</v>
      </c>
      <c r="AE1488">
        <f t="shared" ca="1" si="720"/>
        <v>35.71738252075491</v>
      </c>
      <c r="AF1488">
        <f t="shared" ca="1" si="721"/>
        <v>3.749360296865234E-3</v>
      </c>
      <c r="AG1488">
        <f t="shared" ca="1" si="722"/>
        <v>0</v>
      </c>
      <c r="AH1488">
        <f ca="1">IFERROR(IF(V32="Supercritical",MAX($D$16,IFERROR(L1488,MAX($D$16,POWER((ABS(K1488)^2)/($I$5*MAX(F1488,0.1)^2),1/3)))),IF(V32="Subcritical",MAX($D$16,IFERROR(W1488,MAX($D$16,POWER((ABS(K1488)^2)/($I$5*MAX(F1488,0.1)^2),1/3)))),IF(AND(IFERROR(V1488,0)=1,IFERROR(AG1488,0)=1),IF(IFERROR(T1488,-1E+99)&gt;=IFERROR(AE1488,-1E+99),MAX($D$16,IFERROR(L1488,MAX($D$16,POWER((ABS(K1488)^2)/($I$5*MAX(F1488,0.1)^2),1/3)))),MAX($D$16,IFERROR(W1488,MAX($D$16,POWER((ABS(K1488)^2)/($I$5*MAX(F1488,0.1)^2),1/3))))),IF(IFERROR(V1488,0)=1,MAX($D$16,IFERROR(L1488,MAX($D$16,POWER((ABS(K1488)^2)/($I$5*MAX(F1488,0.1)^2),1/3)))),IF(IFERROR(AG1488,0)=1,MAX($D$16,IFERROR(W1488,MAX($D$16,POWER((ABS(K1488)^2)/($I$5*MAX(F1488,0.1)^2),1/3)))),MAX($D$16,POWER((ABS(K1488)^2)/($I$5*MAX(F1488,0.1)^2),1/3))))))),MAX($D$16,POWER((ABS(K1488)^2)/($I$5*MAX(F1488,0.1)^2),1/3)))</f>
        <v>2.1389677043987478</v>
      </c>
      <c r="AI1488">
        <f t="shared" ca="1" si="723"/>
        <v>634.03346770439873</v>
      </c>
      <c r="AJ1488">
        <f t="shared" ca="1" si="724"/>
        <v>635.1029515565981</v>
      </c>
      <c r="AM1488">
        <v>0</v>
      </c>
      <c r="AN1488">
        <v>0</v>
      </c>
      <c r="AO1488">
        <f t="shared" si="725"/>
        <v>0</v>
      </c>
      <c r="AP1488">
        <f t="shared" si="734"/>
        <v>0</v>
      </c>
      <c r="AQ1488">
        <f t="shared" ca="1" si="726"/>
        <v>1.0000000000000004</v>
      </c>
      <c r="AR1488" t="str">
        <f t="shared" ca="1" si="727"/>
        <v>Supercritical</v>
      </c>
      <c r="AS1488">
        <f t="shared" ca="1" si="728"/>
        <v>3.8141460404132466E-3</v>
      </c>
    </row>
    <row r="1489" spans="1:45" x14ac:dyDescent="0.35">
      <c r="A1489">
        <v>1340</v>
      </c>
      <c r="B1489">
        <v>1338.9949999999999</v>
      </c>
      <c r="C1489">
        <v>616066.96699999995</v>
      </c>
      <c r="D1489">
        <v>3096668.36</v>
      </c>
      <c r="E1489">
        <v>631.89400000000001</v>
      </c>
      <c r="F1489">
        <v>5.2</v>
      </c>
      <c r="G1489">
        <v>0</v>
      </c>
      <c r="H1489" t="s">
        <v>194</v>
      </c>
      <c r="I1489">
        <v>0.06</v>
      </c>
      <c r="J1489">
        <f t="shared" si="729"/>
        <v>1</v>
      </c>
      <c r="K1489">
        <f t="shared" ca="1" si="730"/>
        <v>50.95</v>
      </c>
      <c r="L1489">
        <f t="shared" ca="1" si="731"/>
        <v>1.0684959309922624</v>
      </c>
      <c r="M1489">
        <f t="shared" ca="1" si="704"/>
        <v>5.5561788411597641</v>
      </c>
      <c r="N1489">
        <f t="shared" ca="1" si="705"/>
        <v>0.75728294997139567</v>
      </c>
      <c r="O1489">
        <f t="shared" ca="1" si="706"/>
        <v>9.1699712080119067</v>
      </c>
      <c r="P1489">
        <f t="shared" ca="1" si="707"/>
        <v>632.9624959309923</v>
      </c>
      <c r="Q1489">
        <f t="shared" ca="1" si="708"/>
        <v>637.24834567389587</v>
      </c>
      <c r="R1489">
        <f t="shared" ca="1" si="709"/>
        <v>2.7409906686322007E-2</v>
      </c>
      <c r="S1489">
        <f t="shared" ca="1" si="710"/>
        <v>2.8323507366843055</v>
      </c>
      <c r="T1489">
        <f t="shared" ca="1" si="711"/>
        <v>50.594272557643521</v>
      </c>
      <c r="U1489">
        <f t="shared" ca="1" si="732"/>
        <v>-2.7338491660657382E-2</v>
      </c>
      <c r="V1489">
        <f t="shared" ca="1" si="733"/>
        <v>0</v>
      </c>
      <c r="W1489">
        <f t="shared" ca="1" si="712"/>
        <v>2.0735158877350139</v>
      </c>
      <c r="X1489">
        <f t="shared" ca="1" si="713"/>
        <v>10.782282616222073</v>
      </c>
      <c r="Y1489">
        <f t="shared" ca="1" si="714"/>
        <v>1.1535515097443723</v>
      </c>
      <c r="Z1489">
        <f t="shared" ca="1" si="715"/>
        <v>4.7253445131687721</v>
      </c>
      <c r="AA1489">
        <f t="shared" ca="1" si="716"/>
        <v>633.96751588773498</v>
      </c>
      <c r="AB1489">
        <f t="shared" ca="1" si="717"/>
        <v>635.10558320517305</v>
      </c>
      <c r="AC1489">
        <f t="shared" ca="1" si="718"/>
        <v>4.1527279752939031E-3</v>
      </c>
      <c r="AD1489">
        <f t="shared" ca="1" si="719"/>
        <v>1.0477201343528924</v>
      </c>
      <c r="AE1489">
        <f t="shared" ca="1" si="720"/>
        <v>35.720544061197948</v>
      </c>
      <c r="AF1489">
        <f t="shared" ca="1" si="721"/>
        <v>3.6606742610274523E-3</v>
      </c>
      <c r="AG1489">
        <f t="shared" ca="1" si="722"/>
        <v>0</v>
      </c>
      <c r="AH1489">
        <f ca="1">IFERROR(IF(V32="Supercritical",MAX($D$16,IFERROR(L1489,MAX($D$16,POWER((ABS(K1489)^2)/($I$5*MAX(F1489,0.1)^2),1/3)))),IF(V32="Subcritical",MAX($D$16,IFERROR(W1489,MAX($D$16,POWER((ABS(K1489)^2)/($I$5*MAX(F1489,0.1)^2),1/3)))),IF(AND(IFERROR(V1489,0)=1,IFERROR(AG1489,0)=1),IF(IFERROR(T1489,-1E+99)&gt;=IFERROR(AE1489,-1E+99),MAX($D$16,IFERROR(L1489,MAX($D$16,POWER((ABS(K1489)^2)/($I$5*MAX(F1489,0.1)^2),1/3)))),MAX($D$16,IFERROR(W1489,MAX($D$16,POWER((ABS(K1489)^2)/($I$5*MAX(F1489,0.1)^2),1/3))))),IF(IFERROR(V1489,0)=1,MAX($D$16,IFERROR(L1489,MAX($D$16,POWER((ABS(K1489)^2)/($I$5*MAX(F1489,0.1)^2),1/3)))),IF(IFERROR(AG1489,0)=1,MAX($D$16,IFERROR(W1489,MAX($D$16,POWER((ABS(K1489)^2)/($I$5*MAX(F1489,0.1)^2),1/3)))),MAX($D$16,POWER((ABS(K1489)^2)/($I$5*MAX(F1489,0.1)^2),1/3))))))),MAX($D$16,POWER((ABS(K1489)^2)/($I$5*MAX(F1489,0.1)^2),1/3)))</f>
        <v>2.1389677043987478</v>
      </c>
      <c r="AI1489">
        <f t="shared" ca="1" si="723"/>
        <v>634.03296770439874</v>
      </c>
      <c r="AJ1489">
        <f t="shared" ca="1" si="724"/>
        <v>635.10245155659811</v>
      </c>
      <c r="AM1489">
        <v>0</v>
      </c>
      <c r="AN1489">
        <v>0</v>
      </c>
      <c r="AO1489">
        <f t="shared" si="725"/>
        <v>0</v>
      </c>
      <c r="AP1489">
        <f t="shared" si="734"/>
        <v>0</v>
      </c>
      <c r="AQ1489">
        <f t="shared" ca="1" si="726"/>
        <v>1.0000000000000004</v>
      </c>
      <c r="AR1489" t="str">
        <f t="shared" ca="1" si="727"/>
        <v>Supercritical</v>
      </c>
      <c r="AS1489">
        <f t="shared" ca="1" si="728"/>
        <v>3.8141460404132466E-3</v>
      </c>
    </row>
    <row r="1490" spans="1:45" x14ac:dyDescent="0.35">
      <c r="A1490">
        <v>1341</v>
      </c>
      <c r="B1490">
        <v>1339.9960000000001</v>
      </c>
      <c r="C1490">
        <v>616066.92500000005</v>
      </c>
      <c r="D1490">
        <v>3096667.36</v>
      </c>
      <c r="E1490">
        <v>631.89350000000002</v>
      </c>
      <c r="F1490">
        <v>5.2</v>
      </c>
      <c r="G1490">
        <v>0</v>
      </c>
      <c r="H1490" t="s">
        <v>194</v>
      </c>
      <c r="I1490">
        <v>2E-3</v>
      </c>
      <c r="J1490">
        <f t="shared" si="729"/>
        <v>1.0010000000002037</v>
      </c>
      <c r="K1490">
        <f t="shared" ca="1" si="730"/>
        <v>50.95</v>
      </c>
      <c r="L1490">
        <f t="shared" ca="1" si="731"/>
        <v>1.0684959309922624</v>
      </c>
      <c r="M1490">
        <f t="shared" ca="1" si="704"/>
        <v>5.5561788411597641</v>
      </c>
      <c r="N1490">
        <f t="shared" ca="1" si="705"/>
        <v>0.75728294997139567</v>
      </c>
      <c r="O1490">
        <f t="shared" ca="1" si="706"/>
        <v>9.1699712080119067</v>
      </c>
      <c r="P1490">
        <f t="shared" ca="1" si="707"/>
        <v>632.96199593099232</v>
      </c>
      <c r="Q1490">
        <f t="shared" ca="1" si="708"/>
        <v>637.24784567389588</v>
      </c>
      <c r="R1490">
        <f t="shared" ca="1" si="709"/>
        <v>2.7409906686322007E-2</v>
      </c>
      <c r="S1490">
        <f t="shared" ca="1" si="710"/>
        <v>2.8323507366843055</v>
      </c>
      <c r="T1490">
        <f t="shared" ca="1" si="711"/>
        <v>50.594272557643521</v>
      </c>
      <c r="U1490">
        <f t="shared" ca="1" si="732"/>
        <v>-2.6951602758799709E-2</v>
      </c>
      <c r="V1490">
        <f t="shared" ca="1" si="733"/>
        <v>0</v>
      </c>
      <c r="W1490">
        <f t="shared" ca="1" si="712"/>
        <v>2.0703318635343386</v>
      </c>
      <c r="X1490">
        <f t="shared" ca="1" si="713"/>
        <v>10.765725690378561</v>
      </c>
      <c r="Y1490">
        <f t="shared" ca="1" si="714"/>
        <v>1.1525653856031817</v>
      </c>
      <c r="Z1490">
        <f t="shared" ca="1" si="715"/>
        <v>4.7326117593293819</v>
      </c>
      <c r="AA1490">
        <f t="shared" ca="1" si="716"/>
        <v>633.96383186353432</v>
      </c>
      <c r="AB1490">
        <f t="shared" ca="1" si="717"/>
        <v>635.10540240708895</v>
      </c>
      <c r="AC1490">
        <f t="shared" ca="1" si="718"/>
        <v>4.170263642552078E-3</v>
      </c>
      <c r="AD1490">
        <f t="shared" ca="1" si="719"/>
        <v>1.0501380427667464</v>
      </c>
      <c r="AE1490">
        <f t="shared" ca="1" si="720"/>
        <v>35.723983121682465</v>
      </c>
      <c r="AF1490">
        <f t="shared" ca="1" si="721"/>
        <v>3.670263642561622E-3</v>
      </c>
      <c r="AG1490">
        <f t="shared" ca="1" si="722"/>
        <v>0</v>
      </c>
      <c r="AH1490">
        <f ca="1">IFERROR(IF(V32="Supercritical",MAX($D$16,IFERROR(L1490,MAX($D$16,POWER((ABS(K1490)^2)/($I$5*MAX(F1490,0.1)^2),1/3)))),IF(V32="Subcritical",MAX($D$16,IFERROR(W1490,MAX($D$16,POWER((ABS(K1490)^2)/($I$5*MAX(F1490,0.1)^2),1/3)))),IF(AND(IFERROR(V1490,0)=1,IFERROR(AG1490,0)=1),IF(IFERROR(T1490,-1E+99)&gt;=IFERROR(AE1490,-1E+99),MAX($D$16,IFERROR(L1490,MAX($D$16,POWER((ABS(K1490)^2)/($I$5*MAX(F1490,0.1)^2),1/3)))),MAX($D$16,IFERROR(W1490,MAX($D$16,POWER((ABS(K1490)^2)/($I$5*MAX(F1490,0.1)^2),1/3))))),IF(IFERROR(V1490,0)=1,MAX($D$16,IFERROR(L1490,MAX($D$16,POWER((ABS(K1490)^2)/($I$5*MAX(F1490,0.1)^2),1/3)))),IF(IFERROR(AG1490,0)=1,MAX($D$16,IFERROR(W1490,MAX($D$16,POWER((ABS(K1490)^2)/($I$5*MAX(F1490,0.1)^2),1/3)))),MAX($D$16,POWER((ABS(K1490)^2)/($I$5*MAX(F1490,0.1)^2),1/3))))))),MAX($D$16,POWER((ABS(K1490)^2)/($I$5*MAX(F1490,0.1)^2),1/3)))</f>
        <v>2.1389677043987478</v>
      </c>
      <c r="AI1490">
        <f t="shared" ca="1" si="723"/>
        <v>634.03246770439875</v>
      </c>
      <c r="AJ1490">
        <f t="shared" ca="1" si="724"/>
        <v>635.10195155659812</v>
      </c>
      <c r="AM1490">
        <v>0</v>
      </c>
      <c r="AN1490">
        <v>0</v>
      </c>
      <c r="AO1490">
        <f t="shared" si="725"/>
        <v>0</v>
      </c>
      <c r="AP1490">
        <f t="shared" si="734"/>
        <v>0</v>
      </c>
      <c r="AQ1490">
        <f t="shared" ca="1" si="726"/>
        <v>1.0000000000000004</v>
      </c>
      <c r="AR1490" t="str">
        <f t="shared" ca="1" si="727"/>
        <v>Supercritical</v>
      </c>
      <c r="AS1490">
        <f t="shared" ca="1" si="728"/>
        <v>3.8141460404132466E-3</v>
      </c>
    </row>
    <row r="1491" spans="1:45" x14ac:dyDescent="0.35">
      <c r="A1491">
        <v>1342</v>
      </c>
      <c r="B1491">
        <v>1340.9960000000001</v>
      </c>
      <c r="C1491">
        <v>616066.88300000003</v>
      </c>
      <c r="D1491">
        <v>3096666.361</v>
      </c>
      <c r="E1491">
        <v>631.89300000000003</v>
      </c>
      <c r="F1491">
        <v>5.2</v>
      </c>
      <c r="G1491">
        <v>0</v>
      </c>
      <c r="H1491" t="s">
        <v>194</v>
      </c>
      <c r="I1491">
        <v>0</v>
      </c>
      <c r="J1491">
        <f t="shared" si="729"/>
        <v>1</v>
      </c>
      <c r="K1491">
        <f t="shared" ca="1" si="730"/>
        <v>50.95</v>
      </c>
      <c r="L1491">
        <f t="shared" ca="1" si="731"/>
        <v>1.0684959309922624</v>
      </c>
      <c r="M1491">
        <f t="shared" ca="1" si="704"/>
        <v>5.5561788411597641</v>
      </c>
      <c r="N1491">
        <f t="shared" ca="1" si="705"/>
        <v>0.75728294997139567</v>
      </c>
      <c r="O1491">
        <f t="shared" ca="1" si="706"/>
        <v>9.1699712080119067</v>
      </c>
      <c r="P1491">
        <f t="shared" ca="1" si="707"/>
        <v>632.96149593099233</v>
      </c>
      <c r="Q1491">
        <f t="shared" ca="1" si="708"/>
        <v>637.24734567389589</v>
      </c>
      <c r="R1491">
        <f t="shared" ca="1" si="709"/>
        <v>2.7409906686322007E-2</v>
      </c>
      <c r="S1491">
        <f t="shared" ca="1" si="710"/>
        <v>2.8323507366843055</v>
      </c>
      <c r="T1491">
        <f t="shared" ca="1" si="711"/>
        <v>50.594272557643521</v>
      </c>
      <c r="U1491">
        <f t="shared" ca="1" si="732"/>
        <v>-2.6909906686341856E-2</v>
      </c>
      <c r="V1491">
        <f t="shared" ca="1" si="733"/>
        <v>0</v>
      </c>
      <c r="W1491">
        <f t="shared" ca="1" si="712"/>
        <v>2.0670367592707555</v>
      </c>
      <c r="X1491">
        <f t="shared" ca="1" si="713"/>
        <v>10.748591148207929</v>
      </c>
      <c r="Y1491">
        <f t="shared" ca="1" si="714"/>
        <v>1.1515434420841633</v>
      </c>
      <c r="Z1491">
        <f t="shared" ca="1" si="715"/>
        <v>4.7401561095283355</v>
      </c>
      <c r="AA1491">
        <f t="shared" ca="1" si="716"/>
        <v>633.96003675927079</v>
      </c>
      <c r="AB1491">
        <f t="shared" ca="1" si="717"/>
        <v>635.10524980426055</v>
      </c>
      <c r="AC1491">
        <f t="shared" ca="1" si="718"/>
        <v>4.1885210814467276E-3</v>
      </c>
      <c r="AD1491">
        <f t="shared" ca="1" si="719"/>
        <v>1.0526501120364071</v>
      </c>
      <c r="AE1491">
        <f t="shared" ca="1" si="720"/>
        <v>35.727720103237075</v>
      </c>
      <c r="AF1491">
        <f t="shared" ca="1" si="721"/>
        <v>3.7973163207425387E-3</v>
      </c>
      <c r="AG1491">
        <f t="shared" ca="1" si="722"/>
        <v>0</v>
      </c>
      <c r="AH1491">
        <f ca="1">IFERROR(IF(V32="Supercritical",MAX($D$16,IFERROR(L1491,MAX($D$16,POWER((ABS(K1491)^2)/($I$5*MAX(F1491,0.1)^2),1/3)))),IF(V32="Subcritical",MAX($D$16,IFERROR(W1491,MAX($D$16,POWER((ABS(K1491)^2)/($I$5*MAX(F1491,0.1)^2),1/3)))),IF(AND(IFERROR(V1491,0)=1,IFERROR(AG1491,0)=1),IF(IFERROR(T1491,-1E+99)&gt;=IFERROR(AE1491,-1E+99),MAX($D$16,IFERROR(L1491,MAX($D$16,POWER((ABS(K1491)^2)/($I$5*MAX(F1491,0.1)^2),1/3)))),MAX($D$16,IFERROR(W1491,MAX($D$16,POWER((ABS(K1491)^2)/($I$5*MAX(F1491,0.1)^2),1/3))))),IF(IFERROR(V1491,0)=1,MAX($D$16,IFERROR(L1491,MAX($D$16,POWER((ABS(K1491)^2)/($I$5*MAX(F1491,0.1)^2),1/3)))),IF(IFERROR(AG1491,0)=1,MAX($D$16,IFERROR(W1491,MAX($D$16,POWER((ABS(K1491)^2)/($I$5*MAX(F1491,0.1)^2),1/3)))),MAX($D$16,POWER((ABS(K1491)^2)/($I$5*MAX(F1491,0.1)^2),1/3))))))),MAX($D$16,POWER((ABS(K1491)^2)/($I$5*MAX(F1491,0.1)^2),1/3)))</f>
        <v>2.1389677043987478</v>
      </c>
      <c r="AI1491">
        <f t="shared" ca="1" si="723"/>
        <v>634.03196770439877</v>
      </c>
      <c r="AJ1491">
        <f t="shared" ca="1" si="724"/>
        <v>635.10145155659814</v>
      </c>
      <c r="AM1491">
        <v>0</v>
      </c>
      <c r="AN1491">
        <v>0</v>
      </c>
      <c r="AO1491">
        <f t="shared" si="725"/>
        <v>0</v>
      </c>
      <c r="AP1491">
        <f t="shared" si="734"/>
        <v>0</v>
      </c>
      <c r="AQ1491">
        <f t="shared" ca="1" si="726"/>
        <v>1.0000000000000004</v>
      </c>
      <c r="AR1491" t="str">
        <f t="shared" ca="1" si="727"/>
        <v>Supercritical</v>
      </c>
      <c r="AS1491">
        <f t="shared" ca="1" si="728"/>
        <v>3.8141460404132466E-3</v>
      </c>
    </row>
    <row r="1492" spans="1:45" x14ac:dyDescent="0.35">
      <c r="A1492">
        <v>1343</v>
      </c>
      <c r="B1492">
        <v>1341.9960000000001</v>
      </c>
      <c r="C1492">
        <v>616066.84100000001</v>
      </c>
      <c r="D1492">
        <v>3096665.3620000002</v>
      </c>
      <c r="E1492">
        <v>631.89250000000004</v>
      </c>
      <c r="F1492">
        <v>5.2</v>
      </c>
      <c r="G1492">
        <v>0</v>
      </c>
      <c r="H1492" t="s">
        <v>194</v>
      </c>
      <c r="I1492">
        <v>5.7000000000000002E-2</v>
      </c>
      <c r="J1492">
        <f t="shared" si="729"/>
        <v>1</v>
      </c>
      <c r="K1492">
        <f t="shared" ca="1" si="730"/>
        <v>50.95</v>
      </c>
      <c r="L1492">
        <f t="shared" ca="1" si="731"/>
        <v>1.0684959309922624</v>
      </c>
      <c r="M1492">
        <f t="shared" ca="1" si="704"/>
        <v>5.5561788411597641</v>
      </c>
      <c r="N1492">
        <f t="shared" ca="1" si="705"/>
        <v>0.75728294997139567</v>
      </c>
      <c r="O1492">
        <f t="shared" ca="1" si="706"/>
        <v>9.1699712080119067</v>
      </c>
      <c r="P1492">
        <f t="shared" ca="1" si="707"/>
        <v>632.96099593099234</v>
      </c>
      <c r="Q1492">
        <f t="shared" ca="1" si="708"/>
        <v>637.2468456738959</v>
      </c>
      <c r="R1492">
        <f t="shared" ca="1" si="709"/>
        <v>2.7409906686322007E-2</v>
      </c>
      <c r="S1492">
        <f t="shared" ca="1" si="710"/>
        <v>2.8323507366843055</v>
      </c>
      <c r="T1492">
        <f t="shared" ca="1" si="711"/>
        <v>50.594272557643521</v>
      </c>
      <c r="U1492">
        <f t="shared" ca="1" si="732"/>
        <v>-2.7317062411952975E-2</v>
      </c>
      <c r="V1492">
        <f t="shared" ca="1" si="733"/>
        <v>0</v>
      </c>
      <c r="W1492">
        <f t="shared" ca="1" si="712"/>
        <v>2.0636284827104054</v>
      </c>
      <c r="X1492">
        <f t="shared" ca="1" si="713"/>
        <v>10.730868110094109</v>
      </c>
      <c r="Y1492">
        <f t="shared" ca="1" si="714"/>
        <v>1.150484879946692</v>
      </c>
      <c r="Z1492">
        <f t="shared" ca="1" si="715"/>
        <v>4.7479849232396516</v>
      </c>
      <c r="AA1492">
        <f t="shared" ca="1" si="716"/>
        <v>633.95612848271048</v>
      </c>
      <c r="AB1492">
        <f t="shared" ca="1" si="717"/>
        <v>635.10512750571309</v>
      </c>
      <c r="AC1492">
        <f t="shared" ca="1" si="718"/>
        <v>4.207524240217698E-3</v>
      </c>
      <c r="AD1492">
        <f t="shared" ca="1" si="719"/>
        <v>1.055259014528577</v>
      </c>
      <c r="AE1492">
        <f t="shared" ca="1" si="720"/>
        <v>35.73177648703529</v>
      </c>
      <c r="AF1492">
        <f t="shared" ca="1" si="721"/>
        <v>3.8166791473486228E-3</v>
      </c>
      <c r="AG1492">
        <f t="shared" ca="1" si="722"/>
        <v>0</v>
      </c>
      <c r="AH1492">
        <f ca="1">IFERROR(IF(V32="Supercritical",MAX($D$16,IFERROR(L1492,MAX($D$16,POWER((ABS(K1492)^2)/($I$5*MAX(F1492,0.1)^2),1/3)))),IF(V32="Subcritical",MAX($D$16,IFERROR(W1492,MAX($D$16,POWER((ABS(K1492)^2)/($I$5*MAX(F1492,0.1)^2),1/3)))),IF(AND(IFERROR(V1492,0)=1,IFERROR(AG1492,0)=1),IF(IFERROR(T1492,-1E+99)&gt;=IFERROR(AE1492,-1E+99),MAX($D$16,IFERROR(L1492,MAX($D$16,POWER((ABS(K1492)^2)/($I$5*MAX(F1492,0.1)^2),1/3)))),MAX($D$16,IFERROR(W1492,MAX($D$16,POWER((ABS(K1492)^2)/($I$5*MAX(F1492,0.1)^2),1/3))))),IF(IFERROR(V1492,0)=1,MAX($D$16,IFERROR(L1492,MAX($D$16,POWER((ABS(K1492)^2)/($I$5*MAX(F1492,0.1)^2),1/3)))),IF(IFERROR(AG1492,0)=1,MAX($D$16,IFERROR(W1492,MAX($D$16,POWER((ABS(K1492)^2)/($I$5*MAX(F1492,0.1)^2),1/3)))),MAX($D$16,POWER((ABS(K1492)^2)/($I$5*MAX(F1492,0.1)^2),1/3))))))),MAX($D$16,POWER((ABS(K1492)^2)/($I$5*MAX(F1492,0.1)^2),1/3)))</f>
        <v>2.1389677043987478</v>
      </c>
      <c r="AI1492">
        <f t="shared" ca="1" si="723"/>
        <v>634.03146770439878</v>
      </c>
      <c r="AJ1492">
        <f t="shared" ca="1" si="724"/>
        <v>635.10095155659815</v>
      </c>
      <c r="AM1492">
        <v>0</v>
      </c>
      <c r="AN1492">
        <v>0</v>
      </c>
      <c r="AO1492">
        <f t="shared" si="725"/>
        <v>0</v>
      </c>
      <c r="AP1492">
        <f t="shared" si="734"/>
        <v>0</v>
      </c>
      <c r="AQ1492">
        <f t="shared" ca="1" si="726"/>
        <v>1.0000000000000004</v>
      </c>
      <c r="AR1492" t="str">
        <f t="shared" ca="1" si="727"/>
        <v>Supercritical</v>
      </c>
      <c r="AS1492">
        <f t="shared" ca="1" si="728"/>
        <v>3.8141460404132466E-3</v>
      </c>
    </row>
    <row r="1493" spans="1:45" x14ac:dyDescent="0.35">
      <c r="A1493">
        <v>1344</v>
      </c>
      <c r="B1493">
        <v>1342.9960000000001</v>
      </c>
      <c r="C1493">
        <v>616066.79799999995</v>
      </c>
      <c r="D1493">
        <v>3096664.3629999999</v>
      </c>
      <c r="E1493">
        <v>631.89200000000005</v>
      </c>
      <c r="F1493">
        <v>5.2</v>
      </c>
      <c r="G1493">
        <v>0</v>
      </c>
      <c r="H1493" t="s">
        <v>194</v>
      </c>
      <c r="I1493">
        <v>5.7000000000000002E-2</v>
      </c>
      <c r="J1493">
        <f t="shared" si="729"/>
        <v>1</v>
      </c>
      <c r="K1493">
        <f t="shared" ca="1" si="730"/>
        <v>50.95</v>
      </c>
      <c r="L1493">
        <f t="shared" ca="1" si="731"/>
        <v>1.0684959309922624</v>
      </c>
      <c r="M1493">
        <f t="shared" ca="1" si="704"/>
        <v>5.5561788411597641</v>
      </c>
      <c r="N1493">
        <f t="shared" ca="1" si="705"/>
        <v>0.75728294997139567</v>
      </c>
      <c r="O1493">
        <f t="shared" ca="1" si="706"/>
        <v>9.1699712080119067</v>
      </c>
      <c r="P1493">
        <f t="shared" ca="1" si="707"/>
        <v>632.96049593099235</v>
      </c>
      <c r="Q1493">
        <f t="shared" ca="1" si="708"/>
        <v>637.24634567389592</v>
      </c>
      <c r="R1493">
        <f t="shared" ca="1" si="709"/>
        <v>2.7409906686322007E-2</v>
      </c>
      <c r="S1493">
        <f t="shared" ca="1" si="710"/>
        <v>2.8323507366843055</v>
      </c>
      <c r="T1493">
        <f t="shared" ca="1" si="711"/>
        <v>50.594272557643521</v>
      </c>
      <c r="U1493">
        <f t="shared" ca="1" si="732"/>
        <v>-2.7317062411952975E-2</v>
      </c>
      <c r="V1493">
        <f t="shared" ca="1" si="733"/>
        <v>0</v>
      </c>
      <c r="W1493">
        <f t="shared" ca="1" si="712"/>
        <v>2.0601050671204382</v>
      </c>
      <c r="X1493">
        <f t="shared" ca="1" si="713"/>
        <v>10.71254634902628</v>
      </c>
      <c r="Y1493">
        <f t="shared" ca="1" si="714"/>
        <v>1.1493889295124575</v>
      </c>
      <c r="Z1493">
        <f t="shared" ca="1" si="715"/>
        <v>4.75610544309394</v>
      </c>
      <c r="AA1493">
        <f t="shared" ca="1" si="716"/>
        <v>633.95210506712044</v>
      </c>
      <c r="AB1493">
        <f t="shared" ca="1" si="717"/>
        <v>635.1050377371422</v>
      </c>
      <c r="AC1493">
        <f t="shared" ca="1" si="718"/>
        <v>4.2272972497382861E-3</v>
      </c>
      <c r="AD1493">
        <f t="shared" ca="1" si="719"/>
        <v>1.0579673997351962</v>
      </c>
      <c r="AE1493">
        <f t="shared" ca="1" si="720"/>
        <v>35.736174837526193</v>
      </c>
      <c r="AF1493">
        <f t="shared" ca="1" si="721"/>
        <v>3.7272972496111834E-3</v>
      </c>
      <c r="AG1493">
        <f t="shared" ca="1" si="722"/>
        <v>0</v>
      </c>
      <c r="AH1493">
        <f ca="1">IFERROR(IF(V32="Supercritical",MAX($D$16,IFERROR(L1493,MAX($D$16,POWER((ABS(K1493)^2)/($I$5*MAX(F1493,0.1)^2),1/3)))),IF(V32="Subcritical",MAX($D$16,IFERROR(W1493,MAX($D$16,POWER((ABS(K1493)^2)/($I$5*MAX(F1493,0.1)^2),1/3)))),IF(AND(IFERROR(V1493,0)=1,IFERROR(AG1493,0)=1),IF(IFERROR(T1493,-1E+99)&gt;=IFERROR(AE1493,-1E+99),MAX($D$16,IFERROR(L1493,MAX($D$16,POWER((ABS(K1493)^2)/($I$5*MAX(F1493,0.1)^2),1/3)))),MAX($D$16,IFERROR(W1493,MAX($D$16,POWER((ABS(K1493)^2)/($I$5*MAX(F1493,0.1)^2),1/3))))),IF(IFERROR(V1493,0)=1,MAX($D$16,IFERROR(L1493,MAX($D$16,POWER((ABS(K1493)^2)/($I$5*MAX(F1493,0.1)^2),1/3)))),IF(IFERROR(AG1493,0)=1,MAX($D$16,IFERROR(W1493,MAX($D$16,POWER((ABS(K1493)^2)/($I$5*MAX(F1493,0.1)^2),1/3)))),MAX($D$16,POWER((ABS(K1493)^2)/($I$5*MAX(F1493,0.1)^2),1/3))))))),MAX($D$16,POWER((ABS(K1493)^2)/($I$5*MAX(F1493,0.1)^2),1/3)))</f>
        <v>2.1389677043987478</v>
      </c>
      <c r="AI1493">
        <f t="shared" ca="1" si="723"/>
        <v>634.03096770439879</v>
      </c>
      <c r="AJ1493">
        <f t="shared" ca="1" si="724"/>
        <v>635.10045155659816</v>
      </c>
      <c r="AM1493">
        <v>0</v>
      </c>
      <c r="AN1493">
        <v>0</v>
      </c>
      <c r="AO1493">
        <f t="shared" si="725"/>
        <v>0</v>
      </c>
      <c r="AP1493">
        <f t="shared" si="734"/>
        <v>0</v>
      </c>
      <c r="AQ1493">
        <f t="shared" ca="1" si="726"/>
        <v>1.0000000000000004</v>
      </c>
      <c r="AR1493" t="str">
        <f t="shared" ca="1" si="727"/>
        <v>Supercritical</v>
      </c>
      <c r="AS1493">
        <f t="shared" ca="1" si="728"/>
        <v>3.8141460404132466E-3</v>
      </c>
    </row>
    <row r="1494" spans="1:45" x14ac:dyDescent="0.35">
      <c r="A1494">
        <v>1345</v>
      </c>
      <c r="B1494">
        <v>1343.9960000000001</v>
      </c>
      <c r="C1494">
        <v>616066.75600000005</v>
      </c>
      <c r="D1494">
        <v>3096663.3640000001</v>
      </c>
      <c r="E1494">
        <v>631.89149999999995</v>
      </c>
      <c r="F1494">
        <v>5.2</v>
      </c>
      <c r="G1494">
        <v>0</v>
      </c>
      <c r="H1494" t="s">
        <v>194</v>
      </c>
      <c r="I1494">
        <v>0</v>
      </c>
      <c r="J1494">
        <f t="shared" si="729"/>
        <v>1</v>
      </c>
      <c r="K1494">
        <f t="shared" ca="1" si="730"/>
        <v>50.95</v>
      </c>
      <c r="L1494">
        <f t="shared" ca="1" si="731"/>
        <v>1.0684959309922624</v>
      </c>
      <c r="M1494">
        <f t="shared" ref="M1494:M1536" ca="1" si="735">((F1494)+(G1494)*(L1494))*(L1494)</f>
        <v>5.5561788411597641</v>
      </c>
      <c r="N1494">
        <f t="shared" ref="N1494:N1536" ca="1" si="736">(((F1494)+(G1494)*(L1494))*(L1494))/MAX((F1494)+2*(L1494)*SQRT(1+(G1494)^2),0.000001)</f>
        <v>0.75728294997139567</v>
      </c>
      <c r="O1494">
        <f t="shared" ref="O1494:O1536" ca="1" si="737">ABS(K1494)/MAX(((F1494)+(G1494)*(L1494))*(L1494),0.000001)</f>
        <v>9.1699712080119067</v>
      </c>
      <c r="P1494">
        <f t="shared" ref="P1494:P1536" ca="1" si="738">E1494+L1494</f>
        <v>632.95999593099225</v>
      </c>
      <c r="Q1494">
        <f t="shared" ref="Q1494:Q1536" ca="1" si="739">P1494+((ABS(K1494)/MAX(((F1494)+(G1494)*(L1494))*(L1494),0.000001))^2)/(2*$I$5)</f>
        <v>637.24584567389581</v>
      </c>
      <c r="R1494">
        <f t="shared" ref="R1494:R1536" ca="1" si="740">((ABS(K1494)*$D$6)/(MAX(((F1494)+(G1494)*(L1494))*(L1494),0.000001)*MAX(((((F1494)+(G1494)*(L1494))*(L1494))/MAX((F1494)+2*(L1494)*SQRT(1+(G1494)^2),0.000001))^(2/3),0.000001)))^2</f>
        <v>2.7409906686322007E-2</v>
      </c>
      <c r="S1494">
        <f t="shared" ref="S1494:S1536" ca="1" si="741">ABS(ABS(K1494)/MAX(((F1494)+(G1494)*(L1494))*(L1494),0.000001))/SQRT($I$5*MAX((((F1494)+(G1494)*(L1494))*(L1494))/MAX((F1494)+2*(G1494)*(L1494),0.000001),0.000001))</f>
        <v>2.8323507366843055</v>
      </c>
      <c r="T1494">
        <f t="shared" ref="T1494:T1536" ca="1" si="742">((F1494)*(L1494)^2)/2+(G1494)*(L1494)^3/3+(ABS(K1494)^2)/($I$5*MAX(((F1494)+(G1494)*(L1494))*(L1494),0.000001))</f>
        <v>50.594272557643521</v>
      </c>
      <c r="U1494">
        <f t="shared" ca="1" si="732"/>
        <v>-2.6909906686228169E-2</v>
      </c>
      <c r="V1494">
        <f t="shared" ca="1" si="733"/>
        <v>0</v>
      </c>
      <c r="W1494">
        <f t="shared" ref="W1494:W1535" ca="1" si="743">IF($D$20=0,IFERROR(W1495,MAX($D$16,POWER((ABS(K1494)^2)/($I$5*MAX(F1494,0.1)^2),1/3))),IF(IFERROR(AG1495,0)=0,IFERROR(W1495,MAX($D$16,POWER((ABS(K1494)^2)/($I$5*MAX(F1494,0.1)^2),1/3))),IF(OR(IFERROR(W1494,0)=0,IFERROR(AD1495,0)&gt;1),MAX($D$16,POWER((ABS(K1494)^2)/($I$5*MAX(F1494,0.1)^2),1/3)),IF(IFERROR(AF1494,0)&gt;0,MAX($D$16,IFERROR(W1494,0)+((IFERROR(AF1494,0))*$D$18*IF((IFERROR(AD1494,0))&lt;1,1,-1))),IF(IFERROR(AF1494,0)&lt;0,IF(ABS((MAX($D$16,POWER((ABS(K1494)^2)/($I$5*MAX(F1494,0.1)^2),1/3)))-IFERROR(W1494,0))&gt;$D$19,MAX($D$16,IF((MAX($D$16,POWER((ABS(K1494)^2)/($I$5*MAX(F1494,0.1)^2),1/3)))&gt;IFERROR(W1494,0),MIN((MAX($D$16,POWER((ABS(K1494)^2)/($I$5*MAX(F1494,0.1)^2),1/3))),IFERROR(W1494,0)+(MIN(ABS(IFERROR(AF1494,0))*$D$18,ABS((MAX($D$16,POWER((ABS(K1494)^2)/($I$5*MAX(F1494,0.1)^2),1/3)))-IFERROR(W1494,0))))),MAX((MAX($D$16,POWER((ABS(K1494)^2)/($I$5*MAX(F1494,0.1)^2),1/3))),IFERROR(W1494,0)-(MIN(ABS(IFERROR(AF1494,0))*$D$18,ABS((MAX($D$16,POWER((ABS(K1494)^2)/($I$5*MAX(F1494,0.1)^2),1/3)))-IFERROR(W1494,0))))))),MAX($D$16,POWER((ABS(K1494)^2)/($I$5*MAX(F1494,0.1)^2),1/3))),MAX($D$16,IFERROR(W1494,0)))))))</f>
        <v>2.056464689153271</v>
      </c>
      <c r="X1494">
        <f t="shared" ref="X1494:X1536" ca="1" si="744">((F1494)+(G1494)*(W1494))*(W1494)</f>
        <v>10.693616383597009</v>
      </c>
      <c r="Y1494">
        <f t="shared" ref="Y1494:Y1536" ca="1" si="745">(((F1494)+(G1494)*(W1494))*(W1494))/MAX((F1494)+2*(W1494)*SQRT(1+(G1494)^2),0.000001)</f>
        <v>1.1482548561472641</v>
      </c>
      <c r="Z1494">
        <f t="shared" ref="Z1494:Z1536" ca="1" si="746">ABS(K1494)/MAX(((F1494)+(G1494)*(W1494))*(W1494),0.000001)</f>
        <v>4.7645247568589104</v>
      </c>
      <c r="AA1494">
        <f t="shared" ref="AA1494:AA1536" ca="1" si="747">E1494+W1494</f>
        <v>633.9479646891532</v>
      </c>
      <c r="AB1494">
        <f t="shared" ref="AB1494:AB1536" ca="1" si="748">AA1494+((ABS(K1494)/MAX(((F1494)+(G1494)*(W1494))*(W1494),0.000001))^2)/(2*$I$5)</f>
        <v>635.10498284199321</v>
      </c>
      <c r="AC1494">
        <f t="shared" ref="AC1494:AC1536" ca="1" si="749">((ABS(K1494)*$D$6)/(MAX(((F1494)+(G1494)*(W1494))*(W1494),0.000001)*MAX(((((F1494)+(G1494)*(W1494))*(W1494))/MAX((F1494)+2*(W1494)*SQRT(1+(G1494)^2),0.000001))^(2/3),0.000001)))^2</f>
        <v>4.2478643489488157E-3</v>
      </c>
      <c r="AD1494">
        <f t="shared" ref="AD1494:AD1536" ca="1" si="750">ABS(ABS(K1494)/MAX(((F1494)+(G1494)*(W1494))*(W1494),0.000001))/SQRT($I$5*MAX((((F1494)+(G1494)*(W1494))*(W1494))/MAX((F1494)+2*(G1494)*(W1494),0.000001),0.000001))</f>
        <v>1.0607778820974898</v>
      </c>
      <c r="AE1494">
        <f t="shared" ref="AE1494:AE1536" ca="1" si="751">((F1494)*(W1494)^2)/2+(G1494)*(W1494)^3/3+(ABS(K1494)^2)/($I$5*MAX(((F1494)+(G1494)*(W1494))*(W1494),0.000001))</f>
        <v>35.740938796767736</v>
      </c>
      <c r="AF1494">
        <f t="shared" ref="AF1494:AF1535" ca="1" si="752">IF($D$20=0,0,IFERROR(AB1495+(((AC1494+AC1495)/2)*J1495)+(IF(Z1494&gt;Z1495,$D$8*((Z1494^2-Z1495^2)/(2*$I$5)),$D$9*((Z1495^2-Z1494^2)/(2*$I$5)))+($D$10*(ABS(I1495)/90)*(MAX(Z1494^2,Z1495^2)/(2*$I$5))))-AB1494,0))</f>
        <v>3.7478643489521346E-3</v>
      </c>
      <c r="AG1494">
        <f t="shared" ref="AG1494:AG1535" ca="1" si="753">IF($D$20=0,1,IFERROR(IF(ROUND(AD1494,3)=1,1,IF(AND(ABS(AF1494)&lt;$D$19,AD1494&lt;1),1,0)),0))</f>
        <v>0</v>
      </c>
      <c r="AH1494">
        <f ca="1">IFERROR(IF(V32="Supercritical",MAX($D$16,IFERROR(L1494,MAX($D$16,POWER((ABS(K1494)^2)/($I$5*MAX(F1494,0.1)^2),1/3)))),IF(V32="Subcritical",MAX($D$16,IFERROR(W1494,MAX($D$16,POWER((ABS(K1494)^2)/($I$5*MAX(F1494,0.1)^2),1/3)))),IF(AND(IFERROR(V1494,0)=1,IFERROR(AG1494,0)=1),IF(IFERROR(T1494,-1E+99)&gt;=IFERROR(AE1494,-1E+99),MAX($D$16,IFERROR(L1494,MAX($D$16,POWER((ABS(K1494)^2)/($I$5*MAX(F1494,0.1)^2),1/3)))),MAX($D$16,IFERROR(W1494,MAX($D$16,POWER((ABS(K1494)^2)/($I$5*MAX(F1494,0.1)^2),1/3))))),IF(IFERROR(V1494,0)=1,MAX($D$16,IFERROR(L1494,MAX($D$16,POWER((ABS(K1494)^2)/($I$5*MAX(F1494,0.1)^2),1/3)))),IF(IFERROR(AG1494,0)=1,MAX($D$16,IFERROR(W1494,MAX($D$16,POWER((ABS(K1494)^2)/($I$5*MAX(F1494,0.1)^2),1/3)))),MAX($D$16,POWER((ABS(K1494)^2)/($I$5*MAX(F1494,0.1)^2),1/3))))))),MAX($D$16,POWER((ABS(K1494)^2)/($I$5*MAX(F1494,0.1)^2),1/3)))</f>
        <v>2.1389677043987478</v>
      </c>
      <c r="AI1494">
        <f t="shared" ref="AI1494:AI1536" ca="1" si="754">E1494+AH1494</f>
        <v>634.03046770439869</v>
      </c>
      <c r="AJ1494">
        <f t="shared" ref="AJ1494:AJ1536" ca="1" si="755">AI1494+((ABS(K1494)/MAX(((F1494)+(G1494)*(AH1494))*(AH1494),0.000001))^2)/(2*$I$5)</f>
        <v>635.09995155659806</v>
      </c>
      <c r="AM1494">
        <v>0</v>
      </c>
      <c r="AN1494">
        <v>0</v>
      </c>
      <c r="AO1494">
        <f t="shared" ref="AO1494:AO1536" si="756">AM1494+AN1494</f>
        <v>0</v>
      </c>
      <c r="AP1494">
        <f t="shared" si="734"/>
        <v>0</v>
      </c>
      <c r="AQ1494">
        <f t="shared" ref="AQ1494:AQ1536" ca="1" si="757">ABS(ABS(K1494)/MAX(((F1494)+(G1494)*(AH1494))*(AH1494),0.000001))/SQRT($I$5*MAX((((F1494)+(G1494)*(AH1494))*(AH1494))/MAX((F1494)+2*(G1494)*(AH1494),0.000001),0.000001))</f>
        <v>1.0000000000000004</v>
      </c>
      <c r="AR1494" t="str">
        <f t="shared" ref="AR1494:AR1536" ca="1" si="758">IF(AQ1494&lt;1,"Subcritical","Supercritical")</f>
        <v>Supercritical</v>
      </c>
      <c r="AS1494">
        <f t="shared" ref="AS1494:AS1536" ca="1" si="759">((ABS(K1494)*$D$6)/(MAX(((F1494)+(G1494)*(AH1494))*(AH1494),0.000001)*MAX(((((F1494)+(G1494)*(AH1494))*(AH1494))/MAX((F1494)+2*(AH1494)*SQRT(1+(G1494)^2),0.000001))^(2/3),0.000001)))^2</f>
        <v>3.8141460404132466E-3</v>
      </c>
    </row>
    <row r="1495" spans="1:45" x14ac:dyDescent="0.35">
      <c r="A1495">
        <v>1346</v>
      </c>
      <c r="B1495">
        <v>1344.9960000000001</v>
      </c>
      <c r="C1495">
        <v>616066.71400000004</v>
      </c>
      <c r="D1495">
        <v>3096662.3650000002</v>
      </c>
      <c r="E1495">
        <v>631.89099999999996</v>
      </c>
      <c r="F1495">
        <v>5.2</v>
      </c>
      <c r="G1495">
        <v>0</v>
      </c>
      <c r="H1495" t="s">
        <v>194</v>
      </c>
      <c r="I1495">
        <v>0</v>
      </c>
      <c r="J1495">
        <f t="shared" ref="J1495:J1536" si="760">B1495-B1494</f>
        <v>1</v>
      </c>
      <c r="K1495">
        <f t="shared" ref="K1495:K1536" ca="1" si="761">MAX(0,K1494-AO1494)</f>
        <v>50.95</v>
      </c>
      <c r="L1495">
        <f t="shared" ref="L1495:L1536" ca="1" si="762">IF($D$20=0,IFERROR(L1494,MAX($D$16,POWER((ABS(K1495)^2)/($I$5*MAX(F1495,0.1)^2),1/3))),IF(IFERROR(V1494,0)=0,IFERROR(L1494,MAX($D$16,POWER((ABS(K1495)^2)/($I$5*MAX(F1495,0.1)^2),1/3))),IF(OR(IFERROR(L1495,0)=0,IFERROR(S1494,0)&lt;1,IFERROR(S1495,0)&lt;1),MAX($D$16,POWER((ABS(K1495)^2)/($I$5*MAX(F1495,0.1)^2),1/3)),IF(IFERROR(U1495,0)&gt;0,MAX($D$16,IFERROR(L1495,0)+((IFERROR(U1495,0))*$D$18*IF((IFERROR(S1495,0))&lt;1,1,-1))),IF(IFERROR(U1495,0)&lt;0,IF(ABS((MAX($D$16,POWER((ABS(K1495)^2)/($I$5*MAX(F1495,0.1)^2),1/3)))-IFERROR(L1495,0))&gt;$D$19,MAX($D$16,IF((MAX($D$16,POWER((ABS(K1495)^2)/($I$5*MAX(F1495,0.1)^2),1/3)))&gt;IFERROR(L1495,0),MIN((MAX($D$16,POWER((ABS(K1495)^2)/($I$5*MAX(F1495,0.1)^2),1/3))),IFERROR(L1495,0)+(MIN(ABS(IFERROR(U1495,0))*$D$18,ABS((MAX($D$16,POWER((ABS(K1495)^2)/($I$5*MAX(F1495,0.1)^2),1/3)))-IFERROR(L1495,0))))),MAX((MAX($D$16,POWER((ABS(K1495)^2)/($I$5*MAX(F1495,0.1)^2),1/3))),IFERROR(L1495,0)-(MIN(ABS(IFERROR(U1495,0))*$D$18,ABS((MAX($D$16,POWER((ABS(K1495)^2)/($I$5*MAX(F1495,0.1)^2),1/3)))-IFERROR(L1495,0))))))),MAX($D$16,POWER((ABS(K1495)^2)/($I$5*MAX(F1495,0.1)^2),1/3))),MAX($D$16,IFERROR(L1495,0)))))))</f>
        <v>1.0684959309922624</v>
      </c>
      <c r="M1495">
        <f t="shared" ca="1" si="735"/>
        <v>5.5561788411597641</v>
      </c>
      <c r="N1495">
        <f t="shared" ca="1" si="736"/>
        <v>0.75728294997139567</v>
      </c>
      <c r="O1495">
        <f t="shared" ca="1" si="737"/>
        <v>9.1699712080119067</v>
      </c>
      <c r="P1495">
        <f t="shared" ca="1" si="738"/>
        <v>632.95949593099226</v>
      </c>
      <c r="Q1495">
        <f t="shared" ca="1" si="739"/>
        <v>637.24534567389583</v>
      </c>
      <c r="R1495">
        <f t="shared" ca="1" si="740"/>
        <v>2.7409906686322007E-2</v>
      </c>
      <c r="S1495">
        <f t="shared" ca="1" si="741"/>
        <v>2.8323507366843055</v>
      </c>
      <c r="T1495">
        <f t="shared" ca="1" si="742"/>
        <v>50.594272557643521</v>
      </c>
      <c r="U1495">
        <f t="shared" ref="U1495:U1536" ca="1" si="763">IF($D$20=0,0,IFERROR(Q1494-(((R1494+R1495)/2)*J1495)-(IF(O1494&gt;O1495,$D$8*((O1494^2-O1495^2)/(2*$I$5)),$D$9*((O1495^2-O1494^2)/(2*$I$5)))+($D$10*(ABS(I1495)/90)*(MAX(O1494^2,O1495^2)/(2*$I$5))))-Q1495,0))</f>
        <v>-2.6909906686341856E-2</v>
      </c>
      <c r="V1495">
        <f t="shared" ref="V1495:V1536" ca="1" si="764">IF($D$20=0,1,IFERROR(IF(ROUND(S1495,3)=1,1,IF(AND(ABS(U1495)&lt;$D$19,S1495&gt;1),1,0)),0))</f>
        <v>0</v>
      </c>
      <c r="W1495">
        <f t="shared" ca="1" si="743"/>
        <v>2.0527056876545067</v>
      </c>
      <c r="X1495">
        <f t="shared" ca="1" si="744"/>
        <v>10.674069575803435</v>
      </c>
      <c r="Y1495">
        <f t="shared" ca="1" si="745"/>
        <v>1.1470819661048</v>
      </c>
      <c r="Z1495">
        <f t="shared" ca="1" si="746"/>
        <v>4.7732497561657512</v>
      </c>
      <c r="AA1495">
        <f t="shared" ca="1" si="747"/>
        <v>633.94370568765441</v>
      </c>
      <c r="AB1495">
        <f t="shared" ca="1" si="748"/>
        <v>635.10496528167766</v>
      </c>
      <c r="AC1495">
        <f t="shared" ca="1" si="749"/>
        <v>4.2692498006614557E-3</v>
      </c>
      <c r="AD1495">
        <f t="shared" ca="1" si="750"/>
        <v>1.0636930276684016</v>
      </c>
      <c r="AE1495">
        <f t="shared" ca="1" si="751"/>
        <v>35.74609306868291</v>
      </c>
      <c r="AF1495">
        <f t="shared" ca="1" si="752"/>
        <v>3.8753002122575708E-3</v>
      </c>
      <c r="AG1495">
        <f t="shared" ca="1" si="753"/>
        <v>0</v>
      </c>
      <c r="AH1495">
        <f ca="1">IFERROR(IF(V32="Supercritical",MAX($D$16,IFERROR(L1495,MAX($D$16,POWER((ABS(K1495)^2)/($I$5*MAX(F1495,0.1)^2),1/3)))),IF(V32="Subcritical",MAX($D$16,IFERROR(W1495,MAX($D$16,POWER((ABS(K1495)^2)/($I$5*MAX(F1495,0.1)^2),1/3)))),IF(AND(IFERROR(V1495,0)=1,IFERROR(AG1495,0)=1),IF(IFERROR(T1495,-1E+99)&gt;=IFERROR(AE1495,-1E+99),MAX($D$16,IFERROR(L1495,MAX($D$16,POWER((ABS(K1495)^2)/($I$5*MAX(F1495,0.1)^2),1/3)))),MAX($D$16,IFERROR(W1495,MAX($D$16,POWER((ABS(K1495)^2)/($I$5*MAX(F1495,0.1)^2),1/3))))),IF(IFERROR(V1495,0)=1,MAX($D$16,IFERROR(L1495,MAX($D$16,POWER((ABS(K1495)^2)/($I$5*MAX(F1495,0.1)^2),1/3)))),IF(IFERROR(AG1495,0)=1,MAX($D$16,IFERROR(W1495,MAX($D$16,POWER((ABS(K1495)^2)/($I$5*MAX(F1495,0.1)^2),1/3)))),MAX($D$16,POWER((ABS(K1495)^2)/($I$5*MAX(F1495,0.1)^2),1/3))))))),MAX($D$16,POWER((ABS(K1495)^2)/($I$5*MAX(F1495,0.1)^2),1/3)))</f>
        <v>2.1389677043987478</v>
      </c>
      <c r="AI1495">
        <f t="shared" ca="1" si="754"/>
        <v>634.0299677043987</v>
      </c>
      <c r="AJ1495">
        <f t="shared" ca="1" si="755"/>
        <v>635.09945155659807</v>
      </c>
      <c r="AM1495">
        <v>0</v>
      </c>
      <c r="AN1495">
        <v>0</v>
      </c>
      <c r="AO1495">
        <f t="shared" si="756"/>
        <v>0</v>
      </c>
      <c r="AP1495">
        <f t="shared" ref="AP1495:AP1536" si="765">AP1494+AO1495</f>
        <v>0</v>
      </c>
      <c r="AQ1495">
        <f t="shared" ca="1" si="757"/>
        <v>1.0000000000000004</v>
      </c>
      <c r="AR1495" t="str">
        <f t="shared" ca="1" si="758"/>
        <v>Supercritical</v>
      </c>
      <c r="AS1495">
        <f t="shared" ca="1" si="759"/>
        <v>3.8141460404132466E-3</v>
      </c>
    </row>
    <row r="1496" spans="1:45" x14ac:dyDescent="0.35">
      <c r="A1496">
        <v>1347</v>
      </c>
      <c r="B1496">
        <v>1345.9949999999999</v>
      </c>
      <c r="C1496">
        <v>616066.67200000002</v>
      </c>
      <c r="D1496">
        <v>3096661.3659999999</v>
      </c>
      <c r="E1496">
        <v>631.89049999999997</v>
      </c>
      <c r="F1496">
        <v>5.2</v>
      </c>
      <c r="G1496">
        <v>0</v>
      </c>
      <c r="H1496" t="s">
        <v>194</v>
      </c>
      <c r="I1496">
        <v>5.7000000000000002E-2</v>
      </c>
      <c r="J1496">
        <f t="shared" si="760"/>
        <v>0.99899999999979627</v>
      </c>
      <c r="K1496">
        <f t="shared" ca="1" si="761"/>
        <v>50.95</v>
      </c>
      <c r="L1496">
        <f t="shared" ca="1" si="762"/>
        <v>1.0684959309922624</v>
      </c>
      <c r="M1496">
        <f t="shared" ca="1" si="735"/>
        <v>5.5561788411597641</v>
      </c>
      <c r="N1496">
        <f t="shared" ca="1" si="736"/>
        <v>0.75728294997139567</v>
      </c>
      <c r="O1496">
        <f t="shared" ca="1" si="737"/>
        <v>9.1699712080119067</v>
      </c>
      <c r="P1496">
        <f t="shared" ca="1" si="738"/>
        <v>632.95899593099227</v>
      </c>
      <c r="Q1496">
        <f t="shared" ca="1" si="739"/>
        <v>637.24484567389584</v>
      </c>
      <c r="R1496">
        <f t="shared" ca="1" si="740"/>
        <v>2.7409906686322007E-2</v>
      </c>
      <c r="S1496">
        <f t="shared" ca="1" si="741"/>
        <v>2.8323507366843055</v>
      </c>
      <c r="T1496">
        <f t="shared" ca="1" si="742"/>
        <v>50.594272557643521</v>
      </c>
      <c r="U1496">
        <f t="shared" ca="1" si="763"/>
        <v>-2.7289652505260165E-2</v>
      </c>
      <c r="V1496">
        <f t="shared" ca="1" si="764"/>
        <v>0</v>
      </c>
      <c r="W1496">
        <f t="shared" ca="1" si="743"/>
        <v>2.0488265833462695</v>
      </c>
      <c r="X1496">
        <f t="shared" ca="1" si="744"/>
        <v>10.653898233400602</v>
      </c>
      <c r="Y1496">
        <f t="shared" ca="1" si="745"/>
        <v>1.1458696127283612</v>
      </c>
      <c r="Z1496">
        <f t="shared" ca="1" si="746"/>
        <v>4.7822870918992573</v>
      </c>
      <c r="AA1496">
        <f t="shared" ca="1" si="747"/>
        <v>633.9393265833462</v>
      </c>
      <c r="AB1496">
        <f t="shared" ca="1" si="748"/>
        <v>635.10498763479097</v>
      </c>
      <c r="AC1496">
        <f t="shared" ca="1" si="749"/>
        <v>4.2914777970699475E-3</v>
      </c>
      <c r="AD1496">
        <f t="shared" ca="1" si="750"/>
        <v>1.0667153395690285</v>
      </c>
      <c r="AE1496">
        <f t="shared" ca="1" si="751"/>
        <v>35.751663391891014</v>
      </c>
      <c r="AF1496">
        <f t="shared" ca="1" si="752"/>
        <v>3.9022155970087624E-3</v>
      </c>
      <c r="AG1496">
        <f t="shared" ca="1" si="753"/>
        <v>0</v>
      </c>
      <c r="AH1496">
        <f ca="1">IFERROR(IF(V32="Supercritical",MAX($D$16,IFERROR(L1496,MAX($D$16,POWER((ABS(K1496)^2)/($I$5*MAX(F1496,0.1)^2),1/3)))),IF(V32="Subcritical",MAX($D$16,IFERROR(W1496,MAX($D$16,POWER((ABS(K1496)^2)/($I$5*MAX(F1496,0.1)^2),1/3)))),IF(AND(IFERROR(V1496,0)=1,IFERROR(AG1496,0)=1),IF(IFERROR(T1496,-1E+99)&gt;=IFERROR(AE1496,-1E+99),MAX($D$16,IFERROR(L1496,MAX($D$16,POWER((ABS(K1496)^2)/($I$5*MAX(F1496,0.1)^2),1/3)))),MAX($D$16,IFERROR(W1496,MAX($D$16,POWER((ABS(K1496)^2)/($I$5*MAX(F1496,0.1)^2),1/3))))),IF(IFERROR(V1496,0)=1,MAX($D$16,IFERROR(L1496,MAX($D$16,POWER((ABS(K1496)^2)/($I$5*MAX(F1496,0.1)^2),1/3)))),IF(IFERROR(AG1496,0)=1,MAX($D$16,IFERROR(W1496,MAX($D$16,POWER((ABS(K1496)^2)/($I$5*MAX(F1496,0.1)^2),1/3)))),MAX($D$16,POWER((ABS(K1496)^2)/($I$5*MAX(F1496,0.1)^2),1/3))))))),MAX($D$16,POWER((ABS(K1496)^2)/($I$5*MAX(F1496,0.1)^2),1/3)))</f>
        <v>2.1389677043987478</v>
      </c>
      <c r="AI1496">
        <f t="shared" ca="1" si="754"/>
        <v>634.02946770439871</v>
      </c>
      <c r="AJ1496">
        <f t="shared" ca="1" si="755"/>
        <v>635.09895155659808</v>
      </c>
      <c r="AM1496">
        <v>0</v>
      </c>
      <c r="AN1496">
        <v>0</v>
      </c>
      <c r="AO1496">
        <f t="shared" si="756"/>
        <v>0</v>
      </c>
      <c r="AP1496">
        <f t="shared" si="765"/>
        <v>0</v>
      </c>
      <c r="AQ1496">
        <f t="shared" ca="1" si="757"/>
        <v>1.0000000000000004</v>
      </c>
      <c r="AR1496" t="str">
        <f t="shared" ca="1" si="758"/>
        <v>Supercritical</v>
      </c>
      <c r="AS1496">
        <f t="shared" ca="1" si="759"/>
        <v>3.8141460404132466E-3</v>
      </c>
    </row>
    <row r="1497" spans="1:45" x14ac:dyDescent="0.35">
      <c r="A1497">
        <v>1348</v>
      </c>
      <c r="B1497">
        <v>1346.9949999999999</v>
      </c>
      <c r="C1497">
        <v>616066.62899999996</v>
      </c>
      <c r="D1497">
        <v>3096660.3670000001</v>
      </c>
      <c r="E1497">
        <v>631.89</v>
      </c>
      <c r="F1497">
        <v>5.2</v>
      </c>
      <c r="G1497">
        <v>0</v>
      </c>
      <c r="H1497" t="s">
        <v>194</v>
      </c>
      <c r="I1497">
        <v>5.7000000000000002E-2</v>
      </c>
      <c r="J1497">
        <f t="shared" si="760"/>
        <v>1</v>
      </c>
      <c r="K1497">
        <f t="shared" ca="1" si="761"/>
        <v>50.95</v>
      </c>
      <c r="L1497">
        <f t="shared" ca="1" si="762"/>
        <v>1.0684959309922624</v>
      </c>
      <c r="M1497">
        <f t="shared" ca="1" si="735"/>
        <v>5.5561788411597641</v>
      </c>
      <c r="N1497">
        <f t="shared" ca="1" si="736"/>
        <v>0.75728294997139567</v>
      </c>
      <c r="O1497">
        <f t="shared" ca="1" si="737"/>
        <v>9.1699712080119067</v>
      </c>
      <c r="P1497">
        <f t="shared" ca="1" si="738"/>
        <v>632.95849593099229</v>
      </c>
      <c r="Q1497">
        <f t="shared" ca="1" si="739"/>
        <v>637.24434567389585</v>
      </c>
      <c r="R1497">
        <f t="shared" ca="1" si="740"/>
        <v>2.7409906686322007E-2</v>
      </c>
      <c r="S1497">
        <f t="shared" ca="1" si="741"/>
        <v>2.8323507366843055</v>
      </c>
      <c r="T1497">
        <f t="shared" ca="1" si="742"/>
        <v>50.594272557643521</v>
      </c>
      <c r="U1497">
        <f t="shared" ca="1" si="763"/>
        <v>-2.7317062411952975E-2</v>
      </c>
      <c r="V1497">
        <f t="shared" ca="1" si="764"/>
        <v>0</v>
      </c>
      <c r="W1497">
        <f t="shared" ca="1" si="743"/>
        <v>2.0448260993213441</v>
      </c>
      <c r="X1497">
        <f t="shared" ca="1" si="744"/>
        <v>10.63309571647099</v>
      </c>
      <c r="Y1497">
        <f t="shared" ca="1" si="745"/>
        <v>1.1446172030019157</v>
      </c>
      <c r="Z1497">
        <f t="shared" ca="1" si="746"/>
        <v>4.7916431261948391</v>
      </c>
      <c r="AA1497">
        <f t="shared" ca="1" si="747"/>
        <v>633.9348260993213</v>
      </c>
      <c r="AB1497">
        <f t="shared" ca="1" si="748"/>
        <v>635.10505259518322</v>
      </c>
      <c r="AC1497">
        <f t="shared" ca="1" si="749"/>
        <v>4.3145723543081549E-3</v>
      </c>
      <c r="AD1497">
        <f t="shared" ca="1" si="750"/>
        <v>1.0698472422015035</v>
      </c>
      <c r="AE1497">
        <f t="shared" ca="1" si="751"/>
        <v>35.757676499710726</v>
      </c>
      <c r="AF1497">
        <f t="shared" ca="1" si="752"/>
        <v>3.8184731093906521E-3</v>
      </c>
      <c r="AG1497">
        <f t="shared" ca="1" si="753"/>
        <v>0</v>
      </c>
      <c r="AH1497">
        <f ca="1">IFERROR(IF(V32="Supercritical",MAX($D$16,IFERROR(L1497,MAX($D$16,POWER((ABS(K1497)^2)/($I$5*MAX(F1497,0.1)^2),1/3)))),IF(V32="Subcritical",MAX($D$16,IFERROR(W1497,MAX($D$16,POWER((ABS(K1497)^2)/($I$5*MAX(F1497,0.1)^2),1/3)))),IF(AND(IFERROR(V1497,0)=1,IFERROR(AG1497,0)=1),IF(IFERROR(T1497,-1E+99)&gt;=IFERROR(AE1497,-1E+99),MAX($D$16,IFERROR(L1497,MAX($D$16,POWER((ABS(K1497)^2)/($I$5*MAX(F1497,0.1)^2),1/3)))),MAX($D$16,IFERROR(W1497,MAX($D$16,POWER((ABS(K1497)^2)/($I$5*MAX(F1497,0.1)^2),1/3))))),IF(IFERROR(V1497,0)=1,MAX($D$16,IFERROR(L1497,MAX($D$16,POWER((ABS(K1497)^2)/($I$5*MAX(F1497,0.1)^2),1/3)))),IF(IFERROR(AG1497,0)=1,MAX($D$16,IFERROR(W1497,MAX($D$16,POWER((ABS(K1497)^2)/($I$5*MAX(F1497,0.1)^2),1/3)))),MAX($D$16,POWER((ABS(K1497)^2)/($I$5*MAX(F1497,0.1)^2),1/3))))))),MAX($D$16,POWER((ABS(K1497)^2)/($I$5*MAX(F1497,0.1)^2),1/3)))</f>
        <v>2.1389677043987478</v>
      </c>
      <c r="AI1497">
        <f t="shared" ca="1" si="754"/>
        <v>634.02896770439872</v>
      </c>
      <c r="AJ1497">
        <f t="shared" ca="1" si="755"/>
        <v>635.09845155659809</v>
      </c>
      <c r="AM1497">
        <v>0</v>
      </c>
      <c r="AN1497">
        <v>0</v>
      </c>
      <c r="AO1497">
        <f t="shared" si="756"/>
        <v>0</v>
      </c>
      <c r="AP1497">
        <f t="shared" si="765"/>
        <v>0</v>
      </c>
      <c r="AQ1497">
        <f t="shared" ca="1" si="757"/>
        <v>1.0000000000000004</v>
      </c>
      <c r="AR1497" t="str">
        <f t="shared" ca="1" si="758"/>
        <v>Supercritical</v>
      </c>
      <c r="AS1497">
        <f t="shared" ca="1" si="759"/>
        <v>3.8141460404132466E-3</v>
      </c>
    </row>
    <row r="1498" spans="1:45" x14ac:dyDescent="0.35">
      <c r="A1498">
        <v>1349</v>
      </c>
      <c r="B1498">
        <v>1347.9949999999999</v>
      </c>
      <c r="C1498">
        <v>616066.58700000006</v>
      </c>
      <c r="D1498">
        <v>3096659.3679999998</v>
      </c>
      <c r="E1498">
        <v>631.8895</v>
      </c>
      <c r="F1498">
        <v>5.2</v>
      </c>
      <c r="G1498">
        <v>0</v>
      </c>
      <c r="H1498" t="s">
        <v>194</v>
      </c>
      <c r="I1498">
        <v>2E-3</v>
      </c>
      <c r="J1498">
        <f t="shared" si="760"/>
        <v>1</v>
      </c>
      <c r="K1498">
        <f t="shared" ca="1" si="761"/>
        <v>50.95</v>
      </c>
      <c r="L1498">
        <f t="shared" ca="1" si="762"/>
        <v>1.0684959309922624</v>
      </c>
      <c r="M1498">
        <f t="shared" ca="1" si="735"/>
        <v>5.5561788411597641</v>
      </c>
      <c r="N1498">
        <f t="shared" ca="1" si="736"/>
        <v>0.75728294997139567</v>
      </c>
      <c r="O1498">
        <f t="shared" ca="1" si="737"/>
        <v>9.1699712080119067</v>
      </c>
      <c r="P1498">
        <f t="shared" ca="1" si="738"/>
        <v>632.9579959309923</v>
      </c>
      <c r="Q1498">
        <f t="shared" ca="1" si="739"/>
        <v>637.24384567389586</v>
      </c>
      <c r="R1498">
        <f t="shared" ca="1" si="740"/>
        <v>2.7409906686322007E-2</v>
      </c>
      <c r="S1498">
        <f t="shared" ca="1" si="741"/>
        <v>2.8323507366843055</v>
      </c>
      <c r="T1498">
        <f t="shared" ca="1" si="742"/>
        <v>50.594272557643521</v>
      </c>
      <c r="U1498">
        <f t="shared" ca="1" si="763"/>
        <v>-2.6924192852106898E-2</v>
      </c>
      <c r="V1498">
        <f t="shared" ca="1" si="764"/>
        <v>0</v>
      </c>
      <c r="W1498">
        <f t="shared" ca="1" si="743"/>
        <v>2.040703182264676</v>
      </c>
      <c r="X1498">
        <f t="shared" ca="1" si="744"/>
        <v>10.611656547776315</v>
      </c>
      <c r="Y1498">
        <f t="shared" ca="1" si="745"/>
        <v>1.1433242044363841</v>
      </c>
      <c r="Z1498">
        <f t="shared" ca="1" si="746"/>
        <v>4.8013238810180523</v>
      </c>
      <c r="AA1498">
        <f t="shared" ca="1" si="747"/>
        <v>633.93020318226468</v>
      </c>
      <c r="AB1498">
        <f t="shared" ca="1" si="748"/>
        <v>635.10516296872925</v>
      </c>
      <c r="AC1498">
        <f t="shared" ca="1" si="749"/>
        <v>4.3385571954293123E-3</v>
      </c>
      <c r="AD1498">
        <f t="shared" ca="1" si="750"/>
        <v>1.0730910641901124</v>
      </c>
      <c r="AE1498">
        <f t="shared" ca="1" si="751"/>
        <v>35.764160065894025</v>
      </c>
      <c r="AF1498">
        <f t="shared" ca="1" si="752"/>
        <v>3.8468122852464148E-3</v>
      </c>
      <c r="AG1498">
        <f t="shared" ca="1" si="753"/>
        <v>0</v>
      </c>
      <c r="AH1498">
        <f ca="1">IFERROR(IF(V32="Supercritical",MAX($D$16,IFERROR(L1498,MAX($D$16,POWER((ABS(K1498)^2)/($I$5*MAX(F1498,0.1)^2),1/3)))),IF(V32="Subcritical",MAX($D$16,IFERROR(W1498,MAX($D$16,POWER((ABS(K1498)^2)/($I$5*MAX(F1498,0.1)^2),1/3)))),IF(AND(IFERROR(V1498,0)=1,IFERROR(AG1498,0)=1),IF(IFERROR(T1498,-1E+99)&gt;=IFERROR(AE1498,-1E+99),MAX($D$16,IFERROR(L1498,MAX($D$16,POWER((ABS(K1498)^2)/($I$5*MAX(F1498,0.1)^2),1/3)))),MAX($D$16,IFERROR(W1498,MAX($D$16,POWER((ABS(K1498)^2)/($I$5*MAX(F1498,0.1)^2),1/3))))),IF(IFERROR(V1498,0)=1,MAX($D$16,IFERROR(L1498,MAX($D$16,POWER((ABS(K1498)^2)/($I$5*MAX(F1498,0.1)^2),1/3)))),IF(IFERROR(AG1498,0)=1,MAX($D$16,IFERROR(W1498,MAX($D$16,POWER((ABS(K1498)^2)/($I$5*MAX(F1498,0.1)^2),1/3)))),MAX($D$16,POWER((ABS(K1498)^2)/($I$5*MAX(F1498,0.1)^2),1/3))))))),MAX($D$16,POWER((ABS(K1498)^2)/($I$5*MAX(F1498,0.1)^2),1/3)))</f>
        <v>2.1389677043987478</v>
      </c>
      <c r="AI1498">
        <f t="shared" ca="1" si="754"/>
        <v>634.02846770439874</v>
      </c>
      <c r="AJ1498">
        <f t="shared" ca="1" si="755"/>
        <v>635.0979515565981</v>
      </c>
      <c r="AM1498">
        <v>0</v>
      </c>
      <c r="AN1498">
        <v>0</v>
      </c>
      <c r="AO1498">
        <f t="shared" si="756"/>
        <v>0</v>
      </c>
      <c r="AP1498">
        <f t="shared" si="765"/>
        <v>0</v>
      </c>
      <c r="AQ1498">
        <f t="shared" ca="1" si="757"/>
        <v>1.0000000000000004</v>
      </c>
      <c r="AR1498" t="str">
        <f t="shared" ca="1" si="758"/>
        <v>Supercritical</v>
      </c>
      <c r="AS1498">
        <f t="shared" ca="1" si="759"/>
        <v>3.8141460404132466E-3</v>
      </c>
    </row>
    <row r="1499" spans="1:45" x14ac:dyDescent="0.35">
      <c r="A1499">
        <v>1350</v>
      </c>
      <c r="B1499">
        <v>1348.9960000000001</v>
      </c>
      <c r="C1499">
        <v>616066.54500000004</v>
      </c>
      <c r="D1499">
        <v>3096658.3679999998</v>
      </c>
      <c r="E1499">
        <v>631.88900000000001</v>
      </c>
      <c r="F1499">
        <v>5.2</v>
      </c>
      <c r="G1499">
        <v>0</v>
      </c>
      <c r="H1499" t="s">
        <v>194</v>
      </c>
      <c r="I1499">
        <v>2E-3</v>
      </c>
      <c r="J1499">
        <f t="shared" si="760"/>
        <v>1.0010000000002037</v>
      </c>
      <c r="K1499">
        <f t="shared" ca="1" si="761"/>
        <v>50.95</v>
      </c>
      <c r="L1499">
        <f t="shared" ca="1" si="762"/>
        <v>1.0684959309922624</v>
      </c>
      <c r="M1499">
        <f t="shared" ca="1" si="735"/>
        <v>5.5561788411597641</v>
      </c>
      <c r="N1499">
        <f t="shared" ca="1" si="736"/>
        <v>0.75728294997139567</v>
      </c>
      <c r="O1499">
        <f t="shared" ca="1" si="737"/>
        <v>9.1699712080119067</v>
      </c>
      <c r="P1499">
        <f t="shared" ca="1" si="738"/>
        <v>632.95749593099231</v>
      </c>
      <c r="Q1499">
        <f t="shared" ca="1" si="739"/>
        <v>637.24334567389587</v>
      </c>
      <c r="R1499">
        <f t="shared" ca="1" si="740"/>
        <v>2.7409906686322007E-2</v>
      </c>
      <c r="S1499">
        <f t="shared" ca="1" si="741"/>
        <v>2.8323507366843055</v>
      </c>
      <c r="T1499">
        <f t="shared" ca="1" si="742"/>
        <v>50.594272557643521</v>
      </c>
      <c r="U1499">
        <f t="shared" ca="1" si="763"/>
        <v>-2.6951602758799709E-2</v>
      </c>
      <c r="V1499">
        <f t="shared" ca="1" si="764"/>
        <v>0</v>
      </c>
      <c r="W1499">
        <f t="shared" ca="1" si="743"/>
        <v>2.0364570242997306</v>
      </c>
      <c r="X1499">
        <f t="shared" ca="1" si="744"/>
        <v>10.5895765263586</v>
      </c>
      <c r="Y1499">
        <f t="shared" ca="1" si="745"/>
        <v>1.1419901522712812</v>
      </c>
      <c r="Z1499">
        <f t="shared" ca="1" si="746"/>
        <v>4.8113349833376198</v>
      </c>
      <c r="AA1499">
        <f t="shared" ca="1" si="747"/>
        <v>633.9254570242997</v>
      </c>
      <c r="AB1499">
        <f t="shared" ca="1" si="748"/>
        <v>635.10532166863652</v>
      </c>
      <c r="AC1499">
        <f t="shared" ca="1" si="749"/>
        <v>4.3634556212130277E-3</v>
      </c>
      <c r="AD1499">
        <f t="shared" ca="1" si="750"/>
        <v>1.0764490200327812</v>
      </c>
      <c r="AE1499">
        <f t="shared" ca="1" si="751"/>
        <v>35.771142634630507</v>
      </c>
      <c r="AF1499">
        <f t="shared" ca="1" si="752"/>
        <v>3.9755427624186268E-3</v>
      </c>
      <c r="AG1499">
        <f t="shared" ca="1" si="753"/>
        <v>0</v>
      </c>
      <c r="AH1499">
        <f ca="1">IFERROR(IF(V32="Supercritical",MAX($D$16,IFERROR(L1499,MAX($D$16,POWER((ABS(K1499)^2)/($I$5*MAX(F1499,0.1)^2),1/3)))),IF(V32="Subcritical",MAX($D$16,IFERROR(W1499,MAX($D$16,POWER((ABS(K1499)^2)/($I$5*MAX(F1499,0.1)^2),1/3)))),IF(AND(IFERROR(V1499,0)=1,IFERROR(AG1499,0)=1),IF(IFERROR(T1499,-1E+99)&gt;=IFERROR(AE1499,-1E+99),MAX($D$16,IFERROR(L1499,MAX($D$16,POWER((ABS(K1499)^2)/($I$5*MAX(F1499,0.1)^2),1/3)))),MAX($D$16,IFERROR(W1499,MAX($D$16,POWER((ABS(K1499)^2)/($I$5*MAX(F1499,0.1)^2),1/3))))),IF(IFERROR(V1499,0)=1,MAX($D$16,IFERROR(L1499,MAX($D$16,POWER((ABS(K1499)^2)/($I$5*MAX(F1499,0.1)^2),1/3)))),IF(IFERROR(AG1499,0)=1,MAX($D$16,IFERROR(W1499,MAX($D$16,POWER((ABS(K1499)^2)/($I$5*MAX(F1499,0.1)^2),1/3)))),MAX($D$16,POWER((ABS(K1499)^2)/($I$5*MAX(F1499,0.1)^2),1/3))))))),MAX($D$16,POWER((ABS(K1499)^2)/($I$5*MAX(F1499,0.1)^2),1/3)))</f>
        <v>2.1389677043987478</v>
      </c>
      <c r="AI1499">
        <f t="shared" ca="1" si="754"/>
        <v>634.02796770439875</v>
      </c>
      <c r="AJ1499">
        <f t="shared" ca="1" si="755"/>
        <v>635.09745155659812</v>
      </c>
      <c r="AM1499">
        <v>0</v>
      </c>
      <c r="AN1499">
        <v>0</v>
      </c>
      <c r="AO1499">
        <f t="shared" si="756"/>
        <v>0</v>
      </c>
      <c r="AP1499">
        <f t="shared" si="765"/>
        <v>0</v>
      </c>
      <c r="AQ1499">
        <f t="shared" ca="1" si="757"/>
        <v>1.0000000000000004</v>
      </c>
      <c r="AR1499" t="str">
        <f t="shared" ca="1" si="758"/>
        <v>Supercritical</v>
      </c>
      <c r="AS1499">
        <f t="shared" ca="1" si="759"/>
        <v>3.8141460404132466E-3</v>
      </c>
    </row>
    <row r="1500" spans="1:45" x14ac:dyDescent="0.35">
      <c r="A1500">
        <v>1351</v>
      </c>
      <c r="B1500">
        <v>1349.9960000000001</v>
      </c>
      <c r="C1500">
        <v>616066.50300000003</v>
      </c>
      <c r="D1500">
        <v>3096657.3689999999</v>
      </c>
      <c r="E1500">
        <v>631.88850000000002</v>
      </c>
      <c r="F1500">
        <v>5.2</v>
      </c>
      <c r="G1500">
        <v>0</v>
      </c>
      <c r="H1500" t="s">
        <v>194</v>
      </c>
      <c r="I1500">
        <v>5.7000000000000002E-2</v>
      </c>
      <c r="J1500">
        <f t="shared" si="760"/>
        <v>1</v>
      </c>
      <c r="K1500">
        <f t="shared" ca="1" si="761"/>
        <v>50.95</v>
      </c>
      <c r="L1500">
        <f t="shared" ca="1" si="762"/>
        <v>1.0684959309922624</v>
      </c>
      <c r="M1500">
        <f t="shared" ca="1" si="735"/>
        <v>5.5561788411597641</v>
      </c>
      <c r="N1500">
        <f t="shared" ca="1" si="736"/>
        <v>0.75728294997139567</v>
      </c>
      <c r="O1500">
        <f t="shared" ca="1" si="737"/>
        <v>9.1699712080119067</v>
      </c>
      <c r="P1500">
        <f t="shared" ca="1" si="738"/>
        <v>632.95699593099232</v>
      </c>
      <c r="Q1500">
        <f t="shared" ca="1" si="739"/>
        <v>637.24284567389589</v>
      </c>
      <c r="R1500">
        <f t="shared" ca="1" si="740"/>
        <v>2.7409906686322007E-2</v>
      </c>
      <c r="S1500">
        <f t="shared" ca="1" si="741"/>
        <v>2.8323507366843055</v>
      </c>
      <c r="T1500">
        <f t="shared" ca="1" si="742"/>
        <v>50.594272557643521</v>
      </c>
      <c r="U1500">
        <f t="shared" ca="1" si="763"/>
        <v>-2.7317062411952975E-2</v>
      </c>
      <c r="V1500">
        <f t="shared" ca="1" si="764"/>
        <v>0</v>
      </c>
      <c r="W1500">
        <f t="shared" ca="1" si="743"/>
        <v>2.0320870853346751</v>
      </c>
      <c r="X1500">
        <f t="shared" ca="1" si="744"/>
        <v>10.56685284374031</v>
      </c>
      <c r="Y1500">
        <f t="shared" ca="1" si="745"/>
        <v>1.1406146569648141</v>
      </c>
      <c r="Z1500">
        <f t="shared" ca="1" si="746"/>
        <v>4.821681606949058</v>
      </c>
      <c r="AA1500">
        <f t="shared" ca="1" si="747"/>
        <v>633.92058708533466</v>
      </c>
      <c r="AB1500">
        <f t="shared" ca="1" si="748"/>
        <v>635.10553170912624</v>
      </c>
      <c r="AC1500">
        <f t="shared" ca="1" si="749"/>
        <v>4.3892903682717912E-3</v>
      </c>
      <c r="AD1500">
        <f t="shared" ca="1" si="750"/>
        <v>1.0799231904592017</v>
      </c>
      <c r="AE1500">
        <f t="shared" ca="1" si="751"/>
        <v>35.778653533372086</v>
      </c>
      <c r="AF1500">
        <f t="shared" ca="1" si="752"/>
        <v>4.0018601075644256E-3</v>
      </c>
      <c r="AG1500">
        <f t="shared" ca="1" si="753"/>
        <v>0</v>
      </c>
      <c r="AH1500">
        <f ca="1">IFERROR(IF(V32="Supercritical",MAX($D$16,IFERROR(L1500,MAX($D$16,POWER((ABS(K1500)^2)/($I$5*MAX(F1500,0.1)^2),1/3)))),IF(V32="Subcritical",MAX($D$16,IFERROR(W1500,MAX($D$16,POWER((ABS(K1500)^2)/($I$5*MAX(F1500,0.1)^2),1/3)))),IF(AND(IFERROR(V1500,0)=1,IFERROR(AG1500,0)=1),IF(IFERROR(T1500,-1E+99)&gt;=IFERROR(AE1500,-1E+99),MAX($D$16,IFERROR(L1500,MAX($D$16,POWER((ABS(K1500)^2)/($I$5*MAX(F1500,0.1)^2),1/3)))),MAX($D$16,IFERROR(W1500,MAX($D$16,POWER((ABS(K1500)^2)/($I$5*MAX(F1500,0.1)^2),1/3))))),IF(IFERROR(V1500,0)=1,MAX($D$16,IFERROR(L1500,MAX($D$16,POWER((ABS(K1500)^2)/($I$5*MAX(F1500,0.1)^2),1/3)))),IF(IFERROR(AG1500,0)=1,MAX($D$16,IFERROR(W1500,MAX($D$16,POWER((ABS(K1500)^2)/($I$5*MAX(F1500,0.1)^2),1/3)))),MAX($D$16,POWER((ABS(K1500)^2)/($I$5*MAX(F1500,0.1)^2),1/3))))))),MAX($D$16,POWER((ABS(K1500)^2)/($I$5*MAX(F1500,0.1)^2),1/3)))</f>
        <v>2.1389677043987478</v>
      </c>
      <c r="AI1500">
        <f t="shared" ca="1" si="754"/>
        <v>634.02746770439876</v>
      </c>
      <c r="AJ1500">
        <f t="shared" ca="1" si="755"/>
        <v>635.09695155659813</v>
      </c>
      <c r="AM1500">
        <v>0</v>
      </c>
      <c r="AN1500">
        <v>0</v>
      </c>
      <c r="AO1500">
        <f t="shared" si="756"/>
        <v>0</v>
      </c>
      <c r="AP1500">
        <f t="shared" si="765"/>
        <v>0</v>
      </c>
      <c r="AQ1500">
        <f t="shared" ca="1" si="757"/>
        <v>1.0000000000000004</v>
      </c>
      <c r="AR1500" t="str">
        <f t="shared" ca="1" si="758"/>
        <v>Supercritical</v>
      </c>
      <c r="AS1500">
        <f t="shared" ca="1" si="759"/>
        <v>3.8141460404132466E-3</v>
      </c>
    </row>
    <row r="1501" spans="1:45" x14ac:dyDescent="0.35">
      <c r="A1501">
        <v>1352</v>
      </c>
      <c r="B1501">
        <v>1350.9960000000001</v>
      </c>
      <c r="C1501">
        <v>616066.46</v>
      </c>
      <c r="D1501">
        <v>3096656.37</v>
      </c>
      <c r="E1501">
        <v>631.88800000000003</v>
      </c>
      <c r="F1501">
        <v>5.2</v>
      </c>
      <c r="G1501">
        <v>0</v>
      </c>
      <c r="H1501" t="s">
        <v>194</v>
      </c>
      <c r="I1501">
        <v>5.7000000000000002E-2</v>
      </c>
      <c r="J1501">
        <f t="shared" si="760"/>
        <v>1</v>
      </c>
      <c r="K1501">
        <f t="shared" ca="1" si="761"/>
        <v>50.95</v>
      </c>
      <c r="L1501">
        <f t="shared" ca="1" si="762"/>
        <v>1.0684959309922624</v>
      </c>
      <c r="M1501">
        <f t="shared" ca="1" si="735"/>
        <v>5.5561788411597641</v>
      </c>
      <c r="N1501">
        <f t="shared" ca="1" si="736"/>
        <v>0.75728294997139567</v>
      </c>
      <c r="O1501">
        <f t="shared" ca="1" si="737"/>
        <v>9.1699712080119067</v>
      </c>
      <c r="P1501">
        <f t="shared" ca="1" si="738"/>
        <v>632.95649593099233</v>
      </c>
      <c r="Q1501">
        <f t="shared" ca="1" si="739"/>
        <v>637.2423456738959</v>
      </c>
      <c r="R1501">
        <f t="shared" ca="1" si="740"/>
        <v>2.7409906686322007E-2</v>
      </c>
      <c r="S1501">
        <f t="shared" ca="1" si="741"/>
        <v>2.8323507366843055</v>
      </c>
      <c r="T1501">
        <f t="shared" ca="1" si="742"/>
        <v>50.594272557643521</v>
      </c>
      <c r="U1501">
        <f t="shared" ca="1" si="763"/>
        <v>-2.7317062411952975E-2</v>
      </c>
      <c r="V1501">
        <f t="shared" ca="1" si="764"/>
        <v>0</v>
      </c>
      <c r="W1501">
        <f t="shared" ca="1" si="743"/>
        <v>2.0275931157615932</v>
      </c>
      <c r="X1501">
        <f t="shared" ca="1" si="744"/>
        <v>10.543484201960284</v>
      </c>
      <c r="Y1501">
        <f t="shared" ca="1" si="745"/>
        <v>1.1391974119385251</v>
      </c>
      <c r="Z1501">
        <f t="shared" ca="1" si="746"/>
        <v>4.8323684110540217</v>
      </c>
      <c r="AA1501">
        <f t="shared" ca="1" si="747"/>
        <v>633.91559311576168</v>
      </c>
      <c r="AB1501">
        <f t="shared" ca="1" si="748"/>
        <v>635.10579619731891</v>
      </c>
      <c r="AC1501">
        <f t="shared" ca="1" si="749"/>
        <v>4.4160834540013065E-3</v>
      </c>
      <c r="AD1501">
        <f t="shared" ca="1" si="750"/>
        <v>1.0835155015068323</v>
      </c>
      <c r="AE1501">
        <f t="shared" ca="1" si="751"/>
        <v>35.786722767064013</v>
      </c>
      <c r="AF1501">
        <f t="shared" ca="1" si="752"/>
        <v>3.9160834539870848E-3</v>
      </c>
      <c r="AG1501">
        <f t="shared" ca="1" si="753"/>
        <v>0</v>
      </c>
      <c r="AH1501">
        <f ca="1">IFERROR(IF(V32="Supercritical",MAX($D$16,IFERROR(L1501,MAX($D$16,POWER((ABS(K1501)^2)/($I$5*MAX(F1501,0.1)^2),1/3)))),IF(V32="Subcritical",MAX($D$16,IFERROR(W1501,MAX($D$16,POWER((ABS(K1501)^2)/($I$5*MAX(F1501,0.1)^2),1/3)))),IF(AND(IFERROR(V1501,0)=1,IFERROR(AG1501,0)=1),IF(IFERROR(T1501,-1E+99)&gt;=IFERROR(AE1501,-1E+99),MAX($D$16,IFERROR(L1501,MAX($D$16,POWER((ABS(K1501)^2)/($I$5*MAX(F1501,0.1)^2),1/3)))),MAX($D$16,IFERROR(W1501,MAX($D$16,POWER((ABS(K1501)^2)/($I$5*MAX(F1501,0.1)^2),1/3))))),IF(IFERROR(V1501,0)=1,MAX($D$16,IFERROR(L1501,MAX($D$16,POWER((ABS(K1501)^2)/($I$5*MAX(F1501,0.1)^2),1/3)))),IF(IFERROR(AG1501,0)=1,MAX($D$16,IFERROR(W1501,MAX($D$16,POWER((ABS(K1501)^2)/($I$5*MAX(F1501,0.1)^2),1/3)))),MAX($D$16,POWER((ABS(K1501)^2)/($I$5*MAX(F1501,0.1)^2),1/3))))))),MAX($D$16,POWER((ABS(K1501)^2)/($I$5*MAX(F1501,0.1)^2),1/3)))</f>
        <v>2.1389677043987478</v>
      </c>
      <c r="AI1501">
        <f t="shared" ca="1" si="754"/>
        <v>634.02696770439877</v>
      </c>
      <c r="AJ1501">
        <f t="shared" ca="1" si="755"/>
        <v>635.09645155659814</v>
      </c>
      <c r="AM1501">
        <v>0</v>
      </c>
      <c r="AN1501">
        <v>0</v>
      </c>
      <c r="AO1501">
        <f t="shared" si="756"/>
        <v>0</v>
      </c>
      <c r="AP1501">
        <f t="shared" si="765"/>
        <v>0</v>
      </c>
      <c r="AQ1501">
        <f t="shared" ca="1" si="757"/>
        <v>1.0000000000000004</v>
      </c>
      <c r="AR1501" t="str">
        <f t="shared" ca="1" si="758"/>
        <v>Supercritical</v>
      </c>
      <c r="AS1501">
        <f t="shared" ca="1" si="759"/>
        <v>3.8141460404132466E-3</v>
      </c>
    </row>
    <row r="1502" spans="1:45" x14ac:dyDescent="0.35">
      <c r="A1502">
        <v>1353</v>
      </c>
      <c r="B1502">
        <v>1351.9960000000001</v>
      </c>
      <c r="C1502">
        <v>616066.41799999995</v>
      </c>
      <c r="D1502">
        <v>3096655.3709999998</v>
      </c>
      <c r="E1502">
        <v>631.88750000000005</v>
      </c>
      <c r="F1502">
        <v>5.2</v>
      </c>
      <c r="G1502">
        <v>0</v>
      </c>
      <c r="H1502" t="s">
        <v>194</v>
      </c>
      <c r="I1502">
        <v>0</v>
      </c>
      <c r="J1502">
        <f t="shared" si="760"/>
        <v>1</v>
      </c>
      <c r="K1502">
        <f t="shared" ca="1" si="761"/>
        <v>50.95</v>
      </c>
      <c r="L1502">
        <f t="shared" ca="1" si="762"/>
        <v>1.0684959309922624</v>
      </c>
      <c r="M1502">
        <f t="shared" ca="1" si="735"/>
        <v>5.5561788411597641</v>
      </c>
      <c r="N1502">
        <f t="shared" ca="1" si="736"/>
        <v>0.75728294997139567</v>
      </c>
      <c r="O1502">
        <f t="shared" ca="1" si="737"/>
        <v>9.1699712080119067</v>
      </c>
      <c r="P1502">
        <f t="shared" ca="1" si="738"/>
        <v>632.95599593099234</v>
      </c>
      <c r="Q1502">
        <f t="shared" ca="1" si="739"/>
        <v>637.24184567389591</v>
      </c>
      <c r="R1502">
        <f t="shared" ca="1" si="740"/>
        <v>2.7409906686322007E-2</v>
      </c>
      <c r="S1502">
        <f t="shared" ca="1" si="741"/>
        <v>2.8323507366843055</v>
      </c>
      <c r="T1502">
        <f t="shared" ca="1" si="742"/>
        <v>50.594272557643521</v>
      </c>
      <c r="U1502">
        <f t="shared" ca="1" si="763"/>
        <v>-2.6909906686341856E-2</v>
      </c>
      <c r="V1502">
        <f t="shared" ca="1" si="764"/>
        <v>0</v>
      </c>
      <c r="W1502">
        <f t="shared" ca="1" si="743"/>
        <v>2.0229751793365298</v>
      </c>
      <c r="X1502">
        <f t="shared" ca="1" si="744"/>
        <v>10.519470932549956</v>
      </c>
      <c r="Y1502">
        <f t="shared" ca="1" si="745"/>
        <v>1.1377382015340678</v>
      </c>
      <c r="Z1502">
        <f t="shared" ca="1" si="746"/>
        <v>4.8433994757614247</v>
      </c>
      <c r="AA1502">
        <f t="shared" ca="1" si="747"/>
        <v>633.91047517933657</v>
      </c>
      <c r="AB1502">
        <f t="shared" ca="1" si="748"/>
        <v>635.10611832315954</v>
      </c>
      <c r="AC1502">
        <f t="shared" ca="1" si="749"/>
        <v>4.4438560080300362E-3</v>
      </c>
      <c r="AD1502">
        <f t="shared" ca="1" si="750"/>
        <v>1.087227702345587</v>
      </c>
      <c r="AE1502">
        <f t="shared" ca="1" si="751"/>
        <v>35.795380892446417</v>
      </c>
      <c r="AF1502">
        <f t="shared" ca="1" si="752"/>
        <v>3.9438560079361196E-3</v>
      </c>
      <c r="AG1502">
        <f t="shared" ca="1" si="753"/>
        <v>0</v>
      </c>
      <c r="AH1502">
        <f ca="1">IFERROR(IF(V32="Supercritical",MAX($D$16,IFERROR(L1502,MAX($D$16,POWER((ABS(K1502)^2)/($I$5*MAX(F1502,0.1)^2),1/3)))),IF(V32="Subcritical",MAX($D$16,IFERROR(W1502,MAX($D$16,POWER((ABS(K1502)^2)/($I$5*MAX(F1502,0.1)^2),1/3)))),IF(AND(IFERROR(V1502,0)=1,IFERROR(AG1502,0)=1),IF(IFERROR(T1502,-1E+99)&gt;=IFERROR(AE1502,-1E+99),MAX($D$16,IFERROR(L1502,MAX($D$16,POWER((ABS(K1502)^2)/($I$5*MAX(F1502,0.1)^2),1/3)))),MAX($D$16,IFERROR(W1502,MAX($D$16,POWER((ABS(K1502)^2)/($I$5*MAX(F1502,0.1)^2),1/3))))),IF(IFERROR(V1502,0)=1,MAX($D$16,IFERROR(L1502,MAX($D$16,POWER((ABS(K1502)^2)/($I$5*MAX(F1502,0.1)^2),1/3)))),IF(IFERROR(AG1502,0)=1,MAX($D$16,IFERROR(W1502,MAX($D$16,POWER((ABS(K1502)^2)/($I$5*MAX(F1502,0.1)^2),1/3)))),MAX($D$16,POWER((ABS(K1502)^2)/($I$5*MAX(F1502,0.1)^2),1/3))))))),MAX($D$16,POWER((ABS(K1502)^2)/($I$5*MAX(F1502,0.1)^2),1/3)))</f>
        <v>2.1389677043987478</v>
      </c>
      <c r="AI1502">
        <f t="shared" ca="1" si="754"/>
        <v>634.02646770439878</v>
      </c>
      <c r="AJ1502">
        <f t="shared" ca="1" si="755"/>
        <v>635.09595155659815</v>
      </c>
      <c r="AM1502">
        <v>0</v>
      </c>
      <c r="AN1502">
        <v>0</v>
      </c>
      <c r="AO1502">
        <f t="shared" si="756"/>
        <v>0</v>
      </c>
      <c r="AP1502">
        <f t="shared" si="765"/>
        <v>0</v>
      </c>
      <c r="AQ1502">
        <f t="shared" ca="1" si="757"/>
        <v>1.0000000000000004</v>
      </c>
      <c r="AR1502" t="str">
        <f t="shared" ca="1" si="758"/>
        <v>Supercritical</v>
      </c>
      <c r="AS1502">
        <f t="shared" ca="1" si="759"/>
        <v>3.8141460404132466E-3</v>
      </c>
    </row>
    <row r="1503" spans="1:45" x14ac:dyDescent="0.35">
      <c r="A1503">
        <v>1354</v>
      </c>
      <c r="B1503">
        <v>1352.9960000000001</v>
      </c>
      <c r="C1503">
        <v>616066.37600000005</v>
      </c>
      <c r="D1503">
        <v>3096654.372</v>
      </c>
      <c r="E1503">
        <v>631.88699999999994</v>
      </c>
      <c r="F1503">
        <v>5.2</v>
      </c>
      <c r="G1503">
        <v>0</v>
      </c>
      <c r="H1503" t="s">
        <v>194</v>
      </c>
      <c r="I1503">
        <v>0</v>
      </c>
      <c r="J1503">
        <f t="shared" si="760"/>
        <v>1</v>
      </c>
      <c r="K1503">
        <f t="shared" ca="1" si="761"/>
        <v>50.95</v>
      </c>
      <c r="L1503">
        <f t="shared" ca="1" si="762"/>
        <v>1.0684959309922624</v>
      </c>
      <c r="M1503">
        <f t="shared" ca="1" si="735"/>
        <v>5.5561788411597641</v>
      </c>
      <c r="N1503">
        <f t="shared" ca="1" si="736"/>
        <v>0.75728294997139567</v>
      </c>
      <c r="O1503">
        <f t="shared" ca="1" si="737"/>
        <v>9.1699712080119067</v>
      </c>
      <c r="P1503">
        <f t="shared" ca="1" si="738"/>
        <v>632.95549593099224</v>
      </c>
      <c r="Q1503">
        <f t="shared" ca="1" si="739"/>
        <v>637.24134567389581</v>
      </c>
      <c r="R1503">
        <f t="shared" ca="1" si="740"/>
        <v>2.7409906686322007E-2</v>
      </c>
      <c r="S1503">
        <f t="shared" ca="1" si="741"/>
        <v>2.8323507366843055</v>
      </c>
      <c r="T1503">
        <f t="shared" ca="1" si="742"/>
        <v>50.594272557643521</v>
      </c>
      <c r="U1503">
        <f t="shared" ca="1" si="763"/>
        <v>-2.6909906686228169E-2</v>
      </c>
      <c r="V1503">
        <f t="shared" ca="1" si="764"/>
        <v>0</v>
      </c>
      <c r="W1503">
        <f t="shared" ca="1" si="743"/>
        <v>2.018233676044034</v>
      </c>
      <c r="X1503">
        <f t="shared" ca="1" si="744"/>
        <v>10.494815115428977</v>
      </c>
      <c r="Y1503">
        <f t="shared" ca="1" si="745"/>
        <v>1.1362369091313289</v>
      </c>
      <c r="Z1503">
        <f t="shared" ca="1" si="746"/>
        <v>4.8547782347395279</v>
      </c>
      <c r="AA1503">
        <f t="shared" ca="1" si="747"/>
        <v>633.90523367604396</v>
      </c>
      <c r="AB1503">
        <f t="shared" ca="1" si="748"/>
        <v>635.10650134722141</v>
      </c>
      <c r="AC1503">
        <f t="shared" ca="1" si="749"/>
        <v>4.4726280899479139E-3</v>
      </c>
      <c r="AD1503">
        <f t="shared" ca="1" si="750"/>
        <v>1.0910613419027311</v>
      </c>
      <c r="AE1503">
        <f t="shared" ca="1" si="751"/>
        <v>35.804658871204907</v>
      </c>
      <c r="AF1503">
        <f t="shared" ca="1" si="752"/>
        <v>4.0867485187163766E-3</v>
      </c>
      <c r="AG1503">
        <f t="shared" ca="1" si="753"/>
        <v>0</v>
      </c>
      <c r="AH1503">
        <f ca="1">IFERROR(IF(V32="Supercritical",MAX($D$16,IFERROR(L1503,MAX($D$16,POWER((ABS(K1503)^2)/($I$5*MAX(F1503,0.1)^2),1/3)))),IF(V32="Subcritical",MAX($D$16,IFERROR(W1503,MAX($D$16,POWER((ABS(K1503)^2)/($I$5*MAX(F1503,0.1)^2),1/3)))),IF(AND(IFERROR(V1503,0)=1,IFERROR(AG1503,0)=1),IF(IFERROR(T1503,-1E+99)&gt;=IFERROR(AE1503,-1E+99),MAX($D$16,IFERROR(L1503,MAX($D$16,POWER((ABS(K1503)^2)/($I$5*MAX(F1503,0.1)^2),1/3)))),MAX($D$16,IFERROR(W1503,MAX($D$16,POWER((ABS(K1503)^2)/($I$5*MAX(F1503,0.1)^2),1/3))))),IF(IFERROR(V1503,0)=1,MAX($D$16,IFERROR(L1503,MAX($D$16,POWER((ABS(K1503)^2)/($I$5*MAX(F1503,0.1)^2),1/3)))),IF(IFERROR(AG1503,0)=1,MAX($D$16,IFERROR(W1503,MAX($D$16,POWER((ABS(K1503)^2)/($I$5*MAX(F1503,0.1)^2),1/3)))),MAX($D$16,POWER((ABS(K1503)^2)/($I$5*MAX(F1503,0.1)^2),1/3))))))),MAX($D$16,POWER((ABS(K1503)^2)/($I$5*MAX(F1503,0.1)^2),1/3)))</f>
        <v>2.1389677043987478</v>
      </c>
      <c r="AI1503">
        <f t="shared" ca="1" si="754"/>
        <v>634.02596770439868</v>
      </c>
      <c r="AJ1503">
        <f t="shared" ca="1" si="755"/>
        <v>635.09545155659805</v>
      </c>
      <c r="AM1503">
        <v>0</v>
      </c>
      <c r="AN1503">
        <v>0</v>
      </c>
      <c r="AO1503">
        <f t="shared" si="756"/>
        <v>0</v>
      </c>
      <c r="AP1503">
        <f t="shared" si="765"/>
        <v>0</v>
      </c>
      <c r="AQ1503">
        <f t="shared" ca="1" si="757"/>
        <v>1.0000000000000004</v>
      </c>
      <c r="AR1503" t="str">
        <f t="shared" ca="1" si="758"/>
        <v>Supercritical</v>
      </c>
      <c r="AS1503">
        <f t="shared" ca="1" si="759"/>
        <v>3.8141460404132466E-3</v>
      </c>
    </row>
    <row r="1504" spans="1:45" x14ac:dyDescent="0.35">
      <c r="A1504">
        <v>1355</v>
      </c>
      <c r="B1504">
        <v>1353.9960000000001</v>
      </c>
      <c r="C1504">
        <v>616066.33400000003</v>
      </c>
      <c r="D1504">
        <v>3096653.3730000001</v>
      </c>
      <c r="E1504">
        <v>631.88649999999996</v>
      </c>
      <c r="F1504">
        <v>5.2</v>
      </c>
      <c r="G1504">
        <v>0</v>
      </c>
      <c r="H1504" t="s">
        <v>194</v>
      </c>
      <c r="I1504">
        <v>5.7000000000000002E-2</v>
      </c>
      <c r="J1504">
        <f t="shared" si="760"/>
        <v>1</v>
      </c>
      <c r="K1504">
        <f t="shared" ca="1" si="761"/>
        <v>50.95</v>
      </c>
      <c r="L1504">
        <f t="shared" ca="1" si="762"/>
        <v>1.0684959309922624</v>
      </c>
      <c r="M1504">
        <f t="shared" ca="1" si="735"/>
        <v>5.5561788411597641</v>
      </c>
      <c r="N1504">
        <f t="shared" ca="1" si="736"/>
        <v>0.75728294997139567</v>
      </c>
      <c r="O1504">
        <f t="shared" ca="1" si="737"/>
        <v>9.1699712080119067</v>
      </c>
      <c r="P1504">
        <f t="shared" ca="1" si="738"/>
        <v>632.95499593099225</v>
      </c>
      <c r="Q1504">
        <f t="shared" ca="1" si="739"/>
        <v>637.24084567389582</v>
      </c>
      <c r="R1504">
        <f t="shared" ca="1" si="740"/>
        <v>2.7409906686322007E-2</v>
      </c>
      <c r="S1504">
        <f t="shared" ca="1" si="741"/>
        <v>2.8323507366843055</v>
      </c>
      <c r="T1504">
        <f t="shared" ca="1" si="742"/>
        <v>50.594272557643521</v>
      </c>
      <c r="U1504">
        <f t="shared" ca="1" si="763"/>
        <v>-2.7317062411952975E-2</v>
      </c>
      <c r="V1504">
        <f t="shared" ca="1" si="764"/>
        <v>0</v>
      </c>
      <c r="W1504">
        <f t="shared" ca="1" si="743"/>
        <v>2.0133693647237441</v>
      </c>
      <c r="X1504">
        <f t="shared" ca="1" si="744"/>
        <v>10.469520696563469</v>
      </c>
      <c r="Y1504">
        <f t="shared" ca="1" si="745"/>
        <v>1.1346935253677006</v>
      </c>
      <c r="Z1504">
        <f t="shared" ca="1" si="746"/>
        <v>4.8665074053221851</v>
      </c>
      <c r="AA1504">
        <f t="shared" ca="1" si="747"/>
        <v>633.89986936472371</v>
      </c>
      <c r="AB1504">
        <f t="shared" ca="1" si="748"/>
        <v>635.10694858623526</v>
      </c>
      <c r="AC1504">
        <f t="shared" ca="1" si="749"/>
        <v>4.5024184932566935E-3</v>
      </c>
      <c r="AD1504">
        <f t="shared" ca="1" si="750"/>
        <v>1.095017744364283</v>
      </c>
      <c r="AE1504">
        <f t="shared" ca="1" si="751"/>
        <v>35.814587900913814</v>
      </c>
      <c r="AF1504">
        <f t="shared" ca="1" si="752"/>
        <v>4.117091019338659E-3</v>
      </c>
      <c r="AG1504">
        <f t="shared" ca="1" si="753"/>
        <v>0</v>
      </c>
      <c r="AH1504">
        <f ca="1">IFERROR(IF(V32="Supercritical",MAX($D$16,IFERROR(L1504,MAX($D$16,POWER((ABS(K1504)^2)/($I$5*MAX(F1504,0.1)^2),1/3)))),IF(V32="Subcritical",MAX($D$16,IFERROR(W1504,MAX($D$16,POWER((ABS(K1504)^2)/($I$5*MAX(F1504,0.1)^2),1/3)))),IF(AND(IFERROR(V1504,0)=1,IFERROR(AG1504,0)=1),IF(IFERROR(T1504,-1E+99)&gt;=IFERROR(AE1504,-1E+99),MAX($D$16,IFERROR(L1504,MAX($D$16,POWER((ABS(K1504)^2)/($I$5*MAX(F1504,0.1)^2),1/3)))),MAX($D$16,IFERROR(W1504,MAX($D$16,POWER((ABS(K1504)^2)/($I$5*MAX(F1504,0.1)^2),1/3))))),IF(IFERROR(V1504,0)=1,MAX($D$16,IFERROR(L1504,MAX($D$16,POWER((ABS(K1504)^2)/($I$5*MAX(F1504,0.1)^2),1/3)))),IF(IFERROR(AG1504,0)=1,MAX($D$16,IFERROR(W1504,MAX($D$16,POWER((ABS(K1504)^2)/($I$5*MAX(F1504,0.1)^2),1/3)))),MAX($D$16,POWER((ABS(K1504)^2)/($I$5*MAX(F1504,0.1)^2),1/3))))))),MAX($D$16,POWER((ABS(K1504)^2)/($I$5*MAX(F1504,0.1)^2),1/3)))</f>
        <v>2.1389677043987478</v>
      </c>
      <c r="AI1504">
        <f t="shared" ca="1" si="754"/>
        <v>634.02546770439869</v>
      </c>
      <c r="AJ1504">
        <f t="shared" ca="1" si="755"/>
        <v>635.09495155659806</v>
      </c>
      <c r="AM1504">
        <v>0</v>
      </c>
      <c r="AN1504">
        <v>0</v>
      </c>
      <c r="AO1504">
        <f t="shared" si="756"/>
        <v>0</v>
      </c>
      <c r="AP1504">
        <f t="shared" si="765"/>
        <v>0</v>
      </c>
      <c r="AQ1504">
        <f t="shared" ca="1" si="757"/>
        <v>1.0000000000000004</v>
      </c>
      <c r="AR1504" t="str">
        <f t="shared" ca="1" si="758"/>
        <v>Supercritical</v>
      </c>
      <c r="AS1504">
        <f t="shared" ca="1" si="759"/>
        <v>3.8141460404132466E-3</v>
      </c>
    </row>
    <row r="1505" spans="1:45" x14ac:dyDescent="0.35">
      <c r="A1505">
        <v>1356</v>
      </c>
      <c r="B1505">
        <v>1354.9960000000001</v>
      </c>
      <c r="C1505">
        <v>616066.29099999997</v>
      </c>
      <c r="D1505">
        <v>3096652.3739999998</v>
      </c>
      <c r="E1505">
        <v>631.88599999999997</v>
      </c>
      <c r="F1505">
        <v>5.2</v>
      </c>
      <c r="G1505">
        <v>0</v>
      </c>
      <c r="H1505" t="s">
        <v>194</v>
      </c>
      <c r="I1505">
        <v>5.7000000000000002E-2</v>
      </c>
      <c r="J1505">
        <f t="shared" si="760"/>
        <v>1</v>
      </c>
      <c r="K1505">
        <f t="shared" ca="1" si="761"/>
        <v>50.95</v>
      </c>
      <c r="L1505">
        <f t="shared" ca="1" si="762"/>
        <v>1.0684959309922624</v>
      </c>
      <c r="M1505">
        <f t="shared" ca="1" si="735"/>
        <v>5.5561788411597641</v>
      </c>
      <c r="N1505">
        <f t="shared" ca="1" si="736"/>
        <v>0.75728294997139567</v>
      </c>
      <c r="O1505">
        <f t="shared" ca="1" si="737"/>
        <v>9.1699712080119067</v>
      </c>
      <c r="P1505">
        <f t="shared" ca="1" si="738"/>
        <v>632.95449593099227</v>
      </c>
      <c r="Q1505">
        <f t="shared" ca="1" si="739"/>
        <v>637.24034567389583</v>
      </c>
      <c r="R1505">
        <f t="shared" ca="1" si="740"/>
        <v>2.7409906686322007E-2</v>
      </c>
      <c r="S1505">
        <f t="shared" ca="1" si="741"/>
        <v>2.8323507366843055</v>
      </c>
      <c r="T1505">
        <f t="shared" ca="1" si="742"/>
        <v>50.594272557643521</v>
      </c>
      <c r="U1505">
        <f t="shared" ca="1" si="763"/>
        <v>-2.7317062411952975E-2</v>
      </c>
      <c r="V1505">
        <f t="shared" ca="1" si="764"/>
        <v>0</v>
      </c>
      <c r="W1505">
        <f t="shared" ca="1" si="743"/>
        <v>2.0083833852102462</v>
      </c>
      <c r="X1505">
        <f t="shared" ca="1" si="744"/>
        <v>10.44359360309328</v>
      </c>
      <c r="Y1505">
        <f t="shared" ca="1" si="745"/>
        <v>1.1331081563884271</v>
      </c>
      <c r="Z1505">
        <f t="shared" ca="1" si="746"/>
        <v>4.8785889164539267</v>
      </c>
      <c r="AA1505">
        <f t="shared" ca="1" si="747"/>
        <v>633.89438338521018</v>
      </c>
      <c r="AB1505">
        <f t="shared" ca="1" si="748"/>
        <v>635.10746339620641</v>
      </c>
      <c r="AC1505">
        <f t="shared" ca="1" si="749"/>
        <v>4.5332445356798083E-3</v>
      </c>
      <c r="AD1505">
        <f t="shared" ca="1" si="750"/>
        <v>1.0990979836570982</v>
      </c>
      <c r="AE1505">
        <f t="shared" ca="1" si="751"/>
        <v>35.825199222932511</v>
      </c>
      <c r="AF1505">
        <f t="shared" ca="1" si="752"/>
        <v>4.0287112911983058E-3</v>
      </c>
      <c r="AG1505">
        <f t="shared" ca="1" si="753"/>
        <v>0</v>
      </c>
      <c r="AH1505">
        <f ca="1">IFERROR(IF(V32="Supercritical",MAX($D$16,IFERROR(L1505,MAX($D$16,POWER((ABS(K1505)^2)/($I$5*MAX(F1505,0.1)^2),1/3)))),IF(V32="Subcritical",MAX($D$16,IFERROR(W1505,MAX($D$16,POWER((ABS(K1505)^2)/($I$5*MAX(F1505,0.1)^2),1/3)))),IF(AND(IFERROR(V1505,0)=1,IFERROR(AG1505,0)=1),IF(IFERROR(T1505,-1E+99)&gt;=IFERROR(AE1505,-1E+99),MAX($D$16,IFERROR(L1505,MAX($D$16,POWER((ABS(K1505)^2)/($I$5*MAX(F1505,0.1)^2),1/3)))),MAX($D$16,IFERROR(W1505,MAX($D$16,POWER((ABS(K1505)^2)/($I$5*MAX(F1505,0.1)^2),1/3))))),IF(IFERROR(V1505,0)=1,MAX($D$16,IFERROR(L1505,MAX($D$16,POWER((ABS(K1505)^2)/($I$5*MAX(F1505,0.1)^2),1/3)))),IF(IFERROR(AG1505,0)=1,MAX($D$16,IFERROR(W1505,MAX($D$16,POWER((ABS(K1505)^2)/($I$5*MAX(F1505,0.1)^2),1/3)))),MAX($D$16,POWER((ABS(K1505)^2)/($I$5*MAX(F1505,0.1)^2),1/3))))))),MAX($D$16,POWER((ABS(K1505)^2)/($I$5*MAX(F1505,0.1)^2),1/3)))</f>
        <v>2.1389677043987478</v>
      </c>
      <c r="AI1505">
        <f t="shared" ca="1" si="754"/>
        <v>634.0249677043987</v>
      </c>
      <c r="AJ1505">
        <f t="shared" ca="1" si="755"/>
        <v>635.09445155659807</v>
      </c>
      <c r="AM1505">
        <v>0</v>
      </c>
      <c r="AN1505">
        <v>0</v>
      </c>
      <c r="AO1505">
        <f t="shared" si="756"/>
        <v>0</v>
      </c>
      <c r="AP1505">
        <f t="shared" si="765"/>
        <v>0</v>
      </c>
      <c r="AQ1505">
        <f t="shared" ca="1" si="757"/>
        <v>1.0000000000000004</v>
      </c>
      <c r="AR1505" t="str">
        <f t="shared" ca="1" si="758"/>
        <v>Supercritical</v>
      </c>
      <c r="AS1505">
        <f t="shared" ca="1" si="759"/>
        <v>3.8141460404132466E-3</v>
      </c>
    </row>
    <row r="1506" spans="1:45" x14ac:dyDescent="0.35">
      <c r="A1506">
        <v>1357</v>
      </c>
      <c r="B1506">
        <v>1355.9949999999999</v>
      </c>
      <c r="C1506">
        <v>616066.24899999995</v>
      </c>
      <c r="D1506">
        <v>3096651.375</v>
      </c>
      <c r="E1506">
        <v>631.88549999999998</v>
      </c>
      <c r="F1506">
        <v>5.2</v>
      </c>
      <c r="G1506">
        <v>0</v>
      </c>
      <c r="H1506" t="s">
        <v>194</v>
      </c>
      <c r="I1506">
        <v>0</v>
      </c>
      <c r="J1506">
        <f t="shared" si="760"/>
        <v>0.99899999999979627</v>
      </c>
      <c r="K1506">
        <f t="shared" ca="1" si="761"/>
        <v>50.95</v>
      </c>
      <c r="L1506">
        <f t="shared" ca="1" si="762"/>
        <v>1.0684959309922624</v>
      </c>
      <c r="M1506">
        <f t="shared" ca="1" si="735"/>
        <v>5.5561788411597641</v>
      </c>
      <c r="N1506">
        <f t="shared" ca="1" si="736"/>
        <v>0.75728294997139567</v>
      </c>
      <c r="O1506">
        <f t="shared" ca="1" si="737"/>
        <v>9.1699712080119067</v>
      </c>
      <c r="P1506">
        <f t="shared" ca="1" si="738"/>
        <v>632.95399593099228</v>
      </c>
      <c r="Q1506">
        <f t="shared" ca="1" si="739"/>
        <v>637.23984567389584</v>
      </c>
      <c r="R1506">
        <f t="shared" ca="1" si="740"/>
        <v>2.7409906686322007E-2</v>
      </c>
      <c r="S1506">
        <f t="shared" ca="1" si="741"/>
        <v>2.8323507366843055</v>
      </c>
      <c r="T1506">
        <f t="shared" ca="1" si="742"/>
        <v>50.594272557643521</v>
      </c>
      <c r="U1506">
        <f t="shared" ca="1" si="763"/>
        <v>-2.6882496779649045E-2</v>
      </c>
      <c r="V1506">
        <f t="shared" ca="1" si="764"/>
        <v>0</v>
      </c>
      <c r="W1506">
        <f t="shared" ca="1" si="743"/>
        <v>2.0032772797124183</v>
      </c>
      <c r="X1506">
        <f t="shared" ca="1" si="744"/>
        <v>10.417041854504575</v>
      </c>
      <c r="Y1506">
        <f t="shared" ca="1" si="745"/>
        <v>1.1314810320480368</v>
      </c>
      <c r="Z1506">
        <f t="shared" ca="1" si="746"/>
        <v>4.8910238349448525</v>
      </c>
      <c r="AA1506">
        <f t="shared" ca="1" si="747"/>
        <v>633.88877727971237</v>
      </c>
      <c r="AB1506">
        <f t="shared" ca="1" si="748"/>
        <v>635.10804915300491</v>
      </c>
      <c r="AC1506">
        <f t="shared" ca="1" si="749"/>
        <v>4.5651218361938946E-3</v>
      </c>
      <c r="AD1506">
        <f t="shared" ca="1" si="750"/>
        <v>1.1033028570459462</v>
      </c>
      <c r="AE1506">
        <f t="shared" ca="1" si="751"/>
        <v>35.83652390668729</v>
      </c>
      <c r="AF1506">
        <f t="shared" ca="1" si="752"/>
        <v>4.0691860757533505E-3</v>
      </c>
      <c r="AG1506">
        <f t="shared" ca="1" si="753"/>
        <v>0</v>
      </c>
      <c r="AH1506">
        <f ca="1">IFERROR(IF(V32="Supercritical",MAX($D$16,IFERROR(L1506,MAX($D$16,POWER((ABS(K1506)^2)/($I$5*MAX(F1506,0.1)^2),1/3)))),IF(V32="Subcritical",MAX($D$16,IFERROR(W1506,MAX($D$16,POWER((ABS(K1506)^2)/($I$5*MAX(F1506,0.1)^2),1/3)))),IF(AND(IFERROR(V1506,0)=1,IFERROR(AG1506,0)=1),IF(IFERROR(T1506,-1E+99)&gt;=IFERROR(AE1506,-1E+99),MAX($D$16,IFERROR(L1506,MAX($D$16,POWER((ABS(K1506)^2)/($I$5*MAX(F1506,0.1)^2),1/3)))),MAX($D$16,IFERROR(W1506,MAX($D$16,POWER((ABS(K1506)^2)/($I$5*MAX(F1506,0.1)^2),1/3))))),IF(IFERROR(V1506,0)=1,MAX($D$16,IFERROR(L1506,MAX($D$16,POWER((ABS(K1506)^2)/($I$5*MAX(F1506,0.1)^2),1/3)))),IF(IFERROR(AG1506,0)=1,MAX($D$16,IFERROR(W1506,MAX($D$16,POWER((ABS(K1506)^2)/($I$5*MAX(F1506,0.1)^2),1/3)))),MAX($D$16,POWER((ABS(K1506)^2)/($I$5*MAX(F1506,0.1)^2),1/3))))))),MAX($D$16,POWER((ABS(K1506)^2)/($I$5*MAX(F1506,0.1)^2),1/3)))</f>
        <v>2.1389677043987478</v>
      </c>
      <c r="AI1506">
        <f t="shared" ca="1" si="754"/>
        <v>634.02446770439872</v>
      </c>
      <c r="AJ1506">
        <f t="shared" ca="1" si="755"/>
        <v>635.09395155659809</v>
      </c>
      <c r="AM1506">
        <v>0</v>
      </c>
      <c r="AN1506">
        <v>0</v>
      </c>
      <c r="AO1506">
        <f t="shared" si="756"/>
        <v>0</v>
      </c>
      <c r="AP1506">
        <f t="shared" si="765"/>
        <v>0</v>
      </c>
      <c r="AQ1506">
        <f t="shared" ca="1" si="757"/>
        <v>1.0000000000000004</v>
      </c>
      <c r="AR1506" t="str">
        <f t="shared" ca="1" si="758"/>
        <v>Supercritical</v>
      </c>
      <c r="AS1506">
        <f t="shared" ca="1" si="759"/>
        <v>3.8141460404132466E-3</v>
      </c>
    </row>
    <row r="1507" spans="1:45" x14ac:dyDescent="0.35">
      <c r="A1507">
        <v>1358</v>
      </c>
      <c r="B1507">
        <v>1356.9949999999999</v>
      </c>
      <c r="C1507">
        <v>616066.20700000005</v>
      </c>
      <c r="D1507">
        <v>3096650.3760000002</v>
      </c>
      <c r="E1507">
        <v>631.88499999999999</v>
      </c>
      <c r="F1507">
        <v>5.2</v>
      </c>
      <c r="G1507">
        <v>0</v>
      </c>
      <c r="H1507" t="s">
        <v>194</v>
      </c>
      <c r="I1507">
        <v>2E-3</v>
      </c>
      <c r="J1507">
        <f t="shared" si="760"/>
        <v>1</v>
      </c>
      <c r="K1507">
        <f t="shared" ca="1" si="761"/>
        <v>50.95</v>
      </c>
      <c r="L1507">
        <f t="shared" ca="1" si="762"/>
        <v>1.0684959309922624</v>
      </c>
      <c r="M1507">
        <f t="shared" ca="1" si="735"/>
        <v>5.5561788411597641</v>
      </c>
      <c r="N1507">
        <f t="shared" ca="1" si="736"/>
        <v>0.75728294997139567</v>
      </c>
      <c r="O1507">
        <f t="shared" ca="1" si="737"/>
        <v>9.1699712080119067</v>
      </c>
      <c r="P1507">
        <f t="shared" ca="1" si="738"/>
        <v>632.95349593099229</v>
      </c>
      <c r="Q1507">
        <f t="shared" ca="1" si="739"/>
        <v>637.23934567389585</v>
      </c>
      <c r="R1507">
        <f t="shared" ca="1" si="740"/>
        <v>2.7409906686322007E-2</v>
      </c>
      <c r="S1507">
        <f t="shared" ca="1" si="741"/>
        <v>2.8323507366843055</v>
      </c>
      <c r="T1507">
        <f t="shared" ca="1" si="742"/>
        <v>50.594272557643521</v>
      </c>
      <c r="U1507">
        <f t="shared" ca="1" si="763"/>
        <v>-2.6924192852106898E-2</v>
      </c>
      <c r="V1507">
        <f t="shared" ca="1" si="764"/>
        <v>0</v>
      </c>
      <c r="W1507">
        <f t="shared" ca="1" si="743"/>
        <v>1.9980530131335088</v>
      </c>
      <c r="X1507">
        <f t="shared" ca="1" si="744"/>
        <v>10.389875668294247</v>
      </c>
      <c r="Y1507">
        <f t="shared" ca="1" si="745"/>
        <v>1.1298125139724837</v>
      </c>
      <c r="Z1507">
        <f t="shared" ca="1" si="746"/>
        <v>4.9038122906012305</v>
      </c>
      <c r="AA1507">
        <f t="shared" ca="1" si="747"/>
        <v>633.88305301313346</v>
      </c>
      <c r="AB1507">
        <f t="shared" ca="1" si="748"/>
        <v>635.10870923033281</v>
      </c>
      <c r="AC1507">
        <f t="shared" ca="1" si="749"/>
        <v>4.5980640794107651E-3</v>
      </c>
      <c r="AD1507">
        <f t="shared" ca="1" si="750"/>
        <v>1.1076328580136885</v>
      </c>
      <c r="AE1507">
        <f t="shared" ca="1" si="751"/>
        <v>35.848592610105584</v>
      </c>
      <c r="AF1507">
        <f t="shared" ca="1" si="752"/>
        <v>4.2252277652323755E-3</v>
      </c>
      <c r="AG1507">
        <f t="shared" ca="1" si="753"/>
        <v>0</v>
      </c>
      <c r="AH1507">
        <f ca="1">IFERROR(IF(V32="Supercritical",MAX($D$16,IFERROR(L1507,MAX($D$16,POWER((ABS(K1507)^2)/($I$5*MAX(F1507,0.1)^2),1/3)))),IF(V32="Subcritical",MAX($D$16,IFERROR(W1507,MAX($D$16,POWER((ABS(K1507)^2)/($I$5*MAX(F1507,0.1)^2),1/3)))),IF(AND(IFERROR(V1507,0)=1,IFERROR(AG1507,0)=1),IF(IFERROR(T1507,-1E+99)&gt;=IFERROR(AE1507,-1E+99),MAX($D$16,IFERROR(L1507,MAX($D$16,POWER((ABS(K1507)^2)/($I$5*MAX(F1507,0.1)^2),1/3)))),MAX($D$16,IFERROR(W1507,MAX($D$16,POWER((ABS(K1507)^2)/($I$5*MAX(F1507,0.1)^2),1/3))))),IF(IFERROR(V1507,0)=1,MAX($D$16,IFERROR(L1507,MAX($D$16,POWER((ABS(K1507)^2)/($I$5*MAX(F1507,0.1)^2),1/3)))),IF(IFERROR(AG1507,0)=1,MAX($D$16,IFERROR(W1507,MAX($D$16,POWER((ABS(K1507)^2)/($I$5*MAX(F1507,0.1)^2),1/3)))),MAX($D$16,POWER((ABS(K1507)^2)/($I$5*MAX(F1507,0.1)^2),1/3))))))),MAX($D$16,POWER((ABS(K1507)^2)/($I$5*MAX(F1507,0.1)^2),1/3)))</f>
        <v>2.1389677043987478</v>
      </c>
      <c r="AI1507">
        <f t="shared" ca="1" si="754"/>
        <v>634.02396770439873</v>
      </c>
      <c r="AJ1507">
        <f t="shared" ca="1" si="755"/>
        <v>635.0934515565981</v>
      </c>
      <c r="AM1507">
        <v>0</v>
      </c>
      <c r="AN1507">
        <v>0</v>
      </c>
      <c r="AO1507">
        <f t="shared" si="756"/>
        <v>0</v>
      </c>
      <c r="AP1507">
        <f t="shared" si="765"/>
        <v>0</v>
      </c>
      <c r="AQ1507">
        <f t="shared" ca="1" si="757"/>
        <v>1.0000000000000004</v>
      </c>
      <c r="AR1507" t="str">
        <f t="shared" ca="1" si="758"/>
        <v>Supercritical</v>
      </c>
      <c r="AS1507">
        <f t="shared" ca="1" si="759"/>
        <v>3.8141460404132466E-3</v>
      </c>
    </row>
    <row r="1508" spans="1:45" x14ac:dyDescent="0.35">
      <c r="A1508">
        <v>1359</v>
      </c>
      <c r="B1508">
        <v>1357.9960000000001</v>
      </c>
      <c r="C1508">
        <v>616066.16500000004</v>
      </c>
      <c r="D1508">
        <v>3096649.3760000002</v>
      </c>
      <c r="E1508">
        <v>631.8845</v>
      </c>
      <c r="F1508">
        <v>5.2</v>
      </c>
      <c r="G1508">
        <v>0</v>
      </c>
      <c r="H1508" t="s">
        <v>194</v>
      </c>
      <c r="I1508">
        <v>0.06</v>
      </c>
      <c r="J1508">
        <f t="shared" si="760"/>
        <v>1.0010000000002037</v>
      </c>
      <c r="K1508">
        <f t="shared" ca="1" si="761"/>
        <v>50.95</v>
      </c>
      <c r="L1508">
        <f t="shared" ca="1" si="762"/>
        <v>1.0684959309922624</v>
      </c>
      <c r="M1508">
        <f t="shared" ca="1" si="735"/>
        <v>5.5561788411597641</v>
      </c>
      <c r="N1508">
        <f t="shared" ca="1" si="736"/>
        <v>0.75728294997139567</v>
      </c>
      <c r="O1508">
        <f t="shared" ca="1" si="737"/>
        <v>9.1699712080119067</v>
      </c>
      <c r="P1508">
        <f t="shared" ca="1" si="738"/>
        <v>632.9529959309923</v>
      </c>
      <c r="Q1508">
        <f t="shared" ca="1" si="739"/>
        <v>637.23884567389587</v>
      </c>
      <c r="R1508">
        <f t="shared" ca="1" si="740"/>
        <v>2.7409906686322007E-2</v>
      </c>
      <c r="S1508">
        <f t="shared" ca="1" si="741"/>
        <v>2.8323507366843055</v>
      </c>
      <c r="T1508">
        <f t="shared" ca="1" si="742"/>
        <v>50.594272557643521</v>
      </c>
      <c r="U1508">
        <f t="shared" ca="1" si="763"/>
        <v>-2.7365901567350193E-2</v>
      </c>
      <c r="V1508">
        <f t="shared" ca="1" si="764"/>
        <v>0</v>
      </c>
      <c r="W1508">
        <f t="shared" ca="1" si="743"/>
        <v>1.9927129920097315</v>
      </c>
      <c r="X1508">
        <f t="shared" ca="1" si="744"/>
        <v>10.362107558450605</v>
      </c>
      <c r="Y1508">
        <f t="shared" ca="1" si="745"/>
        <v>1.128103103381193</v>
      </c>
      <c r="Z1508">
        <f t="shared" ca="1" si="746"/>
        <v>4.9169534008985236</v>
      </c>
      <c r="AA1508">
        <f t="shared" ca="1" si="747"/>
        <v>633.87721299200973</v>
      </c>
      <c r="AB1508">
        <f t="shared" ca="1" si="748"/>
        <v>635.10944697501725</v>
      </c>
      <c r="AC1508">
        <f t="shared" ca="1" si="749"/>
        <v>4.632082768244436E-3</v>
      </c>
      <c r="AD1508">
        <f t="shared" ca="1" si="750"/>
        <v>1.1120881486293299</v>
      </c>
      <c r="AE1508">
        <f t="shared" ca="1" si="751"/>
        <v>35.861435316367235</v>
      </c>
      <c r="AF1508">
        <f t="shared" ca="1" si="752"/>
        <v>4.2491449966064465E-3</v>
      </c>
      <c r="AG1508">
        <f t="shared" ca="1" si="753"/>
        <v>0</v>
      </c>
      <c r="AH1508">
        <f ca="1">IFERROR(IF(V32="Supercritical",MAX($D$16,IFERROR(L1508,MAX($D$16,POWER((ABS(K1508)^2)/($I$5*MAX(F1508,0.1)^2),1/3)))),IF(V32="Subcritical",MAX($D$16,IFERROR(W1508,MAX($D$16,POWER((ABS(K1508)^2)/($I$5*MAX(F1508,0.1)^2),1/3)))),IF(AND(IFERROR(V1508,0)=1,IFERROR(AG1508,0)=1),IF(IFERROR(T1508,-1E+99)&gt;=IFERROR(AE1508,-1E+99),MAX($D$16,IFERROR(L1508,MAX($D$16,POWER((ABS(K1508)^2)/($I$5*MAX(F1508,0.1)^2),1/3)))),MAX($D$16,IFERROR(W1508,MAX($D$16,POWER((ABS(K1508)^2)/($I$5*MAX(F1508,0.1)^2),1/3))))),IF(IFERROR(V1508,0)=1,MAX($D$16,IFERROR(L1508,MAX($D$16,POWER((ABS(K1508)^2)/($I$5*MAX(F1508,0.1)^2),1/3)))),IF(IFERROR(AG1508,0)=1,MAX($D$16,IFERROR(W1508,MAX($D$16,POWER((ABS(K1508)^2)/($I$5*MAX(F1508,0.1)^2),1/3)))),MAX($D$16,POWER((ABS(K1508)^2)/($I$5*MAX(F1508,0.1)^2),1/3))))))),MAX($D$16,POWER((ABS(K1508)^2)/($I$5*MAX(F1508,0.1)^2),1/3)))</f>
        <v>2.1389677043987478</v>
      </c>
      <c r="AI1508">
        <f t="shared" ca="1" si="754"/>
        <v>634.02346770439874</v>
      </c>
      <c r="AJ1508">
        <f t="shared" ca="1" si="755"/>
        <v>635.09295155659811</v>
      </c>
      <c r="AM1508">
        <v>0</v>
      </c>
      <c r="AN1508">
        <v>0</v>
      </c>
      <c r="AO1508">
        <f t="shared" si="756"/>
        <v>0</v>
      </c>
      <c r="AP1508">
        <f t="shared" si="765"/>
        <v>0</v>
      </c>
      <c r="AQ1508">
        <f t="shared" ca="1" si="757"/>
        <v>1.0000000000000004</v>
      </c>
      <c r="AR1508" t="str">
        <f t="shared" ca="1" si="758"/>
        <v>Supercritical</v>
      </c>
      <c r="AS1508">
        <f t="shared" ca="1" si="759"/>
        <v>3.8141460404132466E-3</v>
      </c>
    </row>
    <row r="1509" spans="1:45" x14ac:dyDescent="0.35">
      <c r="A1509">
        <v>1360</v>
      </c>
      <c r="B1509">
        <v>1358.9960000000001</v>
      </c>
      <c r="C1509">
        <v>616066.12199999997</v>
      </c>
      <c r="D1509">
        <v>3096648.3769999999</v>
      </c>
      <c r="E1509">
        <v>631.88400000000001</v>
      </c>
      <c r="F1509">
        <v>5.2</v>
      </c>
      <c r="G1509">
        <v>0</v>
      </c>
      <c r="H1509" t="s">
        <v>194</v>
      </c>
      <c r="I1509">
        <v>5.7000000000000002E-2</v>
      </c>
      <c r="J1509">
        <f t="shared" si="760"/>
        <v>1</v>
      </c>
      <c r="K1509">
        <f t="shared" ca="1" si="761"/>
        <v>50.95</v>
      </c>
      <c r="L1509">
        <f t="shared" ca="1" si="762"/>
        <v>1.0684959309922624</v>
      </c>
      <c r="M1509">
        <f t="shared" ca="1" si="735"/>
        <v>5.5561788411597641</v>
      </c>
      <c r="N1509">
        <f t="shared" ca="1" si="736"/>
        <v>0.75728294997139567</v>
      </c>
      <c r="O1509">
        <f t="shared" ca="1" si="737"/>
        <v>9.1699712080119067</v>
      </c>
      <c r="P1509">
        <f t="shared" ca="1" si="738"/>
        <v>632.95249593099231</v>
      </c>
      <c r="Q1509">
        <f t="shared" ca="1" si="739"/>
        <v>637.23834567389588</v>
      </c>
      <c r="R1509">
        <f t="shared" ca="1" si="740"/>
        <v>2.7409906686322007E-2</v>
      </c>
      <c r="S1509">
        <f t="shared" ca="1" si="741"/>
        <v>2.8323507366843055</v>
      </c>
      <c r="T1509">
        <f t="shared" ca="1" si="742"/>
        <v>50.594272557643521</v>
      </c>
      <c r="U1509">
        <f t="shared" ca="1" si="763"/>
        <v>-2.7317062411952975E-2</v>
      </c>
      <c r="V1509">
        <f t="shared" ca="1" si="764"/>
        <v>0</v>
      </c>
      <c r="W1509">
        <f t="shared" ca="1" si="743"/>
        <v>1.9872600817255859</v>
      </c>
      <c r="X1509">
        <f t="shared" ca="1" si="744"/>
        <v>10.333752424973047</v>
      </c>
      <c r="Y1509">
        <f t="shared" ca="1" si="745"/>
        <v>1.1263534485585356</v>
      </c>
      <c r="Z1509">
        <f t="shared" ca="1" si="746"/>
        <v>4.9304451959649969</v>
      </c>
      <c r="AA1509">
        <f t="shared" ca="1" si="747"/>
        <v>633.87126008172561</v>
      </c>
      <c r="AB1509">
        <f t="shared" ca="1" si="748"/>
        <v>635.11026567960607</v>
      </c>
      <c r="AC1509">
        <f t="shared" ca="1" si="749"/>
        <v>4.6671869661324287E-3</v>
      </c>
      <c r="AD1509">
        <f t="shared" ca="1" si="750"/>
        <v>1.1166685316465221</v>
      </c>
      <c r="AE1509">
        <f t="shared" ca="1" si="751"/>
        <v>35.875081047596396</v>
      </c>
      <c r="AF1509">
        <f t="shared" ca="1" si="752"/>
        <v>4.1671869661286109E-3</v>
      </c>
      <c r="AG1509">
        <f t="shared" ca="1" si="753"/>
        <v>0</v>
      </c>
      <c r="AH1509">
        <f ca="1">IFERROR(IF(V32="Supercritical",MAX($D$16,IFERROR(L1509,MAX($D$16,POWER((ABS(K1509)^2)/($I$5*MAX(F1509,0.1)^2),1/3)))),IF(V32="Subcritical",MAX($D$16,IFERROR(W1509,MAX($D$16,POWER((ABS(K1509)^2)/($I$5*MAX(F1509,0.1)^2),1/3)))),IF(AND(IFERROR(V1509,0)=1,IFERROR(AG1509,0)=1),IF(IFERROR(T1509,-1E+99)&gt;=IFERROR(AE1509,-1E+99),MAX($D$16,IFERROR(L1509,MAX($D$16,POWER((ABS(K1509)^2)/($I$5*MAX(F1509,0.1)^2),1/3)))),MAX($D$16,IFERROR(W1509,MAX($D$16,POWER((ABS(K1509)^2)/($I$5*MAX(F1509,0.1)^2),1/3))))),IF(IFERROR(V1509,0)=1,MAX($D$16,IFERROR(L1509,MAX($D$16,POWER((ABS(K1509)^2)/($I$5*MAX(F1509,0.1)^2),1/3)))),IF(IFERROR(AG1509,0)=1,MAX($D$16,IFERROR(W1509,MAX($D$16,POWER((ABS(K1509)^2)/($I$5*MAX(F1509,0.1)^2),1/3)))),MAX($D$16,POWER((ABS(K1509)^2)/($I$5*MAX(F1509,0.1)^2),1/3))))))),MAX($D$16,POWER((ABS(K1509)^2)/($I$5*MAX(F1509,0.1)^2),1/3)))</f>
        <v>2.1389677043987478</v>
      </c>
      <c r="AI1509">
        <f t="shared" ca="1" si="754"/>
        <v>634.02296770439875</v>
      </c>
      <c r="AJ1509">
        <f t="shared" ca="1" si="755"/>
        <v>635.09245155659812</v>
      </c>
      <c r="AM1509">
        <v>0</v>
      </c>
      <c r="AN1509">
        <v>0</v>
      </c>
      <c r="AO1509">
        <f t="shared" si="756"/>
        <v>0</v>
      </c>
      <c r="AP1509">
        <f t="shared" si="765"/>
        <v>0</v>
      </c>
      <c r="AQ1509">
        <f t="shared" ca="1" si="757"/>
        <v>1.0000000000000004</v>
      </c>
      <c r="AR1509" t="str">
        <f t="shared" ca="1" si="758"/>
        <v>Supercritical</v>
      </c>
      <c r="AS1509">
        <f t="shared" ca="1" si="759"/>
        <v>3.8141460404132466E-3</v>
      </c>
    </row>
    <row r="1510" spans="1:45" x14ac:dyDescent="0.35">
      <c r="A1510">
        <v>1361</v>
      </c>
      <c r="B1510">
        <v>1359.9960000000001</v>
      </c>
      <c r="C1510">
        <v>616066.07999999996</v>
      </c>
      <c r="D1510">
        <v>3096647.378</v>
      </c>
      <c r="E1510">
        <v>631.88350000000003</v>
      </c>
      <c r="F1510">
        <v>5.2</v>
      </c>
      <c r="G1510">
        <v>0</v>
      </c>
      <c r="H1510" t="s">
        <v>194</v>
      </c>
      <c r="I1510">
        <v>0</v>
      </c>
      <c r="J1510">
        <f t="shared" si="760"/>
        <v>1</v>
      </c>
      <c r="K1510">
        <f t="shared" ca="1" si="761"/>
        <v>50.95</v>
      </c>
      <c r="L1510">
        <f t="shared" ca="1" si="762"/>
        <v>1.0684959309922624</v>
      </c>
      <c r="M1510">
        <f t="shared" ca="1" si="735"/>
        <v>5.5561788411597641</v>
      </c>
      <c r="N1510">
        <f t="shared" ca="1" si="736"/>
        <v>0.75728294997139567</v>
      </c>
      <c r="O1510">
        <f t="shared" ca="1" si="737"/>
        <v>9.1699712080119067</v>
      </c>
      <c r="P1510">
        <f t="shared" ca="1" si="738"/>
        <v>632.95199593099233</v>
      </c>
      <c r="Q1510">
        <f t="shared" ca="1" si="739"/>
        <v>637.23784567389589</v>
      </c>
      <c r="R1510">
        <f t="shared" ca="1" si="740"/>
        <v>2.7409906686322007E-2</v>
      </c>
      <c r="S1510">
        <f t="shared" ca="1" si="741"/>
        <v>2.8323507366843055</v>
      </c>
      <c r="T1510">
        <f t="shared" ca="1" si="742"/>
        <v>50.594272557643521</v>
      </c>
      <c r="U1510">
        <f t="shared" ca="1" si="763"/>
        <v>-2.6909906686341856E-2</v>
      </c>
      <c r="V1510">
        <f t="shared" ca="1" si="764"/>
        <v>0</v>
      </c>
      <c r="W1510">
        <f t="shared" ca="1" si="743"/>
        <v>1.9816976216456368</v>
      </c>
      <c r="X1510">
        <f t="shared" ca="1" si="744"/>
        <v>10.304827632557311</v>
      </c>
      <c r="Y1510">
        <f t="shared" ca="1" si="745"/>
        <v>1.1245643518543746</v>
      </c>
      <c r="Z1510">
        <f t="shared" ca="1" si="746"/>
        <v>4.944284544753315</v>
      </c>
      <c r="AA1510">
        <f t="shared" ca="1" si="747"/>
        <v>633.86519762164562</v>
      </c>
      <c r="AB1510">
        <f t="shared" ca="1" si="748"/>
        <v>635.11116855230239</v>
      </c>
      <c r="AC1510">
        <f t="shared" ca="1" si="749"/>
        <v>4.7033830304666954E-3</v>
      </c>
      <c r="AD1510">
        <f t="shared" ca="1" si="750"/>
        <v>1.1213734226166001</v>
      </c>
      <c r="AE1510">
        <f t="shared" ca="1" si="751"/>
        <v>35.889557556644291</v>
      </c>
      <c r="AF1510">
        <f t="shared" ca="1" si="752"/>
        <v>4.3217502689003595E-3</v>
      </c>
      <c r="AG1510">
        <f t="shared" ca="1" si="753"/>
        <v>0</v>
      </c>
      <c r="AH1510">
        <f ca="1">IFERROR(IF(V32="Supercritical",MAX($D$16,IFERROR(L1510,MAX($D$16,POWER((ABS(K1510)^2)/($I$5*MAX(F1510,0.1)^2),1/3)))),IF(V32="Subcritical",MAX($D$16,IFERROR(W1510,MAX($D$16,POWER((ABS(K1510)^2)/($I$5*MAX(F1510,0.1)^2),1/3)))),IF(AND(IFERROR(V1510,0)=1,IFERROR(AG1510,0)=1),IF(IFERROR(T1510,-1E+99)&gt;=IFERROR(AE1510,-1E+99),MAX($D$16,IFERROR(L1510,MAX($D$16,POWER((ABS(K1510)^2)/($I$5*MAX(F1510,0.1)^2),1/3)))),MAX($D$16,IFERROR(W1510,MAX($D$16,POWER((ABS(K1510)^2)/($I$5*MAX(F1510,0.1)^2),1/3))))),IF(IFERROR(V1510,0)=1,MAX($D$16,IFERROR(L1510,MAX($D$16,POWER((ABS(K1510)^2)/($I$5*MAX(F1510,0.1)^2),1/3)))),IF(IFERROR(AG1510,0)=1,MAX($D$16,IFERROR(W1510,MAX($D$16,POWER((ABS(K1510)^2)/($I$5*MAX(F1510,0.1)^2),1/3)))),MAX($D$16,POWER((ABS(K1510)^2)/($I$5*MAX(F1510,0.1)^2),1/3))))))),MAX($D$16,POWER((ABS(K1510)^2)/($I$5*MAX(F1510,0.1)^2),1/3)))</f>
        <v>2.1389677043987478</v>
      </c>
      <c r="AI1510">
        <f t="shared" ca="1" si="754"/>
        <v>634.02246770439876</v>
      </c>
      <c r="AJ1510">
        <f t="shared" ca="1" si="755"/>
        <v>635.09195155659813</v>
      </c>
      <c r="AM1510">
        <v>0</v>
      </c>
      <c r="AN1510">
        <v>0</v>
      </c>
      <c r="AO1510">
        <f t="shared" si="756"/>
        <v>0</v>
      </c>
      <c r="AP1510">
        <f t="shared" si="765"/>
        <v>0</v>
      </c>
      <c r="AQ1510">
        <f t="shared" ca="1" si="757"/>
        <v>1.0000000000000004</v>
      </c>
      <c r="AR1510" t="str">
        <f t="shared" ca="1" si="758"/>
        <v>Supercritical</v>
      </c>
      <c r="AS1510">
        <f t="shared" ca="1" si="759"/>
        <v>3.8141460404132466E-3</v>
      </c>
    </row>
    <row r="1511" spans="1:45" x14ac:dyDescent="0.35">
      <c r="A1511">
        <v>1362</v>
      </c>
      <c r="B1511">
        <v>1360.9960000000001</v>
      </c>
      <c r="C1511">
        <v>616066.03799999994</v>
      </c>
      <c r="D1511">
        <v>3096646.3790000002</v>
      </c>
      <c r="E1511">
        <v>631.88300000000004</v>
      </c>
      <c r="F1511">
        <v>5.2</v>
      </c>
      <c r="G1511">
        <v>0</v>
      </c>
      <c r="H1511" t="s">
        <v>194</v>
      </c>
      <c r="I1511">
        <v>5.7000000000000002E-2</v>
      </c>
      <c r="J1511">
        <f t="shared" si="760"/>
        <v>1</v>
      </c>
      <c r="K1511">
        <f t="shared" ca="1" si="761"/>
        <v>50.95</v>
      </c>
      <c r="L1511">
        <f t="shared" ca="1" si="762"/>
        <v>1.0684959309922624</v>
      </c>
      <c r="M1511">
        <f t="shared" ca="1" si="735"/>
        <v>5.5561788411597641</v>
      </c>
      <c r="N1511">
        <f t="shared" ca="1" si="736"/>
        <v>0.75728294997139567</v>
      </c>
      <c r="O1511">
        <f t="shared" ca="1" si="737"/>
        <v>9.1699712080119067</v>
      </c>
      <c r="P1511">
        <f t="shared" ca="1" si="738"/>
        <v>632.95149593099234</v>
      </c>
      <c r="Q1511">
        <f t="shared" ca="1" si="739"/>
        <v>637.2373456738959</v>
      </c>
      <c r="R1511">
        <f t="shared" ca="1" si="740"/>
        <v>2.7409906686322007E-2</v>
      </c>
      <c r="S1511">
        <f t="shared" ca="1" si="741"/>
        <v>2.8323507366843055</v>
      </c>
      <c r="T1511">
        <f t="shared" ca="1" si="742"/>
        <v>50.594272557643521</v>
      </c>
      <c r="U1511">
        <f t="shared" ca="1" si="763"/>
        <v>-2.7317062411952975E-2</v>
      </c>
      <c r="V1511">
        <f t="shared" ca="1" si="764"/>
        <v>0</v>
      </c>
      <c r="W1511">
        <f t="shared" ca="1" si="743"/>
        <v>1.9760294377903704</v>
      </c>
      <c r="X1511">
        <f t="shared" ca="1" si="744"/>
        <v>10.275353076509926</v>
      </c>
      <c r="Y1511">
        <f t="shared" ca="1" si="745"/>
        <v>1.1227367760850322</v>
      </c>
      <c r="Z1511">
        <f t="shared" ca="1" si="746"/>
        <v>4.9584670833817635</v>
      </c>
      <c r="AA1511">
        <f t="shared" ca="1" si="747"/>
        <v>633.85902943779035</v>
      </c>
      <c r="AB1511">
        <f t="shared" ca="1" si="748"/>
        <v>635.1121586843235</v>
      </c>
      <c r="AC1511">
        <f t="shared" ca="1" si="749"/>
        <v>4.7406743392965607E-3</v>
      </c>
      <c r="AD1511">
        <f t="shared" ca="1" si="750"/>
        <v>1.1262018223411558</v>
      </c>
      <c r="AE1511">
        <f t="shared" ca="1" si="751"/>
        <v>35.904890998694711</v>
      </c>
      <c r="AF1511">
        <f t="shared" ca="1" si="752"/>
        <v>4.3597216176749498E-3</v>
      </c>
      <c r="AG1511">
        <f t="shared" ca="1" si="753"/>
        <v>0</v>
      </c>
      <c r="AH1511">
        <f ca="1">IFERROR(IF(V32="Supercritical",MAX($D$16,IFERROR(L1511,MAX($D$16,POWER((ABS(K1511)^2)/($I$5*MAX(F1511,0.1)^2),1/3)))),IF(V32="Subcritical",MAX($D$16,IFERROR(W1511,MAX($D$16,POWER((ABS(K1511)^2)/($I$5*MAX(F1511,0.1)^2),1/3)))),IF(AND(IFERROR(V1511,0)=1,IFERROR(AG1511,0)=1),IF(IFERROR(T1511,-1E+99)&gt;=IFERROR(AE1511,-1E+99),MAX($D$16,IFERROR(L1511,MAX($D$16,POWER((ABS(K1511)^2)/($I$5*MAX(F1511,0.1)^2),1/3)))),MAX($D$16,IFERROR(W1511,MAX($D$16,POWER((ABS(K1511)^2)/($I$5*MAX(F1511,0.1)^2),1/3))))),IF(IFERROR(V1511,0)=1,MAX($D$16,IFERROR(L1511,MAX($D$16,POWER((ABS(K1511)^2)/($I$5*MAX(F1511,0.1)^2),1/3)))),IF(IFERROR(AG1511,0)=1,MAX($D$16,IFERROR(W1511,MAX($D$16,POWER((ABS(K1511)^2)/($I$5*MAX(F1511,0.1)^2),1/3)))),MAX($D$16,POWER((ABS(K1511)^2)/($I$5*MAX(F1511,0.1)^2),1/3))))))),MAX($D$16,POWER((ABS(K1511)^2)/($I$5*MAX(F1511,0.1)^2),1/3)))</f>
        <v>2.1389677043987478</v>
      </c>
      <c r="AI1511">
        <f t="shared" ca="1" si="754"/>
        <v>634.02196770439878</v>
      </c>
      <c r="AJ1511">
        <f t="shared" ca="1" si="755"/>
        <v>635.09145155659814</v>
      </c>
      <c r="AM1511">
        <v>0</v>
      </c>
      <c r="AN1511">
        <v>0</v>
      </c>
      <c r="AO1511">
        <f t="shared" si="756"/>
        <v>0</v>
      </c>
      <c r="AP1511">
        <f t="shared" si="765"/>
        <v>0</v>
      </c>
      <c r="AQ1511">
        <f t="shared" ca="1" si="757"/>
        <v>1.0000000000000004</v>
      </c>
      <c r="AR1511" t="str">
        <f t="shared" ca="1" si="758"/>
        <v>Supercritical</v>
      </c>
      <c r="AS1511">
        <f t="shared" ca="1" si="759"/>
        <v>3.8141460404132466E-3</v>
      </c>
    </row>
    <row r="1512" spans="1:45" x14ac:dyDescent="0.35">
      <c r="A1512">
        <v>1363</v>
      </c>
      <c r="B1512">
        <v>1361.9960000000001</v>
      </c>
      <c r="C1512">
        <v>616065.995</v>
      </c>
      <c r="D1512">
        <v>3096645.38</v>
      </c>
      <c r="E1512">
        <v>631.88250000000005</v>
      </c>
      <c r="F1512">
        <v>5.2</v>
      </c>
      <c r="G1512">
        <v>0</v>
      </c>
      <c r="H1512" t="s">
        <v>194</v>
      </c>
      <c r="I1512">
        <v>5.7000000000000002E-2</v>
      </c>
      <c r="J1512">
        <f t="shared" si="760"/>
        <v>1</v>
      </c>
      <c r="K1512">
        <f t="shared" ca="1" si="761"/>
        <v>50.95</v>
      </c>
      <c r="L1512">
        <f t="shared" ca="1" si="762"/>
        <v>1.0684959309922624</v>
      </c>
      <c r="M1512">
        <f t="shared" ca="1" si="735"/>
        <v>5.5561788411597641</v>
      </c>
      <c r="N1512">
        <f t="shared" ca="1" si="736"/>
        <v>0.75728294997139567</v>
      </c>
      <c r="O1512">
        <f t="shared" ca="1" si="737"/>
        <v>9.1699712080119067</v>
      </c>
      <c r="P1512">
        <f t="shared" ca="1" si="738"/>
        <v>632.95099593099235</v>
      </c>
      <c r="Q1512">
        <f t="shared" ca="1" si="739"/>
        <v>637.23684567389591</v>
      </c>
      <c r="R1512">
        <f t="shared" ca="1" si="740"/>
        <v>2.7409906686322007E-2</v>
      </c>
      <c r="S1512">
        <f t="shared" ca="1" si="741"/>
        <v>2.8323507366843055</v>
      </c>
      <c r="T1512">
        <f t="shared" ca="1" si="742"/>
        <v>50.594272557643521</v>
      </c>
      <c r="U1512">
        <f t="shared" ca="1" si="763"/>
        <v>-2.7317062411952975E-2</v>
      </c>
      <c r="V1512">
        <f t="shared" ca="1" si="764"/>
        <v>0</v>
      </c>
      <c r="W1512">
        <f t="shared" ca="1" si="743"/>
        <v>1.9702598526756703</v>
      </c>
      <c r="X1512">
        <f t="shared" ca="1" si="744"/>
        <v>10.245351233913485</v>
      </c>
      <c r="Y1512">
        <f t="shared" ca="1" si="745"/>
        <v>1.1208718501985524</v>
      </c>
      <c r="Z1512">
        <f t="shared" ca="1" si="746"/>
        <v>4.9729871467313558</v>
      </c>
      <c r="AA1512">
        <f t="shared" ca="1" si="747"/>
        <v>633.85275985267572</v>
      </c>
      <c r="AB1512">
        <f t="shared" ca="1" si="748"/>
        <v>635.11323901483445</v>
      </c>
      <c r="AC1512">
        <f t="shared" ca="1" si="749"/>
        <v>4.7790610138113187E-3</v>
      </c>
      <c r="AD1512">
        <f t="shared" ca="1" si="750"/>
        <v>1.1311522900313429</v>
      </c>
      <c r="AE1512">
        <f t="shared" ca="1" si="751"/>
        <v>35.921105585061838</v>
      </c>
      <c r="AF1512">
        <f t="shared" ca="1" si="752"/>
        <v>4.2790610136762552E-3</v>
      </c>
      <c r="AG1512">
        <f t="shared" ca="1" si="753"/>
        <v>0</v>
      </c>
      <c r="AH1512">
        <f ca="1">IFERROR(IF(V32="Supercritical",MAX($D$16,IFERROR(L1512,MAX($D$16,POWER((ABS(K1512)^2)/($I$5*MAX(F1512,0.1)^2),1/3)))),IF(V32="Subcritical",MAX($D$16,IFERROR(W1512,MAX($D$16,POWER((ABS(K1512)^2)/($I$5*MAX(F1512,0.1)^2),1/3)))),IF(AND(IFERROR(V1512,0)=1,IFERROR(AG1512,0)=1),IF(IFERROR(T1512,-1E+99)&gt;=IFERROR(AE1512,-1E+99),MAX($D$16,IFERROR(L1512,MAX($D$16,POWER((ABS(K1512)^2)/($I$5*MAX(F1512,0.1)^2),1/3)))),MAX($D$16,IFERROR(W1512,MAX($D$16,POWER((ABS(K1512)^2)/($I$5*MAX(F1512,0.1)^2),1/3))))),IF(IFERROR(V1512,0)=1,MAX($D$16,IFERROR(L1512,MAX($D$16,POWER((ABS(K1512)^2)/($I$5*MAX(F1512,0.1)^2),1/3)))),IF(IFERROR(AG1512,0)=1,MAX($D$16,IFERROR(W1512,MAX($D$16,POWER((ABS(K1512)^2)/($I$5*MAX(F1512,0.1)^2),1/3)))),MAX($D$16,POWER((ABS(K1512)^2)/($I$5*MAX(F1512,0.1)^2),1/3))))))),MAX($D$16,POWER((ABS(K1512)^2)/($I$5*MAX(F1512,0.1)^2),1/3)))</f>
        <v>2.1389677043987478</v>
      </c>
      <c r="AI1512">
        <f t="shared" ca="1" si="754"/>
        <v>634.02146770439879</v>
      </c>
      <c r="AJ1512">
        <f t="shared" ca="1" si="755"/>
        <v>635.09095155659816</v>
      </c>
      <c r="AM1512">
        <v>0</v>
      </c>
      <c r="AN1512">
        <v>0</v>
      </c>
      <c r="AO1512">
        <f t="shared" si="756"/>
        <v>0</v>
      </c>
      <c r="AP1512">
        <f t="shared" si="765"/>
        <v>0</v>
      </c>
      <c r="AQ1512">
        <f t="shared" ca="1" si="757"/>
        <v>1.0000000000000004</v>
      </c>
      <c r="AR1512" t="str">
        <f t="shared" ca="1" si="758"/>
        <v>Supercritical</v>
      </c>
      <c r="AS1512">
        <f t="shared" ca="1" si="759"/>
        <v>3.8141460404132466E-3</v>
      </c>
    </row>
    <row r="1513" spans="1:45" x14ac:dyDescent="0.35">
      <c r="A1513">
        <v>1364</v>
      </c>
      <c r="B1513">
        <v>1362.9960000000001</v>
      </c>
      <c r="C1513">
        <v>616065.95299999998</v>
      </c>
      <c r="D1513">
        <v>3096644.3810000001</v>
      </c>
      <c r="E1513">
        <v>631.88199999999995</v>
      </c>
      <c r="F1513">
        <v>5.2</v>
      </c>
      <c r="G1513">
        <v>0</v>
      </c>
      <c r="H1513" t="s">
        <v>194</v>
      </c>
      <c r="I1513">
        <v>0</v>
      </c>
      <c r="J1513">
        <f t="shared" si="760"/>
        <v>1</v>
      </c>
      <c r="K1513">
        <f t="shared" ca="1" si="761"/>
        <v>50.95</v>
      </c>
      <c r="L1513">
        <f t="shared" ca="1" si="762"/>
        <v>1.0684959309922624</v>
      </c>
      <c r="M1513">
        <f t="shared" ca="1" si="735"/>
        <v>5.5561788411597641</v>
      </c>
      <c r="N1513">
        <f t="shared" ca="1" si="736"/>
        <v>0.75728294997139567</v>
      </c>
      <c r="O1513">
        <f t="shared" ca="1" si="737"/>
        <v>9.1699712080119067</v>
      </c>
      <c r="P1513">
        <f t="shared" ca="1" si="738"/>
        <v>632.95049593099225</v>
      </c>
      <c r="Q1513">
        <f t="shared" ca="1" si="739"/>
        <v>637.23634567389581</v>
      </c>
      <c r="R1513">
        <f t="shared" ca="1" si="740"/>
        <v>2.7409906686322007E-2</v>
      </c>
      <c r="S1513">
        <f t="shared" ca="1" si="741"/>
        <v>2.8323507366843055</v>
      </c>
      <c r="T1513">
        <f t="shared" ca="1" si="742"/>
        <v>50.594272557643521</v>
      </c>
      <c r="U1513">
        <f t="shared" ca="1" si="763"/>
        <v>-2.6909906686228169E-2</v>
      </c>
      <c r="V1513">
        <f t="shared" ca="1" si="764"/>
        <v>0</v>
      </c>
      <c r="W1513">
        <f t="shared" ca="1" si="743"/>
        <v>1.9643936919338587</v>
      </c>
      <c r="X1513">
        <f t="shared" ca="1" si="744"/>
        <v>10.214847198056066</v>
      </c>
      <c r="Y1513">
        <f t="shared" ca="1" si="745"/>
        <v>1.1189708740623778</v>
      </c>
      <c r="Z1513">
        <f t="shared" ca="1" si="746"/>
        <v>4.9878377044833355</v>
      </c>
      <c r="AA1513">
        <f t="shared" ca="1" si="747"/>
        <v>633.84639369193383</v>
      </c>
      <c r="AB1513">
        <f t="shared" ca="1" si="748"/>
        <v>635.11441229368029</v>
      </c>
      <c r="AC1513">
        <f t="shared" ca="1" si="749"/>
        <v>4.8185396395774484E-3</v>
      </c>
      <c r="AD1513">
        <f t="shared" ca="1" si="750"/>
        <v>1.1362229175823375</v>
      </c>
      <c r="AE1513">
        <f t="shared" ca="1" si="751"/>
        <v>35.938223222230434</v>
      </c>
      <c r="AF1513">
        <f t="shared" ca="1" si="752"/>
        <v>4.3185396395983844E-3</v>
      </c>
      <c r="AG1513">
        <f t="shared" ca="1" si="753"/>
        <v>0</v>
      </c>
      <c r="AH1513">
        <f ca="1">IFERROR(IF(V32="Supercritical",MAX($D$16,IFERROR(L1513,MAX($D$16,POWER((ABS(K1513)^2)/($I$5*MAX(F1513,0.1)^2),1/3)))),IF(V32="Subcritical",MAX($D$16,IFERROR(W1513,MAX($D$16,POWER((ABS(K1513)^2)/($I$5*MAX(F1513,0.1)^2),1/3)))),IF(AND(IFERROR(V1513,0)=1,IFERROR(AG1513,0)=1),IF(IFERROR(T1513,-1E+99)&gt;=IFERROR(AE1513,-1E+99),MAX($D$16,IFERROR(L1513,MAX($D$16,POWER((ABS(K1513)^2)/($I$5*MAX(F1513,0.1)^2),1/3)))),MAX($D$16,IFERROR(W1513,MAX($D$16,POWER((ABS(K1513)^2)/($I$5*MAX(F1513,0.1)^2),1/3))))),IF(IFERROR(V1513,0)=1,MAX($D$16,IFERROR(L1513,MAX($D$16,POWER((ABS(K1513)^2)/($I$5*MAX(F1513,0.1)^2),1/3)))),IF(IFERROR(AG1513,0)=1,MAX($D$16,IFERROR(W1513,MAX($D$16,POWER((ABS(K1513)^2)/($I$5*MAX(F1513,0.1)^2),1/3)))),MAX($D$16,POWER((ABS(K1513)^2)/($I$5*MAX(F1513,0.1)^2),1/3))))))),MAX($D$16,POWER((ABS(K1513)^2)/($I$5*MAX(F1513,0.1)^2),1/3)))</f>
        <v>2.1389677043987478</v>
      </c>
      <c r="AI1513">
        <f t="shared" ca="1" si="754"/>
        <v>634.02096770439869</v>
      </c>
      <c r="AJ1513">
        <f t="shared" ca="1" si="755"/>
        <v>635.09045155659805</v>
      </c>
      <c r="AM1513">
        <v>0</v>
      </c>
      <c r="AN1513">
        <v>0</v>
      </c>
      <c r="AO1513">
        <f t="shared" si="756"/>
        <v>0</v>
      </c>
      <c r="AP1513">
        <f t="shared" si="765"/>
        <v>0</v>
      </c>
      <c r="AQ1513">
        <f t="shared" ca="1" si="757"/>
        <v>1.0000000000000004</v>
      </c>
      <c r="AR1513" t="str">
        <f t="shared" ca="1" si="758"/>
        <v>Supercritical</v>
      </c>
      <c r="AS1513">
        <f t="shared" ca="1" si="759"/>
        <v>3.8141460404132466E-3</v>
      </c>
    </row>
    <row r="1514" spans="1:45" x14ac:dyDescent="0.35">
      <c r="A1514">
        <v>1365</v>
      </c>
      <c r="B1514">
        <v>1363.9960000000001</v>
      </c>
      <c r="C1514">
        <v>616065.91099999996</v>
      </c>
      <c r="D1514">
        <v>3096643.3820000002</v>
      </c>
      <c r="E1514">
        <v>631.88149999999996</v>
      </c>
      <c r="F1514">
        <v>5.2</v>
      </c>
      <c r="G1514">
        <v>0</v>
      </c>
      <c r="H1514" t="s">
        <v>194</v>
      </c>
      <c r="I1514">
        <v>0</v>
      </c>
      <c r="J1514">
        <f t="shared" si="760"/>
        <v>1</v>
      </c>
      <c r="K1514">
        <f t="shared" ca="1" si="761"/>
        <v>50.95</v>
      </c>
      <c r="L1514">
        <f t="shared" ca="1" si="762"/>
        <v>1.0684959309922624</v>
      </c>
      <c r="M1514">
        <f t="shared" ca="1" si="735"/>
        <v>5.5561788411597641</v>
      </c>
      <c r="N1514">
        <f t="shared" ca="1" si="736"/>
        <v>0.75728294997139567</v>
      </c>
      <c r="O1514">
        <f t="shared" ca="1" si="737"/>
        <v>9.1699712080119067</v>
      </c>
      <c r="P1514">
        <f t="shared" ca="1" si="738"/>
        <v>632.94999593099226</v>
      </c>
      <c r="Q1514">
        <f t="shared" ca="1" si="739"/>
        <v>637.23584567389582</v>
      </c>
      <c r="R1514">
        <f t="shared" ca="1" si="740"/>
        <v>2.7409906686322007E-2</v>
      </c>
      <c r="S1514">
        <f t="shared" ca="1" si="741"/>
        <v>2.8323507366843055</v>
      </c>
      <c r="T1514">
        <f t="shared" ca="1" si="742"/>
        <v>50.594272557643521</v>
      </c>
      <c r="U1514">
        <f t="shared" ca="1" si="763"/>
        <v>-2.6909906686341856E-2</v>
      </c>
      <c r="V1514">
        <f t="shared" ca="1" si="764"/>
        <v>0</v>
      </c>
      <c r="W1514">
        <f t="shared" ca="1" si="743"/>
        <v>1.9584362873405754</v>
      </c>
      <c r="X1514">
        <f t="shared" ca="1" si="744"/>
        <v>10.183868694170993</v>
      </c>
      <c r="Y1514">
        <f t="shared" ca="1" si="745"/>
        <v>1.1170353222280458</v>
      </c>
      <c r="Z1514">
        <f t="shared" ca="1" si="746"/>
        <v>5.0030103028687503</v>
      </c>
      <c r="AA1514">
        <f t="shared" ca="1" si="747"/>
        <v>633.83993628734049</v>
      </c>
      <c r="AB1514">
        <f t="shared" ca="1" si="748"/>
        <v>635.11568104221362</v>
      </c>
      <c r="AC1514">
        <f t="shared" ca="1" si="749"/>
        <v>4.8591029899835679E-3</v>
      </c>
      <c r="AD1514">
        <f t="shared" ca="1" si="750"/>
        <v>1.1414113054099573</v>
      </c>
      <c r="AE1514">
        <f t="shared" ca="1" si="751"/>
        <v>35.956263139898759</v>
      </c>
      <c r="AF1514">
        <f t="shared" ca="1" si="752"/>
        <v>4.4754396386679218E-3</v>
      </c>
      <c r="AG1514">
        <f t="shared" ca="1" si="753"/>
        <v>0</v>
      </c>
      <c r="AH1514">
        <f ca="1">IFERROR(IF(V32="Supercritical",MAX($D$16,IFERROR(L1514,MAX($D$16,POWER((ABS(K1514)^2)/($I$5*MAX(F1514,0.1)^2),1/3)))),IF(V32="Subcritical",MAX($D$16,IFERROR(W1514,MAX($D$16,POWER((ABS(K1514)^2)/($I$5*MAX(F1514,0.1)^2),1/3)))),IF(AND(IFERROR(V1514,0)=1,IFERROR(AG1514,0)=1),IF(IFERROR(T1514,-1E+99)&gt;=IFERROR(AE1514,-1E+99),MAX($D$16,IFERROR(L1514,MAX($D$16,POWER((ABS(K1514)^2)/($I$5*MAX(F1514,0.1)^2),1/3)))),MAX($D$16,IFERROR(W1514,MAX($D$16,POWER((ABS(K1514)^2)/($I$5*MAX(F1514,0.1)^2),1/3))))),IF(IFERROR(V1514,0)=1,MAX($D$16,IFERROR(L1514,MAX($D$16,POWER((ABS(K1514)^2)/($I$5*MAX(F1514,0.1)^2),1/3)))),IF(IFERROR(AG1514,0)=1,MAX($D$16,IFERROR(W1514,MAX($D$16,POWER((ABS(K1514)^2)/($I$5*MAX(F1514,0.1)^2),1/3)))),MAX($D$16,POWER((ABS(K1514)^2)/($I$5*MAX(F1514,0.1)^2),1/3))))))),MAX($D$16,POWER((ABS(K1514)^2)/($I$5*MAX(F1514,0.1)^2),1/3)))</f>
        <v>2.1389677043987478</v>
      </c>
      <c r="AI1514">
        <f t="shared" ca="1" si="754"/>
        <v>634.0204677043987</v>
      </c>
      <c r="AJ1514">
        <f t="shared" ca="1" si="755"/>
        <v>635.08995155659807</v>
      </c>
      <c r="AM1514">
        <v>0</v>
      </c>
      <c r="AN1514">
        <v>0</v>
      </c>
      <c r="AO1514">
        <f t="shared" si="756"/>
        <v>0</v>
      </c>
      <c r="AP1514">
        <f t="shared" si="765"/>
        <v>0</v>
      </c>
      <c r="AQ1514">
        <f t="shared" ca="1" si="757"/>
        <v>1.0000000000000004</v>
      </c>
      <c r="AR1514" t="str">
        <f t="shared" ca="1" si="758"/>
        <v>Supercritical</v>
      </c>
      <c r="AS1514">
        <f t="shared" ca="1" si="759"/>
        <v>3.8141460404132466E-3</v>
      </c>
    </row>
    <row r="1515" spans="1:45" x14ac:dyDescent="0.35">
      <c r="A1515">
        <v>1366</v>
      </c>
      <c r="B1515">
        <v>1364.9949999999999</v>
      </c>
      <c r="C1515">
        <v>616065.86899999995</v>
      </c>
      <c r="D1515">
        <v>3096642.3829999999</v>
      </c>
      <c r="E1515">
        <v>631.88099999999997</v>
      </c>
      <c r="F1515">
        <v>5.2</v>
      </c>
      <c r="G1515">
        <v>0</v>
      </c>
      <c r="H1515" t="s">
        <v>194</v>
      </c>
      <c r="I1515">
        <v>5.7000000000000002E-2</v>
      </c>
      <c r="J1515">
        <f t="shared" si="760"/>
        <v>0.99899999999979627</v>
      </c>
      <c r="K1515">
        <f t="shared" ca="1" si="761"/>
        <v>50.95</v>
      </c>
      <c r="L1515">
        <f t="shared" ca="1" si="762"/>
        <v>1.0684959309922624</v>
      </c>
      <c r="M1515">
        <f t="shared" ca="1" si="735"/>
        <v>5.5561788411597641</v>
      </c>
      <c r="N1515">
        <f t="shared" ca="1" si="736"/>
        <v>0.75728294997139567</v>
      </c>
      <c r="O1515">
        <f t="shared" ca="1" si="737"/>
        <v>9.1699712080119067</v>
      </c>
      <c r="P1515">
        <f t="shared" ca="1" si="738"/>
        <v>632.94949593099227</v>
      </c>
      <c r="Q1515">
        <f t="shared" ca="1" si="739"/>
        <v>637.23534567389584</v>
      </c>
      <c r="R1515">
        <f t="shared" ca="1" si="740"/>
        <v>2.7409906686322007E-2</v>
      </c>
      <c r="S1515">
        <f t="shared" ca="1" si="741"/>
        <v>2.8323507366843055</v>
      </c>
      <c r="T1515">
        <f t="shared" ca="1" si="742"/>
        <v>50.594272557643521</v>
      </c>
      <c r="U1515">
        <f t="shared" ca="1" si="763"/>
        <v>-2.7289652505260165E-2</v>
      </c>
      <c r="V1515">
        <f t="shared" ca="1" si="764"/>
        <v>0</v>
      </c>
      <c r="W1515">
        <f t="shared" ca="1" si="743"/>
        <v>1.9523934758853019</v>
      </c>
      <c r="X1515">
        <f t="shared" ca="1" si="744"/>
        <v>10.152446074603571</v>
      </c>
      <c r="Y1515">
        <f t="shared" ca="1" si="745"/>
        <v>1.1150668465261813</v>
      </c>
      <c r="Z1515">
        <f t="shared" ca="1" si="746"/>
        <v>5.0184950134777724</v>
      </c>
      <c r="AA1515">
        <f t="shared" ca="1" si="747"/>
        <v>633.83339347588526</v>
      </c>
      <c r="AB1515">
        <f t="shared" ca="1" si="748"/>
        <v>635.11704751259788</v>
      </c>
      <c r="AC1515">
        <f t="shared" ca="1" si="749"/>
        <v>4.9007397558342575E-3</v>
      </c>
      <c r="AD1515">
        <f t="shared" ca="1" si="750"/>
        <v>1.1467145403323193</v>
      </c>
      <c r="AE1515">
        <f t="shared" ca="1" si="751"/>
        <v>35.975241512510458</v>
      </c>
      <c r="AF1515">
        <f t="shared" ca="1" si="752"/>
        <v>4.5226868893450956E-3</v>
      </c>
      <c r="AG1515">
        <f t="shared" ca="1" si="753"/>
        <v>0</v>
      </c>
      <c r="AH1515">
        <f ca="1">IFERROR(IF(V32="Supercritical",MAX($D$16,IFERROR(L1515,MAX($D$16,POWER((ABS(K1515)^2)/($I$5*MAX(F1515,0.1)^2),1/3)))),IF(V32="Subcritical",MAX($D$16,IFERROR(W1515,MAX($D$16,POWER((ABS(K1515)^2)/($I$5*MAX(F1515,0.1)^2),1/3)))),IF(AND(IFERROR(V1515,0)=1,IFERROR(AG1515,0)=1),IF(IFERROR(T1515,-1E+99)&gt;=IFERROR(AE1515,-1E+99),MAX($D$16,IFERROR(L1515,MAX($D$16,POWER((ABS(K1515)^2)/($I$5*MAX(F1515,0.1)^2),1/3)))),MAX($D$16,IFERROR(W1515,MAX($D$16,POWER((ABS(K1515)^2)/($I$5*MAX(F1515,0.1)^2),1/3))))),IF(IFERROR(V1515,0)=1,MAX($D$16,IFERROR(L1515,MAX($D$16,POWER((ABS(K1515)^2)/($I$5*MAX(F1515,0.1)^2),1/3)))),IF(IFERROR(AG1515,0)=1,MAX($D$16,IFERROR(W1515,MAX($D$16,POWER((ABS(K1515)^2)/($I$5*MAX(F1515,0.1)^2),1/3)))),MAX($D$16,POWER((ABS(K1515)^2)/($I$5*MAX(F1515,0.1)^2),1/3))))))),MAX($D$16,POWER((ABS(K1515)^2)/($I$5*MAX(F1515,0.1)^2),1/3)))</f>
        <v>2.1389677043987478</v>
      </c>
      <c r="AI1515">
        <f t="shared" ca="1" si="754"/>
        <v>634.01996770439871</v>
      </c>
      <c r="AJ1515">
        <f t="shared" ca="1" si="755"/>
        <v>635.08945155659808</v>
      </c>
      <c r="AM1515">
        <v>0</v>
      </c>
      <c r="AN1515">
        <v>0</v>
      </c>
      <c r="AO1515">
        <f t="shared" si="756"/>
        <v>0</v>
      </c>
      <c r="AP1515">
        <f t="shared" si="765"/>
        <v>0</v>
      </c>
      <c r="AQ1515">
        <f t="shared" ca="1" si="757"/>
        <v>1.0000000000000004</v>
      </c>
      <c r="AR1515" t="str">
        <f t="shared" ca="1" si="758"/>
        <v>Supercritical</v>
      </c>
      <c r="AS1515">
        <f t="shared" ca="1" si="759"/>
        <v>3.8141460404132466E-3</v>
      </c>
    </row>
    <row r="1516" spans="1:45" x14ac:dyDescent="0.35">
      <c r="A1516">
        <v>1367</v>
      </c>
      <c r="B1516">
        <v>1365.9949999999999</v>
      </c>
      <c r="C1516">
        <v>616065.826</v>
      </c>
      <c r="D1516">
        <v>3096641.3840000001</v>
      </c>
      <c r="E1516">
        <v>631.88049999999998</v>
      </c>
      <c r="F1516">
        <v>5.2</v>
      </c>
      <c r="G1516">
        <v>0</v>
      </c>
      <c r="H1516" t="s">
        <v>194</v>
      </c>
      <c r="I1516">
        <v>5.7000000000000002E-2</v>
      </c>
      <c r="J1516">
        <f t="shared" si="760"/>
        <v>1</v>
      </c>
      <c r="K1516">
        <f t="shared" ca="1" si="761"/>
        <v>50.95</v>
      </c>
      <c r="L1516">
        <f t="shared" ca="1" si="762"/>
        <v>1.0684959309922624</v>
      </c>
      <c r="M1516">
        <f t="shared" ca="1" si="735"/>
        <v>5.5561788411597641</v>
      </c>
      <c r="N1516">
        <f t="shared" ca="1" si="736"/>
        <v>0.75728294997139567</v>
      </c>
      <c r="O1516">
        <f t="shared" ca="1" si="737"/>
        <v>9.1699712080119067</v>
      </c>
      <c r="P1516">
        <f t="shared" ca="1" si="738"/>
        <v>632.94899593099228</v>
      </c>
      <c r="Q1516">
        <f t="shared" ca="1" si="739"/>
        <v>637.23484567389585</v>
      </c>
      <c r="R1516">
        <f t="shared" ca="1" si="740"/>
        <v>2.7409906686322007E-2</v>
      </c>
      <c r="S1516">
        <f t="shared" ca="1" si="741"/>
        <v>2.8323507366843055</v>
      </c>
      <c r="T1516">
        <f t="shared" ca="1" si="742"/>
        <v>50.594272557643521</v>
      </c>
      <c r="U1516">
        <f t="shared" ca="1" si="763"/>
        <v>-2.7317062411952975E-2</v>
      </c>
      <c r="V1516">
        <f t="shared" ca="1" si="764"/>
        <v>0</v>
      </c>
      <c r="W1516">
        <f t="shared" ca="1" si="743"/>
        <v>1.9462715945474403</v>
      </c>
      <c r="X1516">
        <f t="shared" ca="1" si="744"/>
        <v>10.12061229164669</v>
      </c>
      <c r="Y1516">
        <f t="shared" ca="1" si="745"/>
        <v>1.1130672773470927</v>
      </c>
      <c r="Z1516">
        <f t="shared" ca="1" si="746"/>
        <v>5.0342803905306113</v>
      </c>
      <c r="AA1516">
        <f t="shared" ca="1" si="747"/>
        <v>633.82677159454738</v>
      </c>
      <c r="AB1516">
        <f t="shared" ca="1" si="748"/>
        <v>635.11851364605002</v>
      </c>
      <c r="AC1516">
        <f t="shared" ca="1" si="749"/>
        <v>4.9434342855018357E-3</v>
      </c>
      <c r="AD1516">
        <f t="shared" ca="1" si="750"/>
        <v>1.1521291760087882</v>
      </c>
      <c r="AE1516">
        <f t="shared" ca="1" si="751"/>
        <v>35.995171079478091</v>
      </c>
      <c r="AF1516">
        <f t="shared" ca="1" si="752"/>
        <v>4.447740092246022E-3</v>
      </c>
      <c r="AG1516">
        <f t="shared" ca="1" si="753"/>
        <v>0</v>
      </c>
      <c r="AH1516">
        <f ca="1">IFERROR(IF(V32="Supercritical",MAX($D$16,IFERROR(L1516,MAX($D$16,POWER((ABS(K1516)^2)/($I$5*MAX(F1516,0.1)^2),1/3)))),IF(V32="Subcritical",MAX($D$16,IFERROR(W1516,MAX($D$16,POWER((ABS(K1516)^2)/($I$5*MAX(F1516,0.1)^2),1/3)))),IF(AND(IFERROR(V1516,0)=1,IFERROR(AG1516,0)=1),IF(IFERROR(T1516,-1E+99)&gt;=IFERROR(AE1516,-1E+99),MAX($D$16,IFERROR(L1516,MAX($D$16,POWER((ABS(K1516)^2)/($I$5*MAX(F1516,0.1)^2),1/3)))),MAX($D$16,IFERROR(W1516,MAX($D$16,POWER((ABS(K1516)^2)/($I$5*MAX(F1516,0.1)^2),1/3))))),IF(IFERROR(V1516,0)=1,MAX($D$16,IFERROR(L1516,MAX($D$16,POWER((ABS(K1516)^2)/($I$5*MAX(F1516,0.1)^2),1/3)))),IF(IFERROR(AG1516,0)=1,MAX($D$16,IFERROR(W1516,MAX($D$16,POWER((ABS(K1516)^2)/($I$5*MAX(F1516,0.1)^2),1/3)))),MAX($D$16,POWER((ABS(K1516)^2)/($I$5*MAX(F1516,0.1)^2),1/3))))))),MAX($D$16,POWER((ABS(K1516)^2)/($I$5*MAX(F1516,0.1)^2),1/3)))</f>
        <v>2.1389677043987478</v>
      </c>
      <c r="AI1516">
        <f t="shared" ca="1" si="754"/>
        <v>634.01946770439872</v>
      </c>
      <c r="AJ1516">
        <f t="shared" ca="1" si="755"/>
        <v>635.08895155659809</v>
      </c>
      <c r="AM1516">
        <v>0</v>
      </c>
      <c r="AN1516">
        <v>0</v>
      </c>
      <c r="AO1516">
        <f t="shared" si="756"/>
        <v>0</v>
      </c>
      <c r="AP1516">
        <f t="shared" si="765"/>
        <v>0</v>
      </c>
      <c r="AQ1516">
        <f t="shared" ca="1" si="757"/>
        <v>1.0000000000000004</v>
      </c>
      <c r="AR1516" t="str">
        <f t="shared" ca="1" si="758"/>
        <v>Supercritical</v>
      </c>
      <c r="AS1516">
        <f t="shared" ca="1" si="759"/>
        <v>3.8141460404132466E-3</v>
      </c>
    </row>
    <row r="1517" spans="1:45" x14ac:dyDescent="0.35">
      <c r="A1517">
        <v>1368</v>
      </c>
      <c r="B1517">
        <v>1366.9949999999999</v>
      </c>
      <c r="C1517">
        <v>616065.78399999999</v>
      </c>
      <c r="D1517">
        <v>3096640.3849999998</v>
      </c>
      <c r="E1517">
        <v>631.88</v>
      </c>
      <c r="F1517">
        <v>5.2</v>
      </c>
      <c r="G1517">
        <v>0</v>
      </c>
      <c r="H1517" t="s">
        <v>194</v>
      </c>
      <c r="I1517">
        <v>2E-3</v>
      </c>
      <c r="J1517">
        <f t="shared" si="760"/>
        <v>1</v>
      </c>
      <c r="K1517">
        <f t="shared" ca="1" si="761"/>
        <v>50.95</v>
      </c>
      <c r="L1517">
        <f t="shared" ca="1" si="762"/>
        <v>1.0684959309922624</v>
      </c>
      <c r="M1517">
        <f t="shared" ca="1" si="735"/>
        <v>5.5561788411597641</v>
      </c>
      <c r="N1517">
        <f t="shared" ca="1" si="736"/>
        <v>0.75728294997139567</v>
      </c>
      <c r="O1517">
        <f t="shared" ca="1" si="737"/>
        <v>9.1699712080119067</v>
      </c>
      <c r="P1517">
        <f t="shared" ca="1" si="738"/>
        <v>632.94849593099229</v>
      </c>
      <c r="Q1517">
        <f t="shared" ca="1" si="739"/>
        <v>637.23434567389586</v>
      </c>
      <c r="R1517">
        <f t="shared" ca="1" si="740"/>
        <v>2.7409906686322007E-2</v>
      </c>
      <c r="S1517">
        <f t="shared" ca="1" si="741"/>
        <v>2.8323507366843055</v>
      </c>
      <c r="T1517">
        <f t="shared" ca="1" si="742"/>
        <v>50.594272557643521</v>
      </c>
      <c r="U1517">
        <f t="shared" ca="1" si="763"/>
        <v>-2.6924192852106898E-2</v>
      </c>
      <c r="V1517">
        <f t="shared" ca="1" si="764"/>
        <v>0</v>
      </c>
      <c r="W1517">
        <f t="shared" ca="1" si="743"/>
        <v>1.9400774704721331</v>
      </c>
      <c r="X1517">
        <f t="shared" ca="1" si="744"/>
        <v>10.088402846455093</v>
      </c>
      <c r="Y1517">
        <f t="shared" ca="1" si="745"/>
        <v>1.1110386234671428</v>
      </c>
      <c r="Z1517">
        <f t="shared" ca="1" si="746"/>
        <v>5.0503534380472361</v>
      </c>
      <c r="AA1517">
        <f t="shared" ca="1" si="747"/>
        <v>633.82007747047214</v>
      </c>
      <c r="AB1517">
        <f t="shared" ca="1" si="748"/>
        <v>635.12008103057383</v>
      </c>
      <c r="AC1517">
        <f t="shared" ca="1" si="749"/>
        <v>4.9871663404963988E-3</v>
      </c>
      <c r="AD1517">
        <f t="shared" ca="1" si="750"/>
        <v>1.1576512164721886</v>
      </c>
      <c r="AE1517">
        <f t="shared" ca="1" si="751"/>
        <v>36.016060769990908</v>
      </c>
      <c r="AF1517">
        <f t="shared" ca="1" si="752"/>
        <v>4.4964868519627998E-3</v>
      </c>
      <c r="AG1517">
        <f t="shared" ca="1" si="753"/>
        <v>0</v>
      </c>
      <c r="AH1517">
        <f ca="1">IFERROR(IF(V32="Supercritical",MAX($D$16,IFERROR(L1517,MAX($D$16,POWER((ABS(K1517)^2)/($I$5*MAX(F1517,0.1)^2),1/3)))),IF(V32="Subcritical",MAX($D$16,IFERROR(W1517,MAX($D$16,POWER((ABS(K1517)^2)/($I$5*MAX(F1517,0.1)^2),1/3)))),IF(AND(IFERROR(V1517,0)=1,IFERROR(AG1517,0)=1),IF(IFERROR(T1517,-1E+99)&gt;=IFERROR(AE1517,-1E+99),MAX($D$16,IFERROR(L1517,MAX($D$16,POWER((ABS(K1517)^2)/($I$5*MAX(F1517,0.1)^2),1/3)))),MAX($D$16,IFERROR(W1517,MAX($D$16,POWER((ABS(K1517)^2)/($I$5*MAX(F1517,0.1)^2),1/3))))),IF(IFERROR(V1517,0)=1,MAX($D$16,IFERROR(L1517,MAX($D$16,POWER((ABS(K1517)^2)/($I$5*MAX(F1517,0.1)^2),1/3)))),IF(IFERROR(AG1517,0)=1,MAX($D$16,IFERROR(W1517,MAX($D$16,POWER((ABS(K1517)^2)/($I$5*MAX(F1517,0.1)^2),1/3)))),MAX($D$16,POWER((ABS(K1517)^2)/($I$5*MAX(F1517,0.1)^2),1/3))))))),MAX($D$16,POWER((ABS(K1517)^2)/($I$5*MAX(F1517,0.1)^2),1/3)))</f>
        <v>2.1389677043987478</v>
      </c>
      <c r="AI1517">
        <f t="shared" ca="1" si="754"/>
        <v>634.01896770439873</v>
      </c>
      <c r="AJ1517">
        <f t="shared" ca="1" si="755"/>
        <v>635.0884515565981</v>
      </c>
      <c r="AM1517">
        <v>0</v>
      </c>
      <c r="AN1517">
        <v>0</v>
      </c>
      <c r="AO1517">
        <f t="shared" si="756"/>
        <v>0</v>
      </c>
      <c r="AP1517">
        <f t="shared" si="765"/>
        <v>0</v>
      </c>
      <c r="AQ1517">
        <f t="shared" ca="1" si="757"/>
        <v>1.0000000000000004</v>
      </c>
      <c r="AR1517" t="str">
        <f t="shared" ca="1" si="758"/>
        <v>Supercritical</v>
      </c>
      <c r="AS1517">
        <f t="shared" ca="1" si="759"/>
        <v>3.8141460404132466E-3</v>
      </c>
    </row>
    <row r="1518" spans="1:45" x14ac:dyDescent="0.35">
      <c r="A1518">
        <v>1369</v>
      </c>
      <c r="B1518">
        <v>1367.9960000000001</v>
      </c>
      <c r="C1518">
        <v>616065.74199999997</v>
      </c>
      <c r="D1518">
        <v>3096639.3849999998</v>
      </c>
      <c r="E1518">
        <v>631.87950000000001</v>
      </c>
      <c r="F1518">
        <v>5.2</v>
      </c>
      <c r="G1518">
        <v>0</v>
      </c>
      <c r="H1518" t="s">
        <v>194</v>
      </c>
      <c r="I1518">
        <v>2E-3</v>
      </c>
      <c r="J1518">
        <f t="shared" si="760"/>
        <v>1.0010000000002037</v>
      </c>
      <c r="K1518">
        <f t="shared" ca="1" si="761"/>
        <v>50.95</v>
      </c>
      <c r="L1518">
        <f t="shared" ca="1" si="762"/>
        <v>1.0684959309922624</v>
      </c>
      <c r="M1518">
        <f t="shared" ca="1" si="735"/>
        <v>5.5561788411597641</v>
      </c>
      <c r="N1518">
        <f t="shared" ca="1" si="736"/>
        <v>0.75728294997139567</v>
      </c>
      <c r="O1518">
        <f t="shared" ca="1" si="737"/>
        <v>9.1699712080119067</v>
      </c>
      <c r="P1518">
        <f t="shared" ca="1" si="738"/>
        <v>632.94799593099231</v>
      </c>
      <c r="Q1518">
        <f t="shared" ca="1" si="739"/>
        <v>637.23384567389587</v>
      </c>
      <c r="R1518">
        <f t="shared" ca="1" si="740"/>
        <v>2.7409906686322007E-2</v>
      </c>
      <c r="S1518">
        <f t="shared" ca="1" si="741"/>
        <v>2.8323507366843055</v>
      </c>
      <c r="T1518">
        <f t="shared" ca="1" si="742"/>
        <v>50.594272557643521</v>
      </c>
      <c r="U1518">
        <f t="shared" ca="1" si="763"/>
        <v>-2.6951602758799709E-2</v>
      </c>
      <c r="V1518">
        <f t="shared" ca="1" si="764"/>
        <v>0</v>
      </c>
      <c r="W1518">
        <f t="shared" ca="1" si="743"/>
        <v>1.9338184062843171</v>
      </c>
      <c r="X1518">
        <f t="shared" ca="1" si="744"/>
        <v>10.055855712678449</v>
      </c>
      <c r="Y1518">
        <f t="shared" ca="1" si="745"/>
        <v>1.1089830702901604</v>
      </c>
      <c r="Z1518">
        <f t="shared" ca="1" si="746"/>
        <v>5.0666995883564745</v>
      </c>
      <c r="AA1518">
        <f t="shared" ca="1" si="747"/>
        <v>633.81331840628434</v>
      </c>
      <c r="AB1518">
        <f t="shared" ca="1" si="748"/>
        <v>635.12175085881495</v>
      </c>
      <c r="AC1518">
        <f t="shared" ca="1" si="749"/>
        <v>5.0319108717079954E-3</v>
      </c>
      <c r="AD1518">
        <f t="shared" ca="1" si="750"/>
        <v>1.1632761033035477</v>
      </c>
      <c r="AE1518">
        <f t="shared" ca="1" si="751"/>
        <v>36.037915338927185</v>
      </c>
      <c r="AF1518">
        <f t="shared" ca="1" si="752"/>
        <v>5.6549820601503598E-3</v>
      </c>
      <c r="AG1518">
        <f t="shared" ca="1" si="753"/>
        <v>0</v>
      </c>
      <c r="AH1518">
        <f ca="1">IFERROR(IF(V32="Supercritical",MAX($D$16,IFERROR(L1518,MAX($D$16,POWER((ABS(K1518)^2)/($I$5*MAX(F1518,0.1)^2),1/3)))),IF(V32="Subcritical",MAX($D$16,IFERROR(W1518,MAX($D$16,POWER((ABS(K1518)^2)/($I$5*MAX(F1518,0.1)^2),1/3)))),IF(AND(IFERROR(V1518,0)=1,IFERROR(AG1518,0)=1),IF(IFERROR(T1518,-1E+99)&gt;=IFERROR(AE1518,-1E+99),MAX($D$16,IFERROR(L1518,MAX($D$16,POWER((ABS(K1518)^2)/($I$5*MAX(F1518,0.1)^2),1/3)))),MAX($D$16,IFERROR(W1518,MAX($D$16,POWER((ABS(K1518)^2)/($I$5*MAX(F1518,0.1)^2),1/3))))),IF(IFERROR(V1518,0)=1,MAX($D$16,IFERROR(L1518,MAX($D$16,POWER((ABS(K1518)^2)/($I$5*MAX(F1518,0.1)^2),1/3)))),IF(IFERROR(AG1518,0)=1,MAX($D$16,IFERROR(W1518,MAX($D$16,POWER((ABS(K1518)^2)/($I$5*MAX(F1518,0.1)^2),1/3)))),MAX($D$16,POWER((ABS(K1518)^2)/($I$5*MAX(F1518,0.1)^2),1/3))))))),MAX($D$16,POWER((ABS(K1518)^2)/($I$5*MAX(F1518,0.1)^2),1/3)))</f>
        <v>2.1389677043987478</v>
      </c>
      <c r="AI1518">
        <f t="shared" ca="1" si="754"/>
        <v>634.01846770439874</v>
      </c>
      <c r="AJ1518">
        <f t="shared" ca="1" si="755"/>
        <v>635.08795155659811</v>
      </c>
      <c r="AM1518">
        <v>0</v>
      </c>
      <c r="AN1518">
        <v>0</v>
      </c>
      <c r="AO1518">
        <f t="shared" si="756"/>
        <v>0</v>
      </c>
      <c r="AP1518">
        <f t="shared" si="765"/>
        <v>0</v>
      </c>
      <c r="AQ1518">
        <f t="shared" ca="1" si="757"/>
        <v>1.0000000000000004</v>
      </c>
      <c r="AR1518" t="str">
        <f t="shared" ca="1" si="758"/>
        <v>Supercritical</v>
      </c>
      <c r="AS1518">
        <f t="shared" ca="1" si="759"/>
        <v>3.8141460404132466E-3</v>
      </c>
    </row>
    <row r="1519" spans="1:45" x14ac:dyDescent="0.35">
      <c r="A1519">
        <v>1370</v>
      </c>
      <c r="B1519">
        <v>1368.9960000000001</v>
      </c>
      <c r="C1519">
        <v>616065.69999999995</v>
      </c>
      <c r="D1519">
        <v>3096638.3859999999</v>
      </c>
      <c r="E1519">
        <v>631.87900000000002</v>
      </c>
      <c r="F1519">
        <v>5.2</v>
      </c>
      <c r="G1519">
        <v>0</v>
      </c>
      <c r="H1519" t="s">
        <v>194</v>
      </c>
      <c r="I1519">
        <v>0.51500000000000001</v>
      </c>
      <c r="J1519">
        <f t="shared" si="760"/>
        <v>1</v>
      </c>
      <c r="K1519">
        <f t="shared" ca="1" si="761"/>
        <v>50.95</v>
      </c>
      <c r="L1519">
        <f t="shared" ca="1" si="762"/>
        <v>1.0684959309922624</v>
      </c>
      <c r="M1519">
        <f t="shared" ca="1" si="735"/>
        <v>5.5561788411597641</v>
      </c>
      <c r="N1519">
        <f t="shared" ca="1" si="736"/>
        <v>0.75728294997139567</v>
      </c>
      <c r="O1519">
        <f t="shared" ca="1" si="737"/>
        <v>9.1699712080119067</v>
      </c>
      <c r="P1519">
        <f t="shared" ca="1" si="738"/>
        <v>632.94749593099232</v>
      </c>
      <c r="Q1519">
        <f t="shared" ca="1" si="739"/>
        <v>637.23334567389588</v>
      </c>
      <c r="R1519">
        <f t="shared" ca="1" si="740"/>
        <v>2.7409906686322007E-2</v>
      </c>
      <c r="S1519">
        <f t="shared" ca="1" si="741"/>
        <v>2.8323507366843055</v>
      </c>
      <c r="T1519">
        <f t="shared" ca="1" si="742"/>
        <v>50.594272557643521</v>
      </c>
      <c r="U1519">
        <f t="shared" ca="1" si="763"/>
        <v>-3.0588594382379597E-2</v>
      </c>
      <c r="V1519">
        <f t="shared" ca="1" si="764"/>
        <v>0</v>
      </c>
      <c r="W1519">
        <f t="shared" ca="1" si="743"/>
        <v>1.9275021603335263</v>
      </c>
      <c r="X1519">
        <f t="shared" ca="1" si="744"/>
        <v>10.023011233734337</v>
      </c>
      <c r="Y1519">
        <f t="shared" ca="1" si="745"/>
        <v>1.1069029763859874</v>
      </c>
      <c r="Z1519">
        <f t="shared" ca="1" si="746"/>
        <v>5.0833026933580756</v>
      </c>
      <c r="AA1519">
        <f t="shared" ca="1" si="747"/>
        <v>633.80650216033359</v>
      </c>
      <c r="AB1519">
        <f t="shared" ca="1" si="748"/>
        <v>635.1235238867506</v>
      </c>
      <c r="AC1519">
        <f t="shared" ca="1" si="749"/>
        <v>5.0776378219062239E-3</v>
      </c>
      <c r="AD1519">
        <f t="shared" ca="1" si="750"/>
        <v>1.1689987070017291</v>
      </c>
      <c r="AE1519">
        <f t="shared" ca="1" si="751"/>
        <v>36.060735020934551</v>
      </c>
      <c r="AF1519">
        <f t="shared" ca="1" si="752"/>
        <v>1.0046243393844634E-2</v>
      </c>
      <c r="AG1519">
        <f t="shared" ca="1" si="753"/>
        <v>0</v>
      </c>
      <c r="AH1519">
        <f ca="1">IFERROR(IF(V32="Supercritical",MAX($D$16,IFERROR(L1519,MAX($D$16,POWER((ABS(K1519)^2)/($I$5*MAX(F1519,0.1)^2),1/3)))),IF(V32="Subcritical",MAX($D$16,IFERROR(W1519,MAX($D$16,POWER((ABS(K1519)^2)/($I$5*MAX(F1519,0.1)^2),1/3)))),IF(AND(IFERROR(V1519,0)=1,IFERROR(AG1519,0)=1),IF(IFERROR(T1519,-1E+99)&gt;=IFERROR(AE1519,-1E+99),MAX($D$16,IFERROR(L1519,MAX($D$16,POWER((ABS(K1519)^2)/($I$5*MAX(F1519,0.1)^2),1/3)))),MAX($D$16,IFERROR(W1519,MAX($D$16,POWER((ABS(K1519)^2)/($I$5*MAX(F1519,0.1)^2),1/3))))),IF(IFERROR(V1519,0)=1,MAX($D$16,IFERROR(L1519,MAX($D$16,POWER((ABS(K1519)^2)/($I$5*MAX(F1519,0.1)^2),1/3)))),IF(IFERROR(AG1519,0)=1,MAX($D$16,IFERROR(W1519,MAX($D$16,POWER((ABS(K1519)^2)/($I$5*MAX(F1519,0.1)^2),1/3)))),MAX($D$16,POWER((ABS(K1519)^2)/($I$5*MAX(F1519,0.1)^2),1/3))))))),MAX($D$16,POWER((ABS(K1519)^2)/($I$5*MAX(F1519,0.1)^2),1/3)))</f>
        <v>2.1389677043987478</v>
      </c>
      <c r="AI1519">
        <f t="shared" ca="1" si="754"/>
        <v>634.01796770439876</v>
      </c>
      <c r="AJ1519">
        <f t="shared" ca="1" si="755"/>
        <v>635.08745155659813</v>
      </c>
      <c r="AM1519">
        <v>0</v>
      </c>
      <c r="AN1519">
        <v>0</v>
      </c>
      <c r="AO1519">
        <f t="shared" si="756"/>
        <v>0</v>
      </c>
      <c r="AP1519">
        <f t="shared" si="765"/>
        <v>0</v>
      </c>
      <c r="AQ1519">
        <f t="shared" ca="1" si="757"/>
        <v>1.0000000000000004</v>
      </c>
      <c r="AR1519" t="str">
        <f t="shared" ca="1" si="758"/>
        <v>Supercritical</v>
      </c>
      <c r="AS1519">
        <f t="shared" ca="1" si="759"/>
        <v>3.8141460404132466E-3</v>
      </c>
    </row>
    <row r="1520" spans="1:45" x14ac:dyDescent="0.35">
      <c r="A1520">
        <v>1371</v>
      </c>
      <c r="B1520">
        <v>1369.9960000000001</v>
      </c>
      <c r="C1520">
        <v>616065.66700000002</v>
      </c>
      <c r="D1520">
        <v>3096637.3870000001</v>
      </c>
      <c r="E1520">
        <v>631.87850000000003</v>
      </c>
      <c r="F1520">
        <v>5.1989999999999998</v>
      </c>
      <c r="G1520">
        <v>0</v>
      </c>
      <c r="H1520" t="s">
        <v>194</v>
      </c>
      <c r="I1520">
        <v>2.2360000000000002</v>
      </c>
      <c r="J1520">
        <f t="shared" si="760"/>
        <v>1</v>
      </c>
      <c r="K1520">
        <f t="shared" ca="1" si="761"/>
        <v>50.95</v>
      </c>
      <c r="L1520">
        <f t="shared" ca="1" si="762"/>
        <v>1.0684959309922624</v>
      </c>
      <c r="M1520">
        <f t="shared" ca="1" si="735"/>
        <v>5.5551103452287718</v>
      </c>
      <c r="N1520">
        <f t="shared" ca="1" si="736"/>
        <v>0.75724052721699853</v>
      </c>
      <c r="O1520">
        <f t="shared" ca="1" si="737"/>
        <v>9.1717350032048319</v>
      </c>
      <c r="P1520">
        <f t="shared" ca="1" si="738"/>
        <v>632.94699593099233</v>
      </c>
      <c r="Q1520">
        <f t="shared" ca="1" si="739"/>
        <v>637.23449455326613</v>
      </c>
      <c r="R1520">
        <f t="shared" ca="1" si="740"/>
        <v>2.7422500247355184E-2</v>
      </c>
      <c r="S1520">
        <f t="shared" ca="1" si="741"/>
        <v>2.8328955242851297</v>
      </c>
      <c r="T1520">
        <f t="shared" ca="1" si="742"/>
        <v>50.602862303540007</v>
      </c>
      <c r="U1520">
        <f t="shared" ca="1" si="763"/>
        <v>-4.470804897312064E-2</v>
      </c>
      <c r="V1520">
        <f t="shared" ca="1" si="764"/>
        <v>0</v>
      </c>
      <c r="W1520">
        <f t="shared" ca="1" si="743"/>
        <v>1.9211369217269323</v>
      </c>
      <c r="X1520">
        <f t="shared" ca="1" si="744"/>
        <v>9.987990856058321</v>
      </c>
      <c r="Y1520">
        <f t="shared" ca="1" si="745"/>
        <v>1.1047105782875835</v>
      </c>
      <c r="Z1520">
        <f t="shared" ca="1" si="746"/>
        <v>5.1011260156586689</v>
      </c>
      <c r="AA1520">
        <f t="shared" ca="1" si="747"/>
        <v>633.79963692172691</v>
      </c>
      <c r="AB1520">
        <f t="shared" ca="1" si="748"/>
        <v>635.12591045014835</v>
      </c>
      <c r="AC1520">
        <f t="shared" ca="1" si="749"/>
        <v>5.1268420660260765E-3</v>
      </c>
      <c r="AD1520">
        <f t="shared" ca="1" si="750"/>
        <v>1.1750392921848885</v>
      </c>
      <c r="AE1520">
        <f t="shared" ca="1" si="751"/>
        <v>36.087764752734458</v>
      </c>
      <c r="AF1520">
        <f t="shared" ca="1" si="752"/>
        <v>4.7528380512176227E-3</v>
      </c>
      <c r="AG1520">
        <f t="shared" ca="1" si="753"/>
        <v>0</v>
      </c>
      <c r="AH1520">
        <f ca="1">IFERROR(IF(V32="Supercritical",MAX($D$16,IFERROR(L1520,MAX($D$16,POWER((ABS(K1520)^2)/($I$5*MAX(F1520,0.1)^2),1/3)))),IF(V32="Subcritical",MAX($D$16,IFERROR(W1520,MAX($D$16,POWER((ABS(K1520)^2)/($I$5*MAX(F1520,0.1)^2),1/3)))),IF(AND(IFERROR(V1520,0)=1,IFERROR(AG1520,0)=1),IF(IFERROR(T1520,-1E+99)&gt;=IFERROR(AE1520,-1E+99),MAX($D$16,IFERROR(L1520,MAX($D$16,POWER((ABS(K1520)^2)/($I$5*MAX(F1520,0.1)^2),1/3)))),MAX($D$16,IFERROR(W1520,MAX($D$16,POWER((ABS(K1520)^2)/($I$5*MAX(F1520,0.1)^2),1/3))))),IF(IFERROR(V1520,0)=1,MAX($D$16,IFERROR(L1520,MAX($D$16,POWER((ABS(K1520)^2)/($I$5*MAX(F1520,0.1)^2),1/3)))),IF(IFERROR(AG1520,0)=1,MAX($D$16,IFERROR(W1520,MAX($D$16,POWER((ABS(K1520)^2)/($I$5*MAX(F1520,0.1)^2),1/3)))),MAX($D$16,POWER((ABS(K1520)^2)/($I$5*MAX(F1520,0.1)^2),1/3))))))),MAX($D$16,POWER((ABS(K1520)^2)/($I$5*MAX(F1520,0.1)^2),1/3)))</f>
        <v>2.1392419749816058</v>
      </c>
      <c r="AI1520">
        <f t="shared" ca="1" si="754"/>
        <v>634.01774197498162</v>
      </c>
      <c r="AJ1520">
        <f t="shared" ca="1" si="755"/>
        <v>635.08736296247241</v>
      </c>
      <c r="AM1520">
        <v>0</v>
      </c>
      <c r="AN1520">
        <v>0</v>
      </c>
      <c r="AO1520">
        <f t="shared" si="756"/>
        <v>0</v>
      </c>
      <c r="AP1520">
        <f t="shared" si="765"/>
        <v>0</v>
      </c>
      <c r="AQ1520">
        <f t="shared" ca="1" si="757"/>
        <v>1.0000000000000002</v>
      </c>
      <c r="AR1520" t="str">
        <f t="shared" ca="1" si="758"/>
        <v>Supercritical</v>
      </c>
      <c r="AS1520">
        <f t="shared" ca="1" si="759"/>
        <v>3.8147189075127259E-3</v>
      </c>
    </row>
    <row r="1521" spans="1:45" x14ac:dyDescent="0.35">
      <c r="A1521">
        <v>1372</v>
      </c>
      <c r="B1521">
        <v>1370.9960000000001</v>
      </c>
      <c r="C1521">
        <v>616065.67299999995</v>
      </c>
      <c r="D1521">
        <v>3096636.3870000001</v>
      </c>
      <c r="E1521">
        <v>631.87800000000004</v>
      </c>
      <c r="F1521">
        <v>5.1989999999999998</v>
      </c>
      <c r="G1521">
        <v>0</v>
      </c>
      <c r="H1521" t="s">
        <v>194</v>
      </c>
      <c r="I1521">
        <v>5.7000000000000002E-2</v>
      </c>
      <c r="J1521">
        <f t="shared" si="760"/>
        <v>1</v>
      </c>
      <c r="K1521">
        <f t="shared" ca="1" si="761"/>
        <v>50.95</v>
      </c>
      <c r="L1521">
        <f t="shared" ca="1" si="762"/>
        <v>1.0684959309922624</v>
      </c>
      <c r="M1521">
        <f t="shared" ca="1" si="735"/>
        <v>5.5551103452287718</v>
      </c>
      <c r="N1521">
        <f t="shared" ca="1" si="736"/>
        <v>0.75724052721699853</v>
      </c>
      <c r="O1521">
        <f t="shared" ca="1" si="737"/>
        <v>9.1717350032048319</v>
      </c>
      <c r="P1521">
        <f t="shared" ca="1" si="738"/>
        <v>632.94649593099234</v>
      </c>
      <c r="Q1521">
        <f t="shared" ca="1" si="739"/>
        <v>637.23399455326614</v>
      </c>
      <c r="R1521">
        <f t="shared" ca="1" si="740"/>
        <v>2.7422500247355184E-2</v>
      </c>
      <c r="S1521">
        <f t="shared" ca="1" si="741"/>
        <v>2.8328955242851297</v>
      </c>
      <c r="T1521">
        <f t="shared" ca="1" si="742"/>
        <v>50.602862303540007</v>
      </c>
      <c r="U1521">
        <f t="shared" ca="1" si="763"/>
        <v>-2.7329812616471827E-2</v>
      </c>
      <c r="V1521">
        <f t="shared" ca="1" si="764"/>
        <v>0</v>
      </c>
      <c r="W1521">
        <f t="shared" ca="1" si="743"/>
        <v>1.9147312800831771</v>
      </c>
      <c r="X1521">
        <f t="shared" ca="1" si="744"/>
        <v>9.9546879251524381</v>
      </c>
      <c r="Y1521">
        <f t="shared" ca="1" si="745"/>
        <v>1.1025894894965393</v>
      </c>
      <c r="Z1521">
        <f t="shared" ca="1" si="746"/>
        <v>5.1181915880321078</v>
      </c>
      <c r="AA1521">
        <f t="shared" ca="1" si="747"/>
        <v>633.79273128008322</v>
      </c>
      <c r="AB1521">
        <f t="shared" ca="1" si="748"/>
        <v>635.1278936211537</v>
      </c>
      <c r="AC1521">
        <f t="shared" ca="1" si="749"/>
        <v>5.1744452710640373E-3</v>
      </c>
      <c r="AD1521">
        <f t="shared" ca="1" si="750"/>
        <v>1.1809407774744565</v>
      </c>
      <c r="AE1521">
        <f t="shared" ca="1" si="751"/>
        <v>36.112525046422775</v>
      </c>
      <c r="AF1521">
        <f t="shared" ca="1" si="752"/>
        <v>5.1012856933994044E-3</v>
      </c>
      <c r="AG1521">
        <f t="shared" ca="1" si="753"/>
        <v>0</v>
      </c>
      <c r="AH1521">
        <f ca="1">IFERROR(IF(V32="Supercritical",MAX($D$16,IFERROR(L1521,MAX($D$16,POWER((ABS(K1521)^2)/($I$5*MAX(F1521,0.1)^2),1/3)))),IF(V32="Subcritical",MAX($D$16,IFERROR(W1521,MAX($D$16,POWER((ABS(K1521)^2)/($I$5*MAX(F1521,0.1)^2),1/3)))),IF(AND(IFERROR(V1521,0)=1,IFERROR(AG1521,0)=1),IF(IFERROR(T1521,-1E+99)&gt;=IFERROR(AE1521,-1E+99),MAX($D$16,IFERROR(L1521,MAX($D$16,POWER((ABS(K1521)^2)/($I$5*MAX(F1521,0.1)^2),1/3)))),MAX($D$16,IFERROR(W1521,MAX($D$16,POWER((ABS(K1521)^2)/($I$5*MAX(F1521,0.1)^2),1/3))))),IF(IFERROR(V1521,0)=1,MAX($D$16,IFERROR(L1521,MAX($D$16,POWER((ABS(K1521)^2)/($I$5*MAX(F1521,0.1)^2),1/3)))),IF(IFERROR(AG1521,0)=1,MAX($D$16,IFERROR(W1521,MAX($D$16,POWER((ABS(K1521)^2)/($I$5*MAX(F1521,0.1)^2),1/3)))),MAX($D$16,POWER((ABS(K1521)^2)/($I$5*MAX(F1521,0.1)^2),1/3))))))),MAX($D$16,POWER((ABS(K1521)^2)/($I$5*MAX(F1521,0.1)^2),1/3)))</f>
        <v>2.1392419749816058</v>
      </c>
      <c r="AI1521">
        <f t="shared" ca="1" si="754"/>
        <v>634.01724197498163</v>
      </c>
      <c r="AJ1521">
        <f t="shared" ca="1" si="755"/>
        <v>635.08686296247242</v>
      </c>
      <c r="AM1521">
        <v>0</v>
      </c>
      <c r="AN1521">
        <v>0</v>
      </c>
      <c r="AO1521">
        <f t="shared" si="756"/>
        <v>0</v>
      </c>
      <c r="AP1521">
        <f t="shared" si="765"/>
        <v>0</v>
      </c>
      <c r="AQ1521">
        <f t="shared" ca="1" si="757"/>
        <v>1.0000000000000002</v>
      </c>
      <c r="AR1521" t="str">
        <f t="shared" ca="1" si="758"/>
        <v>Supercritical</v>
      </c>
      <c r="AS1521">
        <f t="shared" ca="1" si="759"/>
        <v>3.8147189075127259E-3</v>
      </c>
    </row>
    <row r="1522" spans="1:45" x14ac:dyDescent="0.35">
      <c r="A1522">
        <v>1373</v>
      </c>
      <c r="B1522">
        <v>1371.9960000000001</v>
      </c>
      <c r="C1522">
        <v>616065.68000000005</v>
      </c>
      <c r="D1522">
        <v>3096635.3870000001</v>
      </c>
      <c r="E1522">
        <v>631.87779999999998</v>
      </c>
      <c r="F1522">
        <v>5.1989999999999998</v>
      </c>
      <c r="G1522">
        <v>0</v>
      </c>
      <c r="H1522" t="s">
        <v>194</v>
      </c>
      <c r="I1522">
        <v>5.7000000000000002E-2</v>
      </c>
      <c r="J1522">
        <f t="shared" si="760"/>
        <v>1</v>
      </c>
      <c r="K1522">
        <f t="shared" ca="1" si="761"/>
        <v>50.95</v>
      </c>
      <c r="L1522">
        <f t="shared" ca="1" si="762"/>
        <v>1.0684959309922624</v>
      </c>
      <c r="M1522">
        <f t="shared" ca="1" si="735"/>
        <v>5.5551103452287718</v>
      </c>
      <c r="N1522">
        <f t="shared" ca="1" si="736"/>
        <v>0.75724052721699853</v>
      </c>
      <c r="O1522">
        <f t="shared" ca="1" si="737"/>
        <v>9.1717350032048319</v>
      </c>
      <c r="P1522">
        <f t="shared" ca="1" si="738"/>
        <v>632.94629593099228</v>
      </c>
      <c r="Q1522">
        <f t="shared" ca="1" si="739"/>
        <v>637.23379455326608</v>
      </c>
      <c r="R1522">
        <f t="shared" ca="1" si="740"/>
        <v>2.7422500247355184E-2</v>
      </c>
      <c r="S1522">
        <f t="shared" ca="1" si="741"/>
        <v>2.8328955242851297</v>
      </c>
      <c r="T1522">
        <f t="shared" ca="1" si="742"/>
        <v>50.602862303540007</v>
      </c>
      <c r="U1522">
        <f t="shared" ca="1" si="763"/>
        <v>-2.7629812616396521E-2</v>
      </c>
      <c r="V1522">
        <f t="shared" ca="1" si="764"/>
        <v>0</v>
      </c>
      <c r="W1522">
        <f t="shared" ca="1" si="743"/>
        <v>1.9082941900246142</v>
      </c>
      <c r="X1522">
        <f t="shared" ca="1" si="744"/>
        <v>9.9212214939379688</v>
      </c>
      <c r="Y1522">
        <f t="shared" ca="1" si="745"/>
        <v>1.1004519145852791</v>
      </c>
      <c r="Z1522">
        <f t="shared" ca="1" si="746"/>
        <v>5.1354563579828651</v>
      </c>
      <c r="AA1522">
        <f t="shared" ca="1" si="747"/>
        <v>633.78609419002464</v>
      </c>
      <c r="AB1522">
        <f t="shared" ca="1" si="748"/>
        <v>635.13027930749388</v>
      </c>
      <c r="AC1522">
        <f t="shared" ca="1" si="749"/>
        <v>5.222909612748689E-3</v>
      </c>
      <c r="AD1522">
        <f t="shared" ca="1" si="750"/>
        <v>1.1869211676264924</v>
      </c>
      <c r="AE1522">
        <f t="shared" ca="1" si="751"/>
        <v>36.138221225949437</v>
      </c>
      <c r="AF1522">
        <f t="shared" ca="1" si="752"/>
        <v>5.0229096127623052E-3</v>
      </c>
      <c r="AG1522">
        <f t="shared" ca="1" si="753"/>
        <v>0</v>
      </c>
      <c r="AH1522">
        <f ca="1">IFERROR(IF(V32="Supercritical",MAX($D$16,IFERROR(L1522,MAX($D$16,POWER((ABS(K1522)^2)/($I$5*MAX(F1522,0.1)^2),1/3)))),IF(V32="Subcritical",MAX($D$16,IFERROR(W1522,MAX($D$16,POWER((ABS(K1522)^2)/($I$5*MAX(F1522,0.1)^2),1/3)))),IF(AND(IFERROR(V1522,0)=1,IFERROR(AG1522,0)=1),IF(IFERROR(T1522,-1E+99)&gt;=IFERROR(AE1522,-1E+99),MAX($D$16,IFERROR(L1522,MAX($D$16,POWER((ABS(K1522)^2)/($I$5*MAX(F1522,0.1)^2),1/3)))),MAX($D$16,IFERROR(W1522,MAX($D$16,POWER((ABS(K1522)^2)/($I$5*MAX(F1522,0.1)^2),1/3))))),IF(IFERROR(V1522,0)=1,MAX($D$16,IFERROR(L1522,MAX($D$16,POWER((ABS(K1522)^2)/($I$5*MAX(F1522,0.1)^2),1/3)))),IF(IFERROR(AG1522,0)=1,MAX($D$16,IFERROR(W1522,MAX($D$16,POWER((ABS(K1522)^2)/($I$5*MAX(F1522,0.1)^2),1/3)))),MAX($D$16,POWER((ABS(K1522)^2)/($I$5*MAX(F1522,0.1)^2),1/3))))))),MAX($D$16,POWER((ABS(K1522)^2)/($I$5*MAX(F1522,0.1)^2),1/3)))</f>
        <v>2.1392419749816058</v>
      </c>
      <c r="AI1522">
        <f t="shared" ca="1" si="754"/>
        <v>634.01704197498157</v>
      </c>
      <c r="AJ1522">
        <f t="shared" ca="1" si="755"/>
        <v>635.08666296247236</v>
      </c>
      <c r="AM1522">
        <v>0</v>
      </c>
      <c r="AN1522">
        <v>0</v>
      </c>
      <c r="AO1522">
        <f t="shared" si="756"/>
        <v>0</v>
      </c>
      <c r="AP1522">
        <f t="shared" si="765"/>
        <v>0</v>
      </c>
      <c r="AQ1522">
        <f t="shared" ca="1" si="757"/>
        <v>1.0000000000000002</v>
      </c>
      <c r="AR1522" t="str">
        <f t="shared" ca="1" si="758"/>
        <v>Supercritical</v>
      </c>
      <c r="AS1522">
        <f t="shared" ca="1" si="759"/>
        <v>3.8147189075127259E-3</v>
      </c>
    </row>
    <row r="1523" spans="1:45" x14ac:dyDescent="0.35">
      <c r="A1523">
        <v>1374</v>
      </c>
      <c r="B1523">
        <v>1372.9960000000001</v>
      </c>
      <c r="C1523">
        <v>616065.68599999999</v>
      </c>
      <c r="D1523">
        <v>3096634.3870000001</v>
      </c>
      <c r="E1523">
        <v>631.87760000000003</v>
      </c>
      <c r="F1523">
        <v>5.1989999999999998</v>
      </c>
      <c r="G1523">
        <v>0</v>
      </c>
      <c r="H1523" t="s">
        <v>194</v>
      </c>
      <c r="I1523">
        <v>0</v>
      </c>
      <c r="J1523">
        <f t="shared" si="760"/>
        <v>1</v>
      </c>
      <c r="K1523">
        <f t="shared" ca="1" si="761"/>
        <v>50.95</v>
      </c>
      <c r="L1523">
        <f t="shared" ca="1" si="762"/>
        <v>1.0684959309922624</v>
      </c>
      <c r="M1523">
        <f t="shared" ca="1" si="735"/>
        <v>5.5551103452287718</v>
      </c>
      <c r="N1523">
        <f t="shared" ca="1" si="736"/>
        <v>0.75724052721699853</v>
      </c>
      <c r="O1523">
        <f t="shared" ca="1" si="737"/>
        <v>9.1717350032048319</v>
      </c>
      <c r="P1523">
        <f t="shared" ca="1" si="738"/>
        <v>632.94609593099233</v>
      </c>
      <c r="Q1523">
        <f t="shared" ca="1" si="739"/>
        <v>637.23359455326613</v>
      </c>
      <c r="R1523">
        <f t="shared" ca="1" si="740"/>
        <v>2.7422500247355184E-2</v>
      </c>
      <c r="S1523">
        <f t="shared" ca="1" si="741"/>
        <v>2.8328955242851297</v>
      </c>
      <c r="T1523">
        <f t="shared" ca="1" si="742"/>
        <v>50.602862303540007</v>
      </c>
      <c r="U1523">
        <f t="shared" ca="1" si="763"/>
        <v>-2.7222500247376047E-2</v>
      </c>
      <c r="V1523">
        <f t="shared" ca="1" si="764"/>
        <v>0</v>
      </c>
      <c r="W1523">
        <f t="shared" ca="1" si="743"/>
        <v>1.9018349305176943</v>
      </c>
      <c r="X1523">
        <f t="shared" ca="1" si="744"/>
        <v>9.887639803761493</v>
      </c>
      <c r="Y1523">
        <f t="shared" ca="1" si="745"/>
        <v>1.0983008325737189</v>
      </c>
      <c r="Z1523">
        <f t="shared" ca="1" si="746"/>
        <v>5.152898063764157</v>
      </c>
      <c r="AA1523">
        <f t="shared" ca="1" si="747"/>
        <v>633.77943493051771</v>
      </c>
      <c r="AB1523">
        <f t="shared" ca="1" si="748"/>
        <v>635.13276614639665</v>
      </c>
      <c r="AC1523">
        <f t="shared" ca="1" si="749"/>
        <v>5.2721837323520841E-3</v>
      </c>
      <c r="AD1523">
        <f t="shared" ca="1" si="750"/>
        <v>1.1929730633268978</v>
      </c>
      <c r="AE1523">
        <f t="shared" ca="1" si="751"/>
        <v>36.164832575180036</v>
      </c>
      <c r="AF1523">
        <f t="shared" ca="1" si="752"/>
        <v>5.0721837322953434E-3</v>
      </c>
      <c r="AG1523">
        <f t="shared" ca="1" si="753"/>
        <v>0</v>
      </c>
      <c r="AH1523">
        <f ca="1">IFERROR(IF(V32="Supercritical",MAX($D$16,IFERROR(L1523,MAX($D$16,POWER((ABS(K1523)^2)/($I$5*MAX(F1523,0.1)^2),1/3)))),IF(V32="Subcritical",MAX($D$16,IFERROR(W1523,MAX($D$16,POWER((ABS(K1523)^2)/($I$5*MAX(F1523,0.1)^2),1/3)))),IF(AND(IFERROR(V1523,0)=1,IFERROR(AG1523,0)=1),IF(IFERROR(T1523,-1E+99)&gt;=IFERROR(AE1523,-1E+99),MAX($D$16,IFERROR(L1523,MAX($D$16,POWER((ABS(K1523)^2)/($I$5*MAX(F1523,0.1)^2),1/3)))),MAX($D$16,IFERROR(W1523,MAX($D$16,POWER((ABS(K1523)^2)/($I$5*MAX(F1523,0.1)^2),1/3))))),IF(IFERROR(V1523,0)=1,MAX($D$16,IFERROR(L1523,MAX($D$16,POWER((ABS(K1523)^2)/($I$5*MAX(F1523,0.1)^2),1/3)))),IF(IFERROR(AG1523,0)=1,MAX($D$16,IFERROR(W1523,MAX($D$16,POWER((ABS(K1523)^2)/($I$5*MAX(F1523,0.1)^2),1/3)))),MAX($D$16,POWER((ABS(K1523)^2)/($I$5*MAX(F1523,0.1)^2),1/3))))))),MAX($D$16,POWER((ABS(K1523)^2)/($I$5*MAX(F1523,0.1)^2),1/3)))</f>
        <v>2.1392419749816058</v>
      </c>
      <c r="AI1523">
        <f t="shared" ca="1" si="754"/>
        <v>634.01684197498162</v>
      </c>
      <c r="AJ1523">
        <f t="shared" ca="1" si="755"/>
        <v>635.08646296247241</v>
      </c>
      <c r="AM1523">
        <v>0</v>
      </c>
      <c r="AN1523">
        <v>0</v>
      </c>
      <c r="AO1523">
        <f t="shared" si="756"/>
        <v>0</v>
      </c>
      <c r="AP1523">
        <f t="shared" si="765"/>
        <v>0</v>
      </c>
      <c r="AQ1523">
        <f t="shared" ca="1" si="757"/>
        <v>1.0000000000000002</v>
      </c>
      <c r="AR1523" t="str">
        <f t="shared" ca="1" si="758"/>
        <v>Supercritical</v>
      </c>
      <c r="AS1523">
        <f t="shared" ca="1" si="759"/>
        <v>3.8147189075127259E-3</v>
      </c>
    </row>
    <row r="1524" spans="1:45" x14ac:dyDescent="0.35">
      <c r="A1524">
        <v>1375</v>
      </c>
      <c r="B1524">
        <v>1373.9960000000001</v>
      </c>
      <c r="C1524">
        <v>616065.69200000004</v>
      </c>
      <c r="D1524">
        <v>3096633.3870000001</v>
      </c>
      <c r="E1524">
        <v>631.87739999999997</v>
      </c>
      <c r="F1524">
        <v>5.1989999999999998</v>
      </c>
      <c r="G1524">
        <v>0</v>
      </c>
      <c r="H1524" t="s">
        <v>194</v>
      </c>
      <c r="I1524">
        <v>0</v>
      </c>
      <c r="J1524">
        <f t="shared" si="760"/>
        <v>1</v>
      </c>
      <c r="K1524">
        <f t="shared" ca="1" si="761"/>
        <v>50.95</v>
      </c>
      <c r="L1524">
        <f t="shared" ca="1" si="762"/>
        <v>1.0684959309922624</v>
      </c>
      <c r="M1524">
        <f t="shared" ca="1" si="735"/>
        <v>5.5551103452287718</v>
      </c>
      <c r="N1524">
        <f t="shared" ca="1" si="736"/>
        <v>0.75724052721699853</v>
      </c>
      <c r="O1524">
        <f t="shared" ca="1" si="737"/>
        <v>9.1717350032048319</v>
      </c>
      <c r="P1524">
        <f t="shared" ca="1" si="738"/>
        <v>632.94589593099226</v>
      </c>
      <c r="Q1524">
        <f t="shared" ca="1" si="739"/>
        <v>637.23339455326607</v>
      </c>
      <c r="R1524">
        <f t="shared" ca="1" si="740"/>
        <v>2.7422500247355184E-2</v>
      </c>
      <c r="S1524">
        <f t="shared" ca="1" si="741"/>
        <v>2.8328955242851297</v>
      </c>
      <c r="T1524">
        <f t="shared" ca="1" si="742"/>
        <v>50.602862303540007</v>
      </c>
      <c r="U1524">
        <f t="shared" ca="1" si="763"/>
        <v>-2.722250024726236E-2</v>
      </c>
      <c r="V1524">
        <f t="shared" ca="1" si="764"/>
        <v>0</v>
      </c>
      <c r="W1524">
        <f t="shared" ca="1" si="743"/>
        <v>1.8953630592709745</v>
      </c>
      <c r="X1524">
        <f t="shared" ca="1" si="744"/>
        <v>9.8539925451497954</v>
      </c>
      <c r="Y1524">
        <f t="shared" ca="1" si="745"/>
        <v>1.0961393500993579</v>
      </c>
      <c r="Z1524">
        <f t="shared" ca="1" si="746"/>
        <v>5.170493053100385</v>
      </c>
      <c r="AA1524">
        <f t="shared" ca="1" si="747"/>
        <v>633.77276305927091</v>
      </c>
      <c r="AB1524">
        <f t="shared" ca="1" si="748"/>
        <v>635.13535217304047</v>
      </c>
      <c r="AC1524">
        <f t="shared" ca="1" si="749"/>
        <v>5.3222108719051505E-3</v>
      </c>
      <c r="AD1524">
        <f t="shared" ca="1" si="750"/>
        <v>1.199088531611777</v>
      </c>
      <c r="AE1524">
        <f t="shared" ca="1" si="751"/>
        <v>36.192332666579844</v>
      </c>
      <c r="AF1524">
        <f t="shared" ca="1" si="752"/>
        <v>4.8835301853387136E-3</v>
      </c>
      <c r="AG1524">
        <f t="shared" ca="1" si="753"/>
        <v>0</v>
      </c>
      <c r="AH1524">
        <f ca="1">IFERROR(IF(V32="Supercritical",MAX($D$16,IFERROR(L1524,MAX($D$16,POWER((ABS(K1524)^2)/($I$5*MAX(F1524,0.1)^2),1/3)))),IF(V32="Subcritical",MAX($D$16,IFERROR(W1524,MAX($D$16,POWER((ABS(K1524)^2)/($I$5*MAX(F1524,0.1)^2),1/3)))),IF(AND(IFERROR(V1524,0)=1,IFERROR(AG1524,0)=1),IF(IFERROR(T1524,-1E+99)&gt;=IFERROR(AE1524,-1E+99),MAX($D$16,IFERROR(L1524,MAX($D$16,POWER((ABS(K1524)^2)/($I$5*MAX(F1524,0.1)^2),1/3)))),MAX($D$16,IFERROR(W1524,MAX($D$16,POWER((ABS(K1524)^2)/($I$5*MAX(F1524,0.1)^2),1/3))))),IF(IFERROR(V1524,0)=1,MAX($D$16,IFERROR(L1524,MAX($D$16,POWER((ABS(K1524)^2)/($I$5*MAX(F1524,0.1)^2),1/3)))),IF(IFERROR(AG1524,0)=1,MAX($D$16,IFERROR(W1524,MAX($D$16,POWER((ABS(K1524)^2)/($I$5*MAX(F1524,0.1)^2),1/3)))),MAX($D$16,POWER((ABS(K1524)^2)/($I$5*MAX(F1524,0.1)^2),1/3))))))),MAX($D$16,POWER((ABS(K1524)^2)/($I$5*MAX(F1524,0.1)^2),1/3)))</f>
        <v>2.1392419749816058</v>
      </c>
      <c r="AI1524">
        <f t="shared" ca="1" si="754"/>
        <v>634.01664197498155</v>
      </c>
      <c r="AJ1524">
        <f t="shared" ca="1" si="755"/>
        <v>635.08626296247235</v>
      </c>
      <c r="AM1524">
        <v>0</v>
      </c>
      <c r="AN1524">
        <v>0</v>
      </c>
      <c r="AO1524">
        <f t="shared" si="756"/>
        <v>0</v>
      </c>
      <c r="AP1524">
        <f t="shared" si="765"/>
        <v>0</v>
      </c>
      <c r="AQ1524">
        <f t="shared" ca="1" si="757"/>
        <v>1.0000000000000002</v>
      </c>
      <c r="AR1524" t="str">
        <f t="shared" ca="1" si="758"/>
        <v>Supercritical</v>
      </c>
      <c r="AS1524">
        <f t="shared" ca="1" si="759"/>
        <v>3.8147189075127259E-3</v>
      </c>
    </row>
    <row r="1525" spans="1:45" x14ac:dyDescent="0.35">
      <c r="A1525">
        <v>1376</v>
      </c>
      <c r="B1525">
        <v>1374.9960000000001</v>
      </c>
      <c r="C1525">
        <v>616065.69799999997</v>
      </c>
      <c r="D1525">
        <v>3096632.3870000001</v>
      </c>
      <c r="E1525">
        <v>631.87720000000002</v>
      </c>
      <c r="F1525">
        <v>5.2</v>
      </c>
      <c r="G1525">
        <v>0</v>
      </c>
      <c r="H1525" t="s">
        <v>194</v>
      </c>
      <c r="I1525">
        <v>5.7000000000000002E-2</v>
      </c>
      <c r="J1525">
        <f t="shared" si="760"/>
        <v>1</v>
      </c>
      <c r="K1525">
        <f t="shared" ca="1" si="761"/>
        <v>50.95</v>
      </c>
      <c r="L1525">
        <f t="shared" ca="1" si="762"/>
        <v>1.0684959309922624</v>
      </c>
      <c r="M1525">
        <f t="shared" ca="1" si="735"/>
        <v>5.5561788411597641</v>
      </c>
      <c r="N1525">
        <f t="shared" ca="1" si="736"/>
        <v>0.75728294997139567</v>
      </c>
      <c r="O1525">
        <f t="shared" ca="1" si="737"/>
        <v>9.1699712080119067</v>
      </c>
      <c r="P1525">
        <f t="shared" ca="1" si="738"/>
        <v>632.94569593099231</v>
      </c>
      <c r="Q1525">
        <f t="shared" ca="1" si="739"/>
        <v>637.23154567389588</v>
      </c>
      <c r="R1525">
        <f t="shared" ca="1" si="740"/>
        <v>2.7409906686322007E-2</v>
      </c>
      <c r="S1525">
        <f t="shared" ca="1" si="741"/>
        <v>2.8323507366843055</v>
      </c>
      <c r="T1525">
        <f t="shared" ca="1" si="742"/>
        <v>50.594272557643521</v>
      </c>
      <c r="U1525">
        <f t="shared" ca="1" si="763"/>
        <v>-2.6469300276858121E-2</v>
      </c>
      <c r="V1525">
        <f t="shared" ca="1" si="764"/>
        <v>0</v>
      </c>
      <c r="W1525">
        <f t="shared" ca="1" si="743"/>
        <v>1.8888883625037951</v>
      </c>
      <c r="X1525">
        <f t="shared" ca="1" si="744"/>
        <v>9.8222194850197351</v>
      </c>
      <c r="Y1525">
        <f t="shared" ca="1" si="745"/>
        <v>1.0940592293479465</v>
      </c>
      <c r="Z1525">
        <f t="shared" ca="1" si="746"/>
        <v>5.1872186401154963</v>
      </c>
      <c r="AA1525">
        <f t="shared" ca="1" si="747"/>
        <v>633.76608836250387</v>
      </c>
      <c r="AB1525">
        <f t="shared" ca="1" si="748"/>
        <v>635.13750718107485</v>
      </c>
      <c r="AC1525">
        <f t="shared" ca="1" si="749"/>
        <v>5.370283095058625E-3</v>
      </c>
      <c r="AD1525">
        <f t="shared" ca="1" si="750"/>
        <v>1.2050273517400507</v>
      </c>
      <c r="AE1525">
        <f t="shared" ca="1" si="751"/>
        <v>36.217291323386178</v>
      </c>
      <c r="AF1525">
        <f t="shared" ca="1" si="752"/>
        <v>5.3005678828412783E-3</v>
      </c>
      <c r="AG1525">
        <f t="shared" ca="1" si="753"/>
        <v>0</v>
      </c>
      <c r="AH1525">
        <f ca="1">IFERROR(IF(V32="Supercritical",MAX($D$16,IFERROR(L1525,MAX($D$16,POWER((ABS(K1525)^2)/($I$5*MAX(F1525,0.1)^2),1/3)))),IF(V32="Subcritical",MAX($D$16,IFERROR(W1525,MAX($D$16,POWER((ABS(K1525)^2)/($I$5*MAX(F1525,0.1)^2),1/3)))),IF(AND(IFERROR(V1525,0)=1,IFERROR(AG1525,0)=1),IF(IFERROR(T1525,-1E+99)&gt;=IFERROR(AE1525,-1E+99),MAX($D$16,IFERROR(L1525,MAX($D$16,POWER((ABS(K1525)^2)/($I$5*MAX(F1525,0.1)^2),1/3)))),MAX($D$16,IFERROR(W1525,MAX($D$16,POWER((ABS(K1525)^2)/($I$5*MAX(F1525,0.1)^2),1/3))))),IF(IFERROR(V1525,0)=1,MAX($D$16,IFERROR(L1525,MAX($D$16,POWER((ABS(K1525)^2)/($I$5*MAX(F1525,0.1)^2),1/3)))),IF(IFERROR(AG1525,0)=1,MAX($D$16,IFERROR(W1525,MAX($D$16,POWER((ABS(K1525)^2)/($I$5*MAX(F1525,0.1)^2),1/3)))),MAX($D$16,POWER((ABS(K1525)^2)/($I$5*MAX(F1525,0.1)^2),1/3))))))),MAX($D$16,POWER((ABS(K1525)^2)/($I$5*MAX(F1525,0.1)^2),1/3)))</f>
        <v>2.1389677043987478</v>
      </c>
      <c r="AI1525">
        <f t="shared" ca="1" si="754"/>
        <v>634.01616770439875</v>
      </c>
      <c r="AJ1525">
        <f t="shared" ca="1" si="755"/>
        <v>635.08565155659812</v>
      </c>
      <c r="AM1525">
        <v>0</v>
      </c>
      <c r="AN1525">
        <v>0</v>
      </c>
      <c r="AO1525">
        <f t="shared" si="756"/>
        <v>0</v>
      </c>
      <c r="AP1525">
        <f t="shared" si="765"/>
        <v>0</v>
      </c>
      <c r="AQ1525">
        <f t="shared" ca="1" si="757"/>
        <v>1.0000000000000004</v>
      </c>
      <c r="AR1525" t="str">
        <f t="shared" ca="1" si="758"/>
        <v>Supercritical</v>
      </c>
      <c r="AS1525">
        <f t="shared" ca="1" si="759"/>
        <v>3.8141460404132466E-3</v>
      </c>
    </row>
    <row r="1526" spans="1:45" x14ac:dyDescent="0.35">
      <c r="A1526">
        <v>1377</v>
      </c>
      <c r="B1526">
        <v>1375.9960000000001</v>
      </c>
      <c r="C1526">
        <v>616065.70499999996</v>
      </c>
      <c r="D1526">
        <v>3096631.3870000001</v>
      </c>
      <c r="E1526">
        <v>631.87699999999995</v>
      </c>
      <c r="F1526">
        <v>5.2</v>
      </c>
      <c r="G1526">
        <v>0</v>
      </c>
      <c r="H1526" t="s">
        <v>194</v>
      </c>
      <c r="I1526">
        <v>5.7000000000000002E-2</v>
      </c>
      <c r="J1526">
        <f t="shared" si="760"/>
        <v>1</v>
      </c>
      <c r="K1526">
        <f t="shared" ca="1" si="761"/>
        <v>50.95</v>
      </c>
      <c r="L1526">
        <f t="shared" ca="1" si="762"/>
        <v>1.0684959309922624</v>
      </c>
      <c r="M1526">
        <f t="shared" ca="1" si="735"/>
        <v>5.5561788411597641</v>
      </c>
      <c r="N1526">
        <f t="shared" ca="1" si="736"/>
        <v>0.75728294997139567</v>
      </c>
      <c r="O1526">
        <f t="shared" ca="1" si="737"/>
        <v>9.1699712080119067</v>
      </c>
      <c r="P1526">
        <f t="shared" ca="1" si="738"/>
        <v>632.94549593099225</v>
      </c>
      <c r="Q1526">
        <f t="shared" ca="1" si="739"/>
        <v>637.23134567389582</v>
      </c>
      <c r="R1526">
        <f t="shared" ca="1" si="740"/>
        <v>2.7409906686322007E-2</v>
      </c>
      <c r="S1526">
        <f t="shared" ca="1" si="741"/>
        <v>2.8323507366843055</v>
      </c>
      <c r="T1526">
        <f t="shared" ca="1" si="742"/>
        <v>50.594272557643521</v>
      </c>
      <c r="U1526">
        <f t="shared" ca="1" si="763"/>
        <v>-2.7617062411877669E-2</v>
      </c>
      <c r="V1526">
        <f t="shared" ca="1" si="764"/>
        <v>0</v>
      </c>
      <c r="W1526">
        <f t="shared" ca="1" si="743"/>
        <v>1.8824208005034198</v>
      </c>
      <c r="X1526">
        <f t="shared" ca="1" si="744"/>
        <v>9.7885881626177831</v>
      </c>
      <c r="Y1526">
        <f t="shared" ca="1" si="745"/>
        <v>1.0918863487246031</v>
      </c>
      <c r="Z1526">
        <f t="shared" ca="1" si="746"/>
        <v>5.2050407222745321</v>
      </c>
      <c r="AA1526">
        <f t="shared" ca="1" si="747"/>
        <v>633.75942080050334</v>
      </c>
      <c r="AB1526">
        <f t="shared" ca="1" si="748"/>
        <v>635.14027956301788</v>
      </c>
      <c r="AC1526">
        <f t="shared" ca="1" si="749"/>
        <v>5.4216007533877406E-3</v>
      </c>
      <c r="AD1526">
        <f t="shared" ca="1" si="750"/>
        <v>1.2112429754100813</v>
      </c>
      <c r="AE1526">
        <f t="shared" ca="1" si="751"/>
        <v>36.246436456431269</v>
      </c>
      <c r="AF1526">
        <f t="shared" ca="1" si="752"/>
        <v>5.2216007534298114E-3</v>
      </c>
      <c r="AG1526">
        <f t="shared" ca="1" si="753"/>
        <v>0</v>
      </c>
      <c r="AH1526">
        <f ca="1">IFERROR(IF(V32="Supercritical",MAX($D$16,IFERROR(L1526,MAX($D$16,POWER((ABS(K1526)^2)/($I$5*MAX(F1526,0.1)^2),1/3)))),IF(V32="Subcritical",MAX($D$16,IFERROR(W1526,MAX($D$16,POWER((ABS(K1526)^2)/($I$5*MAX(F1526,0.1)^2),1/3)))),IF(AND(IFERROR(V1526,0)=1,IFERROR(AG1526,0)=1),IF(IFERROR(T1526,-1E+99)&gt;=IFERROR(AE1526,-1E+99),MAX($D$16,IFERROR(L1526,MAX($D$16,POWER((ABS(K1526)^2)/($I$5*MAX(F1526,0.1)^2),1/3)))),MAX($D$16,IFERROR(W1526,MAX($D$16,POWER((ABS(K1526)^2)/($I$5*MAX(F1526,0.1)^2),1/3))))),IF(IFERROR(V1526,0)=1,MAX($D$16,IFERROR(L1526,MAX($D$16,POWER((ABS(K1526)^2)/($I$5*MAX(F1526,0.1)^2),1/3)))),IF(IFERROR(AG1526,0)=1,MAX($D$16,IFERROR(W1526,MAX($D$16,POWER((ABS(K1526)^2)/($I$5*MAX(F1526,0.1)^2),1/3)))),MAX($D$16,POWER((ABS(K1526)^2)/($I$5*MAX(F1526,0.1)^2),1/3))))))),MAX($D$16,POWER((ABS(K1526)^2)/($I$5*MAX(F1526,0.1)^2),1/3)))</f>
        <v>2.1389677043987478</v>
      </c>
      <c r="AI1526">
        <f t="shared" ca="1" si="754"/>
        <v>634.01596770439869</v>
      </c>
      <c r="AJ1526">
        <f t="shared" ca="1" si="755"/>
        <v>635.08545155659806</v>
      </c>
      <c r="AM1526">
        <v>0</v>
      </c>
      <c r="AN1526">
        <v>0</v>
      </c>
      <c r="AO1526">
        <f t="shared" si="756"/>
        <v>0</v>
      </c>
      <c r="AP1526">
        <f t="shared" si="765"/>
        <v>0</v>
      </c>
      <c r="AQ1526">
        <f t="shared" ca="1" si="757"/>
        <v>1.0000000000000004</v>
      </c>
      <c r="AR1526" t="str">
        <f t="shared" ca="1" si="758"/>
        <v>Supercritical</v>
      </c>
      <c r="AS1526">
        <f t="shared" ca="1" si="759"/>
        <v>3.8141460404132466E-3</v>
      </c>
    </row>
    <row r="1527" spans="1:45" x14ac:dyDescent="0.35">
      <c r="A1527">
        <v>1378</v>
      </c>
      <c r="B1527">
        <v>1376.9960000000001</v>
      </c>
      <c r="C1527">
        <v>616065.71100000001</v>
      </c>
      <c r="D1527">
        <v>3096630.3870000001</v>
      </c>
      <c r="E1527">
        <v>631.8768</v>
      </c>
      <c r="F1527">
        <v>5.2</v>
      </c>
      <c r="G1527">
        <v>0</v>
      </c>
      <c r="H1527" t="s">
        <v>194</v>
      </c>
      <c r="I1527">
        <v>0</v>
      </c>
      <c r="J1527">
        <f t="shared" si="760"/>
        <v>1</v>
      </c>
      <c r="K1527">
        <f t="shared" ca="1" si="761"/>
        <v>50.95</v>
      </c>
      <c r="L1527">
        <f t="shared" ca="1" si="762"/>
        <v>1.0684959309922624</v>
      </c>
      <c r="M1527">
        <f t="shared" ca="1" si="735"/>
        <v>5.5561788411597641</v>
      </c>
      <c r="N1527">
        <f t="shared" ca="1" si="736"/>
        <v>0.75728294997139567</v>
      </c>
      <c r="O1527">
        <f t="shared" ca="1" si="737"/>
        <v>9.1699712080119067</v>
      </c>
      <c r="P1527">
        <f t="shared" ca="1" si="738"/>
        <v>632.9452959309923</v>
      </c>
      <c r="Q1527">
        <f t="shared" ca="1" si="739"/>
        <v>637.23114567389587</v>
      </c>
      <c r="R1527">
        <f t="shared" ca="1" si="740"/>
        <v>2.7409906686322007E-2</v>
      </c>
      <c r="S1527">
        <f t="shared" ca="1" si="741"/>
        <v>2.8323507366843055</v>
      </c>
      <c r="T1527">
        <f t="shared" ca="1" si="742"/>
        <v>50.594272557643521</v>
      </c>
      <c r="U1527">
        <f t="shared" ca="1" si="763"/>
        <v>-2.7209906686380236E-2</v>
      </c>
      <c r="V1527">
        <f t="shared" ca="1" si="764"/>
        <v>0</v>
      </c>
      <c r="W1527">
        <f t="shared" ca="1" si="743"/>
        <v>1.8759704494926699</v>
      </c>
      <c r="X1527">
        <f t="shared" ca="1" si="744"/>
        <v>9.7550463373618843</v>
      </c>
      <c r="Y1527">
        <f t="shared" ca="1" si="745"/>
        <v>1.0897129960350356</v>
      </c>
      <c r="Z1527">
        <f t="shared" ca="1" si="746"/>
        <v>5.2229377737408793</v>
      </c>
      <c r="AA1527">
        <f t="shared" ca="1" si="747"/>
        <v>633.75277044949269</v>
      </c>
      <c r="AB1527">
        <f t="shared" ca="1" si="748"/>
        <v>635.14314144788057</v>
      </c>
      <c r="AC1527">
        <f t="shared" ca="1" si="749"/>
        <v>5.4734696499012733E-3</v>
      </c>
      <c r="AD1527">
        <f t="shared" ca="1" si="750"/>
        <v>1.2174954629125474</v>
      </c>
      <c r="AE1527">
        <f t="shared" ca="1" si="751"/>
        <v>36.276356361956182</v>
      </c>
      <c r="AF1527">
        <f t="shared" ca="1" si="752"/>
        <v>5.273469649978324E-3</v>
      </c>
      <c r="AG1527">
        <f t="shared" ca="1" si="753"/>
        <v>0</v>
      </c>
      <c r="AH1527">
        <f ca="1">IFERROR(IF(V32="Supercritical",MAX($D$16,IFERROR(L1527,MAX($D$16,POWER((ABS(K1527)^2)/($I$5*MAX(F1527,0.1)^2),1/3)))),IF(V32="Subcritical",MAX($D$16,IFERROR(W1527,MAX($D$16,POWER((ABS(K1527)^2)/($I$5*MAX(F1527,0.1)^2),1/3)))),IF(AND(IFERROR(V1527,0)=1,IFERROR(AG1527,0)=1),IF(IFERROR(T1527,-1E+99)&gt;=IFERROR(AE1527,-1E+99),MAX($D$16,IFERROR(L1527,MAX($D$16,POWER((ABS(K1527)^2)/($I$5*MAX(F1527,0.1)^2),1/3)))),MAX($D$16,IFERROR(W1527,MAX($D$16,POWER((ABS(K1527)^2)/($I$5*MAX(F1527,0.1)^2),1/3))))),IF(IFERROR(V1527,0)=1,MAX($D$16,IFERROR(L1527,MAX($D$16,POWER((ABS(K1527)^2)/($I$5*MAX(F1527,0.1)^2),1/3)))),IF(IFERROR(AG1527,0)=1,MAX($D$16,IFERROR(W1527,MAX($D$16,POWER((ABS(K1527)^2)/($I$5*MAX(F1527,0.1)^2),1/3)))),MAX($D$16,POWER((ABS(K1527)^2)/($I$5*MAX(F1527,0.1)^2),1/3))))))),MAX($D$16,POWER((ABS(K1527)^2)/($I$5*MAX(F1527,0.1)^2),1/3)))</f>
        <v>2.1389677043987478</v>
      </c>
      <c r="AI1527">
        <f t="shared" ca="1" si="754"/>
        <v>634.01576770439874</v>
      </c>
      <c r="AJ1527">
        <f t="shared" ca="1" si="755"/>
        <v>635.08525155659811</v>
      </c>
      <c r="AM1527">
        <v>0</v>
      </c>
      <c r="AN1527">
        <v>0</v>
      </c>
      <c r="AO1527">
        <f t="shared" si="756"/>
        <v>0</v>
      </c>
      <c r="AP1527">
        <f t="shared" si="765"/>
        <v>0</v>
      </c>
      <c r="AQ1527">
        <f t="shared" ca="1" si="757"/>
        <v>1.0000000000000004</v>
      </c>
      <c r="AR1527" t="str">
        <f t="shared" ca="1" si="758"/>
        <v>Supercritical</v>
      </c>
      <c r="AS1527">
        <f t="shared" ca="1" si="759"/>
        <v>3.8141460404132466E-3</v>
      </c>
    </row>
    <row r="1528" spans="1:45" x14ac:dyDescent="0.35">
      <c r="A1528">
        <v>1379</v>
      </c>
      <c r="B1528">
        <v>1377.9960000000001</v>
      </c>
      <c r="C1528">
        <v>616065.71699999995</v>
      </c>
      <c r="D1528">
        <v>3096629.3870000001</v>
      </c>
      <c r="E1528">
        <v>631.87660000000005</v>
      </c>
      <c r="F1528">
        <v>5.2</v>
      </c>
      <c r="G1528">
        <v>0</v>
      </c>
      <c r="H1528" t="s">
        <v>194</v>
      </c>
      <c r="I1528">
        <v>0</v>
      </c>
      <c r="J1528">
        <f t="shared" si="760"/>
        <v>1</v>
      </c>
      <c r="K1528">
        <f t="shared" ca="1" si="761"/>
        <v>50.95</v>
      </c>
      <c r="L1528">
        <f t="shared" ca="1" si="762"/>
        <v>1.0684959309922624</v>
      </c>
      <c r="M1528">
        <f t="shared" ca="1" si="735"/>
        <v>5.5561788411597641</v>
      </c>
      <c r="N1528">
        <f t="shared" ca="1" si="736"/>
        <v>0.75728294997139567</v>
      </c>
      <c r="O1528">
        <f t="shared" ca="1" si="737"/>
        <v>9.1699712080119067</v>
      </c>
      <c r="P1528">
        <f t="shared" ca="1" si="738"/>
        <v>632.94509593099235</v>
      </c>
      <c r="Q1528">
        <f t="shared" ca="1" si="739"/>
        <v>637.23094567389592</v>
      </c>
      <c r="R1528">
        <f t="shared" ca="1" si="740"/>
        <v>2.7409906686322007E-2</v>
      </c>
      <c r="S1528">
        <f t="shared" ca="1" si="741"/>
        <v>2.8323507366843055</v>
      </c>
      <c r="T1528">
        <f t="shared" ca="1" si="742"/>
        <v>50.594272557643521</v>
      </c>
      <c r="U1528">
        <f t="shared" ca="1" si="763"/>
        <v>-2.7209906686380236E-2</v>
      </c>
      <c r="V1528">
        <f t="shared" ca="1" si="764"/>
        <v>0</v>
      </c>
      <c r="W1528">
        <f t="shared" ca="1" si="743"/>
        <v>1.8695474404297874</v>
      </c>
      <c r="X1528">
        <f t="shared" ca="1" si="744"/>
        <v>9.7216466902348948</v>
      </c>
      <c r="Y1528">
        <f t="shared" ca="1" si="745"/>
        <v>1.0875426225815013</v>
      </c>
      <c r="Z1528">
        <f t="shared" ca="1" si="746"/>
        <v>5.240881676061913</v>
      </c>
      <c r="AA1528">
        <f t="shared" ca="1" si="747"/>
        <v>633.74614744042981</v>
      </c>
      <c r="AB1528">
        <f t="shared" ca="1" si="748"/>
        <v>635.14608835492936</v>
      </c>
      <c r="AC1528">
        <f t="shared" ca="1" si="749"/>
        <v>5.5258129340961491E-3</v>
      </c>
      <c r="AD1528">
        <f t="shared" ca="1" si="750"/>
        <v>1.2237750819461619</v>
      </c>
      <c r="AE1528">
        <f t="shared" ca="1" si="751"/>
        <v>36.307001759183954</v>
      </c>
      <c r="AF1528">
        <f t="shared" ca="1" si="752"/>
        <v>5.4588073209060894E-3</v>
      </c>
      <c r="AG1528">
        <f t="shared" ca="1" si="753"/>
        <v>0</v>
      </c>
      <c r="AH1528">
        <f ca="1">IFERROR(IF(V32="Supercritical",MAX($D$16,IFERROR(L1528,MAX($D$16,POWER((ABS(K1528)^2)/($I$5*MAX(F1528,0.1)^2),1/3)))),IF(V32="Subcritical",MAX($D$16,IFERROR(W1528,MAX($D$16,POWER((ABS(K1528)^2)/($I$5*MAX(F1528,0.1)^2),1/3)))),IF(AND(IFERROR(V1528,0)=1,IFERROR(AG1528,0)=1),IF(IFERROR(T1528,-1E+99)&gt;=IFERROR(AE1528,-1E+99),MAX($D$16,IFERROR(L1528,MAX($D$16,POWER((ABS(K1528)^2)/($I$5*MAX(F1528,0.1)^2),1/3)))),MAX($D$16,IFERROR(W1528,MAX($D$16,POWER((ABS(K1528)^2)/($I$5*MAX(F1528,0.1)^2),1/3))))),IF(IFERROR(V1528,0)=1,MAX($D$16,IFERROR(L1528,MAX($D$16,POWER((ABS(K1528)^2)/($I$5*MAX(F1528,0.1)^2),1/3)))),IF(IFERROR(AG1528,0)=1,MAX($D$16,IFERROR(W1528,MAX($D$16,POWER((ABS(K1528)^2)/($I$5*MAX(F1528,0.1)^2),1/3)))),MAX($D$16,POWER((ABS(K1528)^2)/($I$5*MAX(F1528,0.1)^2),1/3))))))),MAX($D$16,POWER((ABS(K1528)^2)/($I$5*MAX(F1528,0.1)^2),1/3)))</f>
        <v>2.1389677043987478</v>
      </c>
      <c r="AI1528">
        <f t="shared" ca="1" si="754"/>
        <v>634.01556770439879</v>
      </c>
      <c r="AJ1528">
        <f t="shared" ca="1" si="755"/>
        <v>635.08505155659816</v>
      </c>
      <c r="AM1528">
        <v>0</v>
      </c>
      <c r="AN1528">
        <v>0</v>
      </c>
      <c r="AO1528">
        <f t="shared" si="756"/>
        <v>0</v>
      </c>
      <c r="AP1528">
        <f t="shared" si="765"/>
        <v>0</v>
      </c>
      <c r="AQ1528">
        <f t="shared" ca="1" si="757"/>
        <v>1.0000000000000004</v>
      </c>
      <c r="AR1528" t="str">
        <f t="shared" ca="1" si="758"/>
        <v>Supercritical</v>
      </c>
      <c r="AS1528">
        <f t="shared" ca="1" si="759"/>
        <v>3.8141460404132466E-3</v>
      </c>
    </row>
    <row r="1529" spans="1:45" x14ac:dyDescent="0.35">
      <c r="A1529">
        <v>1380</v>
      </c>
      <c r="B1529">
        <v>1378.9960000000001</v>
      </c>
      <c r="C1529">
        <v>616065.723</v>
      </c>
      <c r="D1529">
        <v>3096628.3870000001</v>
      </c>
      <c r="E1529">
        <v>631.87639999999999</v>
      </c>
      <c r="F1529">
        <v>5.2</v>
      </c>
      <c r="G1529">
        <v>0</v>
      </c>
      <c r="H1529" t="s">
        <v>194</v>
      </c>
      <c r="I1529">
        <v>5.7000000000000002E-2</v>
      </c>
      <c r="J1529">
        <f t="shared" si="760"/>
        <v>1</v>
      </c>
      <c r="K1529">
        <f t="shared" ca="1" si="761"/>
        <v>50.95</v>
      </c>
      <c r="L1529">
        <f t="shared" ca="1" si="762"/>
        <v>1.0684959309922624</v>
      </c>
      <c r="M1529">
        <f t="shared" ca="1" si="735"/>
        <v>5.5561788411597641</v>
      </c>
      <c r="N1529">
        <f t="shared" ca="1" si="736"/>
        <v>0.75728294997139567</v>
      </c>
      <c r="O1529">
        <f t="shared" ca="1" si="737"/>
        <v>9.1699712080119067</v>
      </c>
      <c r="P1529">
        <f t="shared" ca="1" si="738"/>
        <v>632.94489593099229</v>
      </c>
      <c r="Q1529">
        <f t="shared" ca="1" si="739"/>
        <v>637.23074567389585</v>
      </c>
      <c r="R1529">
        <f t="shared" ca="1" si="740"/>
        <v>2.7409906686322007E-2</v>
      </c>
      <c r="S1529">
        <f t="shared" ca="1" si="741"/>
        <v>2.8323507366843055</v>
      </c>
      <c r="T1529">
        <f t="shared" ca="1" si="742"/>
        <v>50.594272557643521</v>
      </c>
      <c r="U1529">
        <f t="shared" ca="1" si="763"/>
        <v>-2.7617062411877669E-2</v>
      </c>
      <c r="V1529">
        <f t="shared" ca="1" si="764"/>
        <v>0</v>
      </c>
      <c r="W1529">
        <f t="shared" ca="1" si="743"/>
        <v>1.8631618954528653</v>
      </c>
      <c r="X1529">
        <f t="shared" ca="1" si="744"/>
        <v>9.6884418563548991</v>
      </c>
      <c r="Y1529">
        <f t="shared" ca="1" si="745"/>
        <v>1.0853787161771598</v>
      </c>
      <c r="Z1529">
        <f t="shared" ca="1" si="746"/>
        <v>5.2588435535256455</v>
      </c>
      <c r="AA1529">
        <f t="shared" ca="1" si="747"/>
        <v>633.73956189545288</v>
      </c>
      <c r="AB1529">
        <f t="shared" ca="1" si="748"/>
        <v>635.14911518395741</v>
      </c>
      <c r="AC1529">
        <f t="shared" ca="1" si="749"/>
        <v>5.5785494303478463E-3</v>
      </c>
      <c r="AD1529">
        <f t="shared" ca="1" si="750"/>
        <v>1.2300717671034871</v>
      </c>
      <c r="AE1529">
        <f t="shared" ca="1" si="751"/>
        <v>36.338318004754868</v>
      </c>
      <c r="AF1529">
        <f t="shared" ca="1" si="752"/>
        <v>6.3206008782117351E-3</v>
      </c>
      <c r="AG1529">
        <f t="shared" ca="1" si="753"/>
        <v>0</v>
      </c>
      <c r="AH1529">
        <f ca="1">IFERROR(IF(V32="Supercritical",MAX($D$16,IFERROR(L1529,MAX($D$16,POWER((ABS(K1529)^2)/($I$5*MAX(F1529,0.1)^2),1/3)))),IF(V32="Subcritical",MAX($D$16,IFERROR(W1529,MAX($D$16,POWER((ABS(K1529)^2)/($I$5*MAX(F1529,0.1)^2),1/3)))),IF(AND(IFERROR(V1529,0)=1,IFERROR(AG1529,0)=1),IF(IFERROR(T1529,-1E+99)&gt;=IFERROR(AE1529,-1E+99),MAX($D$16,IFERROR(L1529,MAX($D$16,POWER((ABS(K1529)^2)/($I$5*MAX(F1529,0.1)^2),1/3)))),MAX($D$16,IFERROR(W1529,MAX($D$16,POWER((ABS(K1529)^2)/($I$5*MAX(F1529,0.1)^2),1/3))))),IF(IFERROR(V1529,0)=1,MAX($D$16,IFERROR(L1529,MAX($D$16,POWER((ABS(K1529)^2)/($I$5*MAX(F1529,0.1)^2),1/3)))),IF(IFERROR(AG1529,0)=1,MAX($D$16,IFERROR(W1529,MAX($D$16,POWER((ABS(K1529)^2)/($I$5*MAX(F1529,0.1)^2),1/3)))),MAX($D$16,POWER((ABS(K1529)^2)/($I$5*MAX(F1529,0.1)^2),1/3))))))),MAX($D$16,POWER((ABS(K1529)^2)/($I$5*MAX(F1529,0.1)^2),1/3)))</f>
        <v>2.1389677043987478</v>
      </c>
      <c r="AI1529">
        <f t="shared" ca="1" si="754"/>
        <v>634.01536770439873</v>
      </c>
      <c r="AJ1529">
        <f t="shared" ca="1" si="755"/>
        <v>635.0848515565981</v>
      </c>
      <c r="AM1529">
        <v>0</v>
      </c>
      <c r="AN1529">
        <v>0</v>
      </c>
      <c r="AO1529">
        <f t="shared" si="756"/>
        <v>0</v>
      </c>
      <c r="AP1529">
        <f t="shared" si="765"/>
        <v>0</v>
      </c>
      <c r="AQ1529">
        <f t="shared" ca="1" si="757"/>
        <v>1.0000000000000004</v>
      </c>
      <c r="AR1529" t="str">
        <f t="shared" ca="1" si="758"/>
        <v>Supercritical</v>
      </c>
      <c r="AS1529">
        <f t="shared" ca="1" si="759"/>
        <v>3.8141460404132466E-3</v>
      </c>
    </row>
    <row r="1530" spans="1:45" x14ac:dyDescent="0.35">
      <c r="A1530">
        <v>1381</v>
      </c>
      <c r="B1530">
        <v>1379.9960000000001</v>
      </c>
      <c r="C1530">
        <v>616065.73</v>
      </c>
      <c r="D1530">
        <v>3096627.3870000001</v>
      </c>
      <c r="E1530">
        <v>631.87620000000004</v>
      </c>
      <c r="F1530">
        <v>5.2</v>
      </c>
      <c r="G1530">
        <v>0</v>
      </c>
      <c r="H1530" t="s">
        <v>194</v>
      </c>
      <c r="I1530">
        <v>0.40100000000000002</v>
      </c>
      <c r="J1530">
        <f t="shared" si="760"/>
        <v>1</v>
      </c>
      <c r="K1530">
        <f t="shared" ca="1" si="761"/>
        <v>50.95</v>
      </c>
      <c r="L1530">
        <f t="shared" ca="1" si="762"/>
        <v>1.0684959309922624</v>
      </c>
      <c r="M1530">
        <f t="shared" ca="1" si="735"/>
        <v>5.5561788411597641</v>
      </c>
      <c r="N1530">
        <f t="shared" ca="1" si="736"/>
        <v>0.75728294997139567</v>
      </c>
      <c r="O1530">
        <f t="shared" ca="1" si="737"/>
        <v>9.1699712080119067</v>
      </c>
      <c r="P1530">
        <f t="shared" ca="1" si="738"/>
        <v>632.94469593099234</v>
      </c>
      <c r="Q1530">
        <f t="shared" ca="1" si="739"/>
        <v>637.2305456738959</v>
      </c>
      <c r="R1530">
        <f t="shared" ca="1" si="740"/>
        <v>2.7409906686322007E-2</v>
      </c>
      <c r="S1530">
        <f t="shared" ca="1" si="741"/>
        <v>2.8323507366843055</v>
      </c>
      <c r="T1530">
        <f t="shared" ca="1" si="742"/>
        <v>50.594272557643521</v>
      </c>
      <c r="U1530">
        <f t="shared" ca="1" si="763"/>
        <v>-3.0074282931195739E-2</v>
      </c>
      <c r="V1530">
        <f t="shared" ca="1" si="764"/>
        <v>0</v>
      </c>
      <c r="W1530">
        <f t="shared" ca="1" si="743"/>
        <v>1.8568238627627158</v>
      </c>
      <c r="X1530">
        <f t="shared" ca="1" si="744"/>
        <v>9.6554840863661227</v>
      </c>
      <c r="Y1530">
        <f t="shared" ca="1" si="745"/>
        <v>1.0832247788653731</v>
      </c>
      <c r="Z1530">
        <f t="shared" ca="1" si="746"/>
        <v>5.276793948834027</v>
      </c>
      <c r="AA1530">
        <f t="shared" ca="1" si="747"/>
        <v>633.73302386276271</v>
      </c>
      <c r="AB1530">
        <f t="shared" ca="1" si="748"/>
        <v>635.15221623679179</v>
      </c>
      <c r="AC1530">
        <f t="shared" ca="1" si="749"/>
        <v>5.6315940577905486E-3</v>
      </c>
      <c r="AD1530">
        <f t="shared" ca="1" si="750"/>
        <v>1.236375179327313</v>
      </c>
      <c r="AE1530">
        <f t="shared" ca="1" si="751"/>
        <v>36.370245394905858</v>
      </c>
      <c r="AF1530">
        <f t="shared" ca="1" si="752"/>
        <v>5.4315940577680522E-3</v>
      </c>
      <c r="AG1530">
        <f t="shared" ca="1" si="753"/>
        <v>0</v>
      </c>
      <c r="AH1530">
        <f ca="1">IFERROR(IF(V32="Supercritical",MAX($D$16,IFERROR(L1530,MAX($D$16,POWER((ABS(K1530)^2)/($I$5*MAX(F1530,0.1)^2),1/3)))),IF(V32="Subcritical",MAX($D$16,IFERROR(W1530,MAX($D$16,POWER((ABS(K1530)^2)/($I$5*MAX(F1530,0.1)^2),1/3)))),IF(AND(IFERROR(V1530,0)=1,IFERROR(AG1530,0)=1),IF(IFERROR(T1530,-1E+99)&gt;=IFERROR(AE1530,-1E+99),MAX($D$16,IFERROR(L1530,MAX($D$16,POWER((ABS(K1530)^2)/($I$5*MAX(F1530,0.1)^2),1/3)))),MAX($D$16,IFERROR(W1530,MAX($D$16,POWER((ABS(K1530)^2)/($I$5*MAX(F1530,0.1)^2),1/3))))),IF(IFERROR(V1530,0)=1,MAX($D$16,IFERROR(L1530,MAX($D$16,POWER((ABS(K1530)^2)/($I$5*MAX(F1530,0.1)^2),1/3)))),IF(IFERROR(AG1530,0)=1,MAX($D$16,IFERROR(W1530,MAX($D$16,POWER((ABS(K1530)^2)/($I$5*MAX(F1530,0.1)^2),1/3)))),MAX($D$16,POWER((ABS(K1530)^2)/($I$5*MAX(F1530,0.1)^2),1/3))))))),MAX($D$16,POWER((ABS(K1530)^2)/($I$5*MAX(F1530,0.1)^2),1/3)))</f>
        <v>2.1389677043987478</v>
      </c>
      <c r="AI1530">
        <f t="shared" ca="1" si="754"/>
        <v>634.01516770439878</v>
      </c>
      <c r="AJ1530">
        <f t="shared" ca="1" si="755"/>
        <v>635.08465155659815</v>
      </c>
      <c r="AM1530">
        <v>0</v>
      </c>
      <c r="AN1530">
        <v>0</v>
      </c>
      <c r="AO1530">
        <f t="shared" si="756"/>
        <v>0</v>
      </c>
      <c r="AP1530">
        <f t="shared" si="765"/>
        <v>0</v>
      </c>
      <c r="AQ1530">
        <f t="shared" ca="1" si="757"/>
        <v>1.0000000000000004</v>
      </c>
      <c r="AR1530" t="str">
        <f t="shared" ca="1" si="758"/>
        <v>Supercritical</v>
      </c>
      <c r="AS1530">
        <f t="shared" ca="1" si="759"/>
        <v>3.8141460404132466E-3</v>
      </c>
    </row>
    <row r="1531" spans="1:45" x14ac:dyDescent="0.35">
      <c r="A1531">
        <v>1382</v>
      </c>
      <c r="B1531">
        <v>1380.9960000000001</v>
      </c>
      <c r="C1531">
        <v>616065.73</v>
      </c>
      <c r="D1531">
        <v>3096626.3870000001</v>
      </c>
      <c r="E1531">
        <v>631.87599999999998</v>
      </c>
      <c r="F1531">
        <v>5.2</v>
      </c>
      <c r="G1531">
        <v>0</v>
      </c>
      <c r="H1531" t="s">
        <v>194</v>
      </c>
      <c r="I1531">
        <v>0</v>
      </c>
      <c r="J1531">
        <f t="shared" si="760"/>
        <v>1</v>
      </c>
      <c r="K1531">
        <f t="shared" ca="1" si="761"/>
        <v>50.95</v>
      </c>
      <c r="L1531">
        <f t="shared" ca="1" si="762"/>
        <v>1.0684959309922624</v>
      </c>
      <c r="M1531">
        <f t="shared" ca="1" si="735"/>
        <v>5.5561788411597641</v>
      </c>
      <c r="N1531">
        <f t="shared" ca="1" si="736"/>
        <v>0.75728294997139567</v>
      </c>
      <c r="O1531">
        <f t="shared" ca="1" si="737"/>
        <v>9.1699712080119067</v>
      </c>
      <c r="P1531">
        <f t="shared" ca="1" si="738"/>
        <v>632.94449593099228</v>
      </c>
      <c r="Q1531">
        <f t="shared" ca="1" si="739"/>
        <v>637.23034567389584</v>
      </c>
      <c r="R1531">
        <f t="shared" ca="1" si="740"/>
        <v>2.7409906686322007E-2</v>
      </c>
      <c r="S1531">
        <f t="shared" ca="1" si="741"/>
        <v>2.8323507366843055</v>
      </c>
      <c r="T1531">
        <f t="shared" ca="1" si="742"/>
        <v>50.594272557643521</v>
      </c>
      <c r="U1531">
        <f t="shared" ca="1" si="763"/>
        <v>-2.720990668626655E-2</v>
      </c>
      <c r="V1531">
        <f t="shared" ca="1" si="764"/>
        <v>0</v>
      </c>
      <c r="W1531">
        <f t="shared" ca="1" si="743"/>
        <v>1.8505432508020454</v>
      </c>
      <c r="X1531">
        <f t="shared" ca="1" si="744"/>
        <v>9.6228249041706366</v>
      </c>
      <c r="Y1531">
        <f t="shared" ca="1" si="745"/>
        <v>1.0810843038584648</v>
      </c>
      <c r="Z1531">
        <f t="shared" ca="1" si="746"/>
        <v>5.2947030115779956</v>
      </c>
      <c r="AA1531">
        <f t="shared" ca="1" si="747"/>
        <v>633.72654325080202</v>
      </c>
      <c r="AB1531">
        <f t="shared" ca="1" si="748"/>
        <v>635.15538524778538</v>
      </c>
      <c r="AC1531">
        <f t="shared" ca="1" si="749"/>
        <v>5.6848583164326111E-3</v>
      </c>
      <c r="AD1531">
        <f t="shared" ca="1" si="750"/>
        <v>1.2426747707916399</v>
      </c>
      <c r="AE1531">
        <f t="shared" ca="1" si="751"/>
        <v>36.402719545423743</v>
      </c>
      <c r="AF1531">
        <f t="shared" ca="1" si="752"/>
        <v>4.1423254426376843E-2</v>
      </c>
      <c r="AG1531">
        <f t="shared" ca="1" si="753"/>
        <v>0</v>
      </c>
      <c r="AH1531">
        <f ca="1">IFERROR(IF(V32="Supercritical",MAX($D$16,IFERROR(L1531,MAX($D$16,POWER((ABS(K1531)^2)/($I$5*MAX(F1531,0.1)^2),1/3)))),IF(V32="Subcritical",MAX($D$16,IFERROR(W1531,MAX($D$16,POWER((ABS(K1531)^2)/($I$5*MAX(F1531,0.1)^2),1/3)))),IF(AND(IFERROR(V1531,0)=1,IFERROR(AG1531,0)=1),IF(IFERROR(T1531,-1E+99)&gt;=IFERROR(AE1531,-1E+99),MAX($D$16,IFERROR(L1531,MAX($D$16,POWER((ABS(K1531)^2)/($I$5*MAX(F1531,0.1)^2),1/3)))),MAX($D$16,IFERROR(W1531,MAX($D$16,POWER((ABS(K1531)^2)/($I$5*MAX(F1531,0.1)^2),1/3))))),IF(IFERROR(V1531,0)=1,MAX($D$16,IFERROR(L1531,MAX($D$16,POWER((ABS(K1531)^2)/($I$5*MAX(F1531,0.1)^2),1/3)))),IF(IFERROR(AG1531,0)=1,MAX($D$16,IFERROR(W1531,MAX($D$16,POWER((ABS(K1531)^2)/($I$5*MAX(F1531,0.1)^2),1/3)))),MAX($D$16,POWER((ABS(K1531)^2)/($I$5*MAX(F1531,0.1)^2),1/3))))))),MAX($D$16,POWER((ABS(K1531)^2)/($I$5*MAX(F1531,0.1)^2),1/3)))</f>
        <v>2.1389677043987478</v>
      </c>
      <c r="AI1531">
        <f t="shared" ca="1" si="754"/>
        <v>634.01496770439871</v>
      </c>
      <c r="AJ1531">
        <f t="shared" ca="1" si="755"/>
        <v>635.08445155659808</v>
      </c>
      <c r="AM1531">
        <v>0</v>
      </c>
      <c r="AN1531">
        <v>0</v>
      </c>
      <c r="AO1531">
        <f t="shared" si="756"/>
        <v>0</v>
      </c>
      <c r="AP1531">
        <f t="shared" si="765"/>
        <v>0</v>
      </c>
      <c r="AQ1531">
        <f t="shared" ca="1" si="757"/>
        <v>1.0000000000000004</v>
      </c>
      <c r="AR1531" t="str">
        <f t="shared" ca="1" si="758"/>
        <v>Supercritical</v>
      </c>
      <c r="AS1531">
        <f t="shared" ca="1" si="759"/>
        <v>3.8141460404132466E-3</v>
      </c>
    </row>
    <row r="1532" spans="1:45" x14ac:dyDescent="0.35">
      <c r="A1532">
        <v>1383</v>
      </c>
      <c r="B1532">
        <v>1381.9960000000001</v>
      </c>
      <c r="C1532">
        <v>616065.73</v>
      </c>
      <c r="D1532">
        <v>3096625.3870000001</v>
      </c>
      <c r="E1532">
        <v>631.87580000000003</v>
      </c>
      <c r="F1532">
        <v>5.2</v>
      </c>
      <c r="G1532">
        <v>0</v>
      </c>
      <c r="H1532" t="s">
        <v>194</v>
      </c>
      <c r="I1532">
        <v>0</v>
      </c>
      <c r="J1532">
        <f t="shared" si="760"/>
        <v>1</v>
      </c>
      <c r="K1532">
        <f t="shared" ca="1" si="761"/>
        <v>50.95</v>
      </c>
      <c r="L1532">
        <f t="shared" ca="1" si="762"/>
        <v>1.0684959309922624</v>
      </c>
      <c r="M1532">
        <f t="shared" ca="1" si="735"/>
        <v>5.5561788411597641</v>
      </c>
      <c r="N1532">
        <f t="shared" ca="1" si="736"/>
        <v>0.75728294997139567</v>
      </c>
      <c r="O1532">
        <f t="shared" ca="1" si="737"/>
        <v>9.1699712080119067</v>
      </c>
      <c r="P1532">
        <f t="shared" ca="1" si="738"/>
        <v>632.94429593099233</v>
      </c>
      <c r="Q1532">
        <f t="shared" ca="1" si="739"/>
        <v>637.23014567389589</v>
      </c>
      <c r="R1532">
        <f t="shared" ca="1" si="740"/>
        <v>2.7409906686322007E-2</v>
      </c>
      <c r="S1532">
        <f t="shared" ca="1" si="741"/>
        <v>2.8323507366843055</v>
      </c>
      <c r="T1532">
        <f t="shared" ca="1" si="742"/>
        <v>50.594272557643521</v>
      </c>
      <c r="U1532">
        <f t="shared" ca="1" si="763"/>
        <v>-2.7209906686380236E-2</v>
      </c>
      <c r="V1532">
        <f t="shared" ca="1" si="764"/>
        <v>0</v>
      </c>
      <c r="W1532">
        <f t="shared" ca="1" si="743"/>
        <v>2.1389677043987478</v>
      </c>
      <c r="X1532">
        <f t="shared" ca="1" si="744"/>
        <v>11.122632062873489</v>
      </c>
      <c r="Y1532">
        <f t="shared" ca="1" si="745"/>
        <v>1.1735290000551568</v>
      </c>
      <c r="Z1532">
        <f t="shared" ca="1" si="746"/>
        <v>4.5807502857230418</v>
      </c>
      <c r="AA1532">
        <f t="shared" ca="1" si="747"/>
        <v>634.01476770439876</v>
      </c>
      <c r="AB1532">
        <f t="shared" ca="1" si="748"/>
        <v>635.08425155659813</v>
      </c>
      <c r="AC1532">
        <f t="shared" ca="1" si="749"/>
        <v>3.8141460404132466E-3</v>
      </c>
      <c r="AD1532">
        <f t="shared" ca="1" si="750"/>
        <v>1.0000000000000004</v>
      </c>
      <c r="AE1532">
        <f t="shared" ca="1" si="751"/>
        <v>35.686426155594638</v>
      </c>
      <c r="AF1532">
        <f t="shared" ca="1" si="752"/>
        <v>-0.60610591165800543</v>
      </c>
      <c r="AG1532">
        <f t="shared" ca="1" si="753"/>
        <v>1</v>
      </c>
      <c r="AH1532">
        <f ca="1">IFERROR(IF(V32="Supercritical",MAX($D$16,IFERROR(L1532,MAX($D$16,POWER((ABS(K1532)^2)/($I$5*MAX(F1532,0.1)^2),1/3)))),IF(V32="Subcritical",MAX($D$16,IFERROR(W1532,MAX($D$16,POWER((ABS(K1532)^2)/($I$5*MAX(F1532,0.1)^2),1/3)))),IF(AND(IFERROR(V1532,0)=1,IFERROR(AG1532,0)=1),IF(IFERROR(T1532,-1E+99)&gt;=IFERROR(AE1532,-1E+99),MAX($D$16,IFERROR(L1532,MAX($D$16,POWER((ABS(K1532)^2)/($I$5*MAX(F1532,0.1)^2),1/3)))),MAX($D$16,IFERROR(W1532,MAX($D$16,POWER((ABS(K1532)^2)/($I$5*MAX(F1532,0.1)^2),1/3))))),IF(IFERROR(V1532,0)=1,MAX($D$16,IFERROR(L1532,MAX($D$16,POWER((ABS(K1532)^2)/($I$5*MAX(F1532,0.1)^2),1/3)))),IF(IFERROR(AG1532,0)=1,MAX($D$16,IFERROR(W1532,MAX($D$16,POWER((ABS(K1532)^2)/($I$5*MAX(F1532,0.1)^2),1/3)))),MAX($D$16,POWER((ABS(K1532)^2)/($I$5*MAX(F1532,0.1)^2),1/3))))))),MAX($D$16,POWER((ABS(K1532)^2)/($I$5*MAX(F1532,0.1)^2),1/3)))</f>
        <v>2.1389677043987478</v>
      </c>
      <c r="AI1532">
        <f t="shared" ca="1" si="754"/>
        <v>634.01476770439876</v>
      </c>
      <c r="AJ1532">
        <f t="shared" ca="1" si="755"/>
        <v>635.08425155659813</v>
      </c>
      <c r="AM1532">
        <v>0</v>
      </c>
      <c r="AN1532">
        <v>0</v>
      </c>
      <c r="AO1532">
        <f t="shared" si="756"/>
        <v>0</v>
      </c>
      <c r="AP1532">
        <f t="shared" si="765"/>
        <v>0</v>
      </c>
      <c r="AQ1532">
        <f t="shared" ca="1" si="757"/>
        <v>1.0000000000000004</v>
      </c>
      <c r="AR1532" t="str">
        <f t="shared" ca="1" si="758"/>
        <v>Supercritical</v>
      </c>
      <c r="AS1532">
        <f t="shared" ca="1" si="759"/>
        <v>3.8141460404132466E-3</v>
      </c>
    </row>
    <row r="1533" spans="1:45" x14ac:dyDescent="0.35">
      <c r="A1533">
        <v>1384</v>
      </c>
      <c r="B1533">
        <v>1382.9960000000001</v>
      </c>
      <c r="C1533">
        <v>616065.73</v>
      </c>
      <c r="D1533">
        <v>3096624.3870000001</v>
      </c>
      <c r="E1533">
        <v>631.87559999999996</v>
      </c>
      <c r="F1533">
        <v>7.42</v>
      </c>
      <c r="G1533">
        <v>0</v>
      </c>
      <c r="H1533" t="s">
        <v>194</v>
      </c>
      <c r="I1533">
        <v>0</v>
      </c>
      <c r="J1533">
        <f t="shared" si="760"/>
        <v>1</v>
      </c>
      <c r="K1533">
        <f t="shared" ca="1" si="761"/>
        <v>50.95</v>
      </c>
      <c r="L1533">
        <f t="shared" ca="1" si="762"/>
        <v>1.0684959309922624</v>
      </c>
      <c r="M1533">
        <f t="shared" ca="1" si="735"/>
        <v>7.9282398079625871</v>
      </c>
      <c r="N1533">
        <f t="shared" ca="1" si="736"/>
        <v>0.82957482045153441</v>
      </c>
      <c r="O1533">
        <f t="shared" ca="1" si="737"/>
        <v>6.4263949166660268</v>
      </c>
      <c r="P1533">
        <f t="shared" ca="1" si="738"/>
        <v>632.94409593099226</v>
      </c>
      <c r="Q1533">
        <f t="shared" ca="1" si="739"/>
        <v>635.04901701279402</v>
      </c>
      <c r="R1533">
        <f t="shared" ca="1" si="740"/>
        <v>1.1920924113198252E-2</v>
      </c>
      <c r="S1533">
        <f t="shared" ca="1" si="741"/>
        <v>1.9849358262477612</v>
      </c>
      <c r="T1533">
        <f t="shared" ca="1" si="742"/>
        <v>37.612284214090558</v>
      </c>
      <c r="U1533">
        <f t="shared" ca="1" si="763"/>
        <v>1.5071846473715595</v>
      </c>
      <c r="V1533">
        <f t="shared" ca="1" si="764"/>
        <v>0</v>
      </c>
      <c r="W1533">
        <f t="shared" ca="1" si="743"/>
        <v>1.6876038970090008</v>
      </c>
      <c r="X1533">
        <f t="shared" ca="1" si="744"/>
        <v>12.522020915806786</v>
      </c>
      <c r="Y1533">
        <f t="shared" ca="1" si="745"/>
        <v>1.1599610822448154</v>
      </c>
      <c r="Z1533">
        <f t="shared" ca="1" si="746"/>
        <v>4.0688320473642436</v>
      </c>
      <c r="AA1533">
        <f t="shared" ca="1" si="747"/>
        <v>633.56320389700898</v>
      </c>
      <c r="AB1533">
        <f t="shared" ca="1" si="748"/>
        <v>634.40700584551348</v>
      </c>
      <c r="AC1533">
        <f t="shared" ca="1" si="749"/>
        <v>3.0563105958620026E-3</v>
      </c>
      <c r="AD1533">
        <f t="shared" ca="1" si="750"/>
        <v>1.0000000000000002</v>
      </c>
      <c r="AE1533">
        <f t="shared" ca="1" si="751"/>
        <v>31.698316943915625</v>
      </c>
      <c r="AF1533">
        <f t="shared" ca="1" si="752"/>
        <v>-0.38899837428778028</v>
      </c>
      <c r="AG1533">
        <f t="shared" ca="1" si="753"/>
        <v>1</v>
      </c>
      <c r="AH1533">
        <f ca="1">IFERROR(IF(V32="Supercritical",MAX($D$16,IFERROR(L1533,MAX($D$16,POWER((ABS(K1533)^2)/($I$5*MAX(F1533,0.1)^2),1/3)))),IF(V32="Subcritical",MAX($D$16,IFERROR(W1533,MAX($D$16,POWER((ABS(K1533)^2)/($I$5*MAX(F1533,0.1)^2),1/3)))),IF(AND(IFERROR(V1533,0)=1,IFERROR(AG1533,0)=1),IF(IFERROR(T1533,-1E+99)&gt;=IFERROR(AE1533,-1E+99),MAX($D$16,IFERROR(L1533,MAX($D$16,POWER((ABS(K1533)^2)/($I$5*MAX(F1533,0.1)^2),1/3)))),MAX($D$16,IFERROR(W1533,MAX($D$16,POWER((ABS(K1533)^2)/($I$5*MAX(F1533,0.1)^2),1/3))))),IF(IFERROR(V1533,0)=1,MAX($D$16,IFERROR(L1533,MAX($D$16,POWER((ABS(K1533)^2)/($I$5*MAX(F1533,0.1)^2),1/3)))),IF(IFERROR(AG1533,0)=1,MAX($D$16,IFERROR(W1533,MAX($D$16,POWER((ABS(K1533)^2)/($I$5*MAX(F1533,0.1)^2),1/3)))),MAX($D$16,POWER((ABS(K1533)^2)/($I$5*MAX(F1533,0.1)^2),1/3))))))),MAX($D$16,POWER((ABS(K1533)^2)/($I$5*MAX(F1533,0.1)^2),1/3)))</f>
        <v>1.6876038970090008</v>
      </c>
      <c r="AI1533">
        <f t="shared" ca="1" si="754"/>
        <v>633.56320389700898</v>
      </c>
      <c r="AJ1533">
        <f t="shared" ca="1" si="755"/>
        <v>634.40700584551348</v>
      </c>
      <c r="AM1533">
        <v>0</v>
      </c>
      <c r="AN1533">
        <v>0</v>
      </c>
      <c r="AO1533">
        <f t="shared" si="756"/>
        <v>0</v>
      </c>
      <c r="AP1533">
        <f t="shared" si="765"/>
        <v>0</v>
      </c>
      <c r="AQ1533">
        <f t="shared" ca="1" si="757"/>
        <v>1.0000000000000002</v>
      </c>
      <c r="AR1533" t="str">
        <f t="shared" ca="1" si="758"/>
        <v>Supercritical</v>
      </c>
      <c r="AS1533">
        <f t="shared" ca="1" si="759"/>
        <v>3.0563105958620026E-3</v>
      </c>
    </row>
    <row r="1534" spans="1:45" x14ac:dyDescent="0.35">
      <c r="A1534">
        <v>1385</v>
      </c>
      <c r="B1534">
        <v>1383.9960000000001</v>
      </c>
      <c r="C1534">
        <v>616065.73</v>
      </c>
      <c r="D1534">
        <v>3096623.3870000001</v>
      </c>
      <c r="E1534">
        <v>631.87540000000001</v>
      </c>
      <c r="F1534">
        <v>9.8469999999999995</v>
      </c>
      <c r="G1534">
        <v>0</v>
      </c>
      <c r="H1534" t="s">
        <v>194</v>
      </c>
      <c r="I1534">
        <v>0</v>
      </c>
      <c r="J1534">
        <f t="shared" si="760"/>
        <v>1</v>
      </c>
      <c r="K1534">
        <f t="shared" ca="1" si="761"/>
        <v>50.95</v>
      </c>
      <c r="L1534">
        <f t="shared" ca="1" si="762"/>
        <v>1.0684959309922624</v>
      </c>
      <c r="M1534">
        <f t="shared" ca="1" si="735"/>
        <v>10.521479432480808</v>
      </c>
      <c r="N1534">
        <f t="shared" ca="1" si="736"/>
        <v>0.87796116299585614</v>
      </c>
      <c r="O1534">
        <f t="shared" ca="1" si="737"/>
        <v>4.8424748940450817</v>
      </c>
      <c r="P1534">
        <f t="shared" ca="1" si="738"/>
        <v>632.94389593099231</v>
      </c>
      <c r="Q1534">
        <f t="shared" ca="1" si="739"/>
        <v>634.13908263330916</v>
      </c>
      <c r="R1534">
        <f t="shared" ca="1" si="740"/>
        <v>6.2760086504511786E-3</v>
      </c>
      <c r="S1534">
        <f t="shared" ca="1" si="741"/>
        <v>1.4957066955172529</v>
      </c>
      <c r="T1534">
        <f t="shared" ca="1" si="742"/>
        <v>30.771343593615203</v>
      </c>
      <c r="U1534">
        <f t="shared" ca="1" si="763"/>
        <v>0.62791559925756246</v>
      </c>
      <c r="V1534">
        <f t="shared" ca="1" si="764"/>
        <v>0</v>
      </c>
      <c r="W1534">
        <f t="shared" ca="1" si="743"/>
        <v>1.3974528524469285</v>
      </c>
      <c r="X1534">
        <f t="shared" ca="1" si="744"/>
        <v>13.760718238044904</v>
      </c>
      <c r="Y1534">
        <f t="shared" ca="1" si="745"/>
        <v>1.0885003067787429</v>
      </c>
      <c r="Z1534">
        <f t="shared" ca="1" si="746"/>
        <v>3.7025683629751351</v>
      </c>
      <c r="AA1534">
        <f t="shared" ca="1" si="747"/>
        <v>633.27285285244693</v>
      </c>
      <c r="AB1534">
        <f t="shared" ca="1" si="748"/>
        <v>633.97157927867045</v>
      </c>
      <c r="AC1534">
        <f t="shared" ca="1" si="749"/>
        <v>2.7547611460676121E-3</v>
      </c>
      <c r="AD1534">
        <f t="shared" ca="1" si="750"/>
        <v>1.0000000000000002</v>
      </c>
      <c r="AE1534">
        <f t="shared" ca="1" si="751"/>
        <v>28.844932430211486</v>
      </c>
      <c r="AF1534">
        <f t="shared" ca="1" si="752"/>
        <v>-2.9092298854266119E-2</v>
      </c>
      <c r="AG1534">
        <f t="shared" ca="1" si="753"/>
        <v>1</v>
      </c>
      <c r="AH1534">
        <f ca="1">IFERROR(IF(V32="Supercritical",MAX($D$16,IFERROR(L1534,MAX($D$16,POWER((ABS(K1534)^2)/($I$5*MAX(F1534,0.1)^2),1/3)))),IF(V32="Subcritical",MAX($D$16,IFERROR(W1534,MAX($D$16,POWER((ABS(K1534)^2)/($I$5*MAX(F1534,0.1)^2),1/3)))),IF(AND(IFERROR(V1534,0)=1,IFERROR(AG1534,0)=1),IF(IFERROR(T1534,-1E+99)&gt;=IFERROR(AE1534,-1E+99),MAX($D$16,IFERROR(L1534,MAX($D$16,POWER((ABS(K1534)^2)/($I$5*MAX(F1534,0.1)^2),1/3)))),MAX($D$16,IFERROR(W1534,MAX($D$16,POWER((ABS(K1534)^2)/($I$5*MAX(F1534,0.1)^2),1/3))))),IF(IFERROR(V1534,0)=1,MAX($D$16,IFERROR(L1534,MAX($D$16,POWER((ABS(K1534)^2)/($I$5*MAX(F1534,0.1)^2),1/3)))),IF(IFERROR(AG1534,0)=1,MAX($D$16,IFERROR(W1534,MAX($D$16,POWER((ABS(K1534)^2)/($I$5*MAX(F1534,0.1)^2),1/3)))),MAX($D$16,POWER((ABS(K1534)^2)/($I$5*MAX(F1534,0.1)^2),1/3))))))),MAX($D$16,POWER((ABS(K1534)^2)/($I$5*MAX(F1534,0.1)^2),1/3)))</f>
        <v>1.3974528524469285</v>
      </c>
      <c r="AI1534">
        <f t="shared" ca="1" si="754"/>
        <v>633.27285285244693</v>
      </c>
      <c r="AJ1534">
        <f t="shared" ca="1" si="755"/>
        <v>633.97157927867045</v>
      </c>
      <c r="AM1534">
        <v>0</v>
      </c>
      <c r="AN1534">
        <v>0</v>
      </c>
      <c r="AO1534">
        <f t="shared" si="756"/>
        <v>0</v>
      </c>
      <c r="AP1534">
        <f t="shared" si="765"/>
        <v>0</v>
      </c>
      <c r="AQ1534">
        <f t="shared" ca="1" si="757"/>
        <v>1.0000000000000002</v>
      </c>
      <c r="AR1534" t="str">
        <f t="shared" ca="1" si="758"/>
        <v>Supercritical</v>
      </c>
      <c r="AS1534">
        <f t="shared" ca="1" si="759"/>
        <v>2.7547611460676121E-3</v>
      </c>
    </row>
    <row r="1535" spans="1:45" x14ac:dyDescent="0.35">
      <c r="A1535">
        <v>1386</v>
      </c>
      <c r="B1535">
        <v>1384.9960000000001</v>
      </c>
      <c r="C1535">
        <v>616065.73</v>
      </c>
      <c r="D1535">
        <v>3096622.3870000001</v>
      </c>
      <c r="E1535">
        <v>631.87519999999995</v>
      </c>
      <c r="F1535">
        <v>10.1</v>
      </c>
      <c r="G1535">
        <v>0</v>
      </c>
      <c r="H1535" t="s">
        <v>194</v>
      </c>
      <c r="I1535">
        <v>0</v>
      </c>
      <c r="J1535">
        <f t="shared" si="760"/>
        <v>1</v>
      </c>
      <c r="K1535">
        <f t="shared" ca="1" si="761"/>
        <v>50.95</v>
      </c>
      <c r="L1535">
        <f t="shared" ca="1" si="762"/>
        <v>1.0684959309922624</v>
      </c>
      <c r="M1535">
        <f t="shared" ca="1" si="735"/>
        <v>10.791808903021849</v>
      </c>
      <c r="N1535">
        <f t="shared" ca="1" si="736"/>
        <v>0.88190047233321411</v>
      </c>
      <c r="O1535">
        <f t="shared" ca="1" si="737"/>
        <v>4.7211732952140517</v>
      </c>
      <c r="P1535">
        <f t="shared" ca="1" si="738"/>
        <v>632.94369593099225</v>
      </c>
      <c r="Q1535">
        <f t="shared" ca="1" si="739"/>
        <v>634.07975491587717</v>
      </c>
      <c r="R1535">
        <f t="shared" ca="1" si="740"/>
        <v>5.9300219605189462E-3</v>
      </c>
      <c r="S1535">
        <f t="shared" ca="1" si="741"/>
        <v>1.458239983243405</v>
      </c>
      <c r="T1535">
        <f t="shared" ca="1" si="742"/>
        <v>30.28576488534074</v>
      </c>
      <c r="U1535">
        <f t="shared" ca="1" si="763"/>
        <v>3.5486386896877775E-2</v>
      </c>
      <c r="V1535">
        <f t="shared" ca="1" si="764"/>
        <v>0</v>
      </c>
      <c r="W1535">
        <f t="shared" ca="1" si="743"/>
        <v>1.3740173201418702</v>
      </c>
      <c r="X1535">
        <f t="shared" ca="1" si="744"/>
        <v>13.877574933432888</v>
      </c>
      <c r="Y1535">
        <f t="shared" ca="1" si="745"/>
        <v>1.0801321230813876</v>
      </c>
      <c r="Z1535">
        <f t="shared" ca="1" si="746"/>
        <v>3.6713907324870436</v>
      </c>
      <c r="AA1535">
        <f t="shared" ca="1" si="747"/>
        <v>633.24921732014184</v>
      </c>
      <c r="AB1535">
        <f t="shared" ca="1" si="748"/>
        <v>633.93622598021273</v>
      </c>
      <c r="AC1535">
        <f t="shared" ca="1" si="749"/>
        <v>2.7365783692813376E-3</v>
      </c>
      <c r="AD1535">
        <f t="shared" ca="1" si="750"/>
        <v>1.0000000000000002</v>
      </c>
      <c r="AE1535">
        <f t="shared" ca="1" si="751"/>
        <v>28.60204248015518</v>
      </c>
      <c r="AF1535">
        <f t="shared" ca="1" si="752"/>
        <v>0.16918795034803225</v>
      </c>
      <c r="AG1535">
        <f t="shared" ca="1" si="753"/>
        <v>1</v>
      </c>
      <c r="AH1535">
        <f ca="1">IFERROR(IF(V32="Supercritical",MAX($D$16,IFERROR(L1535,MAX($D$16,POWER((ABS(K1535)^2)/($I$5*MAX(F1535,0.1)^2),1/3)))),IF(V32="Subcritical",MAX($D$16,IFERROR(W1535,MAX($D$16,POWER((ABS(K1535)^2)/($I$5*MAX(F1535,0.1)^2),1/3)))),IF(AND(IFERROR(V1535,0)=1,IFERROR(AG1535,0)=1),IF(IFERROR(T1535,-1E+99)&gt;=IFERROR(AE1535,-1E+99),MAX($D$16,IFERROR(L1535,MAX($D$16,POWER((ABS(K1535)^2)/($I$5*MAX(F1535,0.1)^2),1/3)))),MAX($D$16,IFERROR(W1535,MAX($D$16,POWER((ABS(K1535)^2)/($I$5*MAX(F1535,0.1)^2),1/3))))),IF(IFERROR(V1535,0)=1,MAX($D$16,IFERROR(L1535,MAX($D$16,POWER((ABS(K1535)^2)/($I$5*MAX(F1535,0.1)^2),1/3)))),IF(IFERROR(AG1535,0)=1,MAX($D$16,IFERROR(W1535,MAX($D$16,POWER((ABS(K1535)^2)/($I$5*MAX(F1535,0.1)^2),1/3)))),MAX($D$16,POWER((ABS(K1535)^2)/($I$5*MAX(F1535,0.1)^2),1/3))))))),MAX($D$16,POWER((ABS(K1535)^2)/($I$5*MAX(F1535,0.1)^2),1/3)))</f>
        <v>1.3740173201418702</v>
      </c>
      <c r="AI1535">
        <f t="shared" ca="1" si="754"/>
        <v>633.24921732014184</v>
      </c>
      <c r="AJ1535">
        <f t="shared" ca="1" si="755"/>
        <v>633.93622598021273</v>
      </c>
      <c r="AM1535">
        <v>0</v>
      </c>
      <c r="AN1535">
        <v>0</v>
      </c>
      <c r="AO1535">
        <f t="shared" si="756"/>
        <v>0</v>
      </c>
      <c r="AP1535">
        <f t="shared" si="765"/>
        <v>0</v>
      </c>
      <c r="AQ1535">
        <f t="shared" ca="1" si="757"/>
        <v>1.0000000000000002</v>
      </c>
      <c r="AR1535" t="str">
        <f t="shared" ca="1" si="758"/>
        <v>Supercritical</v>
      </c>
      <c r="AS1535">
        <f t="shared" ca="1" si="759"/>
        <v>2.7365783692813376E-3</v>
      </c>
    </row>
    <row r="1536" spans="1:45" x14ac:dyDescent="0.35">
      <c r="A1536">
        <v>1387</v>
      </c>
      <c r="B1536">
        <v>1385.5150000000001</v>
      </c>
      <c r="C1536">
        <v>616065.73</v>
      </c>
      <c r="D1536">
        <v>3096621.8679999998</v>
      </c>
      <c r="E1536">
        <v>631.875</v>
      </c>
      <c r="F1536">
        <v>10.206</v>
      </c>
      <c r="G1536">
        <v>0</v>
      </c>
      <c r="H1536" t="s">
        <v>195</v>
      </c>
      <c r="I1536">
        <v>0</v>
      </c>
      <c r="J1536">
        <f t="shared" si="760"/>
        <v>0.51900000000000546</v>
      </c>
      <c r="K1536">
        <f t="shared" ca="1" si="761"/>
        <v>50.95</v>
      </c>
      <c r="L1536">
        <f t="shared" ca="1" si="762"/>
        <v>1.0684959309922624</v>
      </c>
      <c r="M1536">
        <f t="shared" ca="1" si="735"/>
        <v>10.90506947170703</v>
      </c>
      <c r="N1536">
        <f t="shared" ca="1" si="736"/>
        <v>0.88350292973082278</v>
      </c>
      <c r="O1536">
        <f t="shared" ca="1" si="737"/>
        <v>4.672138965477358</v>
      </c>
      <c r="P1536">
        <f t="shared" ca="1" si="738"/>
        <v>632.9434959309923</v>
      </c>
      <c r="Q1536">
        <f t="shared" ca="1" si="739"/>
        <v>634.05607913755352</v>
      </c>
      <c r="R1536">
        <f t="shared" ca="1" si="740"/>
        <v>5.7934424369396401E-3</v>
      </c>
      <c r="S1536">
        <f t="shared" ca="1" si="741"/>
        <v>1.4430946336232009</v>
      </c>
      <c r="T1536">
        <f t="shared" ca="1" si="742"/>
        <v>30.091605500063579</v>
      </c>
      <c r="U1536">
        <f t="shared" ca="1" si="763"/>
        <v>1.3590805815397289E-2</v>
      </c>
      <c r="V1536">
        <f t="shared" ca="1" si="764"/>
        <v>0</v>
      </c>
      <c r="W1536">
        <f ca="1">MAX($D$16,($I$14)-E1536)</f>
        <v>1.0660215627839307</v>
      </c>
      <c r="X1536">
        <f t="shared" ca="1" si="744"/>
        <v>10.879816069772795</v>
      </c>
      <c r="Y1536">
        <f t="shared" ca="1" si="745"/>
        <v>0.8818105074723549</v>
      </c>
      <c r="Z1536">
        <f t="shared" ca="1" si="746"/>
        <v>4.6829835792494237</v>
      </c>
      <c r="AA1536">
        <f t="shared" ca="1" si="747"/>
        <v>632.94102156278393</v>
      </c>
      <c r="AB1536">
        <f t="shared" ca="1" si="748"/>
        <v>634.05877565062895</v>
      </c>
      <c r="AC1536">
        <f t="shared" ca="1" si="749"/>
        <v>5.8352673962428214E-3</v>
      </c>
      <c r="AD1536">
        <f t="shared" ca="1" si="750"/>
        <v>1.4481219503921146</v>
      </c>
      <c r="AE1536">
        <f t="shared" ca="1" si="751"/>
        <v>30.120977038731915</v>
      </c>
      <c r="AF1536">
        <v>0</v>
      </c>
      <c r="AG1536">
        <v>1</v>
      </c>
      <c r="AH1536">
        <f ca="1">IFERROR(IF(V32="Supercritical",MAX($D$16,IFERROR(L1536,MAX($D$16,POWER((ABS(K1536)^2)/($I$5*MAX(F1536,0.1)^2),1/3)))),IF(V32="Subcritical",MAX($D$16,IFERROR(W1536,MAX($D$16,POWER((ABS(K1536)^2)/($I$5*MAX(F1536,0.1)^2),1/3)))),IF(AND(IFERROR(V1536,0)=1,IFERROR(AG1536,0)=1),IF(IFERROR(T1536,-1E+99)&gt;=IFERROR(AE1536,-1E+99),MAX($D$16,IFERROR(L1536,MAX($D$16,POWER((ABS(K1536)^2)/($I$5*MAX(F1536,0.1)^2),1/3)))),MAX($D$16,IFERROR(W1536,MAX($D$16,POWER((ABS(K1536)^2)/($I$5*MAX(F1536,0.1)^2),1/3))))),IF(IFERROR(V1536,0)=1,MAX($D$16,IFERROR(L1536,MAX($D$16,POWER((ABS(K1536)^2)/($I$5*MAX(F1536,0.1)^2),1/3)))),IF(IFERROR(AG1536,0)=1,MAX($D$16,IFERROR(W1536,MAX($D$16,POWER((ABS(K1536)^2)/($I$5*MAX(F1536,0.1)^2),1/3)))),MAX($D$16,POWER((ABS(K1536)^2)/($I$5*MAX(F1536,0.1)^2),1/3))))))),MAX($D$16,POWER((ABS(K1536)^2)/($I$5*MAX(F1536,0.1)^2),1/3)))</f>
        <v>1.0660215627839307</v>
      </c>
      <c r="AI1536">
        <f t="shared" ca="1" si="754"/>
        <v>632.94102156278393</v>
      </c>
      <c r="AJ1536">
        <f t="shared" ca="1" si="755"/>
        <v>634.05877565062895</v>
      </c>
      <c r="AM1536">
        <v>0</v>
      </c>
      <c r="AN1536">
        <v>0</v>
      </c>
      <c r="AO1536">
        <f t="shared" si="756"/>
        <v>0</v>
      </c>
      <c r="AP1536">
        <f t="shared" si="765"/>
        <v>0</v>
      </c>
      <c r="AQ1536">
        <f t="shared" ca="1" si="757"/>
        <v>1.4481219503921146</v>
      </c>
      <c r="AR1536" t="str">
        <f t="shared" ca="1" si="758"/>
        <v>Supercritical</v>
      </c>
      <c r="AS1536">
        <f t="shared" ca="1" si="759"/>
        <v>5.8352673962428214E-3</v>
      </c>
    </row>
    <row r="1539" spans="1:45" x14ac:dyDescent="0.35">
      <c r="A1539" t="s">
        <v>197</v>
      </c>
      <c r="E1539">
        <f>E33</f>
        <v>17.254999999999999</v>
      </c>
      <c r="F1539" t="s">
        <v>144</v>
      </c>
      <c r="H1539">
        <f ca="1">N33</f>
        <v>0.05</v>
      </c>
      <c r="I1539" t="s">
        <v>13</v>
      </c>
      <c r="K1539" t="str">
        <f>V33</f>
        <v>Mixed</v>
      </c>
      <c r="L1539" t="s">
        <v>145</v>
      </c>
    </row>
    <row r="1540" spans="1:45" x14ac:dyDescent="0.35">
      <c r="A1540" t="s">
        <v>146</v>
      </c>
      <c r="B1540" t="s">
        <v>147</v>
      </c>
      <c r="C1540" t="s">
        <v>148</v>
      </c>
      <c r="D1540" t="s">
        <v>149</v>
      </c>
      <c r="E1540" t="s">
        <v>150</v>
      </c>
      <c r="F1540" t="s">
        <v>151</v>
      </c>
      <c r="G1540" t="s">
        <v>152</v>
      </c>
      <c r="H1540" t="s">
        <v>9</v>
      </c>
      <c r="I1540" t="s">
        <v>153</v>
      </c>
      <c r="J1540" t="s">
        <v>154</v>
      </c>
      <c r="K1540" t="s">
        <v>155</v>
      </c>
      <c r="L1540" t="s">
        <v>156</v>
      </c>
      <c r="M1540" t="s">
        <v>157</v>
      </c>
      <c r="N1540" t="s">
        <v>158</v>
      </c>
      <c r="O1540" t="s">
        <v>159</v>
      </c>
      <c r="P1540" t="s">
        <v>160</v>
      </c>
      <c r="Q1540" t="s">
        <v>161</v>
      </c>
      <c r="R1540" t="s">
        <v>162</v>
      </c>
      <c r="S1540" t="s">
        <v>163</v>
      </c>
      <c r="T1540" t="s">
        <v>164</v>
      </c>
      <c r="U1540" t="s">
        <v>165</v>
      </c>
      <c r="V1540" t="s">
        <v>166</v>
      </c>
      <c r="W1540" t="s">
        <v>167</v>
      </c>
      <c r="X1540" t="s">
        <v>168</v>
      </c>
      <c r="Y1540" t="s">
        <v>169</v>
      </c>
      <c r="Z1540" t="s">
        <v>170</v>
      </c>
      <c r="AA1540" t="s">
        <v>171</v>
      </c>
      <c r="AB1540" t="s">
        <v>172</v>
      </c>
      <c r="AC1540" t="s">
        <v>173</v>
      </c>
      <c r="AD1540" t="s">
        <v>174</v>
      </c>
      <c r="AE1540" t="s">
        <v>175</v>
      </c>
      <c r="AF1540" t="s">
        <v>176</v>
      </c>
      <c r="AG1540" t="s">
        <v>177</v>
      </c>
      <c r="AH1540" t="s">
        <v>178</v>
      </c>
      <c r="AI1540" t="s">
        <v>179</v>
      </c>
      <c r="AJ1540" t="s">
        <v>180</v>
      </c>
      <c r="AK1540" t="s">
        <v>181</v>
      </c>
      <c r="AL1540" t="s">
        <v>182</v>
      </c>
      <c r="AM1540" t="s">
        <v>183</v>
      </c>
      <c r="AN1540" t="s">
        <v>184</v>
      </c>
      <c r="AO1540" t="s">
        <v>185</v>
      </c>
      <c r="AP1540" t="s">
        <v>186</v>
      </c>
      <c r="AQ1540" t="s">
        <v>187</v>
      </c>
      <c r="AR1540" t="s">
        <v>188</v>
      </c>
      <c r="AS1540" t="s">
        <v>189</v>
      </c>
    </row>
    <row r="1541" spans="1:45" x14ac:dyDescent="0.35">
      <c r="A1541" t="s">
        <v>22</v>
      </c>
      <c r="B1541" t="s">
        <v>54</v>
      </c>
      <c r="C1541" t="s">
        <v>54</v>
      </c>
      <c r="D1541" t="s">
        <v>54</v>
      </c>
      <c r="E1541" t="s">
        <v>54</v>
      </c>
      <c r="F1541" t="s">
        <v>54</v>
      </c>
      <c r="G1541" t="s">
        <v>22</v>
      </c>
      <c r="H1541" t="s">
        <v>22</v>
      </c>
      <c r="I1541" t="s">
        <v>190</v>
      </c>
      <c r="J1541" t="s">
        <v>54</v>
      </c>
      <c r="K1541" t="s">
        <v>13</v>
      </c>
      <c r="L1541" t="s">
        <v>54</v>
      </c>
      <c r="M1541" t="s">
        <v>191</v>
      </c>
      <c r="N1541" t="s">
        <v>54</v>
      </c>
      <c r="O1541" t="s">
        <v>192</v>
      </c>
      <c r="P1541" t="s">
        <v>54</v>
      </c>
      <c r="Q1541" t="s">
        <v>54</v>
      </c>
      <c r="R1541" t="s">
        <v>22</v>
      </c>
      <c r="S1541" t="s">
        <v>22</v>
      </c>
      <c r="T1541" t="s">
        <v>193</v>
      </c>
      <c r="U1541" t="s">
        <v>54</v>
      </c>
      <c r="V1541" t="s">
        <v>22</v>
      </c>
      <c r="W1541" t="s">
        <v>54</v>
      </c>
      <c r="X1541" t="s">
        <v>191</v>
      </c>
      <c r="Y1541" t="s">
        <v>54</v>
      </c>
      <c r="Z1541" t="s">
        <v>192</v>
      </c>
      <c r="AA1541" t="s">
        <v>54</v>
      </c>
      <c r="AB1541" t="s">
        <v>54</v>
      </c>
      <c r="AC1541" t="s">
        <v>22</v>
      </c>
      <c r="AD1541" t="s">
        <v>22</v>
      </c>
      <c r="AE1541" t="s">
        <v>193</v>
      </c>
      <c r="AF1541" t="s">
        <v>54</v>
      </c>
      <c r="AG1541" t="s">
        <v>22</v>
      </c>
      <c r="AH1541" t="s">
        <v>54</v>
      </c>
      <c r="AI1541" t="s">
        <v>54</v>
      </c>
      <c r="AJ1541" t="s">
        <v>54</v>
      </c>
      <c r="AK1541" t="s">
        <v>54</v>
      </c>
      <c r="AL1541" t="s">
        <v>54</v>
      </c>
      <c r="AM1541" t="s">
        <v>13</v>
      </c>
      <c r="AN1541" t="s">
        <v>13</v>
      </c>
      <c r="AO1541" t="s">
        <v>13</v>
      </c>
      <c r="AP1541" t="s">
        <v>13</v>
      </c>
      <c r="AQ1541" t="s">
        <v>22</v>
      </c>
      <c r="AR1541" t="s">
        <v>22</v>
      </c>
      <c r="AS1541" t="s">
        <v>22</v>
      </c>
    </row>
    <row r="1542" spans="1:45" x14ac:dyDescent="0.35">
      <c r="A1542">
        <v>1</v>
      </c>
      <c r="B1542">
        <v>0</v>
      </c>
      <c r="C1542">
        <v>616556.01300000004</v>
      </c>
      <c r="D1542">
        <v>3097760.4479999999</v>
      </c>
      <c r="E1542">
        <v>634.298</v>
      </c>
      <c r="F1542">
        <v>6.5579999999999998</v>
      </c>
      <c r="G1542">
        <v>0</v>
      </c>
      <c r="H1542" t="s">
        <v>195</v>
      </c>
      <c r="I1542">
        <v>0</v>
      </c>
      <c r="J1542">
        <v>0</v>
      </c>
      <c r="K1542">
        <f ca="1">N33</f>
        <v>0.05</v>
      </c>
      <c r="L1542">
        <f ca="1">MAX($D$16,($I$13)-E1542)</f>
        <v>1.2034385444349027</v>
      </c>
      <c r="M1542">
        <f t="shared" ref="M1542:M1560" ca="1" si="766">((F1542)+(G1542)*(L1542))*(L1542)</f>
        <v>7.8921499744040915</v>
      </c>
      <c r="N1542">
        <f t="shared" ref="N1542:N1560" ca="1" si="767">(((F1542)+(G1542)*(L1542))*(L1542))/MAX((F1542)+2*(L1542)*SQRT(1+(G1542)^2),0.000001)</f>
        <v>0.88034112416359389</v>
      </c>
      <c r="O1542">
        <f t="shared" ref="O1542:O1560" ca="1" si="768">ABS(K1542)/MAX(((F1542)+(G1542)*(L1542))*(L1542),0.000001)</f>
        <v>6.335409256306654E-3</v>
      </c>
      <c r="P1542">
        <f t="shared" ref="P1542:P1560" ca="1" si="769">E1542+L1542</f>
        <v>635.5014385444349</v>
      </c>
      <c r="Q1542">
        <f t="shared" ref="Q1542:Q1560" ca="1" si="770">P1542+((ABS(K1542)/MAX(((F1542)+(G1542)*(L1542))*(L1542),0.000001))^2)/(2*$I$5)</f>
        <v>635.50144059017452</v>
      </c>
      <c r="R1542">
        <f t="shared" ref="R1542:R1560" ca="1" si="771">((ABS(K1542)*$D$6)/(MAX(((F1542)+(G1542)*(L1542))*(L1542),0.000001)*MAX(((((F1542)+(G1542)*(L1542))*(L1542))/MAX((F1542)+2*(L1542)*SQRT(1+(G1542)^2),0.000001))^(2/3),0.000001)))^2</f>
        <v>1.0703616683202019E-8</v>
      </c>
      <c r="S1542">
        <f t="shared" ref="S1542:S1560" ca="1" si="772">ABS(ABS(K1542)/MAX(((F1542)+(G1542)*(L1542))*(L1542),0.000001))/SQRT($I$5*MAX((((F1542)+(G1542)*(L1542))*(L1542))/MAX((F1542)+2*(G1542)*(L1542),0.000001),0.000001))</f>
        <v>1.8438611441509156E-3</v>
      </c>
      <c r="T1542">
        <f t="shared" ref="T1542:T1560" ca="1" si="773">((F1542)*(L1542)^2)/2+(G1542)*(L1542)^3/3+(ABS(K1542)^2)/($I$5*MAX(((F1542)+(G1542)*(L1542))*(L1542),0.000001))</f>
        <v>4.7488910293964635</v>
      </c>
      <c r="U1542">
        <v>0</v>
      </c>
      <c r="V1542">
        <v>1</v>
      </c>
      <c r="W1542">
        <f t="shared" ref="W1542:W1559" ca="1" si="774">IF($D$20=0,IFERROR(W1543,MAX($D$16,POWER((ABS(K1542)^2)/($I$5*MAX(F1542,0.1)^2),1/3))),IF(IFERROR(AG1543,0)=0,IFERROR(W1543,MAX($D$16,POWER((ABS(K1542)^2)/($I$5*MAX(F1542,0.1)^2),1/3))),IF(OR(IFERROR(W1542,0)=0,IFERROR(AD1543,0)&gt;1),MAX($D$16,POWER((ABS(K1542)^2)/($I$5*MAX(F1542,0.1)^2),1/3)),IF(IFERROR(AF1542,0)&gt;0,MAX($D$16,IFERROR(W1542,0)+((IFERROR(AF1542,0))*$D$18*IF((IFERROR(AD1542,0))&lt;1,1,-1))),IF(IFERROR(AF1542,0)&lt;0,IF(ABS((MAX($D$16,POWER((ABS(K1542)^2)/($I$5*MAX(F1542,0.1)^2),1/3)))-IFERROR(W1542,0))&gt;$D$19,MAX($D$16,IF((MAX($D$16,POWER((ABS(K1542)^2)/($I$5*MAX(F1542,0.1)^2),1/3)))&gt;IFERROR(W1542,0),MIN((MAX($D$16,POWER((ABS(K1542)^2)/($I$5*MAX(F1542,0.1)^2),1/3))),IFERROR(W1542,0)+(MIN(ABS(IFERROR(AF1542,0))*$D$18,ABS((MAX($D$16,POWER((ABS(K1542)^2)/($I$5*MAX(F1542,0.1)^2),1/3)))-IFERROR(W1542,0))))),MAX((MAX($D$16,POWER((ABS(K1542)^2)/($I$5*MAX(F1542,0.1)^2),1/3))),IFERROR(W1542,0)-(MIN(ABS(IFERROR(AF1542,0))*$D$18,ABS((MAX($D$16,POWER((ABS(K1542)^2)/($I$5*MAX(F1542,0.1)^2),1/3)))-IFERROR(W1542,0))))))),MAX($D$16,POWER((ABS(K1542)^2)/($I$5*MAX(F1542,0.1)^2),1/3))),MAX($D$16,IFERROR(W1542,0)))))))</f>
        <v>1.2128730639474845</v>
      </c>
      <c r="X1542">
        <f t="shared" ref="X1542:X1560" ca="1" si="775">((F1542)+(G1542)*(W1542))*(W1542)</f>
        <v>7.9540215533676033</v>
      </c>
      <c r="Y1542">
        <f t="shared" ref="Y1542:Y1560" ca="1" si="776">(((F1542)+(G1542)*(W1542))*(W1542))/MAX((F1542)+2*(W1542)*SQRT(1+(G1542)^2),0.000001)</f>
        <v>0.88537915476818507</v>
      </c>
      <c r="Z1542">
        <f t="shared" ref="Z1542:Z1560" ca="1" si="777">ABS(K1542)/MAX(((F1542)+(G1542)*(W1542))*(W1542),0.000001)</f>
        <v>6.2861283018312685E-3</v>
      </c>
      <c r="AA1542">
        <f t="shared" ref="AA1542:AA1560" ca="1" si="778">E1542+W1542</f>
        <v>635.51087306394754</v>
      </c>
      <c r="AB1542">
        <f t="shared" ref="AB1542:AB1560" ca="1" si="779">AA1542+((ABS(K1542)/MAX(((F1542)+(G1542)*(W1542))*(W1542),0.000001))^2)/(2*$I$5)</f>
        <v>635.51087507798468</v>
      </c>
      <c r="AC1542">
        <f t="shared" ref="AC1542:AC1560" ca="1" si="780">((ABS(K1542)*$D$6)/(MAX(((F1542)+(G1542)*(W1542))*(W1542),0.000001)*MAX(((((F1542)+(G1542)*(W1542))*(W1542))/MAX((F1542)+2*(W1542)*SQRT(1+(G1542)^2),0.000001))^(2/3),0.000001)))^2</f>
        <v>1.0457870895924619E-8</v>
      </c>
      <c r="AD1542">
        <f t="shared" ref="AD1542:AD1560" ca="1" si="781">ABS(ABS(K1542)/MAX(((F1542)+(G1542)*(W1542))*(W1542),0.000001))/SQRT($I$5*MAX((((F1542)+(G1542)*(W1542))*(W1542))/MAX((F1542)+2*(G1542)*(W1542),0.000001),0.000001))</f>
        <v>1.8223889004135229E-3</v>
      </c>
      <c r="AE1542">
        <f t="shared" ref="AE1542:AE1560" ca="1" si="782">((F1542)*(W1542)^2)/2+(G1542)*(W1542)^3/3+(ABS(K1542)^2)/($I$5*MAX(((F1542)+(G1542)*(W1542))*(W1542),0.000001))</f>
        <v>4.8236412854585655</v>
      </c>
      <c r="AF1542">
        <f t="shared" ref="AF1542:AF1559" ca="1" si="783">IF($D$20=0,0,IFERROR(AB1543+(((AC1542+AC1543)/2)*J1543)+(IF(Z1542&gt;Z1543,$D$8*((Z1542^2-Z1543^2)/(2*$I$5)),$D$9*((Z1543^2-Z1542^2)/(2*$I$5)))+($D$10*(ABS(I1543)/90)*(MAX(Z1542^2,Z1543^2)/(2*$I$5))))-AB1542,0))</f>
        <v>-2.0002277490220877E-3</v>
      </c>
      <c r="AG1542">
        <f t="shared" ref="AG1542:AG1559" ca="1" si="784">IF($D$20=0,1,IFERROR(IF(ROUND(AD1542,3)=1,1,IF(AND(ABS(AF1542)&lt;$D$19,AD1542&lt;1),1,0)),0))</f>
        <v>0</v>
      </c>
      <c r="AH1542">
        <f ca="1">IFERROR(IF(V33="Supercritical",MAX($D$16,IFERROR(L1542,MAX($D$16,POWER((ABS(K1542)^2)/($I$5*MAX(F1542,0.1)^2),1/3)))),IF(V33="Subcritical",MAX($D$16,IFERROR(W1542,MAX($D$16,POWER((ABS(K1542)^2)/($I$5*MAX(F1542,0.1)^2),1/3)))),IF(AND(IFERROR(V1542,0)=1,IFERROR(AG1542,0)=1),IF(IFERROR(T1542,-1E+99)&gt;=IFERROR(AE1542,-1E+99),MAX($D$16,IFERROR(L1542,MAX($D$16,POWER((ABS(K1542)^2)/($I$5*MAX(F1542,0.1)^2),1/3)))),MAX($D$16,IFERROR(W1542,MAX($D$16,POWER((ABS(K1542)^2)/($I$5*MAX(F1542,0.1)^2),1/3))))),IF(IFERROR(V1542,0)=1,MAX($D$16,IFERROR(L1542,MAX($D$16,POWER((ABS(K1542)^2)/($I$5*MAX(F1542,0.1)^2),1/3)))),IF(IFERROR(AG1542,0)=1,MAX($D$16,IFERROR(W1542,MAX($D$16,POWER((ABS(K1542)^2)/($I$5*MAX(F1542,0.1)^2),1/3)))),MAX($D$16,POWER((ABS(K1542)^2)/($I$5*MAX(F1542,0.1)^2),1/3))))))),MAX($D$16,POWER((ABS(K1542)^2)/($I$5*MAX(F1542,0.1)^2),1/3)))</f>
        <v>1.2034385444349027</v>
      </c>
      <c r="AI1542">
        <f t="shared" ref="AI1542:AI1560" ca="1" si="785">E1542+AH1542</f>
        <v>635.5014385444349</v>
      </c>
      <c r="AJ1542">
        <f t="shared" ref="AJ1542:AJ1560" ca="1" si="786">AI1542+((ABS(K1542)/MAX(((F1542)+(G1542)*(AH1542))*(AH1542),0.000001))^2)/(2*$I$5)</f>
        <v>635.50144059017452</v>
      </c>
      <c r="AM1542">
        <v>0</v>
      </c>
      <c r="AN1542">
        <v>0</v>
      </c>
      <c r="AO1542">
        <f t="shared" ref="AO1542:AO1560" si="787">AM1542+AN1542</f>
        <v>0</v>
      </c>
      <c r="AP1542">
        <f>AO1542</f>
        <v>0</v>
      </c>
      <c r="AQ1542">
        <f t="shared" ref="AQ1542:AQ1560" ca="1" si="788">ABS(ABS(K1542)/MAX(((F1542)+(G1542)*(AH1542))*(AH1542),0.000001))/SQRT($I$5*MAX((((F1542)+(G1542)*(AH1542))*(AH1542))/MAX((F1542)+2*(G1542)*(AH1542),0.000001),0.000001))</f>
        <v>1.8438611441509156E-3</v>
      </c>
      <c r="AR1542" t="str">
        <f t="shared" ref="AR1542:AR1560" ca="1" si="789">IF(AQ1542&lt;1,"Subcritical","Supercritical")</f>
        <v>Subcritical</v>
      </c>
      <c r="AS1542">
        <f t="shared" ref="AS1542:AS1560" ca="1" si="790">((ABS(K1542)*$D$6)/(MAX(((F1542)+(G1542)*(AH1542))*(AH1542),0.000001)*MAX(((((F1542)+(G1542)*(AH1542))*(AH1542))/MAX((F1542)+2*(AH1542)*SQRT(1+(G1542)^2),0.000001))^(2/3),0.000001)))^2</f>
        <v>1.0703616683202019E-8</v>
      </c>
    </row>
    <row r="1543" spans="1:45" x14ac:dyDescent="0.35">
      <c r="A1543">
        <v>2</v>
      </c>
      <c r="B1543">
        <v>1</v>
      </c>
      <c r="C1543">
        <v>616555.54299999995</v>
      </c>
      <c r="D1543">
        <v>3097759.5649999999</v>
      </c>
      <c r="E1543">
        <v>634.29600000000005</v>
      </c>
      <c r="F1543">
        <v>7.1909999999999998</v>
      </c>
      <c r="G1543">
        <v>0</v>
      </c>
      <c r="H1543" t="s">
        <v>195</v>
      </c>
      <c r="I1543">
        <v>2.7E-2</v>
      </c>
      <c r="J1543">
        <f t="shared" ref="J1543:J1560" si="791">B1543-B1542</f>
        <v>1</v>
      </c>
      <c r="K1543">
        <f t="shared" ref="K1543:K1560" ca="1" si="792">MAX(0.05,K1542-AO1542)</f>
        <v>0.05</v>
      </c>
      <c r="L1543">
        <f t="shared" ref="L1543:L1560" ca="1" si="793">IF($D$20=0,IFERROR(L1542,MAX($D$16,POWER((ABS(K1543)^2)/($I$5*MAX(F1543,0.1)^2),1/3))),IF(IFERROR(V1542,0)=0,IFERROR(L1542,MAX($D$16,POWER((ABS(K1543)^2)/($I$5*MAX(F1543,0.1)^2),1/3))),IF(OR(IFERROR(L1543,0)=0,IFERROR(S1542,0)&lt;1,IFERROR(S1543,0)&lt;1),MAX($D$16,POWER((ABS(K1543)^2)/($I$5*MAX(F1543,0.1)^2),1/3)),IF(IFERROR(U1543,0)&gt;0,MAX($D$16,IFERROR(L1543,0)+((IFERROR(U1543,0))*$D$18*IF((IFERROR(S1543,0))&lt;1,1,-1))),IF(IFERROR(U1543,0)&lt;0,IF(ABS((MAX($D$16,POWER((ABS(K1543)^2)/($I$5*MAX(F1543,0.1)^2),1/3)))-IFERROR(L1543,0))&gt;$D$19,MAX($D$16,IF((MAX($D$16,POWER((ABS(K1543)^2)/($I$5*MAX(F1543,0.1)^2),1/3)))&gt;IFERROR(L1543,0),MIN((MAX($D$16,POWER((ABS(K1543)^2)/($I$5*MAX(F1543,0.1)^2),1/3))),IFERROR(L1543,0)+(MIN(ABS(IFERROR(U1543,0))*$D$18,ABS((MAX($D$16,POWER((ABS(K1543)^2)/($I$5*MAX(F1543,0.1)^2),1/3)))-IFERROR(L1543,0))))),MAX((MAX($D$16,POWER((ABS(K1543)^2)/($I$5*MAX(F1543,0.1)^2),1/3))),IFERROR(L1543,0)-(MIN(ABS(IFERROR(U1543,0))*$D$18,ABS((MAX($D$16,POWER((ABS(K1543)^2)/($I$5*MAX(F1543,0.1)^2),1/3)))-IFERROR(L1543,0))))))),MAX($D$16,POWER((ABS(K1543)^2)/($I$5*MAX(F1543,0.1)^2),1/3))),MAX($D$16,IFERROR(L1543,0)))))))</f>
        <v>0.05</v>
      </c>
      <c r="M1543">
        <f t="shared" ca="1" si="766"/>
        <v>0.35955000000000004</v>
      </c>
      <c r="N1543">
        <f t="shared" ca="1" si="767"/>
        <v>4.9314223014675633E-2</v>
      </c>
      <c r="O1543">
        <f t="shared" ca="1" si="768"/>
        <v>0.13906271728549574</v>
      </c>
      <c r="P1543">
        <f t="shared" ca="1" si="769"/>
        <v>634.346</v>
      </c>
      <c r="Q1543">
        <f t="shared" ca="1" si="770"/>
        <v>634.34698564930375</v>
      </c>
      <c r="R1543">
        <f t="shared" ca="1" si="771"/>
        <v>2.4060668013528103E-4</v>
      </c>
      <c r="S1543">
        <f t="shared" ca="1" si="772"/>
        <v>0.19855974453164571</v>
      </c>
      <c r="T1543">
        <f t="shared" ca="1" si="773"/>
        <v>9.6975304142991655E-3</v>
      </c>
      <c r="U1543">
        <f t="shared" ref="U1543:U1560" ca="1" si="794">IF($D$20=0,0,IFERROR(Q1542-(((R1542+R1543)/2)*J1543)-(IF(O1542&gt;O1543,$D$8*((O1542^2-O1543^2)/(2*$I$5)),$D$9*((O1543^2-O1542^2)/(2*$I$5)))+($D$10*(ABS(I1543)/90)*(MAX(O1542^2,O1543^2)/(2*$I$5))))-Q1543,0))</f>
        <v>1.1542362274682318</v>
      </c>
      <c r="V1543">
        <f t="shared" ref="V1543:V1560" ca="1" si="795">IF($D$20=0,1,IFERROR(IF(ROUND(S1543,3)=1,1,IF(AND(ABS(U1543)&lt;$D$19,S1543&gt;1),1,0)),0))</f>
        <v>0</v>
      </c>
      <c r="W1543">
        <f t="shared" ca="1" si="774"/>
        <v>1.2140606246725958</v>
      </c>
      <c r="X1543">
        <f t="shared" ca="1" si="775"/>
        <v>8.7303099520206366</v>
      </c>
      <c r="Y1543">
        <f t="shared" ca="1" si="776"/>
        <v>0.90759953281750561</v>
      </c>
      <c r="Z1543">
        <f t="shared" ca="1" si="777"/>
        <v>5.7271735224506508E-3</v>
      </c>
      <c r="AA1543">
        <f t="shared" ca="1" si="778"/>
        <v>635.51006062467263</v>
      </c>
      <c r="AB1543">
        <f t="shared" ca="1" si="779"/>
        <v>635.51006229646248</v>
      </c>
      <c r="AC1543">
        <f t="shared" ca="1" si="780"/>
        <v>8.3985475057618185E-9</v>
      </c>
      <c r="AD1543">
        <f t="shared" ca="1" si="781"/>
        <v>1.6595320756719375E-3</v>
      </c>
      <c r="AE1543">
        <f t="shared" ca="1" si="782"/>
        <v>5.2995919674546395</v>
      </c>
      <c r="AF1543">
        <f t="shared" ca="1" si="783"/>
        <v>-2.0001995985694521E-3</v>
      </c>
      <c r="AG1543">
        <f t="shared" ca="1" si="784"/>
        <v>0</v>
      </c>
      <c r="AH1543">
        <f ca="1">IFERROR(IF(V33="Supercritical",MAX($D$16,IFERROR(L1543,MAX($D$16,POWER((ABS(K1543)^2)/($I$5*MAX(F1543,0.1)^2),1/3)))),IF(V33="Subcritical",MAX($D$16,IFERROR(W1543,MAX($D$16,POWER((ABS(K1543)^2)/($I$5*MAX(F1543,0.1)^2),1/3)))),IF(AND(IFERROR(V1543,0)=1,IFERROR(AG1543,0)=1),IF(IFERROR(T1543,-1E+99)&gt;=IFERROR(AE1543,-1E+99),MAX($D$16,IFERROR(L1543,MAX($D$16,POWER((ABS(K1543)^2)/($I$5*MAX(F1543,0.1)^2),1/3)))),MAX($D$16,IFERROR(W1543,MAX($D$16,POWER((ABS(K1543)^2)/($I$5*MAX(F1543,0.1)^2),1/3))))),IF(IFERROR(V1543,0)=1,MAX($D$16,IFERROR(L1543,MAX($D$16,POWER((ABS(K1543)^2)/($I$5*MAX(F1543,0.1)^2),1/3)))),IF(IFERROR(AG1543,0)=1,MAX($D$16,IFERROR(W1543,MAX($D$16,POWER((ABS(K1543)^2)/($I$5*MAX(F1543,0.1)^2),1/3)))),MAX($D$16,POWER((ABS(K1543)^2)/($I$5*MAX(F1543,0.1)^2),1/3))))))),MAX($D$16,POWER((ABS(K1543)^2)/($I$5*MAX(F1543,0.1)^2),1/3)))</f>
        <v>0.05</v>
      </c>
      <c r="AI1543">
        <f t="shared" ca="1" si="785"/>
        <v>634.346</v>
      </c>
      <c r="AJ1543">
        <f t="shared" ca="1" si="786"/>
        <v>634.34698564930375</v>
      </c>
      <c r="AM1543">
        <v>0</v>
      </c>
      <c r="AN1543">
        <v>0</v>
      </c>
      <c r="AO1543">
        <f t="shared" si="787"/>
        <v>0</v>
      </c>
      <c r="AP1543">
        <f t="shared" ref="AP1543:AP1560" si="796">AP1542+AO1543</f>
        <v>0</v>
      </c>
      <c r="AQ1543">
        <f t="shared" ca="1" si="788"/>
        <v>0.19855974453164571</v>
      </c>
      <c r="AR1543" t="str">
        <f t="shared" ca="1" si="789"/>
        <v>Subcritical</v>
      </c>
      <c r="AS1543">
        <f t="shared" ca="1" si="790"/>
        <v>2.4060668013528103E-4</v>
      </c>
    </row>
    <row r="1544" spans="1:45" x14ac:dyDescent="0.35">
      <c r="A1544">
        <v>3</v>
      </c>
      <c r="B1544">
        <v>2</v>
      </c>
      <c r="C1544">
        <v>616555.07299999997</v>
      </c>
      <c r="D1544">
        <v>3097758.6830000002</v>
      </c>
      <c r="E1544">
        <v>634.29399999999998</v>
      </c>
      <c r="F1544">
        <v>7.9269999999999996</v>
      </c>
      <c r="G1544">
        <v>0</v>
      </c>
      <c r="H1544" t="s">
        <v>195</v>
      </c>
      <c r="I1544">
        <v>2.7E-2</v>
      </c>
      <c r="J1544">
        <f t="shared" si="791"/>
        <v>1</v>
      </c>
      <c r="K1544">
        <f t="shared" ca="1" si="792"/>
        <v>0.05</v>
      </c>
      <c r="L1544">
        <f t="shared" ca="1" si="793"/>
        <v>0.05</v>
      </c>
      <c r="M1544">
        <f t="shared" ca="1" si="766"/>
        <v>0.39634999999999998</v>
      </c>
      <c r="N1544">
        <f t="shared" ca="1" si="767"/>
        <v>4.9377102279805657E-2</v>
      </c>
      <c r="O1544">
        <f t="shared" ca="1" si="768"/>
        <v>0.12615112905260503</v>
      </c>
      <c r="P1544">
        <f t="shared" ca="1" si="769"/>
        <v>634.34399999999994</v>
      </c>
      <c r="Q1544">
        <f t="shared" ca="1" si="770"/>
        <v>634.34481111658306</v>
      </c>
      <c r="R1544">
        <f t="shared" ca="1" si="771"/>
        <v>1.9766540607708103E-4</v>
      </c>
      <c r="S1544">
        <f t="shared" ca="1" si="772"/>
        <v>0.1801240220672467</v>
      </c>
      <c r="T1544">
        <f t="shared" ca="1" si="773"/>
        <v>1.0551722115456703E-2</v>
      </c>
      <c r="U1544">
        <f t="shared" ca="1" si="794"/>
        <v>1.9029925072118203E-3</v>
      </c>
      <c r="V1544">
        <f t="shared" ca="1" si="795"/>
        <v>0</v>
      </c>
      <c r="W1544">
        <f t="shared" ca="1" si="774"/>
        <v>1.2152184736505496</v>
      </c>
      <c r="X1544">
        <f t="shared" ca="1" si="775"/>
        <v>9.6330368406279057</v>
      </c>
      <c r="Y1544">
        <f t="shared" ca="1" si="776"/>
        <v>0.93005990667778526</v>
      </c>
      <c r="Z1544">
        <f t="shared" ca="1" si="777"/>
        <v>5.1904711699141473E-3</v>
      </c>
      <c r="AA1544">
        <f t="shared" ca="1" si="778"/>
        <v>635.50921847365055</v>
      </c>
      <c r="AB1544">
        <f t="shared" ca="1" si="779"/>
        <v>635.50921984678973</v>
      </c>
      <c r="AC1544">
        <f t="shared" ca="1" si="780"/>
        <v>6.6770022145235701E-9</v>
      </c>
      <c r="AD1544">
        <f t="shared" ca="1" si="781"/>
        <v>1.503298063201629E-3</v>
      </c>
      <c r="AE1544">
        <f t="shared" ca="1" si="782"/>
        <v>5.8531486180445444</v>
      </c>
      <c r="AF1544">
        <f t="shared" ca="1" si="783"/>
        <v>-2.0001505134814579E-3</v>
      </c>
      <c r="AG1544">
        <f t="shared" ca="1" si="784"/>
        <v>0</v>
      </c>
      <c r="AH1544">
        <f ca="1">IFERROR(IF(V33="Supercritical",MAX($D$16,IFERROR(L1544,MAX($D$16,POWER((ABS(K1544)^2)/($I$5*MAX(F1544,0.1)^2),1/3)))),IF(V33="Subcritical",MAX($D$16,IFERROR(W1544,MAX($D$16,POWER((ABS(K1544)^2)/($I$5*MAX(F1544,0.1)^2),1/3)))),IF(AND(IFERROR(V1544,0)=1,IFERROR(AG1544,0)=1),IF(IFERROR(T1544,-1E+99)&gt;=IFERROR(AE1544,-1E+99),MAX($D$16,IFERROR(L1544,MAX($D$16,POWER((ABS(K1544)^2)/($I$5*MAX(F1544,0.1)^2),1/3)))),MAX($D$16,IFERROR(W1544,MAX($D$16,POWER((ABS(K1544)^2)/($I$5*MAX(F1544,0.1)^2),1/3))))),IF(IFERROR(V1544,0)=1,MAX($D$16,IFERROR(L1544,MAX($D$16,POWER((ABS(K1544)^2)/($I$5*MAX(F1544,0.1)^2),1/3)))),IF(IFERROR(AG1544,0)=1,MAX($D$16,IFERROR(W1544,MAX($D$16,POWER((ABS(K1544)^2)/($I$5*MAX(F1544,0.1)^2),1/3)))),MAX($D$16,POWER((ABS(K1544)^2)/($I$5*MAX(F1544,0.1)^2),1/3))))))),MAX($D$16,POWER((ABS(K1544)^2)/($I$5*MAX(F1544,0.1)^2),1/3)))</f>
        <v>0.05</v>
      </c>
      <c r="AI1544">
        <f t="shared" ca="1" si="785"/>
        <v>634.34399999999994</v>
      </c>
      <c r="AJ1544">
        <f t="shared" ca="1" si="786"/>
        <v>634.34481111658306</v>
      </c>
      <c r="AM1544">
        <v>0</v>
      </c>
      <c r="AN1544">
        <v>0</v>
      </c>
      <c r="AO1544">
        <f t="shared" si="787"/>
        <v>0</v>
      </c>
      <c r="AP1544">
        <f t="shared" si="796"/>
        <v>0</v>
      </c>
      <c r="AQ1544">
        <f t="shared" ca="1" si="788"/>
        <v>0.1801240220672467</v>
      </c>
      <c r="AR1544" t="str">
        <f t="shared" ca="1" si="789"/>
        <v>Subcritical</v>
      </c>
      <c r="AS1544">
        <f t="shared" ca="1" si="790"/>
        <v>1.9766540607708103E-4</v>
      </c>
    </row>
    <row r="1545" spans="1:45" x14ac:dyDescent="0.35">
      <c r="A1545">
        <v>4</v>
      </c>
      <c r="B1545">
        <v>3</v>
      </c>
      <c r="C1545">
        <v>616554.603</v>
      </c>
      <c r="D1545">
        <v>3097757.8</v>
      </c>
      <c r="E1545">
        <v>634.29200000000003</v>
      </c>
      <c r="F1545">
        <v>8.6639999999999997</v>
      </c>
      <c r="G1545">
        <v>0</v>
      </c>
      <c r="H1545" t="s">
        <v>195</v>
      </c>
      <c r="I1545">
        <v>0</v>
      </c>
      <c r="J1545">
        <f t="shared" si="791"/>
        <v>1</v>
      </c>
      <c r="K1545">
        <f t="shared" ca="1" si="792"/>
        <v>0.05</v>
      </c>
      <c r="L1545">
        <f t="shared" ca="1" si="793"/>
        <v>0.05</v>
      </c>
      <c r="M1545">
        <f t="shared" ca="1" si="766"/>
        <v>0.43320000000000003</v>
      </c>
      <c r="N1545">
        <f t="shared" ca="1" si="767"/>
        <v>4.9429484253765414E-2</v>
      </c>
      <c r="O1545">
        <f t="shared" ca="1" si="768"/>
        <v>0.11542012927054478</v>
      </c>
      <c r="P1545">
        <f t="shared" ca="1" si="769"/>
        <v>634.34199999999998</v>
      </c>
      <c r="Q1545">
        <f t="shared" ca="1" si="770"/>
        <v>634.34267899114377</v>
      </c>
      <c r="R1545">
        <f t="shared" ca="1" si="771"/>
        <v>1.6523328055230462E-4</v>
      </c>
      <c r="S1545">
        <f t="shared" ca="1" si="772"/>
        <v>0.16480183782630012</v>
      </c>
      <c r="T1545">
        <f t="shared" ca="1" si="773"/>
        <v>1.1418277926965061E-2</v>
      </c>
      <c r="U1545">
        <f t="shared" ca="1" si="794"/>
        <v>1.9110384640725897E-3</v>
      </c>
      <c r="V1545">
        <f t="shared" ca="1" si="795"/>
        <v>0</v>
      </c>
      <c r="W1545">
        <f t="shared" ca="1" si="774"/>
        <v>1.2163480409073719</v>
      </c>
      <c r="X1545">
        <f t="shared" ca="1" si="775"/>
        <v>10.538439426421469</v>
      </c>
      <c r="Y1545">
        <f t="shared" ca="1" si="776"/>
        <v>0.94969163332244955</v>
      </c>
      <c r="Z1545">
        <f t="shared" ca="1" si="777"/>
        <v>4.7445355025377287E-3</v>
      </c>
      <c r="AA1545">
        <f t="shared" ca="1" si="778"/>
        <v>635.50834804090744</v>
      </c>
      <c r="AB1545">
        <f t="shared" ca="1" si="779"/>
        <v>635.50834918823762</v>
      </c>
      <c r="AC1545">
        <f t="shared" ca="1" si="780"/>
        <v>5.4257498906920143E-9</v>
      </c>
      <c r="AD1545">
        <f t="shared" ca="1" si="781"/>
        <v>1.3735050705912482E-3</v>
      </c>
      <c r="AE1545">
        <f t="shared" ca="1" si="782"/>
        <v>6.4092292574125187</v>
      </c>
      <c r="AF1545">
        <f t="shared" ca="1" si="783"/>
        <v>-2.0001160240781246E-3</v>
      </c>
      <c r="AG1545">
        <f t="shared" ca="1" si="784"/>
        <v>0</v>
      </c>
      <c r="AH1545">
        <f ca="1">IFERROR(IF(V33="Supercritical",MAX($D$16,IFERROR(L1545,MAX($D$16,POWER((ABS(K1545)^2)/($I$5*MAX(F1545,0.1)^2),1/3)))),IF(V33="Subcritical",MAX($D$16,IFERROR(W1545,MAX($D$16,POWER((ABS(K1545)^2)/($I$5*MAX(F1545,0.1)^2),1/3)))),IF(AND(IFERROR(V1545,0)=1,IFERROR(AG1545,0)=1),IF(IFERROR(T1545,-1E+99)&gt;=IFERROR(AE1545,-1E+99),MAX($D$16,IFERROR(L1545,MAX($D$16,POWER((ABS(K1545)^2)/($I$5*MAX(F1545,0.1)^2),1/3)))),MAX($D$16,IFERROR(W1545,MAX($D$16,POWER((ABS(K1545)^2)/($I$5*MAX(F1545,0.1)^2),1/3))))),IF(IFERROR(V1545,0)=1,MAX($D$16,IFERROR(L1545,MAX($D$16,POWER((ABS(K1545)^2)/($I$5*MAX(F1545,0.1)^2),1/3)))),IF(IFERROR(AG1545,0)=1,MAX($D$16,IFERROR(W1545,MAX($D$16,POWER((ABS(K1545)^2)/($I$5*MAX(F1545,0.1)^2),1/3)))),MAX($D$16,POWER((ABS(K1545)^2)/($I$5*MAX(F1545,0.1)^2),1/3))))))),MAX($D$16,POWER((ABS(K1545)^2)/($I$5*MAX(F1545,0.1)^2),1/3)))</f>
        <v>0.05</v>
      </c>
      <c r="AI1545">
        <f t="shared" ca="1" si="785"/>
        <v>634.34199999999998</v>
      </c>
      <c r="AJ1545">
        <f t="shared" ca="1" si="786"/>
        <v>634.34267899114377</v>
      </c>
      <c r="AM1545">
        <v>0</v>
      </c>
      <c r="AN1545">
        <v>0</v>
      </c>
      <c r="AO1545">
        <f t="shared" si="787"/>
        <v>0</v>
      </c>
      <c r="AP1545">
        <f t="shared" si="796"/>
        <v>0</v>
      </c>
      <c r="AQ1545">
        <f t="shared" ca="1" si="788"/>
        <v>0.16480183782630012</v>
      </c>
      <c r="AR1545" t="str">
        <f t="shared" ca="1" si="789"/>
        <v>Subcritical</v>
      </c>
      <c r="AS1545">
        <f t="shared" ca="1" si="790"/>
        <v>1.6523328055230462E-4</v>
      </c>
    </row>
    <row r="1546" spans="1:45" x14ac:dyDescent="0.35">
      <c r="A1546">
        <v>5</v>
      </c>
      <c r="B1546">
        <v>4</v>
      </c>
      <c r="C1546">
        <v>616554.13300000003</v>
      </c>
      <c r="D1546">
        <v>3097756.9169999999</v>
      </c>
      <c r="E1546">
        <v>634.29</v>
      </c>
      <c r="F1546">
        <v>9.4009999999999998</v>
      </c>
      <c r="G1546">
        <v>0</v>
      </c>
      <c r="H1546" t="s">
        <v>195</v>
      </c>
      <c r="I1546">
        <v>0</v>
      </c>
      <c r="J1546">
        <f t="shared" si="791"/>
        <v>1</v>
      </c>
      <c r="K1546">
        <f t="shared" ca="1" si="792"/>
        <v>0.05</v>
      </c>
      <c r="L1546">
        <f t="shared" ca="1" si="793"/>
        <v>0.05</v>
      </c>
      <c r="M1546">
        <f t="shared" ca="1" si="766"/>
        <v>0.47005000000000002</v>
      </c>
      <c r="N1546">
        <f t="shared" ca="1" si="767"/>
        <v>4.9473739606357231E-2</v>
      </c>
      <c r="O1546">
        <f t="shared" ca="1" si="768"/>
        <v>0.10637166258908627</v>
      </c>
      <c r="P1546">
        <f t="shared" ca="1" si="769"/>
        <v>634.33999999999992</v>
      </c>
      <c r="Q1546">
        <f t="shared" ca="1" si="770"/>
        <v>634.34057670390416</v>
      </c>
      <c r="R1546">
        <f t="shared" ca="1" si="771"/>
        <v>1.4017420258100451E-4</v>
      </c>
      <c r="S1546">
        <f t="shared" ca="1" si="772"/>
        <v>0.15188204690214493</v>
      </c>
      <c r="T1546">
        <f t="shared" ca="1" si="773"/>
        <v>1.2293409340413284E-2</v>
      </c>
      <c r="U1546">
        <f t="shared" ca="1" si="794"/>
        <v>1.9188973261634601E-3</v>
      </c>
      <c r="V1546">
        <f t="shared" ca="1" si="795"/>
        <v>0</v>
      </c>
      <c r="W1546">
        <f t="shared" ca="1" si="774"/>
        <v>1.2174506651694066</v>
      </c>
      <c r="X1546">
        <f t="shared" ca="1" si="775"/>
        <v>11.445253703257592</v>
      </c>
      <c r="Y1546">
        <f t="shared" ca="1" si="776"/>
        <v>0.966994687081424</v>
      </c>
      <c r="Z1546">
        <f t="shared" ca="1" si="777"/>
        <v>4.3686231250399292E-3</v>
      </c>
      <c r="AA1546">
        <f t="shared" ca="1" si="778"/>
        <v>635.50745066516936</v>
      </c>
      <c r="AB1546">
        <f t="shared" ca="1" si="779"/>
        <v>635.50745163789452</v>
      </c>
      <c r="AC1546">
        <f t="shared" ca="1" si="780"/>
        <v>4.4906191928722174E-9</v>
      </c>
      <c r="AD1546">
        <f t="shared" ca="1" si="781"/>
        <v>1.264108614776654E-3</v>
      </c>
      <c r="AE1546">
        <f t="shared" ca="1" si="782"/>
        <v>6.9670381332046949</v>
      </c>
      <c r="AF1546">
        <f t="shared" ca="1" si="783"/>
        <v>-2.0000912155637707E-3</v>
      </c>
      <c r="AG1546">
        <f t="shared" ca="1" si="784"/>
        <v>0</v>
      </c>
      <c r="AH1546">
        <f ca="1">IFERROR(IF(V33="Supercritical",MAX($D$16,IFERROR(L1546,MAX($D$16,POWER((ABS(K1546)^2)/($I$5*MAX(F1546,0.1)^2),1/3)))),IF(V33="Subcritical",MAX($D$16,IFERROR(W1546,MAX($D$16,POWER((ABS(K1546)^2)/($I$5*MAX(F1546,0.1)^2),1/3)))),IF(AND(IFERROR(V1546,0)=1,IFERROR(AG1546,0)=1),IF(IFERROR(T1546,-1E+99)&gt;=IFERROR(AE1546,-1E+99),MAX($D$16,IFERROR(L1546,MAX($D$16,POWER((ABS(K1546)^2)/($I$5*MAX(F1546,0.1)^2),1/3)))),MAX($D$16,IFERROR(W1546,MAX($D$16,POWER((ABS(K1546)^2)/($I$5*MAX(F1546,0.1)^2),1/3))))),IF(IFERROR(V1546,0)=1,MAX($D$16,IFERROR(L1546,MAX($D$16,POWER((ABS(K1546)^2)/($I$5*MAX(F1546,0.1)^2),1/3)))),IF(IFERROR(AG1546,0)=1,MAX($D$16,IFERROR(W1546,MAX($D$16,POWER((ABS(K1546)^2)/($I$5*MAX(F1546,0.1)^2),1/3)))),MAX($D$16,POWER((ABS(K1546)^2)/($I$5*MAX(F1546,0.1)^2),1/3))))))),MAX($D$16,POWER((ABS(K1546)^2)/($I$5*MAX(F1546,0.1)^2),1/3)))</f>
        <v>0.05</v>
      </c>
      <c r="AI1546">
        <f t="shared" ca="1" si="785"/>
        <v>634.33999999999992</v>
      </c>
      <c r="AJ1546">
        <f t="shared" ca="1" si="786"/>
        <v>634.34057670390416</v>
      </c>
      <c r="AM1546">
        <v>0</v>
      </c>
      <c r="AN1546">
        <v>0</v>
      </c>
      <c r="AO1546">
        <f t="shared" si="787"/>
        <v>0</v>
      </c>
      <c r="AP1546">
        <f t="shared" si="796"/>
        <v>0</v>
      </c>
      <c r="AQ1546">
        <f t="shared" ca="1" si="788"/>
        <v>0.15188204690214493</v>
      </c>
      <c r="AR1546" t="str">
        <f t="shared" ca="1" si="789"/>
        <v>Subcritical</v>
      </c>
      <c r="AS1546">
        <f t="shared" ca="1" si="790"/>
        <v>1.4017420258100451E-4</v>
      </c>
    </row>
    <row r="1547" spans="1:45" x14ac:dyDescent="0.35">
      <c r="A1547">
        <v>6</v>
      </c>
      <c r="B1547">
        <v>5.0010000000000003</v>
      </c>
      <c r="C1547">
        <v>616553.66299999994</v>
      </c>
      <c r="D1547">
        <v>3097756.034</v>
      </c>
      <c r="E1547">
        <v>634.28800000000001</v>
      </c>
      <c r="F1547">
        <v>10.138</v>
      </c>
      <c r="G1547">
        <v>0</v>
      </c>
      <c r="H1547" t="s">
        <v>195</v>
      </c>
      <c r="I1547">
        <v>2.7E-2</v>
      </c>
      <c r="J1547">
        <f t="shared" si="791"/>
        <v>1.0010000000000003</v>
      </c>
      <c r="K1547">
        <f t="shared" ca="1" si="792"/>
        <v>0.05</v>
      </c>
      <c r="L1547">
        <f t="shared" ca="1" si="793"/>
        <v>0.05</v>
      </c>
      <c r="M1547">
        <f t="shared" ca="1" si="766"/>
        <v>0.50690000000000002</v>
      </c>
      <c r="N1547">
        <f t="shared" ca="1" si="767"/>
        <v>4.9511623363938273E-2</v>
      </c>
      <c r="O1547">
        <f t="shared" ca="1" si="768"/>
        <v>9.8638784770171628E-2</v>
      </c>
      <c r="P1547">
        <f t="shared" ca="1" si="769"/>
        <v>634.33799999999997</v>
      </c>
      <c r="Q1547">
        <f t="shared" ca="1" si="770"/>
        <v>634.33849590264322</v>
      </c>
      <c r="R1547">
        <f t="shared" ca="1" si="771"/>
        <v>1.2041161730808479E-4</v>
      </c>
      <c r="S1547">
        <f t="shared" ca="1" si="772"/>
        <v>0.14084071048797242</v>
      </c>
      <c r="T1547">
        <f t="shared" ca="1" si="773"/>
        <v>1.3175246099746034E-2</v>
      </c>
      <c r="U1547">
        <f t="shared" ca="1" si="794"/>
        <v>1.9261117280393591E-3</v>
      </c>
      <c r="V1547">
        <f t="shared" ca="1" si="795"/>
        <v>0</v>
      </c>
      <c r="W1547">
        <f t="shared" ca="1" si="774"/>
        <v>1.2185276011669379</v>
      </c>
      <c r="X1547">
        <f t="shared" ca="1" si="775"/>
        <v>12.353432820630417</v>
      </c>
      <c r="Y1547">
        <f t="shared" ca="1" si="776"/>
        <v>0.98237603110781369</v>
      </c>
      <c r="Z1547">
        <f t="shared" ca="1" si="777"/>
        <v>4.0474579597421095E-3</v>
      </c>
      <c r="AA1547">
        <f t="shared" ca="1" si="778"/>
        <v>635.50652760116691</v>
      </c>
      <c r="AB1547">
        <f t="shared" ca="1" si="779"/>
        <v>635.50652843612693</v>
      </c>
      <c r="AC1547">
        <f t="shared" ca="1" si="780"/>
        <v>3.7743618538055511E-9</v>
      </c>
      <c r="AD1547">
        <f t="shared" ca="1" si="781"/>
        <v>1.170658323481443E-3</v>
      </c>
      <c r="AE1547">
        <f t="shared" ca="1" si="782"/>
        <v>7.5265200597953124</v>
      </c>
      <c r="AF1547">
        <f t="shared" ca="1" si="783"/>
        <v>-2.0000729086859792E-3</v>
      </c>
      <c r="AG1547">
        <f t="shared" ca="1" si="784"/>
        <v>0</v>
      </c>
      <c r="AH1547">
        <f ca="1">IFERROR(IF(V33="Supercritical",MAX($D$16,IFERROR(L1547,MAX($D$16,POWER((ABS(K1547)^2)/($I$5*MAX(F1547,0.1)^2),1/3)))),IF(V33="Subcritical",MAX($D$16,IFERROR(W1547,MAX($D$16,POWER((ABS(K1547)^2)/($I$5*MAX(F1547,0.1)^2),1/3)))),IF(AND(IFERROR(V1547,0)=1,IFERROR(AG1547,0)=1),IF(IFERROR(T1547,-1E+99)&gt;=IFERROR(AE1547,-1E+99),MAX($D$16,IFERROR(L1547,MAX($D$16,POWER((ABS(K1547)^2)/($I$5*MAX(F1547,0.1)^2),1/3)))),MAX($D$16,IFERROR(W1547,MAX($D$16,POWER((ABS(K1547)^2)/($I$5*MAX(F1547,0.1)^2),1/3))))),IF(IFERROR(V1547,0)=1,MAX($D$16,IFERROR(L1547,MAX($D$16,POWER((ABS(K1547)^2)/($I$5*MAX(F1547,0.1)^2),1/3)))),IF(IFERROR(AG1547,0)=1,MAX($D$16,IFERROR(W1547,MAX($D$16,POWER((ABS(K1547)^2)/($I$5*MAX(F1547,0.1)^2),1/3)))),MAX($D$16,POWER((ABS(K1547)^2)/($I$5*MAX(F1547,0.1)^2),1/3))))))),MAX($D$16,POWER((ABS(K1547)^2)/($I$5*MAX(F1547,0.1)^2),1/3)))</f>
        <v>0.05</v>
      </c>
      <c r="AI1547">
        <f t="shared" ca="1" si="785"/>
        <v>634.33799999999997</v>
      </c>
      <c r="AJ1547">
        <f t="shared" ca="1" si="786"/>
        <v>634.33849590264322</v>
      </c>
      <c r="AM1547">
        <v>0</v>
      </c>
      <c r="AN1547">
        <v>0</v>
      </c>
      <c r="AO1547">
        <f t="shared" si="787"/>
        <v>0</v>
      </c>
      <c r="AP1547">
        <f t="shared" si="796"/>
        <v>0</v>
      </c>
      <c r="AQ1547">
        <f t="shared" ca="1" si="788"/>
        <v>0.14084071048797242</v>
      </c>
      <c r="AR1547" t="str">
        <f t="shared" ca="1" si="789"/>
        <v>Subcritical</v>
      </c>
      <c r="AS1547">
        <f t="shared" ca="1" si="790"/>
        <v>1.2041161730808479E-4</v>
      </c>
    </row>
    <row r="1548" spans="1:45" x14ac:dyDescent="0.35">
      <c r="A1548">
        <v>7</v>
      </c>
      <c r="B1548">
        <v>6</v>
      </c>
      <c r="C1548">
        <v>616553.19299999997</v>
      </c>
      <c r="D1548">
        <v>3097755.1519999998</v>
      </c>
      <c r="E1548">
        <v>634.28599999999994</v>
      </c>
      <c r="F1548">
        <v>10.874000000000001</v>
      </c>
      <c r="G1548">
        <v>0</v>
      </c>
      <c r="H1548" t="s">
        <v>195</v>
      </c>
      <c r="I1548">
        <v>2.7E-2</v>
      </c>
      <c r="J1548">
        <f t="shared" si="791"/>
        <v>0.99899999999999967</v>
      </c>
      <c r="K1548">
        <f t="shared" ca="1" si="792"/>
        <v>0.05</v>
      </c>
      <c r="L1548">
        <f t="shared" ca="1" si="793"/>
        <v>0.05</v>
      </c>
      <c r="M1548">
        <f t="shared" ca="1" si="766"/>
        <v>0.54370000000000007</v>
      </c>
      <c r="N1548">
        <f t="shared" ca="1" si="767"/>
        <v>4.9544377619828689E-2</v>
      </c>
      <c r="O1548">
        <f t="shared" ca="1" si="768"/>
        <v>9.1962479308442147E-2</v>
      </c>
      <c r="P1548">
        <f t="shared" ca="1" si="769"/>
        <v>634.3359999999999</v>
      </c>
      <c r="Q1548">
        <f t="shared" ca="1" si="770"/>
        <v>634.33643104472981</v>
      </c>
      <c r="R1548">
        <f t="shared" ca="1" si="771"/>
        <v>1.0457102330289127E-4</v>
      </c>
      <c r="S1548">
        <f t="shared" ca="1" si="772"/>
        <v>0.13130799364788157</v>
      </c>
      <c r="T1548">
        <f t="shared" ca="1" si="773"/>
        <v>1.4061218039288699E-2</v>
      </c>
      <c r="U1548">
        <f t="shared" ca="1" si="794"/>
        <v>1.932999394853141E-3</v>
      </c>
      <c r="V1548">
        <f t="shared" ca="1" si="795"/>
        <v>0</v>
      </c>
      <c r="W1548">
        <f t="shared" ca="1" si="774"/>
        <v>1.2195800262656866</v>
      </c>
      <c r="X1548">
        <f t="shared" ca="1" si="775"/>
        <v>13.261713205613077</v>
      </c>
      <c r="Y1548">
        <f t="shared" ca="1" si="776"/>
        <v>0.99613563971924801</v>
      </c>
      <c r="Z1548">
        <f t="shared" ca="1" si="777"/>
        <v>3.7702519444348477E-3</v>
      </c>
      <c r="AA1548">
        <f t="shared" ca="1" si="778"/>
        <v>635.50558002626565</v>
      </c>
      <c r="AB1548">
        <f t="shared" ca="1" si="779"/>
        <v>635.50558075077129</v>
      </c>
      <c r="AC1548">
        <f t="shared" ca="1" si="780"/>
        <v>3.214883886355736E-9</v>
      </c>
      <c r="AD1548">
        <f t="shared" ca="1" si="781"/>
        <v>1.0900105900580686E-3</v>
      </c>
      <c r="AE1548">
        <f t="shared" ca="1" si="782"/>
        <v>8.0868794861855662</v>
      </c>
      <c r="AF1548">
        <f t="shared" ca="1" si="783"/>
        <v>-2.0000593436861891E-3</v>
      </c>
      <c r="AG1548">
        <f t="shared" ca="1" si="784"/>
        <v>0</v>
      </c>
      <c r="AH1548">
        <f ca="1">IFERROR(IF(V33="Supercritical",MAX($D$16,IFERROR(L1548,MAX($D$16,POWER((ABS(K1548)^2)/($I$5*MAX(F1548,0.1)^2),1/3)))),IF(V33="Subcritical",MAX($D$16,IFERROR(W1548,MAX($D$16,POWER((ABS(K1548)^2)/($I$5*MAX(F1548,0.1)^2),1/3)))),IF(AND(IFERROR(V1548,0)=1,IFERROR(AG1548,0)=1),IF(IFERROR(T1548,-1E+99)&gt;=IFERROR(AE1548,-1E+99),MAX($D$16,IFERROR(L1548,MAX($D$16,POWER((ABS(K1548)^2)/($I$5*MAX(F1548,0.1)^2),1/3)))),MAX($D$16,IFERROR(W1548,MAX($D$16,POWER((ABS(K1548)^2)/($I$5*MAX(F1548,0.1)^2),1/3))))),IF(IFERROR(V1548,0)=1,MAX($D$16,IFERROR(L1548,MAX($D$16,POWER((ABS(K1548)^2)/($I$5*MAX(F1548,0.1)^2),1/3)))),IF(IFERROR(AG1548,0)=1,MAX($D$16,IFERROR(W1548,MAX($D$16,POWER((ABS(K1548)^2)/($I$5*MAX(F1548,0.1)^2),1/3)))),MAX($D$16,POWER((ABS(K1548)^2)/($I$5*MAX(F1548,0.1)^2),1/3))))))),MAX($D$16,POWER((ABS(K1548)^2)/($I$5*MAX(F1548,0.1)^2),1/3)))</f>
        <v>0.05</v>
      </c>
      <c r="AI1548">
        <f t="shared" ca="1" si="785"/>
        <v>634.3359999999999</v>
      </c>
      <c r="AJ1548">
        <f t="shared" ca="1" si="786"/>
        <v>634.33643104472981</v>
      </c>
      <c r="AM1548">
        <v>0</v>
      </c>
      <c r="AN1548">
        <v>0</v>
      </c>
      <c r="AO1548">
        <f t="shared" si="787"/>
        <v>0</v>
      </c>
      <c r="AP1548">
        <f t="shared" si="796"/>
        <v>0</v>
      </c>
      <c r="AQ1548">
        <f t="shared" ca="1" si="788"/>
        <v>0.13130799364788157</v>
      </c>
      <c r="AR1548" t="str">
        <f t="shared" ca="1" si="789"/>
        <v>Subcritical</v>
      </c>
      <c r="AS1548">
        <f t="shared" ca="1" si="790"/>
        <v>1.0457102330289127E-4</v>
      </c>
    </row>
    <row r="1549" spans="1:45" x14ac:dyDescent="0.35">
      <c r="A1549">
        <v>8</v>
      </c>
      <c r="B1549">
        <v>7</v>
      </c>
      <c r="C1549">
        <v>616552.723</v>
      </c>
      <c r="D1549">
        <v>3097754.2689999999</v>
      </c>
      <c r="E1549">
        <v>634.28399999999999</v>
      </c>
      <c r="F1549">
        <v>11.611000000000001</v>
      </c>
      <c r="G1549">
        <v>0</v>
      </c>
      <c r="H1549" t="s">
        <v>195</v>
      </c>
      <c r="I1549">
        <v>0</v>
      </c>
      <c r="J1549">
        <f t="shared" si="791"/>
        <v>1</v>
      </c>
      <c r="K1549">
        <f t="shared" ca="1" si="792"/>
        <v>0.05</v>
      </c>
      <c r="L1549">
        <f t="shared" ca="1" si="793"/>
        <v>0.05</v>
      </c>
      <c r="M1549">
        <f t="shared" ca="1" si="766"/>
        <v>0.58055000000000001</v>
      </c>
      <c r="N1549">
        <f t="shared" ca="1" si="767"/>
        <v>4.9573050977713258E-2</v>
      </c>
      <c r="O1549">
        <f t="shared" ca="1" si="768"/>
        <v>8.6125226078718461E-2</v>
      </c>
      <c r="P1549">
        <f t="shared" ca="1" si="769"/>
        <v>634.33399999999995</v>
      </c>
      <c r="Q1549">
        <f t="shared" ca="1" si="770"/>
        <v>634.33437806088511</v>
      </c>
      <c r="R1549">
        <f t="shared" ca="1" si="771"/>
        <v>9.164646896959399E-5</v>
      </c>
      <c r="S1549">
        <f t="shared" ca="1" si="772"/>
        <v>0.12297331176703681</v>
      </c>
      <c r="T1549">
        <f t="shared" ca="1" si="773"/>
        <v>1.4952716493775327E-2</v>
      </c>
      <c r="U1549">
        <f t="shared" ca="1" si="794"/>
        <v>1.9389799451801082E-3</v>
      </c>
      <c r="V1549">
        <f t="shared" ca="1" si="795"/>
        <v>0</v>
      </c>
      <c r="W1549">
        <f t="shared" ca="1" si="774"/>
        <v>1.2206090464938775</v>
      </c>
      <c r="X1549">
        <f t="shared" ca="1" si="775"/>
        <v>14.172491638840413</v>
      </c>
      <c r="Y1549">
        <f t="shared" ca="1" si="776"/>
        <v>1.0085590434945408</v>
      </c>
      <c r="Z1549">
        <f t="shared" ca="1" si="777"/>
        <v>3.5279611570186104E-3</v>
      </c>
      <c r="AA1549">
        <f t="shared" ca="1" si="778"/>
        <v>635.5046090464939</v>
      </c>
      <c r="AB1549">
        <f t="shared" ca="1" si="779"/>
        <v>635.50460968087259</v>
      </c>
      <c r="AC1549">
        <f t="shared" ca="1" si="780"/>
        <v>2.7688217891099482E-9</v>
      </c>
      <c r="AD1549">
        <f t="shared" ca="1" si="781"/>
        <v>1.0195323227813787E-3</v>
      </c>
      <c r="AE1549">
        <f t="shared" ca="1" si="782"/>
        <v>8.6495537343171236</v>
      </c>
      <c r="AF1549">
        <f t="shared" ca="1" si="783"/>
        <v>-2.0000488038931508E-3</v>
      </c>
      <c r="AG1549">
        <f t="shared" ca="1" si="784"/>
        <v>0</v>
      </c>
      <c r="AH1549">
        <f ca="1">IFERROR(IF(V33="Supercritical",MAX($D$16,IFERROR(L1549,MAX($D$16,POWER((ABS(K1549)^2)/($I$5*MAX(F1549,0.1)^2),1/3)))),IF(V33="Subcritical",MAX($D$16,IFERROR(W1549,MAX($D$16,POWER((ABS(K1549)^2)/($I$5*MAX(F1549,0.1)^2),1/3)))),IF(AND(IFERROR(V1549,0)=1,IFERROR(AG1549,0)=1),IF(IFERROR(T1549,-1E+99)&gt;=IFERROR(AE1549,-1E+99),MAX($D$16,IFERROR(L1549,MAX($D$16,POWER((ABS(K1549)^2)/($I$5*MAX(F1549,0.1)^2),1/3)))),MAX($D$16,IFERROR(W1549,MAX($D$16,POWER((ABS(K1549)^2)/($I$5*MAX(F1549,0.1)^2),1/3))))),IF(IFERROR(V1549,0)=1,MAX($D$16,IFERROR(L1549,MAX($D$16,POWER((ABS(K1549)^2)/($I$5*MAX(F1549,0.1)^2),1/3)))),IF(IFERROR(AG1549,0)=1,MAX($D$16,IFERROR(W1549,MAX($D$16,POWER((ABS(K1549)^2)/($I$5*MAX(F1549,0.1)^2),1/3)))),MAX($D$16,POWER((ABS(K1549)^2)/($I$5*MAX(F1549,0.1)^2),1/3))))))),MAX($D$16,POWER((ABS(K1549)^2)/($I$5*MAX(F1549,0.1)^2),1/3)))</f>
        <v>0.05</v>
      </c>
      <c r="AI1549">
        <f t="shared" ca="1" si="785"/>
        <v>634.33399999999995</v>
      </c>
      <c r="AJ1549">
        <f t="shared" ca="1" si="786"/>
        <v>634.33437806088511</v>
      </c>
      <c r="AM1549">
        <v>0</v>
      </c>
      <c r="AN1549">
        <v>0</v>
      </c>
      <c r="AO1549">
        <f t="shared" si="787"/>
        <v>0</v>
      </c>
      <c r="AP1549">
        <f t="shared" si="796"/>
        <v>0</v>
      </c>
      <c r="AQ1549">
        <f t="shared" ca="1" si="788"/>
        <v>0.12297331176703681</v>
      </c>
      <c r="AR1549" t="str">
        <f t="shared" ca="1" si="789"/>
        <v>Subcritical</v>
      </c>
      <c r="AS1549">
        <f t="shared" ca="1" si="790"/>
        <v>9.164646896959399E-5</v>
      </c>
    </row>
    <row r="1550" spans="1:45" x14ac:dyDescent="0.35">
      <c r="A1550">
        <v>9</v>
      </c>
      <c r="B1550">
        <v>8.0009999999999994</v>
      </c>
      <c r="C1550">
        <v>616552.25300000003</v>
      </c>
      <c r="D1550">
        <v>3097753.3859999999</v>
      </c>
      <c r="E1550">
        <v>634.28200000000004</v>
      </c>
      <c r="F1550">
        <v>12.348000000000001</v>
      </c>
      <c r="G1550">
        <v>0</v>
      </c>
      <c r="H1550" t="s">
        <v>195</v>
      </c>
      <c r="I1550">
        <v>2.7E-2</v>
      </c>
      <c r="J1550">
        <f t="shared" si="791"/>
        <v>1.0009999999999994</v>
      </c>
      <c r="K1550">
        <f t="shared" ca="1" si="792"/>
        <v>0.05</v>
      </c>
      <c r="L1550">
        <f t="shared" ca="1" si="793"/>
        <v>0.05</v>
      </c>
      <c r="M1550">
        <f t="shared" ca="1" si="766"/>
        <v>0.61740000000000006</v>
      </c>
      <c r="N1550">
        <f t="shared" ca="1" si="767"/>
        <v>4.959832904884319E-2</v>
      </c>
      <c r="O1550">
        <f t="shared" ca="1" si="768"/>
        <v>8.0984774862325873E-2</v>
      </c>
      <c r="P1550">
        <f t="shared" ca="1" si="769"/>
        <v>634.33199999999999</v>
      </c>
      <c r="Q1550">
        <f t="shared" ca="1" si="770"/>
        <v>634.33233427796938</v>
      </c>
      <c r="R1550">
        <f t="shared" ca="1" si="771"/>
        <v>8.0977907297670581E-5</v>
      </c>
      <c r="S1550">
        <f t="shared" ca="1" si="772"/>
        <v>0.11563355384896859</v>
      </c>
      <c r="T1550">
        <f t="shared" ca="1" si="773"/>
        <v>1.584776643660717E-2</v>
      </c>
      <c r="U1550">
        <f t="shared" ca="1" si="794"/>
        <v>1.9442325278760109E-3</v>
      </c>
      <c r="V1550">
        <f t="shared" ca="1" si="795"/>
        <v>0</v>
      </c>
      <c r="W1550">
        <f t="shared" ca="1" si="774"/>
        <v>1.2216157020247016</v>
      </c>
      <c r="X1550">
        <f t="shared" ca="1" si="775"/>
        <v>15.084510688601016</v>
      </c>
      <c r="Y1550">
        <f t="shared" ca="1" si="776"/>
        <v>1.0198279153736531</v>
      </c>
      <c r="Z1550">
        <f t="shared" ca="1" si="777"/>
        <v>3.3146583957664429E-3</v>
      </c>
      <c r="AA1550">
        <f t="shared" ca="1" si="778"/>
        <v>635.50361570202472</v>
      </c>
      <c r="AB1550">
        <f t="shared" ca="1" si="779"/>
        <v>635.50361626201254</v>
      </c>
      <c r="AC1550">
        <f t="shared" ca="1" si="780"/>
        <v>2.408190719956157E-9</v>
      </c>
      <c r="AD1550">
        <f t="shared" ca="1" si="781"/>
        <v>9.5749600453818304E-4</v>
      </c>
      <c r="AE1550">
        <f t="shared" ca="1" si="782"/>
        <v>9.213754451560586</v>
      </c>
      <c r="AF1550">
        <f t="shared" ca="1" si="783"/>
        <v>-1.9981843797722831E-3</v>
      </c>
      <c r="AG1550">
        <f t="shared" ca="1" si="784"/>
        <v>0</v>
      </c>
      <c r="AH1550">
        <f ca="1">IFERROR(IF(V33="Supercritical",MAX($D$16,IFERROR(L1550,MAX($D$16,POWER((ABS(K1550)^2)/($I$5*MAX(F1550,0.1)^2),1/3)))),IF(V33="Subcritical",MAX($D$16,IFERROR(W1550,MAX($D$16,POWER((ABS(K1550)^2)/($I$5*MAX(F1550,0.1)^2),1/3)))),IF(AND(IFERROR(V1550,0)=1,IFERROR(AG1550,0)=1),IF(IFERROR(T1550,-1E+99)&gt;=IFERROR(AE1550,-1E+99),MAX($D$16,IFERROR(L1550,MAX($D$16,POWER((ABS(K1550)^2)/($I$5*MAX(F1550,0.1)^2),1/3)))),MAX($D$16,IFERROR(W1550,MAX($D$16,POWER((ABS(K1550)^2)/($I$5*MAX(F1550,0.1)^2),1/3))))),IF(IFERROR(V1550,0)=1,MAX($D$16,IFERROR(L1550,MAX($D$16,POWER((ABS(K1550)^2)/($I$5*MAX(F1550,0.1)^2),1/3)))),IF(IFERROR(AG1550,0)=1,MAX($D$16,IFERROR(W1550,MAX($D$16,POWER((ABS(K1550)^2)/($I$5*MAX(F1550,0.1)^2),1/3)))),MAX($D$16,POWER((ABS(K1550)^2)/($I$5*MAX(F1550,0.1)^2),1/3))))))),MAX($D$16,POWER((ABS(K1550)^2)/($I$5*MAX(F1550,0.1)^2),1/3)))</f>
        <v>0.05</v>
      </c>
      <c r="AI1550">
        <f t="shared" ca="1" si="785"/>
        <v>634.33199999999999</v>
      </c>
      <c r="AJ1550">
        <f t="shared" ca="1" si="786"/>
        <v>634.33233427796938</v>
      </c>
      <c r="AM1550">
        <v>0</v>
      </c>
      <c r="AN1550">
        <v>0</v>
      </c>
      <c r="AO1550">
        <f t="shared" si="787"/>
        <v>0</v>
      </c>
      <c r="AP1550">
        <f t="shared" si="796"/>
        <v>0</v>
      </c>
      <c r="AQ1550">
        <f t="shared" ca="1" si="788"/>
        <v>0.11563355384896859</v>
      </c>
      <c r="AR1550" t="str">
        <f t="shared" ca="1" si="789"/>
        <v>Subcritical</v>
      </c>
      <c r="AS1550">
        <f t="shared" ca="1" si="790"/>
        <v>8.0977907297670581E-5</v>
      </c>
    </row>
    <row r="1551" spans="1:45" x14ac:dyDescent="0.35">
      <c r="A1551">
        <v>10</v>
      </c>
      <c r="B1551">
        <v>9</v>
      </c>
      <c r="C1551">
        <v>616551.78300000005</v>
      </c>
      <c r="D1551">
        <v>3097752.5040000002</v>
      </c>
      <c r="E1551">
        <v>634.28</v>
      </c>
      <c r="F1551">
        <v>6.2240000000000002</v>
      </c>
      <c r="G1551">
        <v>0</v>
      </c>
      <c r="H1551" t="s">
        <v>194</v>
      </c>
      <c r="I1551">
        <v>2.7E-2</v>
      </c>
      <c r="J1551">
        <f t="shared" si="791"/>
        <v>0.99900000000000055</v>
      </c>
      <c r="K1551">
        <f t="shared" ca="1" si="792"/>
        <v>0.05</v>
      </c>
      <c r="L1551">
        <f t="shared" ca="1" si="793"/>
        <v>0.05</v>
      </c>
      <c r="M1551">
        <f t="shared" ca="1" si="766"/>
        <v>0.31120000000000003</v>
      </c>
      <c r="N1551">
        <f t="shared" ca="1" si="767"/>
        <v>4.9209361163820374E-2</v>
      </c>
      <c r="O1551">
        <f t="shared" ca="1" si="768"/>
        <v>0.16066838046272494</v>
      </c>
      <c r="P1551">
        <f t="shared" ca="1" si="769"/>
        <v>634.32999999999993</v>
      </c>
      <c r="Q1551">
        <f t="shared" ca="1" si="770"/>
        <v>634.33131571500917</v>
      </c>
      <c r="R1551">
        <f t="shared" ca="1" si="771"/>
        <v>3.220918338427128E-4</v>
      </c>
      <c r="S1551">
        <f t="shared" ca="1" si="772"/>
        <v>0.22940924211553093</v>
      </c>
      <c r="T1551">
        <f t="shared" ca="1" si="773"/>
        <v>8.5989010217264288E-3</v>
      </c>
      <c r="U1551">
        <f t="shared" ca="1" si="794"/>
        <v>7.1902671334100887E-4</v>
      </c>
      <c r="V1551">
        <f t="shared" ca="1" si="795"/>
        <v>0</v>
      </c>
      <c r="W1551">
        <f t="shared" ca="1" si="774"/>
        <v>1.2226009721685052</v>
      </c>
      <c r="X1551">
        <f t="shared" ca="1" si="775"/>
        <v>7.6094684507767765</v>
      </c>
      <c r="Y1551">
        <f t="shared" ca="1" si="776"/>
        <v>0.8777588178975938</v>
      </c>
      <c r="Z1551">
        <f t="shared" ca="1" si="777"/>
        <v>6.570761193562211E-3</v>
      </c>
      <c r="AA1551">
        <f t="shared" ca="1" si="778"/>
        <v>635.50260097216847</v>
      </c>
      <c r="AB1551">
        <f t="shared" ca="1" si="779"/>
        <v>635.50260317272421</v>
      </c>
      <c r="AC1551">
        <f t="shared" ca="1" si="780"/>
        <v>1.1558823099416025E-8</v>
      </c>
      <c r="AD1551">
        <f t="shared" ca="1" si="781"/>
        <v>1.8973122532013726E-3</v>
      </c>
      <c r="AE1551">
        <f t="shared" ca="1" si="782"/>
        <v>4.6517052529208414</v>
      </c>
      <c r="AF1551">
        <f t="shared" ca="1" si="783"/>
        <v>-1.9999884411845414E-3</v>
      </c>
      <c r="AG1551">
        <f t="shared" ca="1" si="784"/>
        <v>0</v>
      </c>
      <c r="AH1551">
        <f ca="1">IFERROR(IF(V33="Supercritical",MAX($D$16,IFERROR(L1551,MAX($D$16,POWER((ABS(K1551)^2)/($I$5*MAX(F1551,0.1)^2),1/3)))),IF(V33="Subcritical",MAX($D$16,IFERROR(W1551,MAX($D$16,POWER((ABS(K1551)^2)/($I$5*MAX(F1551,0.1)^2),1/3)))),IF(AND(IFERROR(V1551,0)=1,IFERROR(AG1551,0)=1),IF(IFERROR(T1551,-1E+99)&gt;=IFERROR(AE1551,-1E+99),MAX($D$16,IFERROR(L1551,MAX($D$16,POWER((ABS(K1551)^2)/($I$5*MAX(F1551,0.1)^2),1/3)))),MAX($D$16,IFERROR(W1551,MAX($D$16,POWER((ABS(K1551)^2)/($I$5*MAX(F1551,0.1)^2),1/3))))),IF(IFERROR(V1551,0)=1,MAX($D$16,IFERROR(L1551,MAX($D$16,POWER((ABS(K1551)^2)/($I$5*MAX(F1551,0.1)^2),1/3)))),IF(IFERROR(AG1551,0)=1,MAX($D$16,IFERROR(W1551,MAX($D$16,POWER((ABS(K1551)^2)/($I$5*MAX(F1551,0.1)^2),1/3)))),MAX($D$16,POWER((ABS(K1551)^2)/($I$5*MAX(F1551,0.1)^2),1/3))))))),MAX($D$16,POWER((ABS(K1551)^2)/($I$5*MAX(F1551,0.1)^2),1/3)))</f>
        <v>0.05</v>
      </c>
      <c r="AI1551">
        <f t="shared" ca="1" si="785"/>
        <v>634.32999999999993</v>
      </c>
      <c r="AJ1551">
        <f t="shared" ca="1" si="786"/>
        <v>634.33131571500917</v>
      </c>
      <c r="AM1551">
        <v>0</v>
      </c>
      <c r="AN1551">
        <v>0</v>
      </c>
      <c r="AO1551">
        <f t="shared" si="787"/>
        <v>0</v>
      </c>
      <c r="AP1551">
        <f t="shared" si="796"/>
        <v>0</v>
      </c>
      <c r="AQ1551">
        <f t="shared" ca="1" si="788"/>
        <v>0.22940924211553093</v>
      </c>
      <c r="AR1551" t="str">
        <f t="shared" ca="1" si="789"/>
        <v>Subcritical</v>
      </c>
      <c r="AS1551">
        <f t="shared" ca="1" si="790"/>
        <v>3.220918338427128E-4</v>
      </c>
    </row>
    <row r="1552" spans="1:45" x14ac:dyDescent="0.35">
      <c r="A1552">
        <v>11</v>
      </c>
      <c r="B1552">
        <v>10</v>
      </c>
      <c r="C1552">
        <v>616551.31299999997</v>
      </c>
      <c r="D1552">
        <v>3097751.6209999998</v>
      </c>
      <c r="E1552">
        <v>634.27800000000002</v>
      </c>
      <c r="F1552">
        <v>6.2240000000000002</v>
      </c>
      <c r="G1552">
        <v>0</v>
      </c>
      <c r="H1552" t="s">
        <v>194</v>
      </c>
      <c r="I1552">
        <v>0</v>
      </c>
      <c r="J1552">
        <f t="shared" si="791"/>
        <v>1</v>
      </c>
      <c r="K1552">
        <f t="shared" ca="1" si="792"/>
        <v>0.05</v>
      </c>
      <c r="L1552">
        <f t="shared" ca="1" si="793"/>
        <v>0.05</v>
      </c>
      <c r="M1552">
        <f t="shared" ca="1" si="766"/>
        <v>0.31120000000000003</v>
      </c>
      <c r="N1552">
        <f t="shared" ca="1" si="767"/>
        <v>4.9209361163820374E-2</v>
      </c>
      <c r="O1552">
        <f t="shared" ca="1" si="768"/>
        <v>0.16066838046272494</v>
      </c>
      <c r="P1552">
        <f t="shared" ca="1" si="769"/>
        <v>634.32799999999997</v>
      </c>
      <c r="Q1552">
        <f t="shared" ca="1" si="770"/>
        <v>634.32931571500922</v>
      </c>
      <c r="R1552">
        <f t="shared" ca="1" si="771"/>
        <v>3.220918338427128E-4</v>
      </c>
      <c r="S1552">
        <f t="shared" ca="1" si="772"/>
        <v>0.22940924211553093</v>
      </c>
      <c r="T1552">
        <f t="shared" ca="1" si="773"/>
        <v>8.5989010217264288E-3</v>
      </c>
      <c r="U1552">
        <f t="shared" ca="1" si="794"/>
        <v>1.6779081661297823E-3</v>
      </c>
      <c r="V1552">
        <f t="shared" ca="1" si="795"/>
        <v>0</v>
      </c>
      <c r="W1552">
        <f t="shared" ca="1" si="774"/>
        <v>1.2235657799225699</v>
      </c>
      <c r="X1552">
        <f t="shared" ca="1" si="775"/>
        <v>7.6154734142380756</v>
      </c>
      <c r="Y1552">
        <f t="shared" ca="1" si="776"/>
        <v>0.87825601095759209</v>
      </c>
      <c r="Z1552">
        <f t="shared" ca="1" si="777"/>
        <v>6.5655800080030189E-3</v>
      </c>
      <c r="AA1552">
        <f t="shared" ca="1" si="778"/>
        <v>635.50156577992254</v>
      </c>
      <c r="AB1552">
        <f t="shared" ca="1" si="779"/>
        <v>635.50156797700924</v>
      </c>
      <c r="AC1552">
        <f t="shared" ca="1" si="780"/>
        <v>1.1531891288367376E-8</v>
      </c>
      <c r="AD1552">
        <f t="shared" ca="1" si="781"/>
        <v>1.8950685887808556E-3</v>
      </c>
      <c r="AE1552">
        <f t="shared" ca="1" si="782"/>
        <v>4.6590497974964435</v>
      </c>
      <c r="AF1552">
        <f t="shared" ca="1" si="783"/>
        <v>-1.9997996488427816E-3</v>
      </c>
      <c r="AG1552">
        <f t="shared" ca="1" si="784"/>
        <v>0</v>
      </c>
      <c r="AH1552">
        <f ca="1">IFERROR(IF(V33="Supercritical",MAX($D$16,IFERROR(L1552,MAX($D$16,POWER((ABS(K1552)^2)/($I$5*MAX(F1552,0.1)^2),1/3)))),IF(V33="Subcritical",MAX($D$16,IFERROR(W1552,MAX($D$16,POWER((ABS(K1552)^2)/($I$5*MAX(F1552,0.1)^2),1/3)))),IF(AND(IFERROR(V1552,0)=1,IFERROR(AG1552,0)=1),IF(IFERROR(T1552,-1E+99)&gt;=IFERROR(AE1552,-1E+99),MAX($D$16,IFERROR(L1552,MAX($D$16,POWER((ABS(K1552)^2)/($I$5*MAX(F1552,0.1)^2),1/3)))),MAX($D$16,IFERROR(W1552,MAX($D$16,POWER((ABS(K1552)^2)/($I$5*MAX(F1552,0.1)^2),1/3))))),IF(IFERROR(V1552,0)=1,MAX($D$16,IFERROR(L1552,MAX($D$16,POWER((ABS(K1552)^2)/($I$5*MAX(F1552,0.1)^2),1/3)))),IF(IFERROR(AG1552,0)=1,MAX($D$16,IFERROR(W1552,MAX($D$16,POWER((ABS(K1552)^2)/($I$5*MAX(F1552,0.1)^2),1/3)))),MAX($D$16,POWER((ABS(K1552)^2)/($I$5*MAX(F1552,0.1)^2),1/3))))))),MAX($D$16,POWER((ABS(K1552)^2)/($I$5*MAX(F1552,0.1)^2),1/3)))</f>
        <v>0.05</v>
      </c>
      <c r="AI1552">
        <f t="shared" ca="1" si="785"/>
        <v>634.32799999999997</v>
      </c>
      <c r="AJ1552">
        <f t="shared" ca="1" si="786"/>
        <v>634.32931571500922</v>
      </c>
      <c r="AM1552">
        <v>0</v>
      </c>
      <c r="AN1552">
        <v>0</v>
      </c>
      <c r="AO1552">
        <f t="shared" si="787"/>
        <v>0</v>
      </c>
      <c r="AP1552">
        <f t="shared" si="796"/>
        <v>0</v>
      </c>
      <c r="AQ1552">
        <f t="shared" ca="1" si="788"/>
        <v>0.22940924211553093</v>
      </c>
      <c r="AR1552" t="str">
        <f t="shared" ca="1" si="789"/>
        <v>Subcritical</v>
      </c>
      <c r="AS1552">
        <f t="shared" ca="1" si="790"/>
        <v>3.220918338427128E-4</v>
      </c>
    </row>
    <row r="1553" spans="1:45" x14ac:dyDescent="0.35">
      <c r="A1553">
        <v>12</v>
      </c>
      <c r="B1553">
        <v>11.000999999999999</v>
      </c>
      <c r="C1553">
        <v>616550.84299999999</v>
      </c>
      <c r="D1553">
        <v>3097750.7379999999</v>
      </c>
      <c r="E1553">
        <v>634.27599999999995</v>
      </c>
      <c r="F1553">
        <v>5.9950000000000001</v>
      </c>
      <c r="G1553">
        <v>0</v>
      </c>
      <c r="H1553" t="s">
        <v>194</v>
      </c>
      <c r="I1553">
        <v>2.7E-2</v>
      </c>
      <c r="J1553">
        <f t="shared" si="791"/>
        <v>1.0009999999999994</v>
      </c>
      <c r="K1553">
        <f t="shared" ca="1" si="792"/>
        <v>0.05</v>
      </c>
      <c r="L1553">
        <f t="shared" ca="1" si="793"/>
        <v>0.05</v>
      </c>
      <c r="M1553">
        <f t="shared" ca="1" si="766"/>
        <v>0.29975000000000002</v>
      </c>
      <c r="N1553">
        <f t="shared" ca="1" si="767"/>
        <v>4.9179655455291224E-2</v>
      </c>
      <c r="O1553">
        <f t="shared" ca="1" si="768"/>
        <v>0.16680567139282734</v>
      </c>
      <c r="P1553">
        <f t="shared" ca="1" si="769"/>
        <v>634.32599999999991</v>
      </c>
      <c r="Q1553">
        <f t="shared" ca="1" si="770"/>
        <v>634.32741815147847</v>
      </c>
      <c r="R1553">
        <f t="shared" ca="1" si="771"/>
        <v>3.4744828110961577E-4</v>
      </c>
      <c r="S1553">
        <f t="shared" ca="1" si="772"/>
        <v>0.23817233076348027</v>
      </c>
      <c r="T1553">
        <f t="shared" ca="1" si="773"/>
        <v>8.3439318113803645E-3</v>
      </c>
      <c r="U1553">
        <f t="shared" ca="1" si="794"/>
        <v>1.5521512394798265E-3</v>
      </c>
      <c r="V1553">
        <f t="shared" ca="1" si="795"/>
        <v>0</v>
      </c>
      <c r="W1553">
        <f t="shared" ca="1" si="774"/>
        <v>1.224510996122536</v>
      </c>
      <c r="X1553">
        <f t="shared" ca="1" si="775"/>
        <v>7.340943421754603</v>
      </c>
      <c r="Y1553">
        <f t="shared" ca="1" si="776"/>
        <v>0.86936573927643379</v>
      </c>
      <c r="Z1553">
        <f t="shared" ca="1" si="777"/>
        <v>6.8111136576569885E-3</v>
      </c>
      <c r="AA1553">
        <f t="shared" ca="1" si="778"/>
        <v>635.50051099612244</v>
      </c>
      <c r="AB1553">
        <f t="shared" ca="1" si="779"/>
        <v>635.50051336061119</v>
      </c>
      <c r="AC1553">
        <f t="shared" ca="1" si="780"/>
        <v>1.2580041626725586E-8</v>
      </c>
      <c r="AD1553">
        <f t="shared" ca="1" si="781"/>
        <v>1.9651797441103407E-3</v>
      </c>
      <c r="AE1553">
        <f t="shared" ca="1" si="782"/>
        <v>4.4945676860822106</v>
      </c>
      <c r="AF1553">
        <f t="shared" ca="1" si="783"/>
        <v>-1.9999873260303502E-3</v>
      </c>
      <c r="AG1553">
        <f t="shared" ca="1" si="784"/>
        <v>0</v>
      </c>
      <c r="AH1553">
        <f ca="1">IFERROR(IF(V33="Supercritical",MAX($D$16,IFERROR(L1553,MAX($D$16,POWER((ABS(K1553)^2)/($I$5*MAX(F1553,0.1)^2),1/3)))),IF(V33="Subcritical",MAX($D$16,IFERROR(W1553,MAX($D$16,POWER((ABS(K1553)^2)/($I$5*MAX(F1553,0.1)^2),1/3)))),IF(AND(IFERROR(V1553,0)=1,IFERROR(AG1553,0)=1),IF(IFERROR(T1553,-1E+99)&gt;=IFERROR(AE1553,-1E+99),MAX($D$16,IFERROR(L1553,MAX($D$16,POWER((ABS(K1553)^2)/($I$5*MAX(F1553,0.1)^2),1/3)))),MAX($D$16,IFERROR(W1553,MAX($D$16,POWER((ABS(K1553)^2)/($I$5*MAX(F1553,0.1)^2),1/3))))),IF(IFERROR(V1553,0)=1,MAX($D$16,IFERROR(L1553,MAX($D$16,POWER((ABS(K1553)^2)/($I$5*MAX(F1553,0.1)^2),1/3)))),IF(IFERROR(AG1553,0)=1,MAX($D$16,IFERROR(W1553,MAX($D$16,POWER((ABS(K1553)^2)/($I$5*MAX(F1553,0.1)^2),1/3)))),MAX($D$16,POWER((ABS(K1553)^2)/($I$5*MAX(F1553,0.1)^2),1/3))))))),MAX($D$16,POWER((ABS(K1553)^2)/($I$5*MAX(F1553,0.1)^2),1/3)))</f>
        <v>0.05</v>
      </c>
      <c r="AI1553">
        <f t="shared" ca="1" si="785"/>
        <v>634.32599999999991</v>
      </c>
      <c r="AJ1553">
        <f t="shared" ca="1" si="786"/>
        <v>634.32741815147847</v>
      </c>
      <c r="AM1553">
        <v>0</v>
      </c>
      <c r="AN1553">
        <v>0</v>
      </c>
      <c r="AO1553">
        <f t="shared" si="787"/>
        <v>0</v>
      </c>
      <c r="AP1553">
        <f t="shared" si="796"/>
        <v>0</v>
      </c>
      <c r="AQ1553">
        <f t="shared" ca="1" si="788"/>
        <v>0.23817233076348027</v>
      </c>
      <c r="AR1553" t="str">
        <f t="shared" ca="1" si="789"/>
        <v>Subcritical</v>
      </c>
      <c r="AS1553">
        <f t="shared" ca="1" si="790"/>
        <v>3.4744828110961577E-4</v>
      </c>
    </row>
    <row r="1554" spans="1:45" x14ac:dyDescent="0.35">
      <c r="A1554">
        <v>13</v>
      </c>
      <c r="B1554">
        <v>12</v>
      </c>
      <c r="C1554">
        <v>616550.37300000002</v>
      </c>
      <c r="D1554">
        <v>3097749.8560000001</v>
      </c>
      <c r="E1554">
        <v>634.274</v>
      </c>
      <c r="F1554">
        <v>5.9950000000000001</v>
      </c>
      <c r="G1554">
        <v>0</v>
      </c>
      <c r="H1554" t="s">
        <v>194</v>
      </c>
      <c r="I1554">
        <v>2.7E-2</v>
      </c>
      <c r="J1554">
        <f t="shared" si="791"/>
        <v>0.99900000000000055</v>
      </c>
      <c r="K1554">
        <f t="shared" ca="1" si="792"/>
        <v>0.05</v>
      </c>
      <c r="L1554">
        <f t="shared" ca="1" si="793"/>
        <v>0.05</v>
      </c>
      <c r="M1554">
        <f t="shared" ca="1" si="766"/>
        <v>0.29975000000000002</v>
      </c>
      <c r="N1554">
        <f t="shared" ca="1" si="767"/>
        <v>4.9179655455291224E-2</v>
      </c>
      <c r="O1554">
        <f t="shared" ca="1" si="768"/>
        <v>0.16680567139282734</v>
      </c>
      <c r="P1554">
        <f t="shared" ca="1" si="769"/>
        <v>634.32399999999996</v>
      </c>
      <c r="Q1554">
        <f t="shared" ca="1" si="770"/>
        <v>634.32541815147852</v>
      </c>
      <c r="R1554">
        <f t="shared" ca="1" si="771"/>
        <v>3.4744828110961577E-4</v>
      </c>
      <c r="S1554">
        <f t="shared" ca="1" si="772"/>
        <v>0.23817233076348027</v>
      </c>
      <c r="T1554">
        <f t="shared" ca="1" si="773"/>
        <v>8.3439318113803645E-3</v>
      </c>
      <c r="U1554">
        <f t="shared" ca="1" si="794"/>
        <v>1.6528353502280879E-3</v>
      </c>
      <c r="V1554">
        <f t="shared" ca="1" si="795"/>
        <v>0</v>
      </c>
      <c r="W1554">
        <f t="shared" ca="1" si="774"/>
        <v>1.2254374432336994</v>
      </c>
      <c r="X1554">
        <f t="shared" ca="1" si="775"/>
        <v>7.3464974721860283</v>
      </c>
      <c r="Y1554">
        <f t="shared" ca="1" si="776"/>
        <v>0.86983261899334152</v>
      </c>
      <c r="Z1554">
        <f t="shared" ca="1" si="777"/>
        <v>6.8059643645561581E-3</v>
      </c>
      <c r="AA1554">
        <f t="shared" ca="1" si="778"/>
        <v>635.49943744323366</v>
      </c>
      <c r="AB1554">
        <f t="shared" ca="1" si="779"/>
        <v>635.49943980414855</v>
      </c>
      <c r="AC1554">
        <f t="shared" ca="1" si="780"/>
        <v>1.2552038809442258E-8</v>
      </c>
      <c r="AD1554">
        <f t="shared" ca="1" si="781"/>
        <v>1.9629516120778954E-3</v>
      </c>
      <c r="AE1554">
        <f t="shared" ca="1" si="782"/>
        <v>4.5013712284303757</v>
      </c>
      <c r="AF1554">
        <f t="shared" ca="1" si="783"/>
        <v>-1.9999874479026403E-3</v>
      </c>
      <c r="AG1554">
        <f t="shared" ca="1" si="784"/>
        <v>0</v>
      </c>
      <c r="AH1554">
        <f ca="1">IFERROR(IF(V33="Supercritical",MAX($D$16,IFERROR(L1554,MAX($D$16,POWER((ABS(K1554)^2)/($I$5*MAX(F1554,0.1)^2),1/3)))),IF(V33="Subcritical",MAX($D$16,IFERROR(W1554,MAX($D$16,POWER((ABS(K1554)^2)/($I$5*MAX(F1554,0.1)^2),1/3)))),IF(AND(IFERROR(V1554,0)=1,IFERROR(AG1554,0)=1),IF(IFERROR(T1554,-1E+99)&gt;=IFERROR(AE1554,-1E+99),MAX($D$16,IFERROR(L1554,MAX($D$16,POWER((ABS(K1554)^2)/($I$5*MAX(F1554,0.1)^2),1/3)))),MAX($D$16,IFERROR(W1554,MAX($D$16,POWER((ABS(K1554)^2)/($I$5*MAX(F1554,0.1)^2),1/3))))),IF(IFERROR(V1554,0)=1,MAX($D$16,IFERROR(L1554,MAX($D$16,POWER((ABS(K1554)^2)/($I$5*MAX(F1554,0.1)^2),1/3)))),IF(IFERROR(AG1554,0)=1,MAX($D$16,IFERROR(W1554,MAX($D$16,POWER((ABS(K1554)^2)/($I$5*MAX(F1554,0.1)^2),1/3)))),MAX($D$16,POWER((ABS(K1554)^2)/($I$5*MAX(F1554,0.1)^2),1/3))))))),MAX($D$16,POWER((ABS(K1554)^2)/($I$5*MAX(F1554,0.1)^2),1/3)))</f>
        <v>0.05</v>
      </c>
      <c r="AI1554">
        <f t="shared" ca="1" si="785"/>
        <v>634.32399999999996</v>
      </c>
      <c r="AJ1554">
        <f t="shared" ca="1" si="786"/>
        <v>634.32541815147852</v>
      </c>
      <c r="AM1554">
        <v>0</v>
      </c>
      <c r="AN1554">
        <v>0</v>
      </c>
      <c r="AO1554">
        <f t="shared" si="787"/>
        <v>0</v>
      </c>
      <c r="AP1554">
        <f t="shared" si="796"/>
        <v>0</v>
      </c>
      <c r="AQ1554">
        <f t="shared" ca="1" si="788"/>
        <v>0.23817233076348027</v>
      </c>
      <c r="AR1554" t="str">
        <f t="shared" ca="1" si="789"/>
        <v>Subcritical</v>
      </c>
      <c r="AS1554">
        <f t="shared" ca="1" si="790"/>
        <v>3.4744828110961577E-4</v>
      </c>
    </row>
    <row r="1555" spans="1:45" x14ac:dyDescent="0.35">
      <c r="A1555">
        <v>14</v>
      </c>
      <c r="B1555">
        <v>13</v>
      </c>
      <c r="C1555">
        <v>616549.90300000005</v>
      </c>
      <c r="D1555">
        <v>3097748.9730000002</v>
      </c>
      <c r="E1555">
        <v>634.27200000000005</v>
      </c>
      <c r="F1555">
        <v>5.9950000000000001</v>
      </c>
      <c r="G1555">
        <v>0</v>
      </c>
      <c r="H1555" t="s">
        <v>194</v>
      </c>
      <c r="I1555">
        <v>0</v>
      </c>
      <c r="J1555">
        <f t="shared" si="791"/>
        <v>1</v>
      </c>
      <c r="K1555">
        <f t="shared" ca="1" si="792"/>
        <v>0.05</v>
      </c>
      <c r="L1555">
        <f t="shared" ca="1" si="793"/>
        <v>0.05</v>
      </c>
      <c r="M1555">
        <f t="shared" ca="1" si="766"/>
        <v>0.29975000000000002</v>
      </c>
      <c r="N1555">
        <f t="shared" ca="1" si="767"/>
        <v>4.9179655455291224E-2</v>
      </c>
      <c r="O1555">
        <f t="shared" ca="1" si="768"/>
        <v>0.16680567139282734</v>
      </c>
      <c r="P1555">
        <f t="shared" ca="1" si="769"/>
        <v>634.322</v>
      </c>
      <c r="Q1555">
        <f t="shared" ca="1" si="770"/>
        <v>634.32341815147856</v>
      </c>
      <c r="R1555">
        <f t="shared" ca="1" si="771"/>
        <v>3.4744828110961577E-4</v>
      </c>
      <c r="S1555">
        <f t="shared" ca="1" si="772"/>
        <v>0.23817233076348027</v>
      </c>
      <c r="T1555">
        <f t="shared" ca="1" si="773"/>
        <v>8.3439318113803645E-3</v>
      </c>
      <c r="U1555">
        <f t="shared" ca="1" si="794"/>
        <v>1.6525517188483718E-3</v>
      </c>
      <c r="V1555">
        <f t="shared" ca="1" si="795"/>
        <v>0</v>
      </c>
      <c r="W1555">
        <f t="shared" ca="1" si="774"/>
        <v>1.2263458988173972</v>
      </c>
      <c r="X1555">
        <f t="shared" ca="1" si="775"/>
        <v>7.3519436634102959</v>
      </c>
      <c r="Y1555">
        <f t="shared" ca="1" si="776"/>
        <v>0.87029023306327424</v>
      </c>
      <c r="Z1555">
        <f t="shared" ca="1" si="777"/>
        <v>6.8009226252431377E-3</v>
      </c>
      <c r="AA1555">
        <f t="shared" ca="1" si="778"/>
        <v>635.49834589881743</v>
      </c>
      <c r="AB1555">
        <f t="shared" ca="1" si="779"/>
        <v>635.49834825623577</v>
      </c>
      <c r="AC1555">
        <f t="shared" ca="1" si="780"/>
        <v>1.2524662725898833E-8</v>
      </c>
      <c r="AD1555">
        <f t="shared" ca="1" si="781"/>
        <v>1.9607708357619932E-3</v>
      </c>
      <c r="AE1555">
        <f t="shared" ca="1" si="782"/>
        <v>4.5080476431940797</v>
      </c>
      <c r="AF1555">
        <f t="shared" ca="1" si="783"/>
        <v>-1.9999864889541641E-3</v>
      </c>
      <c r="AG1555">
        <f t="shared" ca="1" si="784"/>
        <v>0</v>
      </c>
      <c r="AH1555">
        <f ca="1">IFERROR(IF(V33="Supercritical",MAX($D$16,IFERROR(L1555,MAX($D$16,POWER((ABS(K1555)^2)/($I$5*MAX(F1555,0.1)^2),1/3)))),IF(V33="Subcritical",MAX($D$16,IFERROR(W1555,MAX($D$16,POWER((ABS(K1555)^2)/($I$5*MAX(F1555,0.1)^2),1/3)))),IF(AND(IFERROR(V1555,0)=1,IFERROR(AG1555,0)=1),IF(IFERROR(T1555,-1E+99)&gt;=IFERROR(AE1555,-1E+99),MAX($D$16,IFERROR(L1555,MAX($D$16,POWER((ABS(K1555)^2)/($I$5*MAX(F1555,0.1)^2),1/3)))),MAX($D$16,IFERROR(W1555,MAX($D$16,POWER((ABS(K1555)^2)/($I$5*MAX(F1555,0.1)^2),1/3))))),IF(IFERROR(V1555,0)=1,MAX($D$16,IFERROR(L1555,MAX($D$16,POWER((ABS(K1555)^2)/($I$5*MAX(F1555,0.1)^2),1/3)))),IF(IFERROR(AG1555,0)=1,MAX($D$16,IFERROR(W1555,MAX($D$16,POWER((ABS(K1555)^2)/($I$5*MAX(F1555,0.1)^2),1/3)))),MAX($D$16,POWER((ABS(K1555)^2)/($I$5*MAX(F1555,0.1)^2),1/3))))))),MAX($D$16,POWER((ABS(K1555)^2)/($I$5*MAX(F1555,0.1)^2),1/3)))</f>
        <v>0.05</v>
      </c>
      <c r="AI1555">
        <f t="shared" ca="1" si="785"/>
        <v>634.322</v>
      </c>
      <c r="AJ1555">
        <f t="shared" ca="1" si="786"/>
        <v>634.32341815147856</v>
      </c>
      <c r="AM1555">
        <v>0</v>
      </c>
      <c r="AN1555">
        <v>0</v>
      </c>
      <c r="AO1555">
        <f t="shared" si="787"/>
        <v>0</v>
      </c>
      <c r="AP1555">
        <f t="shared" si="796"/>
        <v>0</v>
      </c>
      <c r="AQ1555">
        <f t="shared" ca="1" si="788"/>
        <v>0.23817233076348027</v>
      </c>
      <c r="AR1555" t="str">
        <f t="shared" ca="1" si="789"/>
        <v>Subcritical</v>
      </c>
      <c r="AS1555">
        <f t="shared" ca="1" si="790"/>
        <v>3.4744828110961577E-4</v>
      </c>
    </row>
    <row r="1556" spans="1:45" x14ac:dyDescent="0.35">
      <c r="A1556">
        <v>15</v>
      </c>
      <c r="B1556">
        <v>14.000999999999999</v>
      </c>
      <c r="C1556">
        <v>616549.43299999996</v>
      </c>
      <c r="D1556">
        <v>3097748.09</v>
      </c>
      <c r="E1556">
        <v>634.27</v>
      </c>
      <c r="F1556">
        <v>5.9939999999999998</v>
      </c>
      <c r="G1556">
        <v>0</v>
      </c>
      <c r="H1556" t="s">
        <v>194</v>
      </c>
      <c r="I1556">
        <v>2.7E-2</v>
      </c>
      <c r="J1556">
        <f t="shared" si="791"/>
        <v>1.0009999999999994</v>
      </c>
      <c r="K1556">
        <f t="shared" ca="1" si="792"/>
        <v>0.05</v>
      </c>
      <c r="L1556">
        <f t="shared" ca="1" si="793"/>
        <v>0.05</v>
      </c>
      <c r="M1556">
        <f t="shared" ca="1" si="766"/>
        <v>0.29970000000000002</v>
      </c>
      <c r="N1556">
        <f t="shared" ca="1" si="767"/>
        <v>4.9179520840170667E-2</v>
      </c>
      <c r="O1556">
        <f t="shared" ca="1" si="768"/>
        <v>0.16683350016683349</v>
      </c>
      <c r="P1556">
        <f t="shared" ca="1" si="769"/>
        <v>634.31999999999994</v>
      </c>
      <c r="Q1556">
        <f t="shared" ca="1" si="770"/>
        <v>634.32141862470826</v>
      </c>
      <c r="R1556">
        <f t="shared" ca="1" si="771"/>
        <v>3.4756549128580477E-4</v>
      </c>
      <c r="S1556">
        <f t="shared" ca="1" si="772"/>
        <v>0.23821206588706445</v>
      </c>
      <c r="T1556">
        <f t="shared" ca="1" si="773"/>
        <v>8.3428236501877362E-3</v>
      </c>
      <c r="U1556">
        <f t="shared" ca="1" si="794"/>
        <v>1.651561216135633E-3</v>
      </c>
      <c r="V1556">
        <f t="shared" ca="1" si="795"/>
        <v>0</v>
      </c>
      <c r="W1556">
        <f t="shared" ca="1" si="774"/>
        <v>1.2272370987035521</v>
      </c>
      <c r="X1556">
        <f t="shared" ca="1" si="775"/>
        <v>7.3560591696290913</v>
      </c>
      <c r="Y1556">
        <f t="shared" ca="1" si="776"/>
        <v>0.87069676698387932</v>
      </c>
      <c r="Z1556">
        <f t="shared" ca="1" si="777"/>
        <v>6.7971177021569707E-3</v>
      </c>
      <c r="AA1556">
        <f t="shared" ca="1" si="778"/>
        <v>635.49723709870352</v>
      </c>
      <c r="AB1556">
        <f t="shared" ca="1" si="779"/>
        <v>635.49723945348478</v>
      </c>
      <c r="AC1556">
        <f t="shared" ca="1" si="780"/>
        <v>1.2502864460746559E-8</v>
      </c>
      <c r="AD1556">
        <f t="shared" ca="1" si="781"/>
        <v>1.9589621690872345E-3</v>
      </c>
      <c r="AE1556">
        <f t="shared" ca="1" si="782"/>
        <v>4.513849000434746</v>
      </c>
      <c r="AF1556">
        <f t="shared" ca="1" si="783"/>
        <v>-1.9999874036784604E-3</v>
      </c>
      <c r="AG1556">
        <f t="shared" ca="1" si="784"/>
        <v>0</v>
      </c>
      <c r="AH1556">
        <f ca="1">IFERROR(IF(V33="Supercritical",MAX($D$16,IFERROR(L1556,MAX($D$16,POWER((ABS(K1556)^2)/($I$5*MAX(F1556,0.1)^2),1/3)))),IF(V33="Subcritical",MAX($D$16,IFERROR(W1556,MAX($D$16,POWER((ABS(K1556)^2)/($I$5*MAX(F1556,0.1)^2),1/3)))),IF(AND(IFERROR(V1556,0)=1,IFERROR(AG1556,0)=1),IF(IFERROR(T1556,-1E+99)&gt;=IFERROR(AE1556,-1E+99),MAX($D$16,IFERROR(L1556,MAX($D$16,POWER((ABS(K1556)^2)/($I$5*MAX(F1556,0.1)^2),1/3)))),MAX($D$16,IFERROR(W1556,MAX($D$16,POWER((ABS(K1556)^2)/($I$5*MAX(F1556,0.1)^2),1/3))))),IF(IFERROR(V1556,0)=1,MAX($D$16,IFERROR(L1556,MAX($D$16,POWER((ABS(K1556)^2)/($I$5*MAX(F1556,0.1)^2),1/3)))),IF(IFERROR(AG1556,0)=1,MAX($D$16,IFERROR(W1556,MAX($D$16,POWER((ABS(K1556)^2)/($I$5*MAX(F1556,0.1)^2),1/3)))),MAX($D$16,POWER((ABS(K1556)^2)/($I$5*MAX(F1556,0.1)^2),1/3))))))),MAX($D$16,POWER((ABS(K1556)^2)/($I$5*MAX(F1556,0.1)^2),1/3)))</f>
        <v>0.05</v>
      </c>
      <c r="AI1556">
        <f t="shared" ca="1" si="785"/>
        <v>634.31999999999994</v>
      </c>
      <c r="AJ1556">
        <f t="shared" ca="1" si="786"/>
        <v>634.32141862470826</v>
      </c>
      <c r="AM1556">
        <v>0</v>
      </c>
      <c r="AN1556">
        <v>0</v>
      </c>
      <c r="AO1556">
        <f t="shared" si="787"/>
        <v>0</v>
      </c>
      <c r="AP1556">
        <f t="shared" si="796"/>
        <v>0</v>
      </c>
      <c r="AQ1556">
        <f t="shared" ca="1" si="788"/>
        <v>0.23821206588706445</v>
      </c>
      <c r="AR1556" t="str">
        <f t="shared" ca="1" si="789"/>
        <v>Subcritical</v>
      </c>
      <c r="AS1556">
        <f t="shared" ca="1" si="790"/>
        <v>3.4756549128580477E-4</v>
      </c>
    </row>
    <row r="1557" spans="1:45" x14ac:dyDescent="0.35">
      <c r="A1557">
        <v>16</v>
      </c>
      <c r="B1557">
        <v>15</v>
      </c>
      <c r="C1557">
        <v>616548.96299999999</v>
      </c>
      <c r="D1557">
        <v>3097747.2080000001</v>
      </c>
      <c r="E1557">
        <v>634.26800000000003</v>
      </c>
      <c r="F1557">
        <v>5.9939999999999998</v>
      </c>
      <c r="G1557">
        <v>0</v>
      </c>
      <c r="H1557" t="s">
        <v>194</v>
      </c>
      <c r="I1557">
        <v>2.7E-2</v>
      </c>
      <c r="J1557">
        <f t="shared" si="791"/>
        <v>0.99900000000000055</v>
      </c>
      <c r="K1557">
        <f t="shared" ca="1" si="792"/>
        <v>0.05</v>
      </c>
      <c r="L1557">
        <f t="shared" ca="1" si="793"/>
        <v>0.05</v>
      </c>
      <c r="M1557">
        <f t="shared" ca="1" si="766"/>
        <v>0.29970000000000002</v>
      </c>
      <c r="N1557">
        <f t="shared" ca="1" si="767"/>
        <v>4.9179520840170667E-2</v>
      </c>
      <c r="O1557">
        <f t="shared" ca="1" si="768"/>
        <v>0.16683350016683349</v>
      </c>
      <c r="P1557">
        <f t="shared" ca="1" si="769"/>
        <v>634.31799999999998</v>
      </c>
      <c r="Q1557">
        <f t="shared" ca="1" si="770"/>
        <v>634.31941862470831</v>
      </c>
      <c r="R1557">
        <f t="shared" ca="1" si="771"/>
        <v>3.4756549128580477E-4</v>
      </c>
      <c r="S1557">
        <f t="shared" ca="1" si="772"/>
        <v>0.23821206588706445</v>
      </c>
      <c r="T1557">
        <f t="shared" ca="1" si="773"/>
        <v>8.3428236501877362E-3</v>
      </c>
      <c r="U1557">
        <f t="shared" ca="1" si="794"/>
        <v>1.6527182360732695E-3</v>
      </c>
      <c r="V1557">
        <f t="shared" ca="1" si="795"/>
        <v>0</v>
      </c>
      <c r="W1557">
        <f t="shared" ca="1" si="774"/>
        <v>1.2281117398975658</v>
      </c>
      <c r="X1557">
        <f t="shared" ca="1" si="775"/>
        <v>7.3613017689460092</v>
      </c>
      <c r="Y1557">
        <f t="shared" ca="1" si="776"/>
        <v>0.8711369334251593</v>
      </c>
      <c r="Z1557">
        <f t="shared" ca="1" si="777"/>
        <v>6.7922769055504973E-3</v>
      </c>
      <c r="AA1557">
        <f t="shared" ca="1" si="778"/>
        <v>635.49611173989763</v>
      </c>
      <c r="AB1557">
        <f t="shared" ca="1" si="779"/>
        <v>635.49611409132604</v>
      </c>
      <c r="AC1557">
        <f t="shared" ca="1" si="780"/>
        <v>1.2476651599036319E-8</v>
      </c>
      <c r="AD1557">
        <f t="shared" ca="1" si="781"/>
        <v>1.9568698302672594E-3</v>
      </c>
      <c r="AE1557">
        <f t="shared" ca="1" si="782"/>
        <v>4.5202851808340023</v>
      </c>
      <c r="AF1557">
        <f t="shared" ca="1" si="783"/>
        <v>-1.9999875233907005E-3</v>
      </c>
      <c r="AG1557">
        <f t="shared" ca="1" si="784"/>
        <v>0</v>
      </c>
      <c r="AH1557">
        <f ca="1">IFERROR(IF(V33="Supercritical",MAX($D$16,IFERROR(L1557,MAX($D$16,POWER((ABS(K1557)^2)/($I$5*MAX(F1557,0.1)^2),1/3)))),IF(V33="Subcritical",MAX($D$16,IFERROR(W1557,MAX($D$16,POWER((ABS(K1557)^2)/($I$5*MAX(F1557,0.1)^2),1/3)))),IF(AND(IFERROR(V1557,0)=1,IFERROR(AG1557,0)=1),IF(IFERROR(T1557,-1E+99)&gt;=IFERROR(AE1557,-1E+99),MAX($D$16,IFERROR(L1557,MAX($D$16,POWER((ABS(K1557)^2)/($I$5*MAX(F1557,0.1)^2),1/3)))),MAX($D$16,IFERROR(W1557,MAX($D$16,POWER((ABS(K1557)^2)/($I$5*MAX(F1557,0.1)^2),1/3))))),IF(IFERROR(V1557,0)=1,MAX($D$16,IFERROR(L1557,MAX($D$16,POWER((ABS(K1557)^2)/($I$5*MAX(F1557,0.1)^2),1/3)))),IF(IFERROR(AG1557,0)=1,MAX($D$16,IFERROR(W1557,MAX($D$16,POWER((ABS(K1557)^2)/($I$5*MAX(F1557,0.1)^2),1/3)))),MAX($D$16,POWER((ABS(K1557)^2)/($I$5*MAX(F1557,0.1)^2),1/3))))))),MAX($D$16,POWER((ABS(K1557)^2)/($I$5*MAX(F1557,0.1)^2),1/3)))</f>
        <v>0.05</v>
      </c>
      <c r="AI1557">
        <f t="shared" ca="1" si="785"/>
        <v>634.31799999999998</v>
      </c>
      <c r="AJ1557">
        <f t="shared" ca="1" si="786"/>
        <v>634.31941862470831</v>
      </c>
      <c r="AM1557">
        <v>0</v>
      </c>
      <c r="AN1557">
        <v>0</v>
      </c>
      <c r="AO1557">
        <f t="shared" si="787"/>
        <v>0</v>
      </c>
      <c r="AP1557">
        <f t="shared" si="796"/>
        <v>0</v>
      </c>
      <c r="AQ1557">
        <f t="shared" ca="1" si="788"/>
        <v>0.23821206588706445</v>
      </c>
      <c r="AR1557" t="str">
        <f t="shared" ca="1" si="789"/>
        <v>Subcritical</v>
      </c>
      <c r="AS1557">
        <f t="shared" ca="1" si="790"/>
        <v>3.4756549128580477E-4</v>
      </c>
    </row>
    <row r="1558" spans="1:45" x14ac:dyDescent="0.35">
      <c r="A1558">
        <v>17</v>
      </c>
      <c r="B1558">
        <v>16</v>
      </c>
      <c r="C1558">
        <v>616548.49300000002</v>
      </c>
      <c r="D1558">
        <v>3097746.3250000002</v>
      </c>
      <c r="E1558">
        <v>634.26599999999996</v>
      </c>
      <c r="F1558">
        <v>5.9939999999999998</v>
      </c>
      <c r="G1558">
        <v>0</v>
      </c>
      <c r="H1558" t="s">
        <v>194</v>
      </c>
      <c r="I1558">
        <v>0</v>
      </c>
      <c r="J1558">
        <f t="shared" si="791"/>
        <v>1</v>
      </c>
      <c r="K1558">
        <f t="shared" ca="1" si="792"/>
        <v>0.05</v>
      </c>
      <c r="L1558">
        <f t="shared" ca="1" si="793"/>
        <v>0.05</v>
      </c>
      <c r="M1558">
        <f t="shared" ca="1" si="766"/>
        <v>0.29970000000000002</v>
      </c>
      <c r="N1558">
        <f t="shared" ca="1" si="767"/>
        <v>4.9179520840170667E-2</v>
      </c>
      <c r="O1558">
        <f t="shared" ca="1" si="768"/>
        <v>0.16683350016683349</v>
      </c>
      <c r="P1558">
        <f t="shared" ca="1" si="769"/>
        <v>634.31599999999992</v>
      </c>
      <c r="Q1558">
        <f t="shared" ca="1" si="770"/>
        <v>634.31741862470824</v>
      </c>
      <c r="R1558">
        <f t="shared" ca="1" si="771"/>
        <v>3.4756549128580477E-4</v>
      </c>
      <c r="S1558">
        <f t="shared" ca="1" si="772"/>
        <v>0.23821206588706445</v>
      </c>
      <c r="T1558">
        <f t="shared" ca="1" si="773"/>
        <v>8.3428236501877362E-3</v>
      </c>
      <c r="U1558">
        <f t="shared" ca="1" si="794"/>
        <v>1.6524345087418624E-3</v>
      </c>
      <c r="V1558">
        <f t="shared" ca="1" si="795"/>
        <v>0</v>
      </c>
      <c r="W1558">
        <f t="shared" ca="1" si="774"/>
        <v>1.2289704832463206</v>
      </c>
      <c r="X1558">
        <f t="shared" ca="1" si="775"/>
        <v>7.3664490765784452</v>
      </c>
      <c r="Y1558">
        <f t="shared" ca="1" si="776"/>
        <v>0.87156892195324343</v>
      </c>
      <c r="Z1558">
        <f t="shared" ca="1" si="777"/>
        <v>6.7875308008270262E-3</v>
      </c>
      <c r="AA1558">
        <f t="shared" ca="1" si="778"/>
        <v>635.49497048324633</v>
      </c>
      <c r="AB1558">
        <f t="shared" ca="1" si="779"/>
        <v>635.49497283138976</v>
      </c>
      <c r="AC1558">
        <f t="shared" ca="1" si="780"/>
        <v>1.2450988449488317E-8</v>
      </c>
      <c r="AD1558">
        <f t="shared" ca="1" si="781"/>
        <v>1.9548191438760968E-3</v>
      </c>
      <c r="AE1558">
        <f t="shared" ca="1" si="782"/>
        <v>4.5266088356842218</v>
      </c>
      <c r="AF1558">
        <f t="shared" ca="1" si="783"/>
        <v>-1.9999869455205044E-3</v>
      </c>
      <c r="AG1558">
        <f t="shared" ca="1" si="784"/>
        <v>0</v>
      </c>
      <c r="AH1558">
        <f ca="1">IFERROR(IF(V33="Supercritical",MAX($D$16,IFERROR(L1558,MAX($D$16,POWER((ABS(K1558)^2)/($I$5*MAX(F1558,0.1)^2),1/3)))),IF(V33="Subcritical",MAX($D$16,IFERROR(W1558,MAX($D$16,POWER((ABS(K1558)^2)/($I$5*MAX(F1558,0.1)^2),1/3)))),IF(AND(IFERROR(V1558,0)=1,IFERROR(AG1558,0)=1),IF(IFERROR(T1558,-1E+99)&gt;=IFERROR(AE1558,-1E+99),MAX($D$16,IFERROR(L1558,MAX($D$16,POWER((ABS(K1558)^2)/($I$5*MAX(F1558,0.1)^2),1/3)))),MAX($D$16,IFERROR(W1558,MAX($D$16,POWER((ABS(K1558)^2)/($I$5*MAX(F1558,0.1)^2),1/3))))),IF(IFERROR(V1558,0)=1,MAX($D$16,IFERROR(L1558,MAX($D$16,POWER((ABS(K1558)^2)/($I$5*MAX(F1558,0.1)^2),1/3)))),IF(IFERROR(AG1558,0)=1,MAX($D$16,IFERROR(W1558,MAX($D$16,POWER((ABS(K1558)^2)/($I$5*MAX(F1558,0.1)^2),1/3)))),MAX($D$16,POWER((ABS(K1558)^2)/($I$5*MAX(F1558,0.1)^2),1/3))))))),MAX($D$16,POWER((ABS(K1558)^2)/($I$5*MAX(F1558,0.1)^2),1/3)))</f>
        <v>0.05</v>
      </c>
      <c r="AI1558">
        <f t="shared" ca="1" si="785"/>
        <v>634.31599999999992</v>
      </c>
      <c r="AJ1558">
        <f t="shared" ca="1" si="786"/>
        <v>634.31741862470824</v>
      </c>
      <c r="AM1558">
        <v>0</v>
      </c>
      <c r="AN1558">
        <v>0</v>
      </c>
      <c r="AO1558">
        <f t="shared" si="787"/>
        <v>0</v>
      </c>
      <c r="AP1558">
        <f t="shared" si="796"/>
        <v>0</v>
      </c>
      <c r="AQ1558">
        <f t="shared" ca="1" si="788"/>
        <v>0.23821206588706445</v>
      </c>
      <c r="AR1558" t="str">
        <f t="shared" ca="1" si="789"/>
        <v>Subcritical</v>
      </c>
      <c r="AS1558">
        <f t="shared" ca="1" si="790"/>
        <v>3.4756549128580477E-4</v>
      </c>
    </row>
    <row r="1559" spans="1:45" x14ac:dyDescent="0.35">
      <c r="A1559">
        <v>18</v>
      </c>
      <c r="B1559">
        <v>17.001000000000001</v>
      </c>
      <c r="C1559">
        <v>616548.02300000004</v>
      </c>
      <c r="D1559">
        <v>3097745.4419999998</v>
      </c>
      <c r="E1559">
        <v>634.26400000000001</v>
      </c>
      <c r="F1559">
        <v>5.9939999999999998</v>
      </c>
      <c r="G1559">
        <v>0</v>
      </c>
      <c r="H1559" t="s">
        <v>194</v>
      </c>
      <c r="I1559">
        <v>0.151</v>
      </c>
      <c r="J1559">
        <f t="shared" si="791"/>
        <v>1.0010000000000012</v>
      </c>
      <c r="K1559">
        <f t="shared" ca="1" si="792"/>
        <v>0.05</v>
      </c>
      <c r="L1559">
        <f t="shared" ca="1" si="793"/>
        <v>0.05</v>
      </c>
      <c r="M1559">
        <f t="shared" ca="1" si="766"/>
        <v>0.29970000000000002</v>
      </c>
      <c r="N1559">
        <f t="shared" ca="1" si="767"/>
        <v>4.9179520840170667E-2</v>
      </c>
      <c r="O1559">
        <f t="shared" ca="1" si="768"/>
        <v>0.16683350016683349</v>
      </c>
      <c r="P1559">
        <f t="shared" ca="1" si="769"/>
        <v>634.31399999999996</v>
      </c>
      <c r="Q1559">
        <f t="shared" ca="1" si="770"/>
        <v>634.31541862470829</v>
      </c>
      <c r="R1559">
        <f t="shared" ca="1" si="771"/>
        <v>3.4756549128580477E-4</v>
      </c>
      <c r="S1559">
        <f t="shared" ca="1" si="772"/>
        <v>0.23821206588706445</v>
      </c>
      <c r="T1559">
        <f t="shared" ca="1" si="773"/>
        <v>8.3428236501877362E-3</v>
      </c>
      <c r="U1559">
        <f t="shared" ca="1" si="794"/>
        <v>1.6517299226279647E-3</v>
      </c>
      <c r="V1559">
        <f t="shared" ca="1" si="795"/>
        <v>0</v>
      </c>
      <c r="W1559">
        <f t="shared" ca="1" si="774"/>
        <v>1.2302030120446608</v>
      </c>
      <c r="X1559">
        <f t="shared" ca="1" si="775"/>
        <v>7.3738368541956962</v>
      </c>
      <c r="Y1559">
        <f t="shared" ca="1" si="776"/>
        <v>0.8721886355097288</v>
      </c>
      <c r="Z1559">
        <f t="shared" ca="1" si="777"/>
        <v>6.7807304377164399E-3</v>
      </c>
      <c r="AA1559">
        <f t="shared" ca="1" si="778"/>
        <v>635.49420301204464</v>
      </c>
      <c r="AB1559">
        <f t="shared" ca="1" si="779"/>
        <v>635.49420535548529</v>
      </c>
      <c r="AC1559">
        <f t="shared" ca="1" si="780"/>
        <v>1.2414281225871837E-8</v>
      </c>
      <c r="AD1559">
        <f t="shared" ca="1" si="781"/>
        <v>1.9518821075278428E-3</v>
      </c>
      <c r="AE1559">
        <f t="shared" ca="1" si="782"/>
        <v>4.5356927144765837</v>
      </c>
      <c r="AF1559">
        <f t="shared" ca="1" si="783"/>
        <v>6.5210164148084004E-3</v>
      </c>
      <c r="AG1559">
        <f t="shared" ca="1" si="784"/>
        <v>0</v>
      </c>
      <c r="AH1559">
        <f ca="1">IFERROR(IF(V33="Supercritical",MAX($D$16,IFERROR(L1559,MAX($D$16,POWER((ABS(K1559)^2)/($I$5*MAX(F1559,0.1)^2),1/3)))),IF(V33="Subcritical",MAX($D$16,IFERROR(W1559,MAX($D$16,POWER((ABS(K1559)^2)/($I$5*MAX(F1559,0.1)^2),1/3)))),IF(AND(IFERROR(V1559,0)=1,IFERROR(AG1559,0)=1),IF(IFERROR(T1559,-1E+99)&gt;=IFERROR(AE1559,-1E+99),MAX($D$16,IFERROR(L1559,MAX($D$16,POWER((ABS(K1559)^2)/($I$5*MAX(F1559,0.1)^2),1/3)))),MAX($D$16,IFERROR(W1559,MAX($D$16,POWER((ABS(K1559)^2)/($I$5*MAX(F1559,0.1)^2),1/3))))),IF(IFERROR(V1559,0)=1,MAX($D$16,IFERROR(L1559,MAX($D$16,POWER((ABS(K1559)^2)/($I$5*MAX(F1559,0.1)^2),1/3)))),IF(IFERROR(AG1559,0)=1,MAX($D$16,IFERROR(W1559,MAX($D$16,POWER((ABS(K1559)^2)/($I$5*MAX(F1559,0.1)^2),1/3)))),MAX($D$16,POWER((ABS(K1559)^2)/($I$5*MAX(F1559,0.1)^2),1/3))))))),MAX($D$16,POWER((ABS(K1559)^2)/($I$5*MAX(F1559,0.1)^2),1/3)))</f>
        <v>0.05</v>
      </c>
      <c r="AI1559">
        <f t="shared" ca="1" si="785"/>
        <v>634.31399999999996</v>
      </c>
      <c r="AJ1559">
        <f t="shared" ca="1" si="786"/>
        <v>634.31541862470829</v>
      </c>
      <c r="AM1559">
        <v>0</v>
      </c>
      <c r="AN1559">
        <v>0</v>
      </c>
      <c r="AO1559">
        <f t="shared" si="787"/>
        <v>0</v>
      </c>
      <c r="AP1559">
        <f t="shared" si="796"/>
        <v>0</v>
      </c>
      <c r="AQ1559">
        <f t="shared" ca="1" si="788"/>
        <v>0.23821206588706445</v>
      </c>
      <c r="AR1559" t="str">
        <f t="shared" ca="1" si="789"/>
        <v>Subcritical</v>
      </c>
      <c r="AS1559">
        <f t="shared" ca="1" si="790"/>
        <v>3.4756549128580477E-4</v>
      </c>
    </row>
    <row r="1560" spans="1:45" x14ac:dyDescent="0.35">
      <c r="A1560">
        <v>19</v>
      </c>
      <c r="B1560">
        <v>17.254999999999999</v>
      </c>
      <c r="C1560">
        <v>616547.90399999998</v>
      </c>
      <c r="D1560">
        <v>3097745.2170000002</v>
      </c>
      <c r="E1560">
        <v>634.26199999999994</v>
      </c>
      <c r="F1560">
        <v>5.9939999999999998</v>
      </c>
      <c r="G1560">
        <v>0</v>
      </c>
      <c r="H1560" t="s">
        <v>194</v>
      </c>
      <c r="I1560">
        <v>0</v>
      </c>
      <c r="J1560">
        <f t="shared" si="791"/>
        <v>0.25399999999999778</v>
      </c>
      <c r="K1560">
        <f t="shared" ca="1" si="792"/>
        <v>0.05</v>
      </c>
      <c r="L1560">
        <f t="shared" ca="1" si="793"/>
        <v>0.05</v>
      </c>
      <c r="M1560">
        <f t="shared" ca="1" si="766"/>
        <v>0.29970000000000002</v>
      </c>
      <c r="N1560">
        <f t="shared" ca="1" si="767"/>
        <v>4.9179520840170667E-2</v>
      </c>
      <c r="O1560">
        <f t="shared" ca="1" si="768"/>
        <v>0.16683350016683349</v>
      </c>
      <c r="P1560">
        <f t="shared" ca="1" si="769"/>
        <v>634.3119999999999</v>
      </c>
      <c r="Q1560">
        <f t="shared" ca="1" si="770"/>
        <v>634.31341862470822</v>
      </c>
      <c r="R1560">
        <f t="shared" ca="1" si="771"/>
        <v>3.4756549128580477E-4</v>
      </c>
      <c r="S1560">
        <f t="shared" ca="1" si="772"/>
        <v>0.23821206588706445</v>
      </c>
      <c r="T1560">
        <f t="shared" ca="1" si="773"/>
        <v>8.3428236501877362E-3</v>
      </c>
      <c r="U1560">
        <f t="shared" ca="1" si="794"/>
        <v>1.911718365249726E-3</v>
      </c>
      <c r="V1560">
        <f t="shared" ca="1" si="795"/>
        <v>0</v>
      </c>
      <c r="W1560">
        <f ca="1">MAX($D$16,($I$13)-E1560)</f>
        <v>1.2394385444349609</v>
      </c>
      <c r="X1560">
        <f t="shared" ca="1" si="775"/>
        <v>7.4291946353431557</v>
      </c>
      <c r="Y1560">
        <f t="shared" ca="1" si="776"/>
        <v>0.87682077261597946</v>
      </c>
      <c r="Z1560">
        <f t="shared" ca="1" si="777"/>
        <v>6.7302046122379583E-3</v>
      </c>
      <c r="AA1560">
        <f t="shared" ca="1" si="778"/>
        <v>635.5014385444349</v>
      </c>
      <c r="AB1560">
        <f t="shared" ca="1" si="779"/>
        <v>635.50144085308193</v>
      </c>
      <c r="AC1560">
        <f t="shared" ca="1" si="780"/>
        <v>1.2143893423140381E-8</v>
      </c>
      <c r="AD1560">
        <f t="shared" ca="1" si="781"/>
        <v>1.9301064643034865E-3</v>
      </c>
      <c r="AE1560">
        <f t="shared" ca="1" si="782"/>
        <v>4.6040493953526722</v>
      </c>
      <c r="AF1560">
        <v>0</v>
      </c>
      <c r="AG1560">
        <v>1</v>
      </c>
      <c r="AH1560">
        <f ca="1">IFERROR(IF(V33="Supercritical",MAX($D$16,IFERROR(L1560,MAX($D$16,POWER((ABS(K1560)^2)/($I$5*MAX(F1560,0.1)^2),1/3)))),IF(V33="Subcritical",MAX($D$16,IFERROR(W1560,MAX($D$16,POWER((ABS(K1560)^2)/($I$5*MAX(F1560,0.1)^2),1/3)))),IF(AND(IFERROR(V1560,0)=1,IFERROR(AG1560,0)=1),IF(IFERROR(T1560,-1E+99)&gt;=IFERROR(AE1560,-1E+99),MAX($D$16,IFERROR(L1560,MAX($D$16,POWER((ABS(K1560)^2)/($I$5*MAX(F1560,0.1)^2),1/3)))),MAX($D$16,IFERROR(W1560,MAX($D$16,POWER((ABS(K1560)^2)/($I$5*MAX(F1560,0.1)^2),1/3))))),IF(IFERROR(V1560,0)=1,MAX($D$16,IFERROR(L1560,MAX($D$16,POWER((ABS(K1560)^2)/($I$5*MAX(F1560,0.1)^2),1/3)))),IF(IFERROR(AG1560,0)=1,MAX($D$16,IFERROR(W1560,MAX($D$16,POWER((ABS(K1560)^2)/($I$5*MAX(F1560,0.1)^2),1/3)))),MAX($D$16,POWER((ABS(K1560)^2)/($I$5*MAX(F1560,0.1)^2),1/3))))))),MAX($D$16,POWER((ABS(K1560)^2)/($I$5*MAX(F1560,0.1)^2),1/3)))</f>
        <v>1.2394385444349609</v>
      </c>
      <c r="AI1560">
        <f t="shared" ca="1" si="785"/>
        <v>635.5014385444349</v>
      </c>
      <c r="AJ1560">
        <f t="shared" ca="1" si="786"/>
        <v>635.50144085308193</v>
      </c>
      <c r="AM1560">
        <v>0</v>
      </c>
      <c r="AN1560">
        <v>0</v>
      </c>
      <c r="AO1560">
        <f t="shared" si="787"/>
        <v>0</v>
      </c>
      <c r="AP1560">
        <f t="shared" si="796"/>
        <v>0</v>
      </c>
      <c r="AQ1560">
        <f t="shared" ca="1" si="788"/>
        <v>1.9301064643034865E-3</v>
      </c>
      <c r="AR1560" t="str">
        <f t="shared" ca="1" si="789"/>
        <v>Subcritical</v>
      </c>
      <c r="AS1560">
        <f t="shared" ca="1" si="790"/>
        <v>1.2143893423140381E-8</v>
      </c>
    </row>
    <row r="1563" spans="1:45" x14ac:dyDescent="0.35">
      <c r="A1563" t="s">
        <v>198</v>
      </c>
      <c r="E1563">
        <f>E34</f>
        <v>38</v>
      </c>
      <c r="F1563" t="s">
        <v>144</v>
      </c>
      <c r="H1563">
        <f ca="1">N34</f>
        <v>34.065380321047911</v>
      </c>
      <c r="I1563" t="s">
        <v>13</v>
      </c>
      <c r="K1563" t="str">
        <f>V34</f>
        <v>Mixed</v>
      </c>
      <c r="L1563" t="s">
        <v>145</v>
      </c>
    </row>
    <row r="1564" spans="1:45" x14ac:dyDescent="0.35">
      <c r="A1564" t="s">
        <v>146</v>
      </c>
      <c r="B1564" t="s">
        <v>147</v>
      </c>
      <c r="C1564" t="s">
        <v>148</v>
      </c>
      <c r="D1564" t="s">
        <v>149</v>
      </c>
      <c r="E1564" t="s">
        <v>150</v>
      </c>
      <c r="F1564" t="s">
        <v>151</v>
      </c>
      <c r="G1564" t="s">
        <v>152</v>
      </c>
      <c r="H1564" t="s">
        <v>9</v>
      </c>
      <c r="I1564" t="s">
        <v>153</v>
      </c>
      <c r="J1564" t="s">
        <v>154</v>
      </c>
      <c r="K1564" t="s">
        <v>155</v>
      </c>
      <c r="L1564" t="s">
        <v>156</v>
      </c>
      <c r="M1564" t="s">
        <v>157</v>
      </c>
      <c r="N1564" t="s">
        <v>158</v>
      </c>
      <c r="O1564" t="s">
        <v>159</v>
      </c>
      <c r="P1564" t="s">
        <v>160</v>
      </c>
      <c r="Q1564" t="s">
        <v>161</v>
      </c>
      <c r="R1564" t="s">
        <v>162</v>
      </c>
      <c r="S1564" t="s">
        <v>163</v>
      </c>
      <c r="T1564" t="s">
        <v>164</v>
      </c>
      <c r="U1564" t="s">
        <v>165</v>
      </c>
      <c r="V1564" t="s">
        <v>166</v>
      </c>
      <c r="W1564" t="s">
        <v>167</v>
      </c>
      <c r="X1564" t="s">
        <v>168</v>
      </c>
      <c r="Y1564" t="s">
        <v>169</v>
      </c>
      <c r="Z1564" t="s">
        <v>170</v>
      </c>
      <c r="AA1564" t="s">
        <v>171</v>
      </c>
      <c r="AB1564" t="s">
        <v>172</v>
      </c>
      <c r="AC1564" t="s">
        <v>173</v>
      </c>
      <c r="AD1564" t="s">
        <v>174</v>
      </c>
      <c r="AE1564" t="s">
        <v>175</v>
      </c>
      <c r="AF1564" t="s">
        <v>176</v>
      </c>
      <c r="AG1564" t="s">
        <v>177</v>
      </c>
      <c r="AH1564" t="s">
        <v>178</v>
      </c>
      <c r="AI1564" t="s">
        <v>179</v>
      </c>
      <c r="AJ1564" t="s">
        <v>180</v>
      </c>
      <c r="AK1564" t="s">
        <v>181</v>
      </c>
      <c r="AL1564" t="s">
        <v>182</v>
      </c>
      <c r="AM1564" t="s">
        <v>183</v>
      </c>
      <c r="AN1564" t="s">
        <v>184</v>
      </c>
      <c r="AO1564" t="s">
        <v>185</v>
      </c>
      <c r="AP1564" t="s">
        <v>186</v>
      </c>
      <c r="AQ1564" t="s">
        <v>187</v>
      </c>
      <c r="AR1564" t="s">
        <v>188</v>
      </c>
      <c r="AS1564" t="s">
        <v>189</v>
      </c>
    </row>
    <row r="1565" spans="1:45" x14ac:dyDescent="0.35">
      <c r="A1565" t="s">
        <v>22</v>
      </c>
      <c r="B1565" t="s">
        <v>54</v>
      </c>
      <c r="C1565" t="s">
        <v>54</v>
      </c>
      <c r="D1565" t="s">
        <v>54</v>
      </c>
      <c r="E1565" t="s">
        <v>54</v>
      </c>
      <c r="F1565" t="s">
        <v>54</v>
      </c>
      <c r="G1565" t="s">
        <v>22</v>
      </c>
      <c r="H1565" t="s">
        <v>22</v>
      </c>
      <c r="I1565" t="s">
        <v>190</v>
      </c>
      <c r="J1565" t="s">
        <v>54</v>
      </c>
      <c r="K1565" t="s">
        <v>13</v>
      </c>
      <c r="L1565" t="s">
        <v>54</v>
      </c>
      <c r="M1565" t="s">
        <v>191</v>
      </c>
      <c r="N1565" t="s">
        <v>54</v>
      </c>
      <c r="O1565" t="s">
        <v>192</v>
      </c>
      <c r="P1565" t="s">
        <v>54</v>
      </c>
      <c r="Q1565" t="s">
        <v>54</v>
      </c>
      <c r="R1565" t="s">
        <v>22</v>
      </c>
      <c r="S1565" t="s">
        <v>22</v>
      </c>
      <c r="T1565" t="s">
        <v>193</v>
      </c>
      <c r="U1565" t="s">
        <v>54</v>
      </c>
      <c r="V1565" t="s">
        <v>22</v>
      </c>
      <c r="W1565" t="s">
        <v>54</v>
      </c>
      <c r="X1565" t="s">
        <v>191</v>
      </c>
      <c r="Y1565" t="s">
        <v>54</v>
      </c>
      <c r="Z1565" t="s">
        <v>192</v>
      </c>
      <c r="AA1565" t="s">
        <v>54</v>
      </c>
      <c r="AB1565" t="s">
        <v>54</v>
      </c>
      <c r="AC1565" t="s">
        <v>22</v>
      </c>
      <c r="AD1565" t="s">
        <v>22</v>
      </c>
      <c r="AE1565" t="s">
        <v>193</v>
      </c>
      <c r="AF1565" t="s">
        <v>54</v>
      </c>
      <c r="AG1565" t="s">
        <v>22</v>
      </c>
      <c r="AH1565" t="s">
        <v>54</v>
      </c>
      <c r="AI1565" t="s">
        <v>54</v>
      </c>
      <c r="AJ1565" t="s">
        <v>54</v>
      </c>
      <c r="AK1565" t="s">
        <v>54</v>
      </c>
      <c r="AL1565" t="s">
        <v>54</v>
      </c>
      <c r="AM1565" t="s">
        <v>13</v>
      </c>
      <c r="AN1565" t="s">
        <v>13</v>
      </c>
      <c r="AO1565" t="s">
        <v>13</v>
      </c>
      <c r="AP1565" t="s">
        <v>13</v>
      </c>
      <c r="AQ1565" t="s">
        <v>22</v>
      </c>
      <c r="AR1565" t="s">
        <v>22</v>
      </c>
      <c r="AS1565" t="s">
        <v>22</v>
      </c>
    </row>
    <row r="1566" spans="1:45" x14ac:dyDescent="0.35">
      <c r="A1566">
        <v>1</v>
      </c>
      <c r="B1566">
        <v>0</v>
      </c>
      <c r="C1566">
        <v>616065.73</v>
      </c>
      <c r="D1566">
        <v>3096621.8679999998</v>
      </c>
      <c r="E1566">
        <v>631.875</v>
      </c>
      <c r="F1566">
        <v>10.206</v>
      </c>
      <c r="G1566">
        <v>0</v>
      </c>
      <c r="H1566" t="s">
        <v>195</v>
      </c>
      <c r="I1566">
        <v>0</v>
      </c>
      <c r="J1566">
        <v>0</v>
      </c>
      <c r="K1566">
        <f ca="1">N34</f>
        <v>34.065380321047911</v>
      </c>
      <c r="L1566">
        <f ca="1">MAX($D$16,($I$14)-E1566)</f>
        <v>1.0660215627839307</v>
      </c>
      <c r="M1566">
        <f t="shared" ref="M1566:M1604" ca="1" si="797">((F1566)+(G1566)*(L1566))*(L1566)</f>
        <v>10.879816069772795</v>
      </c>
      <c r="N1566">
        <f t="shared" ref="N1566:N1604" ca="1" si="798">(((F1566)+(G1566)*(L1566))*(L1566))/MAX((F1566)+2*(L1566)*SQRT(1+(G1566)^2),0.000001)</f>
        <v>0.8818105074723549</v>
      </c>
      <c r="O1566">
        <f t="shared" ref="O1566:O1604" ca="1" si="799">ABS(K1566)/MAX(((F1566)+(G1566)*(L1566))*(L1566),0.000001)</f>
        <v>3.1310621523916353</v>
      </c>
      <c r="P1566">
        <f t="shared" ref="P1566:P1604" ca="1" si="800">E1566+L1566</f>
        <v>632.94102156278393</v>
      </c>
      <c r="Q1566">
        <f t="shared" ref="Q1566:Q1604" ca="1" si="801">P1566+((ABS(K1566)/MAX(((F1566)+(G1566)*(L1566))*(L1566),0.000001))^2)/(2*$I$5)</f>
        <v>633.4406928269093</v>
      </c>
      <c r="R1566">
        <f t="shared" ref="R1566:R1604" ca="1" si="802">((ABS(K1566)*$D$6)/(MAX(((F1566)+(G1566)*(L1566))*(L1566),0.000001)*MAX(((((F1566)+(G1566)*(L1566))*(L1566))/MAX((F1566)+2*(L1566)*SQRT(1+(G1566)^2),0.000001))^(2/3),0.000001)))^2</f>
        <v>2.6085482201289836E-3</v>
      </c>
      <c r="S1566">
        <f t="shared" ref="S1566:S1604" ca="1" si="803">ABS(ABS(K1566)/MAX(((F1566)+(G1566)*(L1566))*(L1566),0.000001))/SQRT($I$5*MAX((((F1566)+(G1566)*(L1566))*(L1566))/MAX((F1566)+2*(G1566)*(L1566),0.000001),0.000001))</f>
        <v>0.96822031386388729</v>
      </c>
      <c r="T1566">
        <f t="shared" ref="T1566:T1604" ca="1" si="804">((F1566)*(L1566)^2)/2+(G1566)*(L1566)^3/3+(ABS(K1566)^2)/($I$5*MAX(((F1566)+(G1566)*(L1566))*(L1566),0.000001))</f>
        <v>16.671722162819769</v>
      </c>
      <c r="U1566">
        <v>0</v>
      </c>
      <c r="V1566">
        <v>1</v>
      </c>
      <c r="W1566">
        <f t="shared" ref="W1566:W1603" ca="1" si="805">IF($D$20=0,IFERROR(W1567,MAX($D$16,POWER((ABS(K1566)^2)/($I$5*MAX(F1566,0.1)^2),1/3))),IF(IFERROR(AG1567,0)=0,IFERROR(W1567,MAX($D$16,POWER((ABS(K1566)^2)/($I$5*MAX(F1566,0.1)^2),1/3))),IF(OR(IFERROR(W1566,0)=0,IFERROR(AD1567,0)&gt;1),MAX($D$16,POWER((ABS(K1566)^2)/($I$5*MAX(F1566,0.1)^2),1/3)),IF(IFERROR(AF1566,0)&gt;0,MAX($D$16,IFERROR(W1566,0)+((IFERROR(AF1566,0))*$D$18*IF((IFERROR(AD1566,0))&lt;1,1,-1))),IF(IFERROR(AF1566,0)&lt;0,IF(ABS((MAX($D$16,POWER((ABS(K1566)^2)/($I$5*MAX(F1566,0.1)^2),1/3)))-IFERROR(W1566,0))&gt;$D$19,MAX($D$16,IF((MAX($D$16,POWER((ABS(K1566)^2)/($I$5*MAX(F1566,0.1)^2),1/3)))&gt;IFERROR(W1566,0),MIN((MAX($D$16,POWER((ABS(K1566)^2)/($I$5*MAX(F1566,0.1)^2),1/3))),IFERROR(W1566,0)+(MIN(ABS(IFERROR(AF1566,0))*$D$18,ABS((MAX($D$16,POWER((ABS(K1566)^2)/($I$5*MAX(F1566,0.1)^2),1/3)))-IFERROR(W1566,0))))),MAX((MAX($D$16,POWER((ABS(K1566)^2)/($I$5*MAX(F1566,0.1)^2),1/3))),IFERROR(W1566,0)-(MIN(ABS(IFERROR(AF1566,0))*$D$18,ABS((MAX($D$16,POWER((ABS(K1566)^2)/($I$5*MAX(F1566,0.1)^2),1/3)))-IFERROR(W1566,0))))))),MAX($D$16,POWER((ABS(K1566)^2)/($I$5*MAX(F1566,0.1)^2),1/3))),MAX($D$16,IFERROR(W1566,0)))))))</f>
        <v>1.043314995503428</v>
      </c>
      <c r="X1566">
        <f t="shared" ref="X1566:X1604" ca="1" si="806">((F1566)+(G1566)*(W1566))*(W1566)</f>
        <v>10.648072844107986</v>
      </c>
      <c r="Y1566">
        <f t="shared" ref="Y1566:Y1604" ca="1" si="807">(((F1566)+(G1566)*(W1566))*(W1566))/MAX((F1566)+2*(W1566)*SQRT(1+(G1566)^2),0.000001)</f>
        <v>0.86621600519156539</v>
      </c>
      <c r="Z1566">
        <f t="shared" ref="Z1566:Z1604" ca="1" si="808">ABS(K1566)/MAX(((F1566)+(G1566)*(W1566))*(W1566),0.000001)</f>
        <v>3.1992061680811732</v>
      </c>
      <c r="AA1566">
        <f t="shared" ref="AA1566:AA1604" ca="1" si="809">E1566+W1566</f>
        <v>632.91831499550347</v>
      </c>
      <c r="AB1566">
        <f t="shared" ref="AB1566:AB1604" ca="1" si="810">AA1566+((ABS(K1566)/MAX(((F1566)+(G1566)*(W1566))*(W1566),0.000001))^2)/(2*$I$5)</f>
        <v>633.43997249325514</v>
      </c>
      <c r="AC1566">
        <f t="shared" ref="AC1566:AC1604" ca="1" si="811">((ABS(K1566)*$D$6)/(MAX(((F1566)+(G1566)*(W1566))*(W1566),0.000001)*MAX(((((F1566)+(G1566)*(W1566))*(W1566))/MAX((F1566)+2*(W1566)*SQRT(1+(G1566)^2),0.000001))^(2/3),0.000001)))^2</f>
        <v>2.7888941823676055E-3</v>
      </c>
      <c r="AD1566">
        <f t="shared" ref="AD1566:AD1604" ca="1" si="812">ABS(ABS(K1566)/MAX(((F1566)+(G1566)*(W1566))*(W1566),0.000001))/SQRT($I$5*MAX((((F1566)+(G1566)*(W1566))*(W1566))/MAX((F1566)+2*(G1566)*(W1566),0.000001),0.000001))</f>
        <v>0.99999999999999967</v>
      </c>
      <c r="AE1566">
        <f t="shared" ref="AE1566:AE1604" ca="1" si="813">((F1566)*(W1566)^2)/2+(G1566)*(W1566)^3/3+(ABS(K1566)^2)/($I$5*MAX(((F1566)+(G1566)*(W1566))*(W1566),0.000001))</f>
        <v>16.663941107206043</v>
      </c>
      <c r="AF1566">
        <f t="shared" ref="AF1566:AF1603" ca="1" si="814">IF($D$20=0,0,IFERROR(AB1567+(((AC1566+AC1567)/2)*J1567)+(IF(Z1566&gt;Z1567,$D$8*((Z1566^2-Z1567^2)/(2*$I$5)),$D$9*((Z1567^2-Z1566^2)/(2*$I$5)))+($D$10*(ABS(I1567)/90)*(MAX(Z1566^2,Z1567^2)/(2*$I$5))))-AB1566,0))</f>
        <v>-0.37294236835646188</v>
      </c>
      <c r="AG1566">
        <f t="shared" ref="AG1566:AG1603" ca="1" si="815">IF($D$20=0,1,IFERROR(IF(ROUND(AD1566,3)=1,1,IF(AND(ABS(AF1566)&lt;$D$19,AD1566&lt;1),1,0)),0))</f>
        <v>1</v>
      </c>
      <c r="AH1566">
        <f ca="1">IFERROR(IF(V34="Supercritical",MAX($D$16,IFERROR(L1566,MAX($D$16,POWER((ABS(K1566)^2)/($I$5*MAX(F1566,0.1)^2),1/3)))),IF(V34="Subcritical",MAX($D$16,IFERROR(W1566,MAX($D$16,POWER((ABS(K1566)^2)/($I$5*MAX(F1566,0.1)^2),1/3)))),IF(AND(IFERROR(V1566,0)=1,IFERROR(AG1566,0)=1),IF(IFERROR(T1566,-1E+99)&gt;=IFERROR(AE1566,-1E+99),MAX($D$16,IFERROR(L1566,MAX($D$16,POWER((ABS(K1566)^2)/($I$5*MAX(F1566,0.1)^2),1/3)))),MAX($D$16,IFERROR(W1566,MAX($D$16,POWER((ABS(K1566)^2)/($I$5*MAX(F1566,0.1)^2),1/3))))),IF(IFERROR(V1566,0)=1,MAX($D$16,IFERROR(L1566,MAX($D$16,POWER((ABS(K1566)^2)/($I$5*MAX(F1566,0.1)^2),1/3)))),IF(IFERROR(AG1566,0)=1,MAX($D$16,IFERROR(W1566,MAX($D$16,POWER((ABS(K1566)^2)/($I$5*MAX(F1566,0.1)^2),1/3)))),MAX($D$16,POWER((ABS(K1566)^2)/($I$5*MAX(F1566,0.1)^2),1/3))))))),MAX($D$16,POWER((ABS(K1566)^2)/($I$5*MAX(F1566,0.1)^2),1/3)))</f>
        <v>1.0660215627839307</v>
      </c>
      <c r="AI1566">
        <f t="shared" ref="AI1566:AI1604" ca="1" si="816">E1566+AH1566</f>
        <v>632.94102156278393</v>
      </c>
      <c r="AJ1566">
        <f t="shared" ref="AJ1566:AJ1604" ca="1" si="817">AI1566+((ABS(K1566)/MAX(((F1566)+(G1566)*(AH1566))*(AH1566),0.000001))^2)/(2*$I$5)</f>
        <v>633.4406928269093</v>
      </c>
      <c r="AM1566">
        <v>0</v>
      </c>
      <c r="AN1566">
        <v>0</v>
      </c>
      <c r="AO1566">
        <f t="shared" ref="AO1566:AO1603" si="818">AM1566+AN1566</f>
        <v>0</v>
      </c>
      <c r="AP1566">
        <f>AO1566</f>
        <v>0</v>
      </c>
      <c r="AQ1566">
        <f t="shared" ref="AQ1566:AQ1604" ca="1" si="819">ABS(ABS(K1566)/MAX(((F1566)+(G1566)*(AH1566))*(AH1566),0.000001))/SQRT($I$5*MAX((((F1566)+(G1566)*(AH1566))*(AH1566))/MAX((F1566)+2*(G1566)*(AH1566),0.000001),0.000001))</f>
        <v>0.96822031386388729</v>
      </c>
      <c r="AR1566" t="str">
        <f t="shared" ref="AR1566:AR1604" ca="1" si="820">IF(AQ1566&lt;1,"Subcritical","Supercritical")</f>
        <v>Subcritical</v>
      </c>
      <c r="AS1566">
        <f t="shared" ref="AS1566:AS1604" ca="1" si="821">((ABS(K1566)*$D$6)/(MAX(((F1566)+(G1566)*(AH1566))*(AH1566),0.000001)*MAX(((((F1566)+(G1566)*(AH1566))*(AH1566))/MAX((F1566)+2*(AH1566)*SQRT(1+(G1566)^2),0.000001))^(2/3),0.000001)))^2</f>
        <v>2.6085482201289836E-3</v>
      </c>
    </row>
    <row r="1567" spans="1:45" x14ac:dyDescent="0.35">
      <c r="A1567">
        <v>2</v>
      </c>
      <c r="B1567">
        <v>1</v>
      </c>
      <c r="C1567">
        <v>616065.73</v>
      </c>
      <c r="D1567">
        <v>3096620.8679999998</v>
      </c>
      <c r="E1567">
        <v>631.65219999999999</v>
      </c>
      <c r="F1567">
        <v>12.125999999999999</v>
      </c>
      <c r="G1567">
        <v>0</v>
      </c>
      <c r="H1567" t="s">
        <v>195</v>
      </c>
      <c r="I1567">
        <v>0</v>
      </c>
      <c r="J1567">
        <f t="shared" ref="J1567:J1604" si="822">B1567-B1566</f>
        <v>1</v>
      </c>
      <c r="K1567">
        <f t="shared" ref="K1567:K1604" ca="1" si="823">MAX(0.05,K1566-AO1566)</f>
        <v>34.065380321047911</v>
      </c>
      <c r="L1567">
        <f t="shared" ref="L1567:L1604" ca="1" si="824">IF($D$20=0,IFERROR(L1566,MAX($D$16,POWER((ABS(K1567)^2)/($I$5*MAX(F1567,0.1)^2),1/3))),IF(IFERROR(V1566,0)=0,IFERROR(L1566,MAX($D$16,POWER((ABS(K1567)^2)/($I$5*MAX(F1567,0.1)^2),1/3))),IF(OR(IFERROR(L1567,0)=0,IFERROR(S1566,0)&lt;1,IFERROR(S1567,0)&lt;1),MAX($D$16,POWER((ABS(K1567)^2)/($I$5*MAX(F1567,0.1)^2),1/3)),IF(IFERROR(U1567,0)&gt;0,MAX($D$16,IFERROR(L1567,0)+((IFERROR(U1567,0))*$D$18*IF((IFERROR(S1567,0))&lt;1,1,-1))),IF(IFERROR(U1567,0)&lt;0,IF(ABS((MAX($D$16,POWER((ABS(K1567)^2)/($I$5*MAX(F1567,0.1)^2),1/3)))-IFERROR(L1567,0))&gt;$D$19,MAX($D$16,IF((MAX($D$16,POWER((ABS(K1567)^2)/($I$5*MAX(F1567,0.1)^2),1/3)))&gt;IFERROR(L1567,0),MIN((MAX($D$16,POWER((ABS(K1567)^2)/($I$5*MAX(F1567,0.1)^2),1/3))),IFERROR(L1567,0)+(MIN(ABS(IFERROR(U1567,0))*$D$18,ABS((MAX($D$16,POWER((ABS(K1567)^2)/($I$5*MAX(F1567,0.1)^2),1/3)))-IFERROR(L1567,0))))),MAX((MAX($D$16,POWER((ABS(K1567)^2)/($I$5*MAX(F1567,0.1)^2),1/3))),IFERROR(L1567,0)-(MIN(ABS(IFERROR(U1567,0))*$D$18,ABS((MAX($D$16,POWER((ABS(K1567)^2)/($I$5*MAX(F1567,0.1)^2),1/3)))-IFERROR(L1567,0))))))),MAX($D$16,POWER((ABS(K1567)^2)/($I$5*MAX(F1567,0.1)^2),1/3))),MAX($D$16,IFERROR(L1567,0)))))))</f>
        <v>0.93005246807884701</v>
      </c>
      <c r="M1567">
        <f t="shared" ca="1" si="797"/>
        <v>11.277816227924099</v>
      </c>
      <c r="N1567">
        <f t="shared" ca="1" si="798"/>
        <v>0.8063586165986808</v>
      </c>
      <c r="O1567">
        <f t="shared" ca="1" si="799"/>
        <v>3.0205652967372663</v>
      </c>
      <c r="P1567">
        <f t="shared" ca="1" si="800"/>
        <v>632.58225246807888</v>
      </c>
      <c r="Q1567">
        <f t="shared" ca="1" si="801"/>
        <v>633.04727870211832</v>
      </c>
      <c r="R1567">
        <f t="shared" ca="1" si="802"/>
        <v>2.7351931507888006E-3</v>
      </c>
      <c r="S1567">
        <f t="shared" ca="1" si="803"/>
        <v>1</v>
      </c>
      <c r="T1567">
        <f t="shared" ca="1" si="804"/>
        <v>15.733441225980719</v>
      </c>
      <c r="U1567">
        <f t="shared" ref="U1567:U1604" ca="1" si="825">IF($D$20=0,0,IFERROR(Q1566-(((R1566+R1567)/2)*J1567)-(IF(O1566&gt;O1567,$D$8*((O1566^2-O1567^2)/(2*$I$5)),$D$9*((O1567^2-O1566^2)/(2*$I$5)))+($D$10*(ABS(I1567)/90)*(MAX(O1566^2,O1567^2)/(2*$I$5))))-Q1567,0))</f>
        <v>0.38034874507968652</v>
      </c>
      <c r="V1567">
        <f t="shared" ref="V1567:V1604" ca="1" si="826">IF($D$20=0,1,IFERROR(IF(ROUND(S1567,3)=1,1,IF(AND(ABS(U1567)&lt;$D$19,S1567&gt;1),1,0)),0))</f>
        <v>1</v>
      </c>
      <c r="W1567">
        <f t="shared" ca="1" si="805"/>
        <v>0.93005246807884701</v>
      </c>
      <c r="X1567">
        <f t="shared" ca="1" si="806"/>
        <v>11.277816227924099</v>
      </c>
      <c r="Y1567">
        <f t="shared" ca="1" si="807"/>
        <v>0.8063586165986808</v>
      </c>
      <c r="Z1567">
        <f t="shared" ca="1" si="808"/>
        <v>3.0205652967372663</v>
      </c>
      <c r="AA1567">
        <f t="shared" ca="1" si="809"/>
        <v>632.58225246807888</v>
      </c>
      <c r="AB1567">
        <f t="shared" ca="1" si="810"/>
        <v>633.04727870211832</v>
      </c>
      <c r="AC1567">
        <f t="shared" ca="1" si="811"/>
        <v>2.7351931507888006E-3</v>
      </c>
      <c r="AD1567">
        <f t="shared" ca="1" si="812"/>
        <v>1</v>
      </c>
      <c r="AE1567">
        <f t="shared" ca="1" si="813"/>
        <v>15.733441225980719</v>
      </c>
      <c r="AF1567">
        <f t="shared" ca="1" si="814"/>
        <v>-0.31511893084427811</v>
      </c>
      <c r="AG1567">
        <f t="shared" ca="1" si="815"/>
        <v>1</v>
      </c>
      <c r="AH1567">
        <f ca="1">IFERROR(IF(V34="Supercritical",MAX($D$16,IFERROR(L1567,MAX($D$16,POWER((ABS(K1567)^2)/($I$5*MAX(F1567,0.1)^2),1/3)))),IF(V34="Subcritical",MAX($D$16,IFERROR(W1567,MAX($D$16,POWER((ABS(K1567)^2)/($I$5*MAX(F1567,0.1)^2),1/3)))),IF(AND(IFERROR(V1567,0)=1,IFERROR(AG1567,0)=1),IF(IFERROR(T1567,-1E+99)&gt;=IFERROR(AE1567,-1E+99),MAX($D$16,IFERROR(L1567,MAX($D$16,POWER((ABS(K1567)^2)/($I$5*MAX(F1567,0.1)^2),1/3)))),MAX($D$16,IFERROR(W1567,MAX($D$16,POWER((ABS(K1567)^2)/($I$5*MAX(F1567,0.1)^2),1/3))))),IF(IFERROR(V1567,0)=1,MAX($D$16,IFERROR(L1567,MAX($D$16,POWER((ABS(K1567)^2)/($I$5*MAX(F1567,0.1)^2),1/3)))),IF(IFERROR(AG1567,0)=1,MAX($D$16,IFERROR(W1567,MAX($D$16,POWER((ABS(K1567)^2)/($I$5*MAX(F1567,0.1)^2),1/3)))),MAX($D$16,POWER((ABS(K1567)^2)/($I$5*MAX(F1567,0.1)^2),1/3))))))),MAX($D$16,POWER((ABS(K1567)^2)/($I$5*MAX(F1567,0.1)^2),1/3)))</f>
        <v>0.93005246807884701</v>
      </c>
      <c r="AI1567">
        <f t="shared" ca="1" si="816"/>
        <v>632.58225246807888</v>
      </c>
      <c r="AJ1567">
        <f t="shared" ca="1" si="817"/>
        <v>633.04727870211832</v>
      </c>
      <c r="AM1567">
        <v>0</v>
      </c>
      <c r="AN1567">
        <v>0</v>
      </c>
      <c r="AO1567">
        <f t="shared" si="818"/>
        <v>0</v>
      </c>
      <c r="AP1567">
        <f t="shared" ref="AP1567:AP1604" si="827">AP1566+AO1567</f>
        <v>0</v>
      </c>
      <c r="AQ1567">
        <f t="shared" ca="1" si="819"/>
        <v>1</v>
      </c>
      <c r="AR1567" t="str">
        <f t="shared" ca="1" si="820"/>
        <v>Supercritical</v>
      </c>
      <c r="AS1567">
        <f t="shared" ca="1" si="821"/>
        <v>2.7351931507888006E-3</v>
      </c>
    </row>
    <row r="1568" spans="1:45" x14ac:dyDescent="0.35">
      <c r="A1568">
        <v>3</v>
      </c>
      <c r="B1568">
        <v>2</v>
      </c>
      <c r="C1568">
        <v>616065.73</v>
      </c>
      <c r="D1568">
        <v>3096619.8679999998</v>
      </c>
      <c r="E1568">
        <v>631.42930000000001</v>
      </c>
      <c r="F1568">
        <v>13.644</v>
      </c>
      <c r="G1568">
        <v>0</v>
      </c>
      <c r="H1568" t="s">
        <v>195</v>
      </c>
      <c r="I1568">
        <v>0</v>
      </c>
      <c r="J1568">
        <f t="shared" si="822"/>
        <v>1</v>
      </c>
      <c r="K1568">
        <f t="shared" ca="1" si="823"/>
        <v>34.065380321047911</v>
      </c>
      <c r="L1568">
        <f t="shared" ca="1" si="824"/>
        <v>0.56566542150013943</v>
      </c>
      <c r="M1568">
        <f t="shared" ca="1" si="797"/>
        <v>7.7179390109479025</v>
      </c>
      <c r="N1568">
        <f t="shared" ca="1" si="798"/>
        <v>0.52235304190188259</v>
      </c>
      <c r="O1568">
        <f t="shared" ca="1" si="799"/>
        <v>4.4137923703110564</v>
      </c>
      <c r="P1568">
        <f t="shared" ca="1" si="800"/>
        <v>631.99496542150018</v>
      </c>
      <c r="Q1568">
        <f t="shared" ca="1" si="801"/>
        <v>632.98790951366209</v>
      </c>
      <c r="R1568">
        <f t="shared" ca="1" si="802"/>
        <v>1.0419674361226337E-2</v>
      </c>
      <c r="S1568">
        <f t="shared" ca="1" si="803"/>
        <v>1.8736893147851688</v>
      </c>
      <c r="T1568">
        <f t="shared" ca="1" si="804"/>
        <v>17.509849501042957</v>
      </c>
      <c r="U1568">
        <f t="shared" ca="1" si="825"/>
        <v>-3.1111994758248329E-8</v>
      </c>
      <c r="V1568">
        <f t="shared" ca="1" si="826"/>
        <v>1</v>
      </c>
      <c r="W1568">
        <f t="shared" ca="1" si="805"/>
        <v>0.85972195649683991</v>
      </c>
      <c r="X1568">
        <f t="shared" ca="1" si="806"/>
        <v>11.730046374442884</v>
      </c>
      <c r="Y1568">
        <f t="shared" ca="1" si="807"/>
        <v>0.76350370664758049</v>
      </c>
      <c r="Z1568">
        <f t="shared" ca="1" si="808"/>
        <v>2.9041130131649493</v>
      </c>
      <c r="AA1568">
        <f t="shared" ca="1" si="809"/>
        <v>632.28902195649687</v>
      </c>
      <c r="AB1568">
        <f t="shared" ca="1" si="810"/>
        <v>632.71888293474524</v>
      </c>
      <c r="AC1568">
        <f t="shared" ca="1" si="811"/>
        <v>2.7193264322106178E-3</v>
      </c>
      <c r="AD1568">
        <f t="shared" ca="1" si="812"/>
        <v>1.0000000000000002</v>
      </c>
      <c r="AE1568">
        <f t="shared" ca="1" si="813"/>
        <v>15.12686762825205</v>
      </c>
      <c r="AF1568">
        <f t="shared" ca="1" si="814"/>
        <v>-0.29112749315618203</v>
      </c>
      <c r="AG1568">
        <f t="shared" ca="1" si="815"/>
        <v>1</v>
      </c>
      <c r="AH1568">
        <f ca="1">IFERROR(IF(V34="Supercritical",MAX($D$16,IFERROR(L1568,MAX($D$16,POWER((ABS(K1568)^2)/($I$5*MAX(F1568,0.1)^2),1/3)))),IF(V34="Subcritical",MAX($D$16,IFERROR(W1568,MAX($D$16,POWER((ABS(K1568)^2)/($I$5*MAX(F1568,0.1)^2),1/3)))),IF(AND(IFERROR(V1568,0)=1,IFERROR(AG1568,0)=1),IF(IFERROR(T1568,-1E+99)&gt;=IFERROR(AE1568,-1E+99),MAX($D$16,IFERROR(L1568,MAX($D$16,POWER((ABS(K1568)^2)/($I$5*MAX(F1568,0.1)^2),1/3)))),MAX($D$16,IFERROR(W1568,MAX($D$16,POWER((ABS(K1568)^2)/($I$5*MAX(F1568,0.1)^2),1/3))))),IF(IFERROR(V1568,0)=1,MAX($D$16,IFERROR(L1568,MAX($D$16,POWER((ABS(K1568)^2)/($I$5*MAX(F1568,0.1)^2),1/3)))),IF(IFERROR(AG1568,0)=1,MAX($D$16,IFERROR(W1568,MAX($D$16,POWER((ABS(K1568)^2)/($I$5*MAX(F1568,0.1)^2),1/3)))),MAX($D$16,POWER((ABS(K1568)^2)/($I$5*MAX(F1568,0.1)^2),1/3))))))),MAX($D$16,POWER((ABS(K1568)^2)/($I$5*MAX(F1568,0.1)^2),1/3)))</f>
        <v>0.56566542150013943</v>
      </c>
      <c r="AI1568">
        <f t="shared" ca="1" si="816"/>
        <v>631.99496542150018</v>
      </c>
      <c r="AJ1568">
        <f t="shared" ca="1" si="817"/>
        <v>632.98790951366209</v>
      </c>
      <c r="AM1568">
        <v>0</v>
      </c>
      <c r="AN1568">
        <v>0</v>
      </c>
      <c r="AO1568">
        <f t="shared" si="818"/>
        <v>0</v>
      </c>
      <c r="AP1568">
        <f t="shared" si="827"/>
        <v>0</v>
      </c>
      <c r="AQ1568">
        <f t="shared" ca="1" si="819"/>
        <v>1.8736893147851688</v>
      </c>
      <c r="AR1568" t="str">
        <f t="shared" ca="1" si="820"/>
        <v>Supercritical</v>
      </c>
      <c r="AS1568">
        <f t="shared" ca="1" si="821"/>
        <v>1.0419674361226337E-2</v>
      </c>
    </row>
    <row r="1569" spans="1:45" x14ac:dyDescent="0.35">
      <c r="A1569">
        <v>4</v>
      </c>
      <c r="B1569">
        <v>3</v>
      </c>
      <c r="C1569">
        <v>616065.73</v>
      </c>
      <c r="D1569">
        <v>3096618.8679999998</v>
      </c>
      <c r="E1569">
        <v>631.20650000000001</v>
      </c>
      <c r="F1569">
        <v>15</v>
      </c>
      <c r="G1569">
        <v>0</v>
      </c>
      <c r="H1569" t="s">
        <v>195</v>
      </c>
      <c r="I1569">
        <v>0</v>
      </c>
      <c r="J1569">
        <f t="shared" si="822"/>
        <v>1</v>
      </c>
      <c r="K1569">
        <f t="shared" ca="1" si="823"/>
        <v>34.065380321047911</v>
      </c>
      <c r="L1569">
        <f t="shared" ca="1" si="824"/>
        <v>0.45213101503556147</v>
      </c>
      <c r="M1569">
        <f t="shared" ca="1" si="797"/>
        <v>6.7819652255334217</v>
      </c>
      <c r="N1569">
        <f t="shared" ca="1" si="798"/>
        <v>0.42642438943161032</v>
      </c>
      <c r="O1569">
        <f t="shared" ca="1" si="799"/>
        <v>5.0229364480954803</v>
      </c>
      <c r="P1569">
        <f t="shared" ca="1" si="800"/>
        <v>631.65863101503555</v>
      </c>
      <c r="Q1569">
        <f t="shared" ca="1" si="801"/>
        <v>632.94455815884828</v>
      </c>
      <c r="R1569">
        <f t="shared" ca="1" si="802"/>
        <v>1.7686497475242108E-2</v>
      </c>
      <c r="S1569">
        <f t="shared" ca="1" si="803"/>
        <v>2.385014533796475</v>
      </c>
      <c r="T1569">
        <f t="shared" ca="1" si="804"/>
        <v>18.975394754493248</v>
      </c>
      <c r="U1569">
        <f t="shared" ca="1" si="825"/>
        <v>-3.6269511838327162E-8</v>
      </c>
      <c r="V1569">
        <f t="shared" ca="1" si="826"/>
        <v>1</v>
      </c>
      <c r="W1569">
        <f t="shared" ca="1" si="805"/>
        <v>0.80709561198104518</v>
      </c>
      <c r="X1569">
        <f t="shared" ca="1" si="806"/>
        <v>12.106434179715677</v>
      </c>
      <c r="Y1569">
        <f t="shared" ca="1" si="807"/>
        <v>0.72868032012626482</v>
      </c>
      <c r="Z1569">
        <f t="shared" ca="1" si="808"/>
        <v>2.8138244354497406</v>
      </c>
      <c r="AA1569">
        <f t="shared" ca="1" si="809"/>
        <v>632.01359561198103</v>
      </c>
      <c r="AB1569">
        <f t="shared" ca="1" si="810"/>
        <v>632.4171434179716</v>
      </c>
      <c r="AC1569">
        <f t="shared" ca="1" si="811"/>
        <v>2.716817447944712E-3</v>
      </c>
      <c r="AD1569">
        <f t="shared" ca="1" si="812"/>
        <v>0.99999999999999989</v>
      </c>
      <c r="AE1569">
        <f t="shared" ca="1" si="813"/>
        <v>14.6565748547788</v>
      </c>
      <c r="AF1569">
        <f t="shared" ca="1" si="814"/>
        <v>-0.30740578903009919</v>
      </c>
      <c r="AG1569">
        <f t="shared" ca="1" si="815"/>
        <v>1</v>
      </c>
      <c r="AH1569">
        <f ca="1">IFERROR(IF(V34="Supercritical",MAX($D$16,IFERROR(L1569,MAX($D$16,POWER((ABS(K1569)^2)/($I$5*MAX(F1569,0.1)^2),1/3)))),IF(V34="Subcritical",MAX($D$16,IFERROR(W1569,MAX($D$16,POWER((ABS(K1569)^2)/($I$5*MAX(F1569,0.1)^2),1/3)))),IF(AND(IFERROR(V1569,0)=1,IFERROR(AG1569,0)=1),IF(IFERROR(T1569,-1E+99)&gt;=IFERROR(AE1569,-1E+99),MAX($D$16,IFERROR(L1569,MAX($D$16,POWER((ABS(K1569)^2)/($I$5*MAX(F1569,0.1)^2),1/3)))),MAX($D$16,IFERROR(W1569,MAX($D$16,POWER((ABS(K1569)^2)/($I$5*MAX(F1569,0.1)^2),1/3))))),IF(IFERROR(V1569,0)=1,MAX($D$16,IFERROR(L1569,MAX($D$16,POWER((ABS(K1569)^2)/($I$5*MAX(F1569,0.1)^2),1/3)))),IF(IFERROR(AG1569,0)=1,MAX($D$16,IFERROR(W1569,MAX($D$16,POWER((ABS(K1569)^2)/($I$5*MAX(F1569,0.1)^2),1/3)))),MAX($D$16,POWER((ABS(K1569)^2)/($I$5*MAX(F1569,0.1)^2),1/3))))))),MAX($D$16,POWER((ABS(K1569)^2)/($I$5*MAX(F1569,0.1)^2),1/3)))</f>
        <v>0.45213101503556147</v>
      </c>
      <c r="AI1569">
        <f t="shared" ca="1" si="816"/>
        <v>631.65863101503555</v>
      </c>
      <c r="AJ1569">
        <f t="shared" ca="1" si="817"/>
        <v>632.94455815884828</v>
      </c>
      <c r="AM1569">
        <v>0</v>
      </c>
      <c r="AN1569">
        <v>0</v>
      </c>
      <c r="AO1569">
        <f t="shared" si="818"/>
        <v>0</v>
      </c>
      <c r="AP1569">
        <f t="shared" si="827"/>
        <v>0</v>
      </c>
      <c r="AQ1569">
        <f t="shared" ca="1" si="819"/>
        <v>2.385014533796475</v>
      </c>
      <c r="AR1569" t="str">
        <f t="shared" ca="1" si="820"/>
        <v>Supercritical</v>
      </c>
      <c r="AS1569">
        <f t="shared" ca="1" si="821"/>
        <v>1.7686497475242108E-2</v>
      </c>
    </row>
    <row r="1570" spans="1:45" x14ac:dyDescent="0.35">
      <c r="A1570">
        <v>5</v>
      </c>
      <c r="B1570">
        <v>4</v>
      </c>
      <c r="C1570">
        <v>616065.73</v>
      </c>
      <c r="D1570">
        <v>3096617.8679999998</v>
      </c>
      <c r="E1570">
        <v>630.98360000000002</v>
      </c>
      <c r="F1570">
        <v>17</v>
      </c>
      <c r="G1570">
        <v>0</v>
      </c>
      <c r="H1570" t="s">
        <v>195</v>
      </c>
      <c r="I1570">
        <v>0</v>
      </c>
      <c r="J1570">
        <f t="shared" si="822"/>
        <v>1</v>
      </c>
      <c r="K1570">
        <f t="shared" ca="1" si="823"/>
        <v>34.065380321047911</v>
      </c>
      <c r="L1570">
        <f t="shared" ca="1" si="824"/>
        <v>0.3635597223880464</v>
      </c>
      <c r="M1570">
        <f t="shared" ca="1" si="797"/>
        <v>6.1805152805967891</v>
      </c>
      <c r="N1570">
        <f t="shared" ca="1" si="798"/>
        <v>0.34864746637774197</v>
      </c>
      <c r="O1570">
        <f t="shared" ca="1" si="799"/>
        <v>5.5117379012059597</v>
      </c>
      <c r="P1570">
        <f t="shared" ca="1" si="800"/>
        <v>631.34715972238803</v>
      </c>
      <c r="Q1570">
        <f t="shared" ca="1" si="801"/>
        <v>632.89554171482382</v>
      </c>
      <c r="R1570">
        <f t="shared" ca="1" si="802"/>
        <v>2.7855499355714127E-2</v>
      </c>
      <c r="S1570">
        <f t="shared" ca="1" si="803"/>
        <v>2.9185435099454882</v>
      </c>
      <c r="T1570">
        <f t="shared" ca="1" si="804"/>
        <v>20.263090338715077</v>
      </c>
      <c r="U1570">
        <f t="shared" ca="1" si="825"/>
        <v>-3.9253336581168696E-8</v>
      </c>
      <c r="V1570">
        <f t="shared" ca="1" si="826"/>
        <v>1</v>
      </c>
      <c r="W1570">
        <f t="shared" ca="1" si="805"/>
        <v>0.74248305156447147</v>
      </c>
      <c r="X1570">
        <f t="shared" ca="1" si="806"/>
        <v>12.622211876596015</v>
      </c>
      <c r="Y1570">
        <f t="shared" ca="1" si="807"/>
        <v>0.68283662551371727</v>
      </c>
      <c r="Z1570">
        <f t="shared" ca="1" si="808"/>
        <v>2.6988439628565906</v>
      </c>
      <c r="AA1570">
        <f t="shared" ca="1" si="809"/>
        <v>631.7260830515645</v>
      </c>
      <c r="AB1570">
        <f t="shared" ca="1" si="810"/>
        <v>632.09732457734674</v>
      </c>
      <c r="AC1570">
        <f t="shared" ca="1" si="811"/>
        <v>2.7255176166859139E-3</v>
      </c>
      <c r="AD1570">
        <f t="shared" ca="1" si="812"/>
        <v>1</v>
      </c>
      <c r="AE1570">
        <f t="shared" ca="1" si="813"/>
        <v>14.057667587442484</v>
      </c>
      <c r="AF1570">
        <f t="shared" ca="1" si="814"/>
        <v>-3.8738444073146638E-2</v>
      </c>
      <c r="AG1570">
        <f t="shared" ca="1" si="815"/>
        <v>1</v>
      </c>
      <c r="AH1570">
        <f ca="1">IFERROR(IF(V34="Supercritical",MAX($D$16,IFERROR(L1570,MAX($D$16,POWER((ABS(K1570)^2)/($I$5*MAX(F1570,0.1)^2),1/3)))),IF(V34="Subcritical",MAX($D$16,IFERROR(W1570,MAX($D$16,POWER((ABS(K1570)^2)/($I$5*MAX(F1570,0.1)^2),1/3)))),IF(AND(IFERROR(V1570,0)=1,IFERROR(AG1570,0)=1),IF(IFERROR(T1570,-1E+99)&gt;=IFERROR(AE1570,-1E+99),MAX($D$16,IFERROR(L1570,MAX($D$16,POWER((ABS(K1570)^2)/($I$5*MAX(F1570,0.1)^2),1/3)))),MAX($D$16,IFERROR(W1570,MAX($D$16,POWER((ABS(K1570)^2)/($I$5*MAX(F1570,0.1)^2),1/3))))),IF(IFERROR(V1570,0)=1,MAX($D$16,IFERROR(L1570,MAX($D$16,POWER((ABS(K1570)^2)/($I$5*MAX(F1570,0.1)^2),1/3)))),IF(IFERROR(AG1570,0)=1,MAX($D$16,IFERROR(W1570,MAX($D$16,POWER((ABS(K1570)^2)/($I$5*MAX(F1570,0.1)^2),1/3)))),MAX($D$16,POWER((ABS(K1570)^2)/($I$5*MAX(F1570,0.1)^2),1/3))))))),MAX($D$16,POWER((ABS(K1570)^2)/($I$5*MAX(F1570,0.1)^2),1/3)))</f>
        <v>0.3635597223880464</v>
      </c>
      <c r="AI1570">
        <f t="shared" ca="1" si="816"/>
        <v>631.34715972238803</v>
      </c>
      <c r="AJ1570">
        <f t="shared" ca="1" si="817"/>
        <v>632.89554171482382</v>
      </c>
      <c r="AM1570">
        <v>0</v>
      </c>
      <c r="AN1570">
        <v>0</v>
      </c>
      <c r="AO1570">
        <f t="shared" si="818"/>
        <v>0</v>
      </c>
      <c r="AP1570">
        <f t="shared" si="827"/>
        <v>0</v>
      </c>
      <c r="AQ1570">
        <f t="shared" ca="1" si="819"/>
        <v>2.9185435099454882</v>
      </c>
      <c r="AR1570" t="str">
        <f t="shared" ca="1" si="820"/>
        <v>Supercritical</v>
      </c>
      <c r="AS1570">
        <f t="shared" ca="1" si="821"/>
        <v>2.7855499355714127E-2</v>
      </c>
    </row>
    <row r="1571" spans="1:45" x14ac:dyDescent="0.35">
      <c r="A1571">
        <v>6</v>
      </c>
      <c r="B1571">
        <v>5</v>
      </c>
      <c r="C1571">
        <v>616065.73</v>
      </c>
      <c r="D1571">
        <v>3096616.8679999998</v>
      </c>
      <c r="E1571">
        <v>630.76080000000002</v>
      </c>
      <c r="F1571">
        <v>19</v>
      </c>
      <c r="G1571">
        <v>0</v>
      </c>
      <c r="H1571" t="s">
        <v>195</v>
      </c>
      <c r="I1571">
        <v>0</v>
      </c>
      <c r="J1571">
        <f t="shared" si="822"/>
        <v>1</v>
      </c>
      <c r="K1571">
        <f t="shared" ca="1" si="823"/>
        <v>34.065380321047911</v>
      </c>
      <c r="L1571">
        <f t="shared" ca="1" si="824"/>
        <v>0.30431090207207756</v>
      </c>
      <c r="M1571">
        <f t="shared" ca="1" si="797"/>
        <v>5.7819071393694736</v>
      </c>
      <c r="N1571">
        <f t="shared" ca="1" si="798"/>
        <v>0.29486555440359935</v>
      </c>
      <c r="O1571">
        <f t="shared" ca="1" si="799"/>
        <v>5.8917204133380112</v>
      </c>
      <c r="P1571">
        <f t="shared" ca="1" si="800"/>
        <v>631.06511090207209</v>
      </c>
      <c r="Q1571">
        <f t="shared" ca="1" si="801"/>
        <v>632.8343448179204</v>
      </c>
      <c r="R1571">
        <f t="shared" ca="1" si="802"/>
        <v>3.9795569225347723E-2</v>
      </c>
      <c r="S1571">
        <f t="shared" ca="1" si="803"/>
        <v>3.4099567460528997</v>
      </c>
      <c r="T1571">
        <f t="shared" ca="1" si="804"/>
        <v>21.338841107155147</v>
      </c>
      <c r="U1571">
        <f t="shared" ca="1" si="825"/>
        <v>5.2861702716882064E-3</v>
      </c>
      <c r="V1571">
        <f t="shared" ca="1" si="826"/>
        <v>0</v>
      </c>
      <c r="W1571">
        <f t="shared" ca="1" si="805"/>
        <v>1.0878167374798535</v>
      </c>
      <c r="X1571">
        <f t="shared" ca="1" si="806"/>
        <v>20.668518012117218</v>
      </c>
      <c r="Y1571">
        <f t="shared" ca="1" si="807"/>
        <v>0.97605193424592684</v>
      </c>
      <c r="Z1571">
        <f t="shared" ca="1" si="808"/>
        <v>1.6481772085002218</v>
      </c>
      <c r="AA1571">
        <f t="shared" ca="1" si="809"/>
        <v>631.84861673747992</v>
      </c>
      <c r="AB1571">
        <f t="shared" ca="1" si="810"/>
        <v>631.98707178898962</v>
      </c>
      <c r="AC1571">
        <f t="shared" ca="1" si="811"/>
        <v>6.3128638763068558E-4</v>
      </c>
      <c r="AD1571">
        <f t="shared" ca="1" si="812"/>
        <v>0.50453527098986284</v>
      </c>
      <c r="AE1571">
        <f t="shared" ca="1" si="813"/>
        <v>16.965101368234635</v>
      </c>
      <c r="AF1571">
        <f t="shared" ca="1" si="814"/>
        <v>0</v>
      </c>
      <c r="AG1571">
        <f t="shared" ca="1" si="815"/>
        <v>1</v>
      </c>
      <c r="AH1571">
        <f ca="1">IFERROR(IF(V34="Supercritical",MAX($D$16,IFERROR(L1571,MAX($D$16,POWER((ABS(K1571)^2)/($I$5*MAX(F1571,0.1)^2),1/3)))),IF(V34="Subcritical",MAX($D$16,IFERROR(W1571,MAX($D$16,POWER((ABS(K1571)^2)/($I$5*MAX(F1571,0.1)^2),1/3)))),IF(AND(IFERROR(V1571,0)=1,IFERROR(AG1571,0)=1),IF(IFERROR(T1571,-1E+99)&gt;=IFERROR(AE1571,-1E+99),MAX($D$16,IFERROR(L1571,MAX($D$16,POWER((ABS(K1571)^2)/($I$5*MAX(F1571,0.1)^2),1/3)))),MAX($D$16,IFERROR(W1571,MAX($D$16,POWER((ABS(K1571)^2)/($I$5*MAX(F1571,0.1)^2),1/3))))),IF(IFERROR(V1571,0)=1,MAX($D$16,IFERROR(L1571,MAX($D$16,POWER((ABS(K1571)^2)/($I$5*MAX(F1571,0.1)^2),1/3)))),IF(IFERROR(AG1571,0)=1,MAX($D$16,IFERROR(W1571,MAX($D$16,POWER((ABS(K1571)^2)/($I$5*MAX(F1571,0.1)^2),1/3)))),MAX($D$16,POWER((ABS(K1571)^2)/($I$5*MAX(F1571,0.1)^2),1/3))))))),MAX($D$16,POWER((ABS(K1571)^2)/($I$5*MAX(F1571,0.1)^2),1/3)))</f>
        <v>1.0878167374798535</v>
      </c>
      <c r="AI1571">
        <f t="shared" ca="1" si="816"/>
        <v>631.84861673747992</v>
      </c>
      <c r="AJ1571">
        <f t="shared" ca="1" si="817"/>
        <v>631.98707178898962</v>
      </c>
      <c r="AM1571">
        <v>0</v>
      </c>
      <c r="AN1571">
        <v>0</v>
      </c>
      <c r="AO1571">
        <f t="shared" si="818"/>
        <v>0</v>
      </c>
      <c r="AP1571">
        <f t="shared" si="827"/>
        <v>0</v>
      </c>
      <c r="AQ1571">
        <f t="shared" ca="1" si="819"/>
        <v>0.50453527098986284</v>
      </c>
      <c r="AR1571" t="str">
        <f t="shared" ca="1" si="820"/>
        <v>Subcritical</v>
      </c>
      <c r="AS1571">
        <f t="shared" ca="1" si="821"/>
        <v>6.3128638763068558E-4</v>
      </c>
    </row>
    <row r="1572" spans="1:45" x14ac:dyDescent="0.35">
      <c r="A1572">
        <v>7</v>
      </c>
      <c r="B1572">
        <v>6</v>
      </c>
      <c r="C1572">
        <v>616065.73</v>
      </c>
      <c r="D1572">
        <v>3096615.8679999998</v>
      </c>
      <c r="E1572">
        <v>630.53790000000004</v>
      </c>
      <c r="F1572">
        <v>11.881</v>
      </c>
      <c r="G1572">
        <v>0</v>
      </c>
      <c r="H1572" t="s">
        <v>194</v>
      </c>
      <c r="I1572">
        <v>0</v>
      </c>
      <c r="J1572">
        <f t="shared" si="822"/>
        <v>1</v>
      </c>
      <c r="K1572">
        <f t="shared" ca="1" si="823"/>
        <v>34.065380321047911</v>
      </c>
      <c r="L1572">
        <f t="shared" ca="1" si="824"/>
        <v>0.30431090207207756</v>
      </c>
      <c r="M1572">
        <f t="shared" ca="1" si="797"/>
        <v>3.6155178275183535</v>
      </c>
      <c r="N1572">
        <f t="shared" ca="1" si="798"/>
        <v>0.28948177008199688</v>
      </c>
      <c r="O1572">
        <f t="shared" ca="1" si="799"/>
        <v>9.4219920758709037</v>
      </c>
      <c r="P1572">
        <f t="shared" ca="1" si="800"/>
        <v>630.84221090207211</v>
      </c>
      <c r="Q1572">
        <f t="shared" ca="1" si="801"/>
        <v>635.36687627810545</v>
      </c>
      <c r="R1572">
        <f t="shared" ca="1" si="802"/>
        <v>0.10430529636322082</v>
      </c>
      <c r="S1572">
        <f t="shared" ca="1" si="803"/>
        <v>5.4531755050084243</v>
      </c>
      <c r="T1572">
        <f t="shared" ca="1" si="804"/>
        <v>33.268137406982035</v>
      </c>
      <c r="U1572">
        <f t="shared" ca="1" si="825"/>
        <v>-2.8801250389979032</v>
      </c>
      <c r="V1572">
        <f t="shared" ca="1" si="826"/>
        <v>0</v>
      </c>
      <c r="W1572">
        <f t="shared" ca="1" si="805"/>
        <v>0.94279476329348189</v>
      </c>
      <c r="X1572">
        <f t="shared" ca="1" si="806"/>
        <v>11.201344582689858</v>
      </c>
      <c r="Y1572">
        <f t="shared" ca="1" si="807"/>
        <v>0.81366155074625179</v>
      </c>
      <c r="Z1572">
        <f t="shared" ca="1" si="808"/>
        <v>3.0411867137532118</v>
      </c>
      <c r="AA1572">
        <f t="shared" ca="1" si="809"/>
        <v>631.48069476329351</v>
      </c>
      <c r="AB1572">
        <f t="shared" ca="1" si="810"/>
        <v>631.95209214494025</v>
      </c>
      <c r="AC1572">
        <f t="shared" ca="1" si="811"/>
        <v>2.7395356835076315E-3</v>
      </c>
      <c r="AD1572">
        <f t="shared" ca="1" si="812"/>
        <v>1.0000000000000002</v>
      </c>
      <c r="AE1572">
        <f t="shared" ca="1" si="813"/>
        <v>15.840853521608718</v>
      </c>
      <c r="AF1572">
        <f t="shared" ca="1" si="814"/>
        <v>-0.22848996782579434</v>
      </c>
      <c r="AG1572">
        <f t="shared" ca="1" si="815"/>
        <v>1</v>
      </c>
      <c r="AH1572">
        <f ca="1">IFERROR(IF(V34="Supercritical",MAX($D$16,IFERROR(L1572,MAX($D$16,POWER((ABS(K1572)^2)/($I$5*MAX(F1572,0.1)^2),1/3)))),IF(V34="Subcritical",MAX($D$16,IFERROR(W1572,MAX($D$16,POWER((ABS(K1572)^2)/($I$5*MAX(F1572,0.1)^2),1/3)))),IF(AND(IFERROR(V1572,0)=1,IFERROR(AG1572,0)=1),IF(IFERROR(T1572,-1E+99)&gt;=IFERROR(AE1572,-1E+99),MAX($D$16,IFERROR(L1572,MAX($D$16,POWER((ABS(K1572)^2)/($I$5*MAX(F1572,0.1)^2),1/3)))),MAX($D$16,IFERROR(W1572,MAX($D$16,POWER((ABS(K1572)^2)/($I$5*MAX(F1572,0.1)^2),1/3))))),IF(IFERROR(V1572,0)=1,MAX($D$16,IFERROR(L1572,MAX($D$16,POWER((ABS(K1572)^2)/($I$5*MAX(F1572,0.1)^2),1/3)))),IF(IFERROR(AG1572,0)=1,MAX($D$16,IFERROR(W1572,MAX($D$16,POWER((ABS(K1572)^2)/($I$5*MAX(F1572,0.1)^2),1/3)))),MAX($D$16,POWER((ABS(K1572)^2)/($I$5*MAX(F1572,0.1)^2),1/3))))))),MAX($D$16,POWER((ABS(K1572)^2)/($I$5*MAX(F1572,0.1)^2),1/3)))</f>
        <v>0.94279476329348189</v>
      </c>
      <c r="AI1572">
        <f t="shared" ca="1" si="816"/>
        <v>631.48069476329351</v>
      </c>
      <c r="AJ1572">
        <f t="shared" ca="1" si="817"/>
        <v>631.95209214494025</v>
      </c>
      <c r="AM1572">
        <v>0</v>
      </c>
      <c r="AN1572">
        <v>0</v>
      </c>
      <c r="AO1572">
        <f t="shared" si="818"/>
        <v>0</v>
      </c>
      <c r="AP1572">
        <f t="shared" si="827"/>
        <v>0</v>
      </c>
      <c r="AQ1572">
        <f t="shared" ca="1" si="819"/>
        <v>1.0000000000000002</v>
      </c>
      <c r="AR1572" t="str">
        <f t="shared" ca="1" si="820"/>
        <v>Supercritical</v>
      </c>
      <c r="AS1572">
        <f t="shared" ca="1" si="821"/>
        <v>2.7395356835076315E-3</v>
      </c>
    </row>
    <row r="1573" spans="1:45" x14ac:dyDescent="0.35">
      <c r="A1573">
        <v>8</v>
      </c>
      <c r="B1573">
        <v>7</v>
      </c>
      <c r="C1573">
        <v>616065.73</v>
      </c>
      <c r="D1573">
        <v>3096614.8679999998</v>
      </c>
      <c r="E1573">
        <v>630.31510000000003</v>
      </c>
      <c r="F1573">
        <v>12</v>
      </c>
      <c r="G1573">
        <v>0</v>
      </c>
      <c r="H1573" t="s">
        <v>194</v>
      </c>
      <c r="I1573">
        <v>0</v>
      </c>
      <c r="J1573">
        <f t="shared" si="822"/>
        <v>1</v>
      </c>
      <c r="K1573">
        <f t="shared" ca="1" si="823"/>
        <v>34.065380321047911</v>
      </c>
      <c r="L1573">
        <f t="shared" ca="1" si="824"/>
        <v>0.30431090207207756</v>
      </c>
      <c r="M1573">
        <f t="shared" ca="1" si="797"/>
        <v>3.6517308248649307</v>
      </c>
      <c r="N1573">
        <f t="shared" ca="1" si="798"/>
        <v>0.28962172722673729</v>
      </c>
      <c r="O1573">
        <f t="shared" ca="1" si="799"/>
        <v>9.3285573211185167</v>
      </c>
      <c r="P1573">
        <f t="shared" ca="1" si="800"/>
        <v>630.6194109020721</v>
      </c>
      <c r="Q1573">
        <f t="shared" ca="1" si="801"/>
        <v>635.0547820383307</v>
      </c>
      <c r="R1573">
        <f t="shared" ca="1" si="802"/>
        <v>0.10218095753090152</v>
      </c>
      <c r="S1573">
        <f t="shared" ca="1" si="803"/>
        <v>5.399098181250424</v>
      </c>
      <c r="T1573">
        <f t="shared" ca="1" si="804"/>
        <v>32.949193746703031</v>
      </c>
      <c r="U1573">
        <f t="shared" ca="1" si="825"/>
        <v>0.18206284089524161</v>
      </c>
      <c r="V1573">
        <f t="shared" ca="1" si="826"/>
        <v>0</v>
      </c>
      <c r="W1573">
        <f t="shared" ca="1" si="805"/>
        <v>0.93655149505727275</v>
      </c>
      <c r="X1573">
        <f t="shared" ca="1" si="806"/>
        <v>11.238617940687273</v>
      </c>
      <c r="Y1573">
        <f t="shared" ca="1" si="807"/>
        <v>0.81010124041431053</v>
      </c>
      <c r="Z1573">
        <f t="shared" ca="1" si="808"/>
        <v>3.0311004876961514</v>
      </c>
      <c r="AA1573">
        <f t="shared" ca="1" si="809"/>
        <v>631.25165149505733</v>
      </c>
      <c r="AB1573">
        <f t="shared" ca="1" si="810"/>
        <v>631.71992724258598</v>
      </c>
      <c r="AC1573">
        <f t="shared" ca="1" si="811"/>
        <v>2.737352902677201E-3</v>
      </c>
      <c r="AD1573">
        <f t="shared" ca="1" si="812"/>
        <v>1</v>
      </c>
      <c r="AE1573">
        <f t="shared" ca="1" si="813"/>
        <v>15.788316652092231</v>
      </c>
      <c r="AF1573">
        <f t="shared" ca="1" si="814"/>
        <v>-0.23381526687217047</v>
      </c>
      <c r="AG1573">
        <f t="shared" ca="1" si="815"/>
        <v>1</v>
      </c>
      <c r="AH1573">
        <f ca="1">IFERROR(IF(V34="Supercritical",MAX($D$16,IFERROR(L1573,MAX($D$16,POWER((ABS(K1573)^2)/($I$5*MAX(F1573,0.1)^2),1/3)))),IF(V34="Subcritical",MAX($D$16,IFERROR(W1573,MAX($D$16,POWER((ABS(K1573)^2)/($I$5*MAX(F1573,0.1)^2),1/3)))),IF(AND(IFERROR(V1573,0)=1,IFERROR(AG1573,0)=1),IF(IFERROR(T1573,-1E+99)&gt;=IFERROR(AE1573,-1E+99),MAX($D$16,IFERROR(L1573,MAX($D$16,POWER((ABS(K1573)^2)/($I$5*MAX(F1573,0.1)^2),1/3)))),MAX($D$16,IFERROR(W1573,MAX($D$16,POWER((ABS(K1573)^2)/($I$5*MAX(F1573,0.1)^2),1/3))))),IF(IFERROR(V1573,0)=1,MAX($D$16,IFERROR(L1573,MAX($D$16,POWER((ABS(K1573)^2)/($I$5*MAX(F1573,0.1)^2),1/3)))),IF(IFERROR(AG1573,0)=1,MAX($D$16,IFERROR(W1573,MAX($D$16,POWER((ABS(K1573)^2)/($I$5*MAX(F1573,0.1)^2),1/3)))),MAX($D$16,POWER((ABS(K1573)^2)/($I$5*MAX(F1573,0.1)^2),1/3))))))),MAX($D$16,POWER((ABS(K1573)^2)/($I$5*MAX(F1573,0.1)^2),1/3)))</f>
        <v>0.93655149505727275</v>
      </c>
      <c r="AI1573">
        <f t="shared" ca="1" si="816"/>
        <v>631.25165149505733</v>
      </c>
      <c r="AJ1573">
        <f t="shared" ca="1" si="817"/>
        <v>631.71992724258598</v>
      </c>
      <c r="AK1573">
        <v>635.5</v>
      </c>
      <c r="AM1573">
        <f t="shared" ref="AM1573:AM1598" ca="1" si="828">IF($D$20=0,IFERROR(AM1573,0),IF(($D$12*MAX(J1573,0.1)*POWER(MAX(0,AI1573-AK1573),1.5))&lt;=0,0,MAX(0,IFERROR(AM1573,0)+($D$25*(($D$12*MAX(J1573,0.1)*POWER(MAX(0,AI1573-AK1573),1.5))-IFERROR(AM1573,0))))))</f>
        <v>0</v>
      </c>
      <c r="AN1573">
        <v>0</v>
      </c>
      <c r="AO1573">
        <f t="shared" ca="1" si="818"/>
        <v>0</v>
      </c>
      <c r="AP1573">
        <f t="shared" ca="1" si="827"/>
        <v>0</v>
      </c>
      <c r="AQ1573">
        <f t="shared" ca="1" si="819"/>
        <v>1</v>
      </c>
      <c r="AR1573" t="str">
        <f t="shared" ca="1" si="820"/>
        <v>Supercritical</v>
      </c>
      <c r="AS1573">
        <f t="shared" ca="1" si="821"/>
        <v>2.737352902677201E-3</v>
      </c>
    </row>
    <row r="1574" spans="1:45" x14ac:dyDescent="0.35">
      <c r="A1574">
        <v>9</v>
      </c>
      <c r="B1574">
        <v>8</v>
      </c>
      <c r="C1574">
        <v>616065.73</v>
      </c>
      <c r="D1574">
        <v>3096613.8679999998</v>
      </c>
      <c r="E1574">
        <v>630.09220000000005</v>
      </c>
      <c r="F1574">
        <v>12.196999999999999</v>
      </c>
      <c r="G1574">
        <v>0</v>
      </c>
      <c r="H1574" t="s">
        <v>194</v>
      </c>
      <c r="I1574">
        <v>0</v>
      </c>
      <c r="J1574">
        <f t="shared" si="822"/>
        <v>1</v>
      </c>
      <c r="K1574">
        <f t="shared" ca="1" si="823"/>
        <v>34.065380321047911</v>
      </c>
      <c r="L1574">
        <f t="shared" ca="1" si="824"/>
        <v>0.30431090207207756</v>
      </c>
      <c r="M1574">
        <f t="shared" ca="1" si="797"/>
        <v>3.7116800725731296</v>
      </c>
      <c r="N1574">
        <f t="shared" ca="1" si="798"/>
        <v>0.289847703558757</v>
      </c>
      <c r="O1574">
        <f t="shared" ca="1" si="799"/>
        <v>9.1778870093811769</v>
      </c>
      <c r="P1574">
        <f t="shared" ca="1" si="800"/>
        <v>630.39651090207212</v>
      </c>
      <c r="Q1574">
        <f t="shared" ca="1" si="801"/>
        <v>634.68976319345677</v>
      </c>
      <c r="R1574">
        <f t="shared" ca="1" si="802"/>
        <v>9.8804057501956213E-2</v>
      </c>
      <c r="S1574">
        <f t="shared" ca="1" si="803"/>
        <v>5.3118945785853153</v>
      </c>
      <c r="T1574">
        <f t="shared" ca="1" si="804"/>
        <v>32.435110308466861</v>
      </c>
      <c r="U1574">
        <f t="shared" ca="1" si="825"/>
        <v>0.22189068389536715</v>
      </c>
      <c r="V1574">
        <f t="shared" ca="1" si="826"/>
        <v>0</v>
      </c>
      <c r="W1574">
        <f t="shared" ca="1" si="805"/>
        <v>0.92643966949978707</v>
      </c>
      <c r="X1574">
        <f t="shared" ca="1" si="806"/>
        <v>11.299784648888902</v>
      </c>
      <c r="Y1574">
        <f t="shared" ca="1" si="807"/>
        <v>0.8042620421317801</v>
      </c>
      <c r="Z1574">
        <f t="shared" ca="1" si="808"/>
        <v>3.0146928795140826</v>
      </c>
      <c r="AA1574">
        <f t="shared" ca="1" si="809"/>
        <v>631.01863966949986</v>
      </c>
      <c r="AB1574">
        <f t="shared" ca="1" si="810"/>
        <v>631.48185950424977</v>
      </c>
      <c r="AC1574">
        <f t="shared" ca="1" si="811"/>
        <v>2.7340423582622249E-3</v>
      </c>
      <c r="AD1574">
        <f t="shared" ca="1" si="812"/>
        <v>1</v>
      </c>
      <c r="AE1574">
        <f t="shared" ca="1" si="813"/>
        <v>15.702853133303101</v>
      </c>
      <c r="AF1574">
        <f t="shared" ca="1" si="814"/>
        <v>-0.26029502869607768</v>
      </c>
      <c r="AG1574">
        <f t="shared" ca="1" si="815"/>
        <v>1</v>
      </c>
      <c r="AH1574">
        <f ca="1">IFERROR(IF(V34="Supercritical",MAX($D$16,IFERROR(L1574,MAX($D$16,POWER((ABS(K1574)^2)/($I$5*MAX(F1574,0.1)^2),1/3)))),IF(V34="Subcritical",MAX($D$16,IFERROR(W1574,MAX($D$16,POWER((ABS(K1574)^2)/($I$5*MAX(F1574,0.1)^2),1/3)))),IF(AND(IFERROR(V1574,0)=1,IFERROR(AG1574,0)=1),IF(IFERROR(T1574,-1E+99)&gt;=IFERROR(AE1574,-1E+99),MAX($D$16,IFERROR(L1574,MAX($D$16,POWER((ABS(K1574)^2)/($I$5*MAX(F1574,0.1)^2),1/3)))),MAX($D$16,IFERROR(W1574,MAX($D$16,POWER((ABS(K1574)^2)/($I$5*MAX(F1574,0.1)^2),1/3))))),IF(IFERROR(V1574,0)=1,MAX($D$16,IFERROR(L1574,MAX($D$16,POWER((ABS(K1574)^2)/($I$5*MAX(F1574,0.1)^2),1/3)))),IF(IFERROR(AG1574,0)=1,MAX($D$16,IFERROR(W1574,MAX($D$16,POWER((ABS(K1574)^2)/($I$5*MAX(F1574,0.1)^2),1/3)))),MAX($D$16,POWER((ABS(K1574)^2)/($I$5*MAX(F1574,0.1)^2),1/3))))))),MAX($D$16,POWER((ABS(K1574)^2)/($I$5*MAX(F1574,0.1)^2),1/3)))</f>
        <v>0.92643966949978707</v>
      </c>
      <c r="AI1574">
        <f t="shared" ca="1" si="816"/>
        <v>631.01863966949986</v>
      </c>
      <c r="AJ1574">
        <f t="shared" ca="1" si="817"/>
        <v>631.48185950424977</v>
      </c>
      <c r="AK1574">
        <v>635.5</v>
      </c>
      <c r="AM1574">
        <f t="shared" ca="1" si="828"/>
        <v>0</v>
      </c>
      <c r="AN1574">
        <v>0</v>
      </c>
      <c r="AO1574">
        <f t="shared" ca="1" si="818"/>
        <v>0</v>
      </c>
      <c r="AP1574">
        <f t="shared" ca="1" si="827"/>
        <v>0</v>
      </c>
      <c r="AQ1574">
        <f t="shared" ca="1" si="819"/>
        <v>1</v>
      </c>
      <c r="AR1574" t="str">
        <f t="shared" ca="1" si="820"/>
        <v>Supercritical</v>
      </c>
      <c r="AS1574">
        <f t="shared" ca="1" si="821"/>
        <v>2.7340423582622249E-3</v>
      </c>
    </row>
    <row r="1575" spans="1:45" x14ac:dyDescent="0.35">
      <c r="A1575">
        <v>10</v>
      </c>
      <c r="B1575">
        <v>9</v>
      </c>
      <c r="C1575">
        <v>616065.73</v>
      </c>
      <c r="D1575">
        <v>3096612.8679999998</v>
      </c>
      <c r="E1575">
        <v>629.86940000000004</v>
      </c>
      <c r="F1575">
        <v>12.81</v>
      </c>
      <c r="G1575">
        <v>0</v>
      </c>
      <c r="H1575" t="s">
        <v>194</v>
      </c>
      <c r="I1575">
        <v>0</v>
      </c>
      <c r="J1575">
        <f t="shared" si="822"/>
        <v>1</v>
      </c>
      <c r="K1575">
        <f t="shared" ca="1" si="823"/>
        <v>34.065380321047911</v>
      </c>
      <c r="L1575">
        <f t="shared" ca="1" si="824"/>
        <v>0.30431090207207756</v>
      </c>
      <c r="M1575">
        <f t="shared" ca="1" si="797"/>
        <v>3.8982226555433135</v>
      </c>
      <c r="N1575">
        <f t="shared" ca="1" si="798"/>
        <v>0.29050842273082034</v>
      </c>
      <c r="O1575">
        <f t="shared" ca="1" si="799"/>
        <v>8.7386953827808131</v>
      </c>
      <c r="P1575">
        <f t="shared" ca="1" si="800"/>
        <v>630.17371090207212</v>
      </c>
      <c r="Q1575">
        <f t="shared" ca="1" si="801"/>
        <v>634.06590238999433</v>
      </c>
      <c r="R1575">
        <f t="shared" ca="1" si="802"/>
        <v>8.9302595564465237E-2</v>
      </c>
      <c r="S1575">
        <f t="shared" ca="1" si="803"/>
        <v>5.0577032142861116</v>
      </c>
      <c r="T1575">
        <f t="shared" ca="1" si="804"/>
        <v>30.938393902255864</v>
      </c>
      <c r="U1575">
        <f t="shared" ca="1" si="825"/>
        <v>0.40948923589053265</v>
      </c>
      <c r="V1575">
        <f t="shared" ca="1" si="826"/>
        <v>0</v>
      </c>
      <c r="W1575">
        <f t="shared" ca="1" si="805"/>
        <v>0.89664336476477435</v>
      </c>
      <c r="X1575">
        <f t="shared" ca="1" si="806"/>
        <v>11.486001502636761</v>
      </c>
      <c r="Y1575">
        <f t="shared" ca="1" si="807"/>
        <v>0.78653536805592716</v>
      </c>
      <c r="Z1575">
        <f t="shared" ca="1" si="808"/>
        <v>2.9658171569303522</v>
      </c>
      <c r="AA1575">
        <f t="shared" ca="1" si="809"/>
        <v>630.76604336476487</v>
      </c>
      <c r="AB1575">
        <f t="shared" ca="1" si="810"/>
        <v>631.21436504714723</v>
      </c>
      <c r="AC1575">
        <f t="shared" ca="1" si="811"/>
        <v>2.7259230342427457E-3</v>
      </c>
      <c r="AD1575">
        <f t="shared" ca="1" si="812"/>
        <v>1</v>
      </c>
      <c r="AE1575">
        <f t="shared" ca="1" si="813"/>
        <v>15.448270552526219</v>
      </c>
      <c r="AF1575">
        <f t="shared" ca="1" si="814"/>
        <v>-0.25725781225150968</v>
      </c>
      <c r="AG1575">
        <f t="shared" ca="1" si="815"/>
        <v>1</v>
      </c>
      <c r="AH1575">
        <f ca="1">IFERROR(IF(V34="Supercritical",MAX($D$16,IFERROR(L1575,MAX($D$16,POWER((ABS(K1575)^2)/($I$5*MAX(F1575,0.1)^2),1/3)))),IF(V34="Subcritical",MAX($D$16,IFERROR(W1575,MAX($D$16,POWER((ABS(K1575)^2)/($I$5*MAX(F1575,0.1)^2),1/3)))),IF(AND(IFERROR(V1575,0)=1,IFERROR(AG1575,0)=1),IF(IFERROR(T1575,-1E+99)&gt;=IFERROR(AE1575,-1E+99),MAX($D$16,IFERROR(L1575,MAX($D$16,POWER((ABS(K1575)^2)/($I$5*MAX(F1575,0.1)^2),1/3)))),MAX($D$16,IFERROR(W1575,MAX($D$16,POWER((ABS(K1575)^2)/($I$5*MAX(F1575,0.1)^2),1/3))))),IF(IFERROR(V1575,0)=1,MAX($D$16,IFERROR(L1575,MAX($D$16,POWER((ABS(K1575)^2)/($I$5*MAX(F1575,0.1)^2),1/3)))),IF(IFERROR(AG1575,0)=1,MAX($D$16,IFERROR(W1575,MAX($D$16,POWER((ABS(K1575)^2)/($I$5*MAX(F1575,0.1)^2),1/3)))),MAX($D$16,POWER((ABS(K1575)^2)/($I$5*MAX(F1575,0.1)^2),1/3))))))),MAX($D$16,POWER((ABS(K1575)^2)/($I$5*MAX(F1575,0.1)^2),1/3)))</f>
        <v>0.89664336476477435</v>
      </c>
      <c r="AI1575">
        <f t="shared" ca="1" si="816"/>
        <v>630.76604336476487</v>
      </c>
      <c r="AJ1575">
        <f t="shared" ca="1" si="817"/>
        <v>631.21436504714723</v>
      </c>
      <c r="AK1575">
        <v>635.5</v>
      </c>
      <c r="AM1575">
        <f t="shared" ca="1" si="828"/>
        <v>0</v>
      </c>
      <c r="AN1575">
        <v>0</v>
      </c>
      <c r="AO1575">
        <f t="shared" ca="1" si="818"/>
        <v>0</v>
      </c>
      <c r="AP1575">
        <f t="shared" ca="1" si="827"/>
        <v>0</v>
      </c>
      <c r="AQ1575">
        <f t="shared" ca="1" si="819"/>
        <v>1</v>
      </c>
      <c r="AR1575" t="str">
        <f t="shared" ca="1" si="820"/>
        <v>Supercritical</v>
      </c>
      <c r="AS1575">
        <f t="shared" ca="1" si="821"/>
        <v>2.7259230342427457E-3</v>
      </c>
    </row>
    <row r="1576" spans="1:45" x14ac:dyDescent="0.35">
      <c r="A1576">
        <v>11</v>
      </c>
      <c r="B1576">
        <v>10</v>
      </c>
      <c r="C1576">
        <v>616065.73</v>
      </c>
      <c r="D1576">
        <v>3096611.8679999998</v>
      </c>
      <c r="E1576">
        <v>629.64649999999995</v>
      </c>
      <c r="F1576">
        <v>13.422000000000001</v>
      </c>
      <c r="G1576">
        <v>0</v>
      </c>
      <c r="H1576" t="s">
        <v>194</v>
      </c>
      <c r="I1576">
        <v>0</v>
      </c>
      <c r="J1576">
        <f t="shared" si="822"/>
        <v>1</v>
      </c>
      <c r="K1576">
        <f t="shared" ca="1" si="823"/>
        <v>34.065380321047911</v>
      </c>
      <c r="L1576">
        <f t="shared" ca="1" si="824"/>
        <v>0.30431090207207756</v>
      </c>
      <c r="M1576">
        <f t="shared" ca="1" si="797"/>
        <v>4.084460927611425</v>
      </c>
      <c r="N1576">
        <f t="shared" ca="1" si="798"/>
        <v>0.29111047141225188</v>
      </c>
      <c r="O1576">
        <f t="shared" ca="1" si="799"/>
        <v>8.3402389996589328</v>
      </c>
      <c r="P1576">
        <f t="shared" ca="1" si="800"/>
        <v>629.95081090207202</v>
      </c>
      <c r="Q1576">
        <f t="shared" ca="1" si="801"/>
        <v>633.49615170591665</v>
      </c>
      <c r="R1576">
        <f t="shared" ca="1" si="802"/>
        <v>8.1120211348079951E-2</v>
      </c>
      <c r="S1576">
        <f t="shared" ca="1" si="803"/>
        <v>4.8270882264196899</v>
      </c>
      <c r="T1576">
        <f t="shared" ca="1" si="804"/>
        <v>29.583084971419623</v>
      </c>
      <c r="U1576">
        <f t="shared" ca="1" si="825"/>
        <v>0.38048407539815798</v>
      </c>
      <c r="V1576">
        <f t="shared" ca="1" si="826"/>
        <v>0</v>
      </c>
      <c r="W1576">
        <f t="shared" ca="1" si="805"/>
        <v>0.86917588647095001</v>
      </c>
      <c r="X1576">
        <f t="shared" ca="1" si="806"/>
        <v>11.666078748213092</v>
      </c>
      <c r="Y1576">
        <f t="shared" ca="1" si="807"/>
        <v>0.76951240465505788</v>
      </c>
      <c r="Z1576">
        <f t="shared" ca="1" si="808"/>
        <v>2.9200368912532628</v>
      </c>
      <c r="AA1576">
        <f t="shared" ca="1" si="809"/>
        <v>630.51567588647094</v>
      </c>
      <c r="AB1576">
        <f t="shared" ca="1" si="810"/>
        <v>630.95026382970639</v>
      </c>
      <c r="AC1576">
        <f t="shared" ca="1" si="811"/>
        <v>2.7206438562961954E-3</v>
      </c>
      <c r="AD1576">
        <f t="shared" ca="1" si="812"/>
        <v>1</v>
      </c>
      <c r="AE1576">
        <f t="shared" ca="1" si="813"/>
        <v>15.209811506427036</v>
      </c>
      <c r="AF1576">
        <f t="shared" ca="1" si="814"/>
        <v>-0.25450082284760356</v>
      </c>
      <c r="AG1576">
        <f t="shared" ca="1" si="815"/>
        <v>1</v>
      </c>
      <c r="AH1576">
        <f ca="1">IFERROR(IF(V34="Supercritical",MAX($D$16,IFERROR(L1576,MAX($D$16,POWER((ABS(K1576)^2)/($I$5*MAX(F1576,0.1)^2),1/3)))),IF(V34="Subcritical",MAX($D$16,IFERROR(W1576,MAX($D$16,POWER((ABS(K1576)^2)/($I$5*MAX(F1576,0.1)^2),1/3)))),IF(AND(IFERROR(V1576,0)=1,IFERROR(AG1576,0)=1),IF(IFERROR(T1576,-1E+99)&gt;=IFERROR(AE1576,-1E+99),MAX($D$16,IFERROR(L1576,MAX($D$16,POWER((ABS(K1576)^2)/($I$5*MAX(F1576,0.1)^2),1/3)))),MAX($D$16,IFERROR(W1576,MAX($D$16,POWER((ABS(K1576)^2)/($I$5*MAX(F1576,0.1)^2),1/3))))),IF(IFERROR(V1576,0)=1,MAX($D$16,IFERROR(L1576,MAX($D$16,POWER((ABS(K1576)^2)/($I$5*MAX(F1576,0.1)^2),1/3)))),IF(IFERROR(AG1576,0)=1,MAX($D$16,IFERROR(W1576,MAX($D$16,POWER((ABS(K1576)^2)/($I$5*MAX(F1576,0.1)^2),1/3)))),MAX($D$16,POWER((ABS(K1576)^2)/($I$5*MAX(F1576,0.1)^2),1/3))))))),MAX($D$16,POWER((ABS(K1576)^2)/($I$5*MAX(F1576,0.1)^2),1/3)))</f>
        <v>0.86917588647095001</v>
      </c>
      <c r="AI1576">
        <f t="shared" ca="1" si="816"/>
        <v>630.51567588647094</v>
      </c>
      <c r="AJ1576">
        <f t="shared" ca="1" si="817"/>
        <v>630.95026382970639</v>
      </c>
      <c r="AK1576">
        <v>635.5</v>
      </c>
      <c r="AM1576">
        <f t="shared" ca="1" si="828"/>
        <v>0</v>
      </c>
      <c r="AN1576">
        <v>0</v>
      </c>
      <c r="AO1576">
        <f t="shared" ca="1" si="818"/>
        <v>0</v>
      </c>
      <c r="AP1576">
        <f t="shared" ca="1" si="827"/>
        <v>0</v>
      </c>
      <c r="AQ1576">
        <f t="shared" ca="1" si="819"/>
        <v>1</v>
      </c>
      <c r="AR1576" t="str">
        <f t="shared" ca="1" si="820"/>
        <v>Supercritical</v>
      </c>
      <c r="AS1576">
        <f t="shared" ca="1" si="821"/>
        <v>2.7206438562961954E-3</v>
      </c>
    </row>
    <row r="1577" spans="1:45" x14ac:dyDescent="0.35">
      <c r="A1577">
        <v>12</v>
      </c>
      <c r="B1577">
        <v>11</v>
      </c>
      <c r="C1577">
        <v>616065.73</v>
      </c>
      <c r="D1577">
        <v>3096610.8679999998</v>
      </c>
      <c r="E1577">
        <v>629.42370000000005</v>
      </c>
      <c r="F1577">
        <v>14.035</v>
      </c>
      <c r="G1577">
        <v>0</v>
      </c>
      <c r="H1577" t="s">
        <v>194</v>
      </c>
      <c r="I1577">
        <v>0</v>
      </c>
      <c r="J1577">
        <f t="shared" si="822"/>
        <v>1</v>
      </c>
      <c r="K1577">
        <f t="shared" ca="1" si="823"/>
        <v>34.065380321047911</v>
      </c>
      <c r="L1577">
        <f t="shared" ca="1" si="824"/>
        <v>0.30431090207207756</v>
      </c>
      <c r="M1577">
        <f t="shared" ca="1" si="797"/>
        <v>4.2710035105816084</v>
      </c>
      <c r="N1577">
        <f t="shared" ca="1" si="798"/>
        <v>0.29166305765783379</v>
      </c>
      <c r="O1577">
        <f t="shared" ca="1" si="799"/>
        <v>7.9759663593460779</v>
      </c>
      <c r="P1577">
        <f t="shared" ca="1" si="800"/>
        <v>629.72801090207213</v>
      </c>
      <c r="Q1577">
        <f t="shared" ca="1" si="801"/>
        <v>632.97041861692537</v>
      </c>
      <c r="R1577">
        <f t="shared" ca="1" si="802"/>
        <v>7.4001509615485739E-2</v>
      </c>
      <c r="S1577">
        <f t="shared" ca="1" si="803"/>
        <v>4.6162577965803413</v>
      </c>
      <c r="T1577">
        <f t="shared" ca="1" si="804"/>
        <v>28.346525931279103</v>
      </c>
      <c r="U1577">
        <f t="shared" ca="1" si="825"/>
        <v>0.35729230181209459</v>
      </c>
      <c r="V1577">
        <f t="shared" ca="1" si="826"/>
        <v>0</v>
      </c>
      <c r="W1577">
        <f t="shared" ca="1" si="805"/>
        <v>0.84367959893146161</v>
      </c>
      <c r="X1577">
        <f t="shared" ca="1" si="806"/>
        <v>11.841043171003063</v>
      </c>
      <c r="Y1577">
        <f t="shared" ca="1" si="807"/>
        <v>0.75313399356838051</v>
      </c>
      <c r="Z1577">
        <f t="shared" ca="1" si="808"/>
        <v>2.876890137895022</v>
      </c>
      <c r="AA1577">
        <f t="shared" ca="1" si="809"/>
        <v>630.26737959893148</v>
      </c>
      <c r="AB1577">
        <f t="shared" ca="1" si="810"/>
        <v>630.6892193983972</v>
      </c>
      <c r="AC1577">
        <f t="shared" ca="1" si="811"/>
        <v>2.7176868050571663E-3</v>
      </c>
      <c r="AD1577">
        <f t="shared" ca="1" si="812"/>
        <v>1</v>
      </c>
      <c r="AE1577">
        <f t="shared" ca="1" si="813"/>
        <v>14.985069830162981</v>
      </c>
      <c r="AF1577">
        <f t="shared" ca="1" si="814"/>
        <v>-0.25213451777744922</v>
      </c>
      <c r="AG1577">
        <f t="shared" ca="1" si="815"/>
        <v>1</v>
      </c>
      <c r="AH1577">
        <f ca="1">IFERROR(IF(V34="Supercritical",MAX($D$16,IFERROR(L1577,MAX($D$16,POWER((ABS(K1577)^2)/($I$5*MAX(F1577,0.1)^2),1/3)))),IF(V34="Subcritical",MAX($D$16,IFERROR(W1577,MAX($D$16,POWER((ABS(K1577)^2)/($I$5*MAX(F1577,0.1)^2),1/3)))),IF(AND(IFERROR(V1577,0)=1,IFERROR(AG1577,0)=1),IF(IFERROR(T1577,-1E+99)&gt;=IFERROR(AE1577,-1E+99),MAX($D$16,IFERROR(L1577,MAX($D$16,POWER((ABS(K1577)^2)/($I$5*MAX(F1577,0.1)^2),1/3)))),MAX($D$16,IFERROR(W1577,MAX($D$16,POWER((ABS(K1577)^2)/($I$5*MAX(F1577,0.1)^2),1/3))))),IF(IFERROR(V1577,0)=1,MAX($D$16,IFERROR(L1577,MAX($D$16,POWER((ABS(K1577)^2)/($I$5*MAX(F1577,0.1)^2),1/3)))),IF(IFERROR(AG1577,0)=1,MAX($D$16,IFERROR(W1577,MAX($D$16,POWER((ABS(K1577)^2)/($I$5*MAX(F1577,0.1)^2),1/3)))),MAX($D$16,POWER((ABS(K1577)^2)/($I$5*MAX(F1577,0.1)^2),1/3))))))),MAX($D$16,POWER((ABS(K1577)^2)/($I$5*MAX(F1577,0.1)^2),1/3)))</f>
        <v>0.84367959893146161</v>
      </c>
      <c r="AI1577">
        <f t="shared" ca="1" si="816"/>
        <v>630.26737959893148</v>
      </c>
      <c r="AJ1577">
        <f t="shared" ca="1" si="817"/>
        <v>630.6892193983972</v>
      </c>
      <c r="AK1577">
        <v>635.5</v>
      </c>
      <c r="AM1577">
        <f t="shared" ca="1" si="828"/>
        <v>0</v>
      </c>
      <c r="AN1577">
        <v>0</v>
      </c>
      <c r="AO1577">
        <f t="shared" ca="1" si="818"/>
        <v>0</v>
      </c>
      <c r="AP1577">
        <f t="shared" ca="1" si="827"/>
        <v>0</v>
      </c>
      <c r="AQ1577">
        <f t="shared" ca="1" si="819"/>
        <v>1</v>
      </c>
      <c r="AR1577" t="str">
        <f t="shared" ca="1" si="820"/>
        <v>Supercritical</v>
      </c>
      <c r="AS1577">
        <f t="shared" ca="1" si="821"/>
        <v>2.7176868050571663E-3</v>
      </c>
    </row>
    <row r="1578" spans="1:45" x14ac:dyDescent="0.35">
      <c r="A1578">
        <v>13</v>
      </c>
      <c r="B1578">
        <v>12</v>
      </c>
      <c r="C1578">
        <v>616065.73</v>
      </c>
      <c r="D1578">
        <v>3096609.8679999998</v>
      </c>
      <c r="E1578">
        <v>629.20079999999996</v>
      </c>
      <c r="F1578">
        <v>14.647</v>
      </c>
      <c r="G1578">
        <v>0</v>
      </c>
      <c r="H1578" t="s">
        <v>194</v>
      </c>
      <c r="I1578">
        <v>0</v>
      </c>
      <c r="J1578">
        <f t="shared" si="822"/>
        <v>1</v>
      </c>
      <c r="K1578">
        <f t="shared" ca="1" si="823"/>
        <v>34.065380321047911</v>
      </c>
      <c r="L1578">
        <f t="shared" ca="1" si="824"/>
        <v>0.30431090207207756</v>
      </c>
      <c r="M1578">
        <f t="shared" ca="1" si="797"/>
        <v>4.4572417826497199</v>
      </c>
      <c r="N1578">
        <f t="shared" ca="1" si="798"/>
        <v>0.29217044312405022</v>
      </c>
      <c r="O1578">
        <f t="shared" ca="1" si="799"/>
        <v>7.6427041614953373</v>
      </c>
      <c r="P1578">
        <f t="shared" ca="1" si="800"/>
        <v>629.50511090207203</v>
      </c>
      <c r="Q1578">
        <f t="shared" ca="1" si="801"/>
        <v>632.48222236487209</v>
      </c>
      <c r="R1578">
        <f t="shared" ca="1" si="802"/>
        <v>6.7789366763150491E-2</v>
      </c>
      <c r="S1578">
        <f t="shared" ca="1" si="803"/>
        <v>4.4233753106441647</v>
      </c>
      <c r="T1578">
        <f t="shared" ca="1" si="804"/>
        <v>27.217604841011898</v>
      </c>
      <c r="U1578">
        <f t="shared" ca="1" si="825"/>
        <v>0.33771193824804868</v>
      </c>
      <c r="V1578">
        <f t="shared" ca="1" si="826"/>
        <v>0</v>
      </c>
      <c r="W1578">
        <f t="shared" ca="1" si="805"/>
        <v>0.82001167890222892</v>
      </c>
      <c r="X1578">
        <f t="shared" ca="1" si="806"/>
        <v>12.010711060880947</v>
      </c>
      <c r="Y1578">
        <f t="shared" ca="1" si="807"/>
        <v>0.73744052532015458</v>
      </c>
      <c r="Z1578">
        <f t="shared" ca="1" si="808"/>
        <v>2.8362500894721654</v>
      </c>
      <c r="AA1578">
        <f t="shared" ca="1" si="809"/>
        <v>630.02081167890219</v>
      </c>
      <c r="AB1578">
        <f t="shared" ca="1" si="810"/>
        <v>630.43081751835325</v>
      </c>
      <c r="AC1578">
        <f t="shared" ca="1" si="811"/>
        <v>2.716661719145635E-3</v>
      </c>
      <c r="AD1578">
        <f t="shared" ca="1" si="812"/>
        <v>1</v>
      </c>
      <c r="AE1578">
        <f t="shared" ca="1" si="813"/>
        <v>14.773385012763836</v>
      </c>
      <c r="AF1578">
        <f t="shared" ca="1" si="814"/>
        <v>-0.16929940334546245</v>
      </c>
      <c r="AG1578">
        <f t="shared" ca="1" si="815"/>
        <v>1</v>
      </c>
      <c r="AH1578">
        <f ca="1">IFERROR(IF(V34="Supercritical",MAX($D$16,IFERROR(L1578,MAX($D$16,POWER((ABS(K1578)^2)/($I$5*MAX(F1578,0.1)^2),1/3)))),IF(V34="Subcritical",MAX($D$16,IFERROR(W1578,MAX($D$16,POWER((ABS(K1578)^2)/($I$5*MAX(F1578,0.1)^2),1/3)))),IF(AND(IFERROR(V1578,0)=1,IFERROR(AG1578,0)=1),IF(IFERROR(T1578,-1E+99)&gt;=IFERROR(AE1578,-1E+99),MAX($D$16,IFERROR(L1578,MAX($D$16,POWER((ABS(K1578)^2)/($I$5*MAX(F1578,0.1)^2),1/3)))),MAX($D$16,IFERROR(W1578,MAX($D$16,POWER((ABS(K1578)^2)/($I$5*MAX(F1578,0.1)^2),1/3))))),IF(IFERROR(V1578,0)=1,MAX($D$16,IFERROR(L1578,MAX($D$16,POWER((ABS(K1578)^2)/($I$5*MAX(F1578,0.1)^2),1/3)))),IF(IFERROR(AG1578,0)=1,MAX($D$16,IFERROR(W1578,MAX($D$16,POWER((ABS(K1578)^2)/($I$5*MAX(F1578,0.1)^2),1/3)))),MAX($D$16,POWER((ABS(K1578)^2)/($I$5*MAX(F1578,0.1)^2),1/3))))))),MAX($D$16,POWER((ABS(K1578)^2)/($I$5*MAX(F1578,0.1)^2),1/3)))</f>
        <v>0.82001167890222892</v>
      </c>
      <c r="AI1578">
        <f t="shared" ca="1" si="816"/>
        <v>630.02081167890219</v>
      </c>
      <c r="AJ1578">
        <f t="shared" ca="1" si="817"/>
        <v>630.43081751835325</v>
      </c>
      <c r="AK1578">
        <v>635.5</v>
      </c>
      <c r="AM1578">
        <f t="shared" ca="1" si="828"/>
        <v>0</v>
      </c>
      <c r="AN1578">
        <v>0</v>
      </c>
      <c r="AO1578">
        <f t="shared" ca="1" si="818"/>
        <v>0</v>
      </c>
      <c r="AP1578">
        <f t="shared" ca="1" si="827"/>
        <v>0</v>
      </c>
      <c r="AQ1578">
        <f t="shared" ca="1" si="819"/>
        <v>1</v>
      </c>
      <c r="AR1578" t="str">
        <f t="shared" ca="1" si="820"/>
        <v>Supercritical</v>
      </c>
      <c r="AS1578">
        <f t="shared" ca="1" si="821"/>
        <v>2.716661719145635E-3</v>
      </c>
    </row>
    <row r="1579" spans="1:45" x14ac:dyDescent="0.35">
      <c r="A1579">
        <v>14</v>
      </c>
      <c r="B1579">
        <v>13</v>
      </c>
      <c r="C1579">
        <v>616065.73</v>
      </c>
      <c r="D1579">
        <v>3096608.8679999998</v>
      </c>
      <c r="E1579">
        <v>628.97799999999995</v>
      </c>
      <c r="F1579">
        <v>15</v>
      </c>
      <c r="G1579">
        <v>0</v>
      </c>
      <c r="H1579" t="s">
        <v>194</v>
      </c>
      <c r="I1579">
        <v>0</v>
      </c>
      <c r="J1579">
        <f t="shared" si="822"/>
        <v>1</v>
      </c>
      <c r="K1579">
        <f t="shared" ca="1" si="823"/>
        <v>34.065380321047911</v>
      </c>
      <c r="L1579">
        <f t="shared" ca="1" si="824"/>
        <v>0.30431090207207756</v>
      </c>
      <c r="M1579">
        <f t="shared" ca="1" si="797"/>
        <v>4.5646635310811634</v>
      </c>
      <c r="N1579">
        <f t="shared" ca="1" si="798"/>
        <v>0.29244500817293334</v>
      </c>
      <c r="O1579">
        <f t="shared" ca="1" si="799"/>
        <v>7.4628458568948135</v>
      </c>
      <c r="P1579">
        <f t="shared" ca="1" si="800"/>
        <v>629.28231090207203</v>
      </c>
      <c r="Q1579">
        <f t="shared" ca="1" si="801"/>
        <v>632.12094842927752</v>
      </c>
      <c r="R1579">
        <f t="shared" ca="1" si="802"/>
        <v>6.4555390246457359E-2</v>
      </c>
      <c r="S1579">
        <f t="shared" ca="1" si="803"/>
        <v>4.3192785450003388</v>
      </c>
      <c r="T1579">
        <f t="shared" ca="1" si="804"/>
        <v>26.609388835186213</v>
      </c>
      <c r="U1579">
        <f t="shared" ca="1" si="825"/>
        <v>0.253559376411431</v>
      </c>
      <c r="V1579">
        <f t="shared" ca="1" si="826"/>
        <v>0</v>
      </c>
      <c r="W1579">
        <f t="shared" ca="1" si="805"/>
        <v>0.95780982399993331</v>
      </c>
      <c r="X1579">
        <f t="shared" ca="1" si="806"/>
        <v>14.367147359998999</v>
      </c>
      <c r="Y1579">
        <f t="shared" ca="1" si="807"/>
        <v>0.84934206721169658</v>
      </c>
      <c r="Z1579">
        <f t="shared" ca="1" si="808"/>
        <v>2.371060828393305</v>
      </c>
      <c r="AA1579">
        <f t="shared" ca="1" si="809"/>
        <v>629.93580982399988</v>
      </c>
      <c r="AB1579">
        <f t="shared" ca="1" si="810"/>
        <v>630.22235057078592</v>
      </c>
      <c r="AC1579">
        <f t="shared" ca="1" si="811"/>
        <v>1.5726221793875264E-3</v>
      </c>
      <c r="AD1579">
        <f t="shared" ca="1" si="812"/>
        <v>0.77351465892473481</v>
      </c>
      <c r="AE1579">
        <f t="shared" ca="1" si="813"/>
        <v>15.114043709567863</v>
      </c>
      <c r="AF1579">
        <f t="shared" ca="1" si="814"/>
        <v>1.911163494696666E-4</v>
      </c>
      <c r="AG1579">
        <f t="shared" ca="1" si="815"/>
        <v>1</v>
      </c>
      <c r="AH1579">
        <f ca="1">IFERROR(IF(V34="Supercritical",MAX($D$16,IFERROR(L1579,MAX($D$16,POWER((ABS(K1579)^2)/($I$5*MAX(F1579,0.1)^2),1/3)))),IF(V34="Subcritical",MAX($D$16,IFERROR(W1579,MAX($D$16,POWER((ABS(K1579)^2)/($I$5*MAX(F1579,0.1)^2),1/3)))),IF(AND(IFERROR(V1579,0)=1,IFERROR(AG1579,0)=1),IF(IFERROR(T1579,-1E+99)&gt;=IFERROR(AE1579,-1E+99),MAX($D$16,IFERROR(L1579,MAX($D$16,POWER((ABS(K1579)^2)/($I$5*MAX(F1579,0.1)^2),1/3)))),MAX($D$16,IFERROR(W1579,MAX($D$16,POWER((ABS(K1579)^2)/($I$5*MAX(F1579,0.1)^2),1/3))))),IF(IFERROR(V1579,0)=1,MAX($D$16,IFERROR(L1579,MAX($D$16,POWER((ABS(K1579)^2)/($I$5*MAX(F1579,0.1)^2),1/3)))),IF(IFERROR(AG1579,0)=1,MAX($D$16,IFERROR(W1579,MAX($D$16,POWER((ABS(K1579)^2)/($I$5*MAX(F1579,0.1)^2),1/3)))),MAX($D$16,POWER((ABS(K1579)^2)/($I$5*MAX(F1579,0.1)^2),1/3))))))),MAX($D$16,POWER((ABS(K1579)^2)/($I$5*MAX(F1579,0.1)^2),1/3)))</f>
        <v>0.95780982399993331</v>
      </c>
      <c r="AI1579">
        <f t="shared" ca="1" si="816"/>
        <v>629.93580982399988</v>
      </c>
      <c r="AJ1579">
        <f t="shared" ca="1" si="817"/>
        <v>630.22235057078592</v>
      </c>
      <c r="AK1579">
        <v>635.5</v>
      </c>
      <c r="AM1579">
        <f t="shared" ca="1" si="828"/>
        <v>0</v>
      </c>
      <c r="AN1579">
        <v>0</v>
      </c>
      <c r="AO1579">
        <f t="shared" ca="1" si="818"/>
        <v>0</v>
      </c>
      <c r="AP1579">
        <f t="shared" ca="1" si="827"/>
        <v>0</v>
      </c>
      <c r="AQ1579">
        <f t="shared" ca="1" si="819"/>
        <v>0.77351465892473481</v>
      </c>
      <c r="AR1579" t="str">
        <f t="shared" ca="1" si="820"/>
        <v>Subcritical</v>
      </c>
      <c r="AS1579">
        <f t="shared" ca="1" si="821"/>
        <v>1.5726221793875264E-3</v>
      </c>
    </row>
    <row r="1580" spans="1:45" x14ac:dyDescent="0.35">
      <c r="A1580">
        <v>15</v>
      </c>
      <c r="B1580">
        <v>14</v>
      </c>
      <c r="C1580">
        <v>616065.73</v>
      </c>
      <c r="D1580">
        <v>3096607.8679999998</v>
      </c>
      <c r="E1580">
        <v>628.97799999999995</v>
      </c>
      <c r="F1580">
        <v>15</v>
      </c>
      <c r="G1580">
        <v>0</v>
      </c>
      <c r="H1580" t="s">
        <v>194</v>
      </c>
      <c r="I1580">
        <v>0</v>
      </c>
      <c r="J1580">
        <f t="shared" si="822"/>
        <v>1</v>
      </c>
      <c r="K1580">
        <f t="shared" ca="1" si="823"/>
        <v>34.065380321047911</v>
      </c>
      <c r="L1580">
        <f t="shared" ca="1" si="824"/>
        <v>0.30431090207207756</v>
      </c>
      <c r="M1580">
        <f t="shared" ca="1" si="797"/>
        <v>4.5646635310811634</v>
      </c>
      <c r="N1580">
        <f t="shared" ca="1" si="798"/>
        <v>0.29244500817293334</v>
      </c>
      <c r="O1580">
        <f t="shared" ca="1" si="799"/>
        <v>7.4628458568948135</v>
      </c>
      <c r="P1580">
        <f t="shared" ca="1" si="800"/>
        <v>629.28231090207203</v>
      </c>
      <c r="Q1580">
        <f t="shared" ca="1" si="801"/>
        <v>632.12094842927752</v>
      </c>
      <c r="R1580">
        <f t="shared" ca="1" si="802"/>
        <v>6.4555390246457359E-2</v>
      </c>
      <c r="S1580">
        <f t="shared" ca="1" si="803"/>
        <v>4.3192785450003388</v>
      </c>
      <c r="T1580">
        <f t="shared" ca="1" si="804"/>
        <v>26.609388835186213</v>
      </c>
      <c r="U1580">
        <f t="shared" ca="1" si="825"/>
        <v>-6.4555390246482602E-2</v>
      </c>
      <c r="V1580">
        <f t="shared" ca="1" si="826"/>
        <v>0</v>
      </c>
      <c r="W1580">
        <f t="shared" ca="1" si="805"/>
        <v>0.95371351225236822</v>
      </c>
      <c r="X1580">
        <f t="shared" ca="1" si="806"/>
        <v>14.305702683785523</v>
      </c>
      <c r="Y1580">
        <f t="shared" ca="1" si="807"/>
        <v>0.84611943987997629</v>
      </c>
      <c r="Z1580">
        <f t="shared" ca="1" si="808"/>
        <v>2.3812448136265654</v>
      </c>
      <c r="AA1580">
        <f t="shared" ca="1" si="809"/>
        <v>629.93171351225237</v>
      </c>
      <c r="AB1580">
        <f t="shared" ca="1" si="810"/>
        <v>630.22072099759509</v>
      </c>
      <c r="AC1580">
        <f t="shared" ca="1" si="811"/>
        <v>1.5942204705877343E-3</v>
      </c>
      <c r="AD1580">
        <f t="shared" ca="1" si="812"/>
        <v>0.7785035109909072</v>
      </c>
      <c r="AE1580">
        <f t="shared" ca="1" si="813"/>
        <v>15.090681293297425</v>
      </c>
      <c r="AF1580">
        <f t="shared" ca="1" si="814"/>
        <v>1.8903070963460777E-4</v>
      </c>
      <c r="AG1580">
        <f t="shared" ca="1" si="815"/>
        <v>1</v>
      </c>
      <c r="AH1580">
        <f ca="1">IFERROR(IF(V34="Supercritical",MAX($D$16,IFERROR(L1580,MAX($D$16,POWER((ABS(K1580)^2)/($I$5*MAX(F1580,0.1)^2),1/3)))),IF(V34="Subcritical",MAX($D$16,IFERROR(W1580,MAX($D$16,POWER((ABS(K1580)^2)/($I$5*MAX(F1580,0.1)^2),1/3)))),IF(AND(IFERROR(V1580,0)=1,IFERROR(AG1580,0)=1),IF(IFERROR(T1580,-1E+99)&gt;=IFERROR(AE1580,-1E+99),MAX($D$16,IFERROR(L1580,MAX($D$16,POWER((ABS(K1580)^2)/($I$5*MAX(F1580,0.1)^2),1/3)))),MAX($D$16,IFERROR(W1580,MAX($D$16,POWER((ABS(K1580)^2)/($I$5*MAX(F1580,0.1)^2),1/3))))),IF(IFERROR(V1580,0)=1,MAX($D$16,IFERROR(L1580,MAX($D$16,POWER((ABS(K1580)^2)/($I$5*MAX(F1580,0.1)^2),1/3)))),IF(IFERROR(AG1580,0)=1,MAX($D$16,IFERROR(W1580,MAX($D$16,POWER((ABS(K1580)^2)/($I$5*MAX(F1580,0.1)^2),1/3)))),MAX($D$16,POWER((ABS(K1580)^2)/($I$5*MAX(F1580,0.1)^2),1/3))))))),MAX($D$16,POWER((ABS(K1580)^2)/($I$5*MAX(F1580,0.1)^2),1/3)))</f>
        <v>0.95371351225236822</v>
      </c>
      <c r="AI1580">
        <f t="shared" ca="1" si="816"/>
        <v>629.93171351225237</v>
      </c>
      <c r="AJ1580">
        <f t="shared" ca="1" si="817"/>
        <v>630.22072099759509</v>
      </c>
      <c r="AK1580">
        <v>635.5</v>
      </c>
      <c r="AM1580">
        <f t="shared" ca="1" si="828"/>
        <v>0</v>
      </c>
      <c r="AN1580">
        <v>0</v>
      </c>
      <c r="AO1580">
        <f t="shared" ca="1" si="818"/>
        <v>0</v>
      </c>
      <c r="AP1580">
        <f t="shared" ca="1" si="827"/>
        <v>0</v>
      </c>
      <c r="AQ1580">
        <f t="shared" ca="1" si="819"/>
        <v>0.7785035109909072</v>
      </c>
      <c r="AR1580" t="str">
        <f t="shared" ca="1" si="820"/>
        <v>Subcritical</v>
      </c>
      <c r="AS1580">
        <f t="shared" ca="1" si="821"/>
        <v>1.5942204705877343E-3</v>
      </c>
    </row>
    <row r="1581" spans="1:45" x14ac:dyDescent="0.35">
      <c r="A1581">
        <v>16</v>
      </c>
      <c r="B1581">
        <v>15</v>
      </c>
      <c r="C1581">
        <v>616065.73</v>
      </c>
      <c r="D1581">
        <v>3096606.8679999998</v>
      </c>
      <c r="E1581">
        <v>628.97799999999995</v>
      </c>
      <c r="F1581">
        <v>15</v>
      </c>
      <c r="G1581">
        <v>0</v>
      </c>
      <c r="H1581" t="s">
        <v>194</v>
      </c>
      <c r="I1581">
        <v>0</v>
      </c>
      <c r="J1581">
        <f t="shared" si="822"/>
        <v>1</v>
      </c>
      <c r="K1581">
        <f t="shared" ca="1" si="823"/>
        <v>34.065380321047911</v>
      </c>
      <c r="L1581">
        <f t="shared" ca="1" si="824"/>
        <v>0.30431090207207756</v>
      </c>
      <c r="M1581">
        <f t="shared" ca="1" si="797"/>
        <v>4.5646635310811634</v>
      </c>
      <c r="N1581">
        <f t="shared" ca="1" si="798"/>
        <v>0.29244500817293334</v>
      </c>
      <c r="O1581">
        <f t="shared" ca="1" si="799"/>
        <v>7.4628458568948135</v>
      </c>
      <c r="P1581">
        <f t="shared" ca="1" si="800"/>
        <v>629.28231090207203</v>
      </c>
      <c r="Q1581">
        <f t="shared" ca="1" si="801"/>
        <v>632.12094842927752</v>
      </c>
      <c r="R1581">
        <f t="shared" ca="1" si="802"/>
        <v>6.4555390246457359E-2</v>
      </c>
      <c r="S1581">
        <f t="shared" ca="1" si="803"/>
        <v>4.3192785450003388</v>
      </c>
      <c r="T1581">
        <f t="shared" ca="1" si="804"/>
        <v>26.609388835186213</v>
      </c>
      <c r="U1581">
        <f t="shared" ca="1" si="825"/>
        <v>-6.4555390246482602E-2</v>
      </c>
      <c r="V1581">
        <f t="shared" ca="1" si="826"/>
        <v>0</v>
      </c>
      <c r="W1581">
        <f t="shared" ca="1" si="805"/>
        <v>0.94943204638624856</v>
      </c>
      <c r="X1581">
        <f t="shared" ca="1" si="806"/>
        <v>14.241480695793728</v>
      </c>
      <c r="Y1581">
        <f t="shared" ca="1" si="807"/>
        <v>0.84274780941546767</v>
      </c>
      <c r="Z1581">
        <f t="shared" ca="1" si="808"/>
        <v>2.3919830422625399</v>
      </c>
      <c r="AA1581">
        <f t="shared" ca="1" si="809"/>
        <v>629.92743204638623</v>
      </c>
      <c r="AB1581">
        <f t="shared" ca="1" si="810"/>
        <v>630.21905196863247</v>
      </c>
      <c r="AC1581">
        <f t="shared" ca="1" si="811"/>
        <v>1.6172178811362232E-3</v>
      </c>
      <c r="AD1581">
        <f t="shared" ca="1" si="812"/>
        <v>0.78377543818955231</v>
      </c>
      <c r="AE1581">
        <f t="shared" ca="1" si="813"/>
        <v>15.066858066646709</v>
      </c>
      <c r="AF1581">
        <f t="shared" ca="1" si="814"/>
        <v>1.8380193887423957E-4</v>
      </c>
      <c r="AG1581">
        <f t="shared" ca="1" si="815"/>
        <v>1</v>
      </c>
      <c r="AH1581">
        <f ca="1">IFERROR(IF(V34="Supercritical",MAX($D$16,IFERROR(L1581,MAX($D$16,POWER((ABS(K1581)^2)/($I$5*MAX(F1581,0.1)^2),1/3)))),IF(V34="Subcritical",MAX($D$16,IFERROR(W1581,MAX($D$16,POWER((ABS(K1581)^2)/($I$5*MAX(F1581,0.1)^2),1/3)))),IF(AND(IFERROR(V1581,0)=1,IFERROR(AG1581,0)=1),IF(IFERROR(T1581,-1E+99)&gt;=IFERROR(AE1581,-1E+99),MAX($D$16,IFERROR(L1581,MAX($D$16,POWER((ABS(K1581)^2)/($I$5*MAX(F1581,0.1)^2),1/3)))),MAX($D$16,IFERROR(W1581,MAX($D$16,POWER((ABS(K1581)^2)/($I$5*MAX(F1581,0.1)^2),1/3))))),IF(IFERROR(V1581,0)=1,MAX($D$16,IFERROR(L1581,MAX($D$16,POWER((ABS(K1581)^2)/($I$5*MAX(F1581,0.1)^2),1/3)))),IF(IFERROR(AG1581,0)=1,MAX($D$16,IFERROR(W1581,MAX($D$16,POWER((ABS(K1581)^2)/($I$5*MAX(F1581,0.1)^2),1/3)))),MAX($D$16,POWER((ABS(K1581)^2)/($I$5*MAX(F1581,0.1)^2),1/3))))))),MAX($D$16,POWER((ABS(K1581)^2)/($I$5*MAX(F1581,0.1)^2),1/3)))</f>
        <v>0.94943204638624856</v>
      </c>
      <c r="AI1581">
        <f t="shared" ca="1" si="816"/>
        <v>629.92743204638623</v>
      </c>
      <c r="AJ1581">
        <f t="shared" ca="1" si="817"/>
        <v>630.21905196863247</v>
      </c>
      <c r="AK1581">
        <v>635.5</v>
      </c>
      <c r="AM1581">
        <f t="shared" ca="1" si="828"/>
        <v>0</v>
      </c>
      <c r="AN1581">
        <v>0</v>
      </c>
      <c r="AO1581">
        <f t="shared" ca="1" si="818"/>
        <v>0</v>
      </c>
      <c r="AP1581">
        <f t="shared" ca="1" si="827"/>
        <v>0</v>
      </c>
      <c r="AQ1581">
        <f t="shared" ca="1" si="819"/>
        <v>0.78377543818955231</v>
      </c>
      <c r="AR1581" t="str">
        <f t="shared" ca="1" si="820"/>
        <v>Subcritical</v>
      </c>
      <c r="AS1581">
        <f t="shared" ca="1" si="821"/>
        <v>1.6172178811362232E-3</v>
      </c>
    </row>
    <row r="1582" spans="1:45" x14ac:dyDescent="0.35">
      <c r="A1582">
        <v>17</v>
      </c>
      <c r="B1582">
        <v>16</v>
      </c>
      <c r="C1582">
        <v>616065.73</v>
      </c>
      <c r="D1582">
        <v>3096605.8679999998</v>
      </c>
      <c r="E1582">
        <v>628.97799999999995</v>
      </c>
      <c r="F1582">
        <v>15</v>
      </c>
      <c r="G1582">
        <v>0</v>
      </c>
      <c r="H1582" t="s">
        <v>194</v>
      </c>
      <c r="I1582">
        <v>0</v>
      </c>
      <c r="J1582">
        <f t="shared" si="822"/>
        <v>1</v>
      </c>
      <c r="K1582">
        <f t="shared" ca="1" si="823"/>
        <v>34.065380321047911</v>
      </c>
      <c r="L1582">
        <f t="shared" ca="1" si="824"/>
        <v>0.30431090207207756</v>
      </c>
      <c r="M1582">
        <f t="shared" ca="1" si="797"/>
        <v>4.5646635310811634</v>
      </c>
      <c r="N1582">
        <f t="shared" ca="1" si="798"/>
        <v>0.29244500817293334</v>
      </c>
      <c r="O1582">
        <f t="shared" ca="1" si="799"/>
        <v>7.4628458568948135</v>
      </c>
      <c r="P1582">
        <f t="shared" ca="1" si="800"/>
        <v>629.28231090207203</v>
      </c>
      <c r="Q1582">
        <f t="shared" ca="1" si="801"/>
        <v>632.12094842927752</v>
      </c>
      <c r="R1582">
        <f t="shared" ca="1" si="802"/>
        <v>6.4555390246457359E-2</v>
      </c>
      <c r="S1582">
        <f t="shared" ca="1" si="803"/>
        <v>4.3192785450003388</v>
      </c>
      <c r="T1582">
        <f t="shared" ca="1" si="804"/>
        <v>26.609388835186213</v>
      </c>
      <c r="U1582">
        <f t="shared" ca="1" si="825"/>
        <v>-6.4555390246482602E-2</v>
      </c>
      <c r="V1582">
        <f t="shared" ca="1" si="826"/>
        <v>0</v>
      </c>
      <c r="W1582">
        <f t="shared" ca="1" si="805"/>
        <v>0.944931745028883</v>
      </c>
      <c r="X1582">
        <f t="shared" ca="1" si="806"/>
        <v>14.173976175433245</v>
      </c>
      <c r="Y1582">
        <f t="shared" ca="1" si="807"/>
        <v>0.83920016190638658</v>
      </c>
      <c r="Z1582">
        <f t="shared" ca="1" si="808"/>
        <v>2.4033750233114572</v>
      </c>
      <c r="AA1582">
        <f t="shared" ca="1" si="809"/>
        <v>629.92293174502879</v>
      </c>
      <c r="AB1582">
        <f t="shared" ca="1" si="810"/>
        <v>630.21733600102664</v>
      </c>
      <c r="AC1582">
        <f t="shared" ca="1" si="811"/>
        <v>1.6418678285439212E-3</v>
      </c>
      <c r="AD1582">
        <f t="shared" ca="1" si="812"/>
        <v>0.78938127483657206</v>
      </c>
      <c r="AE1582">
        <f t="shared" ca="1" si="813"/>
        <v>15.042477841643647</v>
      </c>
      <c r="AF1582">
        <f t="shared" ca="1" si="814"/>
        <v>1.7448650862661452E-4</v>
      </c>
      <c r="AG1582">
        <f t="shared" ca="1" si="815"/>
        <v>1</v>
      </c>
      <c r="AH1582">
        <f ca="1">IFERROR(IF(V34="Supercritical",MAX($D$16,IFERROR(L1582,MAX($D$16,POWER((ABS(K1582)^2)/($I$5*MAX(F1582,0.1)^2),1/3)))),IF(V34="Subcritical",MAX($D$16,IFERROR(W1582,MAX($D$16,POWER((ABS(K1582)^2)/($I$5*MAX(F1582,0.1)^2),1/3)))),IF(AND(IFERROR(V1582,0)=1,IFERROR(AG1582,0)=1),IF(IFERROR(T1582,-1E+99)&gt;=IFERROR(AE1582,-1E+99),MAX($D$16,IFERROR(L1582,MAX($D$16,POWER((ABS(K1582)^2)/($I$5*MAX(F1582,0.1)^2),1/3)))),MAX($D$16,IFERROR(W1582,MAX($D$16,POWER((ABS(K1582)^2)/($I$5*MAX(F1582,0.1)^2),1/3))))),IF(IFERROR(V1582,0)=1,MAX($D$16,IFERROR(L1582,MAX($D$16,POWER((ABS(K1582)^2)/($I$5*MAX(F1582,0.1)^2),1/3)))),IF(IFERROR(AG1582,0)=1,MAX($D$16,IFERROR(W1582,MAX($D$16,POWER((ABS(K1582)^2)/($I$5*MAX(F1582,0.1)^2),1/3)))),MAX($D$16,POWER((ABS(K1582)^2)/($I$5*MAX(F1582,0.1)^2),1/3))))))),MAX($D$16,POWER((ABS(K1582)^2)/($I$5*MAX(F1582,0.1)^2),1/3)))</f>
        <v>0.944931745028883</v>
      </c>
      <c r="AI1582">
        <f t="shared" ca="1" si="816"/>
        <v>629.92293174502879</v>
      </c>
      <c r="AJ1582">
        <f t="shared" ca="1" si="817"/>
        <v>630.21733600102664</v>
      </c>
      <c r="AK1582">
        <v>635.5</v>
      </c>
      <c r="AM1582">
        <f t="shared" ca="1" si="828"/>
        <v>0</v>
      </c>
      <c r="AN1582">
        <v>0</v>
      </c>
      <c r="AO1582">
        <f t="shared" ca="1" si="818"/>
        <v>0</v>
      </c>
      <c r="AP1582">
        <f t="shared" ca="1" si="827"/>
        <v>0</v>
      </c>
      <c r="AQ1582">
        <f t="shared" ca="1" si="819"/>
        <v>0.78938127483657206</v>
      </c>
      <c r="AR1582" t="str">
        <f t="shared" ca="1" si="820"/>
        <v>Subcritical</v>
      </c>
      <c r="AS1582">
        <f t="shared" ca="1" si="821"/>
        <v>1.6418678285439212E-3</v>
      </c>
    </row>
    <row r="1583" spans="1:45" x14ac:dyDescent="0.35">
      <c r="A1583">
        <v>18</v>
      </c>
      <c r="B1583">
        <v>17</v>
      </c>
      <c r="C1583">
        <v>616065.73</v>
      </c>
      <c r="D1583">
        <v>3096604.8679999998</v>
      </c>
      <c r="E1583">
        <v>628.97799999999995</v>
      </c>
      <c r="F1583">
        <v>15</v>
      </c>
      <c r="G1583">
        <v>0</v>
      </c>
      <c r="H1583" t="s">
        <v>194</v>
      </c>
      <c r="I1583">
        <v>0</v>
      </c>
      <c r="J1583">
        <f t="shared" si="822"/>
        <v>1</v>
      </c>
      <c r="K1583">
        <f t="shared" ca="1" si="823"/>
        <v>34.065380321047911</v>
      </c>
      <c r="L1583">
        <f t="shared" ca="1" si="824"/>
        <v>0.30431090207207756</v>
      </c>
      <c r="M1583">
        <f t="shared" ca="1" si="797"/>
        <v>4.5646635310811634</v>
      </c>
      <c r="N1583">
        <f t="shared" ca="1" si="798"/>
        <v>0.29244500817293334</v>
      </c>
      <c r="O1583">
        <f t="shared" ca="1" si="799"/>
        <v>7.4628458568948135</v>
      </c>
      <c r="P1583">
        <f t="shared" ca="1" si="800"/>
        <v>629.28231090207203</v>
      </c>
      <c r="Q1583">
        <f t="shared" ca="1" si="801"/>
        <v>632.12094842927752</v>
      </c>
      <c r="R1583">
        <f t="shared" ca="1" si="802"/>
        <v>6.4555390246457359E-2</v>
      </c>
      <c r="S1583">
        <f t="shared" ca="1" si="803"/>
        <v>4.3192785450003388</v>
      </c>
      <c r="T1583">
        <f t="shared" ca="1" si="804"/>
        <v>26.609388835186213</v>
      </c>
      <c r="U1583">
        <f t="shared" ca="1" si="825"/>
        <v>-6.4555390246482602E-2</v>
      </c>
      <c r="V1583">
        <f t="shared" ca="1" si="826"/>
        <v>0</v>
      </c>
      <c r="W1583">
        <f t="shared" ca="1" si="805"/>
        <v>0.94016882411514247</v>
      </c>
      <c r="X1583">
        <f t="shared" ca="1" si="806"/>
        <v>14.102532361727137</v>
      </c>
      <c r="Y1583">
        <f t="shared" ca="1" si="807"/>
        <v>0.83544136708696881</v>
      </c>
      <c r="Z1583">
        <f t="shared" ca="1" si="808"/>
        <v>2.4155505867512099</v>
      </c>
      <c r="AA1583">
        <f t="shared" ca="1" si="809"/>
        <v>629.91816882411513</v>
      </c>
      <c r="AB1583">
        <f t="shared" ca="1" si="810"/>
        <v>630.21556355587632</v>
      </c>
      <c r="AC1583">
        <f t="shared" ca="1" si="811"/>
        <v>1.668502356996655E-3</v>
      </c>
      <c r="AD1583">
        <f t="shared" ca="1" si="812"/>
        <v>0.79538740623943305</v>
      </c>
      <c r="AE1583">
        <f t="shared" ca="1" si="813"/>
        <v>15.017418291523434</v>
      </c>
      <c r="AF1583">
        <f t="shared" ca="1" si="814"/>
        <v>1.6039668412304309E-4</v>
      </c>
      <c r="AG1583">
        <f t="shared" ca="1" si="815"/>
        <v>1</v>
      </c>
      <c r="AH1583">
        <f ca="1">IFERROR(IF(V34="Supercritical",MAX($D$16,IFERROR(L1583,MAX($D$16,POWER((ABS(K1583)^2)/($I$5*MAX(F1583,0.1)^2),1/3)))),IF(V34="Subcritical",MAX($D$16,IFERROR(W1583,MAX($D$16,POWER((ABS(K1583)^2)/($I$5*MAX(F1583,0.1)^2),1/3)))),IF(AND(IFERROR(V1583,0)=1,IFERROR(AG1583,0)=1),IF(IFERROR(T1583,-1E+99)&gt;=IFERROR(AE1583,-1E+99),MAX($D$16,IFERROR(L1583,MAX($D$16,POWER((ABS(K1583)^2)/($I$5*MAX(F1583,0.1)^2),1/3)))),MAX($D$16,IFERROR(W1583,MAX($D$16,POWER((ABS(K1583)^2)/($I$5*MAX(F1583,0.1)^2),1/3))))),IF(IFERROR(V1583,0)=1,MAX($D$16,IFERROR(L1583,MAX($D$16,POWER((ABS(K1583)^2)/($I$5*MAX(F1583,0.1)^2),1/3)))),IF(IFERROR(AG1583,0)=1,MAX($D$16,IFERROR(W1583,MAX($D$16,POWER((ABS(K1583)^2)/($I$5*MAX(F1583,0.1)^2),1/3)))),MAX($D$16,POWER((ABS(K1583)^2)/($I$5*MAX(F1583,0.1)^2),1/3))))))),MAX($D$16,POWER((ABS(K1583)^2)/($I$5*MAX(F1583,0.1)^2),1/3)))</f>
        <v>0.94016882411514247</v>
      </c>
      <c r="AI1583">
        <f t="shared" ca="1" si="816"/>
        <v>629.91816882411513</v>
      </c>
      <c r="AJ1583">
        <f t="shared" ca="1" si="817"/>
        <v>630.21556355587632</v>
      </c>
      <c r="AK1583">
        <v>635.5</v>
      </c>
      <c r="AM1583">
        <f t="shared" ca="1" si="828"/>
        <v>0</v>
      </c>
      <c r="AN1583">
        <v>0</v>
      </c>
      <c r="AO1583">
        <f t="shared" ca="1" si="818"/>
        <v>0</v>
      </c>
      <c r="AP1583">
        <f t="shared" ca="1" si="827"/>
        <v>0</v>
      </c>
      <c r="AQ1583">
        <f t="shared" ca="1" si="819"/>
        <v>0.79538740623943305</v>
      </c>
      <c r="AR1583" t="str">
        <f t="shared" ca="1" si="820"/>
        <v>Subcritical</v>
      </c>
      <c r="AS1583">
        <f t="shared" ca="1" si="821"/>
        <v>1.668502356996655E-3</v>
      </c>
    </row>
    <row r="1584" spans="1:45" x14ac:dyDescent="0.35">
      <c r="A1584">
        <v>19</v>
      </c>
      <c r="B1584">
        <v>18</v>
      </c>
      <c r="C1584">
        <v>616065.73</v>
      </c>
      <c r="D1584">
        <v>3096603.8679999998</v>
      </c>
      <c r="E1584">
        <v>628.97799999999995</v>
      </c>
      <c r="F1584">
        <v>15</v>
      </c>
      <c r="G1584">
        <v>0</v>
      </c>
      <c r="H1584" t="s">
        <v>194</v>
      </c>
      <c r="I1584">
        <v>0</v>
      </c>
      <c r="J1584">
        <f t="shared" si="822"/>
        <v>1</v>
      </c>
      <c r="K1584">
        <f t="shared" ca="1" si="823"/>
        <v>34.065380321047911</v>
      </c>
      <c r="L1584">
        <f t="shared" ca="1" si="824"/>
        <v>0.30431090207207756</v>
      </c>
      <c r="M1584">
        <f t="shared" ca="1" si="797"/>
        <v>4.5646635310811634</v>
      </c>
      <c r="N1584">
        <f t="shared" ca="1" si="798"/>
        <v>0.29244500817293334</v>
      </c>
      <c r="O1584">
        <f t="shared" ca="1" si="799"/>
        <v>7.4628458568948135</v>
      </c>
      <c r="P1584">
        <f t="shared" ca="1" si="800"/>
        <v>629.28231090207203</v>
      </c>
      <c r="Q1584">
        <f t="shared" ca="1" si="801"/>
        <v>632.12094842927752</v>
      </c>
      <c r="R1584">
        <f t="shared" ca="1" si="802"/>
        <v>6.4555390246457359E-2</v>
      </c>
      <c r="S1584">
        <f t="shared" ca="1" si="803"/>
        <v>4.3192785450003388</v>
      </c>
      <c r="T1584">
        <f t="shared" ca="1" si="804"/>
        <v>26.609388835186213</v>
      </c>
      <c r="U1584">
        <f t="shared" ca="1" si="825"/>
        <v>-6.4555390246482602E-2</v>
      </c>
      <c r="V1584">
        <f t="shared" ca="1" si="826"/>
        <v>0</v>
      </c>
      <c r="W1584">
        <f t="shared" ca="1" si="805"/>
        <v>0.93508715716363955</v>
      </c>
      <c r="X1584">
        <f t="shared" ca="1" si="806"/>
        <v>14.026307357454593</v>
      </c>
      <c r="Y1584">
        <f t="shared" ca="1" si="807"/>
        <v>0.83142634427567919</v>
      </c>
      <c r="Z1584">
        <f t="shared" ca="1" si="808"/>
        <v>2.4286777305605747</v>
      </c>
      <c r="AA1584">
        <f t="shared" ca="1" si="809"/>
        <v>629.91308715716355</v>
      </c>
      <c r="AB1584">
        <f t="shared" ca="1" si="810"/>
        <v>630.21372301439703</v>
      </c>
      <c r="AC1584">
        <f t="shared" ca="1" si="811"/>
        <v>1.6975552743875742E-3</v>
      </c>
      <c r="AD1584">
        <f t="shared" ca="1" si="812"/>
        <v>0.80187992447693379</v>
      </c>
      <c r="AE1584">
        <f t="shared" ca="1" si="813"/>
        <v>14.991531808650064</v>
      </c>
      <c r="AF1584">
        <f t="shared" ca="1" si="814"/>
        <v>1.4141359440600354E-4</v>
      </c>
      <c r="AG1584">
        <f t="shared" ca="1" si="815"/>
        <v>1</v>
      </c>
      <c r="AH1584">
        <f ca="1">IFERROR(IF(V34="Supercritical",MAX($D$16,IFERROR(L1584,MAX($D$16,POWER((ABS(K1584)^2)/($I$5*MAX(F1584,0.1)^2),1/3)))),IF(V34="Subcritical",MAX($D$16,IFERROR(W1584,MAX($D$16,POWER((ABS(K1584)^2)/($I$5*MAX(F1584,0.1)^2),1/3)))),IF(AND(IFERROR(V1584,0)=1,IFERROR(AG1584,0)=1),IF(IFERROR(T1584,-1E+99)&gt;=IFERROR(AE1584,-1E+99),MAX($D$16,IFERROR(L1584,MAX($D$16,POWER((ABS(K1584)^2)/($I$5*MAX(F1584,0.1)^2),1/3)))),MAX($D$16,IFERROR(W1584,MAX($D$16,POWER((ABS(K1584)^2)/($I$5*MAX(F1584,0.1)^2),1/3))))),IF(IFERROR(V1584,0)=1,MAX($D$16,IFERROR(L1584,MAX($D$16,POWER((ABS(K1584)^2)/($I$5*MAX(F1584,0.1)^2),1/3)))),IF(IFERROR(AG1584,0)=1,MAX($D$16,IFERROR(W1584,MAX($D$16,POWER((ABS(K1584)^2)/($I$5*MAX(F1584,0.1)^2),1/3)))),MAX($D$16,POWER((ABS(K1584)^2)/($I$5*MAX(F1584,0.1)^2),1/3))))))),MAX($D$16,POWER((ABS(K1584)^2)/($I$5*MAX(F1584,0.1)^2),1/3)))</f>
        <v>0.93508715716363955</v>
      </c>
      <c r="AI1584">
        <f t="shared" ca="1" si="816"/>
        <v>629.91308715716355</v>
      </c>
      <c r="AJ1584">
        <f t="shared" ca="1" si="817"/>
        <v>630.21372301439703</v>
      </c>
      <c r="AK1584">
        <v>635.5</v>
      </c>
      <c r="AM1584">
        <f t="shared" ca="1" si="828"/>
        <v>0</v>
      </c>
      <c r="AN1584">
        <v>0</v>
      </c>
      <c r="AO1584">
        <f t="shared" ca="1" si="818"/>
        <v>0</v>
      </c>
      <c r="AP1584">
        <f t="shared" ca="1" si="827"/>
        <v>0</v>
      </c>
      <c r="AQ1584">
        <f t="shared" ca="1" si="819"/>
        <v>0.80187992447693379</v>
      </c>
      <c r="AR1584" t="str">
        <f t="shared" ca="1" si="820"/>
        <v>Subcritical</v>
      </c>
      <c r="AS1584">
        <f t="shared" ca="1" si="821"/>
        <v>1.6975552743875742E-3</v>
      </c>
    </row>
    <row r="1585" spans="1:45" x14ac:dyDescent="0.35">
      <c r="A1585">
        <v>20</v>
      </c>
      <c r="B1585">
        <v>19</v>
      </c>
      <c r="C1585">
        <v>616065.73</v>
      </c>
      <c r="D1585">
        <v>3096602.8679999998</v>
      </c>
      <c r="E1585">
        <v>628.97799999999995</v>
      </c>
      <c r="F1585">
        <v>15</v>
      </c>
      <c r="G1585">
        <v>0</v>
      </c>
      <c r="H1585" t="s">
        <v>194</v>
      </c>
      <c r="I1585">
        <v>0</v>
      </c>
      <c r="J1585">
        <f t="shared" si="822"/>
        <v>1</v>
      </c>
      <c r="K1585">
        <f t="shared" ca="1" si="823"/>
        <v>34.065380321047911</v>
      </c>
      <c r="L1585">
        <f t="shared" ca="1" si="824"/>
        <v>0.30431090207207756</v>
      </c>
      <c r="M1585">
        <f t="shared" ca="1" si="797"/>
        <v>4.5646635310811634</v>
      </c>
      <c r="N1585">
        <f t="shared" ca="1" si="798"/>
        <v>0.29244500817293334</v>
      </c>
      <c r="O1585">
        <f t="shared" ca="1" si="799"/>
        <v>7.4628458568948135</v>
      </c>
      <c r="P1585">
        <f t="shared" ca="1" si="800"/>
        <v>629.28231090207203</v>
      </c>
      <c r="Q1585">
        <f t="shared" ca="1" si="801"/>
        <v>632.12094842927752</v>
      </c>
      <c r="R1585">
        <f t="shared" ca="1" si="802"/>
        <v>6.4555390246457359E-2</v>
      </c>
      <c r="S1585">
        <f t="shared" ca="1" si="803"/>
        <v>4.3192785450003388</v>
      </c>
      <c r="T1585">
        <f t="shared" ca="1" si="804"/>
        <v>26.609388835186213</v>
      </c>
      <c r="U1585">
        <f t="shared" ca="1" si="825"/>
        <v>-6.4555390246482602E-2</v>
      </c>
      <c r="V1585">
        <f t="shared" ca="1" si="826"/>
        <v>0</v>
      </c>
      <c r="W1585">
        <f t="shared" ca="1" si="805"/>
        <v>0.92961571457485104</v>
      </c>
      <c r="X1585">
        <f t="shared" ca="1" si="806"/>
        <v>13.944235718622766</v>
      </c>
      <c r="Y1585">
        <f t="shared" ca="1" si="807"/>
        <v>0.8270979479238364</v>
      </c>
      <c r="Z1585">
        <f t="shared" ca="1" si="808"/>
        <v>2.4429722079032996</v>
      </c>
      <c r="AA1585">
        <f t="shared" ca="1" si="809"/>
        <v>629.90761571457483</v>
      </c>
      <c r="AB1585">
        <f t="shared" ca="1" si="810"/>
        <v>630.21180089340191</v>
      </c>
      <c r="AC1585">
        <f t="shared" ca="1" si="811"/>
        <v>1.7295919142964738E-3</v>
      </c>
      <c r="AD1585">
        <f t="shared" ca="1" si="812"/>
        <v>0.80896977253181368</v>
      </c>
      <c r="AE1585">
        <f t="shared" ca="1" si="813"/>
        <v>14.964649997237146</v>
      </c>
      <c r="AF1585">
        <f t="shared" ca="1" si="814"/>
        <v>1.1825511228380492E-4</v>
      </c>
      <c r="AG1585">
        <f t="shared" ca="1" si="815"/>
        <v>1</v>
      </c>
      <c r="AH1585">
        <f ca="1">IFERROR(IF(V34="Supercritical",MAX($D$16,IFERROR(L1585,MAX($D$16,POWER((ABS(K1585)^2)/($I$5*MAX(F1585,0.1)^2),1/3)))),IF(V34="Subcritical",MAX($D$16,IFERROR(W1585,MAX($D$16,POWER((ABS(K1585)^2)/($I$5*MAX(F1585,0.1)^2),1/3)))),IF(AND(IFERROR(V1585,0)=1,IFERROR(AG1585,0)=1),IF(IFERROR(T1585,-1E+99)&gt;=IFERROR(AE1585,-1E+99),MAX($D$16,IFERROR(L1585,MAX($D$16,POWER((ABS(K1585)^2)/($I$5*MAX(F1585,0.1)^2),1/3)))),MAX($D$16,IFERROR(W1585,MAX($D$16,POWER((ABS(K1585)^2)/($I$5*MAX(F1585,0.1)^2),1/3))))),IF(IFERROR(V1585,0)=1,MAX($D$16,IFERROR(L1585,MAX($D$16,POWER((ABS(K1585)^2)/($I$5*MAX(F1585,0.1)^2),1/3)))),IF(IFERROR(AG1585,0)=1,MAX($D$16,IFERROR(W1585,MAX($D$16,POWER((ABS(K1585)^2)/($I$5*MAX(F1585,0.1)^2),1/3)))),MAX($D$16,POWER((ABS(K1585)^2)/($I$5*MAX(F1585,0.1)^2),1/3))))))),MAX($D$16,POWER((ABS(K1585)^2)/($I$5*MAX(F1585,0.1)^2),1/3)))</f>
        <v>0.92961571457485104</v>
      </c>
      <c r="AI1585">
        <f t="shared" ca="1" si="816"/>
        <v>629.90761571457483</v>
      </c>
      <c r="AJ1585">
        <f t="shared" ca="1" si="817"/>
        <v>630.21180089340191</v>
      </c>
      <c r="AK1585">
        <v>635.5</v>
      </c>
      <c r="AM1585">
        <f t="shared" ca="1" si="828"/>
        <v>0</v>
      </c>
      <c r="AN1585">
        <v>0</v>
      </c>
      <c r="AO1585">
        <f t="shared" ca="1" si="818"/>
        <v>0</v>
      </c>
      <c r="AP1585">
        <f t="shared" ca="1" si="827"/>
        <v>0</v>
      </c>
      <c r="AQ1585">
        <f t="shared" ca="1" si="819"/>
        <v>0.80896977253181368</v>
      </c>
      <c r="AR1585" t="str">
        <f t="shared" ca="1" si="820"/>
        <v>Subcritical</v>
      </c>
      <c r="AS1585">
        <f t="shared" ca="1" si="821"/>
        <v>1.7295919142964738E-3</v>
      </c>
    </row>
    <row r="1586" spans="1:45" x14ac:dyDescent="0.35">
      <c r="A1586">
        <v>21</v>
      </c>
      <c r="B1586">
        <v>20</v>
      </c>
      <c r="C1586">
        <v>616065.73</v>
      </c>
      <c r="D1586">
        <v>3096601.8679999998</v>
      </c>
      <c r="E1586">
        <v>628.97799999999995</v>
      </c>
      <c r="F1586">
        <v>15</v>
      </c>
      <c r="G1586">
        <v>0</v>
      </c>
      <c r="H1586" t="s">
        <v>194</v>
      </c>
      <c r="I1586">
        <v>0</v>
      </c>
      <c r="J1586">
        <f t="shared" si="822"/>
        <v>1</v>
      </c>
      <c r="K1586">
        <f t="shared" ca="1" si="823"/>
        <v>34.065380321047911</v>
      </c>
      <c r="L1586">
        <f t="shared" ca="1" si="824"/>
        <v>0.30431090207207756</v>
      </c>
      <c r="M1586">
        <f t="shared" ca="1" si="797"/>
        <v>4.5646635310811634</v>
      </c>
      <c r="N1586">
        <f t="shared" ca="1" si="798"/>
        <v>0.29244500817293334</v>
      </c>
      <c r="O1586">
        <f t="shared" ca="1" si="799"/>
        <v>7.4628458568948135</v>
      </c>
      <c r="P1586">
        <f t="shared" ca="1" si="800"/>
        <v>629.28231090207203</v>
      </c>
      <c r="Q1586">
        <f t="shared" ca="1" si="801"/>
        <v>632.12094842927752</v>
      </c>
      <c r="R1586">
        <f t="shared" ca="1" si="802"/>
        <v>6.4555390246457359E-2</v>
      </c>
      <c r="S1586">
        <f t="shared" ca="1" si="803"/>
        <v>4.3192785450003388</v>
      </c>
      <c r="T1586">
        <f t="shared" ca="1" si="804"/>
        <v>26.609388835186213</v>
      </c>
      <c r="U1586">
        <f t="shared" ca="1" si="825"/>
        <v>-6.4555390246482602E-2</v>
      </c>
      <c r="V1586">
        <f t="shared" ca="1" si="826"/>
        <v>0</v>
      </c>
      <c r="W1586">
        <f t="shared" ca="1" si="805"/>
        <v>0.92366477298989047</v>
      </c>
      <c r="X1586">
        <f t="shared" ca="1" si="806"/>
        <v>13.854971594848356</v>
      </c>
      <c r="Y1586">
        <f t="shared" ca="1" si="807"/>
        <v>0.82238384172609236</v>
      </c>
      <c r="Z1586">
        <f t="shared" ca="1" si="808"/>
        <v>2.4587116680711434</v>
      </c>
      <c r="AA1586">
        <f t="shared" ca="1" si="809"/>
        <v>629.90166477298988</v>
      </c>
      <c r="AB1586">
        <f t="shared" ca="1" si="810"/>
        <v>630.20978215661421</v>
      </c>
      <c r="AC1586">
        <f t="shared" ca="1" si="811"/>
        <v>1.7653532888024846E-3</v>
      </c>
      <c r="AD1586">
        <f t="shared" ca="1" si="812"/>
        <v>0.81680033686256492</v>
      </c>
      <c r="AE1586">
        <f t="shared" ca="1" si="813"/>
        <v>14.936589792456425</v>
      </c>
      <c r="AF1586">
        <f t="shared" ca="1" si="814"/>
        <v>9.2561268957069842E-5</v>
      </c>
      <c r="AG1586">
        <f t="shared" ca="1" si="815"/>
        <v>1</v>
      </c>
      <c r="AH1586">
        <f ca="1">IFERROR(IF(V34="Supercritical",MAX($D$16,IFERROR(L1586,MAX($D$16,POWER((ABS(K1586)^2)/($I$5*MAX(F1586,0.1)^2),1/3)))),IF(V34="Subcritical",MAX($D$16,IFERROR(W1586,MAX($D$16,POWER((ABS(K1586)^2)/($I$5*MAX(F1586,0.1)^2),1/3)))),IF(AND(IFERROR(V1586,0)=1,IFERROR(AG1586,0)=1),IF(IFERROR(T1586,-1E+99)&gt;=IFERROR(AE1586,-1E+99),MAX($D$16,IFERROR(L1586,MAX($D$16,POWER((ABS(K1586)^2)/($I$5*MAX(F1586,0.1)^2),1/3)))),MAX($D$16,IFERROR(W1586,MAX($D$16,POWER((ABS(K1586)^2)/($I$5*MAX(F1586,0.1)^2),1/3))))),IF(IFERROR(V1586,0)=1,MAX($D$16,IFERROR(L1586,MAX($D$16,POWER((ABS(K1586)^2)/($I$5*MAX(F1586,0.1)^2),1/3)))),IF(IFERROR(AG1586,0)=1,MAX($D$16,IFERROR(W1586,MAX($D$16,POWER((ABS(K1586)^2)/($I$5*MAX(F1586,0.1)^2),1/3)))),MAX($D$16,POWER((ABS(K1586)^2)/($I$5*MAX(F1586,0.1)^2),1/3))))))),MAX($D$16,POWER((ABS(K1586)^2)/($I$5*MAX(F1586,0.1)^2),1/3)))</f>
        <v>0.92366477298989047</v>
      </c>
      <c r="AI1586">
        <f t="shared" ca="1" si="816"/>
        <v>629.90166477298988</v>
      </c>
      <c r="AJ1586">
        <f t="shared" ca="1" si="817"/>
        <v>630.20978215661421</v>
      </c>
      <c r="AK1586">
        <v>635.5</v>
      </c>
      <c r="AM1586">
        <f t="shared" ca="1" si="828"/>
        <v>0</v>
      </c>
      <c r="AN1586">
        <v>0</v>
      </c>
      <c r="AO1586">
        <f t="shared" ca="1" si="818"/>
        <v>0</v>
      </c>
      <c r="AP1586">
        <f t="shared" ca="1" si="827"/>
        <v>0</v>
      </c>
      <c r="AQ1586">
        <f t="shared" ca="1" si="819"/>
        <v>0.81680033686256492</v>
      </c>
      <c r="AR1586" t="str">
        <f t="shared" ca="1" si="820"/>
        <v>Subcritical</v>
      </c>
      <c r="AS1586">
        <f t="shared" ca="1" si="821"/>
        <v>1.7653532888024846E-3</v>
      </c>
    </row>
    <row r="1587" spans="1:45" x14ac:dyDescent="0.35">
      <c r="A1587">
        <v>22</v>
      </c>
      <c r="B1587">
        <v>21</v>
      </c>
      <c r="C1587">
        <v>616065.73</v>
      </c>
      <c r="D1587">
        <v>3096600.8679999998</v>
      </c>
      <c r="E1587">
        <v>628.97799999999995</v>
      </c>
      <c r="F1587">
        <v>15</v>
      </c>
      <c r="G1587">
        <v>0</v>
      </c>
      <c r="H1587" t="s">
        <v>194</v>
      </c>
      <c r="I1587">
        <v>0</v>
      </c>
      <c r="J1587">
        <f t="shared" si="822"/>
        <v>1</v>
      </c>
      <c r="K1587">
        <f t="shared" ca="1" si="823"/>
        <v>34.065380321047911</v>
      </c>
      <c r="L1587">
        <f t="shared" ca="1" si="824"/>
        <v>0.30431090207207756</v>
      </c>
      <c r="M1587">
        <f t="shared" ca="1" si="797"/>
        <v>4.5646635310811634</v>
      </c>
      <c r="N1587">
        <f t="shared" ca="1" si="798"/>
        <v>0.29244500817293334</v>
      </c>
      <c r="O1587">
        <f t="shared" ca="1" si="799"/>
        <v>7.4628458568948135</v>
      </c>
      <c r="P1587">
        <f t="shared" ca="1" si="800"/>
        <v>629.28231090207203</v>
      </c>
      <c r="Q1587">
        <f t="shared" ca="1" si="801"/>
        <v>632.12094842927752</v>
      </c>
      <c r="R1587">
        <f t="shared" ca="1" si="802"/>
        <v>6.4555390246457359E-2</v>
      </c>
      <c r="S1587">
        <f t="shared" ca="1" si="803"/>
        <v>4.3192785450003388</v>
      </c>
      <c r="T1587">
        <f t="shared" ca="1" si="804"/>
        <v>26.609388835186213</v>
      </c>
      <c r="U1587">
        <f t="shared" ca="1" si="825"/>
        <v>-6.4555390246482602E-2</v>
      </c>
      <c r="V1587">
        <f t="shared" ca="1" si="826"/>
        <v>0</v>
      </c>
      <c r="W1587">
        <f t="shared" ca="1" si="805"/>
        <v>0.91711857599375013</v>
      </c>
      <c r="X1587">
        <f t="shared" ca="1" si="806"/>
        <v>13.756778639906251</v>
      </c>
      <c r="Y1587">
        <f t="shared" ca="1" si="807"/>
        <v>0.81719049789446996</v>
      </c>
      <c r="Z1587">
        <f t="shared" ca="1" si="808"/>
        <v>2.4762614281100372</v>
      </c>
      <c r="AA1587">
        <f t="shared" ca="1" si="809"/>
        <v>629.89511857599371</v>
      </c>
      <c r="AB1587">
        <f t="shared" ca="1" si="810"/>
        <v>630.2076502100582</v>
      </c>
      <c r="AC1587">
        <f t="shared" ca="1" si="811"/>
        <v>1.8058337258046778E-3</v>
      </c>
      <c r="AD1587">
        <f t="shared" ca="1" si="812"/>
        <v>0.82556114389522861</v>
      </c>
      <c r="AE1587">
        <f t="shared" ca="1" si="813"/>
        <v>14.907155633833153</v>
      </c>
      <c r="AF1587">
        <f t="shared" ca="1" si="814"/>
        <v>6.6688623178379203E-5</v>
      </c>
      <c r="AG1587">
        <f t="shared" ca="1" si="815"/>
        <v>1</v>
      </c>
      <c r="AH1587">
        <f ca="1">IFERROR(IF(V34="Supercritical",MAX($D$16,IFERROR(L1587,MAX($D$16,POWER((ABS(K1587)^2)/($I$5*MAX(F1587,0.1)^2),1/3)))),IF(V34="Subcritical",MAX($D$16,IFERROR(W1587,MAX($D$16,POWER((ABS(K1587)^2)/($I$5*MAX(F1587,0.1)^2),1/3)))),IF(AND(IFERROR(V1587,0)=1,IFERROR(AG1587,0)=1),IF(IFERROR(T1587,-1E+99)&gt;=IFERROR(AE1587,-1E+99),MAX($D$16,IFERROR(L1587,MAX($D$16,POWER((ABS(K1587)^2)/($I$5*MAX(F1587,0.1)^2),1/3)))),MAX($D$16,IFERROR(W1587,MAX($D$16,POWER((ABS(K1587)^2)/($I$5*MAX(F1587,0.1)^2),1/3))))),IF(IFERROR(V1587,0)=1,MAX($D$16,IFERROR(L1587,MAX($D$16,POWER((ABS(K1587)^2)/($I$5*MAX(F1587,0.1)^2),1/3)))),IF(IFERROR(AG1587,0)=1,MAX($D$16,IFERROR(W1587,MAX($D$16,POWER((ABS(K1587)^2)/($I$5*MAX(F1587,0.1)^2),1/3)))),MAX($D$16,POWER((ABS(K1587)^2)/($I$5*MAX(F1587,0.1)^2),1/3))))))),MAX($D$16,POWER((ABS(K1587)^2)/($I$5*MAX(F1587,0.1)^2),1/3)))</f>
        <v>0.91711857599375013</v>
      </c>
      <c r="AI1587">
        <f t="shared" ca="1" si="816"/>
        <v>629.89511857599371</v>
      </c>
      <c r="AJ1587">
        <f t="shared" ca="1" si="817"/>
        <v>630.2076502100582</v>
      </c>
      <c r="AK1587">
        <v>635.5</v>
      </c>
      <c r="AM1587">
        <f t="shared" ca="1" si="828"/>
        <v>0</v>
      </c>
      <c r="AN1587">
        <v>0</v>
      </c>
      <c r="AO1587">
        <f t="shared" ca="1" si="818"/>
        <v>0</v>
      </c>
      <c r="AP1587">
        <f t="shared" ca="1" si="827"/>
        <v>0</v>
      </c>
      <c r="AQ1587">
        <f t="shared" ca="1" si="819"/>
        <v>0.82556114389522861</v>
      </c>
      <c r="AR1587" t="str">
        <f t="shared" ca="1" si="820"/>
        <v>Subcritical</v>
      </c>
      <c r="AS1587">
        <f t="shared" ca="1" si="821"/>
        <v>1.8058337258046778E-3</v>
      </c>
    </row>
    <row r="1588" spans="1:45" x14ac:dyDescent="0.35">
      <c r="A1588">
        <v>23</v>
      </c>
      <c r="B1588">
        <v>22</v>
      </c>
      <c r="C1588">
        <v>616065.73</v>
      </c>
      <c r="D1588">
        <v>3096599.8679999998</v>
      </c>
      <c r="E1588">
        <v>628.97799999999995</v>
      </c>
      <c r="F1588">
        <v>15</v>
      </c>
      <c r="G1588">
        <v>0</v>
      </c>
      <c r="H1588" t="s">
        <v>194</v>
      </c>
      <c r="I1588">
        <v>0</v>
      </c>
      <c r="J1588">
        <f t="shared" si="822"/>
        <v>1</v>
      </c>
      <c r="K1588">
        <f t="shared" ca="1" si="823"/>
        <v>34.065380321047911</v>
      </c>
      <c r="L1588">
        <f t="shared" ca="1" si="824"/>
        <v>0.30431090207207756</v>
      </c>
      <c r="M1588">
        <f t="shared" ca="1" si="797"/>
        <v>4.5646635310811634</v>
      </c>
      <c r="N1588">
        <f t="shared" ca="1" si="798"/>
        <v>0.29244500817293334</v>
      </c>
      <c r="O1588">
        <f t="shared" ca="1" si="799"/>
        <v>7.4628458568948135</v>
      </c>
      <c r="P1588">
        <f t="shared" ca="1" si="800"/>
        <v>629.28231090207203</v>
      </c>
      <c r="Q1588">
        <f t="shared" ca="1" si="801"/>
        <v>632.12094842927752</v>
      </c>
      <c r="R1588">
        <f t="shared" ca="1" si="802"/>
        <v>6.4555390246457359E-2</v>
      </c>
      <c r="S1588">
        <f t="shared" ca="1" si="803"/>
        <v>4.3192785450003388</v>
      </c>
      <c r="T1588">
        <f t="shared" ca="1" si="804"/>
        <v>26.609388835186213</v>
      </c>
      <c r="U1588">
        <f t="shared" ca="1" si="825"/>
        <v>-6.4555390246482602E-2</v>
      </c>
      <c r="V1588">
        <f t="shared" ca="1" si="826"/>
        <v>0</v>
      </c>
      <c r="W1588">
        <f t="shared" ca="1" si="805"/>
        <v>0.9098192792226153</v>
      </c>
      <c r="X1588">
        <f t="shared" ca="1" si="806"/>
        <v>13.647289188339229</v>
      </c>
      <c r="Y1588">
        <f t="shared" ca="1" si="807"/>
        <v>0.81139015805347681</v>
      </c>
      <c r="Z1588">
        <f t="shared" ca="1" si="808"/>
        <v>2.4961279746423699</v>
      </c>
      <c r="AA1588">
        <f t="shared" ca="1" si="809"/>
        <v>629.88781927922253</v>
      </c>
      <c r="AB1588">
        <f t="shared" ca="1" si="810"/>
        <v>630.20538578614367</v>
      </c>
      <c r="AC1588">
        <f t="shared" ca="1" si="811"/>
        <v>1.8524360855862471E-3</v>
      </c>
      <c r="AD1588">
        <f t="shared" ca="1" si="812"/>
        <v>0.83551600997943287</v>
      </c>
      <c r="AE1588">
        <f t="shared" ca="1" si="813"/>
        <v>14.87612731930499</v>
      </c>
      <c r="AF1588">
        <f t="shared" ca="1" si="814"/>
        <v>4.3210571561758115E-5</v>
      </c>
      <c r="AG1588">
        <f t="shared" ca="1" si="815"/>
        <v>1</v>
      </c>
      <c r="AH1588">
        <f ca="1">IFERROR(IF(V34="Supercritical",MAX($D$16,IFERROR(L1588,MAX($D$16,POWER((ABS(K1588)^2)/($I$5*MAX(F1588,0.1)^2),1/3)))),IF(V34="Subcritical",MAX($D$16,IFERROR(W1588,MAX($D$16,POWER((ABS(K1588)^2)/($I$5*MAX(F1588,0.1)^2),1/3)))),IF(AND(IFERROR(V1588,0)=1,IFERROR(AG1588,0)=1),IF(IFERROR(T1588,-1E+99)&gt;=IFERROR(AE1588,-1E+99),MAX($D$16,IFERROR(L1588,MAX($D$16,POWER((ABS(K1588)^2)/($I$5*MAX(F1588,0.1)^2),1/3)))),MAX($D$16,IFERROR(W1588,MAX($D$16,POWER((ABS(K1588)^2)/($I$5*MAX(F1588,0.1)^2),1/3))))),IF(IFERROR(V1588,0)=1,MAX($D$16,IFERROR(L1588,MAX($D$16,POWER((ABS(K1588)^2)/($I$5*MAX(F1588,0.1)^2),1/3)))),IF(IFERROR(AG1588,0)=1,MAX($D$16,IFERROR(W1588,MAX($D$16,POWER((ABS(K1588)^2)/($I$5*MAX(F1588,0.1)^2),1/3)))),MAX($D$16,POWER((ABS(K1588)^2)/($I$5*MAX(F1588,0.1)^2),1/3))))))),MAX($D$16,POWER((ABS(K1588)^2)/($I$5*MAX(F1588,0.1)^2),1/3)))</f>
        <v>0.9098192792226153</v>
      </c>
      <c r="AI1588">
        <f t="shared" ca="1" si="816"/>
        <v>629.88781927922253</v>
      </c>
      <c r="AJ1588">
        <f t="shared" ca="1" si="817"/>
        <v>630.20538578614367</v>
      </c>
      <c r="AK1588">
        <v>635.5</v>
      </c>
      <c r="AM1588">
        <f t="shared" ca="1" si="828"/>
        <v>0</v>
      </c>
      <c r="AN1588">
        <v>0</v>
      </c>
      <c r="AO1588">
        <f t="shared" ca="1" si="818"/>
        <v>0</v>
      </c>
      <c r="AP1588">
        <f t="shared" ca="1" si="827"/>
        <v>0</v>
      </c>
      <c r="AQ1588">
        <f t="shared" ca="1" si="819"/>
        <v>0.83551600997943287</v>
      </c>
      <c r="AR1588" t="str">
        <f t="shared" ca="1" si="820"/>
        <v>Subcritical</v>
      </c>
      <c r="AS1588">
        <f t="shared" ca="1" si="821"/>
        <v>1.8524360855862471E-3</v>
      </c>
    </row>
    <row r="1589" spans="1:45" x14ac:dyDescent="0.35">
      <c r="A1589">
        <v>24</v>
      </c>
      <c r="B1589">
        <v>23</v>
      </c>
      <c r="C1589">
        <v>616065.73</v>
      </c>
      <c r="D1589">
        <v>3096598.8679999998</v>
      </c>
      <c r="E1589">
        <v>628.97799999999995</v>
      </c>
      <c r="F1589">
        <v>15</v>
      </c>
      <c r="G1589">
        <v>0</v>
      </c>
      <c r="H1589" t="s">
        <v>194</v>
      </c>
      <c r="I1589">
        <v>0</v>
      </c>
      <c r="J1589">
        <f t="shared" si="822"/>
        <v>1</v>
      </c>
      <c r="K1589">
        <f t="shared" ca="1" si="823"/>
        <v>34.065380321047911</v>
      </c>
      <c r="L1589">
        <f t="shared" ca="1" si="824"/>
        <v>0.30431090207207756</v>
      </c>
      <c r="M1589">
        <f t="shared" ca="1" si="797"/>
        <v>4.5646635310811634</v>
      </c>
      <c r="N1589">
        <f t="shared" ca="1" si="798"/>
        <v>0.29244500817293334</v>
      </c>
      <c r="O1589">
        <f t="shared" ca="1" si="799"/>
        <v>7.4628458568948135</v>
      </c>
      <c r="P1589">
        <f t="shared" ca="1" si="800"/>
        <v>629.28231090207203</v>
      </c>
      <c r="Q1589">
        <f t="shared" ca="1" si="801"/>
        <v>632.12094842927752</v>
      </c>
      <c r="R1589">
        <f t="shared" ca="1" si="802"/>
        <v>6.4555390246457359E-2</v>
      </c>
      <c r="S1589">
        <f t="shared" ca="1" si="803"/>
        <v>4.3192785450003388</v>
      </c>
      <c r="T1589">
        <f t="shared" ca="1" si="804"/>
        <v>26.609388835186213</v>
      </c>
      <c r="U1589">
        <f t="shared" ca="1" si="825"/>
        <v>-6.4555390246482602E-2</v>
      </c>
      <c r="V1589">
        <f t="shared" ca="1" si="826"/>
        <v>0</v>
      </c>
      <c r="W1589">
        <f t="shared" ca="1" si="805"/>
        <v>0.90153011327169663</v>
      </c>
      <c r="X1589">
        <f t="shared" ca="1" si="806"/>
        <v>13.522951699075449</v>
      </c>
      <c r="Y1589">
        <f t="shared" ca="1" si="807"/>
        <v>0.80479100335030429</v>
      </c>
      <c r="Z1589">
        <f t="shared" ca="1" si="808"/>
        <v>2.519078754335633</v>
      </c>
      <c r="AA1589">
        <f t="shared" ca="1" si="809"/>
        <v>629.8795301132717</v>
      </c>
      <c r="AB1589">
        <f t="shared" ca="1" si="810"/>
        <v>630.20296323103651</v>
      </c>
      <c r="AC1589">
        <f t="shared" ca="1" si="811"/>
        <v>1.9073125127385781E-3</v>
      </c>
      <c r="AD1589">
        <f t="shared" ca="1" si="812"/>
        <v>0.84706575112962712</v>
      </c>
      <c r="AE1589">
        <f t="shared" ca="1" si="813"/>
        <v>14.843214947346837</v>
      </c>
      <c r="AF1589">
        <f t="shared" ca="1" si="814"/>
        <v>2.4264803300866333E-5</v>
      </c>
      <c r="AG1589">
        <f t="shared" ca="1" si="815"/>
        <v>1</v>
      </c>
      <c r="AH1589">
        <f ca="1">IFERROR(IF(V34="Supercritical",MAX($D$16,IFERROR(L1589,MAX($D$16,POWER((ABS(K1589)^2)/($I$5*MAX(F1589,0.1)^2),1/3)))),IF(V34="Subcritical",MAX($D$16,IFERROR(W1589,MAX($D$16,POWER((ABS(K1589)^2)/($I$5*MAX(F1589,0.1)^2),1/3)))),IF(AND(IFERROR(V1589,0)=1,IFERROR(AG1589,0)=1),IF(IFERROR(T1589,-1E+99)&gt;=IFERROR(AE1589,-1E+99),MAX($D$16,IFERROR(L1589,MAX($D$16,POWER((ABS(K1589)^2)/($I$5*MAX(F1589,0.1)^2),1/3)))),MAX($D$16,IFERROR(W1589,MAX($D$16,POWER((ABS(K1589)^2)/($I$5*MAX(F1589,0.1)^2),1/3))))),IF(IFERROR(V1589,0)=1,MAX($D$16,IFERROR(L1589,MAX($D$16,POWER((ABS(K1589)^2)/($I$5*MAX(F1589,0.1)^2),1/3)))),IF(IFERROR(AG1589,0)=1,MAX($D$16,IFERROR(W1589,MAX($D$16,POWER((ABS(K1589)^2)/($I$5*MAX(F1589,0.1)^2),1/3)))),MAX($D$16,POWER((ABS(K1589)^2)/($I$5*MAX(F1589,0.1)^2),1/3))))))),MAX($D$16,POWER((ABS(K1589)^2)/($I$5*MAX(F1589,0.1)^2),1/3)))</f>
        <v>0.90153011327169663</v>
      </c>
      <c r="AI1589">
        <f t="shared" ca="1" si="816"/>
        <v>629.8795301132717</v>
      </c>
      <c r="AJ1589">
        <f t="shared" ca="1" si="817"/>
        <v>630.20296323103651</v>
      </c>
      <c r="AK1589">
        <v>635.5</v>
      </c>
      <c r="AM1589">
        <f t="shared" ca="1" si="828"/>
        <v>0</v>
      </c>
      <c r="AN1589">
        <v>0</v>
      </c>
      <c r="AO1589">
        <f t="shared" ca="1" si="818"/>
        <v>0</v>
      </c>
      <c r="AP1589">
        <f t="shared" ca="1" si="827"/>
        <v>0</v>
      </c>
      <c r="AQ1589">
        <f t="shared" ca="1" si="819"/>
        <v>0.84706575112962712</v>
      </c>
      <c r="AR1589" t="str">
        <f t="shared" ca="1" si="820"/>
        <v>Subcritical</v>
      </c>
      <c r="AS1589">
        <f t="shared" ca="1" si="821"/>
        <v>1.9073125127385781E-3</v>
      </c>
    </row>
    <row r="1590" spans="1:45" x14ac:dyDescent="0.35">
      <c r="A1590">
        <v>25</v>
      </c>
      <c r="B1590">
        <v>24</v>
      </c>
      <c r="C1590">
        <v>616065.73</v>
      </c>
      <c r="D1590">
        <v>3096597.8679999998</v>
      </c>
      <c r="E1590">
        <v>628.97799999999995</v>
      </c>
      <c r="F1590">
        <v>15</v>
      </c>
      <c r="G1590">
        <v>0</v>
      </c>
      <c r="H1590" t="s">
        <v>194</v>
      </c>
      <c r="I1590">
        <v>0</v>
      </c>
      <c r="J1590">
        <f t="shared" si="822"/>
        <v>1</v>
      </c>
      <c r="K1590">
        <f t="shared" ca="1" si="823"/>
        <v>34.065380321047911</v>
      </c>
      <c r="L1590">
        <f t="shared" ca="1" si="824"/>
        <v>0.30431090207207756</v>
      </c>
      <c r="M1590">
        <f t="shared" ca="1" si="797"/>
        <v>4.5646635310811634</v>
      </c>
      <c r="N1590">
        <f t="shared" ca="1" si="798"/>
        <v>0.29244500817293334</v>
      </c>
      <c r="O1590">
        <f t="shared" ca="1" si="799"/>
        <v>7.4628458568948135</v>
      </c>
      <c r="P1590">
        <f t="shared" ca="1" si="800"/>
        <v>629.28231090207203</v>
      </c>
      <c r="Q1590">
        <f t="shared" ca="1" si="801"/>
        <v>632.12094842927752</v>
      </c>
      <c r="R1590">
        <f t="shared" ca="1" si="802"/>
        <v>6.4555390246457359E-2</v>
      </c>
      <c r="S1590">
        <f t="shared" ca="1" si="803"/>
        <v>4.3192785450003388</v>
      </c>
      <c r="T1590">
        <f t="shared" ca="1" si="804"/>
        <v>26.609388835186213</v>
      </c>
      <c r="U1590">
        <f t="shared" ca="1" si="825"/>
        <v>-6.4555390246482602E-2</v>
      </c>
      <c r="V1590">
        <f t="shared" ca="1" si="826"/>
        <v>0</v>
      </c>
      <c r="W1590">
        <f t="shared" ca="1" si="805"/>
        <v>0.89184370904478016</v>
      </c>
      <c r="X1590">
        <f t="shared" ca="1" si="806"/>
        <v>13.377655635671703</v>
      </c>
      <c r="Y1590">
        <f t="shared" ca="1" si="807"/>
        <v>0.79706296372352503</v>
      </c>
      <c r="Z1590">
        <f t="shared" ca="1" si="808"/>
        <v>2.5464387220592006</v>
      </c>
      <c r="AA1590">
        <f t="shared" ca="1" si="809"/>
        <v>629.86984370904474</v>
      </c>
      <c r="AB1590">
        <f t="shared" ca="1" si="810"/>
        <v>630.2003406593609</v>
      </c>
      <c r="AC1590">
        <f t="shared" ca="1" si="811"/>
        <v>1.9742045018635627E-3</v>
      </c>
      <c r="AD1590">
        <f t="shared" ca="1" si="812"/>
        <v>0.86090325412527413</v>
      </c>
      <c r="AE1590">
        <f t="shared" ca="1" si="813"/>
        <v>14.807937790158437</v>
      </c>
      <c r="AF1590">
        <f t="shared" ca="1" si="814"/>
        <v>1.0991286217176821E-5</v>
      </c>
      <c r="AG1590">
        <f t="shared" ca="1" si="815"/>
        <v>1</v>
      </c>
      <c r="AH1590">
        <f ca="1">IFERROR(IF(V34="Supercritical",MAX($D$16,IFERROR(L1590,MAX($D$16,POWER((ABS(K1590)^2)/($I$5*MAX(F1590,0.1)^2),1/3)))),IF(V34="Subcritical",MAX($D$16,IFERROR(W1590,MAX($D$16,POWER((ABS(K1590)^2)/($I$5*MAX(F1590,0.1)^2),1/3)))),IF(AND(IFERROR(V1590,0)=1,IFERROR(AG1590,0)=1),IF(IFERROR(T1590,-1E+99)&gt;=IFERROR(AE1590,-1E+99),MAX($D$16,IFERROR(L1590,MAX($D$16,POWER((ABS(K1590)^2)/($I$5*MAX(F1590,0.1)^2),1/3)))),MAX($D$16,IFERROR(W1590,MAX($D$16,POWER((ABS(K1590)^2)/($I$5*MAX(F1590,0.1)^2),1/3))))),IF(IFERROR(V1590,0)=1,MAX($D$16,IFERROR(L1590,MAX($D$16,POWER((ABS(K1590)^2)/($I$5*MAX(F1590,0.1)^2),1/3)))),IF(IFERROR(AG1590,0)=1,MAX($D$16,IFERROR(W1590,MAX($D$16,POWER((ABS(K1590)^2)/($I$5*MAX(F1590,0.1)^2),1/3)))),MAX($D$16,POWER((ABS(K1590)^2)/($I$5*MAX(F1590,0.1)^2),1/3))))))),MAX($D$16,POWER((ABS(K1590)^2)/($I$5*MAX(F1590,0.1)^2),1/3)))</f>
        <v>0.89184370904478016</v>
      </c>
      <c r="AI1590">
        <f t="shared" ca="1" si="816"/>
        <v>629.86984370904474</v>
      </c>
      <c r="AJ1590">
        <f t="shared" ca="1" si="817"/>
        <v>630.2003406593609</v>
      </c>
      <c r="AK1590">
        <v>635.5</v>
      </c>
      <c r="AM1590">
        <f t="shared" ca="1" si="828"/>
        <v>0</v>
      </c>
      <c r="AN1590">
        <v>0</v>
      </c>
      <c r="AO1590">
        <f t="shared" ca="1" si="818"/>
        <v>0</v>
      </c>
      <c r="AP1590">
        <f t="shared" ca="1" si="827"/>
        <v>0</v>
      </c>
      <c r="AQ1590">
        <f t="shared" ca="1" si="819"/>
        <v>0.86090325412527413</v>
      </c>
      <c r="AR1590" t="str">
        <f t="shared" ca="1" si="820"/>
        <v>Subcritical</v>
      </c>
      <c r="AS1590">
        <f t="shared" ca="1" si="821"/>
        <v>1.9742045018635627E-3</v>
      </c>
    </row>
    <row r="1591" spans="1:45" x14ac:dyDescent="0.35">
      <c r="A1591">
        <v>26</v>
      </c>
      <c r="B1591">
        <v>25</v>
      </c>
      <c r="C1591">
        <v>616065.73</v>
      </c>
      <c r="D1591">
        <v>3096596.8679999998</v>
      </c>
      <c r="E1591">
        <v>628.97799999999995</v>
      </c>
      <c r="F1591">
        <v>15</v>
      </c>
      <c r="G1591">
        <v>0</v>
      </c>
      <c r="H1591" t="s">
        <v>194</v>
      </c>
      <c r="I1591">
        <v>0</v>
      </c>
      <c r="J1591">
        <f t="shared" si="822"/>
        <v>1</v>
      </c>
      <c r="K1591">
        <f t="shared" ca="1" si="823"/>
        <v>34.065380321047911</v>
      </c>
      <c r="L1591">
        <f t="shared" ca="1" si="824"/>
        <v>0.30431090207207756</v>
      </c>
      <c r="M1591">
        <f t="shared" ca="1" si="797"/>
        <v>4.5646635310811634</v>
      </c>
      <c r="N1591">
        <f t="shared" ca="1" si="798"/>
        <v>0.29244500817293334</v>
      </c>
      <c r="O1591">
        <f t="shared" ca="1" si="799"/>
        <v>7.4628458568948135</v>
      </c>
      <c r="P1591">
        <f t="shared" ca="1" si="800"/>
        <v>629.28231090207203</v>
      </c>
      <c r="Q1591">
        <f t="shared" ca="1" si="801"/>
        <v>632.12094842927752</v>
      </c>
      <c r="R1591">
        <f t="shared" ca="1" si="802"/>
        <v>6.4555390246457359E-2</v>
      </c>
      <c r="S1591">
        <f t="shared" ca="1" si="803"/>
        <v>4.3192785450003388</v>
      </c>
      <c r="T1591">
        <f t="shared" ca="1" si="804"/>
        <v>26.609388835186213</v>
      </c>
      <c r="U1591">
        <f t="shared" ca="1" si="825"/>
        <v>-6.4555390246482602E-2</v>
      </c>
      <c r="V1591">
        <f t="shared" ca="1" si="826"/>
        <v>0</v>
      </c>
      <c r="W1591">
        <f t="shared" ca="1" si="805"/>
        <v>0.87990441482140225</v>
      </c>
      <c r="X1591">
        <f t="shared" ca="1" si="806"/>
        <v>13.198566222321034</v>
      </c>
      <c r="Y1591">
        <f t="shared" ca="1" si="807"/>
        <v>0.78751293385739241</v>
      </c>
      <c r="Z1591">
        <f t="shared" ca="1" si="808"/>
        <v>2.5809909763863232</v>
      </c>
      <c r="AA1591">
        <f t="shared" ca="1" si="809"/>
        <v>629.85790441482141</v>
      </c>
      <c r="AB1591">
        <f t="shared" ca="1" si="810"/>
        <v>630.19743114367907</v>
      </c>
      <c r="AC1591">
        <f t="shared" ca="1" si="811"/>
        <v>2.0610027130966331E-3</v>
      </c>
      <c r="AD1591">
        <f t="shared" ca="1" si="812"/>
        <v>0.87848476482704074</v>
      </c>
      <c r="AE1591">
        <f t="shared" ca="1" si="813"/>
        <v>14.769270374318637</v>
      </c>
      <c r="AF1591">
        <f t="shared" ca="1" si="814"/>
        <v>3.292086262263183E-6</v>
      </c>
      <c r="AG1591">
        <f t="shared" ca="1" si="815"/>
        <v>1</v>
      </c>
      <c r="AH1591">
        <f ca="1">IFERROR(IF(V34="Supercritical",MAX($D$16,IFERROR(L1591,MAX($D$16,POWER((ABS(K1591)^2)/($I$5*MAX(F1591,0.1)^2),1/3)))),IF(V34="Subcritical",MAX($D$16,IFERROR(W1591,MAX($D$16,POWER((ABS(K1591)^2)/($I$5*MAX(F1591,0.1)^2),1/3)))),IF(AND(IFERROR(V1591,0)=1,IFERROR(AG1591,0)=1),IF(IFERROR(T1591,-1E+99)&gt;=IFERROR(AE1591,-1E+99),MAX($D$16,IFERROR(L1591,MAX($D$16,POWER((ABS(K1591)^2)/($I$5*MAX(F1591,0.1)^2),1/3)))),MAX($D$16,IFERROR(W1591,MAX($D$16,POWER((ABS(K1591)^2)/($I$5*MAX(F1591,0.1)^2),1/3))))),IF(IFERROR(V1591,0)=1,MAX($D$16,IFERROR(L1591,MAX($D$16,POWER((ABS(K1591)^2)/($I$5*MAX(F1591,0.1)^2),1/3)))),IF(IFERROR(AG1591,0)=1,MAX($D$16,IFERROR(W1591,MAX($D$16,POWER((ABS(K1591)^2)/($I$5*MAX(F1591,0.1)^2),1/3)))),MAX($D$16,POWER((ABS(K1591)^2)/($I$5*MAX(F1591,0.1)^2),1/3))))))),MAX($D$16,POWER((ABS(K1591)^2)/($I$5*MAX(F1591,0.1)^2),1/3)))</f>
        <v>0.87990441482140225</v>
      </c>
      <c r="AI1591">
        <f t="shared" ca="1" si="816"/>
        <v>629.85790441482141</v>
      </c>
      <c r="AJ1591">
        <f t="shared" ca="1" si="817"/>
        <v>630.19743114367907</v>
      </c>
      <c r="AK1591">
        <v>635.5</v>
      </c>
      <c r="AM1591">
        <f t="shared" ca="1" si="828"/>
        <v>0</v>
      </c>
      <c r="AN1591">
        <v>0</v>
      </c>
      <c r="AO1591">
        <f t="shared" ca="1" si="818"/>
        <v>0</v>
      </c>
      <c r="AP1591">
        <f t="shared" ca="1" si="827"/>
        <v>0</v>
      </c>
      <c r="AQ1591">
        <f t="shared" ca="1" si="819"/>
        <v>0.87848476482704074</v>
      </c>
      <c r="AR1591" t="str">
        <f t="shared" ca="1" si="820"/>
        <v>Subcritical</v>
      </c>
      <c r="AS1591">
        <f t="shared" ca="1" si="821"/>
        <v>2.0610027130966331E-3</v>
      </c>
    </row>
    <row r="1592" spans="1:45" x14ac:dyDescent="0.35">
      <c r="A1592">
        <v>27</v>
      </c>
      <c r="B1592">
        <v>26</v>
      </c>
      <c r="C1592">
        <v>616065.73</v>
      </c>
      <c r="D1592">
        <v>3096595.8679999998</v>
      </c>
      <c r="E1592">
        <v>628.97799999999995</v>
      </c>
      <c r="F1592">
        <v>15</v>
      </c>
      <c r="G1592">
        <v>0</v>
      </c>
      <c r="H1592" t="s">
        <v>194</v>
      </c>
      <c r="I1592">
        <v>0</v>
      </c>
      <c r="J1592">
        <f t="shared" si="822"/>
        <v>1</v>
      </c>
      <c r="K1592">
        <f t="shared" ca="1" si="823"/>
        <v>34.065380321047911</v>
      </c>
      <c r="L1592">
        <f t="shared" ca="1" si="824"/>
        <v>0.30431090207207756</v>
      </c>
      <c r="M1592">
        <f t="shared" ca="1" si="797"/>
        <v>4.5646635310811634</v>
      </c>
      <c r="N1592">
        <f t="shared" ca="1" si="798"/>
        <v>0.29244500817293334</v>
      </c>
      <c r="O1592">
        <f t="shared" ca="1" si="799"/>
        <v>7.4628458568948135</v>
      </c>
      <c r="P1592">
        <f t="shared" ca="1" si="800"/>
        <v>629.28231090207203</v>
      </c>
      <c r="Q1592">
        <f t="shared" ca="1" si="801"/>
        <v>632.12094842927752</v>
      </c>
      <c r="R1592">
        <f t="shared" ca="1" si="802"/>
        <v>6.4555390246457359E-2</v>
      </c>
      <c r="S1592">
        <f t="shared" ca="1" si="803"/>
        <v>4.3192785450003388</v>
      </c>
      <c r="T1592">
        <f t="shared" ca="1" si="804"/>
        <v>26.609388835186213</v>
      </c>
      <c r="U1592">
        <f t="shared" ca="1" si="825"/>
        <v>-6.4555390246482602E-2</v>
      </c>
      <c r="V1592">
        <f t="shared" ca="1" si="826"/>
        <v>0</v>
      </c>
      <c r="W1592">
        <f t="shared" ca="1" si="805"/>
        <v>0.80709561198104518</v>
      </c>
      <c r="X1592">
        <f t="shared" ca="1" si="806"/>
        <v>12.106434179715677</v>
      </c>
      <c r="Y1592">
        <f t="shared" ca="1" si="807"/>
        <v>0.72868032012626482</v>
      </c>
      <c r="Z1592">
        <f t="shared" ca="1" si="808"/>
        <v>2.8138244354497406</v>
      </c>
      <c r="AA1592">
        <f t="shared" ca="1" si="809"/>
        <v>629.78509561198098</v>
      </c>
      <c r="AB1592">
        <f t="shared" ca="1" si="810"/>
        <v>630.18864341797155</v>
      </c>
      <c r="AC1592">
        <f t="shared" ca="1" si="811"/>
        <v>2.716817447944712E-3</v>
      </c>
      <c r="AD1592">
        <f t="shared" ca="1" si="812"/>
        <v>0.99999999999999989</v>
      </c>
      <c r="AE1592">
        <f t="shared" ca="1" si="813"/>
        <v>14.6565748547788</v>
      </c>
      <c r="AF1592">
        <f t="shared" ca="1" si="814"/>
        <v>-0.55643924755167973</v>
      </c>
      <c r="AG1592">
        <f t="shared" ca="1" si="815"/>
        <v>1</v>
      </c>
      <c r="AH1592">
        <f ca="1">IFERROR(IF(V34="Supercritical",MAX($D$16,IFERROR(L1592,MAX($D$16,POWER((ABS(K1592)^2)/($I$5*MAX(F1592,0.1)^2),1/3)))),IF(V34="Subcritical",MAX($D$16,IFERROR(W1592,MAX($D$16,POWER((ABS(K1592)^2)/($I$5*MAX(F1592,0.1)^2),1/3)))),IF(AND(IFERROR(V1592,0)=1,IFERROR(AG1592,0)=1),IF(IFERROR(T1592,-1E+99)&gt;=IFERROR(AE1592,-1E+99),MAX($D$16,IFERROR(L1592,MAX($D$16,POWER((ABS(K1592)^2)/($I$5*MAX(F1592,0.1)^2),1/3)))),MAX($D$16,IFERROR(W1592,MAX($D$16,POWER((ABS(K1592)^2)/($I$5*MAX(F1592,0.1)^2),1/3))))),IF(IFERROR(V1592,0)=1,MAX($D$16,IFERROR(L1592,MAX($D$16,POWER((ABS(K1592)^2)/($I$5*MAX(F1592,0.1)^2),1/3)))),IF(IFERROR(AG1592,0)=1,MAX($D$16,IFERROR(W1592,MAX($D$16,POWER((ABS(K1592)^2)/($I$5*MAX(F1592,0.1)^2),1/3)))),MAX($D$16,POWER((ABS(K1592)^2)/($I$5*MAX(F1592,0.1)^2),1/3))))))),MAX($D$16,POWER((ABS(K1592)^2)/($I$5*MAX(F1592,0.1)^2),1/3)))</f>
        <v>0.80709561198104518</v>
      </c>
      <c r="AI1592">
        <f t="shared" ca="1" si="816"/>
        <v>629.78509561198098</v>
      </c>
      <c r="AJ1592">
        <f t="shared" ca="1" si="817"/>
        <v>630.18864341797155</v>
      </c>
      <c r="AK1592">
        <v>635.5</v>
      </c>
      <c r="AM1592">
        <f t="shared" ca="1" si="828"/>
        <v>0</v>
      </c>
      <c r="AN1592">
        <v>0</v>
      </c>
      <c r="AO1592">
        <f t="shared" ca="1" si="818"/>
        <v>0</v>
      </c>
      <c r="AP1592">
        <f t="shared" ca="1" si="827"/>
        <v>0</v>
      </c>
      <c r="AQ1592">
        <f t="shared" ca="1" si="819"/>
        <v>0.99999999999999989</v>
      </c>
      <c r="AR1592" t="str">
        <f t="shared" ca="1" si="820"/>
        <v>Supercritical</v>
      </c>
      <c r="AS1592">
        <f t="shared" ca="1" si="821"/>
        <v>2.716817447944712E-3</v>
      </c>
    </row>
    <row r="1593" spans="1:45" x14ac:dyDescent="0.35">
      <c r="A1593">
        <v>28</v>
      </c>
      <c r="B1593">
        <v>27</v>
      </c>
      <c r="C1593">
        <v>616065.73</v>
      </c>
      <c r="D1593">
        <v>3096594.8679999998</v>
      </c>
      <c r="E1593">
        <v>628.39469999999994</v>
      </c>
      <c r="F1593">
        <v>14.576000000000001</v>
      </c>
      <c r="G1593">
        <v>0</v>
      </c>
      <c r="H1593" t="s">
        <v>194</v>
      </c>
      <c r="I1593">
        <v>0</v>
      </c>
      <c r="J1593">
        <f t="shared" si="822"/>
        <v>1</v>
      </c>
      <c r="K1593">
        <f t="shared" ca="1" si="823"/>
        <v>34.065380321047911</v>
      </c>
      <c r="L1593">
        <f t="shared" ca="1" si="824"/>
        <v>0.30431090207207756</v>
      </c>
      <c r="M1593">
        <f t="shared" ca="1" si="797"/>
        <v>4.4356357086026028</v>
      </c>
      <c r="N1593">
        <f t="shared" ca="1" si="798"/>
        <v>0.2921136769696851</v>
      </c>
      <c r="O1593">
        <f t="shared" ca="1" si="799"/>
        <v>7.6799319328637621</v>
      </c>
      <c r="P1593">
        <f t="shared" ca="1" si="800"/>
        <v>628.69901090207202</v>
      </c>
      <c r="Q1593">
        <f t="shared" ca="1" si="801"/>
        <v>631.70519614638499</v>
      </c>
      <c r="R1593">
        <f t="shared" ca="1" si="802"/>
        <v>6.8469118720765901E-2</v>
      </c>
      <c r="S1593">
        <f t="shared" ca="1" si="803"/>
        <v>4.4449216640371212</v>
      </c>
      <c r="T1593">
        <f t="shared" ca="1" si="804"/>
        <v>27.34359138457171</v>
      </c>
      <c r="U1593">
        <f t="shared" ca="1" si="825"/>
        <v>0.33248525669807805</v>
      </c>
      <c r="V1593">
        <f t="shared" ca="1" si="826"/>
        <v>0</v>
      </c>
      <c r="W1593">
        <f t="shared" ca="1" si="805"/>
        <v>0.82267238441932089</v>
      </c>
      <c r="X1593">
        <f t="shared" ca="1" si="806"/>
        <v>11.991272675296022</v>
      </c>
      <c r="Y1593">
        <f t="shared" ca="1" si="807"/>
        <v>0.73922802617026995</v>
      </c>
      <c r="Z1593">
        <f t="shared" ca="1" si="808"/>
        <v>2.8408477768359108</v>
      </c>
      <c r="AA1593">
        <f t="shared" ca="1" si="809"/>
        <v>629.21737238441926</v>
      </c>
      <c r="AB1593">
        <f t="shared" ca="1" si="810"/>
        <v>629.62870857662892</v>
      </c>
      <c r="AC1593">
        <f t="shared" ca="1" si="811"/>
        <v>2.7166928900748733E-3</v>
      </c>
      <c r="AD1593">
        <f t="shared" ca="1" si="812"/>
        <v>1</v>
      </c>
      <c r="AE1593">
        <f t="shared" ca="1" si="813"/>
        <v>14.797333326012041</v>
      </c>
      <c r="AF1593">
        <f t="shared" ca="1" si="814"/>
        <v>-0.51880892458984817</v>
      </c>
      <c r="AG1593">
        <f t="shared" ca="1" si="815"/>
        <v>1</v>
      </c>
      <c r="AH1593">
        <f ca="1">IFERROR(IF(V34="Supercritical",MAX($D$16,IFERROR(L1593,MAX($D$16,POWER((ABS(K1593)^2)/($I$5*MAX(F1593,0.1)^2),1/3)))),IF(V34="Subcritical",MAX($D$16,IFERROR(W1593,MAX($D$16,POWER((ABS(K1593)^2)/($I$5*MAX(F1593,0.1)^2),1/3)))),IF(AND(IFERROR(V1593,0)=1,IFERROR(AG1593,0)=1),IF(IFERROR(T1593,-1E+99)&gt;=IFERROR(AE1593,-1E+99),MAX($D$16,IFERROR(L1593,MAX($D$16,POWER((ABS(K1593)^2)/($I$5*MAX(F1593,0.1)^2),1/3)))),MAX($D$16,IFERROR(W1593,MAX($D$16,POWER((ABS(K1593)^2)/($I$5*MAX(F1593,0.1)^2),1/3))))),IF(IFERROR(V1593,0)=1,MAX($D$16,IFERROR(L1593,MAX($D$16,POWER((ABS(K1593)^2)/($I$5*MAX(F1593,0.1)^2),1/3)))),IF(IFERROR(AG1593,0)=1,MAX($D$16,IFERROR(W1593,MAX($D$16,POWER((ABS(K1593)^2)/($I$5*MAX(F1593,0.1)^2),1/3)))),MAX($D$16,POWER((ABS(K1593)^2)/($I$5*MAX(F1593,0.1)^2),1/3))))))),MAX($D$16,POWER((ABS(K1593)^2)/($I$5*MAX(F1593,0.1)^2),1/3)))</f>
        <v>0.82267238441932089</v>
      </c>
      <c r="AI1593">
        <f t="shared" ca="1" si="816"/>
        <v>629.21737238441926</v>
      </c>
      <c r="AJ1593">
        <f t="shared" ca="1" si="817"/>
        <v>629.62870857662892</v>
      </c>
      <c r="AK1593">
        <v>635.5</v>
      </c>
      <c r="AM1593">
        <f t="shared" ca="1" si="828"/>
        <v>0</v>
      </c>
      <c r="AN1593">
        <v>0</v>
      </c>
      <c r="AO1593">
        <f t="shared" ca="1" si="818"/>
        <v>0</v>
      </c>
      <c r="AP1593">
        <f t="shared" ca="1" si="827"/>
        <v>0</v>
      </c>
      <c r="AQ1593">
        <f t="shared" ca="1" si="819"/>
        <v>1</v>
      </c>
      <c r="AR1593" t="str">
        <f t="shared" ca="1" si="820"/>
        <v>Supercritical</v>
      </c>
      <c r="AS1593">
        <f t="shared" ca="1" si="821"/>
        <v>2.7166928900748733E-3</v>
      </c>
    </row>
    <row r="1594" spans="1:45" x14ac:dyDescent="0.35">
      <c r="A1594">
        <v>29</v>
      </c>
      <c r="B1594">
        <v>28</v>
      </c>
      <c r="C1594">
        <v>616065.73</v>
      </c>
      <c r="D1594">
        <v>3096593.8679999998</v>
      </c>
      <c r="E1594">
        <v>627.81129999999996</v>
      </c>
      <c r="F1594">
        <v>13.576000000000001</v>
      </c>
      <c r="G1594">
        <v>0</v>
      </c>
      <c r="H1594" t="s">
        <v>194</v>
      </c>
      <c r="I1594">
        <v>0</v>
      </c>
      <c r="J1594">
        <f t="shared" si="822"/>
        <v>1</v>
      </c>
      <c r="K1594">
        <f t="shared" ca="1" si="823"/>
        <v>34.065380321047911</v>
      </c>
      <c r="L1594">
        <f t="shared" ca="1" si="824"/>
        <v>0.30431090207207756</v>
      </c>
      <c r="M1594">
        <f t="shared" ca="1" si="797"/>
        <v>4.1313248065305253</v>
      </c>
      <c r="N1594">
        <f t="shared" ca="1" si="798"/>
        <v>0.29125378621822151</v>
      </c>
      <c r="O1594">
        <f t="shared" ca="1" si="799"/>
        <v>8.2456311029332792</v>
      </c>
      <c r="P1594">
        <f t="shared" ca="1" si="800"/>
        <v>628.11561090207204</v>
      </c>
      <c r="Q1594">
        <f t="shared" ca="1" si="801"/>
        <v>631.58097442325754</v>
      </c>
      <c r="R1594">
        <f t="shared" ca="1" si="802"/>
        <v>7.9238250985022005E-2</v>
      </c>
      <c r="S1594">
        <f t="shared" ca="1" si="803"/>
        <v>4.7723319221423894</v>
      </c>
      <c r="T1594">
        <f t="shared" ca="1" si="804"/>
        <v>29.261688146753777</v>
      </c>
      <c r="U1594">
        <f t="shared" ca="1" si="825"/>
        <v>4.4502105872652464E-3</v>
      </c>
      <c r="V1594">
        <f t="shared" ca="1" si="826"/>
        <v>0</v>
      </c>
      <c r="W1594">
        <f t="shared" ca="1" si="805"/>
        <v>0.86259037123206295</v>
      </c>
      <c r="X1594">
        <f t="shared" ca="1" si="806"/>
        <v>11.710526879846487</v>
      </c>
      <c r="Y1594">
        <f t="shared" ca="1" si="807"/>
        <v>0.76533485075091046</v>
      </c>
      <c r="Z1594">
        <f t="shared" ca="1" si="808"/>
        <v>2.9089536850535347</v>
      </c>
      <c r="AA1594">
        <f t="shared" ca="1" si="809"/>
        <v>628.67389037123201</v>
      </c>
      <c r="AB1594">
        <f t="shared" ca="1" si="810"/>
        <v>629.10518555684803</v>
      </c>
      <c r="AC1594">
        <f t="shared" ca="1" si="811"/>
        <v>2.719698810763691E-3</v>
      </c>
      <c r="AD1594">
        <f t="shared" ca="1" si="812"/>
        <v>1</v>
      </c>
      <c r="AE1594">
        <f t="shared" ca="1" si="813"/>
        <v>15.152081592914751</v>
      </c>
      <c r="AF1594">
        <f t="shared" ca="1" si="814"/>
        <v>-0.51060685709535392</v>
      </c>
      <c r="AG1594">
        <f t="shared" ca="1" si="815"/>
        <v>1</v>
      </c>
      <c r="AH1594">
        <f ca="1">IFERROR(IF(V34="Supercritical",MAX($D$16,IFERROR(L1594,MAX($D$16,POWER((ABS(K1594)^2)/($I$5*MAX(F1594,0.1)^2),1/3)))),IF(V34="Subcritical",MAX($D$16,IFERROR(W1594,MAX($D$16,POWER((ABS(K1594)^2)/($I$5*MAX(F1594,0.1)^2),1/3)))),IF(AND(IFERROR(V1594,0)=1,IFERROR(AG1594,0)=1),IF(IFERROR(T1594,-1E+99)&gt;=IFERROR(AE1594,-1E+99),MAX($D$16,IFERROR(L1594,MAX($D$16,POWER((ABS(K1594)^2)/($I$5*MAX(F1594,0.1)^2),1/3)))),MAX($D$16,IFERROR(W1594,MAX($D$16,POWER((ABS(K1594)^2)/($I$5*MAX(F1594,0.1)^2),1/3))))),IF(IFERROR(V1594,0)=1,MAX($D$16,IFERROR(L1594,MAX($D$16,POWER((ABS(K1594)^2)/($I$5*MAX(F1594,0.1)^2),1/3)))),IF(IFERROR(AG1594,0)=1,MAX($D$16,IFERROR(W1594,MAX($D$16,POWER((ABS(K1594)^2)/($I$5*MAX(F1594,0.1)^2),1/3)))),MAX($D$16,POWER((ABS(K1594)^2)/($I$5*MAX(F1594,0.1)^2),1/3))))))),MAX($D$16,POWER((ABS(K1594)^2)/($I$5*MAX(F1594,0.1)^2),1/3)))</f>
        <v>0.86259037123206295</v>
      </c>
      <c r="AI1594">
        <f t="shared" ca="1" si="816"/>
        <v>628.67389037123201</v>
      </c>
      <c r="AJ1594">
        <f t="shared" ca="1" si="817"/>
        <v>629.10518555684803</v>
      </c>
      <c r="AK1594">
        <v>635.5</v>
      </c>
      <c r="AM1594">
        <f t="shared" ca="1" si="828"/>
        <v>0</v>
      </c>
      <c r="AN1594">
        <v>0</v>
      </c>
      <c r="AO1594">
        <f t="shared" ca="1" si="818"/>
        <v>0</v>
      </c>
      <c r="AP1594">
        <f t="shared" ca="1" si="827"/>
        <v>0</v>
      </c>
      <c r="AQ1594">
        <f t="shared" ca="1" si="819"/>
        <v>1</v>
      </c>
      <c r="AR1594" t="str">
        <f t="shared" ca="1" si="820"/>
        <v>Supercritical</v>
      </c>
      <c r="AS1594">
        <f t="shared" ca="1" si="821"/>
        <v>2.719698810763691E-3</v>
      </c>
    </row>
    <row r="1595" spans="1:45" x14ac:dyDescent="0.35">
      <c r="A1595">
        <v>30</v>
      </c>
      <c r="B1595">
        <v>29</v>
      </c>
      <c r="C1595">
        <v>616065.73</v>
      </c>
      <c r="D1595">
        <v>3096592.8679999998</v>
      </c>
      <c r="E1595">
        <v>627.22799999999995</v>
      </c>
      <c r="F1595">
        <v>12.576000000000001</v>
      </c>
      <c r="G1595">
        <v>0</v>
      </c>
      <c r="H1595" t="s">
        <v>194</v>
      </c>
      <c r="I1595">
        <v>0</v>
      </c>
      <c r="J1595">
        <f t="shared" si="822"/>
        <v>1</v>
      </c>
      <c r="K1595">
        <f t="shared" ca="1" si="823"/>
        <v>34.065380321047911</v>
      </c>
      <c r="L1595">
        <f t="shared" ca="1" si="824"/>
        <v>0.30431090207207756</v>
      </c>
      <c r="M1595">
        <f t="shared" ca="1" si="797"/>
        <v>3.8270139044584477</v>
      </c>
      <c r="N1595">
        <f t="shared" ca="1" si="798"/>
        <v>0.29026345702654516</v>
      </c>
      <c r="O1595">
        <f t="shared" ca="1" si="799"/>
        <v>8.9012951537390421</v>
      </c>
      <c r="P1595">
        <f t="shared" ca="1" si="800"/>
        <v>627.53231090207203</v>
      </c>
      <c r="Q1595">
        <f t="shared" ca="1" si="801"/>
        <v>631.57069293132679</v>
      </c>
      <c r="R1595">
        <f t="shared" ca="1" si="802"/>
        <v>9.276107448833526E-2</v>
      </c>
      <c r="S1595">
        <f t="shared" ca="1" si="803"/>
        <v>5.151811241651167</v>
      </c>
      <c r="T1595">
        <f t="shared" ca="1" si="804"/>
        <v>31.49218938170015</v>
      </c>
      <c r="U1595">
        <f t="shared" ca="1" si="825"/>
        <v>-0.13302002161276505</v>
      </c>
      <c r="V1595">
        <f t="shared" ca="1" si="826"/>
        <v>0</v>
      </c>
      <c r="W1595">
        <f t="shared" ca="1" si="805"/>
        <v>0.90773163899845555</v>
      </c>
      <c r="X1595">
        <f t="shared" ca="1" si="806"/>
        <v>11.415633092044578</v>
      </c>
      <c r="Y1595">
        <f t="shared" ca="1" si="807"/>
        <v>0.79322254252616009</v>
      </c>
      <c r="Z1595">
        <f t="shared" ca="1" si="808"/>
        <v>2.9840990899390136</v>
      </c>
      <c r="AA1595">
        <f t="shared" ca="1" si="809"/>
        <v>628.13573163899844</v>
      </c>
      <c r="AB1595">
        <f t="shared" ca="1" si="810"/>
        <v>628.58959745849768</v>
      </c>
      <c r="AC1595">
        <f t="shared" ca="1" si="811"/>
        <v>2.7286569224026945E-3</v>
      </c>
      <c r="AD1595">
        <f t="shared" ca="1" si="812"/>
        <v>1</v>
      </c>
      <c r="AE1595">
        <f t="shared" ca="1" si="813"/>
        <v>15.543497005269945</v>
      </c>
      <c r="AF1595">
        <f t="shared" ca="1" si="814"/>
        <v>-0.50065793562885119</v>
      </c>
      <c r="AG1595">
        <f t="shared" ca="1" si="815"/>
        <v>1</v>
      </c>
      <c r="AH1595">
        <f ca="1">IFERROR(IF(V34="Supercritical",MAX($D$16,IFERROR(L1595,MAX($D$16,POWER((ABS(K1595)^2)/($I$5*MAX(F1595,0.1)^2),1/3)))),IF(V34="Subcritical",MAX($D$16,IFERROR(W1595,MAX($D$16,POWER((ABS(K1595)^2)/($I$5*MAX(F1595,0.1)^2),1/3)))),IF(AND(IFERROR(V1595,0)=1,IFERROR(AG1595,0)=1),IF(IFERROR(T1595,-1E+99)&gt;=IFERROR(AE1595,-1E+99),MAX($D$16,IFERROR(L1595,MAX($D$16,POWER((ABS(K1595)^2)/($I$5*MAX(F1595,0.1)^2),1/3)))),MAX($D$16,IFERROR(W1595,MAX($D$16,POWER((ABS(K1595)^2)/($I$5*MAX(F1595,0.1)^2),1/3))))),IF(IFERROR(V1595,0)=1,MAX($D$16,IFERROR(L1595,MAX($D$16,POWER((ABS(K1595)^2)/($I$5*MAX(F1595,0.1)^2),1/3)))),IF(IFERROR(AG1595,0)=1,MAX($D$16,IFERROR(W1595,MAX($D$16,POWER((ABS(K1595)^2)/($I$5*MAX(F1595,0.1)^2),1/3)))),MAX($D$16,POWER((ABS(K1595)^2)/($I$5*MAX(F1595,0.1)^2),1/3))))))),MAX($D$16,POWER((ABS(K1595)^2)/($I$5*MAX(F1595,0.1)^2),1/3)))</f>
        <v>0.90773163899845555</v>
      </c>
      <c r="AI1595">
        <f t="shared" ca="1" si="816"/>
        <v>628.13573163899844</v>
      </c>
      <c r="AJ1595">
        <f t="shared" ca="1" si="817"/>
        <v>628.58959745849768</v>
      </c>
      <c r="AK1595">
        <v>635.5</v>
      </c>
      <c r="AM1595">
        <f t="shared" ca="1" si="828"/>
        <v>0</v>
      </c>
      <c r="AN1595">
        <v>0</v>
      </c>
      <c r="AO1595">
        <f t="shared" ca="1" si="818"/>
        <v>0</v>
      </c>
      <c r="AP1595">
        <f t="shared" ca="1" si="827"/>
        <v>0</v>
      </c>
      <c r="AQ1595">
        <f t="shared" ca="1" si="819"/>
        <v>1</v>
      </c>
      <c r="AR1595" t="str">
        <f t="shared" ca="1" si="820"/>
        <v>Supercritical</v>
      </c>
      <c r="AS1595">
        <f t="shared" ca="1" si="821"/>
        <v>2.7286569224026945E-3</v>
      </c>
    </row>
    <row r="1596" spans="1:45" x14ac:dyDescent="0.35">
      <c r="A1596">
        <v>31</v>
      </c>
      <c r="B1596">
        <v>30</v>
      </c>
      <c r="C1596">
        <v>616065.73</v>
      </c>
      <c r="D1596">
        <v>3096591.8679999998</v>
      </c>
      <c r="E1596">
        <v>626.64469999999994</v>
      </c>
      <c r="F1596">
        <v>11.576000000000001</v>
      </c>
      <c r="G1596">
        <v>0</v>
      </c>
      <c r="H1596" t="s">
        <v>194</v>
      </c>
      <c r="I1596">
        <v>0</v>
      </c>
      <c r="J1596">
        <f t="shared" si="822"/>
        <v>1</v>
      </c>
      <c r="K1596">
        <f t="shared" ca="1" si="823"/>
        <v>34.065380321047911</v>
      </c>
      <c r="L1596">
        <f t="shared" ca="1" si="824"/>
        <v>0.30431090207207756</v>
      </c>
      <c r="M1596">
        <f t="shared" ca="1" si="797"/>
        <v>3.5227030023863701</v>
      </c>
      <c r="N1596">
        <f t="shared" ca="1" si="798"/>
        <v>0.289110573886524</v>
      </c>
      <c r="O1596">
        <f t="shared" ca="1" si="799"/>
        <v>9.6702391027489796</v>
      </c>
      <c r="P1596">
        <f t="shared" ca="1" si="800"/>
        <v>626.94901090207202</v>
      </c>
      <c r="Q1596">
        <f t="shared" ca="1" si="801"/>
        <v>631.71524557609519</v>
      </c>
      <c r="R1596">
        <f t="shared" ca="1" si="802"/>
        <v>0.11006223016622738</v>
      </c>
      <c r="S1596">
        <f t="shared" ca="1" si="803"/>
        <v>5.5968536778684417</v>
      </c>
      <c r="T1596">
        <f t="shared" ca="1" si="804"/>
        <v>34.116056856713286</v>
      </c>
      <c r="U1596">
        <f t="shared" ca="1" si="825"/>
        <v>-0.31874956157253109</v>
      </c>
      <c r="V1596">
        <f t="shared" ca="1" si="826"/>
        <v>0</v>
      </c>
      <c r="W1596">
        <f t="shared" ca="1" si="805"/>
        <v>0.95928314419312855</v>
      </c>
      <c r="X1596">
        <f t="shared" ca="1" si="806"/>
        <v>11.104661677179656</v>
      </c>
      <c r="Y1596">
        <f t="shared" ca="1" si="807"/>
        <v>0.82289874604836988</v>
      </c>
      <c r="Z1596">
        <f t="shared" ca="1" si="808"/>
        <v>3.0676648520551577</v>
      </c>
      <c r="AA1596">
        <f t="shared" ca="1" si="809"/>
        <v>627.60398314419308</v>
      </c>
      <c r="AB1596">
        <f t="shared" ca="1" si="810"/>
        <v>628.08362471628959</v>
      </c>
      <c r="AC1596">
        <f t="shared" ca="1" si="811"/>
        <v>2.7458057167167879E-3</v>
      </c>
      <c r="AD1596">
        <f t="shared" ca="1" si="812"/>
        <v>1</v>
      </c>
      <c r="AE1596">
        <f t="shared" ca="1" si="813"/>
        <v>15.978772153328764</v>
      </c>
      <c r="AF1596">
        <f t="shared" ca="1" si="814"/>
        <v>-0.48833082973146702</v>
      </c>
      <c r="AG1596">
        <f t="shared" ca="1" si="815"/>
        <v>1</v>
      </c>
      <c r="AH1596">
        <f ca="1">IFERROR(IF(V34="Supercritical",MAX($D$16,IFERROR(L1596,MAX($D$16,POWER((ABS(K1596)^2)/($I$5*MAX(F1596,0.1)^2),1/3)))),IF(V34="Subcritical",MAX($D$16,IFERROR(W1596,MAX($D$16,POWER((ABS(K1596)^2)/($I$5*MAX(F1596,0.1)^2),1/3)))),IF(AND(IFERROR(V1596,0)=1,IFERROR(AG1596,0)=1),IF(IFERROR(T1596,-1E+99)&gt;=IFERROR(AE1596,-1E+99),MAX($D$16,IFERROR(L1596,MAX($D$16,POWER((ABS(K1596)^2)/($I$5*MAX(F1596,0.1)^2),1/3)))),MAX($D$16,IFERROR(W1596,MAX($D$16,POWER((ABS(K1596)^2)/($I$5*MAX(F1596,0.1)^2),1/3))))),IF(IFERROR(V1596,0)=1,MAX($D$16,IFERROR(L1596,MAX($D$16,POWER((ABS(K1596)^2)/($I$5*MAX(F1596,0.1)^2),1/3)))),IF(IFERROR(AG1596,0)=1,MAX($D$16,IFERROR(W1596,MAX($D$16,POWER((ABS(K1596)^2)/($I$5*MAX(F1596,0.1)^2),1/3)))),MAX($D$16,POWER((ABS(K1596)^2)/($I$5*MAX(F1596,0.1)^2),1/3))))))),MAX($D$16,POWER((ABS(K1596)^2)/($I$5*MAX(F1596,0.1)^2),1/3)))</f>
        <v>0.95928314419312855</v>
      </c>
      <c r="AI1596">
        <f t="shared" ca="1" si="816"/>
        <v>627.60398314419308</v>
      </c>
      <c r="AJ1596">
        <f t="shared" ca="1" si="817"/>
        <v>628.08362471628959</v>
      </c>
      <c r="AK1596">
        <v>635.5</v>
      </c>
      <c r="AM1596">
        <f t="shared" ca="1" si="828"/>
        <v>0</v>
      </c>
      <c r="AN1596">
        <v>0</v>
      </c>
      <c r="AO1596">
        <f t="shared" ca="1" si="818"/>
        <v>0</v>
      </c>
      <c r="AP1596">
        <f t="shared" ca="1" si="827"/>
        <v>0</v>
      </c>
      <c r="AQ1596">
        <f t="shared" ca="1" si="819"/>
        <v>1</v>
      </c>
      <c r="AR1596" t="str">
        <f t="shared" ca="1" si="820"/>
        <v>Supercritical</v>
      </c>
      <c r="AS1596">
        <f t="shared" ca="1" si="821"/>
        <v>2.7458057167167879E-3</v>
      </c>
    </row>
    <row r="1597" spans="1:45" x14ac:dyDescent="0.35">
      <c r="A1597">
        <v>32</v>
      </c>
      <c r="B1597">
        <v>31</v>
      </c>
      <c r="C1597">
        <v>616065.73</v>
      </c>
      <c r="D1597">
        <v>3096590.8679999998</v>
      </c>
      <c r="E1597">
        <v>626.06129999999996</v>
      </c>
      <c r="F1597">
        <v>10.576000000000001</v>
      </c>
      <c r="G1597">
        <v>0</v>
      </c>
      <c r="H1597" t="s">
        <v>194</v>
      </c>
      <c r="I1597">
        <v>0</v>
      </c>
      <c r="J1597">
        <f t="shared" si="822"/>
        <v>1</v>
      </c>
      <c r="K1597">
        <f t="shared" ca="1" si="823"/>
        <v>34.065380321047911</v>
      </c>
      <c r="L1597">
        <f t="shared" ca="1" si="824"/>
        <v>0.30431090207207756</v>
      </c>
      <c r="M1597">
        <f t="shared" ca="1" si="797"/>
        <v>3.2183921003142926</v>
      </c>
      <c r="N1597">
        <f t="shared" ca="1" si="798"/>
        <v>0.28775153569536033</v>
      </c>
      <c r="O1597">
        <f t="shared" ca="1" si="799"/>
        <v>10.584596052706335</v>
      </c>
      <c r="P1597">
        <f t="shared" ca="1" si="800"/>
        <v>626.36561090207204</v>
      </c>
      <c r="Q1597">
        <f t="shared" ca="1" si="801"/>
        <v>632.0757879458522</v>
      </c>
      <c r="R1597">
        <f t="shared" ca="1" si="802"/>
        <v>0.13269082514362271</v>
      </c>
      <c r="S1597">
        <f t="shared" ca="1" si="803"/>
        <v>6.1260569378786949</v>
      </c>
      <c r="T1597">
        <f t="shared" ca="1" si="804"/>
        <v>37.244873279830244</v>
      </c>
      <c r="U1597">
        <f t="shared" ca="1" si="825"/>
        <v>-0.57631313438764664</v>
      </c>
      <c r="V1597">
        <f t="shared" ca="1" si="826"/>
        <v>0</v>
      </c>
      <c r="W1597">
        <f t="shared" ca="1" si="805"/>
        <v>1.0188373652768861</v>
      </c>
      <c r="X1597">
        <f t="shared" ca="1" si="806"/>
        <v>10.775223975168348</v>
      </c>
      <c r="Y1597">
        <f t="shared" ca="1" si="807"/>
        <v>0.85424939245244746</v>
      </c>
      <c r="Z1597">
        <f t="shared" ca="1" si="808"/>
        <v>3.1614544996514269</v>
      </c>
      <c r="AA1597">
        <f t="shared" ca="1" si="809"/>
        <v>627.08013736527687</v>
      </c>
      <c r="AB1597">
        <f t="shared" ca="1" si="810"/>
        <v>627.58955604791527</v>
      </c>
      <c r="AC1597">
        <f t="shared" ca="1" si="811"/>
        <v>2.7744494606190043E-3</v>
      </c>
      <c r="AD1597">
        <f t="shared" ca="1" si="812"/>
        <v>1</v>
      </c>
      <c r="AE1597">
        <f t="shared" ca="1" si="813"/>
        <v>16.467301207693286</v>
      </c>
      <c r="AF1597">
        <f t="shared" ca="1" si="814"/>
        <v>-0.53684738306128565</v>
      </c>
      <c r="AG1597">
        <f t="shared" ca="1" si="815"/>
        <v>1</v>
      </c>
      <c r="AH1597">
        <f ca="1">IFERROR(IF(V34="Supercritical",MAX($D$16,IFERROR(L1597,MAX($D$16,POWER((ABS(K1597)^2)/($I$5*MAX(F1597,0.1)^2),1/3)))),IF(V34="Subcritical",MAX($D$16,IFERROR(W1597,MAX($D$16,POWER((ABS(K1597)^2)/($I$5*MAX(F1597,0.1)^2),1/3)))),IF(AND(IFERROR(V1597,0)=1,IFERROR(AG1597,0)=1),IF(IFERROR(T1597,-1E+99)&gt;=IFERROR(AE1597,-1E+99),MAX($D$16,IFERROR(L1597,MAX($D$16,POWER((ABS(K1597)^2)/($I$5*MAX(F1597,0.1)^2),1/3)))),MAX($D$16,IFERROR(W1597,MAX($D$16,POWER((ABS(K1597)^2)/($I$5*MAX(F1597,0.1)^2),1/3))))),IF(IFERROR(V1597,0)=1,MAX($D$16,IFERROR(L1597,MAX($D$16,POWER((ABS(K1597)^2)/($I$5*MAX(F1597,0.1)^2),1/3)))),IF(IFERROR(AG1597,0)=1,MAX($D$16,IFERROR(W1597,MAX($D$16,POWER((ABS(K1597)^2)/($I$5*MAX(F1597,0.1)^2),1/3)))),MAX($D$16,POWER((ABS(K1597)^2)/($I$5*MAX(F1597,0.1)^2),1/3))))))),MAX($D$16,POWER((ABS(K1597)^2)/($I$5*MAX(F1597,0.1)^2),1/3)))</f>
        <v>1.0188373652768861</v>
      </c>
      <c r="AI1597">
        <f t="shared" ca="1" si="816"/>
        <v>627.08013736527687</v>
      </c>
      <c r="AJ1597">
        <f t="shared" ca="1" si="817"/>
        <v>627.58955604791527</v>
      </c>
      <c r="AK1597">
        <v>635.5</v>
      </c>
      <c r="AM1597">
        <f t="shared" ca="1" si="828"/>
        <v>0</v>
      </c>
      <c r="AN1597">
        <v>0</v>
      </c>
      <c r="AO1597">
        <f t="shared" ca="1" si="818"/>
        <v>0</v>
      </c>
      <c r="AP1597">
        <f t="shared" ca="1" si="827"/>
        <v>0</v>
      </c>
      <c r="AQ1597">
        <f t="shared" ca="1" si="819"/>
        <v>1</v>
      </c>
      <c r="AR1597" t="str">
        <f t="shared" ca="1" si="820"/>
        <v>Supercritical</v>
      </c>
      <c r="AS1597">
        <f t="shared" ca="1" si="821"/>
        <v>2.7744494606190043E-3</v>
      </c>
    </row>
    <row r="1598" spans="1:45" x14ac:dyDescent="0.35">
      <c r="A1598">
        <v>33</v>
      </c>
      <c r="B1598">
        <v>32</v>
      </c>
      <c r="C1598">
        <v>616065.73</v>
      </c>
      <c r="D1598">
        <v>3096589.8679999998</v>
      </c>
      <c r="E1598">
        <v>625.47799999999995</v>
      </c>
      <c r="F1598">
        <v>10.151999999999999</v>
      </c>
      <c r="G1598">
        <v>0</v>
      </c>
      <c r="H1598" t="s">
        <v>194</v>
      </c>
      <c r="I1598">
        <v>0</v>
      </c>
      <c r="J1598">
        <f t="shared" si="822"/>
        <v>1</v>
      </c>
      <c r="K1598">
        <f t="shared" ca="1" si="823"/>
        <v>34.065380321047911</v>
      </c>
      <c r="L1598">
        <f t="shared" ca="1" si="824"/>
        <v>0.30431090207207756</v>
      </c>
      <c r="M1598">
        <f t="shared" ca="1" si="797"/>
        <v>3.0893642778357311</v>
      </c>
      <c r="N1598">
        <f t="shared" ca="1" si="798"/>
        <v>0.28709904818380927</v>
      </c>
      <c r="O1598">
        <f t="shared" ca="1" si="799"/>
        <v>11.026663500140092</v>
      </c>
      <c r="P1598">
        <f t="shared" ca="1" si="800"/>
        <v>625.78231090207203</v>
      </c>
      <c r="Q1598">
        <f t="shared" ca="1" si="801"/>
        <v>631.97942139877546</v>
      </c>
      <c r="R1598">
        <f t="shared" ca="1" si="802"/>
        <v>0.14444253132820048</v>
      </c>
      <c r="S1598">
        <f t="shared" ca="1" si="803"/>
        <v>6.3819127437948282</v>
      </c>
      <c r="T1598">
        <f t="shared" ca="1" si="804"/>
        <v>38.760327203741703</v>
      </c>
      <c r="U1598">
        <f t="shared" ca="1" si="825"/>
        <v>-9.0893476451469724E-2</v>
      </c>
      <c r="V1598">
        <f t="shared" ca="1" si="826"/>
        <v>0</v>
      </c>
      <c r="W1598">
        <f t="shared" ca="1" si="805"/>
        <v>1.0470114219242947</v>
      </c>
      <c r="X1598">
        <f t="shared" ca="1" si="806"/>
        <v>10.62925995537544</v>
      </c>
      <c r="Y1598">
        <f t="shared" ca="1" si="807"/>
        <v>0.86797649252424192</v>
      </c>
      <c r="Z1598">
        <f t="shared" ca="1" si="808"/>
        <v>3.2048684916978001</v>
      </c>
      <c r="AA1598">
        <f t="shared" ca="1" si="809"/>
        <v>626.52501142192421</v>
      </c>
      <c r="AB1598">
        <f t="shared" ca="1" si="810"/>
        <v>627.04851713288633</v>
      </c>
      <c r="AC1598">
        <f t="shared" ca="1" si="811"/>
        <v>2.7912088099029302E-3</v>
      </c>
      <c r="AD1598">
        <f t="shared" ca="1" si="812"/>
        <v>1</v>
      </c>
      <c r="AE1598">
        <f t="shared" ca="1" si="813"/>
        <v>16.693434869820905</v>
      </c>
      <c r="AF1598">
        <f t="shared" ca="1" si="814"/>
        <v>-0.45667575618392675</v>
      </c>
      <c r="AG1598">
        <f t="shared" ca="1" si="815"/>
        <v>1</v>
      </c>
      <c r="AH1598">
        <f ca="1">IFERROR(IF(V34="Supercritical",MAX($D$16,IFERROR(L1598,MAX($D$16,POWER((ABS(K1598)^2)/($I$5*MAX(F1598,0.1)^2),1/3)))),IF(V34="Subcritical",MAX($D$16,IFERROR(W1598,MAX($D$16,POWER((ABS(K1598)^2)/($I$5*MAX(F1598,0.1)^2),1/3)))),IF(AND(IFERROR(V1598,0)=1,IFERROR(AG1598,0)=1),IF(IFERROR(T1598,-1E+99)&gt;=IFERROR(AE1598,-1E+99),MAX($D$16,IFERROR(L1598,MAX($D$16,POWER((ABS(K1598)^2)/($I$5*MAX(F1598,0.1)^2),1/3)))),MAX($D$16,IFERROR(W1598,MAX($D$16,POWER((ABS(K1598)^2)/($I$5*MAX(F1598,0.1)^2),1/3))))),IF(IFERROR(V1598,0)=1,MAX($D$16,IFERROR(L1598,MAX($D$16,POWER((ABS(K1598)^2)/($I$5*MAX(F1598,0.1)^2),1/3)))),IF(IFERROR(AG1598,0)=1,MAX($D$16,IFERROR(W1598,MAX($D$16,POWER((ABS(K1598)^2)/($I$5*MAX(F1598,0.1)^2),1/3)))),MAX($D$16,POWER((ABS(K1598)^2)/($I$5*MAX(F1598,0.1)^2),1/3))))))),MAX($D$16,POWER((ABS(K1598)^2)/($I$5*MAX(F1598,0.1)^2),1/3)))</f>
        <v>1.0470114219242947</v>
      </c>
      <c r="AI1598">
        <f t="shared" ca="1" si="816"/>
        <v>626.52501142192421</v>
      </c>
      <c r="AJ1598">
        <f t="shared" ca="1" si="817"/>
        <v>627.04851713288633</v>
      </c>
      <c r="AK1598">
        <v>635.5</v>
      </c>
      <c r="AM1598">
        <f t="shared" ca="1" si="828"/>
        <v>0</v>
      </c>
      <c r="AN1598">
        <v>0</v>
      </c>
      <c r="AO1598">
        <f t="shared" ca="1" si="818"/>
        <v>0</v>
      </c>
      <c r="AP1598">
        <f t="shared" ca="1" si="827"/>
        <v>0</v>
      </c>
      <c r="AQ1598">
        <f t="shared" ca="1" si="819"/>
        <v>1</v>
      </c>
      <c r="AR1598" t="str">
        <f t="shared" ca="1" si="820"/>
        <v>Supercritical</v>
      </c>
      <c r="AS1598">
        <f t="shared" ca="1" si="821"/>
        <v>2.7912088099029302E-3</v>
      </c>
    </row>
    <row r="1599" spans="1:45" x14ac:dyDescent="0.35">
      <c r="A1599">
        <v>34</v>
      </c>
      <c r="B1599">
        <v>33</v>
      </c>
      <c r="C1599">
        <v>616065.73</v>
      </c>
      <c r="D1599">
        <v>3096588.8679999998</v>
      </c>
      <c r="E1599">
        <v>624.89469999999994</v>
      </c>
      <c r="F1599">
        <v>9.0920000000000005</v>
      </c>
      <c r="G1599">
        <v>0</v>
      </c>
      <c r="H1599" t="s">
        <v>194</v>
      </c>
      <c r="I1599">
        <v>0</v>
      </c>
      <c r="J1599">
        <f t="shared" si="822"/>
        <v>1</v>
      </c>
      <c r="K1599">
        <f t="shared" ca="1" si="823"/>
        <v>34.065380321047911</v>
      </c>
      <c r="L1599">
        <f t="shared" ca="1" si="824"/>
        <v>0.30431090207207756</v>
      </c>
      <c r="M1599">
        <f t="shared" ca="1" si="797"/>
        <v>2.7667947216393292</v>
      </c>
      <c r="N1599">
        <f t="shared" ca="1" si="798"/>
        <v>0.28521828574507874</v>
      </c>
      <c r="O1599">
        <f t="shared" ca="1" si="799"/>
        <v>12.312218197692719</v>
      </c>
      <c r="P1599">
        <f t="shared" ca="1" si="800"/>
        <v>625.19901090207202</v>
      </c>
      <c r="Q1599">
        <f t="shared" ca="1" si="801"/>
        <v>632.92534713793316</v>
      </c>
      <c r="R1599">
        <f t="shared" ca="1" si="802"/>
        <v>0.18167087363355774</v>
      </c>
      <c r="S1599">
        <f t="shared" ca="1" si="803"/>
        <v>7.1259544847123939</v>
      </c>
      <c r="T1599">
        <f t="shared" ca="1" si="804"/>
        <v>43.175355528777793</v>
      </c>
      <c r="U1599">
        <f t="shared" ca="1" si="825"/>
        <v>-1.2619050155543619</v>
      </c>
      <c r="V1599">
        <f t="shared" ca="1" si="826"/>
        <v>0</v>
      </c>
      <c r="W1599">
        <f t="shared" ca="1" si="805"/>
        <v>1.1268848515526904</v>
      </c>
      <c r="X1599">
        <f t="shared" ca="1" si="806"/>
        <v>10.245637070317061</v>
      </c>
      <c r="Y1599">
        <f t="shared" ca="1" si="807"/>
        <v>0.90303587490523363</v>
      </c>
      <c r="Z1599">
        <f t="shared" ca="1" si="808"/>
        <v>3.3248669738399905</v>
      </c>
      <c r="AA1599">
        <f t="shared" ca="1" si="809"/>
        <v>626.02158485155269</v>
      </c>
      <c r="AB1599">
        <f t="shared" ca="1" si="810"/>
        <v>626.585027277329</v>
      </c>
      <c r="AC1599">
        <f t="shared" ca="1" si="811"/>
        <v>2.8496469739100199E-3</v>
      </c>
      <c r="AD1599">
        <f t="shared" ca="1" si="812"/>
        <v>1.0000000000000002</v>
      </c>
      <c r="AE1599">
        <f t="shared" ca="1" si="813"/>
        <v>17.318479813570477</v>
      </c>
      <c r="AF1599">
        <f t="shared" ca="1" si="814"/>
        <v>-0.40211220479443455</v>
      </c>
      <c r="AG1599">
        <f t="shared" ca="1" si="815"/>
        <v>1</v>
      </c>
      <c r="AH1599">
        <f ca="1">IFERROR(IF(V34="Supercritical",MAX($D$16,IFERROR(L1599,MAX($D$16,POWER((ABS(K1599)^2)/($I$5*MAX(F1599,0.1)^2),1/3)))),IF(V34="Subcritical",MAX($D$16,IFERROR(W1599,MAX($D$16,POWER((ABS(K1599)^2)/($I$5*MAX(F1599,0.1)^2),1/3)))),IF(AND(IFERROR(V1599,0)=1,IFERROR(AG1599,0)=1),IF(IFERROR(T1599,-1E+99)&gt;=IFERROR(AE1599,-1E+99),MAX($D$16,IFERROR(L1599,MAX($D$16,POWER((ABS(K1599)^2)/($I$5*MAX(F1599,0.1)^2),1/3)))),MAX($D$16,IFERROR(W1599,MAX($D$16,POWER((ABS(K1599)^2)/($I$5*MAX(F1599,0.1)^2),1/3))))),IF(IFERROR(V1599,0)=1,MAX($D$16,IFERROR(L1599,MAX($D$16,POWER((ABS(K1599)^2)/($I$5*MAX(F1599,0.1)^2),1/3)))),IF(IFERROR(AG1599,0)=1,MAX($D$16,IFERROR(W1599,MAX($D$16,POWER((ABS(K1599)^2)/($I$5*MAX(F1599,0.1)^2),1/3)))),MAX($D$16,POWER((ABS(K1599)^2)/($I$5*MAX(F1599,0.1)^2),1/3))))))),MAX($D$16,POWER((ABS(K1599)^2)/($I$5*MAX(F1599,0.1)^2),1/3)))</f>
        <v>1.1268848515526904</v>
      </c>
      <c r="AI1599">
        <f t="shared" ca="1" si="816"/>
        <v>626.02158485155269</v>
      </c>
      <c r="AJ1599">
        <f t="shared" ca="1" si="817"/>
        <v>626.585027277329</v>
      </c>
      <c r="AM1599">
        <v>0</v>
      </c>
      <c r="AN1599">
        <v>0</v>
      </c>
      <c r="AO1599">
        <f t="shared" si="818"/>
        <v>0</v>
      </c>
      <c r="AP1599">
        <f t="shared" ca="1" si="827"/>
        <v>0</v>
      </c>
      <c r="AQ1599">
        <f t="shared" ca="1" si="819"/>
        <v>1.0000000000000002</v>
      </c>
      <c r="AR1599" t="str">
        <f t="shared" ca="1" si="820"/>
        <v>Supercritical</v>
      </c>
      <c r="AS1599">
        <f t="shared" ca="1" si="821"/>
        <v>2.8496469739100199E-3</v>
      </c>
    </row>
    <row r="1600" spans="1:45" x14ac:dyDescent="0.35">
      <c r="A1600">
        <v>35</v>
      </c>
      <c r="B1600">
        <v>34</v>
      </c>
      <c r="C1600">
        <v>616065.73</v>
      </c>
      <c r="D1600">
        <v>3096587.8679999998</v>
      </c>
      <c r="E1600">
        <v>624.31129999999996</v>
      </c>
      <c r="F1600">
        <v>7.8579999999999997</v>
      </c>
      <c r="G1600">
        <v>0</v>
      </c>
      <c r="H1600" t="s">
        <v>194</v>
      </c>
      <c r="I1600">
        <v>0</v>
      </c>
      <c r="J1600">
        <f t="shared" si="822"/>
        <v>1</v>
      </c>
      <c r="K1600">
        <f t="shared" ca="1" si="823"/>
        <v>34.065380321047911</v>
      </c>
      <c r="L1600">
        <f t="shared" ca="1" si="824"/>
        <v>0.30431090207207756</v>
      </c>
      <c r="M1600">
        <f t="shared" ca="1" si="797"/>
        <v>2.3912750684823854</v>
      </c>
      <c r="N1600">
        <f t="shared" ca="1" si="798"/>
        <v>0.28243555975441453</v>
      </c>
      <c r="O1600">
        <f t="shared" ca="1" si="799"/>
        <v>14.245697105296795</v>
      </c>
      <c r="P1600">
        <f t="shared" ca="1" si="800"/>
        <v>624.61561090207204</v>
      </c>
      <c r="Q1600">
        <f t="shared" ca="1" si="801"/>
        <v>634.95913210573474</v>
      </c>
      <c r="R1600">
        <f t="shared" ca="1" si="802"/>
        <v>0.24640949004619192</v>
      </c>
      <c r="S1600">
        <f t="shared" ca="1" si="803"/>
        <v>8.2449959499879224</v>
      </c>
      <c r="T1600">
        <f t="shared" ca="1" si="804"/>
        <v>49.832254285871059</v>
      </c>
      <c r="U1600">
        <f t="shared" ca="1" si="825"/>
        <v>-2.5095436464216618</v>
      </c>
      <c r="V1600">
        <f t="shared" ca="1" si="826"/>
        <v>0</v>
      </c>
      <c r="W1600">
        <f t="shared" ca="1" si="805"/>
        <v>1.241970105867404</v>
      </c>
      <c r="X1600">
        <f t="shared" ca="1" si="806"/>
        <v>9.7594010919060601</v>
      </c>
      <c r="Y1600">
        <f t="shared" ca="1" si="807"/>
        <v>0.94367216325929326</v>
      </c>
      <c r="Z1600">
        <f t="shared" ca="1" si="808"/>
        <v>3.4905195513790255</v>
      </c>
      <c r="AA1600">
        <f t="shared" ca="1" si="809"/>
        <v>625.55327010586734</v>
      </c>
      <c r="AB1600">
        <f t="shared" ca="1" si="810"/>
        <v>626.17425515880109</v>
      </c>
      <c r="AC1600">
        <f t="shared" ca="1" si="811"/>
        <v>2.9616550614437499E-3</v>
      </c>
      <c r="AD1600">
        <f t="shared" ca="1" si="812"/>
        <v>1</v>
      </c>
      <c r="AE1600">
        <f t="shared" ca="1" si="813"/>
        <v>18.181326610975539</v>
      </c>
      <c r="AF1600">
        <f t="shared" ca="1" si="814"/>
        <v>-0.38978610173296602</v>
      </c>
      <c r="AG1600">
        <f t="shared" ca="1" si="815"/>
        <v>1</v>
      </c>
      <c r="AH1600">
        <f ca="1">IFERROR(IF(V34="Supercritical",MAX($D$16,IFERROR(L1600,MAX($D$16,POWER((ABS(K1600)^2)/($I$5*MAX(F1600,0.1)^2),1/3)))),IF(V34="Subcritical",MAX($D$16,IFERROR(W1600,MAX($D$16,POWER((ABS(K1600)^2)/($I$5*MAX(F1600,0.1)^2),1/3)))),IF(AND(IFERROR(V1600,0)=1,IFERROR(AG1600,0)=1),IF(IFERROR(T1600,-1E+99)&gt;=IFERROR(AE1600,-1E+99),MAX($D$16,IFERROR(L1600,MAX($D$16,POWER((ABS(K1600)^2)/($I$5*MAX(F1600,0.1)^2),1/3)))),MAX($D$16,IFERROR(W1600,MAX($D$16,POWER((ABS(K1600)^2)/($I$5*MAX(F1600,0.1)^2),1/3))))),IF(IFERROR(V1600,0)=1,MAX($D$16,IFERROR(L1600,MAX($D$16,POWER((ABS(K1600)^2)/($I$5*MAX(F1600,0.1)^2),1/3)))),IF(IFERROR(AG1600,0)=1,MAX($D$16,IFERROR(W1600,MAX($D$16,POWER((ABS(K1600)^2)/($I$5*MAX(F1600,0.1)^2),1/3)))),MAX($D$16,POWER((ABS(K1600)^2)/($I$5*MAX(F1600,0.1)^2),1/3))))))),MAX($D$16,POWER((ABS(K1600)^2)/($I$5*MAX(F1600,0.1)^2),1/3)))</f>
        <v>1.241970105867404</v>
      </c>
      <c r="AI1600">
        <f t="shared" ca="1" si="816"/>
        <v>625.55327010586734</v>
      </c>
      <c r="AJ1600">
        <f t="shared" ca="1" si="817"/>
        <v>626.17425515880109</v>
      </c>
      <c r="AM1600">
        <v>0</v>
      </c>
      <c r="AN1600">
        <v>0</v>
      </c>
      <c r="AO1600">
        <f t="shared" si="818"/>
        <v>0</v>
      </c>
      <c r="AP1600">
        <f t="shared" ca="1" si="827"/>
        <v>0</v>
      </c>
      <c r="AQ1600">
        <f t="shared" ca="1" si="819"/>
        <v>1</v>
      </c>
      <c r="AR1600" t="str">
        <f t="shared" ca="1" si="820"/>
        <v>Supercritical</v>
      </c>
      <c r="AS1600">
        <f t="shared" ca="1" si="821"/>
        <v>2.9616550614437499E-3</v>
      </c>
    </row>
    <row r="1601" spans="1:45" x14ac:dyDescent="0.35">
      <c r="A1601">
        <v>36</v>
      </c>
      <c r="B1601">
        <v>35</v>
      </c>
      <c r="C1601">
        <v>616065.73</v>
      </c>
      <c r="D1601">
        <v>3096586.8679999998</v>
      </c>
      <c r="E1601">
        <v>623.72799999999995</v>
      </c>
      <c r="F1601">
        <v>6.8209999999999997</v>
      </c>
      <c r="G1601">
        <v>0</v>
      </c>
      <c r="H1601" t="s">
        <v>194</v>
      </c>
      <c r="I1601">
        <v>0</v>
      </c>
      <c r="J1601">
        <f t="shared" si="822"/>
        <v>1</v>
      </c>
      <c r="K1601">
        <f t="shared" ca="1" si="823"/>
        <v>34.065380321047911</v>
      </c>
      <c r="L1601">
        <f t="shared" ca="1" si="824"/>
        <v>0.30431090207207756</v>
      </c>
      <c r="M1601">
        <f t="shared" ca="1" si="797"/>
        <v>2.0757046630336409</v>
      </c>
      <c r="N1601">
        <f t="shared" ca="1" si="798"/>
        <v>0.27938227782682523</v>
      </c>
      <c r="O1601">
        <f t="shared" ca="1" si="799"/>
        <v>16.411477474479142</v>
      </c>
      <c r="P1601">
        <f t="shared" ca="1" si="800"/>
        <v>624.03231090207203</v>
      </c>
      <c r="Q1601">
        <f t="shared" ca="1" si="801"/>
        <v>637.75996599357745</v>
      </c>
      <c r="R1601">
        <f t="shared" ca="1" si="802"/>
        <v>0.33180231232299101</v>
      </c>
      <c r="S1601">
        <f t="shared" ca="1" si="803"/>
        <v>9.4984867578075214</v>
      </c>
      <c r="T1601">
        <f t="shared" ca="1" si="804"/>
        <v>57.304945151132067</v>
      </c>
      <c r="U1601">
        <f t="shared" ca="1" si="825"/>
        <v>-3.428353177811573</v>
      </c>
      <c r="V1601">
        <f t="shared" ca="1" si="826"/>
        <v>0</v>
      </c>
      <c r="W1601">
        <f t="shared" ca="1" si="805"/>
        <v>1.3648569193868711</v>
      </c>
      <c r="X1601">
        <f t="shared" ca="1" si="806"/>
        <v>9.309689047137848</v>
      </c>
      <c r="Y1601">
        <f t="shared" ca="1" si="807"/>
        <v>0.97476368827454674</v>
      </c>
      <c r="Z1601">
        <f t="shared" ca="1" si="808"/>
        <v>3.6591319160676909</v>
      </c>
      <c r="AA1601">
        <f t="shared" ca="1" si="809"/>
        <v>625.0928569193868</v>
      </c>
      <c r="AB1601">
        <f t="shared" ca="1" si="810"/>
        <v>625.77528537908029</v>
      </c>
      <c r="AC1601">
        <f t="shared" ca="1" si="811"/>
        <v>3.1170195623855383E-3</v>
      </c>
      <c r="AD1601">
        <f t="shared" ca="1" si="812"/>
        <v>1.0000000000000002</v>
      </c>
      <c r="AE1601">
        <f t="shared" ca="1" si="813"/>
        <v>19.059590269989393</v>
      </c>
      <c r="AF1601">
        <f t="shared" ca="1" si="814"/>
        <v>-0.33393409179325317</v>
      </c>
      <c r="AG1601">
        <f t="shared" ca="1" si="815"/>
        <v>1</v>
      </c>
      <c r="AH1601">
        <f ca="1">IFERROR(IF(V34="Supercritical",MAX($D$16,IFERROR(L1601,MAX($D$16,POWER((ABS(K1601)^2)/($I$5*MAX(F1601,0.1)^2),1/3)))),IF(V34="Subcritical",MAX($D$16,IFERROR(W1601,MAX($D$16,POWER((ABS(K1601)^2)/($I$5*MAX(F1601,0.1)^2),1/3)))),IF(AND(IFERROR(V1601,0)=1,IFERROR(AG1601,0)=1),IF(IFERROR(T1601,-1E+99)&gt;=IFERROR(AE1601,-1E+99),MAX($D$16,IFERROR(L1601,MAX($D$16,POWER((ABS(K1601)^2)/($I$5*MAX(F1601,0.1)^2),1/3)))),MAX($D$16,IFERROR(W1601,MAX($D$16,POWER((ABS(K1601)^2)/($I$5*MAX(F1601,0.1)^2),1/3))))),IF(IFERROR(V1601,0)=1,MAX($D$16,IFERROR(L1601,MAX($D$16,POWER((ABS(K1601)^2)/($I$5*MAX(F1601,0.1)^2),1/3)))),IF(IFERROR(AG1601,0)=1,MAX($D$16,IFERROR(W1601,MAX($D$16,POWER((ABS(K1601)^2)/($I$5*MAX(F1601,0.1)^2),1/3)))),MAX($D$16,POWER((ABS(K1601)^2)/($I$5*MAX(F1601,0.1)^2),1/3))))))),MAX($D$16,POWER((ABS(K1601)^2)/($I$5*MAX(F1601,0.1)^2),1/3)))</f>
        <v>1.3648569193868711</v>
      </c>
      <c r="AI1601">
        <f t="shared" ca="1" si="816"/>
        <v>625.0928569193868</v>
      </c>
      <c r="AJ1601">
        <f t="shared" ca="1" si="817"/>
        <v>625.77528537908029</v>
      </c>
      <c r="AM1601">
        <v>0</v>
      </c>
      <c r="AN1601">
        <v>0</v>
      </c>
      <c r="AO1601">
        <f t="shared" si="818"/>
        <v>0</v>
      </c>
      <c r="AP1601">
        <f t="shared" ca="1" si="827"/>
        <v>0</v>
      </c>
      <c r="AQ1601">
        <f t="shared" ca="1" si="819"/>
        <v>1.0000000000000002</v>
      </c>
      <c r="AR1601" t="str">
        <f t="shared" ca="1" si="820"/>
        <v>Supercritical</v>
      </c>
      <c r="AS1601">
        <f t="shared" ca="1" si="821"/>
        <v>3.1170195623855383E-3</v>
      </c>
    </row>
    <row r="1602" spans="1:45" x14ac:dyDescent="0.35">
      <c r="A1602">
        <v>37</v>
      </c>
      <c r="B1602">
        <v>36</v>
      </c>
      <c r="C1602">
        <v>616065.73</v>
      </c>
      <c r="D1602">
        <v>3096585.8679999998</v>
      </c>
      <c r="E1602">
        <v>623.14469999999994</v>
      </c>
      <c r="F1602">
        <v>5.7830000000000004</v>
      </c>
      <c r="G1602">
        <v>0</v>
      </c>
      <c r="H1602" t="s">
        <v>194</v>
      </c>
      <c r="I1602">
        <v>0</v>
      </c>
      <c r="J1602">
        <f t="shared" si="822"/>
        <v>1</v>
      </c>
      <c r="K1602">
        <f t="shared" ca="1" si="823"/>
        <v>34.065380321047911</v>
      </c>
      <c r="L1602">
        <f t="shared" ca="1" si="824"/>
        <v>0.30431090207207756</v>
      </c>
      <c r="M1602">
        <f t="shared" ca="1" si="797"/>
        <v>1.7598299466828247</v>
      </c>
      <c r="N1602">
        <f t="shared" ca="1" si="798"/>
        <v>0.27533386683514322</v>
      </c>
      <c r="O1602">
        <f t="shared" ca="1" si="799"/>
        <v>19.357200043821926</v>
      </c>
      <c r="P1602">
        <f t="shared" ca="1" si="800"/>
        <v>623.44901090207202</v>
      </c>
      <c r="Q1602">
        <f t="shared" ca="1" si="801"/>
        <v>642.54693106193645</v>
      </c>
      <c r="R1602">
        <f t="shared" ca="1" si="802"/>
        <v>0.4706753082997972</v>
      </c>
      <c r="S1602">
        <f t="shared" ca="1" si="803"/>
        <v>11.20338547034499</v>
      </c>
      <c r="T1602">
        <f t="shared" ca="1" si="804"/>
        <v>67.485951352658276</v>
      </c>
      <c r="U1602">
        <f t="shared" ca="1" si="825"/>
        <v>-5.7252303855062792</v>
      </c>
      <c r="V1602">
        <f t="shared" ca="1" si="826"/>
        <v>0</v>
      </c>
      <c r="W1602">
        <f t="shared" ca="1" si="805"/>
        <v>1.5236446719306709</v>
      </c>
      <c r="X1602">
        <f t="shared" ca="1" si="806"/>
        <v>8.8112371377750698</v>
      </c>
      <c r="Y1602">
        <f t="shared" ca="1" si="807"/>
        <v>0.99784240296729154</v>
      </c>
      <c r="Z1602">
        <f t="shared" ca="1" si="808"/>
        <v>3.8661291017812487</v>
      </c>
      <c r="AA1602">
        <f t="shared" ca="1" si="809"/>
        <v>624.66834467193064</v>
      </c>
      <c r="AB1602">
        <f t="shared" ca="1" si="810"/>
        <v>625.43016700789599</v>
      </c>
      <c r="AC1602">
        <f t="shared" ca="1" si="811"/>
        <v>3.3727639653706224E-3</v>
      </c>
      <c r="AD1602">
        <f t="shared" ca="1" si="812"/>
        <v>1.0000000000000002</v>
      </c>
      <c r="AE1602">
        <f t="shared" ca="1" si="813"/>
        <v>20.137791777132961</v>
      </c>
      <c r="AF1602">
        <f t="shared" ca="1" si="814"/>
        <v>-0.3410742536076441</v>
      </c>
      <c r="AG1602">
        <f t="shared" ca="1" si="815"/>
        <v>1</v>
      </c>
      <c r="AH1602">
        <f ca="1">IFERROR(IF(V34="Supercritical",MAX($D$16,IFERROR(L1602,MAX($D$16,POWER((ABS(K1602)^2)/($I$5*MAX(F1602,0.1)^2),1/3)))),IF(V34="Subcritical",MAX($D$16,IFERROR(W1602,MAX($D$16,POWER((ABS(K1602)^2)/($I$5*MAX(F1602,0.1)^2),1/3)))),IF(AND(IFERROR(V1602,0)=1,IFERROR(AG1602,0)=1),IF(IFERROR(T1602,-1E+99)&gt;=IFERROR(AE1602,-1E+99),MAX($D$16,IFERROR(L1602,MAX($D$16,POWER((ABS(K1602)^2)/($I$5*MAX(F1602,0.1)^2),1/3)))),MAX($D$16,IFERROR(W1602,MAX($D$16,POWER((ABS(K1602)^2)/($I$5*MAX(F1602,0.1)^2),1/3))))),IF(IFERROR(V1602,0)=1,MAX($D$16,IFERROR(L1602,MAX($D$16,POWER((ABS(K1602)^2)/($I$5*MAX(F1602,0.1)^2),1/3)))),IF(IFERROR(AG1602,0)=1,MAX($D$16,IFERROR(W1602,MAX($D$16,POWER((ABS(K1602)^2)/($I$5*MAX(F1602,0.1)^2),1/3)))),MAX($D$16,POWER((ABS(K1602)^2)/($I$5*MAX(F1602,0.1)^2),1/3))))))),MAX($D$16,POWER((ABS(K1602)^2)/($I$5*MAX(F1602,0.1)^2),1/3)))</f>
        <v>1.5236446719306709</v>
      </c>
      <c r="AI1602">
        <f t="shared" ca="1" si="816"/>
        <v>624.66834467193064</v>
      </c>
      <c r="AJ1602">
        <f t="shared" ca="1" si="817"/>
        <v>625.43016700789599</v>
      </c>
      <c r="AM1602">
        <v>0</v>
      </c>
      <c r="AN1602">
        <v>0</v>
      </c>
      <c r="AO1602">
        <f t="shared" si="818"/>
        <v>0</v>
      </c>
      <c r="AP1602">
        <f t="shared" ca="1" si="827"/>
        <v>0</v>
      </c>
      <c r="AQ1602">
        <f t="shared" ca="1" si="819"/>
        <v>1.0000000000000002</v>
      </c>
      <c r="AR1602" t="str">
        <f t="shared" ca="1" si="820"/>
        <v>Supercritical</v>
      </c>
      <c r="AS1602">
        <f t="shared" ca="1" si="821"/>
        <v>3.3727639653706224E-3</v>
      </c>
    </row>
    <row r="1603" spans="1:45" x14ac:dyDescent="0.35">
      <c r="A1603">
        <v>38</v>
      </c>
      <c r="B1603">
        <v>37</v>
      </c>
      <c r="C1603">
        <v>616065.73</v>
      </c>
      <c r="D1603">
        <v>3096584.8679999998</v>
      </c>
      <c r="E1603">
        <v>622.56129999999996</v>
      </c>
      <c r="F1603">
        <v>5.0049999999999999</v>
      </c>
      <c r="G1603">
        <v>0</v>
      </c>
      <c r="H1603" t="s">
        <v>194</v>
      </c>
      <c r="I1603">
        <v>0</v>
      </c>
      <c r="J1603">
        <f t="shared" si="822"/>
        <v>1</v>
      </c>
      <c r="K1603">
        <f t="shared" ca="1" si="823"/>
        <v>34.065380321047911</v>
      </c>
      <c r="L1603">
        <f t="shared" ca="1" si="824"/>
        <v>0.30431090207207756</v>
      </c>
      <c r="M1603">
        <f t="shared" ca="1" si="797"/>
        <v>1.5230760648707482</v>
      </c>
      <c r="N1603">
        <f t="shared" ca="1" si="798"/>
        <v>0.27131789743056162</v>
      </c>
      <c r="O1603">
        <f t="shared" ca="1" si="799"/>
        <v>22.366171399285157</v>
      </c>
      <c r="P1603">
        <f t="shared" ca="1" si="800"/>
        <v>622.86561090207204</v>
      </c>
      <c r="Q1603">
        <f t="shared" ca="1" si="801"/>
        <v>648.36232971258175</v>
      </c>
      <c r="R1603">
        <f t="shared" ca="1" si="802"/>
        <v>0.64080795099930388</v>
      </c>
      <c r="S1603">
        <f t="shared" ca="1" si="803"/>
        <v>12.944890744256762</v>
      </c>
      <c r="T1603">
        <f t="shared" ca="1" si="804"/>
        <v>77.898628631666952</v>
      </c>
      <c r="U1603">
        <f t="shared" ca="1" si="825"/>
        <v>-7.0110201453594527</v>
      </c>
      <c r="V1603">
        <f t="shared" ca="1" si="826"/>
        <v>0</v>
      </c>
      <c r="W1603">
        <f t="shared" ca="1" si="805"/>
        <v>1.677708240306969</v>
      </c>
      <c r="X1603">
        <f t="shared" ca="1" si="806"/>
        <v>8.3969297427363792</v>
      </c>
      <c r="Y1603">
        <f t="shared" ca="1" si="807"/>
        <v>1.0043673975102922</v>
      </c>
      <c r="Z1603">
        <f t="shared" ca="1" si="808"/>
        <v>4.0568852383831828</v>
      </c>
      <c r="AA1603">
        <f t="shared" ca="1" si="809"/>
        <v>624.23900824030693</v>
      </c>
      <c r="AB1603">
        <f t="shared" ca="1" si="810"/>
        <v>625.07786236046036</v>
      </c>
      <c r="AC1603">
        <f t="shared" ca="1" si="811"/>
        <v>3.6816668528495875E-3</v>
      </c>
      <c r="AD1603">
        <f t="shared" ca="1" si="812"/>
        <v>1.0000000000000002</v>
      </c>
      <c r="AE1603">
        <f t="shared" ca="1" si="813"/>
        <v>21.131397334001257</v>
      </c>
      <c r="AF1603">
        <f t="shared" ca="1" si="814"/>
        <v>0.17434651214011865</v>
      </c>
      <c r="AG1603">
        <f t="shared" ca="1" si="815"/>
        <v>1</v>
      </c>
      <c r="AH1603">
        <f ca="1">IFERROR(IF(V34="Supercritical",MAX($D$16,IFERROR(L1603,MAX($D$16,POWER((ABS(K1603)^2)/($I$5*MAX(F1603,0.1)^2),1/3)))),IF(V34="Subcritical",MAX($D$16,IFERROR(W1603,MAX($D$16,POWER((ABS(K1603)^2)/($I$5*MAX(F1603,0.1)^2),1/3)))),IF(AND(IFERROR(V1603,0)=1,IFERROR(AG1603,0)=1),IF(IFERROR(T1603,-1E+99)&gt;=IFERROR(AE1603,-1E+99),MAX($D$16,IFERROR(L1603,MAX($D$16,POWER((ABS(K1603)^2)/($I$5*MAX(F1603,0.1)^2),1/3)))),MAX($D$16,IFERROR(W1603,MAX($D$16,POWER((ABS(K1603)^2)/($I$5*MAX(F1603,0.1)^2),1/3))))),IF(IFERROR(V1603,0)=1,MAX($D$16,IFERROR(L1603,MAX($D$16,POWER((ABS(K1603)^2)/($I$5*MAX(F1603,0.1)^2),1/3)))),IF(IFERROR(AG1603,0)=1,MAX($D$16,IFERROR(W1603,MAX($D$16,POWER((ABS(K1603)^2)/($I$5*MAX(F1603,0.1)^2),1/3)))),MAX($D$16,POWER((ABS(K1603)^2)/($I$5*MAX(F1603,0.1)^2),1/3))))))),MAX($D$16,POWER((ABS(K1603)^2)/($I$5*MAX(F1603,0.1)^2),1/3)))</f>
        <v>1.677708240306969</v>
      </c>
      <c r="AI1603">
        <f t="shared" ca="1" si="816"/>
        <v>624.23900824030693</v>
      </c>
      <c r="AJ1603">
        <f t="shared" ca="1" si="817"/>
        <v>625.07786236046036</v>
      </c>
      <c r="AM1603">
        <v>0</v>
      </c>
      <c r="AN1603">
        <v>0</v>
      </c>
      <c r="AO1603">
        <f t="shared" si="818"/>
        <v>0</v>
      </c>
      <c r="AP1603">
        <f t="shared" ca="1" si="827"/>
        <v>0</v>
      </c>
      <c r="AQ1603">
        <f t="shared" ca="1" si="819"/>
        <v>1.0000000000000002</v>
      </c>
      <c r="AR1603" t="str">
        <f t="shared" ca="1" si="820"/>
        <v>Supercritical</v>
      </c>
      <c r="AS1603">
        <f t="shared" ca="1" si="821"/>
        <v>3.6816668528495875E-3</v>
      </c>
    </row>
    <row r="1604" spans="1:45" x14ac:dyDescent="0.35">
      <c r="A1604">
        <v>39</v>
      </c>
      <c r="B1604">
        <v>38</v>
      </c>
      <c r="C1604">
        <v>616065.73</v>
      </c>
      <c r="D1604">
        <v>3096583.8679999998</v>
      </c>
      <c r="E1604">
        <v>621.97799999999995</v>
      </c>
      <c r="F1604">
        <v>5.0049999999999999</v>
      </c>
      <c r="G1604">
        <v>0</v>
      </c>
      <c r="H1604" t="s">
        <v>194</v>
      </c>
      <c r="I1604">
        <v>0</v>
      </c>
      <c r="J1604">
        <f t="shared" si="822"/>
        <v>1</v>
      </c>
      <c r="K1604">
        <f t="shared" ca="1" si="823"/>
        <v>34.065380321047911</v>
      </c>
      <c r="L1604">
        <f t="shared" ca="1" si="824"/>
        <v>0.30431090207207756</v>
      </c>
      <c r="M1604">
        <f t="shared" ca="1" si="797"/>
        <v>1.5230760648707482</v>
      </c>
      <c r="N1604">
        <f t="shared" ca="1" si="798"/>
        <v>0.27131789743056162</v>
      </c>
      <c r="O1604">
        <f t="shared" ca="1" si="799"/>
        <v>22.366171399285157</v>
      </c>
      <c r="P1604">
        <f t="shared" ca="1" si="800"/>
        <v>622.28231090207203</v>
      </c>
      <c r="Q1604">
        <f t="shared" ca="1" si="801"/>
        <v>647.77902971258175</v>
      </c>
      <c r="R1604">
        <f t="shared" ca="1" si="802"/>
        <v>0.64080795099930388</v>
      </c>
      <c r="S1604">
        <f t="shared" ca="1" si="803"/>
        <v>12.944890744256762</v>
      </c>
      <c r="T1604">
        <f t="shared" ca="1" si="804"/>
        <v>77.898628631666952</v>
      </c>
      <c r="U1604">
        <f t="shared" ca="1" si="825"/>
        <v>-5.7507950999251989E-2</v>
      </c>
      <c r="V1604">
        <f t="shared" ca="1" si="826"/>
        <v>0</v>
      </c>
      <c r="W1604">
        <f ca="1">MAX($D$16,(P7)-E1604)</f>
        <v>1.0666335020365523</v>
      </c>
      <c r="X1604">
        <f t="shared" ca="1" si="806"/>
        <v>5.3385006776929442</v>
      </c>
      <c r="Y1604">
        <f t="shared" ca="1" si="807"/>
        <v>0.74787069111407412</v>
      </c>
      <c r="Z1604">
        <f t="shared" ca="1" si="808"/>
        <v>6.3810763316732233</v>
      </c>
      <c r="AA1604">
        <f t="shared" ca="1" si="809"/>
        <v>623.0446335020365</v>
      </c>
      <c r="AB1604">
        <f t="shared" ca="1" si="810"/>
        <v>625.1199716850457</v>
      </c>
      <c r="AC1604">
        <f t="shared" ca="1" si="811"/>
        <v>1.3495895685422822E-2</v>
      </c>
      <c r="AD1604">
        <f t="shared" ca="1" si="812"/>
        <v>1.9726581263138323</v>
      </c>
      <c r="AE1604">
        <f t="shared" ca="1" si="813"/>
        <v>25.005500429609217</v>
      </c>
      <c r="AF1604">
        <v>0</v>
      </c>
      <c r="AG1604">
        <v>1</v>
      </c>
      <c r="AH1604">
        <f ca="1">IFERROR(IF(V34="Supercritical",MAX($D$16,IFERROR(L1604,MAX($D$16,POWER((ABS(K1604)^2)/($I$5*MAX(F1604,0.1)^2),1/3)))),IF(V34="Subcritical",MAX($D$16,IFERROR(W1604,MAX($D$16,POWER((ABS(K1604)^2)/($I$5*MAX(F1604,0.1)^2),1/3)))),IF(AND(IFERROR(V1604,0)=1,IFERROR(AG1604,0)=1),IF(IFERROR(T1604,-1E+99)&gt;=IFERROR(AE1604,-1E+99),MAX($D$16,IFERROR(L1604,MAX($D$16,POWER((ABS(K1604)^2)/($I$5*MAX(F1604,0.1)^2),1/3)))),MAX($D$16,IFERROR(W1604,MAX($D$16,POWER((ABS(K1604)^2)/($I$5*MAX(F1604,0.1)^2),1/3))))),IF(IFERROR(V1604,0)=1,MAX($D$16,IFERROR(L1604,MAX($D$16,POWER((ABS(K1604)^2)/($I$5*MAX(F1604,0.1)^2),1/3)))),IF(IFERROR(AG1604,0)=1,MAX($D$16,IFERROR(W1604,MAX($D$16,POWER((ABS(K1604)^2)/($I$5*MAX(F1604,0.1)^2),1/3)))),MAX($D$16,POWER((ABS(K1604)^2)/($I$5*MAX(F1604,0.1)^2),1/3))))))),MAX($D$16,POWER((ABS(K1604)^2)/($I$5*MAX(F1604,0.1)^2),1/3)))</f>
        <v>1.0666335020365523</v>
      </c>
      <c r="AI1604">
        <f t="shared" ca="1" si="816"/>
        <v>623.0446335020365</v>
      </c>
      <c r="AJ1604">
        <f t="shared" ca="1" si="817"/>
        <v>625.1199716850457</v>
      </c>
      <c r="AM1604">
        <v>0</v>
      </c>
      <c r="AN1604">
        <v>0</v>
      </c>
      <c r="AO1604">
        <f ca="1">AM1604+AN1604+MAX(0,K1604-(AM1604+AN1604)-0.05)</f>
        <v>34.015380321047914</v>
      </c>
      <c r="AP1604">
        <f t="shared" ca="1" si="827"/>
        <v>34.015380321047914</v>
      </c>
      <c r="AQ1604">
        <f t="shared" ca="1" si="819"/>
        <v>1.9726581263138323</v>
      </c>
      <c r="AR1604" t="str">
        <f t="shared" ca="1" si="820"/>
        <v>Supercritical</v>
      </c>
      <c r="AS1604">
        <f t="shared" ca="1" si="821"/>
        <v>1.3495895685422822E-2</v>
      </c>
    </row>
    <row r="1607" spans="1:45" x14ac:dyDescent="0.35">
      <c r="A1607" t="s">
        <v>199</v>
      </c>
      <c r="E1607">
        <f>E35</f>
        <v>34.930999999999997</v>
      </c>
      <c r="F1607" t="s">
        <v>144</v>
      </c>
      <c r="H1607">
        <f ca="1">N35</f>
        <v>16.884619678952092</v>
      </c>
      <c r="I1607" t="s">
        <v>13</v>
      </c>
      <c r="K1607" t="str">
        <f>V35</f>
        <v>Mixed</v>
      </c>
      <c r="L1607" t="s">
        <v>145</v>
      </c>
    </row>
    <row r="1608" spans="1:45" x14ac:dyDescent="0.35">
      <c r="A1608" t="s">
        <v>146</v>
      </c>
      <c r="B1608" t="s">
        <v>147</v>
      </c>
      <c r="C1608" t="s">
        <v>148</v>
      </c>
      <c r="D1608" t="s">
        <v>149</v>
      </c>
      <c r="E1608" t="s">
        <v>150</v>
      </c>
      <c r="F1608" t="s">
        <v>151</v>
      </c>
      <c r="G1608" t="s">
        <v>152</v>
      </c>
      <c r="H1608" t="s">
        <v>9</v>
      </c>
      <c r="I1608" t="s">
        <v>153</v>
      </c>
      <c r="J1608" t="s">
        <v>154</v>
      </c>
      <c r="K1608" t="s">
        <v>155</v>
      </c>
      <c r="L1608" t="s">
        <v>156</v>
      </c>
      <c r="M1608" t="s">
        <v>157</v>
      </c>
      <c r="N1608" t="s">
        <v>158</v>
      </c>
      <c r="O1608" t="s">
        <v>159</v>
      </c>
      <c r="P1608" t="s">
        <v>160</v>
      </c>
      <c r="Q1608" t="s">
        <v>161</v>
      </c>
      <c r="R1608" t="s">
        <v>162</v>
      </c>
      <c r="S1608" t="s">
        <v>163</v>
      </c>
      <c r="T1608" t="s">
        <v>164</v>
      </c>
      <c r="U1608" t="s">
        <v>165</v>
      </c>
      <c r="V1608" t="s">
        <v>166</v>
      </c>
      <c r="W1608" t="s">
        <v>167</v>
      </c>
      <c r="X1608" t="s">
        <v>168</v>
      </c>
      <c r="Y1608" t="s">
        <v>169</v>
      </c>
      <c r="Z1608" t="s">
        <v>170</v>
      </c>
      <c r="AA1608" t="s">
        <v>171</v>
      </c>
      <c r="AB1608" t="s">
        <v>172</v>
      </c>
      <c r="AC1608" t="s">
        <v>173</v>
      </c>
      <c r="AD1608" t="s">
        <v>174</v>
      </c>
      <c r="AE1608" t="s">
        <v>175</v>
      </c>
      <c r="AF1608" t="s">
        <v>176</v>
      </c>
      <c r="AG1608" t="s">
        <v>177</v>
      </c>
      <c r="AH1608" t="s">
        <v>178</v>
      </c>
      <c r="AI1608" t="s">
        <v>179</v>
      </c>
      <c r="AJ1608" t="s">
        <v>180</v>
      </c>
      <c r="AK1608" t="s">
        <v>181</v>
      </c>
      <c r="AL1608" t="s">
        <v>182</v>
      </c>
      <c r="AM1608" t="s">
        <v>183</v>
      </c>
      <c r="AN1608" t="s">
        <v>184</v>
      </c>
      <c r="AO1608" t="s">
        <v>185</v>
      </c>
      <c r="AP1608" t="s">
        <v>186</v>
      </c>
      <c r="AQ1608" t="s">
        <v>187</v>
      </c>
      <c r="AR1608" t="s">
        <v>188</v>
      </c>
      <c r="AS1608" t="s">
        <v>189</v>
      </c>
    </row>
    <row r="1609" spans="1:45" x14ac:dyDescent="0.35">
      <c r="A1609" t="s">
        <v>22</v>
      </c>
      <c r="B1609" t="s">
        <v>54</v>
      </c>
      <c r="C1609" t="s">
        <v>54</v>
      </c>
      <c r="D1609" t="s">
        <v>54</v>
      </c>
      <c r="E1609" t="s">
        <v>54</v>
      </c>
      <c r="F1609" t="s">
        <v>54</v>
      </c>
      <c r="G1609" t="s">
        <v>22</v>
      </c>
      <c r="H1609" t="s">
        <v>22</v>
      </c>
      <c r="I1609" t="s">
        <v>190</v>
      </c>
      <c r="J1609" t="s">
        <v>54</v>
      </c>
      <c r="K1609" t="s">
        <v>13</v>
      </c>
      <c r="L1609" t="s">
        <v>54</v>
      </c>
      <c r="M1609" t="s">
        <v>191</v>
      </c>
      <c r="N1609" t="s">
        <v>54</v>
      </c>
      <c r="O1609" t="s">
        <v>192</v>
      </c>
      <c r="P1609" t="s">
        <v>54</v>
      </c>
      <c r="Q1609" t="s">
        <v>54</v>
      </c>
      <c r="R1609" t="s">
        <v>22</v>
      </c>
      <c r="S1609" t="s">
        <v>22</v>
      </c>
      <c r="T1609" t="s">
        <v>193</v>
      </c>
      <c r="U1609" t="s">
        <v>54</v>
      </c>
      <c r="V1609" t="s">
        <v>22</v>
      </c>
      <c r="W1609" t="s">
        <v>54</v>
      </c>
      <c r="X1609" t="s">
        <v>191</v>
      </c>
      <c r="Y1609" t="s">
        <v>54</v>
      </c>
      <c r="Z1609" t="s">
        <v>192</v>
      </c>
      <c r="AA1609" t="s">
        <v>54</v>
      </c>
      <c r="AB1609" t="s">
        <v>54</v>
      </c>
      <c r="AC1609" t="s">
        <v>22</v>
      </c>
      <c r="AD1609" t="s">
        <v>22</v>
      </c>
      <c r="AE1609" t="s">
        <v>193</v>
      </c>
      <c r="AF1609" t="s">
        <v>54</v>
      </c>
      <c r="AG1609" t="s">
        <v>22</v>
      </c>
      <c r="AH1609" t="s">
        <v>54</v>
      </c>
      <c r="AI1609" t="s">
        <v>54</v>
      </c>
      <c r="AJ1609" t="s">
        <v>54</v>
      </c>
      <c r="AK1609" t="s">
        <v>54</v>
      </c>
      <c r="AL1609" t="s">
        <v>54</v>
      </c>
      <c r="AM1609" t="s">
        <v>13</v>
      </c>
      <c r="AN1609" t="s">
        <v>13</v>
      </c>
      <c r="AO1609" t="s">
        <v>13</v>
      </c>
      <c r="AP1609" t="s">
        <v>13</v>
      </c>
      <c r="AQ1609" t="s">
        <v>22</v>
      </c>
      <c r="AR1609" t="s">
        <v>22</v>
      </c>
      <c r="AS1609" t="s">
        <v>22</v>
      </c>
    </row>
    <row r="1610" spans="1:45" x14ac:dyDescent="0.35">
      <c r="A1610">
        <v>1</v>
      </c>
      <c r="B1610">
        <v>0</v>
      </c>
      <c r="C1610">
        <v>616065.73</v>
      </c>
      <c r="D1610">
        <v>3096621.8679999998</v>
      </c>
      <c r="E1610">
        <v>631.5</v>
      </c>
      <c r="F1610">
        <v>10.206</v>
      </c>
      <c r="G1610">
        <v>0</v>
      </c>
      <c r="H1610" t="s">
        <v>195</v>
      </c>
      <c r="I1610">
        <v>0</v>
      </c>
      <c r="J1610">
        <v>0</v>
      </c>
      <c r="K1610">
        <f ca="1">N35</f>
        <v>16.884619678952092</v>
      </c>
      <c r="L1610">
        <f ca="1">MAX($D$16,($I$14)-E1610)</f>
        <v>1.4410215627839307</v>
      </c>
      <c r="M1610">
        <f t="shared" ref="M1610:M1645" ca="1" si="829">((F1610)+(G1610)*(L1610))*(L1610)</f>
        <v>14.707066069772797</v>
      </c>
      <c r="N1610">
        <f t="shared" ref="N1610:N1645" ca="1" si="830">(((F1610)+(G1610)*(L1610))*(L1610))/MAX((F1610)+2*(L1610)*SQRT(1+(G1610)^2),0.000001)</f>
        <v>1.123702445711088</v>
      </c>
      <c r="O1610">
        <f t="shared" ref="O1610:O1645" ca="1" si="831">ABS(K1610)/MAX(((F1610)+(G1610)*(L1610))*(L1610),0.000001)</f>
        <v>1.1480617275293803</v>
      </c>
      <c r="P1610">
        <f t="shared" ref="P1610:P1645" ca="1" si="832">E1610+L1610</f>
        <v>632.94102156278393</v>
      </c>
      <c r="Q1610">
        <f t="shared" ref="Q1610:Q1645" ca="1" si="833">P1610+((ABS(K1610)/MAX(((F1610)+(G1610)*(L1610))*(L1610),0.000001))^2)/(2*$I$5)</f>
        <v>633.00820024424252</v>
      </c>
      <c r="R1610">
        <f t="shared" ref="R1610:R1645" ca="1" si="834">((ABS(K1610)*$D$6)/(MAX(((F1610)+(G1610)*(L1610))*(L1610),0.000001)*MAX(((((F1610)+(G1610)*(L1610))*(L1610))/MAX((F1610)+2*(L1610)*SQRT(1+(G1610)^2),0.000001))^(2/3),0.000001)))^2</f>
        <v>2.5385042522061904E-4</v>
      </c>
      <c r="S1610">
        <f t="shared" ref="S1610:S1645" ca="1" si="835">ABS(ABS(K1610)/MAX(((F1610)+(G1610)*(L1610))*(L1610),0.000001))/SQRT($I$5*MAX((((F1610)+(G1610)*(L1610))*(L1610))/MAX((F1610)+2*(G1610)*(L1610),0.000001),0.000001))</f>
        <v>0.30534829256891183</v>
      </c>
      <c r="T1610">
        <f t="shared" ref="T1610:T1645" ca="1" si="836">((F1610)*(L1610)^2)/2+(G1610)*(L1610)^3/3+(ABS(K1610)^2)/($I$5*MAX(((F1610)+(G1610)*(L1610))*(L1610),0.000001))</f>
        <v>12.57260227929898</v>
      </c>
      <c r="U1610">
        <v>0</v>
      </c>
      <c r="V1610">
        <v>1</v>
      </c>
      <c r="W1610">
        <f t="shared" ref="W1610:W1644" ca="1" si="837">IF($D$20=0,IFERROR(W1611,MAX($D$16,POWER((ABS(K1610)^2)/($I$5*MAX(F1610,0.1)^2),1/3))),IF(IFERROR(AG1611,0)=0,IFERROR(W1611,MAX($D$16,POWER((ABS(K1610)^2)/($I$5*MAX(F1610,0.1)^2),1/3))),IF(OR(IFERROR(W1610,0)=0,IFERROR(AD1611,0)&gt;1),MAX($D$16,POWER((ABS(K1610)^2)/($I$5*MAX(F1610,0.1)^2),1/3)),IF(IFERROR(AF1610,0)&gt;0,MAX($D$16,IFERROR(W1610,0)+((IFERROR(AF1610,0))*$D$18*IF((IFERROR(AD1610,0))&lt;1,1,-1))),IF(IFERROR(AF1610,0)&lt;0,IF(ABS((MAX($D$16,POWER((ABS(K1610)^2)/($I$5*MAX(F1610,0.1)^2),1/3)))-IFERROR(W1610,0))&gt;$D$19,MAX($D$16,IF((MAX($D$16,POWER((ABS(K1610)^2)/($I$5*MAX(F1610,0.1)^2),1/3)))&gt;IFERROR(W1610,0),MIN((MAX($D$16,POWER((ABS(K1610)^2)/($I$5*MAX(F1610,0.1)^2),1/3))),IFERROR(W1610,0)+(MIN(ABS(IFERROR(AF1610,0))*$D$18,ABS((MAX($D$16,POWER((ABS(K1610)^2)/($I$5*MAX(F1610,0.1)^2),1/3)))-IFERROR(W1610,0))))),MAX((MAX($D$16,POWER((ABS(K1610)^2)/($I$5*MAX(F1610,0.1)^2),1/3))),IFERROR(W1610,0)-(MIN(ABS(IFERROR(AF1610,0))*$D$18,ABS((MAX($D$16,POWER((ABS(K1610)^2)/($I$5*MAX(F1610,0.1)^2),1/3)))-IFERROR(W1610,0))))))),MAX($D$16,POWER((ABS(K1610)^2)/($I$5*MAX(F1610,0.1)^2),1/3))),MAX($D$16,IFERROR(W1610,0)))))))</f>
        <v>1.754014813368987</v>
      </c>
      <c r="X1610">
        <f t="shared" ref="X1610:X1645" ca="1" si="838">((F1610)+(G1610)*(W1610))*(W1610)</f>
        <v>17.901475185243882</v>
      </c>
      <c r="Y1610">
        <f t="shared" ref="Y1610:Y1645" ca="1" si="839">(((F1610)+(G1610)*(W1610))*(W1610))/MAX((F1610)+2*(W1610)*SQRT(1+(G1610)^2),0.000001)</f>
        <v>1.3053402736086941</v>
      </c>
      <c r="Z1610">
        <f t="shared" ref="Z1610:Z1645" ca="1" si="840">ABS(K1610)/MAX(((F1610)+(G1610)*(W1610))*(W1610),0.000001)</f>
        <v>0.94319711108892412</v>
      </c>
      <c r="AA1610">
        <f t="shared" ref="AA1610:AA1645" ca="1" si="841">E1610+W1610</f>
        <v>633.25401481336894</v>
      </c>
      <c r="AB1610">
        <f t="shared" ref="AB1610:AB1645" ca="1" si="842">AA1610+((ABS(K1610)/MAX(((F1610)+(G1610)*(W1610))*(W1610),0.000001))^2)/(2*$I$5)</f>
        <v>633.29935736129789</v>
      </c>
      <c r="AC1610">
        <f t="shared" ref="AC1610:AC1645" ca="1" si="843">((ABS(K1610)*$D$6)/(MAX(((F1610)+(G1610)*(W1610))*(W1610),0.000001)*MAX(((((F1610)+(G1610)*(W1610))*(W1610))/MAX((F1610)+2*(W1610)*SQRT(1+(G1610)^2),0.000001))^(2/3),0.000001)))^2</f>
        <v>1.4031016173684155E-4</v>
      </c>
      <c r="AD1610">
        <f t="shared" ref="AD1610:AD1645" ca="1" si="844">ABS(ABS(K1610)/MAX(((F1610)+(G1610)*(W1610))*(W1610),0.000001))/SQRT($I$5*MAX((((F1610)+(G1610)*(W1610))*(W1610))/MAX((F1610)+2*(G1610)*(W1610),0.000001),0.000001))</f>
        <v>0.22737951184970864</v>
      </c>
      <c r="AE1610">
        <f t="shared" ref="AE1610:AE1645" ca="1" si="845">((F1610)*(W1610)^2)/2+(G1610)*(W1610)^3/3+(ABS(K1610)^2)/($I$5*MAX(((F1610)+(G1610)*(W1610))*(W1610),0.000001))</f>
        <v>17.323123321210108</v>
      </c>
      <c r="AF1610">
        <f t="shared" ref="AF1610:AF1644" ca="1" si="846">IF($D$20=0,0,IFERROR(AB1611+(((AC1610+AC1611)/2)*J1611)+(IF(Z1610&gt;Z1611,$D$8*((Z1610^2-Z1611^2)/(2*$I$5)),$D$9*((Z1611^2-Z1610^2)/(2*$I$5)))+($D$10*(ABS(I1611)/90)*(MAX(Z1610^2,Z1611^2)/(2*$I$5))))-AB1610,0))</f>
        <v>-9.132824820312635E-3</v>
      </c>
      <c r="AG1610">
        <f t="shared" ref="AG1610:AG1644" ca="1" si="847">IF($D$20=0,1,IFERROR(IF(ROUND(AD1610,3)=1,1,IF(AND(ABS(AF1610)&lt;$D$19,AD1610&lt;1),1,0)),0))</f>
        <v>0</v>
      </c>
      <c r="AH1610">
        <f ca="1">IFERROR(IF(V35="Supercritical",MAX($D$16,IFERROR(L1610,MAX($D$16,POWER((ABS(K1610)^2)/($I$5*MAX(F1610,0.1)^2),1/3)))),IF(V35="Subcritical",MAX($D$16,IFERROR(W1610,MAX($D$16,POWER((ABS(K1610)^2)/($I$5*MAX(F1610,0.1)^2),1/3)))),IF(AND(IFERROR(V1610,0)=1,IFERROR(AG1610,0)=1),IF(IFERROR(T1610,-1E+99)&gt;=IFERROR(AE1610,-1E+99),MAX($D$16,IFERROR(L1610,MAX($D$16,POWER((ABS(K1610)^2)/($I$5*MAX(F1610,0.1)^2),1/3)))),MAX($D$16,IFERROR(W1610,MAX($D$16,POWER((ABS(K1610)^2)/($I$5*MAX(F1610,0.1)^2),1/3))))),IF(IFERROR(V1610,0)=1,MAX($D$16,IFERROR(L1610,MAX($D$16,POWER((ABS(K1610)^2)/($I$5*MAX(F1610,0.1)^2),1/3)))),IF(IFERROR(AG1610,0)=1,MAX($D$16,IFERROR(W1610,MAX($D$16,POWER((ABS(K1610)^2)/($I$5*MAX(F1610,0.1)^2),1/3)))),MAX($D$16,POWER((ABS(K1610)^2)/($I$5*MAX(F1610,0.1)^2),1/3))))))),MAX($D$16,POWER((ABS(K1610)^2)/($I$5*MAX(F1610,0.1)^2),1/3)))</f>
        <v>1.4410215627839307</v>
      </c>
      <c r="AI1610">
        <f t="shared" ref="AI1610:AI1645" ca="1" si="848">E1610+AH1610</f>
        <v>632.94102156278393</v>
      </c>
      <c r="AJ1610">
        <f t="shared" ref="AJ1610:AJ1645" ca="1" si="849">AI1610+((ABS(K1610)/MAX(((F1610)+(G1610)*(AH1610))*(AH1610),0.000001))^2)/(2*$I$5)</f>
        <v>633.00820024424252</v>
      </c>
      <c r="AM1610">
        <v>0</v>
      </c>
      <c r="AN1610">
        <v>0</v>
      </c>
      <c r="AO1610">
        <f t="shared" ref="AO1610:AO1644" si="850">AM1610+AN1610</f>
        <v>0</v>
      </c>
      <c r="AP1610">
        <f>AO1610</f>
        <v>0</v>
      </c>
      <c r="AQ1610">
        <f t="shared" ref="AQ1610:AQ1645" ca="1" si="851">ABS(ABS(K1610)/MAX(((F1610)+(G1610)*(AH1610))*(AH1610),0.000001))/SQRT($I$5*MAX((((F1610)+(G1610)*(AH1610))*(AH1610))/MAX((F1610)+2*(G1610)*(AH1610),0.000001),0.000001))</f>
        <v>0.30534829256891183</v>
      </c>
      <c r="AR1610" t="str">
        <f t="shared" ref="AR1610:AR1645" ca="1" si="852">IF(AQ1610&lt;1,"Subcritical","Supercritical")</f>
        <v>Subcritical</v>
      </c>
      <c r="AS1610">
        <f t="shared" ref="AS1610:AS1645" ca="1" si="853">((ABS(K1610)*$D$6)/(MAX(((F1610)+(G1610)*(AH1610))*(AH1610),0.000001)*MAX(((((F1610)+(G1610)*(AH1610))*(AH1610))/MAX((F1610)+2*(AH1610)*SQRT(1+(G1610)^2),0.000001))^(2/3),0.000001)))^2</f>
        <v>2.5385042522061904E-4</v>
      </c>
    </row>
    <row r="1611" spans="1:45" x14ac:dyDescent="0.35">
      <c r="A1611">
        <v>2</v>
      </c>
      <c r="B1611">
        <v>1</v>
      </c>
      <c r="C1611">
        <v>616066.68200000003</v>
      </c>
      <c r="D1611">
        <v>3096621.5619999999</v>
      </c>
      <c r="E1611">
        <v>631.5</v>
      </c>
      <c r="F1611">
        <v>12.125999999999999</v>
      </c>
      <c r="G1611">
        <v>0</v>
      </c>
      <c r="H1611" t="s">
        <v>195</v>
      </c>
      <c r="I1611">
        <v>7.1999999999999995E-2</v>
      </c>
      <c r="J1611">
        <f t="shared" ref="J1611:J1645" si="854">B1611-B1610</f>
        <v>1</v>
      </c>
      <c r="K1611">
        <f t="shared" ref="K1611:K1645" ca="1" si="855">MAX(0.05,K1610-AO1610)</f>
        <v>16.884619678952092</v>
      </c>
      <c r="L1611">
        <f t="shared" ref="L1611:L1645" ca="1" si="856">IF($D$20=0,IFERROR(L1610,MAX($D$16,POWER((ABS(K1611)^2)/($I$5*MAX(F1611,0.1)^2),1/3))),IF(IFERROR(V1610,0)=0,IFERROR(L1610,MAX($D$16,POWER((ABS(K1611)^2)/($I$5*MAX(F1611,0.1)^2),1/3))),IF(OR(IFERROR(L1611,0)=0,IFERROR(S1610,0)&lt;1,IFERROR(S1611,0)&lt;1),MAX($D$16,POWER((ABS(K1611)^2)/($I$5*MAX(F1611,0.1)^2),1/3)),IF(IFERROR(U1611,0)&gt;0,MAX($D$16,IFERROR(L1611,0)+((IFERROR(U1611,0))*$D$18*IF((IFERROR(S1611,0))&lt;1,1,-1))),IF(IFERROR(U1611,0)&lt;0,IF(ABS((MAX($D$16,POWER((ABS(K1611)^2)/($I$5*MAX(F1611,0.1)^2),1/3)))-IFERROR(L1611,0))&gt;$D$19,MAX($D$16,IF((MAX($D$16,POWER((ABS(K1611)^2)/($I$5*MAX(F1611,0.1)^2),1/3)))&gt;IFERROR(L1611,0),MIN((MAX($D$16,POWER((ABS(K1611)^2)/($I$5*MAX(F1611,0.1)^2),1/3))),IFERROR(L1611,0)+(MIN(ABS(IFERROR(U1611,0))*$D$18,ABS((MAX($D$16,POWER((ABS(K1611)^2)/($I$5*MAX(F1611,0.1)^2),1/3)))-IFERROR(L1611,0))))),MAX((MAX($D$16,POWER((ABS(K1611)^2)/($I$5*MAX(F1611,0.1)^2),1/3))),IFERROR(L1611,0)-(MIN(ABS(IFERROR(U1611,0))*$D$18,ABS((MAX($D$16,POWER((ABS(K1611)^2)/($I$5*MAX(F1611,0.1)^2),1/3)))-IFERROR(L1611,0))))))),MAX($D$16,POWER((ABS(K1611)^2)/($I$5*MAX(F1611,0.1)^2),1/3))),MAX($D$16,IFERROR(L1611,0)))))))</f>
        <v>0.5824958158255692</v>
      </c>
      <c r="M1611">
        <f t="shared" ca="1" si="829"/>
        <v>7.063344262700852</v>
      </c>
      <c r="N1611">
        <f t="shared" ca="1" si="830"/>
        <v>0.53143847039074343</v>
      </c>
      <c r="O1611">
        <f t="shared" ca="1" si="831"/>
        <v>2.3904568503214683</v>
      </c>
      <c r="P1611">
        <f t="shared" ca="1" si="832"/>
        <v>632.08249581582561</v>
      </c>
      <c r="Q1611">
        <f t="shared" ca="1" si="833"/>
        <v>632.37374372373836</v>
      </c>
      <c r="R1611">
        <f t="shared" ca="1" si="834"/>
        <v>2.9868060086686078E-3</v>
      </c>
      <c r="S1611">
        <f t="shared" ca="1" si="835"/>
        <v>1</v>
      </c>
      <c r="T1611">
        <f t="shared" ca="1" si="836"/>
        <v>6.1715527181381793</v>
      </c>
      <c r="U1611">
        <f t="shared" ref="U1611:U1645" ca="1" si="857">IF($D$20=0,0,IFERROR(Q1610-(((R1610+R1611)/2)*J1611)-(IF(O1610&gt;O1611,$D$8*((O1610^2-O1611^2)/(2*$I$5)),$D$9*((O1611^2-O1610^2)/(2*$I$5)))+($D$10*(ABS(I1611)/90)*(MAX(O1610^2,O1611^2)/(2*$I$5))))-Q1611,0))</f>
        <v>0.61039431989286186</v>
      </c>
      <c r="V1611">
        <f t="shared" ref="V1611:V1645" ca="1" si="858">IF($D$20=0,1,IFERROR(IF(ROUND(S1611,3)=1,1,IF(AND(ABS(U1611)&lt;$D$19,S1611&gt;1),1,0)),0))</f>
        <v>1</v>
      </c>
      <c r="W1611">
        <f t="shared" ca="1" si="837"/>
        <v>1.7544076713639201</v>
      </c>
      <c r="X1611">
        <f t="shared" ca="1" si="838"/>
        <v>21.273947422958894</v>
      </c>
      <c r="Y1611">
        <f t="shared" ca="1" si="839"/>
        <v>1.3606778818052341</v>
      </c>
      <c r="Z1611">
        <f t="shared" ca="1" si="840"/>
        <v>0.79367591464150045</v>
      </c>
      <c r="AA1611">
        <f t="shared" ca="1" si="841"/>
        <v>633.25440767136388</v>
      </c>
      <c r="AB1611">
        <f t="shared" ca="1" si="842"/>
        <v>633.28651375992058</v>
      </c>
      <c r="AC1611">
        <f t="shared" ca="1" si="843"/>
        <v>9.4000137034072994E-5</v>
      </c>
      <c r="AD1611">
        <f t="shared" ca="1" si="844"/>
        <v>0.19131254038504533</v>
      </c>
      <c r="AE1611">
        <f t="shared" ca="1" si="845"/>
        <v>20.027634759339151</v>
      </c>
      <c r="AF1611">
        <f t="shared" ca="1" si="846"/>
        <v>-4.635848046746105E-3</v>
      </c>
      <c r="AG1611">
        <f t="shared" ca="1" si="847"/>
        <v>0</v>
      </c>
      <c r="AH1611">
        <f ca="1">IFERROR(IF(V35="Supercritical",MAX($D$16,IFERROR(L1611,MAX($D$16,POWER((ABS(K1611)^2)/($I$5*MAX(F1611,0.1)^2),1/3)))),IF(V35="Subcritical",MAX($D$16,IFERROR(W1611,MAX($D$16,POWER((ABS(K1611)^2)/($I$5*MAX(F1611,0.1)^2),1/3)))),IF(AND(IFERROR(V1611,0)=1,IFERROR(AG1611,0)=1),IF(IFERROR(T1611,-1E+99)&gt;=IFERROR(AE1611,-1E+99),MAX($D$16,IFERROR(L1611,MAX($D$16,POWER((ABS(K1611)^2)/($I$5*MAX(F1611,0.1)^2),1/3)))),MAX($D$16,IFERROR(W1611,MAX($D$16,POWER((ABS(K1611)^2)/($I$5*MAX(F1611,0.1)^2),1/3))))),IF(IFERROR(V1611,0)=1,MAX($D$16,IFERROR(L1611,MAX($D$16,POWER((ABS(K1611)^2)/($I$5*MAX(F1611,0.1)^2),1/3)))),IF(IFERROR(AG1611,0)=1,MAX($D$16,IFERROR(W1611,MAX($D$16,POWER((ABS(K1611)^2)/($I$5*MAX(F1611,0.1)^2),1/3)))),MAX($D$16,POWER((ABS(K1611)^2)/($I$5*MAX(F1611,0.1)^2),1/3))))))),MAX($D$16,POWER((ABS(K1611)^2)/($I$5*MAX(F1611,0.1)^2),1/3)))</f>
        <v>0.5824958158255692</v>
      </c>
      <c r="AI1611">
        <f t="shared" ca="1" si="848"/>
        <v>632.08249581582561</v>
      </c>
      <c r="AJ1611">
        <f t="shared" ca="1" si="849"/>
        <v>632.37374372373836</v>
      </c>
      <c r="AM1611">
        <v>0</v>
      </c>
      <c r="AN1611">
        <v>0</v>
      </c>
      <c r="AO1611">
        <f t="shared" si="850"/>
        <v>0</v>
      </c>
      <c r="AP1611">
        <f t="shared" ref="AP1611:AP1645" si="859">AP1610+AO1611</f>
        <v>0</v>
      </c>
      <c r="AQ1611">
        <f t="shared" ca="1" si="851"/>
        <v>1</v>
      </c>
      <c r="AR1611" t="str">
        <f t="shared" ca="1" si="852"/>
        <v>Supercritical</v>
      </c>
      <c r="AS1611">
        <f t="shared" ca="1" si="853"/>
        <v>2.9868060086686078E-3</v>
      </c>
    </row>
    <row r="1612" spans="1:45" x14ac:dyDescent="0.35">
      <c r="A1612">
        <v>3</v>
      </c>
      <c r="B1612">
        <v>2.0009999999999999</v>
      </c>
      <c r="C1612">
        <v>616067.63500000001</v>
      </c>
      <c r="D1612">
        <v>3096621.2570000002</v>
      </c>
      <c r="E1612">
        <v>631.5</v>
      </c>
      <c r="F1612">
        <v>13.644</v>
      </c>
      <c r="G1612">
        <v>0</v>
      </c>
      <c r="H1612" t="s">
        <v>195</v>
      </c>
      <c r="I1612">
        <v>7.1999999999999995E-2</v>
      </c>
      <c r="J1612">
        <f t="shared" si="854"/>
        <v>1.0009999999999999</v>
      </c>
      <c r="K1612">
        <f t="shared" ca="1" si="855"/>
        <v>16.884619678952092</v>
      </c>
      <c r="L1612">
        <f t="shared" ca="1" si="856"/>
        <v>0.4268185621649474</v>
      </c>
      <c r="M1612">
        <f t="shared" ca="1" si="829"/>
        <v>5.8235124621785426</v>
      </c>
      <c r="N1612">
        <f t="shared" ca="1" si="830"/>
        <v>0.40168700680233882</v>
      </c>
      <c r="O1612">
        <f t="shared" ca="1" si="831"/>
        <v>2.8993875755587637</v>
      </c>
      <c r="P1612">
        <f t="shared" ca="1" si="832"/>
        <v>631.92681856216495</v>
      </c>
      <c r="Q1612">
        <f t="shared" ca="1" si="833"/>
        <v>632.35528177894912</v>
      </c>
      <c r="R1612">
        <f t="shared" ca="1" si="834"/>
        <v>6.3818219954285913E-3</v>
      </c>
      <c r="S1612">
        <f t="shared" ca="1" si="835"/>
        <v>1.416935628371172</v>
      </c>
      <c r="T1612">
        <f t="shared" ca="1" si="836"/>
        <v>6.2331133729832624</v>
      </c>
      <c r="U1612">
        <f t="shared" ca="1" si="857"/>
        <v>0</v>
      </c>
      <c r="V1612">
        <f t="shared" ca="1" si="858"/>
        <v>1</v>
      </c>
      <c r="W1612">
        <f t="shared" ca="1" si="837"/>
        <v>1.7547606118006129</v>
      </c>
      <c r="X1612">
        <f t="shared" ca="1" si="838"/>
        <v>23.941953787407563</v>
      </c>
      <c r="Y1612">
        <f t="shared" ca="1" si="839"/>
        <v>1.3957457174720638</v>
      </c>
      <c r="Z1612">
        <f t="shared" ca="1" si="840"/>
        <v>0.70523148732467589</v>
      </c>
      <c r="AA1612">
        <f t="shared" ca="1" si="841"/>
        <v>633.25476061180063</v>
      </c>
      <c r="AB1612">
        <f t="shared" ca="1" si="842"/>
        <v>633.28010981927844</v>
      </c>
      <c r="AC1612">
        <f t="shared" ca="1" si="843"/>
        <v>7.1741563160788663E-5</v>
      </c>
      <c r="AD1612">
        <f t="shared" ca="1" si="844"/>
        <v>0.16997625331360336</v>
      </c>
      <c r="AE1612">
        <f t="shared" ca="1" si="845"/>
        <v>22.220017845807799</v>
      </c>
      <c r="AF1612">
        <f t="shared" ca="1" si="846"/>
        <v>-2.9960419286680917E-3</v>
      </c>
      <c r="AG1612">
        <f t="shared" ca="1" si="847"/>
        <v>0</v>
      </c>
      <c r="AH1612">
        <f ca="1">IFERROR(IF(V35="Supercritical",MAX($D$16,IFERROR(L1612,MAX($D$16,POWER((ABS(K1612)^2)/($I$5*MAX(F1612,0.1)^2),1/3)))),IF(V35="Subcritical",MAX($D$16,IFERROR(W1612,MAX($D$16,POWER((ABS(K1612)^2)/($I$5*MAX(F1612,0.1)^2),1/3)))),IF(AND(IFERROR(V1612,0)=1,IFERROR(AG1612,0)=1),IF(IFERROR(T1612,-1E+99)&gt;=IFERROR(AE1612,-1E+99),MAX($D$16,IFERROR(L1612,MAX($D$16,POWER((ABS(K1612)^2)/($I$5*MAX(F1612,0.1)^2),1/3)))),MAX($D$16,IFERROR(W1612,MAX($D$16,POWER((ABS(K1612)^2)/($I$5*MAX(F1612,0.1)^2),1/3))))),IF(IFERROR(V1612,0)=1,MAX($D$16,IFERROR(L1612,MAX($D$16,POWER((ABS(K1612)^2)/($I$5*MAX(F1612,0.1)^2),1/3)))),IF(IFERROR(AG1612,0)=1,MAX($D$16,IFERROR(W1612,MAX($D$16,POWER((ABS(K1612)^2)/($I$5*MAX(F1612,0.1)^2),1/3)))),MAX($D$16,POWER((ABS(K1612)^2)/($I$5*MAX(F1612,0.1)^2),1/3))))))),MAX($D$16,POWER((ABS(K1612)^2)/($I$5*MAX(F1612,0.1)^2),1/3)))</f>
        <v>0.4268185621649474</v>
      </c>
      <c r="AI1612">
        <f t="shared" ca="1" si="848"/>
        <v>631.92681856216495</v>
      </c>
      <c r="AJ1612">
        <f t="shared" ca="1" si="849"/>
        <v>632.35528177894912</v>
      </c>
      <c r="AM1612">
        <v>0</v>
      </c>
      <c r="AN1612">
        <v>0</v>
      </c>
      <c r="AO1612">
        <f t="shared" si="850"/>
        <v>0</v>
      </c>
      <c r="AP1612">
        <f t="shared" si="859"/>
        <v>0</v>
      </c>
      <c r="AQ1612">
        <f t="shared" ca="1" si="851"/>
        <v>1.416935628371172</v>
      </c>
      <c r="AR1612" t="str">
        <f t="shared" ca="1" si="852"/>
        <v>Supercritical</v>
      </c>
      <c r="AS1612">
        <f t="shared" ca="1" si="853"/>
        <v>6.3818219954285913E-3</v>
      </c>
    </row>
    <row r="1613" spans="1:45" x14ac:dyDescent="0.35">
      <c r="A1613">
        <v>4</v>
      </c>
      <c r="B1613">
        <v>3.0009999999999999</v>
      </c>
      <c r="C1613">
        <v>616068.58700000006</v>
      </c>
      <c r="D1613">
        <v>3096620.9509999999</v>
      </c>
      <c r="E1613">
        <v>631.5</v>
      </c>
      <c r="F1613">
        <v>15</v>
      </c>
      <c r="G1613">
        <v>0</v>
      </c>
      <c r="H1613" t="s">
        <v>195</v>
      </c>
      <c r="I1613">
        <v>5.5E-2</v>
      </c>
      <c r="J1613">
        <f t="shared" si="854"/>
        <v>1</v>
      </c>
      <c r="K1613">
        <f t="shared" ca="1" si="855"/>
        <v>16.884619678952092</v>
      </c>
      <c r="L1613">
        <f t="shared" ca="1" si="856"/>
        <v>0.36902549947052965</v>
      </c>
      <c r="M1613">
        <f t="shared" ca="1" si="829"/>
        <v>5.5353824920579449</v>
      </c>
      <c r="N1613">
        <f t="shared" ca="1" si="830"/>
        <v>0.3517196946706041</v>
      </c>
      <c r="O1613">
        <f t="shared" ca="1" si="831"/>
        <v>3.0503076712725461</v>
      </c>
      <c r="P1613">
        <f t="shared" ca="1" si="832"/>
        <v>631.86902549947058</v>
      </c>
      <c r="Q1613">
        <f t="shared" ca="1" si="833"/>
        <v>632.34325469872772</v>
      </c>
      <c r="R1613">
        <f t="shared" ca="1" si="834"/>
        <v>8.4321999327454586E-3</v>
      </c>
      <c r="S1613">
        <f t="shared" ca="1" si="835"/>
        <v>1.6031750851801954</v>
      </c>
      <c r="T1613">
        <f t="shared" ca="1" si="836"/>
        <v>6.2714286580267835</v>
      </c>
      <c r="U1613">
        <f t="shared" ca="1" si="857"/>
        <v>0</v>
      </c>
      <c r="V1613">
        <f t="shared" ca="1" si="858"/>
        <v>1</v>
      </c>
      <c r="W1613">
        <f t="shared" ca="1" si="837"/>
        <v>1.7550776904948364</v>
      </c>
      <c r="X1613">
        <f t="shared" ca="1" si="838"/>
        <v>26.326165357422546</v>
      </c>
      <c r="Y1613">
        <f t="shared" ca="1" si="839"/>
        <v>1.4222552331710885</v>
      </c>
      <c r="Z1613">
        <f t="shared" ca="1" si="840"/>
        <v>0.64136266902963701</v>
      </c>
      <c r="AA1613">
        <f t="shared" ca="1" si="841"/>
        <v>633.25507769049489</v>
      </c>
      <c r="AB1613">
        <f t="shared" ca="1" si="842"/>
        <v>633.27604334152568</v>
      </c>
      <c r="AC1613">
        <f t="shared" ca="1" si="843"/>
        <v>5.7865514647743322E-5</v>
      </c>
      <c r="AD1613">
        <f t="shared" ca="1" si="844"/>
        <v>0.15456850319397225</v>
      </c>
      <c r="AE1613">
        <f t="shared" ca="1" si="845"/>
        <v>24.206123139272286</v>
      </c>
      <c r="AF1613">
        <f t="shared" ca="1" si="846"/>
        <v>-1.7213377414009301E-3</v>
      </c>
      <c r="AG1613">
        <f t="shared" ca="1" si="847"/>
        <v>0</v>
      </c>
      <c r="AH1613">
        <f ca="1">IFERROR(IF(V35="Supercritical",MAX($D$16,IFERROR(L1613,MAX($D$16,POWER((ABS(K1613)^2)/($I$5*MAX(F1613,0.1)^2),1/3)))),IF(V35="Subcritical",MAX($D$16,IFERROR(W1613,MAX($D$16,POWER((ABS(K1613)^2)/($I$5*MAX(F1613,0.1)^2),1/3)))),IF(AND(IFERROR(V1613,0)=1,IFERROR(AG1613,0)=1),IF(IFERROR(T1613,-1E+99)&gt;=IFERROR(AE1613,-1E+99),MAX($D$16,IFERROR(L1613,MAX($D$16,POWER((ABS(K1613)^2)/($I$5*MAX(F1613,0.1)^2),1/3)))),MAX($D$16,IFERROR(W1613,MAX($D$16,POWER((ABS(K1613)^2)/($I$5*MAX(F1613,0.1)^2),1/3))))),IF(IFERROR(V1613,0)=1,MAX($D$16,IFERROR(L1613,MAX($D$16,POWER((ABS(K1613)^2)/($I$5*MAX(F1613,0.1)^2),1/3)))),IF(IFERROR(AG1613,0)=1,MAX($D$16,IFERROR(W1613,MAX($D$16,POWER((ABS(K1613)^2)/($I$5*MAX(F1613,0.1)^2),1/3)))),MAX($D$16,POWER((ABS(K1613)^2)/($I$5*MAX(F1613,0.1)^2),1/3))))))),MAX($D$16,POWER((ABS(K1613)^2)/($I$5*MAX(F1613,0.1)^2),1/3)))</f>
        <v>0.36902549947052965</v>
      </c>
      <c r="AI1613">
        <f t="shared" ca="1" si="848"/>
        <v>631.86902549947058</v>
      </c>
      <c r="AJ1613">
        <f t="shared" ca="1" si="849"/>
        <v>632.34325469872772</v>
      </c>
      <c r="AM1613">
        <v>0</v>
      </c>
      <c r="AN1613">
        <v>0</v>
      </c>
      <c r="AO1613">
        <f t="shared" si="850"/>
        <v>0</v>
      </c>
      <c r="AP1613">
        <f t="shared" si="859"/>
        <v>0</v>
      </c>
      <c r="AQ1613">
        <f t="shared" ca="1" si="851"/>
        <v>1.6031750851801954</v>
      </c>
      <c r="AR1613" t="str">
        <f t="shared" ca="1" si="852"/>
        <v>Supercritical</v>
      </c>
      <c r="AS1613">
        <f t="shared" ca="1" si="853"/>
        <v>8.4321999327454586E-3</v>
      </c>
    </row>
    <row r="1614" spans="1:45" x14ac:dyDescent="0.35">
      <c r="A1614">
        <v>5</v>
      </c>
      <c r="B1614">
        <v>4</v>
      </c>
      <c r="C1614">
        <v>616069.53899999999</v>
      </c>
      <c r="D1614">
        <v>3096620.6460000002</v>
      </c>
      <c r="E1614">
        <v>631.5</v>
      </c>
      <c r="F1614">
        <v>16</v>
      </c>
      <c r="G1614">
        <v>0</v>
      </c>
      <c r="H1614" t="s">
        <v>195</v>
      </c>
      <c r="I1614">
        <v>5.5E-2</v>
      </c>
      <c r="J1614">
        <f t="shared" si="854"/>
        <v>0.99900000000000011</v>
      </c>
      <c r="K1614">
        <f t="shared" ca="1" si="855"/>
        <v>16.884619678952092</v>
      </c>
      <c r="L1614">
        <f t="shared" ca="1" si="856"/>
        <v>0.3393317003584852</v>
      </c>
      <c r="M1614">
        <f t="shared" ca="1" si="829"/>
        <v>5.4293072057357632</v>
      </c>
      <c r="N1614">
        <f t="shared" ca="1" si="830"/>
        <v>0.3255241187673571</v>
      </c>
      <c r="O1614">
        <f t="shared" ca="1" si="831"/>
        <v>3.1099031679611762</v>
      </c>
      <c r="P1614">
        <f t="shared" ca="1" si="832"/>
        <v>631.83933170035846</v>
      </c>
      <c r="Q1614">
        <f t="shared" ca="1" si="833"/>
        <v>632.33227246050603</v>
      </c>
      <c r="R1614">
        <f t="shared" ca="1" si="834"/>
        <v>9.7177418015589132E-3</v>
      </c>
      <c r="S1614">
        <f t="shared" ca="1" si="835"/>
        <v>1.7045123270659277</v>
      </c>
      <c r="T1614">
        <f t="shared" ca="1" si="836"/>
        <v>6.2738216650853778</v>
      </c>
      <c r="U1614">
        <f t="shared" ca="1" si="857"/>
        <v>0</v>
      </c>
      <c r="V1614">
        <f t="shared" ca="1" si="858"/>
        <v>1</v>
      </c>
      <c r="W1614">
        <f t="shared" ca="1" si="837"/>
        <v>1.755362551974794</v>
      </c>
      <c r="X1614">
        <f t="shared" ca="1" si="838"/>
        <v>28.085800831596703</v>
      </c>
      <c r="Y1614">
        <f t="shared" ca="1" si="839"/>
        <v>1.439505742711287</v>
      </c>
      <c r="Z1614">
        <f t="shared" ca="1" si="840"/>
        <v>0.60117992647575813</v>
      </c>
      <c r="AA1614">
        <f t="shared" ca="1" si="841"/>
        <v>633.25536255197483</v>
      </c>
      <c r="AB1614">
        <f t="shared" ca="1" si="842"/>
        <v>633.27378341354449</v>
      </c>
      <c r="AC1614">
        <f t="shared" ca="1" si="843"/>
        <v>5.0031123749958905E-5</v>
      </c>
      <c r="AD1614">
        <f t="shared" ca="1" si="844"/>
        <v>0.14487269952279608</v>
      </c>
      <c r="AE1614">
        <f t="shared" ca="1" si="845"/>
        <v>25.685110809389375</v>
      </c>
      <c r="AF1614">
        <f t="shared" ca="1" si="846"/>
        <v>-1.4238430451314343E-3</v>
      </c>
      <c r="AG1614">
        <f t="shared" ca="1" si="847"/>
        <v>0</v>
      </c>
      <c r="AH1614">
        <f ca="1">IFERROR(IF(V35="Supercritical",MAX($D$16,IFERROR(L1614,MAX($D$16,POWER((ABS(K1614)^2)/($I$5*MAX(F1614,0.1)^2),1/3)))),IF(V35="Subcritical",MAX($D$16,IFERROR(W1614,MAX($D$16,POWER((ABS(K1614)^2)/($I$5*MAX(F1614,0.1)^2),1/3)))),IF(AND(IFERROR(V1614,0)=1,IFERROR(AG1614,0)=1),IF(IFERROR(T1614,-1E+99)&gt;=IFERROR(AE1614,-1E+99),MAX($D$16,IFERROR(L1614,MAX($D$16,POWER((ABS(K1614)^2)/($I$5*MAX(F1614,0.1)^2),1/3)))),MAX($D$16,IFERROR(W1614,MAX($D$16,POWER((ABS(K1614)^2)/($I$5*MAX(F1614,0.1)^2),1/3))))),IF(IFERROR(V1614,0)=1,MAX($D$16,IFERROR(L1614,MAX($D$16,POWER((ABS(K1614)^2)/($I$5*MAX(F1614,0.1)^2),1/3)))),IF(IFERROR(AG1614,0)=1,MAX($D$16,IFERROR(W1614,MAX($D$16,POWER((ABS(K1614)^2)/($I$5*MAX(F1614,0.1)^2),1/3)))),MAX($D$16,POWER((ABS(K1614)^2)/($I$5*MAX(F1614,0.1)^2),1/3))))))),MAX($D$16,POWER((ABS(K1614)^2)/($I$5*MAX(F1614,0.1)^2),1/3)))</f>
        <v>0.3393317003584852</v>
      </c>
      <c r="AI1614">
        <f t="shared" ca="1" si="848"/>
        <v>631.83933170035846</v>
      </c>
      <c r="AJ1614">
        <f t="shared" ca="1" si="849"/>
        <v>632.33227246050603</v>
      </c>
      <c r="AM1614">
        <v>0</v>
      </c>
      <c r="AN1614">
        <v>0</v>
      </c>
      <c r="AO1614">
        <f t="shared" si="850"/>
        <v>0</v>
      </c>
      <c r="AP1614">
        <f t="shared" si="859"/>
        <v>0</v>
      </c>
      <c r="AQ1614">
        <f t="shared" ca="1" si="851"/>
        <v>1.7045123270659277</v>
      </c>
      <c r="AR1614" t="str">
        <f t="shared" ca="1" si="852"/>
        <v>Supercritical</v>
      </c>
      <c r="AS1614">
        <f t="shared" ca="1" si="853"/>
        <v>9.7177418015589132E-3</v>
      </c>
    </row>
    <row r="1615" spans="1:45" x14ac:dyDescent="0.35">
      <c r="A1615">
        <v>6</v>
      </c>
      <c r="B1615">
        <v>5</v>
      </c>
      <c r="C1615">
        <v>616070.49100000004</v>
      </c>
      <c r="D1615">
        <v>3096620.34</v>
      </c>
      <c r="E1615">
        <v>631.5</v>
      </c>
      <c r="F1615">
        <v>17</v>
      </c>
      <c r="G1615">
        <v>0</v>
      </c>
      <c r="H1615" t="s">
        <v>195</v>
      </c>
      <c r="I1615">
        <v>5.5E-2</v>
      </c>
      <c r="J1615">
        <f t="shared" si="854"/>
        <v>1</v>
      </c>
      <c r="K1615">
        <f t="shared" ca="1" si="855"/>
        <v>16.884619678952092</v>
      </c>
      <c r="L1615">
        <f t="shared" ca="1" si="856"/>
        <v>0.31546522313966491</v>
      </c>
      <c r="M1615">
        <f t="shared" ca="1" si="829"/>
        <v>5.3629087933743032</v>
      </c>
      <c r="N1615">
        <f t="shared" ca="1" si="830"/>
        <v>0.30417616414033566</v>
      </c>
      <c r="O1615">
        <f t="shared" ca="1" si="831"/>
        <v>3.1484070174403267</v>
      </c>
      <c r="P1615">
        <f t="shared" ca="1" si="832"/>
        <v>631.81546522313965</v>
      </c>
      <c r="Q1615">
        <f t="shared" ca="1" si="833"/>
        <v>632.32068778926953</v>
      </c>
      <c r="R1615">
        <f t="shared" ca="1" si="834"/>
        <v>1.0902615337978762E-2</v>
      </c>
      <c r="S1615">
        <f t="shared" ca="1" si="835"/>
        <v>1.7897015870462367</v>
      </c>
      <c r="T1615">
        <f t="shared" ca="1" si="836"/>
        <v>6.2648306946074648</v>
      </c>
      <c r="U1615">
        <f t="shared" ca="1" si="857"/>
        <v>0</v>
      </c>
      <c r="V1615">
        <f t="shared" ca="1" si="858"/>
        <v>1</v>
      </c>
      <c r="W1615">
        <f t="shared" ca="1" si="837"/>
        <v>1.7556184709413245</v>
      </c>
      <c r="X1615">
        <f t="shared" ca="1" si="838"/>
        <v>29.845514006002517</v>
      </c>
      <c r="Y1615">
        <f t="shared" ca="1" si="839"/>
        <v>1.455081138722544</v>
      </c>
      <c r="Z1615">
        <f t="shared" ca="1" si="840"/>
        <v>0.56573392153863611</v>
      </c>
      <c r="AA1615">
        <f t="shared" ca="1" si="841"/>
        <v>633.25561847094127</v>
      </c>
      <c r="AB1615">
        <f t="shared" ca="1" si="842"/>
        <v>633.27193115544583</v>
      </c>
      <c r="AC1615">
        <f t="shared" ca="1" si="843"/>
        <v>4.3674104568221421E-5</v>
      </c>
      <c r="AD1615">
        <f t="shared" ca="1" si="844"/>
        <v>0.13632096304223937</v>
      </c>
      <c r="AE1615">
        <f t="shared" ca="1" si="845"/>
        <v>27.172388739550751</v>
      </c>
      <c r="AF1615">
        <f t="shared" ca="1" si="846"/>
        <v>-1.1914463824496124E-3</v>
      </c>
      <c r="AG1615">
        <f t="shared" ca="1" si="847"/>
        <v>0</v>
      </c>
      <c r="AH1615">
        <f ca="1">IFERROR(IF(V35="Supercritical",MAX($D$16,IFERROR(L1615,MAX($D$16,POWER((ABS(K1615)^2)/($I$5*MAX(F1615,0.1)^2),1/3)))),IF(V35="Subcritical",MAX($D$16,IFERROR(W1615,MAX($D$16,POWER((ABS(K1615)^2)/($I$5*MAX(F1615,0.1)^2),1/3)))),IF(AND(IFERROR(V1615,0)=1,IFERROR(AG1615,0)=1),IF(IFERROR(T1615,-1E+99)&gt;=IFERROR(AE1615,-1E+99),MAX($D$16,IFERROR(L1615,MAX($D$16,POWER((ABS(K1615)^2)/($I$5*MAX(F1615,0.1)^2),1/3)))),MAX($D$16,IFERROR(W1615,MAX($D$16,POWER((ABS(K1615)^2)/($I$5*MAX(F1615,0.1)^2),1/3))))),IF(IFERROR(V1615,0)=1,MAX($D$16,IFERROR(L1615,MAX($D$16,POWER((ABS(K1615)^2)/($I$5*MAX(F1615,0.1)^2),1/3)))),IF(IFERROR(AG1615,0)=1,MAX($D$16,IFERROR(W1615,MAX($D$16,POWER((ABS(K1615)^2)/($I$5*MAX(F1615,0.1)^2),1/3)))),MAX($D$16,POWER((ABS(K1615)^2)/($I$5*MAX(F1615,0.1)^2),1/3))))))),MAX($D$16,POWER((ABS(K1615)^2)/($I$5*MAX(F1615,0.1)^2),1/3)))</f>
        <v>0.31546522313966491</v>
      </c>
      <c r="AI1615">
        <f t="shared" ca="1" si="848"/>
        <v>631.81546522313965</v>
      </c>
      <c r="AJ1615">
        <f t="shared" ca="1" si="849"/>
        <v>632.32068778926953</v>
      </c>
      <c r="AM1615">
        <v>0</v>
      </c>
      <c r="AN1615">
        <v>0</v>
      </c>
      <c r="AO1615">
        <f t="shared" si="850"/>
        <v>0</v>
      </c>
      <c r="AP1615">
        <f t="shared" si="859"/>
        <v>0</v>
      </c>
      <c r="AQ1615">
        <f t="shared" ca="1" si="851"/>
        <v>1.7897015870462367</v>
      </c>
      <c r="AR1615" t="str">
        <f t="shared" ca="1" si="852"/>
        <v>Supercritical</v>
      </c>
      <c r="AS1615">
        <f t="shared" ca="1" si="853"/>
        <v>1.0902615337978762E-2</v>
      </c>
    </row>
    <row r="1616" spans="1:45" x14ac:dyDescent="0.35">
      <c r="A1616">
        <v>7</v>
      </c>
      <c r="B1616">
        <v>6</v>
      </c>
      <c r="C1616">
        <v>616071.44299999997</v>
      </c>
      <c r="D1616">
        <v>3096620.0350000001</v>
      </c>
      <c r="E1616">
        <v>631.5</v>
      </c>
      <c r="F1616">
        <v>18</v>
      </c>
      <c r="G1616">
        <v>0</v>
      </c>
      <c r="H1616" t="s">
        <v>195</v>
      </c>
      <c r="I1616">
        <v>3.6999999999999998E-2</v>
      </c>
      <c r="J1616">
        <f t="shared" si="854"/>
        <v>1</v>
      </c>
      <c r="K1616">
        <f t="shared" ca="1" si="855"/>
        <v>16.884619678952092</v>
      </c>
      <c r="L1616">
        <f t="shared" ca="1" si="856"/>
        <v>0.29575790643115657</v>
      </c>
      <c r="M1616">
        <f t="shared" ca="1" si="829"/>
        <v>5.3236423157608179</v>
      </c>
      <c r="N1616">
        <f t="shared" ca="1" si="830"/>
        <v>0.28634794329560376</v>
      </c>
      <c r="O1616">
        <f t="shared" ca="1" si="831"/>
        <v>3.1716292488254934</v>
      </c>
      <c r="P1616">
        <f t="shared" ca="1" si="832"/>
        <v>631.79575790643116</v>
      </c>
      <c r="Q1616">
        <f t="shared" ca="1" si="833"/>
        <v>632.30846086728775</v>
      </c>
      <c r="R1616">
        <f t="shared" ca="1" si="834"/>
        <v>1.1991916315087354E-2</v>
      </c>
      <c r="S1616">
        <f t="shared" ca="1" si="835"/>
        <v>1.8620002240492279</v>
      </c>
      <c r="T1616">
        <f t="shared" ca="1" si="836"/>
        <v>6.2461490086123685</v>
      </c>
      <c r="U1616">
        <f t="shared" ca="1" si="857"/>
        <v>0</v>
      </c>
      <c r="V1616">
        <f t="shared" ca="1" si="858"/>
        <v>1</v>
      </c>
      <c r="W1616">
        <f t="shared" ca="1" si="837"/>
        <v>1.7558483896067301</v>
      </c>
      <c r="X1616">
        <f t="shared" ca="1" si="838"/>
        <v>31.60527101292114</v>
      </c>
      <c r="Y1616">
        <f t="shared" ca="1" si="839"/>
        <v>1.4692132999690197</v>
      </c>
      <c r="Z1616">
        <f t="shared" ca="1" si="840"/>
        <v>0.53423429503417885</v>
      </c>
      <c r="AA1616">
        <f t="shared" ca="1" si="841"/>
        <v>633.25584838960674</v>
      </c>
      <c r="AB1616">
        <f t="shared" ca="1" si="842"/>
        <v>633.27039509103338</v>
      </c>
      <c r="AC1616">
        <f t="shared" ca="1" si="843"/>
        <v>3.8447335250556313E-5</v>
      </c>
      <c r="AD1616">
        <f t="shared" ca="1" si="844"/>
        <v>0.12872228885657036</v>
      </c>
      <c r="AE1616">
        <f t="shared" ca="1" si="845"/>
        <v>28.666536987426898</v>
      </c>
      <c r="AF1616">
        <f t="shared" ca="1" si="846"/>
        <v>-1.0064423099720443E-3</v>
      </c>
      <c r="AG1616">
        <f t="shared" ca="1" si="847"/>
        <v>0</v>
      </c>
      <c r="AH1616">
        <f ca="1">IFERROR(IF(V35="Supercritical",MAX($D$16,IFERROR(L1616,MAX($D$16,POWER((ABS(K1616)^2)/($I$5*MAX(F1616,0.1)^2),1/3)))),IF(V35="Subcritical",MAX($D$16,IFERROR(W1616,MAX($D$16,POWER((ABS(K1616)^2)/($I$5*MAX(F1616,0.1)^2),1/3)))),IF(AND(IFERROR(V1616,0)=1,IFERROR(AG1616,0)=1),IF(IFERROR(T1616,-1E+99)&gt;=IFERROR(AE1616,-1E+99),MAX($D$16,IFERROR(L1616,MAX($D$16,POWER((ABS(K1616)^2)/($I$5*MAX(F1616,0.1)^2),1/3)))),MAX($D$16,IFERROR(W1616,MAX($D$16,POWER((ABS(K1616)^2)/($I$5*MAX(F1616,0.1)^2),1/3))))),IF(IFERROR(V1616,0)=1,MAX($D$16,IFERROR(L1616,MAX($D$16,POWER((ABS(K1616)^2)/($I$5*MAX(F1616,0.1)^2),1/3)))),IF(IFERROR(AG1616,0)=1,MAX($D$16,IFERROR(W1616,MAX($D$16,POWER((ABS(K1616)^2)/($I$5*MAX(F1616,0.1)^2),1/3)))),MAX($D$16,POWER((ABS(K1616)^2)/($I$5*MAX(F1616,0.1)^2),1/3))))))),MAX($D$16,POWER((ABS(K1616)^2)/($I$5*MAX(F1616,0.1)^2),1/3)))</f>
        <v>0.29575790643115657</v>
      </c>
      <c r="AI1616">
        <f t="shared" ca="1" si="848"/>
        <v>631.79575790643116</v>
      </c>
      <c r="AJ1616">
        <f t="shared" ca="1" si="849"/>
        <v>632.30846086728775</v>
      </c>
      <c r="AM1616">
        <v>0</v>
      </c>
      <c r="AN1616">
        <v>0</v>
      </c>
      <c r="AO1616">
        <f t="shared" si="850"/>
        <v>0</v>
      </c>
      <c r="AP1616">
        <f t="shared" si="859"/>
        <v>0</v>
      </c>
      <c r="AQ1616">
        <f t="shared" ca="1" si="851"/>
        <v>1.8620002240492279</v>
      </c>
      <c r="AR1616" t="str">
        <f t="shared" ca="1" si="852"/>
        <v>Supercritical</v>
      </c>
      <c r="AS1616">
        <f t="shared" ca="1" si="853"/>
        <v>1.1991916315087354E-2</v>
      </c>
    </row>
    <row r="1617" spans="1:45" x14ac:dyDescent="0.35">
      <c r="A1617">
        <v>8</v>
      </c>
      <c r="B1617">
        <v>7.0010000000000003</v>
      </c>
      <c r="C1617">
        <v>616072.39599999995</v>
      </c>
      <c r="D1617">
        <v>3096619.7289999998</v>
      </c>
      <c r="E1617">
        <v>631.5</v>
      </c>
      <c r="F1617">
        <v>19</v>
      </c>
      <c r="G1617">
        <v>0</v>
      </c>
      <c r="H1617" t="s">
        <v>195</v>
      </c>
      <c r="I1617">
        <v>3.6999999999999998E-2</v>
      </c>
      <c r="J1617">
        <f t="shared" si="854"/>
        <v>1.0010000000000003</v>
      </c>
      <c r="K1617">
        <f t="shared" ca="1" si="855"/>
        <v>16.884619678952092</v>
      </c>
      <c r="L1617">
        <f t="shared" ca="1" si="856"/>
        <v>0.27919601266260663</v>
      </c>
      <c r="M1617">
        <f t="shared" ca="1" si="829"/>
        <v>5.3047242405895263</v>
      </c>
      <c r="N1617">
        <f t="shared" ca="1" si="830"/>
        <v>0.27122496745748303</v>
      </c>
      <c r="O1617">
        <f t="shared" ca="1" si="831"/>
        <v>3.1829401328268978</v>
      </c>
      <c r="P1617">
        <f t="shared" ca="1" si="832"/>
        <v>631.77919601266262</v>
      </c>
      <c r="Q1617">
        <f t="shared" ca="1" si="833"/>
        <v>632.29556236786959</v>
      </c>
      <c r="R1617">
        <f t="shared" ca="1" si="834"/>
        <v>1.2983742808243907E-2</v>
      </c>
      <c r="S1617">
        <f t="shared" ca="1" si="835"/>
        <v>1.9232660290311892</v>
      </c>
      <c r="T1617">
        <f t="shared" ca="1" si="836"/>
        <v>6.218891171105839</v>
      </c>
      <c r="U1617">
        <f t="shared" ca="1" si="857"/>
        <v>0</v>
      </c>
      <c r="V1617">
        <f t="shared" ca="1" si="858"/>
        <v>1</v>
      </c>
      <c r="W1617">
        <f t="shared" ca="1" si="837"/>
        <v>1.7560549513095296</v>
      </c>
      <c r="X1617">
        <f t="shared" ca="1" si="838"/>
        <v>33.365044074881062</v>
      </c>
      <c r="Y1617">
        <f t="shared" ca="1" si="839"/>
        <v>1.4820931587136297</v>
      </c>
      <c r="Z1617">
        <f t="shared" ca="1" si="840"/>
        <v>0.5060571669276982</v>
      </c>
      <c r="AA1617">
        <f t="shared" ca="1" si="841"/>
        <v>633.25605495130958</v>
      </c>
      <c r="AB1617">
        <f t="shared" ca="1" si="842"/>
        <v>633.26910764530544</v>
      </c>
      <c r="AC1617">
        <f t="shared" ca="1" si="843"/>
        <v>3.4099473566895957E-5</v>
      </c>
      <c r="AD1617">
        <f t="shared" ca="1" si="844"/>
        <v>0.12192591548330717</v>
      </c>
      <c r="AE1617">
        <f t="shared" ca="1" si="845"/>
        <v>30.166432845113789</v>
      </c>
      <c r="AF1617">
        <f t="shared" ca="1" si="846"/>
        <v>0.10050081470842542</v>
      </c>
      <c r="AG1617">
        <f t="shared" ca="1" si="847"/>
        <v>0</v>
      </c>
      <c r="AH1617">
        <f ca="1">IFERROR(IF(V35="Supercritical",MAX($D$16,IFERROR(L1617,MAX($D$16,POWER((ABS(K1617)^2)/($I$5*MAX(F1617,0.1)^2),1/3)))),IF(V35="Subcritical",MAX($D$16,IFERROR(W1617,MAX($D$16,POWER((ABS(K1617)^2)/($I$5*MAX(F1617,0.1)^2),1/3)))),IF(AND(IFERROR(V1617,0)=1,IFERROR(AG1617,0)=1),IF(IFERROR(T1617,-1E+99)&gt;=IFERROR(AE1617,-1E+99),MAX($D$16,IFERROR(L1617,MAX($D$16,POWER((ABS(K1617)^2)/($I$5*MAX(F1617,0.1)^2),1/3)))),MAX($D$16,IFERROR(W1617,MAX($D$16,POWER((ABS(K1617)^2)/($I$5*MAX(F1617,0.1)^2),1/3))))),IF(IFERROR(V1617,0)=1,MAX($D$16,IFERROR(L1617,MAX($D$16,POWER((ABS(K1617)^2)/($I$5*MAX(F1617,0.1)^2),1/3)))),IF(IFERROR(AG1617,0)=1,MAX($D$16,IFERROR(W1617,MAX($D$16,POWER((ABS(K1617)^2)/($I$5*MAX(F1617,0.1)^2),1/3)))),MAX($D$16,POWER((ABS(K1617)^2)/($I$5*MAX(F1617,0.1)^2),1/3))))))),MAX($D$16,POWER((ABS(K1617)^2)/($I$5*MAX(F1617,0.1)^2),1/3)))</f>
        <v>0.27919601266260663</v>
      </c>
      <c r="AI1617">
        <f t="shared" ca="1" si="848"/>
        <v>631.77919601266262</v>
      </c>
      <c r="AJ1617">
        <f t="shared" ca="1" si="849"/>
        <v>632.29556236786959</v>
      </c>
      <c r="AM1617">
        <v>0</v>
      </c>
      <c r="AN1617">
        <v>0</v>
      </c>
      <c r="AO1617">
        <f t="shared" si="850"/>
        <v>0</v>
      </c>
      <c r="AP1617">
        <f t="shared" si="859"/>
        <v>0</v>
      </c>
      <c r="AQ1617">
        <f t="shared" ca="1" si="851"/>
        <v>1.9232660290311892</v>
      </c>
      <c r="AR1617" t="str">
        <f t="shared" ca="1" si="852"/>
        <v>Supercritical</v>
      </c>
      <c r="AS1617">
        <f t="shared" ca="1" si="853"/>
        <v>1.2983742808243907E-2</v>
      </c>
    </row>
    <row r="1618" spans="1:45" x14ac:dyDescent="0.35">
      <c r="A1618">
        <v>9</v>
      </c>
      <c r="B1618">
        <v>8</v>
      </c>
      <c r="C1618">
        <v>616073.348</v>
      </c>
      <c r="D1618">
        <v>3096619.4240000001</v>
      </c>
      <c r="E1618">
        <v>631.5</v>
      </c>
      <c r="F1618">
        <v>6.7240000000000002</v>
      </c>
      <c r="G1618">
        <v>0</v>
      </c>
      <c r="H1618" t="s">
        <v>194</v>
      </c>
      <c r="I1618">
        <v>5.5E-2</v>
      </c>
      <c r="J1618">
        <f t="shared" si="854"/>
        <v>0.99899999999999967</v>
      </c>
      <c r="K1618">
        <f t="shared" ca="1" si="855"/>
        <v>16.884619678952092</v>
      </c>
      <c r="L1618">
        <f t="shared" ca="1" si="856"/>
        <v>0.86301706392307842</v>
      </c>
      <c r="M1618">
        <f t="shared" ca="1" si="829"/>
        <v>5.8029267378187797</v>
      </c>
      <c r="N1618">
        <f t="shared" ca="1" si="830"/>
        <v>0.68673411846892707</v>
      </c>
      <c r="O1618">
        <f t="shared" ca="1" si="831"/>
        <v>2.9096730739183396</v>
      </c>
      <c r="P1618">
        <f t="shared" ca="1" si="832"/>
        <v>632.36301706392305</v>
      </c>
      <c r="Q1618">
        <f t="shared" ca="1" si="833"/>
        <v>632.79452559588458</v>
      </c>
      <c r="R1618">
        <f t="shared" ca="1" si="834"/>
        <v>3.1440256136933118E-3</v>
      </c>
      <c r="S1618">
        <f t="shared" ca="1" si="835"/>
        <v>1</v>
      </c>
      <c r="T1618">
        <f t="shared" ca="1" si="836"/>
        <v>7.5120371931496361</v>
      </c>
      <c r="U1618">
        <f t="shared" ca="1" si="857"/>
        <v>-0.53252372889789967</v>
      </c>
      <c r="V1618">
        <f t="shared" ca="1" si="858"/>
        <v>1</v>
      </c>
      <c r="W1618">
        <f t="shared" ca="1" si="837"/>
        <v>1.756240530766594</v>
      </c>
      <c r="X1618">
        <f t="shared" ca="1" si="838"/>
        <v>11.808961328874579</v>
      </c>
      <c r="Y1618">
        <f t="shared" ca="1" si="839"/>
        <v>1.1536153154476574</v>
      </c>
      <c r="Z1618">
        <f t="shared" ca="1" si="840"/>
        <v>1.4298141224043821</v>
      </c>
      <c r="AA1618">
        <f t="shared" ca="1" si="841"/>
        <v>633.2562405307666</v>
      </c>
      <c r="AB1618">
        <f t="shared" ca="1" si="842"/>
        <v>633.3604387175468</v>
      </c>
      <c r="AC1618">
        <f t="shared" ca="1" si="843"/>
        <v>3.801838507993287E-4</v>
      </c>
      <c r="AD1618">
        <f t="shared" ca="1" si="844"/>
        <v>0.34447132916599504</v>
      </c>
      <c r="AE1618">
        <f t="shared" ca="1" si="845"/>
        <v>12.830632972464286</v>
      </c>
      <c r="AF1618">
        <f t="shared" ca="1" si="846"/>
        <v>2.8257433496037265E-2</v>
      </c>
      <c r="AG1618">
        <f t="shared" ca="1" si="847"/>
        <v>0</v>
      </c>
      <c r="AH1618">
        <f ca="1">IFERROR(IF(V35="Supercritical",MAX($D$16,IFERROR(L1618,MAX($D$16,POWER((ABS(K1618)^2)/($I$5*MAX(F1618,0.1)^2),1/3)))),IF(V35="Subcritical",MAX($D$16,IFERROR(W1618,MAX($D$16,POWER((ABS(K1618)^2)/($I$5*MAX(F1618,0.1)^2),1/3)))),IF(AND(IFERROR(V1618,0)=1,IFERROR(AG1618,0)=1),IF(IFERROR(T1618,-1E+99)&gt;=IFERROR(AE1618,-1E+99),MAX($D$16,IFERROR(L1618,MAX($D$16,POWER((ABS(K1618)^2)/($I$5*MAX(F1618,0.1)^2),1/3)))),MAX($D$16,IFERROR(W1618,MAX($D$16,POWER((ABS(K1618)^2)/($I$5*MAX(F1618,0.1)^2),1/3))))),IF(IFERROR(V1618,0)=1,MAX($D$16,IFERROR(L1618,MAX($D$16,POWER((ABS(K1618)^2)/($I$5*MAX(F1618,0.1)^2),1/3)))),IF(IFERROR(AG1618,0)=1,MAX($D$16,IFERROR(W1618,MAX($D$16,POWER((ABS(K1618)^2)/($I$5*MAX(F1618,0.1)^2),1/3)))),MAX($D$16,POWER((ABS(K1618)^2)/($I$5*MAX(F1618,0.1)^2),1/3))))))),MAX($D$16,POWER((ABS(K1618)^2)/($I$5*MAX(F1618,0.1)^2),1/3)))</f>
        <v>0.86301706392307842</v>
      </c>
      <c r="AI1618">
        <f t="shared" ca="1" si="848"/>
        <v>632.36301706392305</v>
      </c>
      <c r="AJ1618">
        <f t="shared" ca="1" si="849"/>
        <v>632.79452559588458</v>
      </c>
      <c r="AM1618">
        <v>0</v>
      </c>
      <c r="AN1618">
        <v>0</v>
      </c>
      <c r="AO1618">
        <f t="shared" si="850"/>
        <v>0</v>
      </c>
      <c r="AP1618">
        <f t="shared" si="859"/>
        <v>0</v>
      </c>
      <c r="AQ1618">
        <f t="shared" ca="1" si="851"/>
        <v>1</v>
      </c>
      <c r="AR1618" t="str">
        <f t="shared" ca="1" si="852"/>
        <v>Supercritical</v>
      </c>
      <c r="AS1618">
        <f t="shared" ca="1" si="853"/>
        <v>3.1440256136933118E-3</v>
      </c>
    </row>
    <row r="1619" spans="1:45" x14ac:dyDescent="0.35">
      <c r="A1619">
        <v>10</v>
      </c>
      <c r="B1619">
        <v>9</v>
      </c>
      <c r="C1619">
        <v>616074.30000000005</v>
      </c>
      <c r="D1619">
        <v>3096619.1179999998</v>
      </c>
      <c r="E1619">
        <v>631.5</v>
      </c>
      <c r="F1619">
        <v>6.032</v>
      </c>
      <c r="G1619">
        <v>0</v>
      </c>
      <c r="H1619" t="s">
        <v>194</v>
      </c>
      <c r="I1619">
        <v>5.5E-2</v>
      </c>
      <c r="J1619">
        <f t="shared" si="854"/>
        <v>1</v>
      </c>
      <c r="K1619">
        <f t="shared" ca="1" si="855"/>
        <v>16.884619678952092</v>
      </c>
      <c r="L1619">
        <f t="shared" ca="1" si="856"/>
        <v>0.92781978826162881</v>
      </c>
      <c r="M1619">
        <f t="shared" ca="1" si="829"/>
        <v>5.5966089627941447</v>
      </c>
      <c r="N1619">
        <f t="shared" ca="1" si="830"/>
        <v>0.7095416706731722</v>
      </c>
      <c r="O1619">
        <f t="shared" ca="1" si="831"/>
        <v>3.0169375404284691</v>
      </c>
      <c r="P1619">
        <f t="shared" ca="1" si="832"/>
        <v>632.42781978826167</v>
      </c>
      <c r="Q1619">
        <f t="shared" ca="1" si="833"/>
        <v>632.89172968239245</v>
      </c>
      <c r="R1619">
        <f t="shared" ca="1" si="834"/>
        <v>3.2360206276508046E-3</v>
      </c>
      <c r="S1619">
        <f t="shared" ca="1" si="835"/>
        <v>1.0000000000000002</v>
      </c>
      <c r="T1619">
        <f t="shared" ca="1" si="836"/>
        <v>7.7889668142641968</v>
      </c>
      <c r="U1619">
        <f t="shared" ca="1" si="857"/>
        <v>-0.10367677091903715</v>
      </c>
      <c r="V1619">
        <f t="shared" ca="1" si="858"/>
        <v>1</v>
      </c>
      <c r="W1619">
        <f t="shared" ca="1" si="837"/>
        <v>1.7578624318582243</v>
      </c>
      <c r="X1619">
        <f t="shared" ca="1" si="838"/>
        <v>10.603426188968809</v>
      </c>
      <c r="Y1619">
        <f t="shared" ca="1" si="839"/>
        <v>1.1105709831736217</v>
      </c>
      <c r="Z1619">
        <f t="shared" ca="1" si="840"/>
        <v>1.5923739532904819</v>
      </c>
      <c r="AA1619">
        <f t="shared" ca="1" si="841"/>
        <v>633.25786243185826</v>
      </c>
      <c r="AB1619">
        <f t="shared" ca="1" si="842"/>
        <v>633.3871006992955</v>
      </c>
      <c r="AC1619">
        <f t="shared" ca="1" si="843"/>
        <v>4.9607143375304753E-4</v>
      </c>
      <c r="AD1619">
        <f t="shared" ca="1" si="844"/>
        <v>0.3834582792825123</v>
      </c>
      <c r="AE1619">
        <f t="shared" ca="1" si="845"/>
        <v>12.060419132406171</v>
      </c>
      <c r="AF1619">
        <f t="shared" ca="1" si="846"/>
        <v>-6.7939950504296576E-3</v>
      </c>
      <c r="AG1619">
        <f t="shared" ca="1" si="847"/>
        <v>0</v>
      </c>
      <c r="AH1619">
        <f ca="1">IFERROR(IF(V35="Supercritical",MAX($D$16,IFERROR(L1619,MAX($D$16,POWER((ABS(K1619)^2)/($I$5*MAX(F1619,0.1)^2),1/3)))),IF(V35="Subcritical",MAX($D$16,IFERROR(W1619,MAX($D$16,POWER((ABS(K1619)^2)/($I$5*MAX(F1619,0.1)^2),1/3)))),IF(AND(IFERROR(V1619,0)=1,IFERROR(AG1619,0)=1),IF(IFERROR(T1619,-1E+99)&gt;=IFERROR(AE1619,-1E+99),MAX($D$16,IFERROR(L1619,MAX($D$16,POWER((ABS(K1619)^2)/($I$5*MAX(F1619,0.1)^2),1/3)))),MAX($D$16,IFERROR(W1619,MAX($D$16,POWER((ABS(K1619)^2)/($I$5*MAX(F1619,0.1)^2),1/3))))),IF(IFERROR(V1619,0)=1,MAX($D$16,IFERROR(L1619,MAX($D$16,POWER((ABS(K1619)^2)/($I$5*MAX(F1619,0.1)^2),1/3)))),IF(IFERROR(AG1619,0)=1,MAX($D$16,IFERROR(W1619,MAX($D$16,POWER((ABS(K1619)^2)/($I$5*MAX(F1619,0.1)^2),1/3)))),MAX($D$16,POWER((ABS(K1619)^2)/($I$5*MAX(F1619,0.1)^2),1/3))))))),MAX($D$16,POWER((ABS(K1619)^2)/($I$5*MAX(F1619,0.1)^2),1/3)))</f>
        <v>0.92781978826162881</v>
      </c>
      <c r="AI1619">
        <f t="shared" ca="1" si="848"/>
        <v>632.42781978826167</v>
      </c>
      <c r="AJ1619">
        <f t="shared" ca="1" si="849"/>
        <v>632.89172968239245</v>
      </c>
      <c r="AL1619">
        <v>635.5</v>
      </c>
      <c r="AM1619">
        <v>0</v>
      </c>
      <c r="AN1619">
        <f t="shared" ref="AN1619:AN1645" ca="1" si="860">IF($D$20=0,IFERROR(AN1619,0),IF(($D$12*MAX(J1619,0.1)*POWER(MAX(0,AI1619-AL1619),1.5))&lt;=0,0,MAX(0,IFERROR(AN1619,0)+($D$25*(($D$12*MAX(J1619,0.1)*POWER(MAX(0,AI1619-AL1619),1.5))-IFERROR(AN1619,0))))))</f>
        <v>0</v>
      </c>
      <c r="AO1619">
        <f t="shared" ca="1" si="850"/>
        <v>0</v>
      </c>
      <c r="AP1619">
        <f t="shared" ca="1" si="859"/>
        <v>0</v>
      </c>
      <c r="AQ1619">
        <f t="shared" ca="1" si="851"/>
        <v>1.0000000000000002</v>
      </c>
      <c r="AR1619" t="str">
        <f t="shared" ca="1" si="852"/>
        <v>Supercritical</v>
      </c>
      <c r="AS1619">
        <f t="shared" ca="1" si="853"/>
        <v>3.2360206276508046E-3</v>
      </c>
    </row>
    <row r="1620" spans="1:45" x14ac:dyDescent="0.35">
      <c r="A1620">
        <v>11</v>
      </c>
      <c r="B1620">
        <v>10</v>
      </c>
      <c r="C1620">
        <v>616075.25199999998</v>
      </c>
      <c r="D1620">
        <v>3096618.8130000001</v>
      </c>
      <c r="E1620">
        <v>631.5</v>
      </c>
      <c r="F1620">
        <v>6.391</v>
      </c>
      <c r="G1620">
        <v>0</v>
      </c>
      <c r="H1620" t="s">
        <v>194</v>
      </c>
      <c r="I1620">
        <v>12.169</v>
      </c>
      <c r="J1620">
        <f t="shared" si="854"/>
        <v>1</v>
      </c>
      <c r="K1620">
        <f t="shared" ca="1" si="855"/>
        <v>16.884619678952092</v>
      </c>
      <c r="L1620">
        <f t="shared" ca="1" si="856"/>
        <v>0.78141245113597402</v>
      </c>
      <c r="M1620">
        <f t="shared" ca="1" si="829"/>
        <v>4.9940069752100102</v>
      </c>
      <c r="N1620">
        <f t="shared" ca="1" si="830"/>
        <v>0.62787489498084259</v>
      </c>
      <c r="O1620">
        <f t="shared" ca="1" si="831"/>
        <v>3.3809763908553716</v>
      </c>
      <c r="P1620">
        <f t="shared" ca="1" si="832"/>
        <v>632.28141245113602</v>
      </c>
      <c r="Q1620">
        <f t="shared" ca="1" si="833"/>
        <v>632.86403229596385</v>
      </c>
      <c r="R1620">
        <f t="shared" ca="1" si="834"/>
        <v>4.7837591177819268E-3</v>
      </c>
      <c r="S1620">
        <f t="shared" ca="1" si="835"/>
        <v>1.2211456617079912</v>
      </c>
      <c r="T1620">
        <f t="shared" ca="1" si="836"/>
        <v>7.7704047536761056</v>
      </c>
      <c r="U1620">
        <f t="shared" ca="1" si="857"/>
        <v>0</v>
      </c>
      <c r="V1620">
        <f t="shared" ca="1" si="858"/>
        <v>1</v>
      </c>
      <c r="W1620">
        <f t="shared" ca="1" si="837"/>
        <v>1.7593189025550957</v>
      </c>
      <c r="X1620">
        <f t="shared" ca="1" si="838"/>
        <v>11.243807106229617</v>
      </c>
      <c r="Y1620">
        <f t="shared" ca="1" si="839"/>
        <v>1.134633508041174</v>
      </c>
      <c r="Z1620">
        <f t="shared" ca="1" si="840"/>
        <v>1.5016817274993262</v>
      </c>
      <c r="AA1620">
        <f t="shared" ca="1" si="841"/>
        <v>633.25931890255515</v>
      </c>
      <c r="AB1620">
        <f t="shared" ca="1" si="842"/>
        <v>633.37425509066452</v>
      </c>
      <c r="AC1620">
        <f t="shared" ca="1" si="843"/>
        <v>4.2874345563136666E-4</v>
      </c>
      <c r="AD1620">
        <f t="shared" ca="1" si="844"/>
        <v>0.36146904205520841</v>
      </c>
      <c r="AE1620">
        <f t="shared" ca="1" si="845"/>
        <v>12.475361846590147</v>
      </c>
      <c r="AF1620">
        <f t="shared" ca="1" si="846"/>
        <v>2.9999276380067386E-2</v>
      </c>
      <c r="AG1620">
        <f t="shared" ca="1" si="847"/>
        <v>0</v>
      </c>
      <c r="AH1620">
        <f ca="1">IFERROR(IF(V35="Supercritical",MAX($D$16,IFERROR(L1620,MAX($D$16,POWER((ABS(K1620)^2)/($I$5*MAX(F1620,0.1)^2),1/3)))),IF(V35="Subcritical",MAX($D$16,IFERROR(W1620,MAX($D$16,POWER((ABS(K1620)^2)/($I$5*MAX(F1620,0.1)^2),1/3)))),IF(AND(IFERROR(V1620,0)=1,IFERROR(AG1620,0)=1),IF(IFERROR(T1620,-1E+99)&gt;=IFERROR(AE1620,-1E+99),MAX($D$16,IFERROR(L1620,MAX($D$16,POWER((ABS(K1620)^2)/($I$5*MAX(F1620,0.1)^2),1/3)))),MAX($D$16,IFERROR(W1620,MAX($D$16,POWER((ABS(K1620)^2)/($I$5*MAX(F1620,0.1)^2),1/3))))),IF(IFERROR(V1620,0)=1,MAX($D$16,IFERROR(L1620,MAX($D$16,POWER((ABS(K1620)^2)/($I$5*MAX(F1620,0.1)^2),1/3)))),IF(IFERROR(AG1620,0)=1,MAX($D$16,IFERROR(W1620,MAX($D$16,POWER((ABS(K1620)^2)/($I$5*MAX(F1620,0.1)^2),1/3)))),MAX($D$16,POWER((ABS(K1620)^2)/($I$5*MAX(F1620,0.1)^2),1/3))))))),MAX($D$16,POWER((ABS(K1620)^2)/($I$5*MAX(F1620,0.1)^2),1/3)))</f>
        <v>0.78141245113597402</v>
      </c>
      <c r="AI1620">
        <f t="shared" ca="1" si="848"/>
        <v>632.28141245113602</v>
      </c>
      <c r="AJ1620">
        <f t="shared" ca="1" si="849"/>
        <v>632.86403229596385</v>
      </c>
      <c r="AL1620">
        <v>635.5</v>
      </c>
      <c r="AM1620">
        <v>0</v>
      </c>
      <c r="AN1620">
        <f t="shared" ca="1" si="860"/>
        <v>0</v>
      </c>
      <c r="AO1620">
        <f t="shared" ca="1" si="850"/>
        <v>0</v>
      </c>
      <c r="AP1620">
        <f t="shared" ca="1" si="859"/>
        <v>0</v>
      </c>
      <c r="AQ1620">
        <f t="shared" ca="1" si="851"/>
        <v>1.2211456617079912</v>
      </c>
      <c r="AR1620" t="str">
        <f t="shared" ca="1" si="852"/>
        <v>Supercritical</v>
      </c>
      <c r="AS1620">
        <f t="shared" ca="1" si="853"/>
        <v>4.7837591177819268E-3</v>
      </c>
    </row>
    <row r="1621" spans="1:45" x14ac:dyDescent="0.35">
      <c r="A1621">
        <v>12</v>
      </c>
      <c r="B1621">
        <v>10.944000000000001</v>
      </c>
      <c r="C1621">
        <v>616076.06999999995</v>
      </c>
      <c r="D1621">
        <v>3096618.3420000002</v>
      </c>
      <c r="E1621">
        <v>631.5</v>
      </c>
      <c r="F1621">
        <v>5.8860000000000001</v>
      </c>
      <c r="G1621">
        <v>0</v>
      </c>
      <c r="H1621" t="s">
        <v>194</v>
      </c>
      <c r="I1621">
        <v>30.655999999999999</v>
      </c>
      <c r="J1621">
        <f t="shared" si="854"/>
        <v>0.94400000000000084</v>
      </c>
      <c r="K1621">
        <f t="shared" ca="1" si="855"/>
        <v>16.884619678952092</v>
      </c>
      <c r="L1621">
        <f t="shared" ca="1" si="856"/>
        <v>0.94309986101000609</v>
      </c>
      <c r="M1621">
        <f t="shared" ca="1" si="829"/>
        <v>5.551085781904896</v>
      </c>
      <c r="N1621">
        <f t="shared" ca="1" si="830"/>
        <v>0.71422325473413806</v>
      </c>
      <c r="O1621">
        <f t="shared" ca="1" si="831"/>
        <v>3.0416787530092915</v>
      </c>
      <c r="P1621">
        <f t="shared" ca="1" si="832"/>
        <v>632.44309986100996</v>
      </c>
      <c r="Q1621">
        <f t="shared" ca="1" si="833"/>
        <v>632.91464979151499</v>
      </c>
      <c r="R1621">
        <f t="shared" ca="1" si="834"/>
        <v>3.2605977487431296E-3</v>
      </c>
      <c r="S1621">
        <f t="shared" ca="1" si="835"/>
        <v>1</v>
      </c>
      <c r="T1621">
        <f t="shared" ca="1" si="836"/>
        <v>7.8528423440536912</v>
      </c>
      <c r="U1621">
        <f t="shared" ca="1" si="857"/>
        <v>-0.11750339622733463</v>
      </c>
      <c r="V1621">
        <f t="shared" ca="1" si="858"/>
        <v>1</v>
      </c>
      <c r="W1621">
        <f t="shared" ca="1" si="837"/>
        <v>1.7606266866628077</v>
      </c>
      <c r="X1621">
        <f t="shared" ca="1" si="838"/>
        <v>10.363048677697286</v>
      </c>
      <c r="Y1621">
        <f t="shared" ca="1" si="839"/>
        <v>1.1016019518600231</v>
      </c>
      <c r="Z1621">
        <f t="shared" ca="1" si="840"/>
        <v>1.6293100808539218</v>
      </c>
      <c r="AA1621">
        <f t="shared" ca="1" si="841"/>
        <v>633.26062668666282</v>
      </c>
      <c r="AB1621">
        <f t="shared" ca="1" si="842"/>
        <v>633.39593001691628</v>
      </c>
      <c r="AC1621">
        <f t="shared" ca="1" si="843"/>
        <v>5.2499731014797265E-4</v>
      </c>
      <c r="AD1621">
        <f t="shared" ca="1" si="844"/>
        <v>0.39204471231411597</v>
      </c>
      <c r="AE1621">
        <f t="shared" ca="1" si="845"/>
        <v>11.927040023911388</v>
      </c>
      <c r="AF1621">
        <f t="shared" ca="1" si="846"/>
        <v>2.9925355884870442E-2</v>
      </c>
      <c r="AG1621">
        <f t="shared" ca="1" si="847"/>
        <v>0</v>
      </c>
      <c r="AH1621">
        <f ca="1">IFERROR(IF(V35="Supercritical",MAX($D$16,IFERROR(L1621,MAX($D$16,POWER((ABS(K1621)^2)/($I$5*MAX(F1621,0.1)^2),1/3)))),IF(V35="Subcritical",MAX($D$16,IFERROR(W1621,MAX($D$16,POWER((ABS(K1621)^2)/($I$5*MAX(F1621,0.1)^2),1/3)))),IF(AND(IFERROR(V1621,0)=1,IFERROR(AG1621,0)=1),IF(IFERROR(T1621,-1E+99)&gt;=IFERROR(AE1621,-1E+99),MAX($D$16,IFERROR(L1621,MAX($D$16,POWER((ABS(K1621)^2)/($I$5*MAX(F1621,0.1)^2),1/3)))),MAX($D$16,IFERROR(W1621,MAX($D$16,POWER((ABS(K1621)^2)/($I$5*MAX(F1621,0.1)^2),1/3))))),IF(IFERROR(V1621,0)=1,MAX($D$16,IFERROR(L1621,MAX($D$16,POWER((ABS(K1621)^2)/($I$5*MAX(F1621,0.1)^2),1/3)))),IF(IFERROR(AG1621,0)=1,MAX($D$16,IFERROR(W1621,MAX($D$16,POWER((ABS(K1621)^2)/($I$5*MAX(F1621,0.1)^2),1/3)))),MAX($D$16,POWER((ABS(K1621)^2)/($I$5*MAX(F1621,0.1)^2),1/3))))))),MAX($D$16,POWER((ABS(K1621)^2)/($I$5*MAX(F1621,0.1)^2),1/3)))</f>
        <v>0.94309986101000609</v>
      </c>
      <c r="AI1621">
        <f t="shared" ca="1" si="848"/>
        <v>632.44309986100996</v>
      </c>
      <c r="AJ1621">
        <f t="shared" ca="1" si="849"/>
        <v>632.91464979151499</v>
      </c>
      <c r="AL1621">
        <v>635.5</v>
      </c>
      <c r="AM1621">
        <v>0</v>
      </c>
      <c r="AN1621">
        <f t="shared" ca="1" si="860"/>
        <v>0</v>
      </c>
      <c r="AO1621">
        <f t="shared" ca="1" si="850"/>
        <v>0</v>
      </c>
      <c r="AP1621">
        <f t="shared" ca="1" si="859"/>
        <v>0</v>
      </c>
      <c r="AQ1621">
        <f t="shared" ca="1" si="851"/>
        <v>1</v>
      </c>
      <c r="AR1621" t="str">
        <f t="shared" ca="1" si="852"/>
        <v>Supercritical</v>
      </c>
      <c r="AS1621">
        <f t="shared" ca="1" si="853"/>
        <v>3.2605977487431296E-3</v>
      </c>
    </row>
    <row r="1622" spans="1:45" x14ac:dyDescent="0.35">
      <c r="A1622">
        <v>13</v>
      </c>
      <c r="B1622">
        <v>11.944000000000001</v>
      </c>
      <c r="C1622">
        <v>616076.56099999999</v>
      </c>
      <c r="D1622">
        <v>3096617.4709999999</v>
      </c>
      <c r="E1622">
        <v>631.5</v>
      </c>
      <c r="F1622">
        <v>5.38</v>
      </c>
      <c r="G1622">
        <v>0</v>
      </c>
      <c r="H1622" t="s">
        <v>194</v>
      </c>
      <c r="I1622">
        <v>7.8E-2</v>
      </c>
      <c r="J1622">
        <f t="shared" si="854"/>
        <v>1</v>
      </c>
      <c r="K1622">
        <f t="shared" ca="1" si="855"/>
        <v>16.884619678952092</v>
      </c>
      <c r="L1622">
        <f t="shared" ca="1" si="856"/>
        <v>1.001343313722439</v>
      </c>
      <c r="M1622">
        <f t="shared" ca="1" si="829"/>
        <v>5.3872270278267216</v>
      </c>
      <c r="N1622">
        <f t="shared" ca="1" si="830"/>
        <v>0.72971091686323164</v>
      </c>
      <c r="O1622">
        <f t="shared" ca="1" si="831"/>
        <v>3.1341949377179987</v>
      </c>
      <c r="P1622">
        <f t="shared" ca="1" si="832"/>
        <v>632.50134331372249</v>
      </c>
      <c r="Q1622">
        <f t="shared" ca="1" si="833"/>
        <v>633.00201497058367</v>
      </c>
      <c r="R1622">
        <f t="shared" ca="1" si="834"/>
        <v>3.3643414758734867E-3</v>
      </c>
      <c r="S1622">
        <f t="shared" ca="1" si="835"/>
        <v>1.0000000000000002</v>
      </c>
      <c r="T1622">
        <f t="shared" ca="1" si="836"/>
        <v>8.0916956457286453</v>
      </c>
      <c r="U1622">
        <f t="shared" ca="1" si="857"/>
        <v>-9.3654908631947364E-2</v>
      </c>
      <c r="V1622">
        <f t="shared" ca="1" si="858"/>
        <v>1</v>
      </c>
      <c r="W1622">
        <f t="shared" ca="1" si="837"/>
        <v>1.7618008613596161</v>
      </c>
      <c r="X1622">
        <f t="shared" ca="1" si="838"/>
        <v>9.4784886341147345</v>
      </c>
      <c r="Y1622">
        <f t="shared" ca="1" si="839"/>
        <v>1.0645679051353532</v>
      </c>
      <c r="Z1622">
        <f t="shared" ca="1" si="840"/>
        <v>1.7813620220191433</v>
      </c>
      <c r="AA1622">
        <f t="shared" ca="1" si="841"/>
        <v>633.26180086135957</v>
      </c>
      <c r="AB1622">
        <f t="shared" ca="1" si="842"/>
        <v>633.42353636867313</v>
      </c>
      <c r="AC1622">
        <f t="shared" ca="1" si="843"/>
        <v>6.5683417026219596E-4</v>
      </c>
      <c r="AD1622">
        <f t="shared" ca="1" si="844"/>
        <v>0.42848860439392056</v>
      </c>
      <c r="AE1622">
        <f t="shared" ca="1" si="845"/>
        <v>11.415621055594134</v>
      </c>
      <c r="AF1622">
        <f t="shared" ca="1" si="846"/>
        <v>1.3223748845348382E-2</v>
      </c>
      <c r="AG1622">
        <f t="shared" ca="1" si="847"/>
        <v>0</v>
      </c>
      <c r="AH1622">
        <f ca="1">IFERROR(IF(V35="Supercritical",MAX($D$16,IFERROR(L1622,MAX($D$16,POWER((ABS(K1622)^2)/($I$5*MAX(F1622,0.1)^2),1/3)))),IF(V35="Subcritical",MAX($D$16,IFERROR(W1622,MAX($D$16,POWER((ABS(K1622)^2)/($I$5*MAX(F1622,0.1)^2),1/3)))),IF(AND(IFERROR(V1622,0)=1,IFERROR(AG1622,0)=1),IF(IFERROR(T1622,-1E+99)&gt;=IFERROR(AE1622,-1E+99),MAX($D$16,IFERROR(L1622,MAX($D$16,POWER((ABS(K1622)^2)/($I$5*MAX(F1622,0.1)^2),1/3)))),MAX($D$16,IFERROR(W1622,MAX($D$16,POWER((ABS(K1622)^2)/($I$5*MAX(F1622,0.1)^2),1/3))))),IF(IFERROR(V1622,0)=1,MAX($D$16,IFERROR(L1622,MAX($D$16,POWER((ABS(K1622)^2)/($I$5*MAX(F1622,0.1)^2),1/3)))),IF(IFERROR(AG1622,0)=1,MAX($D$16,IFERROR(W1622,MAX($D$16,POWER((ABS(K1622)^2)/($I$5*MAX(F1622,0.1)^2),1/3)))),MAX($D$16,POWER((ABS(K1622)^2)/($I$5*MAX(F1622,0.1)^2),1/3))))))),MAX($D$16,POWER((ABS(K1622)^2)/($I$5*MAX(F1622,0.1)^2),1/3)))</f>
        <v>1.001343313722439</v>
      </c>
      <c r="AI1622">
        <f t="shared" ca="1" si="848"/>
        <v>632.50134331372249</v>
      </c>
      <c r="AJ1622">
        <f t="shared" ca="1" si="849"/>
        <v>633.00201497058367</v>
      </c>
      <c r="AL1622">
        <v>635.5</v>
      </c>
      <c r="AM1622">
        <v>0</v>
      </c>
      <c r="AN1622">
        <f t="shared" ca="1" si="860"/>
        <v>0</v>
      </c>
      <c r="AO1622">
        <f t="shared" ca="1" si="850"/>
        <v>0</v>
      </c>
      <c r="AP1622">
        <f t="shared" ca="1" si="859"/>
        <v>0</v>
      </c>
      <c r="AQ1622">
        <f t="shared" ca="1" si="851"/>
        <v>1.0000000000000002</v>
      </c>
      <c r="AR1622" t="str">
        <f t="shared" ca="1" si="852"/>
        <v>Supercritical</v>
      </c>
      <c r="AS1622">
        <f t="shared" ca="1" si="853"/>
        <v>3.3643414758734867E-3</v>
      </c>
    </row>
    <row r="1623" spans="1:45" x14ac:dyDescent="0.35">
      <c r="A1623">
        <v>14</v>
      </c>
      <c r="B1623">
        <v>12.943</v>
      </c>
      <c r="C1623">
        <v>616077.05299999996</v>
      </c>
      <c r="D1623">
        <v>3096616.6009999998</v>
      </c>
      <c r="E1623">
        <v>631.5</v>
      </c>
      <c r="F1623">
        <v>5.2</v>
      </c>
      <c r="G1623">
        <v>0</v>
      </c>
      <c r="H1623" t="s">
        <v>194</v>
      </c>
      <c r="I1623">
        <v>2.8000000000000001E-2</v>
      </c>
      <c r="J1623">
        <f t="shared" si="854"/>
        <v>0.99899999999999878</v>
      </c>
      <c r="K1623">
        <f t="shared" ca="1" si="855"/>
        <v>16.884619678952092</v>
      </c>
      <c r="L1623">
        <f t="shared" ca="1" si="856"/>
        <v>1.0243199319256686</v>
      </c>
      <c r="M1623">
        <f t="shared" ca="1" si="829"/>
        <v>5.3264636460134769</v>
      </c>
      <c r="N1623">
        <f t="shared" ca="1" si="830"/>
        <v>0.73482249719376003</v>
      </c>
      <c r="O1623">
        <f t="shared" ca="1" si="831"/>
        <v>3.1699492948927133</v>
      </c>
      <c r="P1623">
        <f t="shared" ca="1" si="832"/>
        <v>632.52431993192567</v>
      </c>
      <c r="Q1623">
        <f t="shared" ca="1" si="833"/>
        <v>633.03647989788851</v>
      </c>
      <c r="R1623">
        <f t="shared" ca="1" si="834"/>
        <v>3.4096559346551442E-3</v>
      </c>
      <c r="S1623">
        <f t="shared" ca="1" si="835"/>
        <v>1</v>
      </c>
      <c r="T1623">
        <f t="shared" ca="1" si="836"/>
        <v>8.18400431893361</v>
      </c>
      <c r="U1623">
        <f t="shared" ca="1" si="857"/>
        <v>-3.902127072001349E-2</v>
      </c>
      <c r="V1623">
        <f t="shared" ca="1" si="858"/>
        <v>1</v>
      </c>
      <c r="W1623">
        <f t="shared" ca="1" si="837"/>
        <v>1.7628549972448768</v>
      </c>
      <c r="X1623">
        <f t="shared" ca="1" si="838"/>
        <v>9.1668459856733602</v>
      </c>
      <c r="Y1623">
        <f t="shared" ca="1" si="839"/>
        <v>1.0505558850182026</v>
      </c>
      <c r="Z1623">
        <f t="shared" ca="1" si="840"/>
        <v>1.8419224786083077</v>
      </c>
      <c r="AA1623">
        <f t="shared" ca="1" si="841"/>
        <v>633.26285499724486</v>
      </c>
      <c r="AB1623">
        <f t="shared" ca="1" si="842"/>
        <v>633.43577438650084</v>
      </c>
      <c r="AC1623">
        <f t="shared" ca="1" si="843"/>
        <v>7.1477002959737738E-4</v>
      </c>
      <c r="AD1623">
        <f t="shared" ca="1" si="844"/>
        <v>0.44292332222933606</v>
      </c>
      <c r="AE1623">
        <f t="shared" ca="1" si="845"/>
        <v>11.250160945901978</v>
      </c>
      <c r="AF1623">
        <f t="shared" ca="1" si="846"/>
        <v>6.3516693479641617E-3</v>
      </c>
      <c r="AG1623">
        <f t="shared" ca="1" si="847"/>
        <v>0</v>
      </c>
      <c r="AH1623">
        <f ca="1">IFERROR(IF(V35="Supercritical",MAX($D$16,IFERROR(L1623,MAX($D$16,POWER((ABS(K1623)^2)/($I$5*MAX(F1623,0.1)^2),1/3)))),IF(V35="Subcritical",MAX($D$16,IFERROR(W1623,MAX($D$16,POWER((ABS(K1623)^2)/($I$5*MAX(F1623,0.1)^2),1/3)))),IF(AND(IFERROR(V1623,0)=1,IFERROR(AG1623,0)=1),IF(IFERROR(T1623,-1E+99)&gt;=IFERROR(AE1623,-1E+99),MAX($D$16,IFERROR(L1623,MAX($D$16,POWER((ABS(K1623)^2)/($I$5*MAX(F1623,0.1)^2),1/3)))),MAX($D$16,IFERROR(W1623,MAX($D$16,POWER((ABS(K1623)^2)/($I$5*MAX(F1623,0.1)^2),1/3))))),IF(IFERROR(V1623,0)=1,MAX($D$16,IFERROR(L1623,MAX($D$16,POWER((ABS(K1623)^2)/($I$5*MAX(F1623,0.1)^2),1/3)))),IF(IFERROR(AG1623,0)=1,MAX($D$16,IFERROR(W1623,MAX($D$16,POWER((ABS(K1623)^2)/($I$5*MAX(F1623,0.1)^2),1/3)))),MAX($D$16,POWER((ABS(K1623)^2)/($I$5*MAX(F1623,0.1)^2),1/3))))))),MAX($D$16,POWER((ABS(K1623)^2)/($I$5*MAX(F1623,0.1)^2),1/3)))</f>
        <v>1.0243199319256686</v>
      </c>
      <c r="AI1623">
        <f t="shared" ca="1" si="848"/>
        <v>632.52431993192567</v>
      </c>
      <c r="AJ1623">
        <f t="shared" ca="1" si="849"/>
        <v>633.03647989788851</v>
      </c>
      <c r="AL1623">
        <v>635.5</v>
      </c>
      <c r="AM1623">
        <v>0</v>
      </c>
      <c r="AN1623">
        <f t="shared" ca="1" si="860"/>
        <v>0</v>
      </c>
      <c r="AO1623">
        <f t="shared" ca="1" si="850"/>
        <v>0</v>
      </c>
      <c r="AP1623">
        <f t="shared" ca="1" si="859"/>
        <v>0</v>
      </c>
      <c r="AQ1623">
        <f t="shared" ca="1" si="851"/>
        <v>1</v>
      </c>
      <c r="AR1623" t="str">
        <f t="shared" ca="1" si="852"/>
        <v>Supercritical</v>
      </c>
      <c r="AS1623">
        <f t="shared" ca="1" si="853"/>
        <v>3.4096559346551442E-3</v>
      </c>
    </row>
    <row r="1624" spans="1:45" x14ac:dyDescent="0.35">
      <c r="A1624">
        <v>15</v>
      </c>
      <c r="B1624">
        <v>13.944000000000001</v>
      </c>
      <c r="C1624">
        <v>616077.54500000004</v>
      </c>
      <c r="D1624">
        <v>3096615.73</v>
      </c>
      <c r="E1624">
        <v>631.5</v>
      </c>
      <c r="F1624">
        <v>5.125</v>
      </c>
      <c r="G1624">
        <v>0</v>
      </c>
      <c r="H1624" t="s">
        <v>194</v>
      </c>
      <c r="I1624">
        <v>0.05</v>
      </c>
      <c r="J1624">
        <f t="shared" si="854"/>
        <v>1.0010000000000012</v>
      </c>
      <c r="K1624">
        <f t="shared" ca="1" si="855"/>
        <v>16.884619678952092</v>
      </c>
      <c r="L1624">
        <f t="shared" ca="1" si="856"/>
        <v>1.0342890802439864</v>
      </c>
      <c r="M1624">
        <f t="shared" ca="1" si="829"/>
        <v>5.3007315362504297</v>
      </c>
      <c r="N1624">
        <f t="shared" ca="1" si="830"/>
        <v>0.73686994399611239</v>
      </c>
      <c r="O1624">
        <f t="shared" ca="1" si="831"/>
        <v>3.1853376394337714</v>
      </c>
      <c r="P1624">
        <f t="shared" ca="1" si="832"/>
        <v>632.53428908024398</v>
      </c>
      <c r="Q1624">
        <f t="shared" ca="1" si="833"/>
        <v>633.05143362036597</v>
      </c>
      <c r="R1624">
        <f t="shared" ca="1" si="834"/>
        <v>3.4300912603931039E-3</v>
      </c>
      <c r="S1624">
        <f t="shared" ca="1" si="835"/>
        <v>1.0000000000000002</v>
      </c>
      <c r="T1624">
        <f t="shared" ca="1" si="836"/>
        <v>8.2237331178731274</v>
      </c>
      <c r="U1624">
        <f t="shared" ca="1" si="857"/>
        <v>-1.8918568742833486E-2</v>
      </c>
      <c r="V1624">
        <f t="shared" ca="1" si="858"/>
        <v>1</v>
      </c>
      <c r="W1624">
        <f t="shared" ca="1" si="837"/>
        <v>1.7638013042280549</v>
      </c>
      <c r="X1624">
        <f t="shared" ca="1" si="838"/>
        <v>9.0394816841687806</v>
      </c>
      <c r="Y1624">
        <f t="shared" ca="1" si="839"/>
        <v>1.0447124516425355</v>
      </c>
      <c r="Z1624">
        <f t="shared" ca="1" si="840"/>
        <v>1.8678747597357077</v>
      </c>
      <c r="AA1624">
        <f t="shared" ca="1" si="841"/>
        <v>633.26380130422808</v>
      </c>
      <c r="AB1624">
        <f t="shared" ca="1" si="842"/>
        <v>633.44162781381306</v>
      </c>
      <c r="AC1624">
        <f t="shared" ca="1" si="843"/>
        <v>7.405408109558535E-4</v>
      </c>
      <c r="AD1624">
        <f t="shared" ca="1" si="844"/>
        <v>0.44904350614149863</v>
      </c>
      <c r="AE1624">
        <f t="shared" ca="1" si="845"/>
        <v>11.186843744747824</v>
      </c>
      <c r="AF1624">
        <f t="shared" ca="1" si="846"/>
        <v>6.5433192521595629E-3</v>
      </c>
      <c r="AG1624">
        <f t="shared" ca="1" si="847"/>
        <v>0</v>
      </c>
      <c r="AH1624">
        <f ca="1">IFERROR(IF(V35="Supercritical",MAX($D$16,IFERROR(L1624,MAX($D$16,POWER((ABS(K1624)^2)/($I$5*MAX(F1624,0.1)^2),1/3)))),IF(V35="Subcritical",MAX($D$16,IFERROR(W1624,MAX($D$16,POWER((ABS(K1624)^2)/($I$5*MAX(F1624,0.1)^2),1/3)))),IF(AND(IFERROR(V1624,0)=1,IFERROR(AG1624,0)=1),IF(IFERROR(T1624,-1E+99)&gt;=IFERROR(AE1624,-1E+99),MAX($D$16,IFERROR(L1624,MAX($D$16,POWER((ABS(K1624)^2)/($I$5*MAX(F1624,0.1)^2),1/3)))),MAX($D$16,IFERROR(W1624,MAX($D$16,POWER((ABS(K1624)^2)/($I$5*MAX(F1624,0.1)^2),1/3))))),IF(IFERROR(V1624,0)=1,MAX($D$16,IFERROR(L1624,MAX($D$16,POWER((ABS(K1624)^2)/($I$5*MAX(F1624,0.1)^2),1/3)))),IF(IFERROR(AG1624,0)=1,MAX($D$16,IFERROR(W1624,MAX($D$16,POWER((ABS(K1624)^2)/($I$5*MAX(F1624,0.1)^2),1/3)))),MAX($D$16,POWER((ABS(K1624)^2)/($I$5*MAX(F1624,0.1)^2),1/3))))))),MAX($D$16,POWER((ABS(K1624)^2)/($I$5*MAX(F1624,0.1)^2),1/3)))</f>
        <v>1.0342890802439864</v>
      </c>
      <c r="AI1624">
        <f t="shared" ca="1" si="848"/>
        <v>632.53428908024398</v>
      </c>
      <c r="AJ1624">
        <f t="shared" ca="1" si="849"/>
        <v>633.05143362036597</v>
      </c>
      <c r="AL1624">
        <v>635.5</v>
      </c>
      <c r="AM1624">
        <v>0</v>
      </c>
      <c r="AN1624">
        <f t="shared" ca="1" si="860"/>
        <v>0</v>
      </c>
      <c r="AO1624">
        <f t="shared" ca="1" si="850"/>
        <v>0</v>
      </c>
      <c r="AP1624">
        <f t="shared" ca="1" si="859"/>
        <v>0</v>
      </c>
      <c r="AQ1624">
        <f t="shared" ca="1" si="851"/>
        <v>1.0000000000000002</v>
      </c>
      <c r="AR1624" t="str">
        <f t="shared" ca="1" si="852"/>
        <v>Supercritical</v>
      </c>
      <c r="AS1624">
        <f t="shared" ca="1" si="853"/>
        <v>3.4300912603931039E-3</v>
      </c>
    </row>
    <row r="1625" spans="1:45" x14ac:dyDescent="0.35">
      <c r="A1625">
        <v>16</v>
      </c>
      <c r="B1625">
        <v>14.944000000000001</v>
      </c>
      <c r="C1625">
        <v>616078.03599999996</v>
      </c>
      <c r="D1625">
        <v>3096614.8590000002</v>
      </c>
      <c r="E1625">
        <v>631.5</v>
      </c>
      <c r="F1625">
        <v>5.0510000000000002</v>
      </c>
      <c r="G1625">
        <v>0</v>
      </c>
      <c r="H1625" t="s">
        <v>194</v>
      </c>
      <c r="I1625">
        <v>0.05</v>
      </c>
      <c r="J1625">
        <f t="shared" si="854"/>
        <v>1</v>
      </c>
      <c r="K1625">
        <f t="shared" ca="1" si="855"/>
        <v>16.884619678952092</v>
      </c>
      <c r="L1625">
        <f t="shared" ca="1" si="856"/>
        <v>1.0443665187083118</v>
      </c>
      <c r="M1625">
        <f t="shared" ca="1" si="829"/>
        <v>5.2750952859956826</v>
      </c>
      <c r="N1625">
        <f t="shared" ca="1" si="830"/>
        <v>0.7388364884724562</v>
      </c>
      <c r="O1625">
        <f t="shared" ca="1" si="831"/>
        <v>3.20081794991976</v>
      </c>
      <c r="P1625">
        <f t="shared" ca="1" si="832"/>
        <v>632.54436651870833</v>
      </c>
      <c r="Q1625">
        <f t="shared" ca="1" si="833"/>
        <v>633.06654977806249</v>
      </c>
      <c r="R1625">
        <f t="shared" ca="1" si="834"/>
        <v>3.4512256204550389E-3</v>
      </c>
      <c r="S1625">
        <f t="shared" ca="1" si="835"/>
        <v>0.99999999999999989</v>
      </c>
      <c r="T1625">
        <f t="shared" ca="1" si="836"/>
        <v>8.2636993495349049</v>
      </c>
      <c r="U1625">
        <f t="shared" ca="1" si="857"/>
        <v>-1.9104203331835379E-2</v>
      </c>
      <c r="V1625">
        <f t="shared" ca="1" si="858"/>
        <v>1</v>
      </c>
      <c r="W1625">
        <f t="shared" ca="1" si="837"/>
        <v>1.7646507642537543</v>
      </c>
      <c r="X1625">
        <f t="shared" ca="1" si="838"/>
        <v>8.9132510102457125</v>
      </c>
      <c r="Y1625">
        <f t="shared" ca="1" si="839"/>
        <v>1.038803937208034</v>
      </c>
      <c r="Z1625">
        <f t="shared" ca="1" si="840"/>
        <v>1.8943278563055559</v>
      </c>
      <c r="AA1625">
        <f t="shared" ca="1" si="841"/>
        <v>633.2646507642537</v>
      </c>
      <c r="AB1625">
        <f t="shared" ca="1" si="842"/>
        <v>633.44754974627074</v>
      </c>
      <c r="AC1625">
        <f t="shared" ca="1" si="843"/>
        <v>7.6744635328517864E-4</v>
      </c>
      <c r="AD1625">
        <f t="shared" ca="1" si="844"/>
        <v>0.45529329824361137</v>
      </c>
      <c r="AE1625">
        <f t="shared" ca="1" si="845"/>
        <v>11.124836676081209</v>
      </c>
      <c r="AF1625">
        <f t="shared" ca="1" si="846"/>
        <v>6.9085594358284652E-3</v>
      </c>
      <c r="AG1625">
        <f t="shared" ca="1" si="847"/>
        <v>0</v>
      </c>
      <c r="AH1625">
        <f ca="1">IFERROR(IF(V35="Supercritical",MAX($D$16,IFERROR(L1625,MAX($D$16,POWER((ABS(K1625)^2)/($I$5*MAX(F1625,0.1)^2),1/3)))),IF(V35="Subcritical",MAX($D$16,IFERROR(W1625,MAX($D$16,POWER((ABS(K1625)^2)/($I$5*MAX(F1625,0.1)^2),1/3)))),IF(AND(IFERROR(V1625,0)=1,IFERROR(AG1625,0)=1),IF(IFERROR(T1625,-1E+99)&gt;=IFERROR(AE1625,-1E+99),MAX($D$16,IFERROR(L1625,MAX($D$16,POWER((ABS(K1625)^2)/($I$5*MAX(F1625,0.1)^2),1/3)))),MAX($D$16,IFERROR(W1625,MAX($D$16,POWER((ABS(K1625)^2)/($I$5*MAX(F1625,0.1)^2),1/3))))),IF(IFERROR(V1625,0)=1,MAX($D$16,IFERROR(L1625,MAX($D$16,POWER((ABS(K1625)^2)/($I$5*MAX(F1625,0.1)^2),1/3)))),IF(IFERROR(AG1625,0)=1,MAX($D$16,IFERROR(W1625,MAX($D$16,POWER((ABS(K1625)^2)/($I$5*MAX(F1625,0.1)^2),1/3)))),MAX($D$16,POWER((ABS(K1625)^2)/($I$5*MAX(F1625,0.1)^2),1/3))))))),MAX($D$16,POWER((ABS(K1625)^2)/($I$5*MAX(F1625,0.1)^2),1/3)))</f>
        <v>1.0443665187083118</v>
      </c>
      <c r="AI1625">
        <f t="shared" ca="1" si="848"/>
        <v>632.54436651870833</v>
      </c>
      <c r="AJ1625">
        <f t="shared" ca="1" si="849"/>
        <v>633.06654977806249</v>
      </c>
      <c r="AL1625">
        <v>635.5</v>
      </c>
      <c r="AM1625">
        <v>0</v>
      </c>
      <c r="AN1625">
        <f t="shared" ca="1" si="860"/>
        <v>0</v>
      </c>
      <c r="AO1625">
        <f t="shared" ca="1" si="850"/>
        <v>0</v>
      </c>
      <c r="AP1625">
        <f t="shared" ca="1" si="859"/>
        <v>0</v>
      </c>
      <c r="AQ1625">
        <f t="shared" ca="1" si="851"/>
        <v>0.99999999999999989</v>
      </c>
      <c r="AR1625" t="str">
        <f t="shared" ca="1" si="852"/>
        <v>Supercritical</v>
      </c>
      <c r="AS1625">
        <f t="shared" ca="1" si="853"/>
        <v>3.4512256204550389E-3</v>
      </c>
    </row>
    <row r="1626" spans="1:45" x14ac:dyDescent="0.35">
      <c r="A1626">
        <v>17</v>
      </c>
      <c r="B1626">
        <v>15.944000000000001</v>
      </c>
      <c r="C1626">
        <v>616078.52800000005</v>
      </c>
      <c r="D1626">
        <v>3096613.9879999999</v>
      </c>
      <c r="E1626">
        <v>631.5</v>
      </c>
      <c r="F1626">
        <v>4.976</v>
      </c>
      <c r="G1626">
        <v>0</v>
      </c>
      <c r="H1626" t="s">
        <v>194</v>
      </c>
      <c r="I1626">
        <v>0.05</v>
      </c>
      <c r="J1626">
        <f t="shared" si="854"/>
        <v>1</v>
      </c>
      <c r="K1626">
        <f t="shared" ca="1" si="855"/>
        <v>16.884619678952092</v>
      </c>
      <c r="L1626">
        <f t="shared" ca="1" si="856"/>
        <v>1.0548343686983024</v>
      </c>
      <c r="M1626">
        <f t="shared" ca="1" si="829"/>
        <v>5.2488558186427525</v>
      </c>
      <c r="N1626">
        <f t="shared" ca="1" si="830"/>
        <v>0.74077070396199074</v>
      </c>
      <c r="O1626">
        <f t="shared" ca="1" si="831"/>
        <v>3.2168191054099311</v>
      </c>
      <c r="P1626">
        <f t="shared" ca="1" si="832"/>
        <v>632.55483436869827</v>
      </c>
      <c r="Q1626">
        <f t="shared" ca="1" si="833"/>
        <v>633.0822515530474</v>
      </c>
      <c r="R1626">
        <f t="shared" ca="1" si="834"/>
        <v>3.4736873922170479E-3</v>
      </c>
      <c r="S1626">
        <f t="shared" ca="1" si="835"/>
        <v>1.0000000000000002</v>
      </c>
      <c r="T1626">
        <f t="shared" ca="1" si="836"/>
        <v>8.3050102707696603</v>
      </c>
      <c r="U1626">
        <f t="shared" ca="1" si="857"/>
        <v>-1.9731575422724745E-2</v>
      </c>
      <c r="V1626">
        <f t="shared" ca="1" si="858"/>
        <v>1</v>
      </c>
      <c r="W1626">
        <f t="shared" ca="1" si="837"/>
        <v>1.7654132518468786</v>
      </c>
      <c r="X1626">
        <f t="shared" ca="1" si="838"/>
        <v>8.7846963411900685</v>
      </c>
      <c r="Y1626">
        <f t="shared" ca="1" si="839"/>
        <v>1.0326643357985092</v>
      </c>
      <c r="Z1626">
        <f t="shared" ca="1" si="840"/>
        <v>1.9220493256873032</v>
      </c>
      <c r="AA1626">
        <f t="shared" ca="1" si="841"/>
        <v>633.26541325184689</v>
      </c>
      <c r="AB1626">
        <f t="shared" ca="1" si="842"/>
        <v>633.45370446542358</v>
      </c>
      <c r="AC1626">
        <f t="shared" ca="1" si="843"/>
        <v>7.9634147975130324E-4</v>
      </c>
      <c r="AD1626">
        <f t="shared" ca="1" si="844"/>
        <v>0.46185625954219101</v>
      </c>
      <c r="AE1626">
        <f t="shared" ca="1" si="845"/>
        <v>11.062471937064963</v>
      </c>
      <c r="AF1626">
        <f t="shared" ca="1" si="846"/>
        <v>7.2159042259727357E-3</v>
      </c>
      <c r="AG1626">
        <f t="shared" ca="1" si="847"/>
        <v>0</v>
      </c>
      <c r="AH1626">
        <f ca="1">IFERROR(IF(V35="Supercritical",MAX($D$16,IFERROR(L1626,MAX($D$16,POWER((ABS(K1626)^2)/($I$5*MAX(F1626,0.1)^2),1/3)))),IF(V35="Subcritical",MAX($D$16,IFERROR(W1626,MAX($D$16,POWER((ABS(K1626)^2)/($I$5*MAX(F1626,0.1)^2),1/3)))),IF(AND(IFERROR(V1626,0)=1,IFERROR(AG1626,0)=1),IF(IFERROR(T1626,-1E+99)&gt;=IFERROR(AE1626,-1E+99),MAX($D$16,IFERROR(L1626,MAX($D$16,POWER((ABS(K1626)^2)/($I$5*MAX(F1626,0.1)^2),1/3)))),MAX($D$16,IFERROR(W1626,MAX($D$16,POWER((ABS(K1626)^2)/($I$5*MAX(F1626,0.1)^2),1/3))))),IF(IFERROR(V1626,0)=1,MAX($D$16,IFERROR(L1626,MAX($D$16,POWER((ABS(K1626)^2)/($I$5*MAX(F1626,0.1)^2),1/3)))),IF(IFERROR(AG1626,0)=1,MAX($D$16,IFERROR(W1626,MAX($D$16,POWER((ABS(K1626)^2)/($I$5*MAX(F1626,0.1)^2),1/3)))),MAX($D$16,POWER((ABS(K1626)^2)/($I$5*MAX(F1626,0.1)^2),1/3))))))),MAX($D$16,POWER((ABS(K1626)^2)/($I$5*MAX(F1626,0.1)^2),1/3)))</f>
        <v>1.0548343686983024</v>
      </c>
      <c r="AI1626">
        <f t="shared" ca="1" si="848"/>
        <v>632.55483436869827</v>
      </c>
      <c r="AJ1626">
        <f t="shared" ca="1" si="849"/>
        <v>633.0822515530474</v>
      </c>
      <c r="AL1626">
        <v>635.5</v>
      </c>
      <c r="AM1626">
        <v>0</v>
      </c>
      <c r="AN1626">
        <f t="shared" ca="1" si="860"/>
        <v>0</v>
      </c>
      <c r="AO1626">
        <f t="shared" ca="1" si="850"/>
        <v>0</v>
      </c>
      <c r="AP1626">
        <f t="shared" ca="1" si="859"/>
        <v>0</v>
      </c>
      <c r="AQ1626">
        <f t="shared" ca="1" si="851"/>
        <v>1.0000000000000002</v>
      </c>
      <c r="AR1626" t="str">
        <f t="shared" ca="1" si="852"/>
        <v>Supercritical</v>
      </c>
      <c r="AS1626">
        <f t="shared" ca="1" si="853"/>
        <v>3.4736873922170479E-3</v>
      </c>
    </row>
    <row r="1627" spans="1:45" x14ac:dyDescent="0.35">
      <c r="A1627">
        <v>18</v>
      </c>
      <c r="B1627">
        <v>16.943999999999999</v>
      </c>
      <c r="C1627">
        <v>616079.01899999997</v>
      </c>
      <c r="D1627">
        <v>3096613.1170000001</v>
      </c>
      <c r="E1627">
        <v>631.5</v>
      </c>
      <c r="F1627">
        <v>4.9009999999999998</v>
      </c>
      <c r="G1627">
        <v>0</v>
      </c>
      <c r="H1627" t="s">
        <v>194</v>
      </c>
      <c r="I1627">
        <v>0.05</v>
      </c>
      <c r="J1627">
        <f t="shared" si="854"/>
        <v>0.99999999999999822</v>
      </c>
      <c r="K1627">
        <f t="shared" ca="1" si="855"/>
        <v>16.884619678952092</v>
      </c>
      <c r="L1627">
        <f t="shared" ca="1" si="856"/>
        <v>1.0655685265237989</v>
      </c>
      <c r="M1627">
        <f t="shared" ca="1" si="829"/>
        <v>5.2223513484931381</v>
      </c>
      <c r="N1627">
        <f t="shared" ca="1" si="830"/>
        <v>0.74264072345260512</v>
      </c>
      <c r="O1627">
        <f t="shared" ca="1" si="831"/>
        <v>3.2331451011667367</v>
      </c>
      <c r="P1627">
        <f t="shared" ca="1" si="832"/>
        <v>632.56556852652375</v>
      </c>
      <c r="Q1627">
        <f t="shared" ca="1" si="833"/>
        <v>633.09835278978562</v>
      </c>
      <c r="R1627">
        <f t="shared" ca="1" si="834"/>
        <v>3.4972597999260203E-3</v>
      </c>
      <c r="S1627">
        <f t="shared" ca="1" si="835"/>
        <v>1</v>
      </c>
      <c r="T1627">
        <f t="shared" ca="1" si="836"/>
        <v>8.3471598471051109</v>
      </c>
      <c r="U1627">
        <f t="shared" ca="1" si="857"/>
        <v>-2.0167816914067771E-2</v>
      </c>
      <c r="V1627">
        <f t="shared" ca="1" si="858"/>
        <v>1</v>
      </c>
      <c r="W1627">
        <f t="shared" ca="1" si="837"/>
        <v>1.7660976434350417</v>
      </c>
      <c r="X1627">
        <f t="shared" ca="1" si="838"/>
        <v>8.6556445504751398</v>
      </c>
      <c r="Y1627">
        <f t="shared" ca="1" si="839"/>
        <v>1.0263778148184706</v>
      </c>
      <c r="Z1627">
        <f t="shared" ca="1" si="840"/>
        <v>1.9507062218752078</v>
      </c>
      <c r="AA1627">
        <f t="shared" ca="1" si="841"/>
        <v>633.26609764343505</v>
      </c>
      <c r="AB1627">
        <f t="shared" ca="1" si="842"/>
        <v>633.46004538880015</v>
      </c>
      <c r="AC1627">
        <f t="shared" ca="1" si="843"/>
        <v>8.2697030458183166E-4</v>
      </c>
      <c r="AD1627">
        <f t="shared" ca="1" si="844"/>
        <v>0.46865149845529569</v>
      </c>
      <c r="AE1627">
        <f t="shared" ca="1" si="845"/>
        <v>11.000842211994946</v>
      </c>
      <c r="AF1627">
        <f t="shared" ca="1" si="846"/>
        <v>7.5428570532949379E-3</v>
      </c>
      <c r="AG1627">
        <f t="shared" ca="1" si="847"/>
        <v>0</v>
      </c>
      <c r="AH1627">
        <f ca="1">IFERROR(IF(V35="Supercritical",MAX($D$16,IFERROR(L1627,MAX($D$16,POWER((ABS(K1627)^2)/($I$5*MAX(F1627,0.1)^2),1/3)))),IF(V35="Subcritical",MAX($D$16,IFERROR(W1627,MAX($D$16,POWER((ABS(K1627)^2)/($I$5*MAX(F1627,0.1)^2),1/3)))),IF(AND(IFERROR(V1627,0)=1,IFERROR(AG1627,0)=1),IF(IFERROR(T1627,-1E+99)&gt;=IFERROR(AE1627,-1E+99),MAX($D$16,IFERROR(L1627,MAX($D$16,POWER((ABS(K1627)^2)/($I$5*MAX(F1627,0.1)^2),1/3)))),MAX($D$16,IFERROR(W1627,MAX($D$16,POWER((ABS(K1627)^2)/($I$5*MAX(F1627,0.1)^2),1/3))))),IF(IFERROR(V1627,0)=1,MAX($D$16,IFERROR(L1627,MAX($D$16,POWER((ABS(K1627)^2)/($I$5*MAX(F1627,0.1)^2),1/3)))),IF(IFERROR(AG1627,0)=1,MAX($D$16,IFERROR(W1627,MAX($D$16,POWER((ABS(K1627)^2)/($I$5*MAX(F1627,0.1)^2),1/3)))),MAX($D$16,POWER((ABS(K1627)^2)/($I$5*MAX(F1627,0.1)^2),1/3))))))),MAX($D$16,POWER((ABS(K1627)^2)/($I$5*MAX(F1627,0.1)^2),1/3)))</f>
        <v>1.0655685265237989</v>
      </c>
      <c r="AI1627">
        <f t="shared" ca="1" si="848"/>
        <v>632.56556852652375</v>
      </c>
      <c r="AJ1627">
        <f t="shared" ca="1" si="849"/>
        <v>633.09835278978562</v>
      </c>
      <c r="AL1627">
        <v>635.5</v>
      </c>
      <c r="AM1627">
        <v>0</v>
      </c>
      <c r="AN1627">
        <f t="shared" ca="1" si="860"/>
        <v>0</v>
      </c>
      <c r="AO1627">
        <f t="shared" ca="1" si="850"/>
        <v>0</v>
      </c>
      <c r="AP1627">
        <f t="shared" ca="1" si="859"/>
        <v>0</v>
      </c>
      <c r="AQ1627">
        <f t="shared" ca="1" si="851"/>
        <v>1</v>
      </c>
      <c r="AR1627" t="str">
        <f t="shared" ca="1" si="852"/>
        <v>Supercritical</v>
      </c>
      <c r="AS1627">
        <f t="shared" ca="1" si="853"/>
        <v>3.4972597999260203E-3</v>
      </c>
    </row>
    <row r="1628" spans="1:45" x14ac:dyDescent="0.35">
      <c r="A1628">
        <v>19</v>
      </c>
      <c r="B1628">
        <v>17.943999999999999</v>
      </c>
      <c r="C1628">
        <v>616079.51100000006</v>
      </c>
      <c r="D1628">
        <v>3096612.2459999998</v>
      </c>
      <c r="E1628">
        <v>631.5</v>
      </c>
      <c r="F1628">
        <v>4.8259999999999996</v>
      </c>
      <c r="G1628">
        <v>0</v>
      </c>
      <c r="H1628" t="s">
        <v>194</v>
      </c>
      <c r="I1628">
        <v>0.05</v>
      </c>
      <c r="J1628">
        <f t="shared" si="854"/>
        <v>1</v>
      </c>
      <c r="K1628">
        <f t="shared" ca="1" si="855"/>
        <v>16.884619678952092</v>
      </c>
      <c r="L1628">
        <f t="shared" ca="1" si="856"/>
        <v>1.0765800003163235</v>
      </c>
      <c r="M1628">
        <f t="shared" ca="1" si="829"/>
        <v>5.1955750815265764</v>
      </c>
      <c r="N1628">
        <f t="shared" ca="1" si="830"/>
        <v>0.74444131973698957</v>
      </c>
      <c r="O1628">
        <f t="shared" ca="1" si="831"/>
        <v>3.2498076563241605</v>
      </c>
      <c r="P1628">
        <f t="shared" ca="1" si="832"/>
        <v>632.57658000031631</v>
      </c>
      <c r="Q1628">
        <f t="shared" ca="1" si="833"/>
        <v>633.11487000047453</v>
      </c>
      <c r="R1628">
        <f t="shared" ca="1" si="834"/>
        <v>3.5220096317849343E-3</v>
      </c>
      <c r="S1628">
        <f t="shared" ca="1" si="835"/>
        <v>0.99999999999999989</v>
      </c>
      <c r="T1628">
        <f t="shared" ca="1" si="836"/>
        <v>8.3901783343700451</v>
      </c>
      <c r="U1628">
        <f t="shared" ca="1" si="857"/>
        <v>-2.0622276594394862E-2</v>
      </c>
      <c r="V1628">
        <f t="shared" ca="1" si="858"/>
        <v>1</v>
      </c>
      <c r="W1628">
        <f t="shared" ca="1" si="837"/>
        <v>1.7667119163652403</v>
      </c>
      <c r="X1628">
        <f t="shared" ca="1" si="838"/>
        <v>8.5261517083786487</v>
      </c>
      <c r="Y1628">
        <f t="shared" ca="1" si="839"/>
        <v>1.0199449003883931</v>
      </c>
      <c r="Z1628">
        <f t="shared" ca="1" si="840"/>
        <v>1.9803330103028283</v>
      </c>
      <c r="AA1628">
        <f t="shared" ca="1" si="841"/>
        <v>633.26671191636524</v>
      </c>
      <c r="AB1628">
        <f t="shared" ca="1" si="842"/>
        <v>633.4665956488675</v>
      </c>
      <c r="AC1628">
        <f t="shared" ca="1" si="843"/>
        <v>8.5945542497094945E-4</v>
      </c>
      <c r="AD1628">
        <f t="shared" ca="1" si="844"/>
        <v>0.47568653028950558</v>
      </c>
      <c r="AE1628">
        <f t="shared" ca="1" si="845"/>
        <v>10.94010496666832</v>
      </c>
      <c r="AF1628">
        <f t="shared" ca="1" si="846"/>
        <v>7.8048254175655529E-3</v>
      </c>
      <c r="AG1628">
        <f t="shared" ca="1" si="847"/>
        <v>0</v>
      </c>
      <c r="AH1628">
        <f ca="1">IFERROR(IF(V35="Supercritical",MAX($D$16,IFERROR(L1628,MAX($D$16,POWER((ABS(K1628)^2)/($I$5*MAX(F1628,0.1)^2),1/3)))),IF(V35="Subcritical",MAX($D$16,IFERROR(W1628,MAX($D$16,POWER((ABS(K1628)^2)/($I$5*MAX(F1628,0.1)^2),1/3)))),IF(AND(IFERROR(V1628,0)=1,IFERROR(AG1628,0)=1),IF(IFERROR(T1628,-1E+99)&gt;=IFERROR(AE1628,-1E+99),MAX($D$16,IFERROR(L1628,MAX($D$16,POWER((ABS(K1628)^2)/($I$5*MAX(F1628,0.1)^2),1/3)))),MAX($D$16,IFERROR(W1628,MAX($D$16,POWER((ABS(K1628)^2)/($I$5*MAX(F1628,0.1)^2),1/3))))),IF(IFERROR(V1628,0)=1,MAX($D$16,IFERROR(L1628,MAX($D$16,POWER((ABS(K1628)^2)/($I$5*MAX(F1628,0.1)^2),1/3)))),IF(IFERROR(AG1628,0)=1,MAX($D$16,IFERROR(W1628,MAX($D$16,POWER((ABS(K1628)^2)/($I$5*MAX(F1628,0.1)^2),1/3)))),MAX($D$16,POWER((ABS(K1628)^2)/($I$5*MAX(F1628,0.1)^2),1/3))))))),MAX($D$16,POWER((ABS(K1628)^2)/($I$5*MAX(F1628,0.1)^2),1/3)))</f>
        <v>1.0765800003163235</v>
      </c>
      <c r="AI1628">
        <f t="shared" ca="1" si="848"/>
        <v>632.57658000031631</v>
      </c>
      <c r="AJ1628">
        <f t="shared" ca="1" si="849"/>
        <v>633.11487000047453</v>
      </c>
      <c r="AL1628">
        <v>635.5</v>
      </c>
      <c r="AM1628">
        <v>0</v>
      </c>
      <c r="AN1628">
        <f t="shared" ca="1" si="860"/>
        <v>0</v>
      </c>
      <c r="AO1628">
        <f t="shared" ca="1" si="850"/>
        <v>0</v>
      </c>
      <c r="AP1628">
        <f t="shared" ca="1" si="859"/>
        <v>0</v>
      </c>
      <c r="AQ1628">
        <f t="shared" ca="1" si="851"/>
        <v>0.99999999999999989</v>
      </c>
      <c r="AR1628" t="str">
        <f t="shared" ca="1" si="852"/>
        <v>Supercritical</v>
      </c>
      <c r="AS1628">
        <f t="shared" ca="1" si="853"/>
        <v>3.5220096317849343E-3</v>
      </c>
    </row>
    <row r="1629" spans="1:45" x14ac:dyDescent="0.35">
      <c r="A1629">
        <v>20</v>
      </c>
      <c r="B1629">
        <v>18.943999999999999</v>
      </c>
      <c r="C1629">
        <v>616080.00199999998</v>
      </c>
      <c r="D1629">
        <v>3096611.375</v>
      </c>
      <c r="E1629">
        <v>631.5</v>
      </c>
      <c r="F1629">
        <v>4.7519999999999998</v>
      </c>
      <c r="G1629">
        <v>0</v>
      </c>
      <c r="H1629" t="s">
        <v>194</v>
      </c>
      <c r="I1629">
        <v>7.8E-2</v>
      </c>
      <c r="J1629">
        <f t="shared" si="854"/>
        <v>1</v>
      </c>
      <c r="K1629">
        <f t="shared" ca="1" si="855"/>
        <v>16.884619678952092</v>
      </c>
      <c r="L1629">
        <f t="shared" ca="1" si="856"/>
        <v>1.0877278076687913</v>
      </c>
      <c r="M1629">
        <f t="shared" ca="1" si="829"/>
        <v>5.1688825420420956</v>
      </c>
      <c r="N1629">
        <f t="shared" ca="1" si="830"/>
        <v>0.7461444474069302</v>
      </c>
      <c r="O1629">
        <f t="shared" ca="1" si="831"/>
        <v>3.266589933436832</v>
      </c>
      <c r="P1629">
        <f t="shared" ca="1" si="832"/>
        <v>632.58772780766878</v>
      </c>
      <c r="Q1629">
        <f t="shared" ca="1" si="833"/>
        <v>633.13159171150323</v>
      </c>
      <c r="R1629">
        <f t="shared" ca="1" si="834"/>
        <v>3.5476536035498065E-3</v>
      </c>
      <c r="S1629">
        <f t="shared" ca="1" si="835"/>
        <v>1.0000000000000002</v>
      </c>
      <c r="T1629">
        <f t="shared" ca="1" si="836"/>
        <v>8.4335059133294088</v>
      </c>
      <c r="U1629">
        <f t="shared" ca="1" si="857"/>
        <v>-2.0884635321522182E-2</v>
      </c>
      <c r="V1629">
        <f t="shared" ca="1" si="858"/>
        <v>1</v>
      </c>
      <c r="W1629">
        <f t="shared" ca="1" si="837"/>
        <v>1.7672632384854596</v>
      </c>
      <c r="X1629">
        <f t="shared" ca="1" si="838"/>
        <v>8.3980349092829041</v>
      </c>
      <c r="Y1629">
        <f t="shared" ca="1" si="839"/>
        <v>1.0134565951876069</v>
      </c>
      <c r="Z1629">
        <f t="shared" ca="1" si="840"/>
        <v>2.0105441167300224</v>
      </c>
      <c r="AA1629">
        <f t="shared" ca="1" si="841"/>
        <v>633.2672632384855</v>
      </c>
      <c r="AB1629">
        <f t="shared" ca="1" si="842"/>
        <v>633.47329217045888</v>
      </c>
      <c r="AC1629">
        <f t="shared" ca="1" si="843"/>
        <v>8.9344850822128518E-4</v>
      </c>
      <c r="AD1629">
        <f t="shared" ca="1" si="844"/>
        <v>0.48286806256540687</v>
      </c>
      <c r="AE1629">
        <f t="shared" ca="1" si="845"/>
        <v>10.881245511416051</v>
      </c>
      <c r="AF1629">
        <f t="shared" ca="1" si="846"/>
        <v>-9.2924873716810907E-3</v>
      </c>
      <c r="AG1629">
        <f t="shared" ca="1" si="847"/>
        <v>0</v>
      </c>
      <c r="AH1629">
        <f ca="1">IFERROR(IF(V35="Supercritical",MAX($D$16,IFERROR(L1629,MAX($D$16,POWER((ABS(K1629)^2)/($I$5*MAX(F1629,0.1)^2),1/3)))),IF(V35="Subcritical",MAX($D$16,IFERROR(W1629,MAX($D$16,POWER((ABS(K1629)^2)/($I$5*MAX(F1629,0.1)^2),1/3)))),IF(AND(IFERROR(V1629,0)=1,IFERROR(AG1629,0)=1),IF(IFERROR(T1629,-1E+99)&gt;=IFERROR(AE1629,-1E+99),MAX($D$16,IFERROR(L1629,MAX($D$16,POWER((ABS(K1629)^2)/($I$5*MAX(F1629,0.1)^2),1/3)))),MAX($D$16,IFERROR(W1629,MAX($D$16,POWER((ABS(K1629)^2)/($I$5*MAX(F1629,0.1)^2),1/3))))),IF(IFERROR(V1629,0)=1,MAX($D$16,IFERROR(L1629,MAX($D$16,POWER((ABS(K1629)^2)/($I$5*MAX(F1629,0.1)^2),1/3)))),IF(IFERROR(AG1629,0)=1,MAX($D$16,IFERROR(W1629,MAX($D$16,POWER((ABS(K1629)^2)/($I$5*MAX(F1629,0.1)^2),1/3)))),MAX($D$16,POWER((ABS(K1629)^2)/($I$5*MAX(F1629,0.1)^2),1/3))))))),MAX($D$16,POWER((ABS(K1629)^2)/($I$5*MAX(F1629,0.1)^2),1/3)))</f>
        <v>1.0877278076687913</v>
      </c>
      <c r="AI1629">
        <f t="shared" ca="1" si="848"/>
        <v>632.58772780766878</v>
      </c>
      <c r="AJ1629">
        <f t="shared" ca="1" si="849"/>
        <v>633.13159171150323</v>
      </c>
      <c r="AL1629">
        <v>635.5</v>
      </c>
      <c r="AM1629">
        <v>0</v>
      </c>
      <c r="AN1629">
        <f t="shared" ca="1" si="860"/>
        <v>0</v>
      </c>
      <c r="AO1629">
        <f t="shared" ca="1" si="850"/>
        <v>0</v>
      </c>
      <c r="AP1629">
        <f t="shared" ca="1" si="859"/>
        <v>0</v>
      </c>
      <c r="AQ1629">
        <f t="shared" ca="1" si="851"/>
        <v>1.0000000000000002</v>
      </c>
      <c r="AR1629" t="str">
        <f t="shared" ca="1" si="852"/>
        <v>Supercritical</v>
      </c>
      <c r="AS1629">
        <f t="shared" ca="1" si="853"/>
        <v>3.5476536035498065E-3</v>
      </c>
    </row>
    <row r="1630" spans="1:45" x14ac:dyDescent="0.35">
      <c r="A1630">
        <v>21</v>
      </c>
      <c r="B1630">
        <v>19.943000000000001</v>
      </c>
      <c r="C1630">
        <v>616080.49399999995</v>
      </c>
      <c r="D1630">
        <v>3096610.5049999999</v>
      </c>
      <c r="E1630">
        <v>631.5</v>
      </c>
      <c r="F1630">
        <v>4.9290000000000003</v>
      </c>
      <c r="G1630">
        <v>0</v>
      </c>
      <c r="H1630" t="s">
        <v>194</v>
      </c>
      <c r="I1630">
        <v>7.8E-2</v>
      </c>
      <c r="J1630">
        <f t="shared" si="854"/>
        <v>0.99900000000000233</v>
      </c>
      <c r="K1630">
        <f t="shared" ca="1" si="855"/>
        <v>16.884619678952092</v>
      </c>
      <c r="L1630">
        <f t="shared" ca="1" si="856"/>
        <v>0.94507622371140743</v>
      </c>
      <c r="M1630">
        <f t="shared" ca="1" si="829"/>
        <v>4.6582807066735272</v>
      </c>
      <c r="N1630">
        <f t="shared" ca="1" si="830"/>
        <v>0.68311725578653792</v>
      </c>
      <c r="O1630">
        <f t="shared" ca="1" si="831"/>
        <v>3.6246462465782527</v>
      </c>
      <c r="P1630">
        <f t="shared" ca="1" si="832"/>
        <v>632.44507622371145</v>
      </c>
      <c r="Q1630">
        <f t="shared" ca="1" si="833"/>
        <v>633.11470213669998</v>
      </c>
      <c r="R1630">
        <f t="shared" ca="1" si="834"/>
        <v>4.9134525322776668E-3</v>
      </c>
      <c r="S1630">
        <f t="shared" ca="1" si="835"/>
        <v>1.1904131205100832</v>
      </c>
      <c r="T1630">
        <f t="shared" ca="1" si="836"/>
        <v>8.4398261119510494</v>
      </c>
      <c r="U1630">
        <f t="shared" ca="1" si="857"/>
        <v>4.3200998334214091E-12</v>
      </c>
      <c r="V1630">
        <f t="shared" ca="1" si="858"/>
        <v>1</v>
      </c>
      <c r="W1630">
        <f t="shared" ca="1" si="837"/>
        <v>1.7677580491093368</v>
      </c>
      <c r="X1630">
        <f t="shared" ca="1" si="838"/>
        <v>8.7132794240599214</v>
      </c>
      <c r="Y1630">
        <f t="shared" ca="1" si="839"/>
        <v>1.0293889600958523</v>
      </c>
      <c r="Z1630">
        <f t="shared" ca="1" si="840"/>
        <v>1.9378030770284609</v>
      </c>
      <c r="AA1630">
        <f t="shared" ca="1" si="841"/>
        <v>633.26775804910937</v>
      </c>
      <c r="AB1630">
        <f t="shared" ca="1" si="842"/>
        <v>633.45914850605845</v>
      </c>
      <c r="AC1630">
        <f t="shared" ca="1" si="843"/>
        <v>8.1288502956425107E-4</v>
      </c>
      <c r="AD1630">
        <f t="shared" ca="1" si="844"/>
        <v>0.46533286427988629</v>
      </c>
      <c r="AE1630">
        <f t="shared" ca="1" si="845"/>
        <v>11.036761979002055</v>
      </c>
      <c r="AF1630">
        <f t="shared" ca="1" si="846"/>
        <v>-6.1725480337599947E-3</v>
      </c>
      <c r="AG1630">
        <f t="shared" ca="1" si="847"/>
        <v>0</v>
      </c>
      <c r="AH1630">
        <f ca="1">IFERROR(IF(V35="Supercritical",MAX($D$16,IFERROR(L1630,MAX($D$16,POWER((ABS(K1630)^2)/($I$5*MAX(F1630,0.1)^2),1/3)))),IF(V35="Subcritical",MAX($D$16,IFERROR(W1630,MAX($D$16,POWER((ABS(K1630)^2)/($I$5*MAX(F1630,0.1)^2),1/3)))),IF(AND(IFERROR(V1630,0)=1,IFERROR(AG1630,0)=1),IF(IFERROR(T1630,-1E+99)&gt;=IFERROR(AE1630,-1E+99),MAX($D$16,IFERROR(L1630,MAX($D$16,POWER((ABS(K1630)^2)/($I$5*MAX(F1630,0.1)^2),1/3)))),MAX($D$16,IFERROR(W1630,MAX($D$16,POWER((ABS(K1630)^2)/($I$5*MAX(F1630,0.1)^2),1/3))))),IF(IFERROR(V1630,0)=1,MAX($D$16,IFERROR(L1630,MAX($D$16,POWER((ABS(K1630)^2)/($I$5*MAX(F1630,0.1)^2),1/3)))),IF(IFERROR(AG1630,0)=1,MAX($D$16,IFERROR(W1630,MAX($D$16,POWER((ABS(K1630)^2)/($I$5*MAX(F1630,0.1)^2),1/3)))),MAX($D$16,POWER((ABS(K1630)^2)/($I$5*MAX(F1630,0.1)^2),1/3))))))),MAX($D$16,POWER((ABS(K1630)^2)/($I$5*MAX(F1630,0.1)^2),1/3)))</f>
        <v>0.94507622371140743</v>
      </c>
      <c r="AI1630">
        <f t="shared" ca="1" si="848"/>
        <v>632.44507622371145</v>
      </c>
      <c r="AJ1630">
        <f t="shared" ca="1" si="849"/>
        <v>633.11470213669998</v>
      </c>
      <c r="AL1630">
        <v>635.5</v>
      </c>
      <c r="AM1630">
        <v>0</v>
      </c>
      <c r="AN1630">
        <f t="shared" ca="1" si="860"/>
        <v>0</v>
      </c>
      <c r="AO1630">
        <f t="shared" ca="1" si="850"/>
        <v>0</v>
      </c>
      <c r="AP1630">
        <f t="shared" ca="1" si="859"/>
        <v>0</v>
      </c>
      <c r="AQ1630">
        <f t="shared" ca="1" si="851"/>
        <v>1.1904131205100832</v>
      </c>
      <c r="AR1630" t="str">
        <f t="shared" ca="1" si="852"/>
        <v>Supercritical</v>
      </c>
      <c r="AS1630">
        <f t="shared" ca="1" si="853"/>
        <v>4.9134525322776668E-3</v>
      </c>
    </row>
    <row r="1631" spans="1:45" x14ac:dyDescent="0.35">
      <c r="A1631">
        <v>22</v>
      </c>
      <c r="B1631">
        <v>20.943000000000001</v>
      </c>
      <c r="C1631">
        <v>616080.98499999999</v>
      </c>
      <c r="D1631">
        <v>3096609.6340000001</v>
      </c>
      <c r="E1631">
        <v>631.5</v>
      </c>
      <c r="F1631">
        <v>5.0880000000000001</v>
      </c>
      <c r="G1631">
        <v>0</v>
      </c>
      <c r="H1631" t="s">
        <v>194</v>
      </c>
      <c r="I1631">
        <v>4.04</v>
      </c>
      <c r="J1631">
        <f t="shared" si="854"/>
        <v>1</v>
      </c>
      <c r="K1631">
        <f t="shared" ca="1" si="855"/>
        <v>16.884619678952092</v>
      </c>
      <c r="L1631">
        <f t="shared" ca="1" si="856"/>
        <v>0.88713319997421869</v>
      </c>
      <c r="M1631">
        <f t="shared" ca="1" si="829"/>
        <v>4.5137337214688245</v>
      </c>
      <c r="N1631">
        <f t="shared" ca="1" si="830"/>
        <v>0.65776136605578883</v>
      </c>
      <c r="O1631">
        <f t="shared" ca="1" si="831"/>
        <v>3.7407212566933676</v>
      </c>
      <c r="P1631">
        <f t="shared" ca="1" si="832"/>
        <v>632.38713319997419</v>
      </c>
      <c r="Q1631">
        <f t="shared" ca="1" si="833"/>
        <v>633.10033378714434</v>
      </c>
      <c r="R1631">
        <f t="shared" ca="1" si="834"/>
        <v>5.5038771467557845E-3</v>
      </c>
      <c r="S1631">
        <f t="shared" ca="1" si="835"/>
        <v>1.26802094607002</v>
      </c>
      <c r="T1631">
        <f t="shared" ca="1" si="836"/>
        <v>8.440536601041293</v>
      </c>
      <c r="U1631">
        <f t="shared" ca="1" si="857"/>
        <v>1.1027623258996755E-11</v>
      </c>
      <c r="V1631">
        <f t="shared" ca="1" si="858"/>
        <v>1</v>
      </c>
      <c r="W1631">
        <f t="shared" ca="1" si="837"/>
        <v>1.7682021321293364</v>
      </c>
      <c r="X1631">
        <f t="shared" ca="1" si="838"/>
        <v>8.9966124482740639</v>
      </c>
      <c r="Y1631">
        <f t="shared" ca="1" si="839"/>
        <v>1.0431575529869235</v>
      </c>
      <c r="Z1631">
        <f t="shared" ca="1" si="840"/>
        <v>1.8767752613586557</v>
      </c>
      <c r="AA1631">
        <f t="shared" ca="1" si="841"/>
        <v>633.26820213212932</v>
      </c>
      <c r="AB1631">
        <f t="shared" ca="1" si="842"/>
        <v>633.44772738093911</v>
      </c>
      <c r="AC1631">
        <f t="shared" ca="1" si="843"/>
        <v>7.4910123988816376E-4</v>
      </c>
      <c r="AD1631">
        <f t="shared" ca="1" si="844"/>
        <v>0.45062139897650982</v>
      </c>
      <c r="AE1631">
        <f t="shared" ca="1" si="845"/>
        <v>11.184152832932863</v>
      </c>
      <c r="AF1631">
        <f t="shared" ca="1" si="846"/>
        <v>-5.4323967493701275E-3</v>
      </c>
      <c r="AG1631">
        <f t="shared" ca="1" si="847"/>
        <v>0</v>
      </c>
      <c r="AH1631">
        <f ca="1">IFERROR(IF(V35="Supercritical",MAX($D$16,IFERROR(L1631,MAX($D$16,POWER((ABS(K1631)^2)/($I$5*MAX(F1631,0.1)^2),1/3)))),IF(V35="Subcritical",MAX($D$16,IFERROR(W1631,MAX($D$16,POWER((ABS(K1631)^2)/($I$5*MAX(F1631,0.1)^2),1/3)))),IF(AND(IFERROR(V1631,0)=1,IFERROR(AG1631,0)=1),IF(IFERROR(T1631,-1E+99)&gt;=IFERROR(AE1631,-1E+99),MAX($D$16,IFERROR(L1631,MAX($D$16,POWER((ABS(K1631)^2)/($I$5*MAX(F1631,0.1)^2),1/3)))),MAX($D$16,IFERROR(W1631,MAX($D$16,POWER((ABS(K1631)^2)/($I$5*MAX(F1631,0.1)^2),1/3))))),IF(IFERROR(V1631,0)=1,MAX($D$16,IFERROR(L1631,MAX($D$16,POWER((ABS(K1631)^2)/($I$5*MAX(F1631,0.1)^2),1/3)))),IF(IFERROR(AG1631,0)=1,MAX($D$16,IFERROR(W1631,MAX($D$16,POWER((ABS(K1631)^2)/($I$5*MAX(F1631,0.1)^2),1/3)))),MAX($D$16,POWER((ABS(K1631)^2)/($I$5*MAX(F1631,0.1)^2),1/3))))))),MAX($D$16,POWER((ABS(K1631)^2)/($I$5*MAX(F1631,0.1)^2),1/3)))</f>
        <v>0.88713319997421869</v>
      </c>
      <c r="AI1631">
        <f t="shared" ca="1" si="848"/>
        <v>632.38713319997419</v>
      </c>
      <c r="AJ1631">
        <f t="shared" ca="1" si="849"/>
        <v>633.10033378714434</v>
      </c>
      <c r="AL1631">
        <v>635.5</v>
      </c>
      <c r="AM1631">
        <v>0</v>
      </c>
      <c r="AN1631">
        <f t="shared" ca="1" si="860"/>
        <v>0</v>
      </c>
      <c r="AO1631">
        <f t="shared" ca="1" si="850"/>
        <v>0</v>
      </c>
      <c r="AP1631">
        <f t="shared" ca="1" si="859"/>
        <v>0</v>
      </c>
      <c r="AQ1631">
        <f t="shared" ca="1" si="851"/>
        <v>1.26802094607002</v>
      </c>
      <c r="AR1631" t="str">
        <f t="shared" ca="1" si="852"/>
        <v>Supercritical</v>
      </c>
      <c r="AS1631">
        <f t="shared" ca="1" si="853"/>
        <v>5.5038771467557845E-3</v>
      </c>
    </row>
    <row r="1632" spans="1:45" x14ac:dyDescent="0.35">
      <c r="A1632">
        <v>23</v>
      </c>
      <c r="B1632">
        <v>21.931000000000001</v>
      </c>
      <c r="C1632">
        <v>616081.40800000005</v>
      </c>
      <c r="D1632">
        <v>3096608.7420000001</v>
      </c>
      <c r="E1632">
        <v>631.5</v>
      </c>
      <c r="F1632">
        <v>5.36</v>
      </c>
      <c r="G1632">
        <v>0</v>
      </c>
      <c r="H1632" t="s">
        <v>194</v>
      </c>
      <c r="I1632">
        <v>21.068999999999999</v>
      </c>
      <c r="J1632">
        <f t="shared" si="854"/>
        <v>0.98799999999999955</v>
      </c>
      <c r="K1632">
        <f t="shared" ca="1" si="855"/>
        <v>16.884619678952092</v>
      </c>
      <c r="L1632">
        <f t="shared" ca="1" si="856"/>
        <v>0.82744785812984067</v>
      </c>
      <c r="M1632">
        <f t="shared" ca="1" si="829"/>
        <v>4.4351205195759462</v>
      </c>
      <c r="N1632">
        <f t="shared" ca="1" si="830"/>
        <v>0.63224325762902955</v>
      </c>
      <c r="O1632">
        <f t="shared" ca="1" si="831"/>
        <v>3.80702612351253</v>
      </c>
      <c r="P1632">
        <f t="shared" ca="1" si="832"/>
        <v>632.32744785812986</v>
      </c>
      <c r="Q1632">
        <f t="shared" ca="1" si="833"/>
        <v>633.06615570242684</v>
      </c>
      <c r="R1632">
        <f t="shared" ca="1" si="834"/>
        <v>6.0095500489676422E-3</v>
      </c>
      <c r="S1632">
        <f t="shared" ca="1" si="835"/>
        <v>1.3362294375677135</v>
      </c>
      <c r="T1632">
        <f t="shared" ca="1" si="836"/>
        <v>8.3874321236619505</v>
      </c>
      <c r="U1632">
        <f t="shared" ca="1" si="857"/>
        <v>1.7621459846850485E-11</v>
      </c>
      <c r="V1632">
        <f t="shared" ca="1" si="858"/>
        <v>1</v>
      </c>
      <c r="W1632">
        <f t="shared" ca="1" si="837"/>
        <v>1.7686006819885125</v>
      </c>
      <c r="X1632">
        <f t="shared" ca="1" si="838"/>
        <v>9.4796996554584272</v>
      </c>
      <c r="Y1632">
        <f t="shared" ca="1" si="839"/>
        <v>1.0654698334512041</v>
      </c>
      <c r="Z1632">
        <f t="shared" ca="1" si="840"/>
        <v>1.7811344549539498</v>
      </c>
      <c r="AA1632">
        <f t="shared" ca="1" si="841"/>
        <v>633.26860068198846</v>
      </c>
      <c r="AB1632">
        <f t="shared" ca="1" si="842"/>
        <v>633.43029486887042</v>
      </c>
      <c r="AC1632">
        <f t="shared" ca="1" si="843"/>
        <v>6.5592530177236861E-4</v>
      </c>
      <c r="AD1632">
        <f t="shared" ca="1" si="844"/>
        <v>0.42760946254841498</v>
      </c>
      <c r="AE1632">
        <f t="shared" ca="1" si="845"/>
        <v>11.448526293194162</v>
      </c>
      <c r="AF1632">
        <f t="shared" ca="1" si="846"/>
        <v>1.7016910978213673E-2</v>
      </c>
      <c r="AG1632">
        <f t="shared" ca="1" si="847"/>
        <v>0</v>
      </c>
      <c r="AH1632">
        <f ca="1">IFERROR(IF(V35="Supercritical",MAX($D$16,IFERROR(L1632,MAX($D$16,POWER((ABS(K1632)^2)/($I$5*MAX(F1632,0.1)^2),1/3)))),IF(V35="Subcritical",MAX($D$16,IFERROR(W1632,MAX($D$16,POWER((ABS(K1632)^2)/($I$5*MAX(F1632,0.1)^2),1/3)))),IF(AND(IFERROR(V1632,0)=1,IFERROR(AG1632,0)=1),IF(IFERROR(T1632,-1E+99)&gt;=IFERROR(AE1632,-1E+99),MAX($D$16,IFERROR(L1632,MAX($D$16,POWER((ABS(K1632)^2)/($I$5*MAX(F1632,0.1)^2),1/3)))),MAX($D$16,IFERROR(W1632,MAX($D$16,POWER((ABS(K1632)^2)/($I$5*MAX(F1632,0.1)^2),1/3))))),IF(IFERROR(V1632,0)=1,MAX($D$16,IFERROR(L1632,MAX($D$16,POWER((ABS(K1632)^2)/($I$5*MAX(F1632,0.1)^2),1/3)))),IF(IFERROR(AG1632,0)=1,MAX($D$16,IFERROR(W1632,MAX($D$16,POWER((ABS(K1632)^2)/($I$5*MAX(F1632,0.1)^2),1/3)))),MAX($D$16,POWER((ABS(K1632)^2)/($I$5*MAX(F1632,0.1)^2),1/3))))))),MAX($D$16,POWER((ABS(K1632)^2)/($I$5*MAX(F1632,0.1)^2),1/3)))</f>
        <v>0.82744785812984067</v>
      </c>
      <c r="AI1632">
        <f t="shared" ca="1" si="848"/>
        <v>632.32744785812986</v>
      </c>
      <c r="AJ1632">
        <f t="shared" ca="1" si="849"/>
        <v>633.06615570242684</v>
      </c>
      <c r="AL1632">
        <v>635.5</v>
      </c>
      <c r="AM1632">
        <v>0</v>
      </c>
      <c r="AN1632">
        <f t="shared" ca="1" si="860"/>
        <v>0</v>
      </c>
      <c r="AO1632">
        <f t="shared" ca="1" si="850"/>
        <v>0</v>
      </c>
      <c r="AP1632">
        <f t="shared" ca="1" si="859"/>
        <v>0</v>
      </c>
      <c r="AQ1632">
        <f t="shared" ca="1" si="851"/>
        <v>1.3362294375677135</v>
      </c>
      <c r="AR1632" t="str">
        <f t="shared" ca="1" si="852"/>
        <v>Supercritical</v>
      </c>
      <c r="AS1632">
        <f t="shared" ca="1" si="853"/>
        <v>6.0095500489676422E-3</v>
      </c>
    </row>
    <row r="1633" spans="1:45" x14ac:dyDescent="0.35">
      <c r="A1633">
        <v>24</v>
      </c>
      <c r="B1633">
        <v>22.93</v>
      </c>
      <c r="C1633">
        <v>616081.48300000001</v>
      </c>
      <c r="D1633">
        <v>3096607.7450000001</v>
      </c>
      <c r="E1633">
        <v>631.5</v>
      </c>
      <c r="F1633">
        <v>5.13</v>
      </c>
      <c r="G1633">
        <v>0</v>
      </c>
      <c r="H1633" t="s">
        <v>194</v>
      </c>
      <c r="I1633">
        <v>5.7000000000000002E-2</v>
      </c>
      <c r="J1633">
        <f t="shared" si="854"/>
        <v>0.99899999999999878</v>
      </c>
      <c r="K1633">
        <f t="shared" ca="1" si="855"/>
        <v>16.884619678952092</v>
      </c>
      <c r="L1633">
        <f t="shared" ca="1" si="856"/>
        <v>1.0336169183425981</v>
      </c>
      <c r="M1633">
        <f t="shared" ca="1" si="829"/>
        <v>5.3024547910975279</v>
      </c>
      <c r="N1633">
        <f t="shared" ca="1" si="830"/>
        <v>0.73673510009779819</v>
      </c>
      <c r="O1633">
        <f t="shared" ca="1" si="831"/>
        <v>3.1843024305082723</v>
      </c>
      <c r="P1633">
        <f t="shared" ca="1" si="832"/>
        <v>632.53361691834255</v>
      </c>
      <c r="Q1633">
        <f t="shared" ca="1" si="833"/>
        <v>633.05042537751387</v>
      </c>
      <c r="R1633">
        <f t="shared" ca="1" si="834"/>
        <v>3.4286986754180175E-3</v>
      </c>
      <c r="S1633">
        <f t="shared" ca="1" si="835"/>
        <v>1.0000000000000002</v>
      </c>
      <c r="T1633">
        <f t="shared" ca="1" si="836"/>
        <v>8.2210604712377595</v>
      </c>
      <c r="U1633">
        <f t="shared" ca="1" si="857"/>
        <v>-5.5624073107765071E-2</v>
      </c>
      <c r="V1633">
        <f t="shared" ca="1" si="858"/>
        <v>1</v>
      </c>
      <c r="W1633">
        <f t="shared" ca="1" si="837"/>
        <v>1.7689583631682142</v>
      </c>
      <c r="X1633">
        <f t="shared" ca="1" si="838"/>
        <v>9.0747564030529393</v>
      </c>
      <c r="Y1633">
        <f t="shared" ca="1" si="839"/>
        <v>1.0469362696437052</v>
      </c>
      <c r="Z1633">
        <f t="shared" ca="1" si="840"/>
        <v>1.8606140957427517</v>
      </c>
      <c r="AA1633">
        <f t="shared" ca="1" si="841"/>
        <v>633.26895836316817</v>
      </c>
      <c r="AB1633">
        <f t="shared" ca="1" si="842"/>
        <v>633.44540509167359</v>
      </c>
      <c r="AC1633">
        <f t="shared" ca="1" si="843"/>
        <v>7.3271453064749793E-4</v>
      </c>
      <c r="AD1633">
        <f t="shared" ca="1" si="844"/>
        <v>0.44664553588828826</v>
      </c>
      <c r="AE1633">
        <f t="shared" ca="1" si="845"/>
        <v>11.228855275052263</v>
      </c>
      <c r="AF1633">
        <f t="shared" ca="1" si="846"/>
        <v>9.2880503857486474E-3</v>
      </c>
      <c r="AG1633">
        <f t="shared" ca="1" si="847"/>
        <v>0</v>
      </c>
      <c r="AH1633">
        <f ca="1">IFERROR(IF(V35="Supercritical",MAX($D$16,IFERROR(L1633,MAX($D$16,POWER((ABS(K1633)^2)/($I$5*MAX(F1633,0.1)^2),1/3)))),IF(V35="Subcritical",MAX($D$16,IFERROR(W1633,MAX($D$16,POWER((ABS(K1633)^2)/($I$5*MAX(F1633,0.1)^2),1/3)))),IF(AND(IFERROR(V1633,0)=1,IFERROR(AG1633,0)=1),IF(IFERROR(T1633,-1E+99)&gt;=IFERROR(AE1633,-1E+99),MAX($D$16,IFERROR(L1633,MAX($D$16,POWER((ABS(K1633)^2)/($I$5*MAX(F1633,0.1)^2),1/3)))),MAX($D$16,IFERROR(W1633,MAX($D$16,POWER((ABS(K1633)^2)/($I$5*MAX(F1633,0.1)^2),1/3))))),IF(IFERROR(V1633,0)=1,MAX($D$16,IFERROR(L1633,MAX($D$16,POWER((ABS(K1633)^2)/($I$5*MAX(F1633,0.1)^2),1/3)))),IF(IFERROR(AG1633,0)=1,MAX($D$16,IFERROR(W1633,MAX($D$16,POWER((ABS(K1633)^2)/($I$5*MAX(F1633,0.1)^2),1/3)))),MAX($D$16,POWER((ABS(K1633)^2)/($I$5*MAX(F1633,0.1)^2),1/3))))))),MAX($D$16,POWER((ABS(K1633)^2)/($I$5*MAX(F1633,0.1)^2),1/3)))</f>
        <v>1.0336169183425981</v>
      </c>
      <c r="AI1633">
        <f t="shared" ca="1" si="848"/>
        <v>632.53361691834255</v>
      </c>
      <c r="AJ1633">
        <f t="shared" ca="1" si="849"/>
        <v>633.05042537751387</v>
      </c>
      <c r="AL1633">
        <v>635.5</v>
      </c>
      <c r="AM1633">
        <v>0</v>
      </c>
      <c r="AN1633">
        <f t="shared" ca="1" si="860"/>
        <v>0</v>
      </c>
      <c r="AO1633">
        <f t="shared" ca="1" si="850"/>
        <v>0</v>
      </c>
      <c r="AP1633">
        <f t="shared" ca="1" si="859"/>
        <v>0</v>
      </c>
      <c r="AQ1633">
        <f t="shared" ca="1" si="851"/>
        <v>1.0000000000000002</v>
      </c>
      <c r="AR1633" t="str">
        <f t="shared" ca="1" si="852"/>
        <v>Supercritical</v>
      </c>
      <c r="AS1633">
        <f t="shared" ca="1" si="853"/>
        <v>3.4286986754180175E-3</v>
      </c>
    </row>
    <row r="1634" spans="1:45" x14ac:dyDescent="0.35">
      <c r="A1634">
        <v>25</v>
      </c>
      <c r="B1634">
        <v>23.93</v>
      </c>
      <c r="C1634">
        <v>616081.55700000003</v>
      </c>
      <c r="D1634">
        <v>3096606.7480000001</v>
      </c>
      <c r="E1634">
        <v>631.5</v>
      </c>
      <c r="F1634">
        <v>5.0209999999999999</v>
      </c>
      <c r="G1634">
        <v>0</v>
      </c>
      <c r="H1634" t="s">
        <v>194</v>
      </c>
      <c r="I1634">
        <v>5.2999999999999999E-2</v>
      </c>
      <c r="J1634">
        <f t="shared" si="854"/>
        <v>1</v>
      </c>
      <c r="K1634">
        <f t="shared" ca="1" si="855"/>
        <v>16.884619678952092</v>
      </c>
      <c r="L1634">
        <f t="shared" ca="1" si="856"/>
        <v>1.0485223811752549</v>
      </c>
      <c r="M1634">
        <f t="shared" ca="1" si="829"/>
        <v>5.2646308758809548</v>
      </c>
      <c r="N1634">
        <f t="shared" ca="1" si="830"/>
        <v>0.73961755673793728</v>
      </c>
      <c r="O1634">
        <f t="shared" ca="1" si="831"/>
        <v>3.2071801569804665</v>
      </c>
      <c r="P1634">
        <f t="shared" ca="1" si="832"/>
        <v>632.5485223811753</v>
      </c>
      <c r="Q1634">
        <f t="shared" ca="1" si="833"/>
        <v>633.0727835717629</v>
      </c>
      <c r="R1634">
        <f t="shared" ca="1" si="834"/>
        <v>3.4600811271962798E-3</v>
      </c>
      <c r="S1634">
        <f t="shared" ca="1" si="835"/>
        <v>0.99999999999999989</v>
      </c>
      <c r="T1634">
        <f t="shared" ca="1" si="836"/>
        <v>8.2801249529812004</v>
      </c>
      <c r="U1634">
        <f t="shared" ca="1" si="857"/>
        <v>-2.6594167030452809E-2</v>
      </c>
      <c r="V1634">
        <f t="shared" ca="1" si="858"/>
        <v>1</v>
      </c>
      <c r="W1634">
        <f t="shared" ca="1" si="837"/>
        <v>1.7692793637964728</v>
      </c>
      <c r="X1634">
        <f t="shared" ca="1" si="838"/>
        <v>8.8835516856220895</v>
      </c>
      <c r="Y1634">
        <f t="shared" ca="1" si="839"/>
        <v>1.0378515958988292</v>
      </c>
      <c r="Z1634">
        <f t="shared" ca="1" si="840"/>
        <v>1.9006609379308981</v>
      </c>
      <c r="AA1634">
        <f t="shared" ca="1" si="841"/>
        <v>633.2692793637965</v>
      </c>
      <c r="AB1634">
        <f t="shared" ca="1" si="842"/>
        <v>633.45340331899411</v>
      </c>
      <c r="AC1634">
        <f t="shared" ca="1" si="843"/>
        <v>7.7353174245502936E-4</v>
      </c>
      <c r="AD1634">
        <f t="shared" ca="1" si="844"/>
        <v>0.4562174991651054</v>
      </c>
      <c r="AE1634">
        <f t="shared" ca="1" si="845"/>
        <v>11.130091682412859</v>
      </c>
      <c r="AF1634">
        <f t="shared" ca="1" si="846"/>
        <v>9.9021484651302671E-3</v>
      </c>
      <c r="AG1634">
        <f t="shared" ca="1" si="847"/>
        <v>0</v>
      </c>
      <c r="AH1634">
        <f ca="1">IFERROR(IF(V35="Supercritical",MAX($D$16,IFERROR(L1634,MAX($D$16,POWER((ABS(K1634)^2)/($I$5*MAX(F1634,0.1)^2),1/3)))),IF(V35="Subcritical",MAX($D$16,IFERROR(W1634,MAX($D$16,POWER((ABS(K1634)^2)/($I$5*MAX(F1634,0.1)^2),1/3)))),IF(AND(IFERROR(V1634,0)=1,IFERROR(AG1634,0)=1),IF(IFERROR(T1634,-1E+99)&gt;=IFERROR(AE1634,-1E+99),MAX($D$16,IFERROR(L1634,MAX($D$16,POWER((ABS(K1634)^2)/($I$5*MAX(F1634,0.1)^2),1/3)))),MAX($D$16,IFERROR(W1634,MAX($D$16,POWER((ABS(K1634)^2)/($I$5*MAX(F1634,0.1)^2),1/3))))),IF(IFERROR(V1634,0)=1,MAX($D$16,IFERROR(L1634,MAX($D$16,POWER((ABS(K1634)^2)/($I$5*MAX(F1634,0.1)^2),1/3)))),IF(IFERROR(AG1634,0)=1,MAX($D$16,IFERROR(W1634,MAX($D$16,POWER((ABS(K1634)^2)/($I$5*MAX(F1634,0.1)^2),1/3)))),MAX($D$16,POWER((ABS(K1634)^2)/($I$5*MAX(F1634,0.1)^2),1/3))))))),MAX($D$16,POWER((ABS(K1634)^2)/($I$5*MAX(F1634,0.1)^2),1/3)))</f>
        <v>1.0485223811752549</v>
      </c>
      <c r="AI1634">
        <f t="shared" ca="1" si="848"/>
        <v>632.5485223811753</v>
      </c>
      <c r="AJ1634">
        <f t="shared" ca="1" si="849"/>
        <v>633.0727835717629</v>
      </c>
      <c r="AL1634">
        <v>635.5</v>
      </c>
      <c r="AM1634">
        <v>0</v>
      </c>
      <c r="AN1634">
        <f t="shared" ca="1" si="860"/>
        <v>0</v>
      </c>
      <c r="AO1634">
        <f t="shared" ca="1" si="850"/>
        <v>0</v>
      </c>
      <c r="AP1634">
        <f t="shared" ca="1" si="859"/>
        <v>0</v>
      </c>
      <c r="AQ1634">
        <f t="shared" ca="1" si="851"/>
        <v>0.99999999999999989</v>
      </c>
      <c r="AR1634" t="str">
        <f t="shared" ca="1" si="852"/>
        <v>Supercritical</v>
      </c>
      <c r="AS1634">
        <f t="shared" ca="1" si="853"/>
        <v>3.4600811271962798E-3</v>
      </c>
    </row>
    <row r="1635" spans="1:45" x14ac:dyDescent="0.35">
      <c r="A1635">
        <v>26</v>
      </c>
      <c r="B1635">
        <v>24.931000000000001</v>
      </c>
      <c r="C1635">
        <v>616081.63199999998</v>
      </c>
      <c r="D1635">
        <v>3096605.75</v>
      </c>
      <c r="E1635">
        <v>631.5</v>
      </c>
      <c r="F1635">
        <v>4.9119999999999999</v>
      </c>
      <c r="G1635">
        <v>0</v>
      </c>
      <c r="H1635" t="s">
        <v>194</v>
      </c>
      <c r="I1635">
        <v>5.2999999999999999E-2</v>
      </c>
      <c r="J1635">
        <f t="shared" si="854"/>
        <v>1.0010000000000012</v>
      </c>
      <c r="K1635">
        <f t="shared" ca="1" si="855"/>
        <v>16.884619678952092</v>
      </c>
      <c r="L1635">
        <f t="shared" ca="1" si="856"/>
        <v>1.063977099685985</v>
      </c>
      <c r="M1635">
        <f t="shared" ca="1" si="829"/>
        <v>5.2262555136575584</v>
      </c>
      <c r="N1635">
        <f t="shared" ca="1" si="830"/>
        <v>0.74237066970177024</v>
      </c>
      <c r="O1635">
        <f t="shared" ca="1" si="831"/>
        <v>3.2307298475606885</v>
      </c>
      <c r="P1635">
        <f t="shared" ca="1" si="832"/>
        <v>632.56397709968599</v>
      </c>
      <c r="Q1635">
        <f t="shared" ca="1" si="833"/>
        <v>633.09596564952892</v>
      </c>
      <c r="R1635">
        <f t="shared" ca="1" si="834"/>
        <v>3.4937304850503107E-3</v>
      </c>
      <c r="S1635">
        <f t="shared" ca="1" si="835"/>
        <v>0.99999999999999989</v>
      </c>
      <c r="T1635">
        <f t="shared" ca="1" si="836"/>
        <v>8.3409242754588817</v>
      </c>
      <c r="U1635">
        <f t="shared" ca="1" si="857"/>
        <v>-2.7482188725343804E-2</v>
      </c>
      <c r="V1635">
        <f t="shared" ca="1" si="858"/>
        <v>1</v>
      </c>
      <c r="W1635">
        <f t="shared" ca="1" si="837"/>
        <v>1.7695674439326199</v>
      </c>
      <c r="X1635">
        <f t="shared" ca="1" si="838"/>
        <v>8.692115284597028</v>
      </c>
      <c r="Y1635">
        <f t="shared" ca="1" si="839"/>
        <v>1.0285145604619097</v>
      </c>
      <c r="Z1635">
        <f t="shared" ca="1" si="840"/>
        <v>1.9425213686330982</v>
      </c>
      <c r="AA1635">
        <f t="shared" ca="1" si="841"/>
        <v>633.2695674439326</v>
      </c>
      <c r="AB1635">
        <f t="shared" ca="1" si="842"/>
        <v>633.46189105594055</v>
      </c>
      <c r="AC1635">
        <f t="shared" ca="1" si="843"/>
        <v>8.1777444619996669E-4</v>
      </c>
      <c r="AD1635">
        <f t="shared" ca="1" si="844"/>
        <v>0.46622734436149976</v>
      </c>
      <c r="AE1635">
        <f t="shared" ca="1" si="845"/>
        <v>11.034040128312633</v>
      </c>
      <c r="AF1635">
        <f t="shared" ca="1" si="846"/>
        <v>1.7235673573168242E-3</v>
      </c>
      <c r="AG1635">
        <f t="shared" ca="1" si="847"/>
        <v>0</v>
      </c>
      <c r="AH1635">
        <f ca="1">IFERROR(IF(V35="Supercritical",MAX($D$16,IFERROR(L1635,MAX($D$16,POWER((ABS(K1635)^2)/($I$5*MAX(F1635,0.1)^2),1/3)))),IF(V35="Subcritical",MAX($D$16,IFERROR(W1635,MAX($D$16,POWER((ABS(K1635)^2)/($I$5*MAX(F1635,0.1)^2),1/3)))),IF(AND(IFERROR(V1635,0)=1,IFERROR(AG1635,0)=1),IF(IFERROR(T1635,-1E+99)&gt;=IFERROR(AE1635,-1E+99),MAX($D$16,IFERROR(L1635,MAX($D$16,POWER((ABS(K1635)^2)/($I$5*MAX(F1635,0.1)^2),1/3)))),MAX($D$16,IFERROR(W1635,MAX($D$16,POWER((ABS(K1635)^2)/($I$5*MAX(F1635,0.1)^2),1/3))))),IF(IFERROR(V1635,0)=1,MAX($D$16,IFERROR(L1635,MAX($D$16,POWER((ABS(K1635)^2)/($I$5*MAX(F1635,0.1)^2),1/3)))),IF(IFERROR(AG1635,0)=1,MAX($D$16,IFERROR(W1635,MAX($D$16,POWER((ABS(K1635)^2)/($I$5*MAX(F1635,0.1)^2),1/3)))),MAX($D$16,POWER((ABS(K1635)^2)/($I$5*MAX(F1635,0.1)^2),1/3))))))),MAX($D$16,POWER((ABS(K1635)^2)/($I$5*MAX(F1635,0.1)^2),1/3)))</f>
        <v>1.063977099685985</v>
      </c>
      <c r="AI1635">
        <f t="shared" ca="1" si="848"/>
        <v>632.56397709968599</v>
      </c>
      <c r="AJ1635">
        <f t="shared" ca="1" si="849"/>
        <v>633.09596564952892</v>
      </c>
      <c r="AL1635">
        <v>635.5</v>
      </c>
      <c r="AM1635">
        <v>0</v>
      </c>
      <c r="AN1635">
        <f t="shared" ca="1" si="860"/>
        <v>0</v>
      </c>
      <c r="AO1635">
        <f t="shared" ca="1" si="850"/>
        <v>0</v>
      </c>
      <c r="AP1635">
        <f t="shared" ca="1" si="859"/>
        <v>0</v>
      </c>
      <c r="AQ1635">
        <f t="shared" ca="1" si="851"/>
        <v>0.99999999999999989</v>
      </c>
      <c r="AR1635" t="str">
        <f t="shared" ca="1" si="852"/>
        <v>Supercritical</v>
      </c>
      <c r="AS1635">
        <f t="shared" ca="1" si="853"/>
        <v>3.4937304850503107E-3</v>
      </c>
    </row>
    <row r="1636" spans="1:45" x14ac:dyDescent="0.35">
      <c r="A1636">
        <v>27</v>
      </c>
      <c r="B1636">
        <v>25.931000000000001</v>
      </c>
      <c r="C1636">
        <v>616081.70600000001</v>
      </c>
      <c r="D1636">
        <v>3096604.753</v>
      </c>
      <c r="E1636">
        <v>631.5</v>
      </c>
      <c r="F1636">
        <v>4.8019999999999996</v>
      </c>
      <c r="G1636">
        <v>0</v>
      </c>
      <c r="H1636" t="s">
        <v>194</v>
      </c>
      <c r="I1636">
        <v>0</v>
      </c>
      <c r="J1636">
        <f t="shared" si="854"/>
        <v>1</v>
      </c>
      <c r="K1636">
        <f t="shared" ca="1" si="855"/>
        <v>16.884619678952092</v>
      </c>
      <c r="L1636">
        <f t="shared" ca="1" si="856"/>
        <v>1.0801641242986335</v>
      </c>
      <c r="M1636">
        <f t="shared" ca="1" si="829"/>
        <v>5.1869481248820373</v>
      </c>
      <c r="N1636">
        <f t="shared" ca="1" si="830"/>
        <v>0.74500195045056605</v>
      </c>
      <c r="O1636">
        <f t="shared" ca="1" si="831"/>
        <v>3.2552127517828389</v>
      </c>
      <c r="P1636">
        <f t="shared" ca="1" si="832"/>
        <v>632.58016412429868</v>
      </c>
      <c r="Q1636">
        <f t="shared" ca="1" si="833"/>
        <v>633.12024618644796</v>
      </c>
      <c r="R1636">
        <f t="shared" ca="1" si="834"/>
        <v>3.5301898454099074E-3</v>
      </c>
      <c r="S1636">
        <f t="shared" ca="1" si="835"/>
        <v>1.0000000000000002</v>
      </c>
      <c r="T1636">
        <f t="shared" ca="1" si="836"/>
        <v>8.4041329186434712</v>
      </c>
      <c r="U1636">
        <f t="shared" ca="1" si="857"/>
        <v>-2.860184831490642E-2</v>
      </c>
      <c r="V1636">
        <f t="shared" ca="1" si="858"/>
        <v>1</v>
      </c>
      <c r="W1636">
        <f t="shared" ca="1" si="837"/>
        <v>1.7576439703052655</v>
      </c>
      <c r="X1636">
        <f t="shared" ca="1" si="838"/>
        <v>8.4402063454058851</v>
      </c>
      <c r="Y1636">
        <f t="shared" ca="1" si="839"/>
        <v>1.0147786641117937</v>
      </c>
      <c r="Z1636">
        <f t="shared" ca="1" si="840"/>
        <v>2.0004984461242006</v>
      </c>
      <c r="AA1636">
        <f t="shared" ca="1" si="841"/>
        <v>633.25764397030525</v>
      </c>
      <c r="AB1636">
        <f t="shared" ca="1" si="842"/>
        <v>633.46161920134227</v>
      </c>
      <c r="AC1636">
        <f t="shared" ca="1" si="843"/>
        <v>8.8300640031024153E-4</v>
      </c>
      <c r="AD1636">
        <f t="shared" ca="1" si="844"/>
        <v>0.48176834440710675</v>
      </c>
      <c r="AE1636">
        <f t="shared" ca="1" si="845"/>
        <v>10.860624974175169</v>
      </c>
      <c r="AF1636">
        <f t="shared" ca="1" si="846"/>
        <v>1.6210597868848708E-4</v>
      </c>
      <c r="AG1636">
        <f t="shared" ca="1" si="847"/>
        <v>1</v>
      </c>
      <c r="AH1636">
        <f ca="1">IFERROR(IF(V35="Supercritical",MAX($D$16,IFERROR(L1636,MAX($D$16,POWER((ABS(K1636)^2)/($I$5*MAX(F1636,0.1)^2),1/3)))),IF(V35="Subcritical",MAX($D$16,IFERROR(W1636,MAX($D$16,POWER((ABS(K1636)^2)/($I$5*MAX(F1636,0.1)^2),1/3)))),IF(AND(IFERROR(V1636,0)=1,IFERROR(AG1636,0)=1),IF(IFERROR(T1636,-1E+99)&gt;=IFERROR(AE1636,-1E+99),MAX($D$16,IFERROR(L1636,MAX($D$16,POWER((ABS(K1636)^2)/($I$5*MAX(F1636,0.1)^2),1/3)))),MAX($D$16,IFERROR(W1636,MAX($D$16,POWER((ABS(K1636)^2)/($I$5*MAX(F1636,0.1)^2),1/3))))),IF(IFERROR(V1636,0)=1,MAX($D$16,IFERROR(L1636,MAX($D$16,POWER((ABS(K1636)^2)/($I$5*MAX(F1636,0.1)^2),1/3)))),IF(IFERROR(AG1636,0)=1,MAX($D$16,IFERROR(W1636,MAX($D$16,POWER((ABS(K1636)^2)/($I$5*MAX(F1636,0.1)^2),1/3)))),MAX($D$16,POWER((ABS(K1636)^2)/($I$5*MAX(F1636,0.1)^2),1/3))))))),MAX($D$16,POWER((ABS(K1636)^2)/($I$5*MAX(F1636,0.1)^2),1/3)))</f>
        <v>1.7576439703052655</v>
      </c>
      <c r="AI1636">
        <f t="shared" ca="1" si="848"/>
        <v>633.25764397030525</v>
      </c>
      <c r="AJ1636">
        <f t="shared" ca="1" si="849"/>
        <v>633.46161920134227</v>
      </c>
      <c r="AL1636">
        <v>635.5</v>
      </c>
      <c r="AM1636">
        <v>0</v>
      </c>
      <c r="AN1636">
        <f t="shared" ca="1" si="860"/>
        <v>0</v>
      </c>
      <c r="AO1636">
        <f t="shared" ca="1" si="850"/>
        <v>0</v>
      </c>
      <c r="AP1636">
        <f t="shared" ca="1" si="859"/>
        <v>0</v>
      </c>
      <c r="AQ1636">
        <f t="shared" ca="1" si="851"/>
        <v>0.48176834440710675</v>
      </c>
      <c r="AR1636" t="str">
        <f t="shared" ca="1" si="852"/>
        <v>Subcritical</v>
      </c>
      <c r="AS1636">
        <f t="shared" ca="1" si="853"/>
        <v>8.8300640031024153E-4</v>
      </c>
    </row>
    <row r="1637" spans="1:45" x14ac:dyDescent="0.35">
      <c r="A1637">
        <v>28</v>
      </c>
      <c r="B1637">
        <v>26.93</v>
      </c>
      <c r="C1637">
        <v>616081.78</v>
      </c>
      <c r="D1637">
        <v>3096603.7560000001</v>
      </c>
      <c r="E1637">
        <v>631.5</v>
      </c>
      <c r="F1637">
        <v>4.6929999999999996</v>
      </c>
      <c r="G1637">
        <v>0</v>
      </c>
      <c r="H1637" t="s">
        <v>194</v>
      </c>
      <c r="I1637">
        <v>5.7000000000000002E-2</v>
      </c>
      <c r="J1637">
        <f t="shared" si="854"/>
        <v>0.99899999999999878</v>
      </c>
      <c r="K1637">
        <f t="shared" ca="1" si="855"/>
        <v>16.884619678952092</v>
      </c>
      <c r="L1637">
        <f t="shared" ca="1" si="856"/>
        <v>1.0968253596897382</v>
      </c>
      <c r="M1637">
        <f t="shared" ca="1" si="829"/>
        <v>5.1474014130239407</v>
      </c>
      <c r="N1637">
        <f t="shared" ca="1" si="830"/>
        <v>0.74744627290866128</v>
      </c>
      <c r="O1637">
        <f t="shared" ca="1" si="831"/>
        <v>3.2802220623848517</v>
      </c>
      <c r="P1637">
        <f t="shared" ca="1" si="832"/>
        <v>632.59682535968977</v>
      </c>
      <c r="Q1637">
        <f t="shared" ca="1" si="833"/>
        <v>633.14523803953466</v>
      </c>
      <c r="R1637">
        <f t="shared" ca="1" si="834"/>
        <v>3.569020434344775E-3</v>
      </c>
      <c r="S1637">
        <f t="shared" ca="1" si="835"/>
        <v>0.99999999999999989</v>
      </c>
      <c r="T1637">
        <f t="shared" ca="1" si="836"/>
        <v>8.468700609461175</v>
      </c>
      <c r="U1637">
        <f t="shared" ca="1" si="857"/>
        <v>-2.9423069595509332E-2</v>
      </c>
      <c r="V1637">
        <f t="shared" ca="1" si="858"/>
        <v>1</v>
      </c>
      <c r="W1637">
        <f t="shared" ca="1" si="837"/>
        <v>1.7421167645879121</v>
      </c>
      <c r="X1637">
        <f t="shared" ca="1" si="838"/>
        <v>8.1757539762110714</v>
      </c>
      <c r="Y1637">
        <f t="shared" ca="1" si="839"/>
        <v>0.99981906436211299</v>
      </c>
      <c r="Z1637">
        <f t="shared" ca="1" si="840"/>
        <v>2.0652064296554347</v>
      </c>
      <c r="AA1637">
        <f t="shared" ca="1" si="841"/>
        <v>633.24211676458788</v>
      </c>
      <c r="AB1637">
        <f t="shared" ca="1" si="842"/>
        <v>633.4595009438483</v>
      </c>
      <c r="AC1637">
        <f t="shared" ca="1" si="843"/>
        <v>9.5987401958590884E-4</v>
      </c>
      <c r="AD1637">
        <f t="shared" ca="1" si="844"/>
        <v>0.49956308026555241</v>
      </c>
      <c r="AE1637">
        <f t="shared" ca="1" si="845"/>
        <v>10.676118168459903</v>
      </c>
      <c r="AF1637">
        <f t="shared" ca="1" si="846"/>
        <v>1.408244236245082E-5</v>
      </c>
      <c r="AG1637">
        <f t="shared" ca="1" si="847"/>
        <v>1</v>
      </c>
      <c r="AH1637">
        <f ca="1">IFERROR(IF(V35="Supercritical",MAX($D$16,IFERROR(L1637,MAX($D$16,POWER((ABS(K1637)^2)/($I$5*MAX(F1637,0.1)^2),1/3)))),IF(V35="Subcritical",MAX($D$16,IFERROR(W1637,MAX($D$16,POWER((ABS(K1637)^2)/($I$5*MAX(F1637,0.1)^2),1/3)))),IF(AND(IFERROR(V1637,0)=1,IFERROR(AG1637,0)=1),IF(IFERROR(T1637,-1E+99)&gt;=IFERROR(AE1637,-1E+99),MAX($D$16,IFERROR(L1637,MAX($D$16,POWER((ABS(K1637)^2)/($I$5*MAX(F1637,0.1)^2),1/3)))),MAX($D$16,IFERROR(W1637,MAX($D$16,POWER((ABS(K1637)^2)/($I$5*MAX(F1637,0.1)^2),1/3))))),IF(IFERROR(V1637,0)=1,MAX($D$16,IFERROR(L1637,MAX($D$16,POWER((ABS(K1637)^2)/($I$5*MAX(F1637,0.1)^2),1/3)))),IF(IFERROR(AG1637,0)=1,MAX($D$16,IFERROR(W1637,MAX($D$16,POWER((ABS(K1637)^2)/($I$5*MAX(F1637,0.1)^2),1/3)))),MAX($D$16,POWER((ABS(K1637)^2)/($I$5*MAX(F1637,0.1)^2),1/3))))))),MAX($D$16,POWER((ABS(K1637)^2)/($I$5*MAX(F1637,0.1)^2),1/3)))</f>
        <v>1.7421167645879121</v>
      </c>
      <c r="AI1637">
        <f t="shared" ca="1" si="848"/>
        <v>633.24211676458788</v>
      </c>
      <c r="AJ1637">
        <f t="shared" ca="1" si="849"/>
        <v>633.4595009438483</v>
      </c>
      <c r="AL1637">
        <v>635.5</v>
      </c>
      <c r="AM1637">
        <v>0</v>
      </c>
      <c r="AN1637">
        <f t="shared" ca="1" si="860"/>
        <v>0</v>
      </c>
      <c r="AO1637">
        <f t="shared" ca="1" si="850"/>
        <v>0</v>
      </c>
      <c r="AP1637">
        <f t="shared" ca="1" si="859"/>
        <v>0</v>
      </c>
      <c r="AQ1637">
        <f t="shared" ca="1" si="851"/>
        <v>0.49956308026555241</v>
      </c>
      <c r="AR1637" t="str">
        <f t="shared" ca="1" si="852"/>
        <v>Subcritical</v>
      </c>
      <c r="AS1637">
        <f t="shared" ca="1" si="853"/>
        <v>9.5987401958590884E-4</v>
      </c>
    </row>
    <row r="1638" spans="1:45" x14ac:dyDescent="0.35">
      <c r="A1638">
        <v>29</v>
      </c>
      <c r="B1638">
        <v>27.93</v>
      </c>
      <c r="C1638">
        <v>616081.85499999998</v>
      </c>
      <c r="D1638">
        <v>3096602.7590000001</v>
      </c>
      <c r="E1638">
        <v>631.5</v>
      </c>
      <c r="F1638">
        <v>4.5839999999999996</v>
      </c>
      <c r="G1638">
        <v>0</v>
      </c>
      <c r="H1638" t="s">
        <v>194</v>
      </c>
      <c r="I1638">
        <v>5.7000000000000002E-2</v>
      </c>
      <c r="J1638">
        <f t="shared" si="854"/>
        <v>1</v>
      </c>
      <c r="K1638">
        <f t="shared" ca="1" si="855"/>
        <v>16.884619678952092</v>
      </c>
      <c r="L1638">
        <f t="shared" ca="1" si="856"/>
        <v>1.1141443101697781</v>
      </c>
      <c r="M1638">
        <f t="shared" ca="1" si="829"/>
        <v>5.1072375178182625</v>
      </c>
      <c r="N1638">
        <f t="shared" ca="1" si="830"/>
        <v>0.74970950328932096</v>
      </c>
      <c r="O1638">
        <f t="shared" ca="1" si="831"/>
        <v>3.3060181007921785</v>
      </c>
      <c r="P1638">
        <f t="shared" ca="1" si="832"/>
        <v>632.61414431016976</v>
      </c>
      <c r="Q1638">
        <f t="shared" ca="1" si="833"/>
        <v>633.1712164652547</v>
      </c>
      <c r="R1638">
        <f t="shared" ca="1" si="834"/>
        <v>3.610790442428658E-3</v>
      </c>
      <c r="S1638">
        <f t="shared" ca="1" si="835"/>
        <v>1</v>
      </c>
      <c r="T1638">
        <f t="shared" ca="1" si="836"/>
        <v>8.5352994317442565</v>
      </c>
      <c r="U1638">
        <f t="shared" ca="1" si="857"/>
        <v>-3.0487200537208992E-2</v>
      </c>
      <c r="V1638">
        <f t="shared" ca="1" si="858"/>
        <v>1</v>
      </c>
      <c r="W1638">
        <f t="shared" ca="1" si="837"/>
        <v>1.7244298224689956</v>
      </c>
      <c r="X1638">
        <f t="shared" ca="1" si="838"/>
        <v>7.9047863061978747</v>
      </c>
      <c r="Y1638">
        <f t="shared" ca="1" si="839"/>
        <v>0.98405632061294346</v>
      </c>
      <c r="Z1638">
        <f t="shared" ca="1" si="840"/>
        <v>2.1359995102857412</v>
      </c>
      <c r="AA1638">
        <f t="shared" ca="1" si="841"/>
        <v>633.22442982246901</v>
      </c>
      <c r="AB1638">
        <f t="shared" ca="1" si="842"/>
        <v>633.45697283510617</v>
      </c>
      <c r="AC1638">
        <f t="shared" ca="1" si="843"/>
        <v>1.0487972552732584E-3</v>
      </c>
      <c r="AD1638">
        <f t="shared" ca="1" si="844"/>
        <v>0.51933056383450771</v>
      </c>
      <c r="AE1638">
        <f t="shared" ca="1" si="845"/>
        <v>10.492030267118393</v>
      </c>
      <c r="AF1638">
        <f t="shared" ca="1" si="846"/>
        <v>1.0079393177875318E-6</v>
      </c>
      <c r="AG1638">
        <f t="shared" ca="1" si="847"/>
        <v>1</v>
      </c>
      <c r="AH1638">
        <f ca="1">IFERROR(IF(V35="Supercritical",MAX($D$16,IFERROR(L1638,MAX($D$16,POWER((ABS(K1638)^2)/($I$5*MAX(F1638,0.1)^2),1/3)))),IF(V35="Subcritical",MAX($D$16,IFERROR(W1638,MAX($D$16,POWER((ABS(K1638)^2)/($I$5*MAX(F1638,0.1)^2),1/3)))),IF(AND(IFERROR(V1638,0)=1,IFERROR(AG1638,0)=1),IF(IFERROR(T1638,-1E+99)&gt;=IFERROR(AE1638,-1E+99),MAX($D$16,IFERROR(L1638,MAX($D$16,POWER((ABS(K1638)^2)/($I$5*MAX(F1638,0.1)^2),1/3)))),MAX($D$16,IFERROR(W1638,MAX($D$16,POWER((ABS(K1638)^2)/($I$5*MAX(F1638,0.1)^2),1/3))))),IF(IFERROR(V1638,0)=1,MAX($D$16,IFERROR(L1638,MAX($D$16,POWER((ABS(K1638)^2)/($I$5*MAX(F1638,0.1)^2),1/3)))),IF(IFERROR(AG1638,0)=1,MAX($D$16,IFERROR(W1638,MAX($D$16,POWER((ABS(K1638)^2)/($I$5*MAX(F1638,0.1)^2),1/3)))),MAX($D$16,POWER((ABS(K1638)^2)/($I$5*MAX(F1638,0.1)^2),1/3))))))),MAX($D$16,POWER((ABS(K1638)^2)/($I$5*MAX(F1638,0.1)^2),1/3)))</f>
        <v>1.7244298224689956</v>
      </c>
      <c r="AI1638">
        <f t="shared" ca="1" si="848"/>
        <v>633.22442982246901</v>
      </c>
      <c r="AJ1638">
        <f t="shared" ca="1" si="849"/>
        <v>633.45697283510617</v>
      </c>
      <c r="AL1638">
        <v>635.5</v>
      </c>
      <c r="AM1638">
        <v>0</v>
      </c>
      <c r="AN1638">
        <f t="shared" ca="1" si="860"/>
        <v>0</v>
      </c>
      <c r="AO1638">
        <f t="shared" ca="1" si="850"/>
        <v>0</v>
      </c>
      <c r="AP1638">
        <f t="shared" ca="1" si="859"/>
        <v>0</v>
      </c>
      <c r="AQ1638">
        <f t="shared" ca="1" si="851"/>
        <v>0.51933056383450771</v>
      </c>
      <c r="AR1638" t="str">
        <f t="shared" ca="1" si="852"/>
        <v>Subcritical</v>
      </c>
      <c r="AS1638">
        <f t="shared" ca="1" si="853"/>
        <v>1.0487972552732584E-3</v>
      </c>
    </row>
    <row r="1639" spans="1:45" x14ac:dyDescent="0.35">
      <c r="A1639">
        <v>30</v>
      </c>
      <c r="B1639">
        <v>28.93</v>
      </c>
      <c r="C1639">
        <v>616081.929</v>
      </c>
      <c r="D1639">
        <v>3096601.7620000001</v>
      </c>
      <c r="E1639">
        <v>631.5</v>
      </c>
      <c r="F1639">
        <v>4.4749999999999996</v>
      </c>
      <c r="G1639">
        <v>0</v>
      </c>
      <c r="H1639" t="s">
        <v>194</v>
      </c>
      <c r="I1639">
        <v>5.2999999999999999E-2</v>
      </c>
      <c r="J1639">
        <f t="shared" si="854"/>
        <v>1</v>
      </c>
      <c r="K1639">
        <f t="shared" ca="1" si="855"/>
        <v>16.884619678952092</v>
      </c>
      <c r="L1639">
        <f t="shared" ca="1" si="856"/>
        <v>1.1321635263432261</v>
      </c>
      <c r="M1639">
        <f t="shared" ca="1" si="829"/>
        <v>5.0664317803859369</v>
      </c>
      <c r="N1639">
        <f t="shared" ca="1" si="830"/>
        <v>0.75177116955117051</v>
      </c>
      <c r="O1639">
        <f t="shared" ca="1" si="831"/>
        <v>3.3326452246566913</v>
      </c>
      <c r="P1639">
        <f t="shared" ca="1" si="832"/>
        <v>632.63216352634322</v>
      </c>
      <c r="Q1639">
        <f t="shared" ca="1" si="833"/>
        <v>633.19824528951483</v>
      </c>
      <c r="R1639">
        <f t="shared" ca="1" si="834"/>
        <v>3.6557778437739824E-3</v>
      </c>
      <c r="S1639">
        <f t="shared" ca="1" si="835"/>
        <v>1</v>
      </c>
      <c r="T1639">
        <f t="shared" ca="1" si="836"/>
        <v>8.6040439056886981</v>
      </c>
      <c r="U1639">
        <f t="shared" ca="1" si="857"/>
        <v>-3.1613073100970723E-2</v>
      </c>
      <c r="V1639">
        <f t="shared" ca="1" si="858"/>
        <v>1</v>
      </c>
      <c r="W1639">
        <f t="shared" ca="1" si="837"/>
        <v>1.7043254036552371</v>
      </c>
      <c r="X1639">
        <f t="shared" ca="1" si="838"/>
        <v>7.6268561813571853</v>
      </c>
      <c r="Y1639">
        <f t="shared" ca="1" si="839"/>
        <v>0.96742694061041312</v>
      </c>
      <c r="Z1639">
        <f t="shared" ca="1" si="840"/>
        <v>2.2138374288772158</v>
      </c>
      <c r="AA1639">
        <f t="shared" ca="1" si="841"/>
        <v>633.20432540365528</v>
      </c>
      <c r="AB1639">
        <f t="shared" ca="1" si="842"/>
        <v>633.45412541188659</v>
      </c>
      <c r="AC1639">
        <f t="shared" ca="1" si="843"/>
        <v>1.1525233504385132E-3</v>
      </c>
      <c r="AD1639">
        <f t="shared" ca="1" si="844"/>
        <v>0.54142083376046779</v>
      </c>
      <c r="AE1639">
        <f t="shared" ca="1" si="845"/>
        <v>10.309699843719615</v>
      </c>
      <c r="AF1639">
        <f t="shared" ca="1" si="846"/>
        <v>-5.7648662732390221E-8</v>
      </c>
      <c r="AG1639">
        <f t="shared" ca="1" si="847"/>
        <v>1</v>
      </c>
      <c r="AH1639">
        <f ca="1">IFERROR(IF(V35="Supercritical",MAX($D$16,IFERROR(L1639,MAX($D$16,POWER((ABS(K1639)^2)/($I$5*MAX(F1639,0.1)^2),1/3)))),IF(V35="Subcritical",MAX($D$16,IFERROR(W1639,MAX($D$16,POWER((ABS(K1639)^2)/($I$5*MAX(F1639,0.1)^2),1/3)))),IF(AND(IFERROR(V1639,0)=1,IFERROR(AG1639,0)=1),IF(IFERROR(T1639,-1E+99)&gt;=IFERROR(AE1639,-1E+99),MAX($D$16,IFERROR(L1639,MAX($D$16,POWER((ABS(K1639)^2)/($I$5*MAX(F1639,0.1)^2),1/3)))),MAX($D$16,IFERROR(W1639,MAX($D$16,POWER((ABS(K1639)^2)/($I$5*MAX(F1639,0.1)^2),1/3))))),IF(IFERROR(V1639,0)=1,MAX($D$16,IFERROR(L1639,MAX($D$16,POWER((ABS(K1639)^2)/($I$5*MAX(F1639,0.1)^2),1/3)))),IF(IFERROR(AG1639,0)=1,MAX($D$16,IFERROR(W1639,MAX($D$16,POWER((ABS(K1639)^2)/($I$5*MAX(F1639,0.1)^2),1/3)))),MAX($D$16,POWER((ABS(K1639)^2)/($I$5*MAX(F1639,0.1)^2),1/3))))))),MAX($D$16,POWER((ABS(K1639)^2)/($I$5*MAX(F1639,0.1)^2),1/3)))</f>
        <v>1.7043254036552371</v>
      </c>
      <c r="AI1639">
        <f t="shared" ca="1" si="848"/>
        <v>633.20432540365528</v>
      </c>
      <c r="AJ1639">
        <f t="shared" ca="1" si="849"/>
        <v>633.45412541188659</v>
      </c>
      <c r="AL1639">
        <v>635.5</v>
      </c>
      <c r="AM1639">
        <v>0</v>
      </c>
      <c r="AN1639">
        <f t="shared" ca="1" si="860"/>
        <v>0</v>
      </c>
      <c r="AO1639">
        <f t="shared" ca="1" si="850"/>
        <v>0</v>
      </c>
      <c r="AP1639">
        <f t="shared" ca="1" si="859"/>
        <v>0</v>
      </c>
      <c r="AQ1639">
        <f t="shared" ca="1" si="851"/>
        <v>0.54142083376046779</v>
      </c>
      <c r="AR1639" t="str">
        <f t="shared" ca="1" si="852"/>
        <v>Subcritical</v>
      </c>
      <c r="AS1639">
        <f t="shared" ca="1" si="853"/>
        <v>1.1525233504385132E-3</v>
      </c>
    </row>
    <row r="1640" spans="1:45" x14ac:dyDescent="0.35">
      <c r="A1640">
        <v>31</v>
      </c>
      <c r="B1640">
        <v>29.931000000000001</v>
      </c>
      <c r="C1640">
        <v>616082.00399999996</v>
      </c>
      <c r="D1640">
        <v>3096600.764</v>
      </c>
      <c r="E1640">
        <v>631.5</v>
      </c>
      <c r="F1640">
        <v>4.3659999999999997</v>
      </c>
      <c r="G1640">
        <v>0</v>
      </c>
      <c r="H1640" t="s">
        <v>194</v>
      </c>
      <c r="I1640">
        <v>5.2999999999999999E-2</v>
      </c>
      <c r="J1640">
        <f t="shared" si="854"/>
        <v>1.0010000000000012</v>
      </c>
      <c r="K1640">
        <f t="shared" ca="1" si="855"/>
        <v>16.884619678952092</v>
      </c>
      <c r="L1640">
        <f t="shared" ca="1" si="856"/>
        <v>1.1509294380837143</v>
      </c>
      <c r="M1640">
        <f t="shared" ca="1" si="829"/>
        <v>5.0249579266734958</v>
      </c>
      <c r="N1640">
        <f t="shared" ca="1" si="830"/>
        <v>0.75360892004387414</v>
      </c>
      <c r="O1640">
        <f t="shared" ca="1" si="831"/>
        <v>3.3601514530748817</v>
      </c>
      <c r="P1640">
        <f t="shared" ca="1" si="832"/>
        <v>632.65092943808372</v>
      </c>
      <c r="Q1640">
        <f t="shared" ca="1" si="833"/>
        <v>633.22639415712558</v>
      </c>
      <c r="R1640">
        <f t="shared" ca="1" si="834"/>
        <v>3.7042945857038824E-3</v>
      </c>
      <c r="S1640">
        <f t="shared" ca="1" si="835"/>
        <v>1</v>
      </c>
      <c r="T1640">
        <f t="shared" ca="1" si="836"/>
        <v>8.6750580044109498</v>
      </c>
      <c r="U1640">
        <f t="shared" ca="1" si="857"/>
        <v>-3.2821712165628014E-2</v>
      </c>
      <c r="V1640">
        <f t="shared" ca="1" si="858"/>
        <v>1</v>
      </c>
      <c r="W1640">
        <f t="shared" ca="1" si="837"/>
        <v>1.6811982531653056</v>
      </c>
      <c r="X1640">
        <f t="shared" ca="1" si="838"/>
        <v>7.3401115733197235</v>
      </c>
      <c r="Y1640">
        <f t="shared" ca="1" si="839"/>
        <v>0.94975866821884336</v>
      </c>
      <c r="Z1640">
        <f t="shared" ca="1" si="840"/>
        <v>2.3003219379287527</v>
      </c>
      <c r="AA1640">
        <f t="shared" ca="1" si="841"/>
        <v>633.18119825316535</v>
      </c>
      <c r="AB1640">
        <f t="shared" ca="1" si="842"/>
        <v>633.45089657213157</v>
      </c>
      <c r="AC1640">
        <f t="shared" ca="1" si="843"/>
        <v>1.2752893690933193E-3</v>
      </c>
      <c r="AD1640">
        <f t="shared" ca="1" si="844"/>
        <v>0.56642792047689039</v>
      </c>
      <c r="AE1640">
        <f t="shared" ca="1" si="845"/>
        <v>10.129322882248724</v>
      </c>
      <c r="AF1640">
        <f t="shared" ca="1" si="846"/>
        <v>-7.2474449552828446E-8</v>
      </c>
      <c r="AG1640">
        <f t="shared" ca="1" si="847"/>
        <v>1</v>
      </c>
      <c r="AH1640">
        <f ca="1">IFERROR(IF(V35="Supercritical",MAX($D$16,IFERROR(L1640,MAX($D$16,POWER((ABS(K1640)^2)/($I$5*MAX(F1640,0.1)^2),1/3)))),IF(V35="Subcritical",MAX($D$16,IFERROR(W1640,MAX($D$16,POWER((ABS(K1640)^2)/($I$5*MAX(F1640,0.1)^2),1/3)))),IF(AND(IFERROR(V1640,0)=1,IFERROR(AG1640,0)=1),IF(IFERROR(T1640,-1E+99)&gt;=IFERROR(AE1640,-1E+99),MAX($D$16,IFERROR(L1640,MAX($D$16,POWER((ABS(K1640)^2)/($I$5*MAX(F1640,0.1)^2),1/3)))),MAX($D$16,IFERROR(W1640,MAX($D$16,POWER((ABS(K1640)^2)/($I$5*MAX(F1640,0.1)^2),1/3))))),IF(IFERROR(V1640,0)=1,MAX($D$16,IFERROR(L1640,MAX($D$16,POWER((ABS(K1640)^2)/($I$5*MAX(F1640,0.1)^2),1/3)))),IF(IFERROR(AG1640,0)=1,MAX($D$16,IFERROR(W1640,MAX($D$16,POWER((ABS(K1640)^2)/($I$5*MAX(F1640,0.1)^2),1/3)))),MAX($D$16,POWER((ABS(K1640)^2)/($I$5*MAX(F1640,0.1)^2),1/3))))))),MAX($D$16,POWER((ABS(K1640)^2)/($I$5*MAX(F1640,0.1)^2),1/3)))</f>
        <v>1.6811982531653056</v>
      </c>
      <c r="AI1640">
        <f t="shared" ca="1" si="848"/>
        <v>633.18119825316535</v>
      </c>
      <c r="AJ1640">
        <f t="shared" ca="1" si="849"/>
        <v>633.45089657213157</v>
      </c>
      <c r="AL1640">
        <v>635.5</v>
      </c>
      <c r="AM1640">
        <v>0</v>
      </c>
      <c r="AN1640">
        <f t="shared" ca="1" si="860"/>
        <v>0</v>
      </c>
      <c r="AO1640">
        <f t="shared" ca="1" si="850"/>
        <v>0</v>
      </c>
      <c r="AP1640">
        <f t="shared" ca="1" si="859"/>
        <v>0</v>
      </c>
      <c r="AQ1640">
        <f t="shared" ca="1" si="851"/>
        <v>0.56642792047689039</v>
      </c>
      <c r="AR1640" t="str">
        <f t="shared" ca="1" si="852"/>
        <v>Subcritical</v>
      </c>
      <c r="AS1640">
        <f t="shared" ca="1" si="853"/>
        <v>1.2752893690933193E-3</v>
      </c>
    </row>
    <row r="1641" spans="1:45" x14ac:dyDescent="0.35">
      <c r="A1641">
        <v>32</v>
      </c>
      <c r="B1641">
        <v>30.931000000000001</v>
      </c>
      <c r="C1641">
        <v>616082.07799999998</v>
      </c>
      <c r="D1641">
        <v>3096599.767</v>
      </c>
      <c r="E1641">
        <v>631.5</v>
      </c>
      <c r="F1641">
        <v>4.2569999999999997</v>
      </c>
      <c r="G1641">
        <v>0</v>
      </c>
      <c r="H1641" t="s">
        <v>194</v>
      </c>
      <c r="I1641">
        <v>5.7000000000000002E-2</v>
      </c>
      <c r="J1641">
        <f t="shared" si="854"/>
        <v>1</v>
      </c>
      <c r="K1641">
        <f t="shared" ca="1" si="855"/>
        <v>16.884619678952092</v>
      </c>
      <c r="L1641">
        <f t="shared" ca="1" si="856"/>
        <v>1.1704928161407653</v>
      </c>
      <c r="M1641">
        <f t="shared" ca="1" si="829"/>
        <v>4.9827879183112378</v>
      </c>
      <c r="N1641">
        <f t="shared" ca="1" si="830"/>
        <v>0.75519835840991822</v>
      </c>
      <c r="O1641">
        <f t="shared" ca="1" si="831"/>
        <v>3.3885888694766306</v>
      </c>
      <c r="P1641">
        <f t="shared" ca="1" si="832"/>
        <v>632.67049281614072</v>
      </c>
      <c r="Q1641">
        <f t="shared" ca="1" si="833"/>
        <v>633.25573922421108</v>
      </c>
      <c r="R1641">
        <f t="shared" ca="1" si="834"/>
        <v>3.7566917553107908E-3</v>
      </c>
      <c r="S1641">
        <f t="shared" ca="1" si="835"/>
        <v>1.0000000000000002</v>
      </c>
      <c r="T1641">
        <f t="shared" ca="1" si="836"/>
        <v>8.7484761941044553</v>
      </c>
      <c r="U1641">
        <f t="shared" ca="1" si="857"/>
        <v>-3.410932756753482E-2</v>
      </c>
      <c r="V1641">
        <f t="shared" ca="1" si="858"/>
        <v>1</v>
      </c>
      <c r="W1641">
        <f t="shared" ca="1" si="837"/>
        <v>1.6541425126187459</v>
      </c>
      <c r="X1641">
        <f t="shared" ca="1" si="838"/>
        <v>7.0416846762180008</v>
      </c>
      <c r="Y1641">
        <f t="shared" ca="1" si="839"/>
        <v>0.93078907836614477</v>
      </c>
      <c r="Z1641">
        <f t="shared" ca="1" si="840"/>
        <v>2.3978096798308508</v>
      </c>
      <c r="AA1641">
        <f t="shared" ca="1" si="841"/>
        <v>633.15414251261871</v>
      </c>
      <c r="AB1641">
        <f t="shared" ca="1" si="842"/>
        <v>633.44718488064575</v>
      </c>
      <c r="AC1641">
        <f t="shared" ca="1" si="843"/>
        <v>1.4234544178047363E-3</v>
      </c>
      <c r="AD1641">
        <f t="shared" ca="1" si="844"/>
        <v>0.5952422418153791</v>
      </c>
      <c r="AE1641">
        <f t="shared" ca="1" si="845"/>
        <v>9.9509988965313703</v>
      </c>
      <c r="AF1641">
        <f t="shared" ca="1" si="846"/>
        <v>-3.28095666191075E-8</v>
      </c>
      <c r="AG1641">
        <f t="shared" ca="1" si="847"/>
        <v>1</v>
      </c>
      <c r="AH1641">
        <f ca="1">IFERROR(IF(V35="Supercritical",MAX($D$16,IFERROR(L1641,MAX($D$16,POWER((ABS(K1641)^2)/($I$5*MAX(F1641,0.1)^2),1/3)))),IF(V35="Subcritical",MAX($D$16,IFERROR(W1641,MAX($D$16,POWER((ABS(K1641)^2)/($I$5*MAX(F1641,0.1)^2),1/3)))),IF(AND(IFERROR(V1641,0)=1,IFERROR(AG1641,0)=1),IF(IFERROR(T1641,-1E+99)&gt;=IFERROR(AE1641,-1E+99),MAX($D$16,IFERROR(L1641,MAX($D$16,POWER((ABS(K1641)^2)/($I$5*MAX(F1641,0.1)^2),1/3)))),MAX($D$16,IFERROR(W1641,MAX($D$16,POWER((ABS(K1641)^2)/($I$5*MAX(F1641,0.1)^2),1/3))))),IF(IFERROR(V1641,0)=1,MAX($D$16,IFERROR(L1641,MAX($D$16,POWER((ABS(K1641)^2)/($I$5*MAX(F1641,0.1)^2),1/3)))),IF(IFERROR(AG1641,0)=1,MAX($D$16,IFERROR(W1641,MAX($D$16,POWER((ABS(K1641)^2)/($I$5*MAX(F1641,0.1)^2),1/3)))),MAX($D$16,POWER((ABS(K1641)^2)/($I$5*MAX(F1641,0.1)^2),1/3))))))),MAX($D$16,POWER((ABS(K1641)^2)/($I$5*MAX(F1641,0.1)^2),1/3)))</f>
        <v>1.6541425126187459</v>
      </c>
      <c r="AI1641">
        <f t="shared" ca="1" si="848"/>
        <v>633.15414251261871</v>
      </c>
      <c r="AJ1641">
        <f t="shared" ca="1" si="849"/>
        <v>633.44718488064575</v>
      </c>
      <c r="AL1641">
        <v>635.5</v>
      </c>
      <c r="AM1641">
        <v>0</v>
      </c>
      <c r="AN1641">
        <f t="shared" ca="1" si="860"/>
        <v>0</v>
      </c>
      <c r="AO1641">
        <f t="shared" ca="1" si="850"/>
        <v>0</v>
      </c>
      <c r="AP1641">
        <f t="shared" ca="1" si="859"/>
        <v>0</v>
      </c>
      <c r="AQ1641">
        <f t="shared" ca="1" si="851"/>
        <v>0.5952422418153791</v>
      </c>
      <c r="AR1641" t="str">
        <f t="shared" ca="1" si="852"/>
        <v>Subcritical</v>
      </c>
      <c r="AS1641">
        <f t="shared" ca="1" si="853"/>
        <v>1.4234544178047363E-3</v>
      </c>
    </row>
    <row r="1642" spans="1:45" x14ac:dyDescent="0.35">
      <c r="A1642">
        <v>33</v>
      </c>
      <c r="B1642">
        <v>31.93</v>
      </c>
      <c r="C1642">
        <v>616082.15300000005</v>
      </c>
      <c r="D1642">
        <v>3096598.77</v>
      </c>
      <c r="E1642">
        <v>631.5</v>
      </c>
      <c r="F1642">
        <v>4.1479999999999997</v>
      </c>
      <c r="G1642">
        <v>0</v>
      </c>
      <c r="H1642" t="s">
        <v>194</v>
      </c>
      <c r="I1642">
        <v>5.7000000000000002E-2</v>
      </c>
      <c r="J1642">
        <f t="shared" si="854"/>
        <v>0.99899999999999878</v>
      </c>
      <c r="K1642">
        <f t="shared" ca="1" si="855"/>
        <v>16.884619678952092</v>
      </c>
      <c r="L1642">
        <f t="shared" ca="1" si="856"/>
        <v>1.1909093021914114</v>
      </c>
      <c r="M1642">
        <f t="shared" ca="1" si="829"/>
        <v>4.9398917854899747</v>
      </c>
      <c r="N1642">
        <f t="shared" ca="1" si="830"/>
        <v>0.75651286578991839</v>
      </c>
      <c r="O1642">
        <f t="shared" ca="1" si="831"/>
        <v>3.418014080500217</v>
      </c>
      <c r="P1642">
        <f t="shared" ca="1" si="832"/>
        <v>632.69090930219136</v>
      </c>
      <c r="Q1642">
        <f t="shared" ca="1" si="833"/>
        <v>633.28636395328704</v>
      </c>
      <c r="R1642">
        <f t="shared" ca="1" si="834"/>
        <v>3.8133656942244539E-3</v>
      </c>
      <c r="S1642">
        <f t="shared" ca="1" si="835"/>
        <v>0.99999999999999989</v>
      </c>
      <c r="T1642">
        <f t="shared" ca="1" si="836"/>
        <v>8.8244446187384256</v>
      </c>
      <c r="U1642">
        <f t="shared" ca="1" si="857"/>
        <v>-3.5483365266372857E-2</v>
      </c>
      <c r="V1642">
        <f t="shared" ca="1" si="858"/>
        <v>1</v>
      </c>
      <c r="W1642">
        <f t="shared" ca="1" si="837"/>
        <v>1.6217259196263016</v>
      </c>
      <c r="X1642">
        <f t="shared" ca="1" si="838"/>
        <v>6.726919114609899</v>
      </c>
      <c r="Y1642">
        <f t="shared" ca="1" si="839"/>
        <v>0.91009442541265351</v>
      </c>
      <c r="Z1642">
        <f t="shared" ca="1" si="840"/>
        <v>2.5100078343860464</v>
      </c>
      <c r="AA1642">
        <f t="shared" ca="1" si="841"/>
        <v>633.12172591962633</v>
      </c>
      <c r="AB1642">
        <f t="shared" ca="1" si="842"/>
        <v>633.44283393841738</v>
      </c>
      <c r="AC1642">
        <f t="shared" ca="1" si="843"/>
        <v>1.6072523394373439E-3</v>
      </c>
      <c r="AD1642">
        <f t="shared" ca="1" si="844"/>
        <v>0.62929146911757905</v>
      </c>
      <c r="AE1642">
        <f t="shared" ca="1" si="845"/>
        <v>9.7747448826155647</v>
      </c>
      <c r="AF1642">
        <f t="shared" ca="1" si="846"/>
        <v>-1.172793417936191E-8</v>
      </c>
      <c r="AG1642">
        <f t="shared" ca="1" si="847"/>
        <v>1</v>
      </c>
      <c r="AH1642">
        <f ca="1">IFERROR(IF(V35="Supercritical",MAX($D$16,IFERROR(L1642,MAX($D$16,POWER((ABS(K1642)^2)/($I$5*MAX(F1642,0.1)^2),1/3)))),IF(V35="Subcritical",MAX($D$16,IFERROR(W1642,MAX($D$16,POWER((ABS(K1642)^2)/($I$5*MAX(F1642,0.1)^2),1/3)))),IF(AND(IFERROR(V1642,0)=1,IFERROR(AG1642,0)=1),IF(IFERROR(T1642,-1E+99)&gt;=IFERROR(AE1642,-1E+99),MAX($D$16,IFERROR(L1642,MAX($D$16,POWER((ABS(K1642)^2)/($I$5*MAX(F1642,0.1)^2),1/3)))),MAX($D$16,IFERROR(W1642,MAX($D$16,POWER((ABS(K1642)^2)/($I$5*MAX(F1642,0.1)^2),1/3))))),IF(IFERROR(V1642,0)=1,MAX($D$16,IFERROR(L1642,MAX($D$16,POWER((ABS(K1642)^2)/($I$5*MAX(F1642,0.1)^2),1/3)))),IF(IFERROR(AG1642,0)=1,MAX($D$16,IFERROR(W1642,MAX($D$16,POWER((ABS(K1642)^2)/($I$5*MAX(F1642,0.1)^2),1/3)))),MAX($D$16,POWER((ABS(K1642)^2)/($I$5*MAX(F1642,0.1)^2),1/3))))))),MAX($D$16,POWER((ABS(K1642)^2)/($I$5*MAX(F1642,0.1)^2),1/3)))</f>
        <v>1.6217259196263016</v>
      </c>
      <c r="AI1642">
        <f t="shared" ca="1" si="848"/>
        <v>633.12172591962633</v>
      </c>
      <c r="AJ1642">
        <f t="shared" ca="1" si="849"/>
        <v>633.44283393841738</v>
      </c>
      <c r="AL1642">
        <v>635.5</v>
      </c>
      <c r="AM1642">
        <v>0</v>
      </c>
      <c r="AN1642">
        <f t="shared" ca="1" si="860"/>
        <v>0</v>
      </c>
      <c r="AO1642">
        <f t="shared" ca="1" si="850"/>
        <v>0</v>
      </c>
      <c r="AP1642">
        <f t="shared" ca="1" si="859"/>
        <v>0</v>
      </c>
      <c r="AQ1642">
        <f t="shared" ca="1" si="851"/>
        <v>0.62929146911757905</v>
      </c>
      <c r="AR1642" t="str">
        <f t="shared" ca="1" si="852"/>
        <v>Subcritical</v>
      </c>
      <c r="AS1642">
        <f t="shared" ca="1" si="853"/>
        <v>1.6072523394373439E-3</v>
      </c>
    </row>
    <row r="1643" spans="1:45" x14ac:dyDescent="0.35">
      <c r="A1643">
        <v>34</v>
      </c>
      <c r="B1643">
        <v>32.93</v>
      </c>
      <c r="C1643">
        <v>616082.22699999996</v>
      </c>
      <c r="D1643">
        <v>3096597.773</v>
      </c>
      <c r="E1643">
        <v>631.5</v>
      </c>
      <c r="F1643">
        <v>4.0380000000000003</v>
      </c>
      <c r="G1643">
        <v>0</v>
      </c>
      <c r="H1643" t="s">
        <v>194</v>
      </c>
      <c r="I1643">
        <v>5.2999999999999999E-2</v>
      </c>
      <c r="J1643">
        <f t="shared" si="854"/>
        <v>1</v>
      </c>
      <c r="K1643">
        <f t="shared" ca="1" si="855"/>
        <v>16.884619678952092</v>
      </c>
      <c r="L1643">
        <f t="shared" ca="1" si="856"/>
        <v>1.2124401500234063</v>
      </c>
      <c r="M1643">
        <f t="shared" ca="1" si="829"/>
        <v>4.8958333257945155</v>
      </c>
      <c r="N1643">
        <f t="shared" ca="1" si="830"/>
        <v>0.75753117781851131</v>
      </c>
      <c r="O1643">
        <f t="shared" ca="1" si="831"/>
        <v>3.4487733865433396</v>
      </c>
      <c r="P1643">
        <f t="shared" ca="1" si="832"/>
        <v>632.71244015002344</v>
      </c>
      <c r="Q1643">
        <f t="shared" ca="1" si="833"/>
        <v>633.31866022503516</v>
      </c>
      <c r="R1643">
        <f t="shared" ca="1" si="834"/>
        <v>3.8753519716905232E-3</v>
      </c>
      <c r="S1643">
        <f t="shared" ca="1" si="835"/>
        <v>0.99999999999999989</v>
      </c>
      <c r="T1643">
        <f t="shared" ca="1" si="836"/>
        <v>8.9038573380238404</v>
      </c>
      <c r="U1643">
        <f t="shared" ca="1" si="857"/>
        <v>-3.727072241258611E-2</v>
      </c>
      <c r="V1643">
        <f t="shared" ca="1" si="858"/>
        <v>1</v>
      </c>
      <c r="W1643">
        <f t="shared" ca="1" si="837"/>
        <v>1.5810215420138296</v>
      </c>
      <c r="X1643">
        <f t="shared" ca="1" si="838"/>
        <v>6.384164986651844</v>
      </c>
      <c r="Y1643">
        <f t="shared" ca="1" si="839"/>
        <v>0.88668427565583141</v>
      </c>
      <c r="Z1643">
        <f t="shared" ca="1" si="840"/>
        <v>2.6447655588874714</v>
      </c>
      <c r="AA1643">
        <f t="shared" ca="1" si="841"/>
        <v>633.08102154201379</v>
      </c>
      <c r="AB1643">
        <f t="shared" ca="1" si="842"/>
        <v>633.43753453189538</v>
      </c>
      <c r="AC1643">
        <f t="shared" ca="1" si="843"/>
        <v>1.8475585224524997E-3</v>
      </c>
      <c r="AD1643">
        <f t="shared" ca="1" si="844"/>
        <v>0.67155839630156089</v>
      </c>
      <c r="AE1643">
        <f t="shared" ca="1" si="845"/>
        <v>9.5988266804110864</v>
      </c>
      <c r="AF1643">
        <f t="shared" ca="1" si="846"/>
        <v>-3.3990090742008761E-9</v>
      </c>
      <c r="AG1643">
        <f t="shared" ca="1" si="847"/>
        <v>1</v>
      </c>
      <c r="AH1643">
        <f ca="1">IFERROR(IF(V35="Supercritical",MAX($D$16,IFERROR(L1643,MAX($D$16,POWER((ABS(K1643)^2)/($I$5*MAX(F1643,0.1)^2),1/3)))),IF(V35="Subcritical",MAX($D$16,IFERROR(W1643,MAX($D$16,POWER((ABS(K1643)^2)/($I$5*MAX(F1643,0.1)^2),1/3)))),IF(AND(IFERROR(V1643,0)=1,IFERROR(AG1643,0)=1),IF(IFERROR(T1643,-1E+99)&gt;=IFERROR(AE1643,-1E+99),MAX($D$16,IFERROR(L1643,MAX($D$16,POWER((ABS(K1643)^2)/($I$5*MAX(F1643,0.1)^2),1/3)))),MAX($D$16,IFERROR(W1643,MAX($D$16,POWER((ABS(K1643)^2)/($I$5*MAX(F1643,0.1)^2),1/3))))),IF(IFERROR(V1643,0)=1,MAX($D$16,IFERROR(L1643,MAX($D$16,POWER((ABS(K1643)^2)/($I$5*MAX(F1643,0.1)^2),1/3)))),IF(IFERROR(AG1643,0)=1,MAX($D$16,IFERROR(W1643,MAX($D$16,POWER((ABS(K1643)^2)/($I$5*MAX(F1643,0.1)^2),1/3)))),MAX($D$16,POWER((ABS(K1643)^2)/($I$5*MAX(F1643,0.1)^2),1/3))))))),MAX($D$16,POWER((ABS(K1643)^2)/($I$5*MAX(F1643,0.1)^2),1/3)))</f>
        <v>1.5810215420138296</v>
      </c>
      <c r="AI1643">
        <f t="shared" ca="1" si="848"/>
        <v>633.08102154201379</v>
      </c>
      <c r="AJ1643">
        <f t="shared" ca="1" si="849"/>
        <v>633.43753453189538</v>
      </c>
      <c r="AL1643">
        <v>635.5</v>
      </c>
      <c r="AM1643">
        <v>0</v>
      </c>
      <c r="AN1643">
        <f t="shared" ca="1" si="860"/>
        <v>0</v>
      </c>
      <c r="AO1643">
        <f t="shared" ca="1" si="850"/>
        <v>0</v>
      </c>
      <c r="AP1643">
        <f t="shared" ca="1" si="859"/>
        <v>0</v>
      </c>
      <c r="AQ1643">
        <f t="shared" ca="1" si="851"/>
        <v>0.67155839630156089</v>
      </c>
      <c r="AR1643" t="str">
        <f t="shared" ca="1" si="852"/>
        <v>Subcritical</v>
      </c>
      <c r="AS1643">
        <f t="shared" ca="1" si="853"/>
        <v>1.8475585224524997E-3</v>
      </c>
    </row>
    <row r="1644" spans="1:45" x14ac:dyDescent="0.35">
      <c r="A1644">
        <v>35</v>
      </c>
      <c r="B1644">
        <v>33.930999999999997</v>
      </c>
      <c r="C1644">
        <v>616082.30200000003</v>
      </c>
      <c r="D1644">
        <v>3096596.7749999999</v>
      </c>
      <c r="E1644">
        <v>631.5</v>
      </c>
      <c r="F1644">
        <v>3.9289999999999998</v>
      </c>
      <c r="G1644">
        <v>0</v>
      </c>
      <c r="H1644" t="s">
        <v>194</v>
      </c>
      <c r="I1644">
        <v>5.2999999999999999E-2</v>
      </c>
      <c r="J1644">
        <f t="shared" si="854"/>
        <v>1.0009999999999977</v>
      </c>
      <c r="K1644">
        <f t="shared" ca="1" si="855"/>
        <v>16.884619678952092</v>
      </c>
      <c r="L1644">
        <f t="shared" ca="1" si="856"/>
        <v>1.2347617477679196</v>
      </c>
      <c r="M1644">
        <f t="shared" ca="1" si="829"/>
        <v>4.8513789069801554</v>
      </c>
      <c r="N1644">
        <f t="shared" ca="1" si="830"/>
        <v>0.75820287451704993</v>
      </c>
      <c r="O1644">
        <f t="shared" ca="1" si="831"/>
        <v>3.4803753742381431</v>
      </c>
      <c r="P1644">
        <f t="shared" ca="1" si="832"/>
        <v>632.73476174776795</v>
      </c>
      <c r="Q1644">
        <f t="shared" ca="1" si="833"/>
        <v>633.35214262165186</v>
      </c>
      <c r="R1644">
        <f t="shared" ca="1" si="834"/>
        <v>3.9420378524842306E-3</v>
      </c>
      <c r="S1644">
        <f t="shared" ca="1" si="835"/>
        <v>1.0000000000000002</v>
      </c>
      <c r="T1644">
        <f t="shared" ca="1" si="836"/>
        <v>8.9854456474008551</v>
      </c>
      <c r="U1644">
        <f t="shared" ca="1" si="857"/>
        <v>-3.8565615421475741E-2</v>
      </c>
      <c r="V1644">
        <f t="shared" ca="1" si="858"/>
        <v>1</v>
      </c>
      <c r="W1644">
        <f t="shared" ca="1" si="837"/>
        <v>1.5271949022689268</v>
      </c>
      <c r="X1644">
        <f t="shared" ca="1" si="838"/>
        <v>6.0003487710146137</v>
      </c>
      <c r="Y1644">
        <f t="shared" ca="1" si="839"/>
        <v>0.85923153926128348</v>
      </c>
      <c r="Z1644">
        <f t="shared" ca="1" si="840"/>
        <v>2.8139397097240781</v>
      </c>
      <c r="AA1644">
        <f t="shared" ca="1" si="841"/>
        <v>633.02719490226889</v>
      </c>
      <c r="AB1644">
        <f t="shared" ca="1" si="842"/>
        <v>633.4307757733169</v>
      </c>
      <c r="AC1644">
        <f t="shared" ca="1" si="843"/>
        <v>2.181047619651726E-3</v>
      </c>
      <c r="AD1644">
        <f t="shared" ca="1" si="844"/>
        <v>0.7269977246930861</v>
      </c>
      <c r="AE1644">
        <f t="shared" ca="1" si="845"/>
        <v>9.4251029946604827</v>
      </c>
      <c r="AF1644">
        <f t="shared" ca="1" si="846"/>
        <v>-6.7655037128133699E-10</v>
      </c>
      <c r="AG1644">
        <f t="shared" ca="1" si="847"/>
        <v>1</v>
      </c>
      <c r="AH1644">
        <f ca="1">IFERROR(IF(V35="Supercritical",MAX($D$16,IFERROR(L1644,MAX($D$16,POWER((ABS(K1644)^2)/($I$5*MAX(F1644,0.1)^2),1/3)))),IF(V35="Subcritical",MAX($D$16,IFERROR(W1644,MAX($D$16,POWER((ABS(K1644)^2)/($I$5*MAX(F1644,0.1)^2),1/3)))),IF(AND(IFERROR(V1644,0)=1,IFERROR(AG1644,0)=1),IF(IFERROR(T1644,-1E+99)&gt;=IFERROR(AE1644,-1E+99),MAX($D$16,IFERROR(L1644,MAX($D$16,POWER((ABS(K1644)^2)/($I$5*MAX(F1644,0.1)^2),1/3)))),MAX($D$16,IFERROR(W1644,MAX($D$16,POWER((ABS(K1644)^2)/($I$5*MAX(F1644,0.1)^2),1/3))))),IF(IFERROR(V1644,0)=1,MAX($D$16,IFERROR(L1644,MAX($D$16,POWER((ABS(K1644)^2)/($I$5*MAX(F1644,0.1)^2),1/3)))),IF(IFERROR(AG1644,0)=1,MAX($D$16,IFERROR(W1644,MAX($D$16,POWER((ABS(K1644)^2)/($I$5*MAX(F1644,0.1)^2),1/3)))),MAX($D$16,POWER((ABS(K1644)^2)/($I$5*MAX(F1644,0.1)^2),1/3))))))),MAX($D$16,POWER((ABS(K1644)^2)/($I$5*MAX(F1644,0.1)^2),1/3)))</f>
        <v>1.5271949022689268</v>
      </c>
      <c r="AI1644">
        <f t="shared" ca="1" si="848"/>
        <v>633.02719490226889</v>
      </c>
      <c r="AJ1644">
        <f t="shared" ca="1" si="849"/>
        <v>633.4307757733169</v>
      </c>
      <c r="AL1644">
        <v>635.5</v>
      </c>
      <c r="AM1644">
        <v>0</v>
      </c>
      <c r="AN1644">
        <f t="shared" ca="1" si="860"/>
        <v>0</v>
      </c>
      <c r="AO1644">
        <f t="shared" ca="1" si="850"/>
        <v>0</v>
      </c>
      <c r="AP1644">
        <f t="shared" ca="1" si="859"/>
        <v>0</v>
      </c>
      <c r="AQ1644">
        <f t="shared" ca="1" si="851"/>
        <v>0.7269977246930861</v>
      </c>
      <c r="AR1644" t="str">
        <f t="shared" ca="1" si="852"/>
        <v>Subcritical</v>
      </c>
      <c r="AS1644">
        <f t="shared" ca="1" si="853"/>
        <v>2.181047619651726E-3</v>
      </c>
    </row>
    <row r="1645" spans="1:45" x14ac:dyDescent="0.35">
      <c r="A1645">
        <v>36</v>
      </c>
      <c r="B1645">
        <v>34.930999999999997</v>
      </c>
      <c r="C1645">
        <v>616082.37600000005</v>
      </c>
      <c r="D1645">
        <v>3096595.7779999999</v>
      </c>
      <c r="E1645">
        <v>631.5</v>
      </c>
      <c r="F1645">
        <v>3.82</v>
      </c>
      <c r="G1645">
        <v>0</v>
      </c>
      <c r="H1645" t="s">
        <v>194</v>
      </c>
      <c r="I1645">
        <v>0</v>
      </c>
      <c r="J1645">
        <f t="shared" si="854"/>
        <v>1</v>
      </c>
      <c r="K1645">
        <f t="shared" ca="1" si="855"/>
        <v>16.884619678952092</v>
      </c>
      <c r="L1645">
        <f t="shared" ca="1" si="856"/>
        <v>1.2581399246910729</v>
      </c>
      <c r="M1645">
        <f t="shared" ca="1" si="829"/>
        <v>4.8060945123198984</v>
      </c>
      <c r="N1645">
        <f t="shared" ca="1" si="830"/>
        <v>0.7585041422670975</v>
      </c>
      <c r="O1645">
        <f t="shared" ca="1" si="831"/>
        <v>3.5131684646796297</v>
      </c>
      <c r="P1645">
        <f t="shared" ca="1" si="832"/>
        <v>632.75813992469102</v>
      </c>
      <c r="Q1645">
        <f t="shared" ca="1" si="833"/>
        <v>633.38720988703653</v>
      </c>
      <c r="R1645">
        <f t="shared" ca="1" si="834"/>
        <v>4.0145468183708198E-3</v>
      </c>
      <c r="S1645">
        <f t="shared" ca="1" si="835"/>
        <v>1</v>
      </c>
      <c r="T1645">
        <f t="shared" ca="1" si="836"/>
        <v>9.0701090816825047</v>
      </c>
      <c r="U1645">
        <f t="shared" ca="1" si="857"/>
        <v>-4.0214466566226292E-2</v>
      </c>
      <c r="V1645">
        <f t="shared" ca="1" si="858"/>
        <v>1</v>
      </c>
      <c r="W1645">
        <f ca="1">MAX($D$16,(P8)-E1645)</f>
        <v>1.4416335020365523</v>
      </c>
      <c r="X1645">
        <f t="shared" ca="1" si="838"/>
        <v>5.5070399777796295</v>
      </c>
      <c r="Y1645">
        <f t="shared" ca="1" si="839"/>
        <v>0.82154566936292228</v>
      </c>
      <c r="Z1645">
        <f t="shared" ca="1" si="840"/>
        <v>3.0660063749455042</v>
      </c>
      <c r="AA1645">
        <f t="shared" ca="1" si="841"/>
        <v>632.94163350203655</v>
      </c>
      <c r="AB1645">
        <f t="shared" ca="1" si="842"/>
        <v>633.42075659537022</v>
      </c>
      <c r="AC1645">
        <f t="shared" ca="1" si="843"/>
        <v>2.7488624634836104E-3</v>
      </c>
      <c r="AD1645">
        <f t="shared" ca="1" si="844"/>
        <v>0.81528812497209591</v>
      </c>
      <c r="AE1645">
        <f t="shared" ca="1" si="845"/>
        <v>9.2466667230427184</v>
      </c>
      <c r="AF1645">
        <v>0</v>
      </c>
      <c r="AG1645">
        <v>1</v>
      </c>
      <c r="AH1645">
        <f ca="1">IFERROR(IF(V35="Supercritical",MAX($D$16,IFERROR(L1645,MAX($D$16,POWER((ABS(K1645)^2)/($I$5*MAX(F1645,0.1)^2),1/3)))),IF(V35="Subcritical",MAX($D$16,IFERROR(W1645,MAX($D$16,POWER((ABS(K1645)^2)/($I$5*MAX(F1645,0.1)^2),1/3)))),IF(AND(IFERROR(V1645,0)=1,IFERROR(AG1645,0)=1),IF(IFERROR(T1645,-1E+99)&gt;=IFERROR(AE1645,-1E+99),MAX($D$16,IFERROR(L1645,MAX($D$16,POWER((ABS(K1645)^2)/($I$5*MAX(F1645,0.1)^2),1/3)))),MAX($D$16,IFERROR(W1645,MAX($D$16,POWER((ABS(K1645)^2)/($I$5*MAX(F1645,0.1)^2),1/3))))),IF(IFERROR(V1645,0)=1,MAX($D$16,IFERROR(L1645,MAX($D$16,POWER((ABS(K1645)^2)/($I$5*MAX(F1645,0.1)^2),1/3)))),IF(IFERROR(AG1645,0)=1,MAX($D$16,IFERROR(W1645,MAX($D$16,POWER((ABS(K1645)^2)/($I$5*MAX(F1645,0.1)^2),1/3)))),MAX($D$16,POWER((ABS(K1645)^2)/($I$5*MAX(F1645,0.1)^2),1/3))))))),MAX($D$16,POWER((ABS(K1645)^2)/($I$5*MAX(F1645,0.1)^2),1/3)))</f>
        <v>1.4416335020365523</v>
      </c>
      <c r="AI1645">
        <f t="shared" ca="1" si="848"/>
        <v>632.94163350203655</v>
      </c>
      <c r="AJ1645">
        <f t="shared" ca="1" si="849"/>
        <v>633.42075659537022</v>
      </c>
      <c r="AL1645">
        <v>635.5</v>
      </c>
      <c r="AM1645">
        <v>0</v>
      </c>
      <c r="AN1645">
        <f t="shared" ca="1" si="860"/>
        <v>0</v>
      </c>
      <c r="AO1645">
        <f ca="1">AM1645+AN1645+MAX(0,K1645-(AM1645+AN1645)-0.05)</f>
        <v>16.834619678952091</v>
      </c>
      <c r="AP1645">
        <f t="shared" ca="1" si="859"/>
        <v>16.834619678952091</v>
      </c>
      <c r="AQ1645">
        <f t="shared" ca="1" si="851"/>
        <v>0.81528812497209591</v>
      </c>
      <c r="AR1645" t="str">
        <f t="shared" ca="1" si="852"/>
        <v>Subcritical</v>
      </c>
      <c r="AS1645">
        <f t="shared" ca="1" si="853"/>
        <v>2.7488624634836104E-3</v>
      </c>
    </row>
    <row r="1648" spans="1:45" x14ac:dyDescent="0.35">
      <c r="A1648" t="s">
        <v>200</v>
      </c>
      <c r="E1648">
        <f>E36</f>
        <v>45.363</v>
      </c>
      <c r="F1648" t="s">
        <v>144</v>
      </c>
      <c r="H1648">
        <f ca="1">N36</f>
        <v>0</v>
      </c>
      <c r="I1648" t="s">
        <v>13</v>
      </c>
      <c r="K1648" t="str">
        <f>V36</f>
        <v>Mixed</v>
      </c>
      <c r="L1648" t="s">
        <v>145</v>
      </c>
    </row>
    <row r="1649" spans="1:45" x14ac:dyDescent="0.35">
      <c r="A1649" t="s">
        <v>146</v>
      </c>
      <c r="B1649" t="s">
        <v>147</v>
      </c>
      <c r="C1649" t="s">
        <v>148</v>
      </c>
      <c r="D1649" t="s">
        <v>149</v>
      </c>
      <c r="E1649" t="s">
        <v>150</v>
      </c>
      <c r="F1649" t="s">
        <v>151</v>
      </c>
      <c r="G1649" t="s">
        <v>152</v>
      </c>
      <c r="H1649" t="s">
        <v>9</v>
      </c>
      <c r="I1649" t="s">
        <v>153</v>
      </c>
      <c r="J1649" t="s">
        <v>154</v>
      </c>
      <c r="K1649" t="s">
        <v>155</v>
      </c>
      <c r="L1649" t="s">
        <v>156</v>
      </c>
      <c r="M1649" t="s">
        <v>157</v>
      </c>
      <c r="N1649" t="s">
        <v>158</v>
      </c>
      <c r="O1649" t="s">
        <v>159</v>
      </c>
      <c r="P1649" t="s">
        <v>160</v>
      </c>
      <c r="Q1649" t="s">
        <v>161</v>
      </c>
      <c r="R1649" t="s">
        <v>162</v>
      </c>
      <c r="S1649" t="s">
        <v>163</v>
      </c>
      <c r="T1649" t="s">
        <v>164</v>
      </c>
      <c r="U1649" t="s">
        <v>165</v>
      </c>
      <c r="V1649" t="s">
        <v>166</v>
      </c>
      <c r="W1649" t="s">
        <v>167</v>
      </c>
      <c r="X1649" t="s">
        <v>168</v>
      </c>
      <c r="Y1649" t="s">
        <v>169</v>
      </c>
      <c r="Z1649" t="s">
        <v>170</v>
      </c>
      <c r="AA1649" t="s">
        <v>171</v>
      </c>
      <c r="AB1649" t="s">
        <v>172</v>
      </c>
      <c r="AC1649" t="s">
        <v>173</v>
      </c>
      <c r="AD1649" t="s">
        <v>174</v>
      </c>
      <c r="AE1649" t="s">
        <v>175</v>
      </c>
      <c r="AF1649" t="s">
        <v>176</v>
      </c>
      <c r="AG1649" t="s">
        <v>177</v>
      </c>
      <c r="AH1649" t="s">
        <v>178</v>
      </c>
      <c r="AI1649" t="s">
        <v>179</v>
      </c>
      <c r="AJ1649" t="s">
        <v>180</v>
      </c>
      <c r="AK1649" t="s">
        <v>181</v>
      </c>
      <c r="AL1649" t="s">
        <v>182</v>
      </c>
      <c r="AM1649" t="s">
        <v>183</v>
      </c>
      <c r="AN1649" t="s">
        <v>184</v>
      </c>
      <c r="AO1649" t="s">
        <v>185</v>
      </c>
      <c r="AP1649" t="s">
        <v>186</v>
      </c>
      <c r="AQ1649" t="s">
        <v>187</v>
      </c>
      <c r="AR1649" t="s">
        <v>188</v>
      </c>
      <c r="AS1649" t="s">
        <v>189</v>
      </c>
    </row>
    <row r="1650" spans="1:45" x14ac:dyDescent="0.35">
      <c r="A1650" t="s">
        <v>22</v>
      </c>
      <c r="B1650" t="s">
        <v>54</v>
      </c>
      <c r="C1650" t="s">
        <v>54</v>
      </c>
      <c r="D1650" t="s">
        <v>54</v>
      </c>
      <c r="E1650" t="s">
        <v>54</v>
      </c>
      <c r="F1650" t="s">
        <v>54</v>
      </c>
      <c r="G1650" t="s">
        <v>22</v>
      </c>
      <c r="H1650" t="s">
        <v>22</v>
      </c>
      <c r="I1650" t="s">
        <v>190</v>
      </c>
      <c r="J1650" t="s">
        <v>54</v>
      </c>
      <c r="K1650" t="s">
        <v>13</v>
      </c>
      <c r="L1650" t="s">
        <v>54</v>
      </c>
      <c r="M1650" t="s">
        <v>191</v>
      </c>
      <c r="N1650" t="s">
        <v>54</v>
      </c>
      <c r="O1650" t="s">
        <v>192</v>
      </c>
      <c r="P1650" t="s">
        <v>54</v>
      </c>
      <c r="Q1650" t="s">
        <v>54</v>
      </c>
      <c r="R1650" t="s">
        <v>22</v>
      </c>
      <c r="S1650" t="s">
        <v>22</v>
      </c>
      <c r="T1650" t="s">
        <v>193</v>
      </c>
      <c r="U1650" t="s">
        <v>54</v>
      </c>
      <c r="V1650" t="s">
        <v>22</v>
      </c>
      <c r="W1650" t="s">
        <v>54</v>
      </c>
      <c r="X1650" t="s">
        <v>191</v>
      </c>
      <c r="Y1650" t="s">
        <v>54</v>
      </c>
      <c r="Z1650" t="s">
        <v>192</v>
      </c>
      <c r="AA1650" t="s">
        <v>54</v>
      </c>
      <c r="AB1650" t="s">
        <v>54</v>
      </c>
      <c r="AC1650" t="s">
        <v>22</v>
      </c>
      <c r="AD1650" t="s">
        <v>22</v>
      </c>
      <c r="AE1650" t="s">
        <v>193</v>
      </c>
      <c r="AF1650" t="s">
        <v>54</v>
      </c>
      <c r="AG1650" t="s">
        <v>22</v>
      </c>
      <c r="AH1650" t="s">
        <v>54</v>
      </c>
      <c r="AI1650" t="s">
        <v>54</v>
      </c>
      <c r="AJ1650" t="s">
        <v>54</v>
      </c>
      <c r="AK1650" t="s">
        <v>54</v>
      </c>
      <c r="AL1650" t="s">
        <v>54</v>
      </c>
      <c r="AM1650" t="s">
        <v>13</v>
      </c>
      <c r="AN1650" t="s">
        <v>13</v>
      </c>
      <c r="AO1650" t="s">
        <v>13</v>
      </c>
      <c r="AP1650" t="s">
        <v>13</v>
      </c>
      <c r="AQ1650" t="s">
        <v>22</v>
      </c>
      <c r="AR1650" t="s">
        <v>22</v>
      </c>
      <c r="AS1650" t="s">
        <v>22</v>
      </c>
    </row>
    <row r="1651" spans="1:45" x14ac:dyDescent="0.35">
      <c r="A1651">
        <v>1</v>
      </c>
      <c r="B1651">
        <v>0</v>
      </c>
      <c r="C1651">
        <v>616073.13500000001</v>
      </c>
      <c r="D1651">
        <v>3096615.2420000001</v>
      </c>
      <c r="E1651">
        <v>631.5</v>
      </c>
      <c r="F1651">
        <v>2.0499999999999998</v>
      </c>
      <c r="G1651">
        <v>0</v>
      </c>
      <c r="H1651" t="s">
        <v>194</v>
      </c>
      <c r="I1651">
        <v>0</v>
      </c>
      <c r="J1651">
        <v>0</v>
      </c>
      <c r="K1651">
        <v>0</v>
      </c>
      <c r="L1651">
        <f>MAX($D$16,(P9)-E1651)</f>
        <v>0.05</v>
      </c>
      <c r="M1651">
        <f t="shared" ref="M1651:M1697" si="861">((F1651)+(G1651)*(L1651))*(L1651)</f>
        <v>0.10249999999999999</v>
      </c>
      <c r="N1651">
        <f t="shared" ref="N1651:N1697" si="862">(((F1651)+(G1651)*(L1651))*(L1651))/MAX((F1651)+2*(L1651)*SQRT(1+(G1651)^2),0.000001)</f>
        <v>4.7674418604651159E-2</v>
      </c>
      <c r="O1651">
        <f t="shared" ref="O1651:O1697" si="863">ABS(K1651)/MAX(((F1651)+(G1651)*(L1651))*(L1651),0.000001)</f>
        <v>0</v>
      </c>
      <c r="P1651">
        <f t="shared" ref="P1651:P1697" si="864">E1651+L1651</f>
        <v>631.54999999999995</v>
      </c>
      <c r="Q1651">
        <f t="shared" ref="Q1651:Q1697" si="865">P1651+((ABS(K1651)/MAX(((F1651)+(G1651)*(L1651))*(L1651),0.000001))^2)/(2*$I$5)</f>
        <v>631.54999999999995</v>
      </c>
      <c r="R1651">
        <f t="shared" ref="R1651:R1697" si="866">((ABS(K1651)*$D$6)/(MAX(((F1651)+(G1651)*(L1651))*(L1651),0.000001)*MAX(((((F1651)+(G1651)*(L1651))*(L1651))/MAX((F1651)+2*(L1651)*SQRT(1+(G1651)^2),0.000001))^(2/3),0.000001)))^2</f>
        <v>0</v>
      </c>
      <c r="S1651">
        <f t="shared" ref="S1651:S1697" si="867">ABS(ABS(K1651)/MAX(((F1651)+(G1651)*(L1651))*(L1651),0.000001))/SQRT($I$5*MAX((((F1651)+(G1651)*(L1651))*(L1651))/MAX((F1651)+2*(G1651)*(L1651),0.000001),0.000001))</f>
        <v>0</v>
      </c>
      <c r="T1651">
        <f t="shared" ref="T1651:T1697" si="868">((F1651)*(L1651)^2)/2+(G1651)*(L1651)^3/3+(ABS(K1651)^2)/($I$5*MAX(((F1651)+(G1651)*(L1651))*(L1651),0.000001))</f>
        <v>2.5625000000000001E-3</v>
      </c>
      <c r="U1651">
        <v>0</v>
      </c>
      <c r="V1651">
        <v>1</v>
      </c>
      <c r="W1651">
        <f t="shared" ref="W1651:W1696" ca="1" si="869">IF($D$20=0,IFERROR(W1652,MAX($D$16,POWER((ABS(K1651)^2)/($I$5*MAX(F1651,0.1)^2),1/3))),IF(IFERROR(AG1652,0)=0,IFERROR(W1652,MAX($D$16,POWER((ABS(K1651)^2)/($I$5*MAX(F1651,0.1)^2),1/3))),IF(OR(IFERROR(W1651,0)=0,IFERROR(AD1652,0)&gt;1),MAX($D$16,POWER((ABS(K1651)^2)/($I$5*MAX(F1651,0.1)^2),1/3)),IF(IFERROR(AF1651,0)&gt;0,MAX($D$16,IFERROR(W1651,0)+((IFERROR(AF1651,0))*$D$18*IF((IFERROR(AD1651,0))&lt;1,1,-1))),IF(IFERROR(AF1651,0)&lt;0,IF(ABS((MAX($D$16,POWER((ABS(K1651)^2)/($I$5*MAX(F1651,0.1)^2),1/3)))-IFERROR(W1651,0))&gt;$D$19,MAX($D$16,IF((MAX($D$16,POWER((ABS(K1651)^2)/($I$5*MAX(F1651,0.1)^2),1/3)))&gt;IFERROR(W1651,0),MIN((MAX($D$16,POWER((ABS(K1651)^2)/($I$5*MAX(F1651,0.1)^2),1/3))),IFERROR(W1651,0)+(MIN(ABS(IFERROR(AF1651,0))*$D$18,ABS((MAX($D$16,POWER((ABS(K1651)^2)/($I$5*MAX(F1651,0.1)^2),1/3)))-IFERROR(W1651,0))))),MAX((MAX($D$16,POWER((ABS(K1651)^2)/($I$5*MAX(F1651,0.1)^2),1/3))),IFERROR(W1651,0)-(MIN(ABS(IFERROR(AF1651,0))*$D$18,ABS((MAX($D$16,POWER((ABS(K1651)^2)/($I$5*MAX(F1651,0.1)^2),1/3)))-IFERROR(W1651,0))))))),MAX($D$16,POWER((ABS(K1651)^2)/($I$5*MAX(F1651,0.1)^2),1/3))),MAX($D$16,IFERROR(W1651,0)))))))</f>
        <v>0.91913913566120276</v>
      </c>
      <c r="X1651">
        <f t="shared" ref="X1651:X1697" ca="1" si="870">((F1651)+(G1651)*(W1651))*(W1651)</f>
        <v>1.8842352281054655</v>
      </c>
      <c r="Y1651">
        <f t="shared" ref="Y1651:Y1697" ca="1" si="871">(((F1651)+(G1651)*(W1651))*(W1651))/MAX((F1651)+2*(W1651)*SQRT(1+(G1651)^2),0.000001)</f>
        <v>0.48459371902531972</v>
      </c>
      <c r="Z1651">
        <f t="shared" ref="Z1651:Z1697" ca="1" si="872">ABS(K1651)/MAX(((F1651)+(G1651)*(W1651))*(W1651),0.000001)</f>
        <v>0</v>
      </c>
      <c r="AA1651">
        <f t="shared" ref="AA1651:AA1697" ca="1" si="873">E1651+W1651</f>
        <v>632.41913913566123</v>
      </c>
      <c r="AB1651">
        <f t="shared" ref="AB1651:AB1697" ca="1" si="874">AA1651+((ABS(K1651)/MAX(((F1651)+(G1651)*(W1651))*(W1651),0.000001))^2)/(2*$I$5)</f>
        <v>632.41913913566123</v>
      </c>
      <c r="AC1651">
        <f t="shared" ref="AC1651:AC1697" ca="1" si="875">((ABS(K1651)*$D$6)/(MAX(((F1651)+(G1651)*(W1651))*(W1651),0.000001)*MAX(((((F1651)+(G1651)*(W1651))*(W1651))/MAX((F1651)+2*(W1651)*SQRT(1+(G1651)^2),0.000001))^(2/3),0.000001)))^2</f>
        <v>0</v>
      </c>
      <c r="AD1651">
        <f t="shared" ref="AD1651:AD1697" ca="1" si="876">ABS(ABS(K1651)/MAX(((F1651)+(G1651)*(W1651))*(W1651),0.000001))/SQRT($I$5*MAX((((F1651)+(G1651)*(W1651))*(W1651))/MAX((F1651)+2*(G1651)*(W1651),0.000001),0.000001))</f>
        <v>0</v>
      </c>
      <c r="AE1651">
        <f t="shared" ref="AE1651:AE1697" ca="1" si="877">((F1651)*(W1651)^2)/2+(G1651)*(W1651)^3/3+(ABS(K1651)^2)/($I$5*MAX(((F1651)+(G1651)*(W1651))*(W1651),0.000001))</f>
        <v>0.86593716947162336</v>
      </c>
      <c r="AF1651">
        <f t="shared" ref="AF1651:AF1696" ca="1" si="878">IF($D$20=0,0,IFERROR(AB1652+(((AC1651+AC1652)/2)*J1652)+(IF(Z1651&gt;Z1652,$D$8*((Z1651^2-Z1652^2)/(2*$I$5)),$D$9*((Z1652^2-Z1651^2)/(2*$I$5)))+($D$10*(ABS(I1652)/90)*(MAX(Z1651^2,Z1652^2)/(2*$I$5))))-AB1651,0))</f>
        <v>0</v>
      </c>
      <c r="AG1651">
        <f t="shared" ref="AG1651:AG1696" ca="1" si="879">IF($D$20=0,1,IFERROR(IF(ROUND(AD1651,3)=1,1,IF(AND(ABS(AF1651)&lt;$D$19,AD1651&lt;1),1,0)),0))</f>
        <v>1</v>
      </c>
      <c r="AH1651">
        <f ca="1">IFERROR(IF(V36="Supercritical",MAX($D$16,IFERROR(L1651,MAX($D$16,POWER((ABS(K1651)^2)/($I$5*MAX(F1651,0.1)^2),1/3)))),IF(V36="Subcritical",MAX($D$16,IFERROR(W1651,MAX($D$16,POWER((ABS(K1651)^2)/($I$5*MAX(F1651,0.1)^2),1/3)))),IF(AND(IFERROR(V1651,0)=1,IFERROR(AG1651,0)=1),IF(IFERROR(T1651,-1E+99)&gt;=IFERROR(AE1651,-1E+99),MAX($D$16,IFERROR(L1651,MAX($D$16,POWER((ABS(K1651)^2)/($I$5*MAX(F1651,0.1)^2),1/3)))),MAX($D$16,IFERROR(W1651,MAX($D$16,POWER((ABS(K1651)^2)/($I$5*MAX(F1651,0.1)^2),1/3))))),IF(IFERROR(V1651,0)=1,MAX($D$16,IFERROR(L1651,MAX($D$16,POWER((ABS(K1651)^2)/($I$5*MAX(F1651,0.1)^2),1/3)))),IF(IFERROR(AG1651,0)=1,MAX($D$16,IFERROR(W1651,MAX($D$16,POWER((ABS(K1651)^2)/($I$5*MAX(F1651,0.1)^2),1/3)))),MAX($D$16,POWER((ABS(K1651)^2)/($I$5*MAX(F1651,0.1)^2),1/3))))))),MAX($D$16,POWER((ABS(K1651)^2)/($I$5*MAX(F1651,0.1)^2),1/3)))</f>
        <v>0.91913913566120276</v>
      </c>
      <c r="AI1651">
        <f t="shared" ref="AI1651:AI1697" ca="1" si="880">E1651+AH1651</f>
        <v>632.41913913566123</v>
      </c>
      <c r="AJ1651">
        <f t="shared" ref="AJ1651:AJ1697" ca="1" si="881">AI1651+((ABS(K1651)/MAX(((F1651)+(G1651)*(AH1651))*(AH1651),0.000001))^2)/(2*$I$5)</f>
        <v>632.41913913566123</v>
      </c>
      <c r="AM1651">
        <v>0</v>
      </c>
      <c r="AN1651">
        <v>0</v>
      </c>
      <c r="AO1651">
        <f t="shared" ref="AO1651:AO1697" si="882">AM1651+AN1651</f>
        <v>0</v>
      </c>
      <c r="AP1651">
        <f>AO1651</f>
        <v>0</v>
      </c>
      <c r="AQ1651">
        <f t="shared" ref="AQ1651:AQ1697" ca="1" si="883">ABS(ABS(K1651)/MAX(((F1651)+(G1651)*(AH1651))*(AH1651),0.000001))/SQRT($I$5*MAX((((F1651)+(G1651)*(AH1651))*(AH1651))/MAX((F1651)+2*(G1651)*(AH1651),0.000001),0.000001))</f>
        <v>0</v>
      </c>
      <c r="AR1651" t="str">
        <f t="shared" ref="AR1651:AR1697" ca="1" si="884">IF(AQ1651&lt;1,"Subcritical","Supercritical")</f>
        <v>Subcritical</v>
      </c>
      <c r="AS1651">
        <f t="shared" ref="AS1651:AS1697" ca="1" si="885">((ABS(K1651)*$D$6)/(MAX(((F1651)+(G1651)*(AH1651))*(AH1651),0.000001)*MAX(((((F1651)+(G1651)*(AH1651))*(AH1651))/MAX((F1651)+2*(AH1651)*SQRT(1+(G1651)^2),0.000001))^(2/3),0.000001)))^2</f>
        <v>0</v>
      </c>
    </row>
    <row r="1652" spans="1:45" x14ac:dyDescent="0.35">
      <c r="A1652">
        <v>2</v>
      </c>
      <c r="B1652">
        <v>1</v>
      </c>
      <c r="C1652">
        <v>616073.55599999998</v>
      </c>
      <c r="D1652">
        <v>3096614.335</v>
      </c>
      <c r="E1652">
        <v>631.5</v>
      </c>
      <c r="F1652">
        <v>2.3319999999999999</v>
      </c>
      <c r="G1652">
        <v>0</v>
      </c>
      <c r="H1652" t="s">
        <v>194</v>
      </c>
      <c r="I1652">
        <v>0</v>
      </c>
      <c r="J1652">
        <f t="shared" ref="J1652:J1697" si="886">B1652-B1651</f>
        <v>1</v>
      </c>
      <c r="K1652">
        <v>0</v>
      </c>
      <c r="L1652">
        <f t="shared" ref="L1652:L1697" ca="1" si="887">IF($D$20=0,IFERROR(L1651,MAX($D$16,POWER((ABS(K1652)^2)/($I$5*MAX(F1652,0.1)^2),1/3))),IF(IFERROR(V1651,0)=0,IFERROR(L1651,MAX($D$16,POWER((ABS(K1652)^2)/($I$5*MAX(F1652,0.1)^2),1/3))),IF(OR(IFERROR(L1652,0)=0,IFERROR(S1651,0)&lt;1,IFERROR(S1652,0)&lt;1),MAX($D$16,POWER((ABS(K1652)^2)/($I$5*MAX(F1652,0.1)^2),1/3)),IF(IFERROR(U1652,0)&gt;0,MAX($D$16,IFERROR(L1652,0)+((IFERROR(U1652,0))*$D$18*IF((IFERROR(S1652,0))&lt;1,1,-1))),IF(IFERROR(U1652,0)&lt;0,IF(ABS((MAX($D$16,POWER((ABS(K1652)^2)/($I$5*MAX(F1652,0.1)^2),1/3)))-IFERROR(L1652,0))&gt;$D$19,MAX($D$16,IF((MAX($D$16,POWER((ABS(K1652)^2)/($I$5*MAX(F1652,0.1)^2),1/3)))&gt;IFERROR(L1652,0),MIN((MAX($D$16,POWER((ABS(K1652)^2)/($I$5*MAX(F1652,0.1)^2),1/3))),IFERROR(L1652,0)+(MIN(ABS(IFERROR(U1652,0))*$D$18,ABS((MAX($D$16,POWER((ABS(K1652)^2)/($I$5*MAX(F1652,0.1)^2),1/3)))-IFERROR(L1652,0))))),MAX((MAX($D$16,POWER((ABS(K1652)^2)/($I$5*MAX(F1652,0.1)^2),1/3))),IFERROR(L1652,0)-(MIN(ABS(IFERROR(U1652,0))*$D$18,ABS((MAX($D$16,POWER((ABS(K1652)^2)/($I$5*MAX(F1652,0.1)^2),1/3)))-IFERROR(L1652,0))))))),MAX($D$16,POWER((ABS(K1652)^2)/($I$5*MAX(F1652,0.1)^2),1/3))),MAX($D$16,IFERROR(L1652,0)))))))</f>
        <v>0.05</v>
      </c>
      <c r="M1652">
        <f t="shared" ca="1" si="861"/>
        <v>0.1166</v>
      </c>
      <c r="N1652">
        <f t="shared" ca="1" si="862"/>
        <v>4.7944078947368421E-2</v>
      </c>
      <c r="O1652">
        <f t="shared" ca="1" si="863"/>
        <v>0</v>
      </c>
      <c r="P1652">
        <f t="shared" ca="1" si="864"/>
        <v>631.54999999999995</v>
      </c>
      <c r="Q1652">
        <f t="shared" ca="1" si="865"/>
        <v>631.54999999999995</v>
      </c>
      <c r="R1652">
        <f t="shared" ca="1" si="866"/>
        <v>0</v>
      </c>
      <c r="S1652">
        <f t="shared" ca="1" si="867"/>
        <v>0</v>
      </c>
      <c r="T1652">
        <f t="shared" ca="1" si="868"/>
        <v>2.9150000000000005E-3</v>
      </c>
      <c r="U1652">
        <f t="shared" ref="U1652:U1697" ca="1" si="888">IF($D$20=0,0,IFERROR(Q1651-(((R1651+R1652)/2)*J1652)-(IF(O1651&gt;O1652,$D$8*((O1651^2-O1652^2)/(2*$I$5)),$D$9*((O1652^2-O1651^2)/(2*$I$5)))+($D$10*(ABS(I1652)/90)*(MAX(O1651^2,O1652^2)/(2*$I$5))))-Q1652,0))</f>
        <v>0</v>
      </c>
      <c r="V1652">
        <f t="shared" ref="V1652:V1697" ca="1" si="889">IF($D$20=0,1,IFERROR(IF(ROUND(S1652,3)=1,1,IF(AND(ABS(U1652)&lt;$D$19,S1652&gt;1),1,0)),0))</f>
        <v>0</v>
      </c>
      <c r="W1652">
        <f t="shared" ca="1" si="869"/>
        <v>0.90860806929580895</v>
      </c>
      <c r="X1652">
        <f t="shared" ca="1" si="870"/>
        <v>2.1188740175978262</v>
      </c>
      <c r="Y1652">
        <f t="shared" ca="1" si="871"/>
        <v>0.51066850865885305</v>
      </c>
      <c r="Z1652">
        <f t="shared" ca="1" si="872"/>
        <v>0</v>
      </c>
      <c r="AA1652">
        <f t="shared" ca="1" si="873"/>
        <v>632.40860806929584</v>
      </c>
      <c r="AB1652">
        <f t="shared" ca="1" si="874"/>
        <v>632.40860806929584</v>
      </c>
      <c r="AC1652">
        <f t="shared" ca="1" si="875"/>
        <v>0</v>
      </c>
      <c r="AD1652">
        <f t="shared" ca="1" si="876"/>
        <v>0</v>
      </c>
      <c r="AE1652">
        <f t="shared" ca="1" si="877"/>
        <v>0.9626130151053075</v>
      </c>
      <c r="AF1652">
        <f t="shared" ca="1" si="878"/>
        <v>-7.0597885120037063E-2</v>
      </c>
      <c r="AG1652">
        <f t="shared" ca="1" si="879"/>
        <v>0</v>
      </c>
      <c r="AH1652">
        <f ca="1">IFERROR(IF(V36="Supercritical",MAX($D$16,IFERROR(L1652,MAX($D$16,POWER((ABS(K1652)^2)/($I$5*MAX(F1652,0.1)^2),1/3)))),IF(V36="Subcritical",MAX($D$16,IFERROR(W1652,MAX($D$16,POWER((ABS(K1652)^2)/($I$5*MAX(F1652,0.1)^2),1/3)))),IF(AND(IFERROR(V1652,0)=1,IFERROR(AG1652,0)=1),IF(IFERROR(T1652,-1E+99)&gt;=IFERROR(AE1652,-1E+99),MAX($D$16,IFERROR(L1652,MAX($D$16,POWER((ABS(K1652)^2)/($I$5*MAX(F1652,0.1)^2),1/3)))),MAX($D$16,IFERROR(W1652,MAX($D$16,POWER((ABS(K1652)^2)/($I$5*MAX(F1652,0.1)^2),1/3))))),IF(IFERROR(V1652,0)=1,MAX($D$16,IFERROR(L1652,MAX($D$16,POWER((ABS(K1652)^2)/($I$5*MAX(F1652,0.1)^2),1/3)))),IF(IFERROR(AG1652,0)=1,MAX($D$16,IFERROR(W1652,MAX($D$16,POWER((ABS(K1652)^2)/($I$5*MAX(F1652,0.1)^2),1/3)))),MAX($D$16,POWER((ABS(K1652)^2)/($I$5*MAX(F1652,0.1)^2),1/3))))))),MAX($D$16,POWER((ABS(K1652)^2)/($I$5*MAX(F1652,0.1)^2),1/3)))</f>
        <v>0.05</v>
      </c>
      <c r="AI1652">
        <f t="shared" ca="1" si="880"/>
        <v>631.54999999999995</v>
      </c>
      <c r="AJ1652">
        <f t="shared" ca="1" si="881"/>
        <v>631.54999999999995</v>
      </c>
      <c r="AM1652">
        <v>0</v>
      </c>
      <c r="AN1652">
        <v>0</v>
      </c>
      <c r="AO1652">
        <f t="shared" si="882"/>
        <v>0</v>
      </c>
      <c r="AP1652">
        <f t="shared" ref="AP1652:AP1697" si="890">AP1651+AO1652</f>
        <v>0</v>
      </c>
      <c r="AQ1652">
        <f t="shared" ca="1" si="883"/>
        <v>0</v>
      </c>
      <c r="AR1652" t="str">
        <f t="shared" ca="1" si="884"/>
        <v>Subcritical</v>
      </c>
      <c r="AS1652">
        <f t="shared" ca="1" si="885"/>
        <v>0</v>
      </c>
    </row>
    <row r="1653" spans="1:45" x14ac:dyDescent="0.35">
      <c r="A1653">
        <v>3</v>
      </c>
      <c r="B1653">
        <v>2</v>
      </c>
      <c r="C1653">
        <v>616073.97699999996</v>
      </c>
      <c r="D1653">
        <v>3096613.4279999998</v>
      </c>
      <c r="E1653">
        <v>631.5</v>
      </c>
      <c r="F1653">
        <v>2.6139999999999999</v>
      </c>
      <c r="G1653">
        <v>0</v>
      </c>
      <c r="H1653" t="s">
        <v>194</v>
      </c>
      <c r="I1653">
        <v>5.1999999999999998E-2</v>
      </c>
      <c r="J1653">
        <f t="shared" si="886"/>
        <v>1</v>
      </c>
      <c r="K1653">
        <f t="shared" ref="K1653:K1678" ca="1" si="891">K1652+(AO1573 + AO1619)</f>
        <v>0</v>
      </c>
      <c r="L1653">
        <f t="shared" ca="1" si="887"/>
        <v>0.05</v>
      </c>
      <c r="M1653">
        <f t="shared" ca="1" si="861"/>
        <v>0.13070000000000001</v>
      </c>
      <c r="N1653">
        <f t="shared" ca="1" si="862"/>
        <v>4.8157700810611645E-2</v>
      </c>
      <c r="O1653">
        <f t="shared" ca="1" si="863"/>
        <v>0</v>
      </c>
      <c r="P1653">
        <f t="shared" ca="1" si="864"/>
        <v>631.54999999999995</v>
      </c>
      <c r="Q1653">
        <f t="shared" ca="1" si="865"/>
        <v>631.54999999999995</v>
      </c>
      <c r="R1653">
        <f t="shared" ca="1" si="866"/>
        <v>0</v>
      </c>
      <c r="S1653">
        <f t="shared" ca="1" si="867"/>
        <v>0</v>
      </c>
      <c r="T1653">
        <f t="shared" ca="1" si="868"/>
        <v>3.2675000000000004E-3</v>
      </c>
      <c r="U1653">
        <f t="shared" ca="1" si="888"/>
        <v>0</v>
      </c>
      <c r="V1653">
        <f t="shared" ca="1" si="889"/>
        <v>0</v>
      </c>
      <c r="W1653">
        <f t="shared" ca="1" si="869"/>
        <v>0.82704869060825781</v>
      </c>
      <c r="X1653">
        <f t="shared" ca="1" si="870"/>
        <v>2.1619052772499856</v>
      </c>
      <c r="Y1653">
        <f t="shared" ca="1" si="871"/>
        <v>0.50652669893717095</v>
      </c>
      <c r="Z1653">
        <f t="shared" ca="1" si="872"/>
        <v>0</v>
      </c>
      <c r="AA1653">
        <f t="shared" ca="1" si="873"/>
        <v>632.32704869060831</v>
      </c>
      <c r="AB1653">
        <f t="shared" ca="1" si="874"/>
        <v>632.32704869060831</v>
      </c>
      <c r="AC1653">
        <f t="shared" ca="1" si="875"/>
        <v>0</v>
      </c>
      <c r="AD1653">
        <f t="shared" ca="1" si="876"/>
        <v>0</v>
      </c>
      <c r="AE1653">
        <f t="shared" ca="1" si="877"/>
        <v>0.89400046438434166</v>
      </c>
      <c r="AF1653">
        <f t="shared" ca="1" si="878"/>
        <v>0</v>
      </c>
      <c r="AG1653">
        <f t="shared" ca="1" si="879"/>
        <v>1</v>
      </c>
      <c r="AH1653">
        <f ca="1">IFERROR(IF(V36="Supercritical",MAX($D$16,IFERROR(L1653,MAX($D$16,POWER((ABS(K1653)^2)/($I$5*MAX(F1653,0.1)^2),1/3)))),IF(V36="Subcritical",MAX($D$16,IFERROR(W1653,MAX($D$16,POWER((ABS(K1653)^2)/($I$5*MAX(F1653,0.1)^2),1/3)))),IF(AND(IFERROR(V1653,0)=1,IFERROR(AG1653,0)=1),IF(IFERROR(T1653,-1E+99)&gt;=IFERROR(AE1653,-1E+99),MAX($D$16,IFERROR(L1653,MAX($D$16,POWER((ABS(K1653)^2)/($I$5*MAX(F1653,0.1)^2),1/3)))),MAX($D$16,IFERROR(W1653,MAX($D$16,POWER((ABS(K1653)^2)/($I$5*MAX(F1653,0.1)^2),1/3))))),IF(IFERROR(V1653,0)=1,MAX($D$16,IFERROR(L1653,MAX($D$16,POWER((ABS(K1653)^2)/($I$5*MAX(F1653,0.1)^2),1/3)))),IF(IFERROR(AG1653,0)=1,MAX($D$16,IFERROR(W1653,MAX($D$16,POWER((ABS(K1653)^2)/($I$5*MAX(F1653,0.1)^2),1/3)))),MAX($D$16,POWER((ABS(K1653)^2)/($I$5*MAX(F1653,0.1)^2),1/3))))))),MAX($D$16,POWER((ABS(K1653)^2)/($I$5*MAX(F1653,0.1)^2),1/3)))</f>
        <v>0.82704869060825781</v>
      </c>
      <c r="AI1653">
        <f t="shared" ca="1" si="880"/>
        <v>632.32704869060831</v>
      </c>
      <c r="AJ1653">
        <f t="shared" ca="1" si="881"/>
        <v>632.32704869060831</v>
      </c>
      <c r="AM1653">
        <v>0</v>
      </c>
      <c r="AN1653">
        <v>0</v>
      </c>
      <c r="AO1653">
        <f t="shared" si="882"/>
        <v>0</v>
      </c>
      <c r="AP1653">
        <f t="shared" si="890"/>
        <v>0</v>
      </c>
      <c r="AQ1653">
        <f t="shared" ca="1" si="883"/>
        <v>0</v>
      </c>
      <c r="AR1653" t="str">
        <f t="shared" ca="1" si="884"/>
        <v>Subcritical</v>
      </c>
      <c r="AS1653">
        <f t="shared" ca="1" si="885"/>
        <v>0</v>
      </c>
    </row>
    <row r="1654" spans="1:45" x14ac:dyDescent="0.35">
      <c r="A1654">
        <v>4</v>
      </c>
      <c r="B1654">
        <v>3</v>
      </c>
      <c r="C1654">
        <v>616074.39899999998</v>
      </c>
      <c r="D1654">
        <v>3096612.5210000002</v>
      </c>
      <c r="E1654">
        <v>631.5</v>
      </c>
      <c r="F1654">
        <v>2.8969999999999998</v>
      </c>
      <c r="G1654">
        <v>0</v>
      </c>
      <c r="H1654" t="s">
        <v>194</v>
      </c>
      <c r="I1654">
        <v>5.1999999999999998E-2</v>
      </c>
      <c r="J1654">
        <f t="shared" si="886"/>
        <v>1</v>
      </c>
      <c r="K1654">
        <f t="shared" ca="1" si="891"/>
        <v>0</v>
      </c>
      <c r="L1654">
        <f t="shared" ca="1" si="887"/>
        <v>0.05</v>
      </c>
      <c r="M1654">
        <f t="shared" ca="1" si="861"/>
        <v>0.14485000000000001</v>
      </c>
      <c r="N1654">
        <f t="shared" ca="1" si="862"/>
        <v>4.8331664998331671E-2</v>
      </c>
      <c r="O1654">
        <f t="shared" ca="1" si="863"/>
        <v>0</v>
      </c>
      <c r="P1654">
        <f t="shared" ca="1" si="864"/>
        <v>631.54999999999995</v>
      </c>
      <c r="Q1654">
        <f t="shared" ca="1" si="865"/>
        <v>631.54999999999995</v>
      </c>
      <c r="R1654">
        <f t="shared" ca="1" si="866"/>
        <v>0</v>
      </c>
      <c r="S1654">
        <f t="shared" ca="1" si="867"/>
        <v>0</v>
      </c>
      <c r="T1654">
        <f t="shared" ca="1" si="868"/>
        <v>3.6212500000000003E-3</v>
      </c>
      <c r="U1654">
        <f t="shared" ca="1" si="888"/>
        <v>0</v>
      </c>
      <c r="V1654">
        <f t="shared" ca="1" si="889"/>
        <v>0</v>
      </c>
      <c r="W1654">
        <f t="shared" ca="1" si="869"/>
        <v>0.81606055055554061</v>
      </c>
      <c r="X1654">
        <f t="shared" ca="1" si="870"/>
        <v>2.3641274149594009</v>
      </c>
      <c r="Y1654">
        <f t="shared" ca="1" si="871"/>
        <v>0.52198370548745865</v>
      </c>
      <c r="Z1654">
        <f t="shared" ca="1" si="872"/>
        <v>0</v>
      </c>
      <c r="AA1654">
        <f t="shared" ca="1" si="873"/>
        <v>632.31606055055556</v>
      </c>
      <c r="AB1654">
        <f t="shared" ca="1" si="874"/>
        <v>632.31606055055556</v>
      </c>
      <c r="AC1654">
        <f t="shared" ca="1" si="875"/>
        <v>0</v>
      </c>
      <c r="AD1654">
        <f t="shared" ca="1" si="876"/>
        <v>0</v>
      </c>
      <c r="AE1654">
        <f t="shared" ca="1" si="877"/>
        <v>0.96463555991760785</v>
      </c>
      <c r="AF1654">
        <f t="shared" ca="1" si="878"/>
        <v>-7.3339403733484687E-2</v>
      </c>
      <c r="AG1654">
        <f t="shared" ca="1" si="879"/>
        <v>0</v>
      </c>
      <c r="AH1654">
        <f ca="1">IFERROR(IF(V36="Supercritical",MAX($D$16,IFERROR(L1654,MAX($D$16,POWER((ABS(K1654)^2)/($I$5*MAX(F1654,0.1)^2),1/3)))),IF(V36="Subcritical",MAX($D$16,IFERROR(W1654,MAX($D$16,POWER((ABS(K1654)^2)/($I$5*MAX(F1654,0.1)^2),1/3)))),IF(AND(IFERROR(V1654,0)=1,IFERROR(AG1654,0)=1),IF(IFERROR(T1654,-1E+99)&gt;=IFERROR(AE1654,-1E+99),MAX($D$16,IFERROR(L1654,MAX($D$16,POWER((ABS(K1654)^2)/($I$5*MAX(F1654,0.1)^2),1/3)))),MAX($D$16,IFERROR(W1654,MAX($D$16,POWER((ABS(K1654)^2)/($I$5*MAX(F1654,0.1)^2),1/3))))),IF(IFERROR(V1654,0)=1,MAX($D$16,IFERROR(L1654,MAX($D$16,POWER((ABS(K1654)^2)/($I$5*MAX(F1654,0.1)^2),1/3)))),IF(IFERROR(AG1654,0)=1,MAX($D$16,IFERROR(W1654,MAX($D$16,POWER((ABS(K1654)^2)/($I$5*MAX(F1654,0.1)^2),1/3)))),MAX($D$16,POWER((ABS(K1654)^2)/($I$5*MAX(F1654,0.1)^2),1/3))))))),MAX($D$16,POWER((ABS(K1654)^2)/($I$5*MAX(F1654,0.1)^2),1/3)))</f>
        <v>0.05</v>
      </c>
      <c r="AI1654">
        <f t="shared" ca="1" si="880"/>
        <v>631.54999999999995</v>
      </c>
      <c r="AJ1654">
        <f t="shared" ca="1" si="881"/>
        <v>631.54999999999995</v>
      </c>
      <c r="AM1654">
        <v>0</v>
      </c>
      <c r="AN1654">
        <v>0</v>
      </c>
      <c r="AO1654">
        <f t="shared" si="882"/>
        <v>0</v>
      </c>
      <c r="AP1654">
        <f t="shared" si="890"/>
        <v>0</v>
      </c>
      <c r="AQ1654">
        <f t="shared" ca="1" si="883"/>
        <v>0</v>
      </c>
      <c r="AR1654" t="str">
        <f t="shared" ca="1" si="884"/>
        <v>Subcritical</v>
      </c>
      <c r="AS1654">
        <f t="shared" ca="1" si="885"/>
        <v>0</v>
      </c>
    </row>
    <row r="1655" spans="1:45" x14ac:dyDescent="0.35">
      <c r="A1655">
        <v>5</v>
      </c>
      <c r="B1655">
        <v>4</v>
      </c>
      <c r="C1655">
        <v>616074.81999999995</v>
      </c>
      <c r="D1655">
        <v>3096611.6140000001</v>
      </c>
      <c r="E1655">
        <v>631.5</v>
      </c>
      <c r="F1655">
        <v>3.1789999999999998</v>
      </c>
      <c r="G1655">
        <v>0</v>
      </c>
      <c r="H1655" t="s">
        <v>194</v>
      </c>
      <c r="I1655">
        <v>0</v>
      </c>
      <c r="J1655">
        <f t="shared" si="886"/>
        <v>1</v>
      </c>
      <c r="K1655">
        <f t="shared" ca="1" si="891"/>
        <v>0</v>
      </c>
      <c r="L1655">
        <f t="shared" ca="1" si="887"/>
        <v>0.05</v>
      </c>
      <c r="M1655">
        <f t="shared" ca="1" si="861"/>
        <v>0.15895000000000001</v>
      </c>
      <c r="N1655">
        <f t="shared" ca="1" si="862"/>
        <v>4.8475144861238183E-2</v>
      </c>
      <c r="O1655">
        <f t="shared" ca="1" si="863"/>
        <v>0</v>
      </c>
      <c r="P1655">
        <f t="shared" ca="1" si="864"/>
        <v>631.54999999999995</v>
      </c>
      <c r="Q1655">
        <f t="shared" ca="1" si="865"/>
        <v>631.54999999999995</v>
      </c>
      <c r="R1655">
        <f t="shared" ca="1" si="866"/>
        <v>0</v>
      </c>
      <c r="S1655">
        <f t="shared" ca="1" si="867"/>
        <v>0</v>
      </c>
      <c r="T1655">
        <f t="shared" ca="1" si="868"/>
        <v>3.9737500000000007E-3</v>
      </c>
      <c r="U1655">
        <f t="shared" ca="1" si="888"/>
        <v>0</v>
      </c>
      <c r="V1655">
        <f t="shared" ca="1" si="889"/>
        <v>0</v>
      </c>
      <c r="W1655">
        <f t="shared" ca="1" si="869"/>
        <v>0.7317306358367035</v>
      </c>
      <c r="X1655">
        <f t="shared" ca="1" si="870"/>
        <v>2.3261716913248804</v>
      </c>
      <c r="Y1655">
        <f t="shared" ca="1" si="871"/>
        <v>0.50106431808453111</v>
      </c>
      <c r="Z1655">
        <f t="shared" ca="1" si="872"/>
        <v>0</v>
      </c>
      <c r="AA1655">
        <f t="shared" ca="1" si="873"/>
        <v>632.2317306358367</v>
      </c>
      <c r="AB1655">
        <f t="shared" ca="1" si="874"/>
        <v>632.2317306358367</v>
      </c>
      <c r="AC1655">
        <f t="shared" ca="1" si="875"/>
        <v>0</v>
      </c>
      <c r="AD1655">
        <f t="shared" ca="1" si="876"/>
        <v>0</v>
      </c>
      <c r="AE1655">
        <f t="shared" ca="1" si="877"/>
        <v>0.85106554537924728</v>
      </c>
      <c r="AF1655">
        <f t="shared" ca="1" si="878"/>
        <v>0</v>
      </c>
      <c r="AG1655">
        <f t="shared" ca="1" si="879"/>
        <v>1</v>
      </c>
      <c r="AH1655">
        <f ca="1">IFERROR(IF(V36="Supercritical",MAX($D$16,IFERROR(L1655,MAX($D$16,POWER((ABS(K1655)^2)/($I$5*MAX(F1655,0.1)^2),1/3)))),IF(V36="Subcritical",MAX($D$16,IFERROR(W1655,MAX($D$16,POWER((ABS(K1655)^2)/($I$5*MAX(F1655,0.1)^2),1/3)))),IF(AND(IFERROR(V1655,0)=1,IFERROR(AG1655,0)=1),IF(IFERROR(T1655,-1E+99)&gt;=IFERROR(AE1655,-1E+99),MAX($D$16,IFERROR(L1655,MAX($D$16,POWER((ABS(K1655)^2)/($I$5*MAX(F1655,0.1)^2),1/3)))),MAX($D$16,IFERROR(W1655,MAX($D$16,POWER((ABS(K1655)^2)/($I$5*MAX(F1655,0.1)^2),1/3))))),IF(IFERROR(V1655,0)=1,MAX($D$16,IFERROR(L1655,MAX($D$16,POWER((ABS(K1655)^2)/($I$5*MAX(F1655,0.1)^2),1/3)))),IF(IFERROR(AG1655,0)=1,MAX($D$16,IFERROR(W1655,MAX($D$16,POWER((ABS(K1655)^2)/($I$5*MAX(F1655,0.1)^2),1/3)))),MAX($D$16,POWER((ABS(K1655)^2)/($I$5*MAX(F1655,0.1)^2),1/3))))))),MAX($D$16,POWER((ABS(K1655)^2)/($I$5*MAX(F1655,0.1)^2),1/3)))</f>
        <v>0.7317306358367035</v>
      </c>
      <c r="AI1655">
        <f t="shared" ca="1" si="880"/>
        <v>632.2317306358367</v>
      </c>
      <c r="AJ1655">
        <f t="shared" ca="1" si="881"/>
        <v>632.2317306358367</v>
      </c>
      <c r="AM1655">
        <v>0</v>
      </c>
      <c r="AN1655">
        <v>0</v>
      </c>
      <c r="AO1655">
        <f t="shared" si="882"/>
        <v>0</v>
      </c>
      <c r="AP1655">
        <f t="shared" si="890"/>
        <v>0</v>
      </c>
      <c r="AQ1655">
        <f t="shared" ca="1" si="883"/>
        <v>0</v>
      </c>
      <c r="AR1655" t="str">
        <f t="shared" ca="1" si="884"/>
        <v>Subcritical</v>
      </c>
      <c r="AS1655">
        <f t="shared" ca="1" si="885"/>
        <v>0</v>
      </c>
    </row>
    <row r="1656" spans="1:45" x14ac:dyDescent="0.35">
      <c r="A1656">
        <v>6</v>
      </c>
      <c r="B1656">
        <v>5</v>
      </c>
      <c r="C1656">
        <v>616075.24100000004</v>
      </c>
      <c r="D1656">
        <v>3096610.7069999999</v>
      </c>
      <c r="E1656">
        <v>631.5</v>
      </c>
      <c r="F1656">
        <v>3.4609999999999999</v>
      </c>
      <c r="G1656">
        <v>0</v>
      </c>
      <c r="H1656" t="s">
        <v>194</v>
      </c>
      <c r="I1656">
        <v>5.1999999999999998E-2</v>
      </c>
      <c r="J1656">
        <f t="shared" si="886"/>
        <v>1</v>
      </c>
      <c r="K1656">
        <f t="shared" ca="1" si="891"/>
        <v>0</v>
      </c>
      <c r="L1656">
        <f t="shared" ca="1" si="887"/>
        <v>0.05</v>
      </c>
      <c r="M1656">
        <f t="shared" ca="1" si="861"/>
        <v>0.17305000000000001</v>
      </c>
      <c r="N1656">
        <f t="shared" ca="1" si="862"/>
        <v>4.8595900028081999E-2</v>
      </c>
      <c r="O1656">
        <f t="shared" ca="1" si="863"/>
        <v>0</v>
      </c>
      <c r="P1656">
        <f t="shared" ca="1" si="864"/>
        <v>631.54999999999995</v>
      </c>
      <c r="Q1656">
        <f t="shared" ca="1" si="865"/>
        <v>631.54999999999995</v>
      </c>
      <c r="R1656">
        <f t="shared" ca="1" si="866"/>
        <v>0</v>
      </c>
      <c r="S1656">
        <f t="shared" ca="1" si="867"/>
        <v>0</v>
      </c>
      <c r="T1656">
        <f t="shared" ca="1" si="868"/>
        <v>4.3262500000000002E-3</v>
      </c>
      <c r="U1656">
        <f t="shared" ca="1" si="888"/>
        <v>0</v>
      </c>
      <c r="V1656">
        <f t="shared" ca="1" si="889"/>
        <v>0</v>
      </c>
      <c r="W1656">
        <f t="shared" ca="1" si="869"/>
        <v>0.7208372577420108</v>
      </c>
      <c r="X1656">
        <f t="shared" ca="1" si="870"/>
        <v>2.4948177490450991</v>
      </c>
      <c r="Y1656">
        <f t="shared" ca="1" si="871"/>
        <v>0.50886872892862156</v>
      </c>
      <c r="Z1656">
        <f t="shared" ca="1" si="872"/>
        <v>0</v>
      </c>
      <c r="AA1656">
        <f t="shared" ca="1" si="873"/>
        <v>632.22083725774201</v>
      </c>
      <c r="AB1656">
        <f t="shared" ca="1" si="874"/>
        <v>632.22083725774201</v>
      </c>
      <c r="AC1656">
        <f t="shared" ca="1" si="875"/>
        <v>0</v>
      </c>
      <c r="AD1656">
        <f t="shared" ca="1" si="876"/>
        <v>0</v>
      </c>
      <c r="AE1656">
        <f t="shared" ca="1" si="877"/>
        <v>0.89917879239388265</v>
      </c>
      <c r="AF1656">
        <f t="shared" ca="1" si="878"/>
        <v>-7.1899764141335254E-2</v>
      </c>
      <c r="AG1656">
        <f t="shared" ca="1" si="879"/>
        <v>0</v>
      </c>
      <c r="AH1656">
        <f ca="1">IFERROR(IF(V36="Supercritical",MAX($D$16,IFERROR(L1656,MAX($D$16,POWER((ABS(K1656)^2)/($I$5*MAX(F1656,0.1)^2),1/3)))),IF(V36="Subcritical",MAX($D$16,IFERROR(W1656,MAX($D$16,POWER((ABS(K1656)^2)/($I$5*MAX(F1656,0.1)^2),1/3)))),IF(AND(IFERROR(V1656,0)=1,IFERROR(AG1656,0)=1),IF(IFERROR(T1656,-1E+99)&gt;=IFERROR(AE1656,-1E+99),MAX($D$16,IFERROR(L1656,MAX($D$16,POWER((ABS(K1656)^2)/($I$5*MAX(F1656,0.1)^2),1/3)))),MAX($D$16,IFERROR(W1656,MAX($D$16,POWER((ABS(K1656)^2)/($I$5*MAX(F1656,0.1)^2),1/3))))),IF(IFERROR(V1656,0)=1,MAX($D$16,IFERROR(L1656,MAX($D$16,POWER((ABS(K1656)^2)/($I$5*MAX(F1656,0.1)^2),1/3)))),IF(IFERROR(AG1656,0)=1,MAX($D$16,IFERROR(W1656,MAX($D$16,POWER((ABS(K1656)^2)/($I$5*MAX(F1656,0.1)^2),1/3)))),MAX($D$16,POWER((ABS(K1656)^2)/($I$5*MAX(F1656,0.1)^2),1/3))))))),MAX($D$16,POWER((ABS(K1656)^2)/($I$5*MAX(F1656,0.1)^2),1/3)))</f>
        <v>0.05</v>
      </c>
      <c r="AI1656">
        <f t="shared" ca="1" si="880"/>
        <v>631.54999999999995</v>
      </c>
      <c r="AJ1656">
        <f t="shared" ca="1" si="881"/>
        <v>631.54999999999995</v>
      </c>
      <c r="AM1656">
        <v>0</v>
      </c>
      <c r="AN1656">
        <v>0</v>
      </c>
      <c r="AO1656">
        <f t="shared" si="882"/>
        <v>0</v>
      </c>
      <c r="AP1656">
        <f t="shared" si="890"/>
        <v>0</v>
      </c>
      <c r="AQ1656">
        <f t="shared" ca="1" si="883"/>
        <v>0</v>
      </c>
      <c r="AR1656" t="str">
        <f t="shared" ca="1" si="884"/>
        <v>Subcritical</v>
      </c>
      <c r="AS1656">
        <f t="shared" ca="1" si="885"/>
        <v>0</v>
      </c>
    </row>
    <row r="1657" spans="1:45" x14ac:dyDescent="0.35">
      <c r="A1657">
        <v>7</v>
      </c>
      <c r="B1657">
        <v>6.0010000000000003</v>
      </c>
      <c r="C1657">
        <v>616075.66299999994</v>
      </c>
      <c r="D1657">
        <v>3096609.8</v>
      </c>
      <c r="E1657">
        <v>631.5</v>
      </c>
      <c r="F1657">
        <v>3.8980000000000001</v>
      </c>
      <c r="G1657">
        <v>0</v>
      </c>
      <c r="H1657" t="s">
        <v>194</v>
      </c>
      <c r="I1657">
        <v>5.266</v>
      </c>
      <c r="J1657">
        <f t="shared" si="886"/>
        <v>1.0010000000000003</v>
      </c>
      <c r="K1657">
        <f t="shared" ca="1" si="891"/>
        <v>0</v>
      </c>
      <c r="L1657">
        <f t="shared" ca="1" si="887"/>
        <v>0.05</v>
      </c>
      <c r="M1657">
        <f t="shared" ca="1" si="861"/>
        <v>0.19490000000000002</v>
      </c>
      <c r="N1657">
        <f t="shared" ca="1" si="862"/>
        <v>4.8749374687343673E-2</v>
      </c>
      <c r="O1657">
        <f t="shared" ca="1" si="863"/>
        <v>0</v>
      </c>
      <c r="P1657">
        <f t="shared" ca="1" si="864"/>
        <v>631.54999999999995</v>
      </c>
      <c r="Q1657">
        <f t="shared" ca="1" si="865"/>
        <v>631.54999999999995</v>
      </c>
      <c r="R1657">
        <f t="shared" ca="1" si="866"/>
        <v>0</v>
      </c>
      <c r="S1657">
        <f t="shared" ca="1" si="867"/>
        <v>0</v>
      </c>
      <c r="T1657">
        <f t="shared" ca="1" si="868"/>
        <v>4.872500000000001E-3</v>
      </c>
      <c r="U1657">
        <f t="shared" ca="1" si="888"/>
        <v>0</v>
      </c>
      <c r="V1657">
        <f t="shared" ca="1" si="889"/>
        <v>0</v>
      </c>
      <c r="W1657">
        <f t="shared" ca="1" si="869"/>
        <v>0.63892702106291344</v>
      </c>
      <c r="X1657">
        <f t="shared" ca="1" si="870"/>
        <v>2.4905375281032365</v>
      </c>
      <c r="Y1657">
        <f t="shared" ca="1" si="871"/>
        <v>0.4811838795748426</v>
      </c>
      <c r="Z1657">
        <f t="shared" ca="1" si="872"/>
        <v>0</v>
      </c>
      <c r="AA1657">
        <f t="shared" ca="1" si="873"/>
        <v>632.13892702106295</v>
      </c>
      <c r="AB1657">
        <f t="shared" ca="1" si="874"/>
        <v>632.13892702106295</v>
      </c>
      <c r="AC1657">
        <f t="shared" ca="1" si="875"/>
        <v>0</v>
      </c>
      <c r="AD1657">
        <f t="shared" ca="1" si="876"/>
        <v>0</v>
      </c>
      <c r="AE1657">
        <f t="shared" ca="1" si="877"/>
        <v>0.79563586183819646</v>
      </c>
      <c r="AF1657">
        <f t="shared" ca="1" si="878"/>
        <v>0</v>
      </c>
      <c r="AG1657">
        <f t="shared" ca="1" si="879"/>
        <v>1</v>
      </c>
      <c r="AH1657">
        <f ca="1">IFERROR(IF(V36="Supercritical",MAX($D$16,IFERROR(L1657,MAX($D$16,POWER((ABS(K1657)^2)/($I$5*MAX(F1657,0.1)^2),1/3)))),IF(V36="Subcritical",MAX($D$16,IFERROR(W1657,MAX($D$16,POWER((ABS(K1657)^2)/($I$5*MAX(F1657,0.1)^2),1/3)))),IF(AND(IFERROR(V1657,0)=1,IFERROR(AG1657,0)=1),IF(IFERROR(T1657,-1E+99)&gt;=IFERROR(AE1657,-1E+99),MAX($D$16,IFERROR(L1657,MAX($D$16,POWER((ABS(K1657)^2)/($I$5*MAX(F1657,0.1)^2),1/3)))),MAX($D$16,IFERROR(W1657,MAX($D$16,POWER((ABS(K1657)^2)/($I$5*MAX(F1657,0.1)^2),1/3))))),IF(IFERROR(V1657,0)=1,MAX($D$16,IFERROR(L1657,MAX($D$16,POWER((ABS(K1657)^2)/($I$5*MAX(F1657,0.1)^2),1/3)))),IF(IFERROR(AG1657,0)=1,MAX($D$16,IFERROR(W1657,MAX($D$16,POWER((ABS(K1657)^2)/($I$5*MAX(F1657,0.1)^2),1/3)))),MAX($D$16,POWER((ABS(K1657)^2)/($I$5*MAX(F1657,0.1)^2),1/3))))))),MAX($D$16,POWER((ABS(K1657)^2)/($I$5*MAX(F1657,0.1)^2),1/3)))</f>
        <v>0.63892702106291344</v>
      </c>
      <c r="AI1657">
        <f t="shared" ca="1" si="880"/>
        <v>632.13892702106295</v>
      </c>
      <c r="AJ1657">
        <f t="shared" ca="1" si="881"/>
        <v>632.13892702106295</v>
      </c>
      <c r="AM1657">
        <v>0</v>
      </c>
      <c r="AN1657">
        <v>0</v>
      </c>
      <c r="AO1657">
        <f t="shared" si="882"/>
        <v>0</v>
      </c>
      <c r="AP1657">
        <f t="shared" si="890"/>
        <v>0</v>
      </c>
      <c r="AQ1657">
        <f t="shared" ca="1" si="883"/>
        <v>0</v>
      </c>
      <c r="AR1657" t="str">
        <f t="shared" ca="1" si="884"/>
        <v>Subcritical</v>
      </c>
      <c r="AS1657">
        <f t="shared" ca="1" si="885"/>
        <v>0</v>
      </c>
    </row>
    <row r="1658" spans="1:45" x14ac:dyDescent="0.35">
      <c r="A1658">
        <v>8</v>
      </c>
      <c r="B1658">
        <v>6.9859999999999998</v>
      </c>
      <c r="C1658">
        <v>616075.995</v>
      </c>
      <c r="D1658">
        <v>3096608.872</v>
      </c>
      <c r="E1658">
        <v>631.5</v>
      </c>
      <c r="F1658">
        <v>4.2640000000000002</v>
      </c>
      <c r="G1658">
        <v>0</v>
      </c>
      <c r="H1658" t="s">
        <v>194</v>
      </c>
      <c r="I1658">
        <v>17.565999999999999</v>
      </c>
      <c r="J1658">
        <f t="shared" si="886"/>
        <v>0.98499999999999943</v>
      </c>
      <c r="K1658">
        <f t="shared" ca="1" si="891"/>
        <v>0</v>
      </c>
      <c r="L1658">
        <f t="shared" ca="1" si="887"/>
        <v>0.05</v>
      </c>
      <c r="M1658">
        <f t="shared" ca="1" si="861"/>
        <v>0.21320000000000003</v>
      </c>
      <c r="N1658">
        <f t="shared" ca="1" si="862"/>
        <v>4.8854262144821275E-2</v>
      </c>
      <c r="O1658">
        <f t="shared" ca="1" si="863"/>
        <v>0</v>
      </c>
      <c r="P1658">
        <f t="shared" ca="1" si="864"/>
        <v>631.54999999999995</v>
      </c>
      <c r="Q1658">
        <f t="shared" ca="1" si="865"/>
        <v>631.54999999999995</v>
      </c>
      <c r="R1658">
        <f t="shared" ca="1" si="866"/>
        <v>0</v>
      </c>
      <c r="S1658">
        <f t="shared" ca="1" si="867"/>
        <v>0</v>
      </c>
      <c r="T1658">
        <f t="shared" ca="1" si="868"/>
        <v>5.3300000000000014E-3</v>
      </c>
      <c r="U1658">
        <f t="shared" ca="1" si="888"/>
        <v>0</v>
      </c>
      <c r="V1658">
        <f t="shared" ca="1" si="889"/>
        <v>0</v>
      </c>
      <c r="W1658">
        <f t="shared" ca="1" si="869"/>
        <v>0.62905901356781857</v>
      </c>
      <c r="X1658">
        <f t="shared" ca="1" si="870"/>
        <v>2.6823076338531786</v>
      </c>
      <c r="Y1658">
        <f t="shared" ca="1" si="871"/>
        <v>0.4857389176892532</v>
      </c>
      <c r="Z1658">
        <f t="shared" ca="1" si="872"/>
        <v>0</v>
      </c>
      <c r="AA1658">
        <f t="shared" ca="1" si="873"/>
        <v>632.12905901356783</v>
      </c>
      <c r="AB1658">
        <f t="shared" ca="1" si="874"/>
        <v>632.12905901356783</v>
      </c>
      <c r="AC1658">
        <f t="shared" ca="1" si="875"/>
        <v>0</v>
      </c>
      <c r="AD1658">
        <f t="shared" ca="1" si="876"/>
        <v>0</v>
      </c>
      <c r="AE1658">
        <f t="shared" ca="1" si="877"/>
        <v>0.84366489711855497</v>
      </c>
      <c r="AF1658">
        <f t="shared" ca="1" si="878"/>
        <v>-6.4986731786120799E-2</v>
      </c>
      <c r="AG1658">
        <f t="shared" ca="1" si="879"/>
        <v>0</v>
      </c>
      <c r="AH1658">
        <f ca="1">IFERROR(IF(V36="Supercritical",MAX($D$16,IFERROR(L1658,MAX($D$16,POWER((ABS(K1658)^2)/($I$5*MAX(F1658,0.1)^2),1/3)))),IF(V36="Subcritical",MAX($D$16,IFERROR(W1658,MAX($D$16,POWER((ABS(K1658)^2)/($I$5*MAX(F1658,0.1)^2),1/3)))),IF(AND(IFERROR(V1658,0)=1,IFERROR(AG1658,0)=1),IF(IFERROR(T1658,-1E+99)&gt;=IFERROR(AE1658,-1E+99),MAX($D$16,IFERROR(L1658,MAX($D$16,POWER((ABS(K1658)^2)/($I$5*MAX(F1658,0.1)^2),1/3)))),MAX($D$16,IFERROR(W1658,MAX($D$16,POWER((ABS(K1658)^2)/($I$5*MAX(F1658,0.1)^2),1/3))))),IF(IFERROR(V1658,0)=1,MAX($D$16,IFERROR(L1658,MAX($D$16,POWER((ABS(K1658)^2)/($I$5*MAX(F1658,0.1)^2),1/3)))),IF(IFERROR(AG1658,0)=1,MAX($D$16,IFERROR(W1658,MAX($D$16,POWER((ABS(K1658)^2)/($I$5*MAX(F1658,0.1)^2),1/3)))),MAX($D$16,POWER((ABS(K1658)^2)/($I$5*MAX(F1658,0.1)^2),1/3))))))),MAX($D$16,POWER((ABS(K1658)^2)/($I$5*MAX(F1658,0.1)^2),1/3)))</f>
        <v>0.05</v>
      </c>
      <c r="AI1658">
        <f t="shared" ca="1" si="880"/>
        <v>631.54999999999995</v>
      </c>
      <c r="AJ1658">
        <f t="shared" ca="1" si="881"/>
        <v>631.54999999999995</v>
      </c>
      <c r="AM1658">
        <v>0</v>
      </c>
      <c r="AN1658">
        <v>0</v>
      </c>
      <c r="AO1658">
        <f t="shared" si="882"/>
        <v>0</v>
      </c>
      <c r="AP1658">
        <f t="shared" si="890"/>
        <v>0</v>
      </c>
      <c r="AQ1658">
        <f t="shared" ca="1" si="883"/>
        <v>0</v>
      </c>
      <c r="AR1658" t="str">
        <f t="shared" ca="1" si="884"/>
        <v>Subcritical</v>
      </c>
      <c r="AS1658">
        <f t="shared" ca="1" si="885"/>
        <v>0</v>
      </c>
    </row>
    <row r="1659" spans="1:45" x14ac:dyDescent="0.35">
      <c r="A1659">
        <v>9</v>
      </c>
      <c r="B1659">
        <v>7.9870000000000001</v>
      </c>
      <c r="C1659">
        <v>616076.03200000001</v>
      </c>
      <c r="D1659">
        <v>3096607.872</v>
      </c>
      <c r="E1659">
        <v>631.5</v>
      </c>
      <c r="F1659">
        <v>4.6059999999999999</v>
      </c>
      <c r="G1659">
        <v>0</v>
      </c>
      <c r="H1659" t="s">
        <v>194</v>
      </c>
      <c r="I1659">
        <v>5.8999999999999997E-2</v>
      </c>
      <c r="J1659">
        <f t="shared" si="886"/>
        <v>1.0010000000000003</v>
      </c>
      <c r="K1659">
        <f t="shared" ca="1" si="891"/>
        <v>0</v>
      </c>
      <c r="L1659">
        <f t="shared" ca="1" si="887"/>
        <v>0.05</v>
      </c>
      <c r="M1659">
        <f t="shared" ca="1" si="861"/>
        <v>0.2303</v>
      </c>
      <c r="N1659">
        <f t="shared" ca="1" si="862"/>
        <v>4.8937526561835962E-2</v>
      </c>
      <c r="O1659">
        <f t="shared" ca="1" si="863"/>
        <v>0</v>
      </c>
      <c r="P1659">
        <f t="shared" ca="1" si="864"/>
        <v>631.54999999999995</v>
      </c>
      <c r="Q1659">
        <f t="shared" ca="1" si="865"/>
        <v>631.54999999999995</v>
      </c>
      <c r="R1659">
        <f t="shared" ca="1" si="866"/>
        <v>0</v>
      </c>
      <c r="S1659">
        <f t="shared" ca="1" si="867"/>
        <v>0</v>
      </c>
      <c r="T1659">
        <f t="shared" ca="1" si="868"/>
        <v>5.7575000000000013E-3</v>
      </c>
      <c r="U1659">
        <f t="shared" ca="1" si="888"/>
        <v>0</v>
      </c>
      <c r="V1659">
        <f t="shared" ca="1" si="889"/>
        <v>0</v>
      </c>
      <c r="W1659">
        <f t="shared" ca="1" si="869"/>
        <v>0.55494856029071193</v>
      </c>
      <c r="X1659">
        <f t="shared" ca="1" si="870"/>
        <v>2.5560930686990191</v>
      </c>
      <c r="Y1659">
        <f t="shared" ca="1" si="871"/>
        <v>0.44719018113450787</v>
      </c>
      <c r="Z1659">
        <f t="shared" ca="1" si="872"/>
        <v>0</v>
      </c>
      <c r="AA1659">
        <f t="shared" ca="1" si="873"/>
        <v>632.05494856029077</v>
      </c>
      <c r="AB1659">
        <f t="shared" ca="1" si="874"/>
        <v>632.05494856029077</v>
      </c>
      <c r="AC1659">
        <f t="shared" ca="1" si="875"/>
        <v>0</v>
      </c>
      <c r="AD1659">
        <f t="shared" ca="1" si="876"/>
        <v>0</v>
      </c>
      <c r="AE1659">
        <f t="shared" ca="1" si="877"/>
        <v>0.70925008422179425</v>
      </c>
      <c r="AF1659">
        <f t="shared" ca="1" si="878"/>
        <v>0</v>
      </c>
      <c r="AG1659">
        <f t="shared" ca="1" si="879"/>
        <v>1</v>
      </c>
      <c r="AH1659">
        <f ca="1">IFERROR(IF(V36="Supercritical",MAX($D$16,IFERROR(L1659,MAX($D$16,POWER((ABS(K1659)^2)/($I$5*MAX(F1659,0.1)^2),1/3)))),IF(V36="Subcritical",MAX($D$16,IFERROR(W1659,MAX($D$16,POWER((ABS(K1659)^2)/($I$5*MAX(F1659,0.1)^2),1/3)))),IF(AND(IFERROR(V1659,0)=1,IFERROR(AG1659,0)=1),IF(IFERROR(T1659,-1E+99)&gt;=IFERROR(AE1659,-1E+99),MAX($D$16,IFERROR(L1659,MAX($D$16,POWER((ABS(K1659)^2)/($I$5*MAX(F1659,0.1)^2),1/3)))),MAX($D$16,IFERROR(W1659,MAX($D$16,POWER((ABS(K1659)^2)/($I$5*MAX(F1659,0.1)^2),1/3))))),IF(IFERROR(V1659,0)=1,MAX($D$16,IFERROR(L1659,MAX($D$16,POWER((ABS(K1659)^2)/($I$5*MAX(F1659,0.1)^2),1/3)))),IF(IFERROR(AG1659,0)=1,MAX($D$16,IFERROR(W1659,MAX($D$16,POWER((ABS(K1659)^2)/($I$5*MAX(F1659,0.1)^2),1/3)))),MAX($D$16,POWER((ABS(K1659)^2)/($I$5*MAX(F1659,0.1)^2),1/3))))))),MAX($D$16,POWER((ABS(K1659)^2)/($I$5*MAX(F1659,0.1)^2),1/3)))</f>
        <v>0.55494856029071193</v>
      </c>
      <c r="AI1659">
        <f t="shared" ca="1" si="880"/>
        <v>632.05494856029077</v>
      </c>
      <c r="AJ1659">
        <f t="shared" ca="1" si="881"/>
        <v>632.05494856029077</v>
      </c>
      <c r="AM1659">
        <v>0</v>
      </c>
      <c r="AN1659">
        <v>0</v>
      </c>
      <c r="AO1659">
        <f t="shared" si="882"/>
        <v>0</v>
      </c>
      <c r="AP1659">
        <f t="shared" si="890"/>
        <v>0</v>
      </c>
      <c r="AQ1659">
        <f t="shared" ca="1" si="883"/>
        <v>0</v>
      </c>
      <c r="AR1659" t="str">
        <f t="shared" ca="1" si="884"/>
        <v>Subcritical</v>
      </c>
      <c r="AS1659">
        <f t="shared" ca="1" si="885"/>
        <v>0</v>
      </c>
    </row>
    <row r="1660" spans="1:45" x14ac:dyDescent="0.35">
      <c r="A1660">
        <v>10</v>
      </c>
      <c r="B1660">
        <v>8.9870000000000001</v>
      </c>
      <c r="C1660">
        <v>616076.06999999995</v>
      </c>
      <c r="D1660">
        <v>3096606.8730000001</v>
      </c>
      <c r="E1660">
        <v>631.5</v>
      </c>
      <c r="F1660">
        <v>4.7160000000000002</v>
      </c>
      <c r="G1660">
        <v>0</v>
      </c>
      <c r="H1660" t="s">
        <v>194</v>
      </c>
      <c r="I1660">
        <v>0</v>
      </c>
      <c r="J1660">
        <f t="shared" si="886"/>
        <v>1</v>
      </c>
      <c r="K1660">
        <f t="shared" ca="1" si="891"/>
        <v>0</v>
      </c>
      <c r="L1660">
        <f t="shared" ca="1" si="887"/>
        <v>0.05</v>
      </c>
      <c r="M1660">
        <f t="shared" ca="1" si="861"/>
        <v>0.23580000000000001</v>
      </c>
      <c r="N1660">
        <f t="shared" ca="1" si="862"/>
        <v>4.8961794019933558E-2</v>
      </c>
      <c r="O1660">
        <f t="shared" ca="1" si="863"/>
        <v>0</v>
      </c>
      <c r="P1660">
        <f t="shared" ca="1" si="864"/>
        <v>631.54999999999995</v>
      </c>
      <c r="Q1660">
        <f t="shared" ca="1" si="865"/>
        <v>631.54999999999995</v>
      </c>
      <c r="R1660">
        <f t="shared" ca="1" si="866"/>
        <v>0</v>
      </c>
      <c r="S1660">
        <f t="shared" ca="1" si="867"/>
        <v>0</v>
      </c>
      <c r="T1660">
        <f t="shared" ca="1" si="868"/>
        <v>5.8950000000000018E-3</v>
      </c>
      <c r="U1660">
        <f t="shared" ca="1" si="888"/>
        <v>0</v>
      </c>
      <c r="V1660">
        <f t="shared" ca="1" si="889"/>
        <v>0</v>
      </c>
      <c r="W1660">
        <f t="shared" ca="1" si="869"/>
        <v>0.54572370369338696</v>
      </c>
      <c r="X1660">
        <f t="shared" ca="1" si="870"/>
        <v>2.573632986618013</v>
      </c>
      <c r="Y1660">
        <f t="shared" ca="1" si="871"/>
        <v>0.44316079097754452</v>
      </c>
      <c r="Z1660">
        <f t="shared" ca="1" si="872"/>
        <v>0</v>
      </c>
      <c r="AA1660">
        <f t="shared" ca="1" si="873"/>
        <v>632.0457237036934</v>
      </c>
      <c r="AB1660">
        <f t="shared" ca="1" si="874"/>
        <v>632.0457237036934</v>
      </c>
      <c r="AC1660">
        <f t="shared" ca="1" si="875"/>
        <v>0</v>
      </c>
      <c r="AD1660">
        <f t="shared" ca="1" si="876"/>
        <v>0</v>
      </c>
      <c r="AE1660">
        <f t="shared" ca="1" si="877"/>
        <v>0.70224626270232759</v>
      </c>
      <c r="AF1660">
        <f t="shared" ca="1" si="878"/>
        <v>-6.2446475198612461E-2</v>
      </c>
      <c r="AG1660">
        <f t="shared" ca="1" si="879"/>
        <v>0</v>
      </c>
      <c r="AH1660">
        <f ca="1">IFERROR(IF(V36="Supercritical",MAX($D$16,IFERROR(L1660,MAX($D$16,POWER((ABS(K1660)^2)/($I$5*MAX(F1660,0.1)^2),1/3)))),IF(V36="Subcritical",MAX($D$16,IFERROR(W1660,MAX($D$16,POWER((ABS(K1660)^2)/($I$5*MAX(F1660,0.1)^2),1/3)))),IF(AND(IFERROR(V1660,0)=1,IFERROR(AG1660,0)=1),IF(IFERROR(T1660,-1E+99)&gt;=IFERROR(AE1660,-1E+99),MAX($D$16,IFERROR(L1660,MAX($D$16,POWER((ABS(K1660)^2)/($I$5*MAX(F1660,0.1)^2),1/3)))),MAX($D$16,IFERROR(W1660,MAX($D$16,POWER((ABS(K1660)^2)/($I$5*MAX(F1660,0.1)^2),1/3))))),IF(IFERROR(V1660,0)=1,MAX($D$16,IFERROR(L1660,MAX($D$16,POWER((ABS(K1660)^2)/($I$5*MAX(F1660,0.1)^2),1/3)))),IF(IFERROR(AG1660,0)=1,MAX($D$16,IFERROR(W1660,MAX($D$16,POWER((ABS(K1660)^2)/($I$5*MAX(F1660,0.1)^2),1/3)))),MAX($D$16,POWER((ABS(K1660)^2)/($I$5*MAX(F1660,0.1)^2),1/3))))))),MAX($D$16,POWER((ABS(K1660)^2)/($I$5*MAX(F1660,0.1)^2),1/3)))</f>
        <v>0.05</v>
      </c>
      <c r="AI1660">
        <f t="shared" ca="1" si="880"/>
        <v>631.54999999999995</v>
      </c>
      <c r="AJ1660">
        <f t="shared" ca="1" si="881"/>
        <v>631.54999999999995</v>
      </c>
      <c r="AM1660">
        <v>0</v>
      </c>
      <c r="AN1660">
        <v>0</v>
      </c>
      <c r="AO1660">
        <f t="shared" si="882"/>
        <v>0</v>
      </c>
      <c r="AP1660">
        <f t="shared" si="890"/>
        <v>0</v>
      </c>
      <c r="AQ1660">
        <f t="shared" ca="1" si="883"/>
        <v>0</v>
      </c>
      <c r="AR1660" t="str">
        <f t="shared" ca="1" si="884"/>
        <v>Subcritical</v>
      </c>
      <c r="AS1660">
        <f t="shared" ca="1" si="885"/>
        <v>0</v>
      </c>
    </row>
    <row r="1661" spans="1:45" x14ac:dyDescent="0.35">
      <c r="A1661">
        <v>11</v>
      </c>
      <c r="B1661">
        <v>9.9860000000000007</v>
      </c>
      <c r="C1661">
        <v>616076.10800000001</v>
      </c>
      <c r="D1661">
        <v>3096605.8739999998</v>
      </c>
      <c r="E1661">
        <v>631.5</v>
      </c>
      <c r="F1661">
        <v>4.8250000000000002</v>
      </c>
      <c r="G1661">
        <v>0</v>
      </c>
      <c r="H1661" t="s">
        <v>194</v>
      </c>
      <c r="I1661">
        <v>5.7000000000000002E-2</v>
      </c>
      <c r="J1661">
        <f t="shared" si="886"/>
        <v>0.99900000000000055</v>
      </c>
      <c r="K1661">
        <f t="shared" ca="1" si="891"/>
        <v>0</v>
      </c>
      <c r="L1661">
        <f t="shared" ca="1" si="887"/>
        <v>0.05</v>
      </c>
      <c r="M1661">
        <f t="shared" ca="1" si="861"/>
        <v>0.24125000000000002</v>
      </c>
      <c r="N1661">
        <f t="shared" ca="1" si="862"/>
        <v>4.8984771573604063E-2</v>
      </c>
      <c r="O1661">
        <f t="shared" ca="1" si="863"/>
        <v>0</v>
      </c>
      <c r="P1661">
        <f t="shared" ca="1" si="864"/>
        <v>631.54999999999995</v>
      </c>
      <c r="Q1661">
        <f t="shared" ca="1" si="865"/>
        <v>631.54999999999995</v>
      </c>
      <c r="R1661">
        <f t="shared" ca="1" si="866"/>
        <v>0</v>
      </c>
      <c r="S1661">
        <f t="shared" ca="1" si="867"/>
        <v>0</v>
      </c>
      <c r="T1661">
        <f t="shared" ca="1" si="868"/>
        <v>6.031250000000001E-3</v>
      </c>
      <c r="U1661">
        <f t="shared" ca="1" si="888"/>
        <v>0</v>
      </c>
      <c r="V1661">
        <f t="shared" ca="1" si="889"/>
        <v>0</v>
      </c>
      <c r="W1661">
        <f t="shared" ca="1" si="869"/>
        <v>0.47272751673223551</v>
      </c>
      <c r="X1661">
        <f t="shared" ca="1" si="870"/>
        <v>2.2809102682330362</v>
      </c>
      <c r="Y1661">
        <f t="shared" ca="1" si="871"/>
        <v>0.39527390041260252</v>
      </c>
      <c r="Z1661">
        <f t="shared" ca="1" si="872"/>
        <v>0</v>
      </c>
      <c r="AA1661">
        <f t="shared" ca="1" si="873"/>
        <v>631.97272751673222</v>
      </c>
      <c r="AB1661">
        <f t="shared" ca="1" si="874"/>
        <v>631.97272751673222</v>
      </c>
      <c r="AC1661">
        <f t="shared" ca="1" si="875"/>
        <v>0</v>
      </c>
      <c r="AD1661">
        <f t="shared" ca="1" si="876"/>
        <v>0</v>
      </c>
      <c r="AE1661">
        <f t="shared" ca="1" si="877"/>
        <v>0.53912452349543027</v>
      </c>
      <c r="AF1661">
        <f t="shared" ca="1" si="878"/>
        <v>0</v>
      </c>
      <c r="AG1661">
        <f t="shared" ca="1" si="879"/>
        <v>1</v>
      </c>
      <c r="AH1661">
        <f ca="1">IFERROR(IF(V36="Supercritical",MAX($D$16,IFERROR(L1661,MAX($D$16,POWER((ABS(K1661)^2)/($I$5*MAX(F1661,0.1)^2),1/3)))),IF(V36="Subcritical",MAX($D$16,IFERROR(W1661,MAX($D$16,POWER((ABS(K1661)^2)/($I$5*MAX(F1661,0.1)^2),1/3)))),IF(AND(IFERROR(V1661,0)=1,IFERROR(AG1661,0)=1),IF(IFERROR(T1661,-1E+99)&gt;=IFERROR(AE1661,-1E+99),MAX($D$16,IFERROR(L1661,MAX($D$16,POWER((ABS(K1661)^2)/($I$5*MAX(F1661,0.1)^2),1/3)))),MAX($D$16,IFERROR(W1661,MAX($D$16,POWER((ABS(K1661)^2)/($I$5*MAX(F1661,0.1)^2),1/3))))),IF(IFERROR(V1661,0)=1,MAX($D$16,IFERROR(L1661,MAX($D$16,POWER((ABS(K1661)^2)/($I$5*MAX(F1661,0.1)^2),1/3)))),IF(IFERROR(AG1661,0)=1,MAX($D$16,IFERROR(W1661,MAX($D$16,POWER((ABS(K1661)^2)/($I$5*MAX(F1661,0.1)^2),1/3)))),MAX($D$16,POWER((ABS(K1661)^2)/($I$5*MAX(F1661,0.1)^2),1/3))))))),MAX($D$16,POWER((ABS(K1661)^2)/($I$5*MAX(F1661,0.1)^2),1/3)))</f>
        <v>0.47272751673223551</v>
      </c>
      <c r="AI1661">
        <f t="shared" ca="1" si="880"/>
        <v>631.97272751673222</v>
      </c>
      <c r="AJ1661">
        <f t="shared" ca="1" si="881"/>
        <v>631.97272751673222</v>
      </c>
      <c r="AM1661">
        <v>0</v>
      </c>
      <c r="AN1661">
        <v>0</v>
      </c>
      <c r="AO1661">
        <f t="shared" si="882"/>
        <v>0</v>
      </c>
      <c r="AP1661">
        <f t="shared" si="890"/>
        <v>0</v>
      </c>
      <c r="AQ1661">
        <f t="shared" ca="1" si="883"/>
        <v>0</v>
      </c>
      <c r="AR1661" t="str">
        <f t="shared" ca="1" si="884"/>
        <v>Subcritical</v>
      </c>
      <c r="AS1661">
        <f t="shared" ca="1" si="885"/>
        <v>0</v>
      </c>
    </row>
    <row r="1662" spans="1:45" x14ac:dyDescent="0.35">
      <c r="A1662">
        <v>12</v>
      </c>
      <c r="B1662">
        <v>10.986000000000001</v>
      </c>
      <c r="C1662">
        <v>616076.14500000002</v>
      </c>
      <c r="D1662">
        <v>3096604.875</v>
      </c>
      <c r="E1662">
        <v>631.5</v>
      </c>
      <c r="F1662">
        <v>4.9340000000000002</v>
      </c>
      <c r="G1662">
        <v>0</v>
      </c>
      <c r="H1662" t="s">
        <v>194</v>
      </c>
      <c r="I1662">
        <v>5.5E-2</v>
      </c>
      <c r="J1662">
        <f t="shared" si="886"/>
        <v>1</v>
      </c>
      <c r="K1662">
        <f t="shared" ca="1" si="891"/>
        <v>0</v>
      </c>
      <c r="L1662">
        <f t="shared" ca="1" si="887"/>
        <v>0.05</v>
      </c>
      <c r="M1662">
        <f t="shared" ca="1" si="861"/>
        <v>0.24670000000000003</v>
      </c>
      <c r="N1662">
        <f t="shared" ca="1" si="862"/>
        <v>4.9006754072308312E-2</v>
      </c>
      <c r="O1662">
        <f t="shared" ca="1" si="863"/>
        <v>0</v>
      </c>
      <c r="P1662">
        <f t="shared" ca="1" si="864"/>
        <v>631.54999999999995</v>
      </c>
      <c r="Q1662">
        <f t="shared" ca="1" si="865"/>
        <v>631.54999999999995</v>
      </c>
      <c r="R1662">
        <f t="shared" ca="1" si="866"/>
        <v>0</v>
      </c>
      <c r="S1662">
        <f t="shared" ca="1" si="867"/>
        <v>0</v>
      </c>
      <c r="T1662">
        <f t="shared" ca="1" si="868"/>
        <v>6.1675000000000011E-3</v>
      </c>
      <c r="U1662">
        <f t="shared" ca="1" si="888"/>
        <v>0</v>
      </c>
      <c r="V1662">
        <f t="shared" ca="1" si="889"/>
        <v>0</v>
      </c>
      <c r="W1662">
        <f t="shared" ca="1" si="869"/>
        <v>0.46180911782605932</v>
      </c>
      <c r="X1662">
        <f t="shared" ca="1" si="870"/>
        <v>2.2785661873537766</v>
      </c>
      <c r="Y1662">
        <f t="shared" ca="1" si="871"/>
        <v>0.38899192396755911</v>
      </c>
      <c r="Z1662">
        <f t="shared" ca="1" si="872"/>
        <v>0</v>
      </c>
      <c r="AA1662">
        <f t="shared" ca="1" si="873"/>
        <v>631.96180911782608</v>
      </c>
      <c r="AB1662">
        <f t="shared" ca="1" si="874"/>
        <v>631.96180911782608</v>
      </c>
      <c r="AC1662">
        <f t="shared" ca="1" si="875"/>
        <v>0</v>
      </c>
      <c r="AD1662">
        <f t="shared" ca="1" si="876"/>
        <v>0</v>
      </c>
      <c r="AE1662">
        <f t="shared" ca="1" si="877"/>
        <v>0.5261313204450675</v>
      </c>
      <c r="AF1662">
        <f t="shared" ca="1" si="878"/>
        <v>-7.511762418721446E-2</v>
      </c>
      <c r="AG1662">
        <f t="shared" ca="1" si="879"/>
        <v>0</v>
      </c>
      <c r="AH1662">
        <f ca="1">IFERROR(IF(V36="Supercritical",MAX($D$16,IFERROR(L1662,MAX($D$16,POWER((ABS(K1662)^2)/($I$5*MAX(F1662,0.1)^2),1/3)))),IF(V36="Subcritical",MAX($D$16,IFERROR(W1662,MAX($D$16,POWER((ABS(K1662)^2)/($I$5*MAX(F1662,0.1)^2),1/3)))),IF(AND(IFERROR(V1662,0)=1,IFERROR(AG1662,0)=1),IF(IFERROR(T1662,-1E+99)&gt;=IFERROR(AE1662,-1E+99),MAX($D$16,IFERROR(L1662,MAX($D$16,POWER((ABS(K1662)^2)/($I$5*MAX(F1662,0.1)^2),1/3)))),MAX($D$16,IFERROR(W1662,MAX($D$16,POWER((ABS(K1662)^2)/($I$5*MAX(F1662,0.1)^2),1/3))))),IF(IFERROR(V1662,0)=1,MAX($D$16,IFERROR(L1662,MAX($D$16,POWER((ABS(K1662)^2)/($I$5*MAX(F1662,0.1)^2),1/3)))),IF(IFERROR(AG1662,0)=1,MAX($D$16,IFERROR(W1662,MAX($D$16,POWER((ABS(K1662)^2)/($I$5*MAX(F1662,0.1)^2),1/3)))),MAX($D$16,POWER((ABS(K1662)^2)/($I$5*MAX(F1662,0.1)^2),1/3))))))),MAX($D$16,POWER((ABS(K1662)^2)/($I$5*MAX(F1662,0.1)^2),1/3)))</f>
        <v>0.05</v>
      </c>
      <c r="AI1662">
        <f t="shared" ca="1" si="880"/>
        <v>631.54999999999995</v>
      </c>
      <c r="AJ1662">
        <f t="shared" ca="1" si="881"/>
        <v>631.54999999999995</v>
      </c>
      <c r="AM1662">
        <v>0</v>
      </c>
      <c r="AN1662">
        <v>0</v>
      </c>
      <c r="AO1662">
        <f t="shared" si="882"/>
        <v>0</v>
      </c>
      <c r="AP1662">
        <f t="shared" si="890"/>
        <v>0</v>
      </c>
      <c r="AQ1662">
        <f t="shared" ca="1" si="883"/>
        <v>0</v>
      </c>
      <c r="AR1662" t="str">
        <f t="shared" ca="1" si="884"/>
        <v>Subcritical</v>
      </c>
      <c r="AS1662">
        <f t="shared" ca="1" si="885"/>
        <v>0</v>
      </c>
    </row>
    <row r="1663" spans="1:45" x14ac:dyDescent="0.35">
      <c r="A1663">
        <v>13</v>
      </c>
      <c r="B1663">
        <v>11.987</v>
      </c>
      <c r="C1663">
        <v>616076.18299999996</v>
      </c>
      <c r="D1663">
        <v>3096603.875</v>
      </c>
      <c r="E1663">
        <v>631.5</v>
      </c>
      <c r="F1663">
        <v>5.0430000000000001</v>
      </c>
      <c r="G1663">
        <v>0</v>
      </c>
      <c r="H1663" t="s">
        <v>194</v>
      </c>
      <c r="I1663">
        <v>2E-3</v>
      </c>
      <c r="J1663">
        <f t="shared" si="886"/>
        <v>1.0009999999999994</v>
      </c>
      <c r="K1663">
        <f t="shared" ca="1" si="891"/>
        <v>0</v>
      </c>
      <c r="L1663">
        <f t="shared" ca="1" si="887"/>
        <v>0.05</v>
      </c>
      <c r="M1663">
        <f t="shared" ca="1" si="861"/>
        <v>0.25215000000000004</v>
      </c>
      <c r="N1663">
        <f t="shared" ca="1" si="862"/>
        <v>4.9027804783200478E-2</v>
      </c>
      <c r="O1663">
        <f t="shared" ca="1" si="863"/>
        <v>0</v>
      </c>
      <c r="P1663">
        <f t="shared" ca="1" si="864"/>
        <v>631.54999999999995</v>
      </c>
      <c r="Q1663">
        <f t="shared" ca="1" si="865"/>
        <v>631.54999999999995</v>
      </c>
      <c r="R1663">
        <f t="shared" ca="1" si="866"/>
        <v>0</v>
      </c>
      <c r="S1663">
        <f t="shared" ca="1" si="867"/>
        <v>0</v>
      </c>
      <c r="T1663">
        <f t="shared" ca="1" si="868"/>
        <v>6.3037500000000012E-3</v>
      </c>
      <c r="U1663">
        <f t="shared" ca="1" si="888"/>
        <v>0</v>
      </c>
      <c r="V1663">
        <f t="shared" ca="1" si="889"/>
        <v>0</v>
      </c>
      <c r="W1663">
        <f t="shared" ca="1" si="869"/>
        <v>0.37328756852025224</v>
      </c>
      <c r="X1663">
        <f t="shared" ca="1" si="870"/>
        <v>1.8824892080476321</v>
      </c>
      <c r="Y1663">
        <f t="shared" ca="1" si="871"/>
        <v>0.32515152899629118</v>
      </c>
      <c r="Z1663">
        <f t="shared" ca="1" si="872"/>
        <v>0</v>
      </c>
      <c r="AA1663">
        <f t="shared" ca="1" si="873"/>
        <v>631.87328756852025</v>
      </c>
      <c r="AB1663">
        <f t="shared" ca="1" si="874"/>
        <v>631.87328756852025</v>
      </c>
      <c r="AC1663">
        <f t="shared" ca="1" si="875"/>
        <v>0</v>
      </c>
      <c r="AD1663">
        <f t="shared" ca="1" si="876"/>
        <v>0</v>
      </c>
      <c r="AE1663">
        <f t="shared" ca="1" si="877"/>
        <v>0.35135490961885796</v>
      </c>
      <c r="AF1663">
        <f t="shared" ca="1" si="878"/>
        <v>0</v>
      </c>
      <c r="AG1663">
        <f t="shared" ca="1" si="879"/>
        <v>1</v>
      </c>
      <c r="AH1663">
        <f ca="1">IFERROR(IF(V36="Supercritical",MAX($D$16,IFERROR(L1663,MAX($D$16,POWER((ABS(K1663)^2)/($I$5*MAX(F1663,0.1)^2),1/3)))),IF(V36="Subcritical",MAX($D$16,IFERROR(W1663,MAX($D$16,POWER((ABS(K1663)^2)/($I$5*MAX(F1663,0.1)^2),1/3)))),IF(AND(IFERROR(V1663,0)=1,IFERROR(AG1663,0)=1),IF(IFERROR(T1663,-1E+99)&gt;=IFERROR(AE1663,-1E+99),MAX($D$16,IFERROR(L1663,MAX($D$16,POWER((ABS(K1663)^2)/($I$5*MAX(F1663,0.1)^2),1/3)))),MAX($D$16,IFERROR(W1663,MAX($D$16,POWER((ABS(K1663)^2)/($I$5*MAX(F1663,0.1)^2),1/3))))),IF(IFERROR(V1663,0)=1,MAX($D$16,IFERROR(L1663,MAX($D$16,POWER((ABS(K1663)^2)/($I$5*MAX(F1663,0.1)^2),1/3)))),IF(IFERROR(AG1663,0)=1,MAX($D$16,IFERROR(W1663,MAX($D$16,POWER((ABS(K1663)^2)/($I$5*MAX(F1663,0.1)^2),1/3)))),MAX($D$16,POWER((ABS(K1663)^2)/($I$5*MAX(F1663,0.1)^2),1/3))))))),MAX($D$16,POWER((ABS(K1663)^2)/($I$5*MAX(F1663,0.1)^2),1/3)))</f>
        <v>0.37328756852025224</v>
      </c>
      <c r="AI1663">
        <f t="shared" ca="1" si="880"/>
        <v>631.87328756852025</v>
      </c>
      <c r="AJ1663">
        <f t="shared" ca="1" si="881"/>
        <v>631.87328756852025</v>
      </c>
      <c r="AM1663">
        <v>0</v>
      </c>
      <c r="AN1663">
        <v>0</v>
      </c>
      <c r="AO1663">
        <f t="shared" si="882"/>
        <v>0</v>
      </c>
      <c r="AP1663">
        <f t="shared" si="890"/>
        <v>0</v>
      </c>
      <c r="AQ1663">
        <f t="shared" ca="1" si="883"/>
        <v>0</v>
      </c>
      <c r="AR1663" t="str">
        <f t="shared" ca="1" si="884"/>
        <v>Subcritical</v>
      </c>
      <c r="AS1663">
        <f t="shared" ca="1" si="885"/>
        <v>0</v>
      </c>
    </row>
    <row r="1664" spans="1:45" x14ac:dyDescent="0.35">
      <c r="A1664">
        <v>14</v>
      </c>
      <c r="B1664">
        <v>12.986000000000001</v>
      </c>
      <c r="C1664">
        <v>616076.22100000002</v>
      </c>
      <c r="D1664">
        <v>3096602.8760000002</v>
      </c>
      <c r="E1664">
        <v>631.5</v>
      </c>
      <c r="F1664">
        <v>5.1520000000000001</v>
      </c>
      <c r="G1664">
        <v>0</v>
      </c>
      <c r="H1664" t="s">
        <v>194</v>
      </c>
      <c r="I1664">
        <v>5.7000000000000002E-2</v>
      </c>
      <c r="J1664">
        <f t="shared" si="886"/>
        <v>0.99900000000000055</v>
      </c>
      <c r="K1664">
        <f t="shared" ca="1" si="891"/>
        <v>0</v>
      </c>
      <c r="L1664">
        <f t="shared" ca="1" si="887"/>
        <v>0.05</v>
      </c>
      <c r="M1664">
        <f t="shared" ca="1" si="861"/>
        <v>0.2576</v>
      </c>
      <c r="N1664">
        <f t="shared" ca="1" si="862"/>
        <v>4.9047981721249051E-2</v>
      </c>
      <c r="O1664">
        <f t="shared" ca="1" si="863"/>
        <v>0</v>
      </c>
      <c r="P1664">
        <f t="shared" ca="1" si="864"/>
        <v>631.54999999999995</v>
      </c>
      <c r="Q1664">
        <f t="shared" ca="1" si="865"/>
        <v>631.54999999999995</v>
      </c>
      <c r="R1664">
        <f t="shared" ca="1" si="866"/>
        <v>0</v>
      </c>
      <c r="S1664">
        <f t="shared" ca="1" si="867"/>
        <v>0</v>
      </c>
      <c r="T1664">
        <f t="shared" ca="1" si="868"/>
        <v>6.4400000000000013E-3</v>
      </c>
      <c r="U1664">
        <f t="shared" ca="1" si="888"/>
        <v>0</v>
      </c>
      <c r="V1664">
        <f t="shared" ca="1" si="889"/>
        <v>0</v>
      </c>
      <c r="W1664">
        <f t="shared" ca="1" si="869"/>
        <v>0.35980774023725887</v>
      </c>
      <c r="X1664">
        <f t="shared" ca="1" si="870"/>
        <v>1.8537294777023576</v>
      </c>
      <c r="Y1664">
        <f t="shared" ca="1" si="871"/>
        <v>0.31571029878689322</v>
      </c>
      <c r="Z1664">
        <f t="shared" ca="1" si="872"/>
        <v>0</v>
      </c>
      <c r="AA1664">
        <f t="shared" ca="1" si="873"/>
        <v>631.85980774023722</v>
      </c>
      <c r="AB1664">
        <f t="shared" ca="1" si="874"/>
        <v>631.85980774023722</v>
      </c>
      <c r="AC1664">
        <f t="shared" ca="1" si="875"/>
        <v>0</v>
      </c>
      <c r="AD1664">
        <f t="shared" ca="1" si="876"/>
        <v>0</v>
      </c>
      <c r="AE1664">
        <f t="shared" ca="1" si="877"/>
        <v>0.33349310719163977</v>
      </c>
      <c r="AF1664">
        <f t="shared" ca="1" si="878"/>
        <v>-8.9845407027723923E-2</v>
      </c>
      <c r="AG1664">
        <f t="shared" ca="1" si="879"/>
        <v>0</v>
      </c>
      <c r="AH1664">
        <f ca="1">IFERROR(IF(V36="Supercritical",MAX($D$16,IFERROR(L1664,MAX($D$16,POWER((ABS(K1664)^2)/($I$5*MAX(F1664,0.1)^2),1/3)))),IF(V36="Subcritical",MAX($D$16,IFERROR(W1664,MAX($D$16,POWER((ABS(K1664)^2)/($I$5*MAX(F1664,0.1)^2),1/3)))),IF(AND(IFERROR(V1664,0)=1,IFERROR(AG1664,0)=1),IF(IFERROR(T1664,-1E+99)&gt;=IFERROR(AE1664,-1E+99),MAX($D$16,IFERROR(L1664,MAX($D$16,POWER((ABS(K1664)^2)/($I$5*MAX(F1664,0.1)^2),1/3)))),MAX($D$16,IFERROR(W1664,MAX($D$16,POWER((ABS(K1664)^2)/($I$5*MAX(F1664,0.1)^2),1/3))))),IF(IFERROR(V1664,0)=1,MAX($D$16,IFERROR(L1664,MAX($D$16,POWER((ABS(K1664)^2)/($I$5*MAX(F1664,0.1)^2),1/3)))),IF(IFERROR(AG1664,0)=1,MAX($D$16,IFERROR(W1664,MAX($D$16,POWER((ABS(K1664)^2)/($I$5*MAX(F1664,0.1)^2),1/3)))),MAX($D$16,POWER((ABS(K1664)^2)/($I$5*MAX(F1664,0.1)^2),1/3))))))),MAX($D$16,POWER((ABS(K1664)^2)/($I$5*MAX(F1664,0.1)^2),1/3)))</f>
        <v>0.05</v>
      </c>
      <c r="AI1664">
        <f t="shared" ca="1" si="880"/>
        <v>631.54999999999995</v>
      </c>
      <c r="AJ1664">
        <f t="shared" ca="1" si="881"/>
        <v>631.54999999999995</v>
      </c>
      <c r="AM1664">
        <v>0</v>
      </c>
      <c r="AN1664">
        <v>0</v>
      </c>
      <c r="AO1664">
        <f t="shared" si="882"/>
        <v>0</v>
      </c>
      <c r="AP1664">
        <f t="shared" si="890"/>
        <v>0</v>
      </c>
      <c r="AQ1664">
        <f t="shared" ca="1" si="883"/>
        <v>0</v>
      </c>
      <c r="AR1664" t="str">
        <f t="shared" ca="1" si="884"/>
        <v>Subcritical</v>
      </c>
      <c r="AS1664">
        <f t="shared" ca="1" si="885"/>
        <v>0</v>
      </c>
    </row>
    <row r="1665" spans="1:45" x14ac:dyDescent="0.35">
      <c r="A1665">
        <v>15</v>
      </c>
      <c r="B1665">
        <v>13.986000000000001</v>
      </c>
      <c r="C1665">
        <v>616076.25800000003</v>
      </c>
      <c r="D1665">
        <v>3096601.8769999999</v>
      </c>
      <c r="E1665">
        <v>631.5</v>
      </c>
      <c r="F1665">
        <v>5.2610000000000001</v>
      </c>
      <c r="G1665">
        <v>0</v>
      </c>
      <c r="H1665" t="s">
        <v>194</v>
      </c>
      <c r="I1665">
        <v>5.5E-2</v>
      </c>
      <c r="J1665">
        <f t="shared" si="886"/>
        <v>1</v>
      </c>
      <c r="K1665">
        <f t="shared" ca="1" si="891"/>
        <v>0</v>
      </c>
      <c r="L1665">
        <f t="shared" ca="1" si="887"/>
        <v>0.05</v>
      </c>
      <c r="M1665">
        <f t="shared" ca="1" si="861"/>
        <v>0.26305000000000001</v>
      </c>
      <c r="N1665">
        <f t="shared" ca="1" si="862"/>
        <v>4.9067338183174783E-2</v>
      </c>
      <c r="O1665">
        <f t="shared" ca="1" si="863"/>
        <v>0</v>
      </c>
      <c r="P1665">
        <f t="shared" ca="1" si="864"/>
        <v>631.54999999999995</v>
      </c>
      <c r="Q1665">
        <f t="shared" ca="1" si="865"/>
        <v>631.54999999999995</v>
      </c>
      <c r="R1665">
        <f t="shared" ca="1" si="866"/>
        <v>0</v>
      </c>
      <c r="S1665">
        <f t="shared" ca="1" si="867"/>
        <v>0</v>
      </c>
      <c r="T1665">
        <f t="shared" ca="1" si="868"/>
        <v>6.5762500000000014E-3</v>
      </c>
      <c r="U1665">
        <f t="shared" ca="1" si="888"/>
        <v>0</v>
      </c>
      <c r="V1665">
        <f t="shared" ca="1" si="889"/>
        <v>0</v>
      </c>
      <c r="W1665">
        <f t="shared" ca="1" si="869"/>
        <v>0.25700557778378141</v>
      </c>
      <c r="X1665">
        <f t="shared" ca="1" si="870"/>
        <v>1.352106344720474</v>
      </c>
      <c r="Y1665">
        <f t="shared" ca="1" si="871"/>
        <v>0.23413051651284475</v>
      </c>
      <c r="Z1665">
        <f t="shared" ca="1" si="872"/>
        <v>0</v>
      </c>
      <c r="AA1665">
        <f t="shared" ca="1" si="873"/>
        <v>631.75700557778373</v>
      </c>
      <c r="AB1665">
        <f t="shared" ca="1" si="874"/>
        <v>631.75700557778373</v>
      </c>
      <c r="AC1665">
        <f t="shared" ca="1" si="875"/>
        <v>0</v>
      </c>
      <c r="AD1665">
        <f t="shared" ca="1" si="876"/>
        <v>0</v>
      </c>
      <c r="AE1665">
        <f t="shared" ca="1" si="877"/>
        <v>0.1737494361750011</v>
      </c>
      <c r="AF1665">
        <f t="shared" ca="1" si="878"/>
        <v>0</v>
      </c>
      <c r="AG1665">
        <f t="shared" ca="1" si="879"/>
        <v>1</v>
      </c>
      <c r="AH1665">
        <f ca="1">IFERROR(IF(V36="Supercritical",MAX($D$16,IFERROR(L1665,MAX($D$16,POWER((ABS(K1665)^2)/($I$5*MAX(F1665,0.1)^2),1/3)))),IF(V36="Subcritical",MAX($D$16,IFERROR(W1665,MAX($D$16,POWER((ABS(K1665)^2)/($I$5*MAX(F1665,0.1)^2),1/3)))),IF(AND(IFERROR(V1665,0)=1,IFERROR(AG1665,0)=1),IF(IFERROR(T1665,-1E+99)&gt;=IFERROR(AE1665,-1E+99),MAX($D$16,IFERROR(L1665,MAX($D$16,POWER((ABS(K1665)^2)/($I$5*MAX(F1665,0.1)^2),1/3)))),MAX($D$16,IFERROR(W1665,MAX($D$16,POWER((ABS(K1665)^2)/($I$5*MAX(F1665,0.1)^2),1/3))))),IF(IFERROR(V1665,0)=1,MAX($D$16,IFERROR(L1665,MAX($D$16,POWER((ABS(K1665)^2)/($I$5*MAX(F1665,0.1)^2),1/3)))),IF(IFERROR(AG1665,0)=1,MAX($D$16,IFERROR(W1665,MAX($D$16,POWER((ABS(K1665)^2)/($I$5*MAX(F1665,0.1)^2),1/3)))),MAX($D$16,POWER((ABS(K1665)^2)/($I$5*MAX(F1665,0.1)^2),1/3))))))),MAX($D$16,POWER((ABS(K1665)^2)/($I$5*MAX(F1665,0.1)^2),1/3)))</f>
        <v>0.25700557778378141</v>
      </c>
      <c r="AI1665">
        <f t="shared" ca="1" si="880"/>
        <v>631.75700557778373</v>
      </c>
      <c r="AJ1665">
        <f t="shared" ca="1" si="881"/>
        <v>631.75700557778373</v>
      </c>
      <c r="AM1665">
        <v>0</v>
      </c>
      <c r="AN1665">
        <v>0</v>
      </c>
      <c r="AO1665">
        <f t="shared" si="882"/>
        <v>0</v>
      </c>
      <c r="AP1665">
        <f t="shared" si="890"/>
        <v>0</v>
      </c>
      <c r="AQ1665">
        <f t="shared" ca="1" si="883"/>
        <v>0</v>
      </c>
      <c r="AR1665" t="str">
        <f t="shared" ca="1" si="884"/>
        <v>Subcritical</v>
      </c>
      <c r="AS1665">
        <f t="shared" ca="1" si="885"/>
        <v>0</v>
      </c>
    </row>
    <row r="1666" spans="1:45" x14ac:dyDescent="0.35">
      <c r="A1666">
        <v>16</v>
      </c>
      <c r="B1666">
        <v>14.987</v>
      </c>
      <c r="C1666">
        <v>616076.29599999997</v>
      </c>
      <c r="D1666">
        <v>3096600.8769999999</v>
      </c>
      <c r="E1666">
        <v>631.5</v>
      </c>
      <c r="F1666">
        <v>5.37</v>
      </c>
      <c r="G1666">
        <v>0</v>
      </c>
      <c r="H1666" t="s">
        <v>194</v>
      </c>
      <c r="I1666">
        <v>2E-3</v>
      </c>
      <c r="J1666">
        <f t="shared" si="886"/>
        <v>1.0009999999999994</v>
      </c>
      <c r="K1666">
        <f t="shared" ca="1" si="891"/>
        <v>0</v>
      </c>
      <c r="L1666">
        <f t="shared" ca="1" si="887"/>
        <v>0.05</v>
      </c>
      <c r="M1666">
        <f t="shared" ca="1" si="861"/>
        <v>0.26850000000000002</v>
      </c>
      <c r="N1666">
        <f t="shared" ca="1" si="862"/>
        <v>4.908592321755028E-2</v>
      </c>
      <c r="O1666">
        <f t="shared" ca="1" si="863"/>
        <v>0</v>
      </c>
      <c r="P1666">
        <f t="shared" ca="1" si="864"/>
        <v>631.54999999999995</v>
      </c>
      <c r="Q1666">
        <f t="shared" ca="1" si="865"/>
        <v>631.54999999999995</v>
      </c>
      <c r="R1666">
        <f t="shared" ca="1" si="866"/>
        <v>0</v>
      </c>
      <c r="S1666">
        <f t="shared" ca="1" si="867"/>
        <v>0</v>
      </c>
      <c r="T1666">
        <f t="shared" ca="1" si="868"/>
        <v>6.7125000000000015E-3</v>
      </c>
      <c r="U1666">
        <f t="shared" ca="1" si="888"/>
        <v>0</v>
      </c>
      <c r="V1666">
        <f t="shared" ca="1" si="889"/>
        <v>0</v>
      </c>
      <c r="W1666">
        <f t="shared" ca="1" si="869"/>
        <v>0.24459270063310953</v>
      </c>
      <c r="X1666">
        <f t="shared" ca="1" si="870"/>
        <v>1.3134628023997983</v>
      </c>
      <c r="Y1666">
        <f t="shared" ca="1" si="871"/>
        <v>0.22417157206118582</v>
      </c>
      <c r="Z1666">
        <f t="shared" ca="1" si="872"/>
        <v>0</v>
      </c>
      <c r="AA1666">
        <f t="shared" ca="1" si="873"/>
        <v>631.74459270063312</v>
      </c>
      <c r="AB1666">
        <f t="shared" ca="1" si="874"/>
        <v>631.74459270063312</v>
      </c>
      <c r="AC1666">
        <f t="shared" ca="1" si="875"/>
        <v>0</v>
      </c>
      <c r="AD1666">
        <f t="shared" ca="1" si="876"/>
        <v>0</v>
      </c>
      <c r="AE1666">
        <f t="shared" ca="1" si="877"/>
        <v>0.16063170701004947</v>
      </c>
      <c r="AF1666">
        <f t="shared" ca="1" si="878"/>
        <v>-7.8926378302412559E-2</v>
      </c>
      <c r="AG1666">
        <f t="shared" ca="1" si="879"/>
        <v>0</v>
      </c>
      <c r="AH1666">
        <f ca="1">IFERROR(IF(V36="Supercritical",MAX($D$16,IFERROR(L1666,MAX($D$16,POWER((ABS(K1666)^2)/($I$5*MAX(F1666,0.1)^2),1/3)))),IF(V36="Subcritical",MAX($D$16,IFERROR(W1666,MAX($D$16,POWER((ABS(K1666)^2)/($I$5*MAX(F1666,0.1)^2),1/3)))),IF(AND(IFERROR(V1666,0)=1,IFERROR(AG1666,0)=1),IF(IFERROR(T1666,-1E+99)&gt;=IFERROR(AE1666,-1E+99),MAX($D$16,IFERROR(L1666,MAX($D$16,POWER((ABS(K1666)^2)/($I$5*MAX(F1666,0.1)^2),1/3)))),MAX($D$16,IFERROR(W1666,MAX($D$16,POWER((ABS(K1666)^2)/($I$5*MAX(F1666,0.1)^2),1/3))))),IF(IFERROR(V1666,0)=1,MAX($D$16,IFERROR(L1666,MAX($D$16,POWER((ABS(K1666)^2)/($I$5*MAX(F1666,0.1)^2),1/3)))),IF(IFERROR(AG1666,0)=1,MAX($D$16,IFERROR(W1666,MAX($D$16,POWER((ABS(K1666)^2)/($I$5*MAX(F1666,0.1)^2),1/3)))),MAX($D$16,POWER((ABS(K1666)^2)/($I$5*MAX(F1666,0.1)^2),1/3))))))),MAX($D$16,POWER((ABS(K1666)^2)/($I$5*MAX(F1666,0.1)^2),1/3)))</f>
        <v>0.05</v>
      </c>
      <c r="AI1666">
        <f t="shared" ca="1" si="880"/>
        <v>631.54999999999995</v>
      </c>
      <c r="AJ1666">
        <f t="shared" ca="1" si="881"/>
        <v>631.54999999999995</v>
      </c>
      <c r="AM1666">
        <v>0</v>
      </c>
      <c r="AN1666">
        <v>0</v>
      </c>
      <c r="AO1666">
        <f t="shared" si="882"/>
        <v>0</v>
      </c>
      <c r="AP1666">
        <f t="shared" si="890"/>
        <v>0</v>
      </c>
      <c r="AQ1666">
        <f t="shared" ca="1" si="883"/>
        <v>0</v>
      </c>
      <c r="AR1666" t="str">
        <f t="shared" ca="1" si="884"/>
        <v>Subcritical</v>
      </c>
      <c r="AS1666">
        <f t="shared" ca="1" si="885"/>
        <v>0</v>
      </c>
    </row>
    <row r="1667" spans="1:45" x14ac:dyDescent="0.35">
      <c r="A1667">
        <v>17</v>
      </c>
      <c r="B1667">
        <v>15.987</v>
      </c>
      <c r="C1667">
        <v>616076.33400000003</v>
      </c>
      <c r="D1667">
        <v>3096599.878</v>
      </c>
      <c r="E1667">
        <v>631.5</v>
      </c>
      <c r="F1667">
        <v>5.48</v>
      </c>
      <c r="G1667">
        <v>0</v>
      </c>
      <c r="H1667" t="s">
        <v>194</v>
      </c>
      <c r="I1667">
        <v>5.7000000000000002E-2</v>
      </c>
      <c r="J1667">
        <f t="shared" si="886"/>
        <v>1</v>
      </c>
      <c r="K1667">
        <f t="shared" ca="1" si="891"/>
        <v>0</v>
      </c>
      <c r="L1667">
        <f t="shared" ca="1" si="887"/>
        <v>0.05</v>
      </c>
      <c r="M1667">
        <f t="shared" ca="1" si="861"/>
        <v>0.27400000000000002</v>
      </c>
      <c r="N1667">
        <f t="shared" ca="1" si="862"/>
        <v>4.910394265232975E-2</v>
      </c>
      <c r="O1667">
        <f t="shared" ca="1" si="863"/>
        <v>0</v>
      </c>
      <c r="P1667">
        <f t="shared" ca="1" si="864"/>
        <v>631.54999999999995</v>
      </c>
      <c r="Q1667">
        <f t="shared" ca="1" si="865"/>
        <v>631.54999999999995</v>
      </c>
      <c r="R1667">
        <f t="shared" ca="1" si="866"/>
        <v>0</v>
      </c>
      <c r="S1667">
        <f t="shared" ca="1" si="867"/>
        <v>0</v>
      </c>
      <c r="T1667">
        <f t="shared" ca="1" si="868"/>
        <v>6.8500000000000019E-3</v>
      </c>
      <c r="U1667">
        <f t="shared" ca="1" si="888"/>
        <v>0</v>
      </c>
      <c r="V1667">
        <f t="shared" ca="1" si="889"/>
        <v>0</v>
      </c>
      <c r="W1667">
        <f t="shared" ca="1" si="869"/>
        <v>0.1577880946105881</v>
      </c>
      <c r="X1667">
        <f t="shared" ca="1" si="870"/>
        <v>0.86467875846602282</v>
      </c>
      <c r="Y1667">
        <f t="shared" ca="1" si="871"/>
        <v>0.14919634049055963</v>
      </c>
      <c r="Z1667">
        <f t="shared" ca="1" si="872"/>
        <v>0</v>
      </c>
      <c r="AA1667">
        <f t="shared" ca="1" si="873"/>
        <v>631.65778809461062</v>
      </c>
      <c r="AB1667">
        <f t="shared" ca="1" si="874"/>
        <v>631.65778809461062</v>
      </c>
      <c r="AC1667">
        <f t="shared" ca="1" si="875"/>
        <v>0</v>
      </c>
      <c r="AD1667">
        <f t="shared" ca="1" si="876"/>
        <v>0</v>
      </c>
      <c r="AE1667">
        <f t="shared" ca="1" si="877"/>
        <v>6.8218006874301337E-2</v>
      </c>
      <c r="AF1667">
        <f t="shared" ca="1" si="878"/>
        <v>0</v>
      </c>
      <c r="AG1667">
        <f t="shared" ca="1" si="879"/>
        <v>1</v>
      </c>
      <c r="AH1667">
        <f ca="1">IFERROR(IF(V36="Supercritical",MAX($D$16,IFERROR(L1667,MAX($D$16,POWER((ABS(K1667)^2)/($I$5*MAX(F1667,0.1)^2),1/3)))),IF(V36="Subcritical",MAX($D$16,IFERROR(W1667,MAX($D$16,POWER((ABS(K1667)^2)/($I$5*MAX(F1667,0.1)^2),1/3)))),IF(AND(IFERROR(V1667,0)=1,IFERROR(AG1667,0)=1),IF(IFERROR(T1667,-1E+99)&gt;=IFERROR(AE1667,-1E+99),MAX($D$16,IFERROR(L1667,MAX($D$16,POWER((ABS(K1667)^2)/($I$5*MAX(F1667,0.1)^2),1/3)))),MAX($D$16,IFERROR(W1667,MAX($D$16,POWER((ABS(K1667)^2)/($I$5*MAX(F1667,0.1)^2),1/3))))),IF(IFERROR(V1667,0)=1,MAX($D$16,IFERROR(L1667,MAX($D$16,POWER((ABS(K1667)^2)/($I$5*MAX(F1667,0.1)^2),1/3)))),IF(IFERROR(AG1667,0)=1,MAX($D$16,IFERROR(W1667,MAX($D$16,POWER((ABS(K1667)^2)/($I$5*MAX(F1667,0.1)^2),1/3)))),MAX($D$16,POWER((ABS(K1667)^2)/($I$5*MAX(F1667,0.1)^2),1/3))))))),MAX($D$16,POWER((ABS(K1667)^2)/($I$5*MAX(F1667,0.1)^2),1/3)))</f>
        <v>0.1577880946105881</v>
      </c>
      <c r="AI1667">
        <f t="shared" ca="1" si="880"/>
        <v>631.65778809461062</v>
      </c>
      <c r="AJ1667">
        <f t="shared" ca="1" si="881"/>
        <v>631.65778809461062</v>
      </c>
      <c r="AM1667">
        <v>0</v>
      </c>
      <c r="AN1667">
        <v>0</v>
      </c>
      <c r="AO1667">
        <f t="shared" si="882"/>
        <v>0</v>
      </c>
      <c r="AP1667">
        <f t="shared" si="890"/>
        <v>0</v>
      </c>
      <c r="AQ1667">
        <f t="shared" ca="1" si="883"/>
        <v>0</v>
      </c>
      <c r="AR1667" t="str">
        <f t="shared" ca="1" si="884"/>
        <v>Subcritical</v>
      </c>
      <c r="AS1667">
        <f t="shared" ca="1" si="885"/>
        <v>0</v>
      </c>
    </row>
    <row r="1668" spans="1:45" x14ac:dyDescent="0.35">
      <c r="A1668">
        <v>18</v>
      </c>
      <c r="B1668">
        <v>16.986000000000001</v>
      </c>
      <c r="C1668">
        <v>616076.37100000004</v>
      </c>
      <c r="D1668">
        <v>3096598.8790000002</v>
      </c>
      <c r="E1668">
        <v>631.5</v>
      </c>
      <c r="F1668">
        <v>5.5890000000000004</v>
      </c>
      <c r="G1668">
        <v>0</v>
      </c>
      <c r="H1668" t="s">
        <v>194</v>
      </c>
      <c r="I1668">
        <v>5.7000000000000002E-2</v>
      </c>
      <c r="J1668">
        <f t="shared" si="886"/>
        <v>0.99900000000000055</v>
      </c>
      <c r="K1668">
        <f t="shared" ca="1" si="891"/>
        <v>0</v>
      </c>
      <c r="L1668">
        <f t="shared" ca="1" si="887"/>
        <v>0.05</v>
      </c>
      <c r="M1668">
        <f t="shared" ca="1" si="861"/>
        <v>0.27945000000000003</v>
      </c>
      <c r="N1668">
        <f t="shared" ca="1" si="862"/>
        <v>4.9121110915802429E-2</v>
      </c>
      <c r="O1668">
        <f t="shared" ca="1" si="863"/>
        <v>0</v>
      </c>
      <c r="P1668">
        <f t="shared" ca="1" si="864"/>
        <v>631.54999999999995</v>
      </c>
      <c r="Q1668">
        <f t="shared" ca="1" si="865"/>
        <v>631.54999999999995</v>
      </c>
      <c r="R1668">
        <f t="shared" ca="1" si="866"/>
        <v>0</v>
      </c>
      <c r="S1668">
        <f t="shared" ca="1" si="867"/>
        <v>0</v>
      </c>
      <c r="T1668">
        <f t="shared" ca="1" si="868"/>
        <v>6.986250000000002E-3</v>
      </c>
      <c r="U1668">
        <f t="shared" ca="1" si="888"/>
        <v>0</v>
      </c>
      <c r="V1668">
        <f t="shared" ca="1" si="889"/>
        <v>0</v>
      </c>
      <c r="W1668">
        <f t="shared" ca="1" si="869"/>
        <v>0.15058002634369697</v>
      </c>
      <c r="X1668">
        <f t="shared" ca="1" si="870"/>
        <v>0.84159176723492235</v>
      </c>
      <c r="Y1668">
        <f t="shared" ca="1" si="871"/>
        <v>0.14288096753006649</v>
      </c>
      <c r="Z1668">
        <f t="shared" ca="1" si="872"/>
        <v>0</v>
      </c>
      <c r="AA1668">
        <f t="shared" ca="1" si="873"/>
        <v>631.65058002634373</v>
      </c>
      <c r="AB1668">
        <f t="shared" ca="1" si="874"/>
        <v>631.65058002634373</v>
      </c>
      <c r="AC1668">
        <f t="shared" ca="1" si="875"/>
        <v>0</v>
      </c>
      <c r="AD1668">
        <f t="shared" ca="1" si="876"/>
        <v>0</v>
      </c>
      <c r="AE1668">
        <f t="shared" ca="1" si="877"/>
        <v>6.3363455240436559E-2</v>
      </c>
      <c r="AF1668">
        <f t="shared" ca="1" si="878"/>
        <v>-4.3852374939092442E-2</v>
      </c>
      <c r="AG1668">
        <f t="shared" ca="1" si="879"/>
        <v>0</v>
      </c>
      <c r="AH1668">
        <f ca="1">IFERROR(IF(V36="Supercritical",MAX($D$16,IFERROR(L1668,MAX($D$16,POWER((ABS(K1668)^2)/($I$5*MAX(F1668,0.1)^2),1/3)))),IF(V36="Subcritical",MAX($D$16,IFERROR(W1668,MAX($D$16,POWER((ABS(K1668)^2)/($I$5*MAX(F1668,0.1)^2),1/3)))),IF(AND(IFERROR(V1668,0)=1,IFERROR(AG1668,0)=1),IF(IFERROR(T1668,-1E+99)&gt;=IFERROR(AE1668,-1E+99),MAX($D$16,IFERROR(L1668,MAX($D$16,POWER((ABS(K1668)^2)/($I$5*MAX(F1668,0.1)^2),1/3)))),MAX($D$16,IFERROR(W1668,MAX($D$16,POWER((ABS(K1668)^2)/($I$5*MAX(F1668,0.1)^2),1/3))))),IF(IFERROR(V1668,0)=1,MAX($D$16,IFERROR(L1668,MAX($D$16,POWER((ABS(K1668)^2)/($I$5*MAX(F1668,0.1)^2),1/3)))),IF(IFERROR(AG1668,0)=1,MAX($D$16,IFERROR(W1668,MAX($D$16,POWER((ABS(K1668)^2)/($I$5*MAX(F1668,0.1)^2),1/3)))),MAX($D$16,POWER((ABS(K1668)^2)/($I$5*MAX(F1668,0.1)^2),1/3))))))),MAX($D$16,POWER((ABS(K1668)^2)/($I$5*MAX(F1668,0.1)^2),1/3)))</f>
        <v>0.05</v>
      </c>
      <c r="AI1668">
        <f t="shared" ca="1" si="880"/>
        <v>631.54999999999995</v>
      </c>
      <c r="AJ1668">
        <f t="shared" ca="1" si="881"/>
        <v>631.54999999999995</v>
      </c>
      <c r="AM1668">
        <v>0</v>
      </c>
      <c r="AN1668">
        <v>0</v>
      </c>
      <c r="AO1668">
        <f t="shared" si="882"/>
        <v>0</v>
      </c>
      <c r="AP1668">
        <f t="shared" si="890"/>
        <v>0</v>
      </c>
      <c r="AQ1668">
        <f t="shared" ca="1" si="883"/>
        <v>0</v>
      </c>
      <c r="AR1668" t="str">
        <f t="shared" ca="1" si="884"/>
        <v>Subcritical</v>
      </c>
      <c r="AS1668">
        <f t="shared" ca="1" si="885"/>
        <v>0</v>
      </c>
    </row>
    <row r="1669" spans="1:45" x14ac:dyDescent="0.35">
      <c r="A1669">
        <v>19</v>
      </c>
      <c r="B1669">
        <v>17.986000000000001</v>
      </c>
      <c r="C1669">
        <v>616076.40899999999</v>
      </c>
      <c r="D1669">
        <v>3096597.88</v>
      </c>
      <c r="E1669">
        <v>631.5</v>
      </c>
      <c r="F1669">
        <v>5.6980000000000004</v>
      </c>
      <c r="G1669">
        <v>0</v>
      </c>
      <c r="H1669" t="s">
        <v>194</v>
      </c>
      <c r="I1669">
        <v>2E-3</v>
      </c>
      <c r="J1669">
        <f t="shared" si="886"/>
        <v>1</v>
      </c>
      <c r="K1669">
        <f t="shared" ca="1" si="891"/>
        <v>0</v>
      </c>
      <c r="L1669">
        <f t="shared" ca="1" si="887"/>
        <v>0.05</v>
      </c>
      <c r="M1669">
        <f t="shared" ca="1" si="861"/>
        <v>0.28490000000000004</v>
      </c>
      <c r="N1669">
        <f t="shared" ca="1" si="862"/>
        <v>4.9137633666781658E-2</v>
      </c>
      <c r="O1669">
        <f t="shared" ca="1" si="863"/>
        <v>0</v>
      </c>
      <c r="P1669">
        <f t="shared" ca="1" si="864"/>
        <v>631.54999999999995</v>
      </c>
      <c r="Q1669">
        <f t="shared" ca="1" si="865"/>
        <v>631.54999999999995</v>
      </c>
      <c r="R1669">
        <f t="shared" ca="1" si="866"/>
        <v>0</v>
      </c>
      <c r="S1669">
        <f t="shared" ca="1" si="867"/>
        <v>0</v>
      </c>
      <c r="T1669">
        <f t="shared" ca="1" si="868"/>
        <v>7.1225000000000021E-3</v>
      </c>
      <c r="U1669">
        <f t="shared" ca="1" si="888"/>
        <v>0</v>
      </c>
      <c r="V1669">
        <f t="shared" ca="1" si="889"/>
        <v>0</v>
      </c>
      <c r="W1669">
        <f t="shared" ca="1" si="869"/>
        <v>0.10408037576354459</v>
      </c>
      <c r="X1669">
        <f t="shared" ca="1" si="870"/>
        <v>0.59304998110067708</v>
      </c>
      <c r="Y1669">
        <f t="shared" ca="1" si="871"/>
        <v>0.10041209612307603</v>
      </c>
      <c r="Z1669">
        <f t="shared" ca="1" si="872"/>
        <v>0</v>
      </c>
      <c r="AA1669">
        <f t="shared" ca="1" si="873"/>
        <v>631.6040803757636</v>
      </c>
      <c r="AB1669">
        <f t="shared" ca="1" si="874"/>
        <v>631.6040803757636</v>
      </c>
      <c r="AC1669">
        <f t="shared" ca="1" si="875"/>
        <v>0</v>
      </c>
      <c r="AD1669">
        <f t="shared" ca="1" si="876"/>
        <v>0</v>
      </c>
      <c r="AE1669">
        <f t="shared" ca="1" si="877"/>
        <v>3.0862432439760747E-2</v>
      </c>
      <c r="AF1669">
        <f t="shared" ca="1" si="878"/>
        <v>0</v>
      </c>
      <c r="AG1669">
        <f t="shared" ca="1" si="879"/>
        <v>1</v>
      </c>
      <c r="AH1669">
        <f ca="1">IFERROR(IF(V36="Supercritical",MAX($D$16,IFERROR(L1669,MAX($D$16,POWER((ABS(K1669)^2)/($I$5*MAX(F1669,0.1)^2),1/3)))),IF(V36="Subcritical",MAX($D$16,IFERROR(W1669,MAX($D$16,POWER((ABS(K1669)^2)/($I$5*MAX(F1669,0.1)^2),1/3)))),IF(AND(IFERROR(V1669,0)=1,IFERROR(AG1669,0)=1),IF(IFERROR(T1669,-1E+99)&gt;=IFERROR(AE1669,-1E+99),MAX($D$16,IFERROR(L1669,MAX($D$16,POWER((ABS(K1669)^2)/($I$5*MAX(F1669,0.1)^2),1/3)))),MAX($D$16,IFERROR(W1669,MAX($D$16,POWER((ABS(K1669)^2)/($I$5*MAX(F1669,0.1)^2),1/3))))),IF(IFERROR(V1669,0)=1,MAX($D$16,IFERROR(L1669,MAX($D$16,POWER((ABS(K1669)^2)/($I$5*MAX(F1669,0.1)^2),1/3)))),IF(IFERROR(AG1669,0)=1,MAX($D$16,IFERROR(W1669,MAX($D$16,POWER((ABS(K1669)^2)/($I$5*MAX(F1669,0.1)^2),1/3)))),MAX($D$16,POWER((ABS(K1669)^2)/($I$5*MAX(F1669,0.1)^2),1/3))))))),MAX($D$16,POWER((ABS(K1669)^2)/($I$5*MAX(F1669,0.1)^2),1/3)))</f>
        <v>0.10408037576354459</v>
      </c>
      <c r="AI1669">
        <f t="shared" ca="1" si="880"/>
        <v>631.6040803757636</v>
      </c>
      <c r="AJ1669">
        <f t="shared" ca="1" si="881"/>
        <v>631.6040803757636</v>
      </c>
      <c r="AM1669">
        <v>0</v>
      </c>
      <c r="AN1669">
        <v>0</v>
      </c>
      <c r="AO1669">
        <f t="shared" si="882"/>
        <v>0</v>
      </c>
      <c r="AP1669">
        <f t="shared" si="890"/>
        <v>0</v>
      </c>
      <c r="AQ1669">
        <f t="shared" ca="1" si="883"/>
        <v>0</v>
      </c>
      <c r="AR1669" t="str">
        <f t="shared" ca="1" si="884"/>
        <v>Subcritical</v>
      </c>
      <c r="AS1669">
        <f t="shared" ca="1" si="885"/>
        <v>0</v>
      </c>
    </row>
    <row r="1670" spans="1:45" x14ac:dyDescent="0.35">
      <c r="A1670">
        <v>20</v>
      </c>
      <c r="B1670">
        <v>18.986999999999998</v>
      </c>
      <c r="C1670">
        <v>616076.44700000004</v>
      </c>
      <c r="D1670">
        <v>3096596.88</v>
      </c>
      <c r="E1670">
        <v>631.5</v>
      </c>
      <c r="F1670">
        <v>5.8070000000000004</v>
      </c>
      <c r="G1670">
        <v>0</v>
      </c>
      <c r="H1670" t="s">
        <v>194</v>
      </c>
      <c r="I1670">
        <v>5.5E-2</v>
      </c>
      <c r="J1670">
        <f t="shared" si="886"/>
        <v>1.0009999999999977</v>
      </c>
      <c r="K1670">
        <f t="shared" ca="1" si="891"/>
        <v>0</v>
      </c>
      <c r="L1670">
        <f t="shared" ca="1" si="887"/>
        <v>0.05</v>
      </c>
      <c r="M1670">
        <f t="shared" ca="1" si="861"/>
        <v>0.29035000000000005</v>
      </c>
      <c r="N1670">
        <f t="shared" ca="1" si="862"/>
        <v>4.9153546639580166E-2</v>
      </c>
      <c r="O1670">
        <f t="shared" ca="1" si="863"/>
        <v>0</v>
      </c>
      <c r="P1670">
        <f t="shared" ca="1" si="864"/>
        <v>631.54999999999995</v>
      </c>
      <c r="Q1670">
        <f t="shared" ca="1" si="865"/>
        <v>631.54999999999995</v>
      </c>
      <c r="R1670">
        <f t="shared" ca="1" si="866"/>
        <v>0</v>
      </c>
      <c r="S1670">
        <f t="shared" ca="1" si="867"/>
        <v>0</v>
      </c>
      <c r="T1670">
        <f t="shared" ca="1" si="868"/>
        <v>7.2587500000000022E-3</v>
      </c>
      <c r="U1670">
        <f t="shared" ca="1" si="888"/>
        <v>0</v>
      </c>
      <c r="V1670">
        <f t="shared" ca="1" si="889"/>
        <v>0</v>
      </c>
      <c r="W1670">
        <f t="shared" ca="1" si="869"/>
        <v>0.10175227494634115</v>
      </c>
      <c r="X1670">
        <f t="shared" ca="1" si="870"/>
        <v>0.59087546061340313</v>
      </c>
      <c r="Y1670">
        <f t="shared" ca="1" si="871"/>
        <v>9.8307131407787254E-2</v>
      </c>
      <c r="Z1670">
        <f t="shared" ca="1" si="872"/>
        <v>0</v>
      </c>
      <c r="AA1670">
        <f t="shared" ca="1" si="873"/>
        <v>631.60175227494631</v>
      </c>
      <c r="AB1670">
        <f t="shared" ca="1" si="874"/>
        <v>631.60175227494631</v>
      </c>
      <c r="AC1670">
        <f t="shared" ca="1" si="875"/>
        <v>0</v>
      </c>
      <c r="AD1670">
        <f t="shared" ca="1" si="876"/>
        <v>0</v>
      </c>
      <c r="AE1670">
        <f t="shared" ca="1" si="877"/>
        <v>3.0061461163690479E-2</v>
      </c>
      <c r="AF1670">
        <f t="shared" ca="1" si="878"/>
        <v>-1.3634326691772003E-2</v>
      </c>
      <c r="AG1670">
        <f t="shared" ca="1" si="879"/>
        <v>0</v>
      </c>
      <c r="AH1670">
        <f ca="1">IFERROR(IF(V36="Supercritical",MAX($D$16,IFERROR(L1670,MAX($D$16,POWER((ABS(K1670)^2)/($I$5*MAX(F1670,0.1)^2),1/3)))),IF(V36="Subcritical",MAX($D$16,IFERROR(W1670,MAX($D$16,POWER((ABS(K1670)^2)/($I$5*MAX(F1670,0.1)^2),1/3)))),IF(AND(IFERROR(V1670,0)=1,IFERROR(AG1670,0)=1),IF(IFERROR(T1670,-1E+99)&gt;=IFERROR(AE1670,-1E+99),MAX($D$16,IFERROR(L1670,MAX($D$16,POWER((ABS(K1670)^2)/($I$5*MAX(F1670,0.1)^2),1/3)))),MAX($D$16,IFERROR(W1670,MAX($D$16,POWER((ABS(K1670)^2)/($I$5*MAX(F1670,0.1)^2),1/3))))),IF(IFERROR(V1670,0)=1,MAX($D$16,IFERROR(L1670,MAX($D$16,POWER((ABS(K1670)^2)/($I$5*MAX(F1670,0.1)^2),1/3)))),IF(IFERROR(AG1670,0)=1,MAX($D$16,IFERROR(W1670,MAX($D$16,POWER((ABS(K1670)^2)/($I$5*MAX(F1670,0.1)^2),1/3)))),MAX($D$16,POWER((ABS(K1670)^2)/($I$5*MAX(F1670,0.1)^2),1/3))))))),MAX($D$16,POWER((ABS(K1670)^2)/($I$5*MAX(F1670,0.1)^2),1/3)))</f>
        <v>0.05</v>
      </c>
      <c r="AI1670">
        <f t="shared" ca="1" si="880"/>
        <v>631.54999999999995</v>
      </c>
      <c r="AJ1670">
        <f t="shared" ca="1" si="881"/>
        <v>631.54999999999995</v>
      </c>
      <c r="AM1670">
        <v>0</v>
      </c>
      <c r="AN1670">
        <v>0</v>
      </c>
      <c r="AO1670">
        <f t="shared" si="882"/>
        <v>0</v>
      </c>
      <c r="AP1670">
        <f t="shared" si="890"/>
        <v>0</v>
      </c>
      <c r="AQ1670">
        <f t="shared" ca="1" si="883"/>
        <v>0</v>
      </c>
      <c r="AR1670" t="str">
        <f t="shared" ca="1" si="884"/>
        <v>Subcritical</v>
      </c>
      <c r="AS1670">
        <f t="shared" ca="1" si="885"/>
        <v>0</v>
      </c>
    </row>
    <row r="1671" spans="1:45" x14ac:dyDescent="0.35">
      <c r="A1671">
        <v>21</v>
      </c>
      <c r="B1671">
        <v>19.986000000000001</v>
      </c>
      <c r="C1671">
        <v>616076.48400000005</v>
      </c>
      <c r="D1671">
        <v>3096595.8810000001</v>
      </c>
      <c r="E1671">
        <v>631.5</v>
      </c>
      <c r="F1671">
        <v>5.9160000000000004</v>
      </c>
      <c r="G1671">
        <v>0</v>
      </c>
      <c r="H1671" t="s">
        <v>194</v>
      </c>
      <c r="I1671">
        <v>9.3789999999999996</v>
      </c>
      <c r="J1671">
        <f t="shared" si="886"/>
        <v>0.99900000000000233</v>
      </c>
      <c r="K1671">
        <f t="shared" ca="1" si="891"/>
        <v>0</v>
      </c>
      <c r="L1671">
        <f t="shared" ca="1" si="887"/>
        <v>0.05</v>
      </c>
      <c r="M1671">
        <f t="shared" ca="1" si="861"/>
        <v>0.29580000000000001</v>
      </c>
      <c r="N1671">
        <f t="shared" ca="1" si="862"/>
        <v>4.9168882978723405E-2</v>
      </c>
      <c r="O1671">
        <f t="shared" ca="1" si="863"/>
        <v>0</v>
      </c>
      <c r="P1671">
        <f t="shared" ca="1" si="864"/>
        <v>631.54999999999995</v>
      </c>
      <c r="Q1671">
        <f t="shared" ca="1" si="865"/>
        <v>631.54999999999995</v>
      </c>
      <c r="R1671">
        <f t="shared" ca="1" si="866"/>
        <v>0</v>
      </c>
      <c r="S1671">
        <f t="shared" ca="1" si="867"/>
        <v>0</v>
      </c>
      <c r="T1671">
        <f t="shared" ca="1" si="868"/>
        <v>7.3950000000000023E-3</v>
      </c>
      <c r="U1671">
        <f t="shared" ca="1" si="888"/>
        <v>0</v>
      </c>
      <c r="V1671">
        <f t="shared" ca="1" si="889"/>
        <v>0</v>
      </c>
      <c r="W1671">
        <f t="shared" ca="1" si="869"/>
        <v>8.7742261899455581E-2</v>
      </c>
      <c r="X1671">
        <f t="shared" ca="1" si="870"/>
        <v>0.51908322139717922</v>
      </c>
      <c r="Y1671">
        <f t="shared" ca="1" si="871"/>
        <v>8.5214567872439848E-2</v>
      </c>
      <c r="Z1671">
        <f t="shared" ca="1" si="872"/>
        <v>0</v>
      </c>
      <c r="AA1671">
        <f t="shared" ca="1" si="873"/>
        <v>631.58774226189951</v>
      </c>
      <c r="AB1671">
        <f t="shared" ca="1" si="874"/>
        <v>631.58774226189951</v>
      </c>
      <c r="AC1671">
        <f t="shared" ca="1" si="875"/>
        <v>0</v>
      </c>
      <c r="AD1671">
        <f t="shared" ca="1" si="876"/>
        <v>0</v>
      </c>
      <c r="AE1671">
        <f t="shared" ca="1" si="877"/>
        <v>2.2772767979722195E-2</v>
      </c>
      <c r="AF1671">
        <f t="shared" ca="1" si="878"/>
        <v>0</v>
      </c>
      <c r="AG1671">
        <f t="shared" ca="1" si="879"/>
        <v>1</v>
      </c>
      <c r="AH1671">
        <f ca="1">IFERROR(IF(V36="Supercritical",MAX($D$16,IFERROR(L1671,MAX($D$16,POWER((ABS(K1671)^2)/($I$5*MAX(F1671,0.1)^2),1/3)))),IF(V36="Subcritical",MAX($D$16,IFERROR(W1671,MAX($D$16,POWER((ABS(K1671)^2)/($I$5*MAX(F1671,0.1)^2),1/3)))),IF(AND(IFERROR(V1671,0)=1,IFERROR(AG1671,0)=1),IF(IFERROR(T1671,-1E+99)&gt;=IFERROR(AE1671,-1E+99),MAX($D$16,IFERROR(L1671,MAX($D$16,POWER((ABS(K1671)^2)/($I$5*MAX(F1671,0.1)^2),1/3)))),MAX($D$16,IFERROR(W1671,MAX($D$16,POWER((ABS(K1671)^2)/($I$5*MAX(F1671,0.1)^2),1/3))))),IF(IFERROR(V1671,0)=1,MAX($D$16,IFERROR(L1671,MAX($D$16,POWER((ABS(K1671)^2)/($I$5*MAX(F1671,0.1)^2),1/3)))),IF(IFERROR(AG1671,0)=1,MAX($D$16,IFERROR(W1671,MAX($D$16,POWER((ABS(K1671)^2)/($I$5*MAX(F1671,0.1)^2),1/3)))),MAX($D$16,POWER((ABS(K1671)^2)/($I$5*MAX(F1671,0.1)^2),1/3))))))),MAX($D$16,POWER((ABS(K1671)^2)/($I$5*MAX(F1671,0.1)^2),1/3)))</f>
        <v>8.7742261899455581E-2</v>
      </c>
      <c r="AI1671">
        <f t="shared" ca="1" si="880"/>
        <v>631.58774226189951</v>
      </c>
      <c r="AJ1671">
        <f t="shared" ca="1" si="881"/>
        <v>631.58774226189951</v>
      </c>
      <c r="AM1671">
        <v>0</v>
      </c>
      <c r="AN1671">
        <v>0</v>
      </c>
      <c r="AO1671">
        <f t="shared" si="882"/>
        <v>0</v>
      </c>
      <c r="AP1671">
        <f t="shared" si="890"/>
        <v>0</v>
      </c>
      <c r="AQ1671">
        <f t="shared" ca="1" si="883"/>
        <v>0</v>
      </c>
      <c r="AR1671" t="str">
        <f t="shared" ca="1" si="884"/>
        <v>Subcritical</v>
      </c>
      <c r="AS1671">
        <f t="shared" ca="1" si="885"/>
        <v>0</v>
      </c>
    </row>
    <row r="1672" spans="1:45" x14ac:dyDescent="0.35">
      <c r="A1672">
        <v>22</v>
      </c>
      <c r="B1672">
        <v>20.952000000000002</v>
      </c>
      <c r="C1672">
        <v>616076.36199999996</v>
      </c>
      <c r="D1672">
        <v>3096594.923</v>
      </c>
      <c r="E1672">
        <v>631.5</v>
      </c>
      <c r="F1672">
        <v>5.9080000000000004</v>
      </c>
      <c r="G1672">
        <v>0</v>
      </c>
      <c r="H1672" t="s">
        <v>194</v>
      </c>
      <c r="I1672">
        <v>24.236999999999998</v>
      </c>
      <c r="J1672">
        <f t="shared" si="886"/>
        <v>0.96600000000000108</v>
      </c>
      <c r="K1672">
        <f t="shared" ca="1" si="891"/>
        <v>0</v>
      </c>
      <c r="L1672">
        <f t="shared" ca="1" si="887"/>
        <v>0.05</v>
      </c>
      <c r="M1672">
        <f t="shared" ca="1" si="861"/>
        <v>0.29540000000000005</v>
      </c>
      <c r="N1672">
        <f t="shared" ca="1" si="862"/>
        <v>4.9167776298268982E-2</v>
      </c>
      <c r="O1672">
        <f t="shared" ca="1" si="863"/>
        <v>0</v>
      </c>
      <c r="P1672">
        <f t="shared" ca="1" si="864"/>
        <v>631.54999999999995</v>
      </c>
      <c r="Q1672">
        <f t="shared" ca="1" si="865"/>
        <v>631.54999999999995</v>
      </c>
      <c r="R1672">
        <f t="shared" ca="1" si="866"/>
        <v>0</v>
      </c>
      <c r="S1672">
        <f t="shared" ca="1" si="867"/>
        <v>0</v>
      </c>
      <c r="T1672">
        <f t="shared" ca="1" si="868"/>
        <v>7.3850000000000018E-3</v>
      </c>
      <c r="U1672">
        <f t="shared" ca="1" si="888"/>
        <v>0</v>
      </c>
      <c r="V1672">
        <f t="shared" ca="1" si="889"/>
        <v>0</v>
      </c>
      <c r="W1672">
        <f t="shared" ca="1" si="869"/>
        <v>8.7422763283126204E-2</v>
      </c>
      <c r="X1672">
        <f t="shared" ca="1" si="870"/>
        <v>0.5164936854767096</v>
      </c>
      <c r="Y1672">
        <f t="shared" ca="1" si="871"/>
        <v>8.4909880288916148E-2</v>
      </c>
      <c r="Z1672">
        <f t="shared" ca="1" si="872"/>
        <v>0</v>
      </c>
      <c r="AA1672">
        <f t="shared" ca="1" si="873"/>
        <v>631.58742276328314</v>
      </c>
      <c r="AB1672">
        <f t="shared" ca="1" si="874"/>
        <v>631.58742276328314</v>
      </c>
      <c r="AC1672">
        <f t="shared" ca="1" si="875"/>
        <v>0</v>
      </c>
      <c r="AD1672">
        <f t="shared" ca="1" si="876"/>
        <v>0</v>
      </c>
      <c r="AE1672">
        <f t="shared" ca="1" si="877"/>
        <v>2.2576652601329916E-2</v>
      </c>
      <c r="AF1672">
        <f t="shared" ca="1" si="878"/>
        <v>-0.37999999999999545</v>
      </c>
      <c r="AG1672">
        <f t="shared" ca="1" si="879"/>
        <v>0</v>
      </c>
      <c r="AH1672">
        <f ca="1">IFERROR(IF(V36="Supercritical",MAX($D$16,IFERROR(L1672,MAX($D$16,POWER((ABS(K1672)^2)/($I$5*MAX(F1672,0.1)^2),1/3)))),IF(V36="Subcritical",MAX($D$16,IFERROR(W1672,MAX($D$16,POWER((ABS(K1672)^2)/($I$5*MAX(F1672,0.1)^2),1/3)))),IF(AND(IFERROR(V1672,0)=1,IFERROR(AG1672,0)=1),IF(IFERROR(T1672,-1E+99)&gt;=IFERROR(AE1672,-1E+99),MAX($D$16,IFERROR(L1672,MAX($D$16,POWER((ABS(K1672)^2)/($I$5*MAX(F1672,0.1)^2),1/3)))),MAX($D$16,IFERROR(W1672,MAX($D$16,POWER((ABS(K1672)^2)/($I$5*MAX(F1672,0.1)^2),1/3))))),IF(IFERROR(V1672,0)=1,MAX($D$16,IFERROR(L1672,MAX($D$16,POWER((ABS(K1672)^2)/($I$5*MAX(F1672,0.1)^2),1/3)))),IF(IFERROR(AG1672,0)=1,MAX($D$16,IFERROR(W1672,MAX($D$16,POWER((ABS(K1672)^2)/($I$5*MAX(F1672,0.1)^2),1/3)))),MAX($D$16,POWER((ABS(K1672)^2)/($I$5*MAX(F1672,0.1)^2),1/3))))))),MAX($D$16,POWER((ABS(K1672)^2)/($I$5*MAX(F1672,0.1)^2),1/3)))</f>
        <v>0.05</v>
      </c>
      <c r="AI1672">
        <f t="shared" ca="1" si="880"/>
        <v>631.54999999999995</v>
      </c>
      <c r="AJ1672">
        <f t="shared" ca="1" si="881"/>
        <v>631.54999999999995</v>
      </c>
      <c r="AM1672">
        <v>0</v>
      </c>
      <c r="AN1672">
        <v>0</v>
      </c>
      <c r="AO1672">
        <f t="shared" si="882"/>
        <v>0</v>
      </c>
      <c r="AP1672">
        <f t="shared" si="890"/>
        <v>0</v>
      </c>
      <c r="AQ1672">
        <f t="shared" ca="1" si="883"/>
        <v>0</v>
      </c>
      <c r="AR1672" t="str">
        <f t="shared" ca="1" si="884"/>
        <v>Subcritical</v>
      </c>
      <c r="AS1672">
        <f t="shared" ca="1" si="885"/>
        <v>0</v>
      </c>
    </row>
    <row r="1673" spans="1:45" x14ac:dyDescent="0.35">
      <c r="A1673">
        <v>23</v>
      </c>
      <c r="B1673">
        <v>21.951000000000001</v>
      </c>
      <c r="C1673">
        <v>616075.84</v>
      </c>
      <c r="D1673">
        <v>3096594.071</v>
      </c>
      <c r="E1673">
        <v>631.12</v>
      </c>
      <c r="F1673">
        <v>5.1589999999999998</v>
      </c>
      <c r="G1673">
        <v>0</v>
      </c>
      <c r="H1673" t="s">
        <v>194</v>
      </c>
      <c r="I1673">
        <v>1.9E-2</v>
      </c>
      <c r="J1673">
        <f t="shared" si="886"/>
        <v>0.99899999999999878</v>
      </c>
      <c r="K1673">
        <f t="shared" ca="1" si="891"/>
        <v>0</v>
      </c>
      <c r="L1673">
        <f t="shared" ca="1" si="887"/>
        <v>0.05</v>
      </c>
      <c r="M1673">
        <f t="shared" ca="1" si="861"/>
        <v>0.25795000000000001</v>
      </c>
      <c r="N1673">
        <f t="shared" ca="1" si="862"/>
        <v>4.9049248906636249E-2</v>
      </c>
      <c r="O1673">
        <f t="shared" ca="1" si="863"/>
        <v>0</v>
      </c>
      <c r="P1673">
        <f t="shared" ca="1" si="864"/>
        <v>631.16999999999996</v>
      </c>
      <c r="Q1673">
        <f t="shared" ca="1" si="865"/>
        <v>631.16999999999996</v>
      </c>
      <c r="R1673">
        <f t="shared" ca="1" si="866"/>
        <v>0</v>
      </c>
      <c r="S1673">
        <f t="shared" ca="1" si="867"/>
        <v>0</v>
      </c>
      <c r="T1673">
        <f t="shared" ca="1" si="868"/>
        <v>6.4487500000000014E-3</v>
      </c>
      <c r="U1673">
        <f t="shared" ca="1" si="888"/>
        <v>0.37999999999999545</v>
      </c>
      <c r="V1673">
        <f t="shared" ca="1" si="889"/>
        <v>0</v>
      </c>
      <c r="W1673">
        <f t="shared" ca="1" si="869"/>
        <v>8.7151048954615146E-2</v>
      </c>
      <c r="X1673">
        <f t="shared" ca="1" si="870"/>
        <v>0.44961226155685952</v>
      </c>
      <c r="Y1673">
        <f t="shared" ca="1" si="871"/>
        <v>8.4302792773189666E-2</v>
      </c>
      <c r="Z1673">
        <f t="shared" ca="1" si="872"/>
        <v>0</v>
      </c>
      <c r="AA1673">
        <f t="shared" ca="1" si="873"/>
        <v>631.20715104895464</v>
      </c>
      <c r="AB1673">
        <f t="shared" ca="1" si="874"/>
        <v>631.20715104895464</v>
      </c>
      <c r="AC1673">
        <f t="shared" ca="1" si="875"/>
        <v>0</v>
      </c>
      <c r="AD1673">
        <f t="shared" ca="1" si="876"/>
        <v>0</v>
      </c>
      <c r="AE1673">
        <f t="shared" ca="1" si="877"/>
        <v>1.9592090108768546E-2</v>
      </c>
      <c r="AF1673">
        <f t="shared" ca="1" si="878"/>
        <v>-0.37999999999999545</v>
      </c>
      <c r="AG1673">
        <f t="shared" ca="1" si="879"/>
        <v>0</v>
      </c>
      <c r="AH1673">
        <f ca="1">IFERROR(IF(V36="Supercritical",MAX($D$16,IFERROR(L1673,MAX($D$16,POWER((ABS(K1673)^2)/($I$5*MAX(F1673,0.1)^2),1/3)))),IF(V36="Subcritical",MAX($D$16,IFERROR(W1673,MAX($D$16,POWER((ABS(K1673)^2)/($I$5*MAX(F1673,0.1)^2),1/3)))),IF(AND(IFERROR(V1673,0)=1,IFERROR(AG1673,0)=1),IF(IFERROR(T1673,-1E+99)&gt;=IFERROR(AE1673,-1E+99),MAX($D$16,IFERROR(L1673,MAX($D$16,POWER((ABS(K1673)^2)/($I$5*MAX(F1673,0.1)^2),1/3)))),MAX($D$16,IFERROR(W1673,MAX($D$16,POWER((ABS(K1673)^2)/($I$5*MAX(F1673,0.1)^2),1/3))))),IF(IFERROR(V1673,0)=1,MAX($D$16,IFERROR(L1673,MAX($D$16,POWER((ABS(K1673)^2)/($I$5*MAX(F1673,0.1)^2),1/3)))),IF(IFERROR(AG1673,0)=1,MAX($D$16,IFERROR(W1673,MAX($D$16,POWER((ABS(K1673)^2)/($I$5*MAX(F1673,0.1)^2),1/3)))),MAX($D$16,POWER((ABS(K1673)^2)/($I$5*MAX(F1673,0.1)^2),1/3))))))),MAX($D$16,POWER((ABS(K1673)^2)/($I$5*MAX(F1673,0.1)^2),1/3)))</f>
        <v>0.05</v>
      </c>
      <c r="AI1673">
        <f t="shared" ca="1" si="880"/>
        <v>631.16999999999996</v>
      </c>
      <c r="AJ1673">
        <f t="shared" ca="1" si="881"/>
        <v>631.16999999999996</v>
      </c>
      <c r="AM1673">
        <v>0</v>
      </c>
      <c r="AN1673">
        <v>0</v>
      </c>
      <c r="AO1673">
        <f t="shared" si="882"/>
        <v>0</v>
      </c>
      <c r="AP1673">
        <f t="shared" si="890"/>
        <v>0</v>
      </c>
      <c r="AQ1673">
        <f t="shared" ca="1" si="883"/>
        <v>0</v>
      </c>
      <c r="AR1673" t="str">
        <f t="shared" ca="1" si="884"/>
        <v>Subcritical</v>
      </c>
      <c r="AS1673">
        <f t="shared" ca="1" si="885"/>
        <v>0</v>
      </c>
    </row>
    <row r="1674" spans="1:45" x14ac:dyDescent="0.35">
      <c r="A1674">
        <v>24</v>
      </c>
      <c r="B1674">
        <v>22.952000000000002</v>
      </c>
      <c r="C1674">
        <v>616075.31700000004</v>
      </c>
      <c r="D1674">
        <v>3096593.2179999999</v>
      </c>
      <c r="E1674">
        <v>630.74</v>
      </c>
      <c r="F1674">
        <v>4.8529999999999998</v>
      </c>
      <c r="G1674">
        <v>0</v>
      </c>
      <c r="H1674" t="s">
        <v>194</v>
      </c>
      <c r="I1674">
        <v>4.9000000000000002E-2</v>
      </c>
      <c r="J1674">
        <f t="shared" si="886"/>
        <v>1.0010000000000012</v>
      </c>
      <c r="K1674">
        <f t="shared" ca="1" si="891"/>
        <v>0</v>
      </c>
      <c r="L1674">
        <f t="shared" ca="1" si="887"/>
        <v>0.05</v>
      </c>
      <c r="M1674">
        <f t="shared" ca="1" si="861"/>
        <v>0.24265</v>
      </c>
      <c r="N1674">
        <f t="shared" ca="1" si="862"/>
        <v>4.899051080153443E-2</v>
      </c>
      <c r="O1674">
        <f t="shared" ca="1" si="863"/>
        <v>0</v>
      </c>
      <c r="P1674">
        <f t="shared" ca="1" si="864"/>
        <v>630.79</v>
      </c>
      <c r="Q1674">
        <f t="shared" ca="1" si="865"/>
        <v>630.79</v>
      </c>
      <c r="R1674">
        <f t="shared" ca="1" si="866"/>
        <v>0</v>
      </c>
      <c r="S1674">
        <f t="shared" ca="1" si="867"/>
        <v>0</v>
      </c>
      <c r="T1674">
        <f t="shared" ca="1" si="868"/>
        <v>6.0662500000000005E-3</v>
      </c>
      <c r="U1674">
        <f t="shared" ca="1" si="888"/>
        <v>0.37999999999999545</v>
      </c>
      <c r="V1674">
        <f t="shared" ca="1" si="889"/>
        <v>0</v>
      </c>
      <c r="W1674">
        <f t="shared" ca="1" si="869"/>
        <v>8.6919972284897326E-2</v>
      </c>
      <c r="X1674">
        <f t="shared" ca="1" si="870"/>
        <v>0.42182262549860672</v>
      </c>
      <c r="Y1674">
        <f t="shared" ca="1" si="871"/>
        <v>8.3914075273925789E-2</v>
      </c>
      <c r="Z1674">
        <f t="shared" ca="1" si="872"/>
        <v>0</v>
      </c>
      <c r="AA1674">
        <f t="shared" ca="1" si="873"/>
        <v>630.82691997228494</v>
      </c>
      <c r="AB1674">
        <f t="shared" ca="1" si="874"/>
        <v>630.82691997228494</v>
      </c>
      <c r="AC1674">
        <f t="shared" ca="1" si="875"/>
        <v>0</v>
      </c>
      <c r="AD1674">
        <f t="shared" ca="1" si="876"/>
        <v>0</v>
      </c>
      <c r="AE1674">
        <f t="shared" ca="1" si="877"/>
        <v>1.833240545874076E-2</v>
      </c>
      <c r="AF1674">
        <f t="shared" ca="1" si="878"/>
        <v>-1.3101119230896074E-3</v>
      </c>
      <c r="AG1674">
        <f t="shared" ca="1" si="879"/>
        <v>0</v>
      </c>
      <c r="AH1674">
        <f ca="1">IFERROR(IF(V36="Supercritical",MAX($D$16,IFERROR(L1674,MAX($D$16,POWER((ABS(K1674)^2)/($I$5*MAX(F1674,0.1)^2),1/3)))),IF(V36="Subcritical",MAX($D$16,IFERROR(W1674,MAX($D$16,POWER((ABS(K1674)^2)/($I$5*MAX(F1674,0.1)^2),1/3)))),IF(AND(IFERROR(V1674,0)=1,IFERROR(AG1674,0)=1),IF(IFERROR(T1674,-1E+99)&gt;=IFERROR(AE1674,-1E+99),MAX($D$16,IFERROR(L1674,MAX($D$16,POWER((ABS(K1674)^2)/($I$5*MAX(F1674,0.1)^2),1/3)))),MAX($D$16,IFERROR(W1674,MAX($D$16,POWER((ABS(K1674)^2)/($I$5*MAX(F1674,0.1)^2),1/3))))),IF(IFERROR(V1674,0)=1,MAX($D$16,IFERROR(L1674,MAX($D$16,POWER((ABS(K1674)^2)/($I$5*MAX(F1674,0.1)^2),1/3)))),IF(IFERROR(AG1674,0)=1,MAX($D$16,IFERROR(W1674,MAX($D$16,POWER((ABS(K1674)^2)/($I$5*MAX(F1674,0.1)^2),1/3)))),MAX($D$16,POWER((ABS(K1674)^2)/($I$5*MAX(F1674,0.1)^2),1/3))))))),MAX($D$16,POWER((ABS(K1674)^2)/($I$5*MAX(F1674,0.1)^2),1/3)))</f>
        <v>0.05</v>
      </c>
      <c r="AI1674">
        <f t="shared" ca="1" si="880"/>
        <v>630.79</v>
      </c>
      <c r="AJ1674">
        <f t="shared" ca="1" si="881"/>
        <v>630.79</v>
      </c>
      <c r="AM1674">
        <v>0</v>
      </c>
      <c r="AN1674">
        <v>0</v>
      </c>
      <c r="AO1674">
        <f t="shared" si="882"/>
        <v>0</v>
      </c>
      <c r="AP1674">
        <f t="shared" si="890"/>
        <v>0</v>
      </c>
      <c r="AQ1674">
        <f t="shared" ca="1" si="883"/>
        <v>0</v>
      </c>
      <c r="AR1674" t="str">
        <f t="shared" ca="1" si="884"/>
        <v>Subcritical</v>
      </c>
      <c r="AS1674">
        <f t="shared" ca="1" si="885"/>
        <v>0</v>
      </c>
    </row>
    <row r="1675" spans="1:45" x14ac:dyDescent="0.35">
      <c r="A1675">
        <v>25</v>
      </c>
      <c r="B1675">
        <v>23.952000000000002</v>
      </c>
      <c r="C1675">
        <v>616074.79500000004</v>
      </c>
      <c r="D1675">
        <v>3096592.3650000002</v>
      </c>
      <c r="E1675">
        <v>630.36</v>
      </c>
      <c r="F1675">
        <v>4.6130000000000004</v>
      </c>
      <c r="G1675">
        <v>0</v>
      </c>
      <c r="H1675" t="s">
        <v>194</v>
      </c>
      <c r="I1675">
        <v>0.03</v>
      </c>
      <c r="J1675">
        <f t="shared" si="886"/>
        <v>1</v>
      </c>
      <c r="K1675">
        <f t="shared" ca="1" si="891"/>
        <v>0</v>
      </c>
      <c r="L1675">
        <f t="shared" ca="1" si="887"/>
        <v>0.05</v>
      </c>
      <c r="M1675">
        <f t="shared" ca="1" si="861"/>
        <v>0.23065000000000002</v>
      </c>
      <c r="N1675">
        <f t="shared" ca="1" si="862"/>
        <v>4.8939104604286021E-2</v>
      </c>
      <c r="O1675">
        <f t="shared" ca="1" si="863"/>
        <v>0</v>
      </c>
      <c r="P1675">
        <f t="shared" ca="1" si="864"/>
        <v>630.41</v>
      </c>
      <c r="Q1675">
        <f t="shared" ca="1" si="865"/>
        <v>630.41</v>
      </c>
      <c r="R1675">
        <f t="shared" ca="1" si="866"/>
        <v>0</v>
      </c>
      <c r="S1675">
        <f t="shared" ca="1" si="867"/>
        <v>0</v>
      </c>
      <c r="T1675">
        <f t="shared" ca="1" si="868"/>
        <v>5.7662500000000014E-3</v>
      </c>
      <c r="U1675">
        <f t="shared" ca="1" si="888"/>
        <v>0.37999999999999545</v>
      </c>
      <c r="V1675">
        <f t="shared" ca="1" si="889"/>
        <v>0</v>
      </c>
      <c r="W1675">
        <f t="shared" ca="1" si="869"/>
        <v>0.46560928422306908</v>
      </c>
      <c r="X1675">
        <f t="shared" ca="1" si="870"/>
        <v>2.1478556281210177</v>
      </c>
      <c r="Y1675">
        <f t="shared" ca="1" si="871"/>
        <v>0.38740457317919025</v>
      </c>
      <c r="Z1675">
        <f t="shared" ca="1" si="872"/>
        <v>0</v>
      </c>
      <c r="AA1675">
        <f t="shared" ca="1" si="873"/>
        <v>630.82560928422311</v>
      </c>
      <c r="AB1675">
        <f t="shared" ca="1" si="874"/>
        <v>630.82560928422311</v>
      </c>
      <c r="AC1675">
        <f t="shared" ca="1" si="875"/>
        <v>0</v>
      </c>
      <c r="AD1675">
        <f t="shared" ca="1" si="876"/>
        <v>0</v>
      </c>
      <c r="AE1675">
        <f t="shared" ca="1" si="877"/>
        <v>0.50003076081195874</v>
      </c>
      <c r="AF1675">
        <f t="shared" ca="1" si="878"/>
        <v>-3.2664677291904809E-6</v>
      </c>
      <c r="AG1675">
        <f t="shared" ca="1" si="879"/>
        <v>1</v>
      </c>
      <c r="AH1675">
        <f ca="1">IFERROR(IF(V36="Supercritical",MAX($D$16,IFERROR(L1675,MAX($D$16,POWER((ABS(K1675)^2)/($I$5*MAX(F1675,0.1)^2),1/3)))),IF(V36="Subcritical",MAX($D$16,IFERROR(W1675,MAX($D$16,POWER((ABS(K1675)^2)/($I$5*MAX(F1675,0.1)^2),1/3)))),IF(AND(IFERROR(V1675,0)=1,IFERROR(AG1675,0)=1),IF(IFERROR(T1675,-1E+99)&gt;=IFERROR(AE1675,-1E+99),MAX($D$16,IFERROR(L1675,MAX($D$16,POWER((ABS(K1675)^2)/($I$5*MAX(F1675,0.1)^2),1/3)))),MAX($D$16,IFERROR(W1675,MAX($D$16,POWER((ABS(K1675)^2)/($I$5*MAX(F1675,0.1)^2),1/3))))),IF(IFERROR(V1675,0)=1,MAX($D$16,IFERROR(L1675,MAX($D$16,POWER((ABS(K1675)^2)/($I$5*MAX(F1675,0.1)^2),1/3)))),IF(IFERROR(AG1675,0)=1,MAX($D$16,IFERROR(W1675,MAX($D$16,POWER((ABS(K1675)^2)/($I$5*MAX(F1675,0.1)^2),1/3)))),MAX($D$16,POWER((ABS(K1675)^2)/($I$5*MAX(F1675,0.1)^2),1/3))))))),MAX($D$16,POWER((ABS(K1675)^2)/($I$5*MAX(F1675,0.1)^2),1/3)))</f>
        <v>0.46560928422306908</v>
      </c>
      <c r="AI1675">
        <f t="shared" ca="1" si="880"/>
        <v>630.82560928422311</v>
      </c>
      <c r="AJ1675">
        <f t="shared" ca="1" si="881"/>
        <v>630.82560928422311</v>
      </c>
      <c r="AM1675">
        <v>0</v>
      </c>
      <c r="AN1675">
        <v>0</v>
      </c>
      <c r="AO1675">
        <f t="shared" si="882"/>
        <v>0</v>
      </c>
      <c r="AP1675">
        <f t="shared" si="890"/>
        <v>0</v>
      </c>
      <c r="AQ1675">
        <f t="shared" ca="1" si="883"/>
        <v>0</v>
      </c>
      <c r="AR1675" t="str">
        <f t="shared" ca="1" si="884"/>
        <v>Subcritical</v>
      </c>
      <c r="AS1675">
        <f t="shared" ca="1" si="885"/>
        <v>0</v>
      </c>
    </row>
    <row r="1676" spans="1:45" x14ac:dyDescent="0.35">
      <c r="A1676">
        <v>26</v>
      </c>
      <c r="B1676">
        <v>24.951000000000001</v>
      </c>
      <c r="C1676">
        <v>616074.27300000004</v>
      </c>
      <c r="D1676">
        <v>3096591.5129999998</v>
      </c>
      <c r="E1676">
        <v>629.98</v>
      </c>
      <c r="F1676">
        <v>4.3739999999999997</v>
      </c>
      <c r="G1676">
        <v>0</v>
      </c>
      <c r="H1676" t="s">
        <v>194</v>
      </c>
      <c r="I1676">
        <v>1.9E-2</v>
      </c>
      <c r="J1676">
        <f t="shared" si="886"/>
        <v>0.99899999999999878</v>
      </c>
      <c r="K1676">
        <f t="shared" ca="1" si="891"/>
        <v>0</v>
      </c>
      <c r="L1676">
        <f t="shared" ca="1" si="887"/>
        <v>0.05</v>
      </c>
      <c r="M1676">
        <f t="shared" ca="1" si="861"/>
        <v>0.21870000000000001</v>
      </c>
      <c r="N1676">
        <f t="shared" ca="1" si="862"/>
        <v>4.8882431828341538E-2</v>
      </c>
      <c r="O1676">
        <f t="shared" ca="1" si="863"/>
        <v>0</v>
      </c>
      <c r="P1676">
        <f t="shared" ca="1" si="864"/>
        <v>630.03</v>
      </c>
      <c r="Q1676">
        <f t="shared" ca="1" si="865"/>
        <v>630.03</v>
      </c>
      <c r="R1676">
        <f t="shared" ca="1" si="866"/>
        <v>0</v>
      </c>
      <c r="S1676">
        <f t="shared" ca="1" si="867"/>
        <v>0</v>
      </c>
      <c r="T1676">
        <f t="shared" ca="1" si="868"/>
        <v>5.467500000000001E-3</v>
      </c>
      <c r="U1676">
        <f t="shared" ca="1" si="888"/>
        <v>0.37999999999999545</v>
      </c>
      <c r="V1676">
        <f t="shared" ca="1" si="889"/>
        <v>0</v>
      </c>
      <c r="W1676">
        <f t="shared" ca="1" si="869"/>
        <v>0.84560601632556398</v>
      </c>
      <c r="X1676">
        <f t="shared" ca="1" si="870"/>
        <v>3.6986807154080164</v>
      </c>
      <c r="Y1676">
        <f t="shared" ca="1" si="871"/>
        <v>0.60981886461623147</v>
      </c>
      <c r="Z1676">
        <f t="shared" ca="1" si="872"/>
        <v>0</v>
      </c>
      <c r="AA1676">
        <f t="shared" ca="1" si="873"/>
        <v>630.82560601632554</v>
      </c>
      <c r="AB1676">
        <f t="shared" ca="1" si="874"/>
        <v>630.82560601632554</v>
      </c>
      <c r="AC1676">
        <f t="shared" ca="1" si="875"/>
        <v>0</v>
      </c>
      <c r="AD1676">
        <f t="shared" ca="1" si="876"/>
        <v>0</v>
      </c>
      <c r="AE1676">
        <f t="shared" ca="1" si="877"/>
        <v>1.56381333270818</v>
      </c>
      <c r="AF1676">
        <f t="shared" ca="1" si="878"/>
        <v>-8.1057578427135013E-9</v>
      </c>
      <c r="AG1676">
        <f t="shared" ca="1" si="879"/>
        <v>1</v>
      </c>
      <c r="AH1676">
        <f ca="1">IFERROR(IF(V36="Supercritical",MAX($D$16,IFERROR(L1676,MAX($D$16,POWER((ABS(K1676)^2)/($I$5*MAX(F1676,0.1)^2),1/3)))),IF(V36="Subcritical",MAX($D$16,IFERROR(W1676,MAX($D$16,POWER((ABS(K1676)^2)/($I$5*MAX(F1676,0.1)^2),1/3)))),IF(AND(IFERROR(V1676,0)=1,IFERROR(AG1676,0)=1),IF(IFERROR(T1676,-1E+99)&gt;=IFERROR(AE1676,-1E+99),MAX($D$16,IFERROR(L1676,MAX($D$16,POWER((ABS(K1676)^2)/($I$5*MAX(F1676,0.1)^2),1/3)))),MAX($D$16,IFERROR(W1676,MAX($D$16,POWER((ABS(K1676)^2)/($I$5*MAX(F1676,0.1)^2),1/3))))),IF(IFERROR(V1676,0)=1,MAX($D$16,IFERROR(L1676,MAX($D$16,POWER((ABS(K1676)^2)/($I$5*MAX(F1676,0.1)^2),1/3)))),IF(IFERROR(AG1676,0)=1,MAX($D$16,IFERROR(W1676,MAX($D$16,POWER((ABS(K1676)^2)/($I$5*MAX(F1676,0.1)^2),1/3)))),MAX($D$16,POWER((ABS(K1676)^2)/($I$5*MAX(F1676,0.1)^2),1/3))))))),MAX($D$16,POWER((ABS(K1676)^2)/($I$5*MAX(F1676,0.1)^2),1/3)))</f>
        <v>0.84560601632556398</v>
      </c>
      <c r="AI1676">
        <f t="shared" ca="1" si="880"/>
        <v>630.82560601632554</v>
      </c>
      <c r="AJ1676">
        <f t="shared" ca="1" si="881"/>
        <v>630.82560601632554</v>
      </c>
      <c r="AM1676">
        <v>0</v>
      </c>
      <c r="AN1676">
        <v>0</v>
      </c>
      <c r="AO1676">
        <f t="shared" si="882"/>
        <v>0</v>
      </c>
      <c r="AP1676">
        <f t="shared" si="890"/>
        <v>0</v>
      </c>
      <c r="AQ1676">
        <f t="shared" ca="1" si="883"/>
        <v>0</v>
      </c>
      <c r="AR1676" t="str">
        <f t="shared" ca="1" si="884"/>
        <v>Subcritical</v>
      </c>
      <c r="AS1676">
        <f t="shared" ca="1" si="885"/>
        <v>0</v>
      </c>
    </row>
    <row r="1677" spans="1:45" x14ac:dyDescent="0.35">
      <c r="A1677">
        <v>27</v>
      </c>
      <c r="B1677">
        <v>25.952000000000002</v>
      </c>
      <c r="C1677">
        <v>616073.75</v>
      </c>
      <c r="D1677">
        <v>3096590.66</v>
      </c>
      <c r="E1677">
        <v>629.6</v>
      </c>
      <c r="F1677">
        <v>4.1340000000000003</v>
      </c>
      <c r="G1677">
        <v>0</v>
      </c>
      <c r="H1677" t="s">
        <v>194</v>
      </c>
      <c r="I1677">
        <v>4.9000000000000002E-2</v>
      </c>
      <c r="J1677">
        <f t="shared" si="886"/>
        <v>1.0010000000000012</v>
      </c>
      <c r="K1677">
        <f t="shared" ca="1" si="891"/>
        <v>0</v>
      </c>
      <c r="L1677">
        <f t="shared" ca="1" si="887"/>
        <v>0.05</v>
      </c>
      <c r="M1677">
        <f t="shared" ca="1" si="861"/>
        <v>0.20670000000000002</v>
      </c>
      <c r="N1677">
        <f t="shared" ca="1" si="862"/>
        <v>4.8819083608880494E-2</v>
      </c>
      <c r="O1677">
        <f t="shared" ca="1" si="863"/>
        <v>0</v>
      </c>
      <c r="P1677">
        <f t="shared" ca="1" si="864"/>
        <v>629.65</v>
      </c>
      <c r="Q1677">
        <f t="shared" ca="1" si="865"/>
        <v>629.65</v>
      </c>
      <c r="R1677">
        <f t="shared" ca="1" si="866"/>
        <v>0</v>
      </c>
      <c r="S1677">
        <f t="shared" ca="1" si="867"/>
        <v>0</v>
      </c>
      <c r="T1677">
        <f t="shared" ca="1" si="868"/>
        <v>5.1675000000000011E-3</v>
      </c>
      <c r="U1677">
        <f t="shared" ca="1" si="888"/>
        <v>0.37999999999999545</v>
      </c>
      <c r="V1677">
        <f t="shared" ca="1" si="889"/>
        <v>0</v>
      </c>
      <c r="W1677">
        <f t="shared" ca="1" si="869"/>
        <v>1.2256060082166578</v>
      </c>
      <c r="X1677">
        <f t="shared" ca="1" si="870"/>
        <v>5.0666552379676633</v>
      </c>
      <c r="Y1677">
        <f t="shared" ca="1" si="871"/>
        <v>0.76939895409956238</v>
      </c>
      <c r="Z1677">
        <f t="shared" ca="1" si="872"/>
        <v>0</v>
      </c>
      <c r="AA1677">
        <f t="shared" ca="1" si="873"/>
        <v>630.82560600821671</v>
      </c>
      <c r="AB1677">
        <f t="shared" ca="1" si="874"/>
        <v>630.82560600821671</v>
      </c>
      <c r="AC1677">
        <f t="shared" ca="1" si="875"/>
        <v>0</v>
      </c>
      <c r="AD1677">
        <f t="shared" ca="1" si="876"/>
        <v>0</v>
      </c>
      <c r="AE1677">
        <f t="shared" ca="1" si="877"/>
        <v>3.1048615506077839</v>
      </c>
      <c r="AF1677">
        <f t="shared" ca="1" si="878"/>
        <v>-1.7394086171407253E-11</v>
      </c>
      <c r="AG1677">
        <f t="shared" ca="1" si="879"/>
        <v>1</v>
      </c>
      <c r="AH1677">
        <f ca="1">IFERROR(IF(V36="Supercritical",MAX($D$16,IFERROR(L1677,MAX($D$16,POWER((ABS(K1677)^2)/($I$5*MAX(F1677,0.1)^2),1/3)))),IF(V36="Subcritical",MAX($D$16,IFERROR(W1677,MAX($D$16,POWER((ABS(K1677)^2)/($I$5*MAX(F1677,0.1)^2),1/3)))),IF(AND(IFERROR(V1677,0)=1,IFERROR(AG1677,0)=1),IF(IFERROR(T1677,-1E+99)&gt;=IFERROR(AE1677,-1E+99),MAX($D$16,IFERROR(L1677,MAX($D$16,POWER((ABS(K1677)^2)/($I$5*MAX(F1677,0.1)^2),1/3)))),MAX($D$16,IFERROR(W1677,MAX($D$16,POWER((ABS(K1677)^2)/($I$5*MAX(F1677,0.1)^2),1/3))))),IF(IFERROR(V1677,0)=1,MAX($D$16,IFERROR(L1677,MAX($D$16,POWER((ABS(K1677)^2)/($I$5*MAX(F1677,0.1)^2),1/3)))),IF(IFERROR(AG1677,0)=1,MAX($D$16,IFERROR(W1677,MAX($D$16,POWER((ABS(K1677)^2)/($I$5*MAX(F1677,0.1)^2),1/3)))),MAX($D$16,POWER((ABS(K1677)^2)/($I$5*MAX(F1677,0.1)^2),1/3))))))),MAX($D$16,POWER((ABS(K1677)^2)/($I$5*MAX(F1677,0.1)^2),1/3)))</f>
        <v>1.2256060082166578</v>
      </c>
      <c r="AI1677">
        <f t="shared" ca="1" si="880"/>
        <v>630.82560600821671</v>
      </c>
      <c r="AJ1677">
        <f t="shared" ca="1" si="881"/>
        <v>630.82560600821671</v>
      </c>
      <c r="AM1677">
        <v>0</v>
      </c>
      <c r="AN1677">
        <v>0</v>
      </c>
      <c r="AO1677">
        <f t="shared" si="882"/>
        <v>0</v>
      </c>
      <c r="AP1677">
        <f t="shared" si="890"/>
        <v>0</v>
      </c>
      <c r="AQ1677">
        <f t="shared" ca="1" si="883"/>
        <v>0</v>
      </c>
      <c r="AR1677" t="str">
        <f t="shared" ca="1" si="884"/>
        <v>Subcritical</v>
      </c>
      <c r="AS1677">
        <f t="shared" ca="1" si="885"/>
        <v>0</v>
      </c>
    </row>
    <row r="1678" spans="1:45" x14ac:dyDescent="0.35">
      <c r="A1678">
        <v>28</v>
      </c>
      <c r="B1678">
        <v>26.952000000000002</v>
      </c>
      <c r="C1678">
        <v>616073.228</v>
      </c>
      <c r="D1678">
        <v>3096589.807</v>
      </c>
      <c r="E1678">
        <v>629.22</v>
      </c>
      <c r="F1678">
        <v>3.8940000000000001</v>
      </c>
      <c r="G1678">
        <v>0</v>
      </c>
      <c r="H1678" t="s">
        <v>194</v>
      </c>
      <c r="I1678">
        <v>7.9000000000000001E-2</v>
      </c>
      <c r="J1678">
        <f t="shared" si="886"/>
        <v>1</v>
      </c>
      <c r="K1678">
        <f t="shared" ca="1" si="891"/>
        <v>0</v>
      </c>
      <c r="L1678">
        <f t="shared" ca="1" si="887"/>
        <v>0.05</v>
      </c>
      <c r="M1678">
        <f t="shared" ca="1" si="861"/>
        <v>0.19470000000000001</v>
      </c>
      <c r="N1678">
        <f t="shared" ca="1" si="862"/>
        <v>4.8748122183274914E-2</v>
      </c>
      <c r="O1678">
        <f t="shared" ca="1" si="863"/>
        <v>0</v>
      </c>
      <c r="P1678">
        <f t="shared" ca="1" si="864"/>
        <v>629.27</v>
      </c>
      <c r="Q1678">
        <f t="shared" ca="1" si="865"/>
        <v>629.27</v>
      </c>
      <c r="R1678">
        <f t="shared" ca="1" si="866"/>
        <v>0</v>
      </c>
      <c r="S1678">
        <f t="shared" ca="1" si="867"/>
        <v>0</v>
      </c>
      <c r="T1678">
        <f t="shared" ca="1" si="868"/>
        <v>4.8675000000000012E-3</v>
      </c>
      <c r="U1678">
        <f t="shared" ca="1" si="888"/>
        <v>0.37999999999999545</v>
      </c>
      <c r="V1678">
        <f t="shared" ca="1" si="889"/>
        <v>0</v>
      </c>
      <c r="W1678">
        <f t="shared" ca="1" si="869"/>
        <v>1.6056060081992432</v>
      </c>
      <c r="X1678">
        <f t="shared" ca="1" si="870"/>
        <v>6.2522297959278532</v>
      </c>
      <c r="Y1678">
        <f t="shared" ca="1" si="871"/>
        <v>0.87994978636781129</v>
      </c>
      <c r="Z1678">
        <f t="shared" ca="1" si="872"/>
        <v>0</v>
      </c>
      <c r="AA1678">
        <f t="shared" ca="1" si="873"/>
        <v>630.82560600819932</v>
      </c>
      <c r="AB1678">
        <f t="shared" ca="1" si="874"/>
        <v>630.82560600819932</v>
      </c>
      <c r="AC1678">
        <f t="shared" ca="1" si="875"/>
        <v>0</v>
      </c>
      <c r="AD1678">
        <f t="shared" ca="1" si="876"/>
        <v>0</v>
      </c>
      <c r="AE1678">
        <f t="shared" ca="1" si="877"/>
        <v>5.0193088624920446</v>
      </c>
      <c r="AF1678">
        <f t="shared" ca="1" si="878"/>
        <v>0</v>
      </c>
      <c r="AG1678">
        <f t="shared" ca="1" si="879"/>
        <v>1</v>
      </c>
      <c r="AH1678">
        <f ca="1">IFERROR(IF(V36="Supercritical",MAX($D$16,IFERROR(L1678,MAX($D$16,POWER((ABS(K1678)^2)/($I$5*MAX(F1678,0.1)^2),1/3)))),IF(V36="Subcritical",MAX($D$16,IFERROR(W1678,MAX($D$16,POWER((ABS(K1678)^2)/($I$5*MAX(F1678,0.1)^2),1/3)))),IF(AND(IFERROR(V1678,0)=1,IFERROR(AG1678,0)=1),IF(IFERROR(T1678,-1E+99)&gt;=IFERROR(AE1678,-1E+99),MAX($D$16,IFERROR(L1678,MAX($D$16,POWER((ABS(K1678)^2)/($I$5*MAX(F1678,0.1)^2),1/3)))),MAX($D$16,IFERROR(W1678,MAX($D$16,POWER((ABS(K1678)^2)/($I$5*MAX(F1678,0.1)^2),1/3))))),IF(IFERROR(V1678,0)=1,MAX($D$16,IFERROR(L1678,MAX($D$16,POWER((ABS(K1678)^2)/($I$5*MAX(F1678,0.1)^2),1/3)))),IF(IFERROR(AG1678,0)=1,MAX($D$16,IFERROR(W1678,MAX($D$16,POWER((ABS(K1678)^2)/($I$5*MAX(F1678,0.1)^2),1/3)))),MAX($D$16,POWER((ABS(K1678)^2)/($I$5*MAX(F1678,0.1)^2),1/3))))))),MAX($D$16,POWER((ABS(K1678)^2)/($I$5*MAX(F1678,0.1)^2),1/3)))</f>
        <v>1.6056060081992432</v>
      </c>
      <c r="AI1678">
        <f t="shared" ca="1" si="880"/>
        <v>630.82560600819932</v>
      </c>
      <c r="AJ1678">
        <f t="shared" ca="1" si="881"/>
        <v>630.82560600819932</v>
      </c>
      <c r="AM1678">
        <v>0</v>
      </c>
      <c r="AN1678">
        <v>0</v>
      </c>
      <c r="AO1678">
        <f t="shared" si="882"/>
        <v>0</v>
      </c>
      <c r="AP1678">
        <f t="shared" si="890"/>
        <v>0</v>
      </c>
      <c r="AQ1678">
        <f t="shared" ca="1" si="883"/>
        <v>0</v>
      </c>
      <c r="AR1678" t="str">
        <f t="shared" ca="1" si="884"/>
        <v>Subcritical</v>
      </c>
      <c r="AS1678">
        <f t="shared" ca="1" si="885"/>
        <v>0</v>
      </c>
    </row>
    <row r="1679" spans="1:45" x14ac:dyDescent="0.35">
      <c r="A1679">
        <v>29</v>
      </c>
      <c r="B1679">
        <v>27.951000000000001</v>
      </c>
      <c r="C1679">
        <v>616072.70499999996</v>
      </c>
      <c r="D1679">
        <v>3096588.9550000001</v>
      </c>
      <c r="E1679">
        <v>628.84</v>
      </c>
      <c r="F1679">
        <v>3.714</v>
      </c>
      <c r="G1679">
        <v>0</v>
      </c>
      <c r="H1679" t="s">
        <v>194</v>
      </c>
      <c r="I1679">
        <v>0.41299999999999998</v>
      </c>
      <c r="J1679">
        <f t="shared" si="886"/>
        <v>0.99899999999999878</v>
      </c>
      <c r="K1679">
        <f ca="1">K1678+(AO1645)</f>
        <v>16.834619678952091</v>
      </c>
      <c r="L1679">
        <f t="shared" ca="1" si="887"/>
        <v>0.05</v>
      </c>
      <c r="M1679">
        <f t="shared" ca="1" si="861"/>
        <v>0.1857</v>
      </c>
      <c r="N1679">
        <f t="shared" ca="1" si="862"/>
        <v>4.8689040377556371E-2</v>
      </c>
      <c r="O1679">
        <f t="shared" ca="1" si="863"/>
        <v>90.654925573247667</v>
      </c>
      <c r="P1679">
        <f t="shared" ca="1" si="864"/>
        <v>628.89</v>
      </c>
      <c r="Q1679">
        <f t="shared" ca="1" si="865"/>
        <v>1047.7643899434797</v>
      </c>
      <c r="R1679">
        <f t="shared" ca="1" si="866"/>
        <v>104.00567639982123</v>
      </c>
      <c r="S1679">
        <f t="shared" ca="1" si="867"/>
        <v>129.44101203922654</v>
      </c>
      <c r="T1679">
        <f t="shared" ca="1" si="868"/>
        <v>155.57459092500835</v>
      </c>
      <c r="U1679">
        <f t="shared" ca="1" si="888"/>
        <v>-512.6209895046162</v>
      </c>
      <c r="V1679">
        <f t="shared" ca="1" si="889"/>
        <v>0</v>
      </c>
      <c r="W1679">
        <f t="shared" ca="1" si="869"/>
        <v>1.2794341472109709</v>
      </c>
      <c r="X1679">
        <f t="shared" ca="1" si="870"/>
        <v>4.7518184227415459</v>
      </c>
      <c r="Y1679">
        <f t="shared" ca="1" si="871"/>
        <v>0.75751923995710735</v>
      </c>
      <c r="Z1679">
        <f t="shared" ca="1" si="872"/>
        <v>3.5427741932191537</v>
      </c>
      <c r="AA1679">
        <f t="shared" ca="1" si="873"/>
        <v>630.119434147211</v>
      </c>
      <c r="AB1679">
        <f t="shared" ca="1" si="874"/>
        <v>630.75915122081653</v>
      </c>
      <c r="AC1679">
        <f t="shared" ca="1" si="875"/>
        <v>4.0895724454023778E-3</v>
      </c>
      <c r="AD1679">
        <f t="shared" ca="1" si="876"/>
        <v>1</v>
      </c>
      <c r="AE1679">
        <f t="shared" ca="1" si="877"/>
        <v>9.1194581271025648</v>
      </c>
      <c r="AF1679">
        <f t="shared" ca="1" si="878"/>
        <v>-0.40248605232886803</v>
      </c>
      <c r="AG1679">
        <f t="shared" ca="1" si="879"/>
        <v>1</v>
      </c>
      <c r="AH1679">
        <f ca="1">IFERROR(IF(V36="Supercritical",MAX($D$16,IFERROR(L1679,MAX($D$16,POWER((ABS(K1679)^2)/($I$5*MAX(F1679,0.1)^2),1/3)))),IF(V36="Subcritical",MAX($D$16,IFERROR(W1679,MAX($D$16,POWER((ABS(K1679)^2)/($I$5*MAX(F1679,0.1)^2),1/3)))),IF(AND(IFERROR(V1679,0)=1,IFERROR(AG1679,0)=1),IF(IFERROR(T1679,-1E+99)&gt;=IFERROR(AE1679,-1E+99),MAX($D$16,IFERROR(L1679,MAX($D$16,POWER((ABS(K1679)^2)/($I$5*MAX(F1679,0.1)^2),1/3)))),MAX($D$16,IFERROR(W1679,MAX($D$16,POWER((ABS(K1679)^2)/($I$5*MAX(F1679,0.1)^2),1/3))))),IF(IFERROR(V1679,0)=1,MAX($D$16,IFERROR(L1679,MAX($D$16,POWER((ABS(K1679)^2)/($I$5*MAX(F1679,0.1)^2),1/3)))),IF(IFERROR(AG1679,0)=1,MAX($D$16,IFERROR(W1679,MAX($D$16,POWER((ABS(K1679)^2)/($I$5*MAX(F1679,0.1)^2),1/3)))),MAX($D$16,POWER((ABS(K1679)^2)/($I$5*MAX(F1679,0.1)^2),1/3))))))),MAX($D$16,POWER((ABS(K1679)^2)/($I$5*MAX(F1679,0.1)^2),1/3)))</f>
        <v>1.2794341472109709</v>
      </c>
      <c r="AI1679">
        <f t="shared" ca="1" si="880"/>
        <v>630.119434147211</v>
      </c>
      <c r="AJ1679">
        <f t="shared" ca="1" si="881"/>
        <v>630.75915122081653</v>
      </c>
      <c r="AM1679">
        <v>0</v>
      </c>
      <c r="AN1679">
        <v>0</v>
      </c>
      <c r="AO1679">
        <f t="shared" si="882"/>
        <v>0</v>
      </c>
      <c r="AP1679">
        <f t="shared" si="890"/>
        <v>0</v>
      </c>
      <c r="AQ1679">
        <f t="shared" ca="1" si="883"/>
        <v>1</v>
      </c>
      <c r="AR1679" t="str">
        <f t="shared" ca="1" si="884"/>
        <v>Supercritical</v>
      </c>
      <c r="AS1679">
        <f t="shared" ca="1" si="885"/>
        <v>4.0895724454023778E-3</v>
      </c>
    </row>
    <row r="1680" spans="1:45" x14ac:dyDescent="0.35">
      <c r="A1680">
        <v>30</v>
      </c>
      <c r="B1680">
        <v>28.951000000000001</v>
      </c>
      <c r="C1680">
        <v>616072.18799999997</v>
      </c>
      <c r="D1680">
        <v>3096588.0989999999</v>
      </c>
      <c r="E1680">
        <v>628.46</v>
      </c>
      <c r="F1680">
        <v>3.823</v>
      </c>
      <c r="G1680">
        <v>0</v>
      </c>
      <c r="H1680" t="s">
        <v>194</v>
      </c>
      <c r="I1680">
        <v>6.0519999999999996</v>
      </c>
      <c r="J1680">
        <f t="shared" si="886"/>
        <v>1</v>
      </c>
      <c r="K1680">
        <f t="shared" ref="K1680:K1697" ca="1" si="892">K1679+0</f>
        <v>16.834619678952091</v>
      </c>
      <c r="L1680">
        <f t="shared" ca="1" si="887"/>
        <v>0.05</v>
      </c>
      <c r="M1680">
        <f t="shared" ca="1" si="861"/>
        <v>0.19115000000000001</v>
      </c>
      <c r="N1680">
        <f t="shared" ca="1" si="862"/>
        <v>4.8725465205200102E-2</v>
      </c>
      <c r="O1680">
        <f t="shared" ca="1" si="863"/>
        <v>88.070204964436769</v>
      </c>
      <c r="P1680">
        <f t="shared" ca="1" si="864"/>
        <v>628.51</v>
      </c>
      <c r="Q1680">
        <f t="shared" ca="1" si="865"/>
        <v>1023.8393069560602</v>
      </c>
      <c r="R1680">
        <f t="shared" ca="1" si="866"/>
        <v>98.061652290537154</v>
      </c>
      <c r="S1680">
        <f t="shared" ca="1" si="867"/>
        <v>125.75043649324805</v>
      </c>
      <c r="T1680">
        <f t="shared" ca="1" si="868"/>
        <v>151.13917279930189</v>
      </c>
      <c r="U1680">
        <f t="shared" ca="1" si="888"/>
        <v>-88.397152600548793</v>
      </c>
      <c r="V1680">
        <f t="shared" ca="1" si="889"/>
        <v>0</v>
      </c>
      <c r="W1680">
        <f t="shared" ca="1" si="869"/>
        <v>1.2549979174434212</v>
      </c>
      <c r="X1680">
        <f t="shared" ca="1" si="870"/>
        <v>4.7978570383861987</v>
      </c>
      <c r="Y1680">
        <f t="shared" ca="1" si="871"/>
        <v>0.75759674622807116</v>
      </c>
      <c r="Z1680">
        <f t="shared" ca="1" si="872"/>
        <v>3.5087789286473954</v>
      </c>
      <c r="AA1680">
        <f t="shared" ca="1" si="873"/>
        <v>629.7149979174435</v>
      </c>
      <c r="AB1680">
        <f t="shared" ca="1" si="874"/>
        <v>630.34249687616523</v>
      </c>
      <c r="AC1680">
        <f t="shared" ca="1" si="875"/>
        <v>4.0109175044763671E-3</v>
      </c>
      <c r="AD1680">
        <f t="shared" ca="1" si="876"/>
        <v>1.0000000000000002</v>
      </c>
      <c r="AE1680">
        <f t="shared" ca="1" si="877"/>
        <v>9.0319508870489109</v>
      </c>
      <c r="AF1680">
        <f t="shared" ca="1" si="878"/>
        <v>-0.4060117024120018</v>
      </c>
      <c r="AG1680">
        <f t="shared" ca="1" si="879"/>
        <v>1</v>
      </c>
      <c r="AH1680">
        <f ca="1">IFERROR(IF(V36="Supercritical",MAX($D$16,IFERROR(L1680,MAX($D$16,POWER((ABS(K1680)^2)/($I$5*MAX(F1680,0.1)^2),1/3)))),IF(V36="Subcritical",MAX($D$16,IFERROR(W1680,MAX($D$16,POWER((ABS(K1680)^2)/($I$5*MAX(F1680,0.1)^2),1/3)))),IF(AND(IFERROR(V1680,0)=1,IFERROR(AG1680,0)=1),IF(IFERROR(T1680,-1E+99)&gt;=IFERROR(AE1680,-1E+99),MAX($D$16,IFERROR(L1680,MAX($D$16,POWER((ABS(K1680)^2)/($I$5*MAX(F1680,0.1)^2),1/3)))),MAX($D$16,IFERROR(W1680,MAX($D$16,POWER((ABS(K1680)^2)/($I$5*MAX(F1680,0.1)^2),1/3))))),IF(IFERROR(V1680,0)=1,MAX($D$16,IFERROR(L1680,MAX($D$16,POWER((ABS(K1680)^2)/($I$5*MAX(F1680,0.1)^2),1/3)))),IF(IFERROR(AG1680,0)=1,MAX($D$16,IFERROR(W1680,MAX($D$16,POWER((ABS(K1680)^2)/($I$5*MAX(F1680,0.1)^2),1/3)))),MAX($D$16,POWER((ABS(K1680)^2)/($I$5*MAX(F1680,0.1)^2),1/3))))))),MAX($D$16,POWER((ABS(K1680)^2)/($I$5*MAX(F1680,0.1)^2),1/3)))</f>
        <v>1.2549979174434212</v>
      </c>
      <c r="AI1680">
        <f t="shared" ca="1" si="880"/>
        <v>629.7149979174435</v>
      </c>
      <c r="AJ1680">
        <f t="shared" ca="1" si="881"/>
        <v>630.34249687616523</v>
      </c>
      <c r="AM1680">
        <v>0</v>
      </c>
      <c r="AN1680">
        <v>0</v>
      </c>
      <c r="AO1680">
        <f t="shared" si="882"/>
        <v>0</v>
      </c>
      <c r="AP1680">
        <f t="shared" si="890"/>
        <v>0</v>
      </c>
      <c r="AQ1680">
        <f t="shared" ca="1" si="883"/>
        <v>1.0000000000000002</v>
      </c>
      <c r="AR1680" t="str">
        <f t="shared" ca="1" si="884"/>
        <v>Supercritical</v>
      </c>
      <c r="AS1680">
        <f t="shared" ca="1" si="885"/>
        <v>4.0109175044763671E-3</v>
      </c>
    </row>
    <row r="1681" spans="1:45" x14ac:dyDescent="0.35">
      <c r="A1681">
        <v>31</v>
      </c>
      <c r="B1681">
        <v>29.952000000000002</v>
      </c>
      <c r="C1681">
        <v>616071.76399999997</v>
      </c>
      <c r="D1681">
        <v>3096587.193</v>
      </c>
      <c r="E1681">
        <v>628.08000000000004</v>
      </c>
      <c r="F1681">
        <v>3.927</v>
      </c>
      <c r="G1681">
        <v>0</v>
      </c>
      <c r="H1681" t="s">
        <v>194</v>
      </c>
      <c r="I1681">
        <v>5.1999999999999998E-2</v>
      </c>
      <c r="J1681">
        <f t="shared" si="886"/>
        <v>1.0010000000000012</v>
      </c>
      <c r="K1681">
        <f t="shared" ca="1" si="892"/>
        <v>16.834619678952091</v>
      </c>
      <c r="L1681">
        <f t="shared" ca="1" si="887"/>
        <v>0.05</v>
      </c>
      <c r="M1681">
        <f t="shared" ca="1" si="861"/>
        <v>0.19635000000000002</v>
      </c>
      <c r="N1681">
        <f t="shared" ca="1" si="862"/>
        <v>4.8758380928731068E-2</v>
      </c>
      <c r="O1681">
        <f t="shared" ca="1" si="863"/>
        <v>85.737813490970666</v>
      </c>
      <c r="P1681">
        <f t="shared" ca="1" si="864"/>
        <v>628.13</v>
      </c>
      <c r="Q1681">
        <f t="shared" ca="1" si="865"/>
        <v>1002.7973120393716</v>
      </c>
      <c r="R1681">
        <f t="shared" ca="1" si="866"/>
        <v>92.852789997876485</v>
      </c>
      <c r="S1681">
        <f t="shared" ca="1" si="867"/>
        <v>122.42014736788575</v>
      </c>
      <c r="T1681">
        <f t="shared" ca="1" si="868"/>
        <v>147.13676218786122</v>
      </c>
      <c r="U1681">
        <f t="shared" ca="1" si="888"/>
        <v>-80.743543796938525</v>
      </c>
      <c r="V1681">
        <f t="shared" ca="1" si="889"/>
        <v>0</v>
      </c>
      <c r="W1681">
        <f t="shared" ca="1" si="869"/>
        <v>1.2327412719121804</v>
      </c>
      <c r="X1681">
        <f t="shared" ca="1" si="870"/>
        <v>4.8409749747991322</v>
      </c>
      <c r="Y1681">
        <f t="shared" ca="1" si="871"/>
        <v>0.75729185674130517</v>
      </c>
      <c r="Z1681">
        <f t="shared" ca="1" si="872"/>
        <v>3.4775266896831281</v>
      </c>
      <c r="AA1681">
        <f t="shared" ca="1" si="873"/>
        <v>629.31274127191227</v>
      </c>
      <c r="AB1681">
        <f t="shared" ca="1" si="874"/>
        <v>629.92911190786833</v>
      </c>
      <c r="AC1681">
        <f t="shared" ca="1" si="875"/>
        <v>3.9419013010600018E-3</v>
      </c>
      <c r="AD1681">
        <f t="shared" ca="1" si="876"/>
        <v>1.0000000000000002</v>
      </c>
      <c r="AE1681">
        <f t="shared" ca="1" si="877"/>
        <v>8.9515044715933794</v>
      </c>
      <c r="AF1681">
        <f t="shared" ca="1" si="878"/>
        <v>-0.40483878122734041</v>
      </c>
      <c r="AG1681">
        <f t="shared" ca="1" si="879"/>
        <v>1</v>
      </c>
      <c r="AH1681">
        <f ca="1">IFERROR(IF(V36="Supercritical",MAX($D$16,IFERROR(L1681,MAX($D$16,POWER((ABS(K1681)^2)/($I$5*MAX(F1681,0.1)^2),1/3)))),IF(V36="Subcritical",MAX($D$16,IFERROR(W1681,MAX($D$16,POWER((ABS(K1681)^2)/($I$5*MAX(F1681,0.1)^2),1/3)))),IF(AND(IFERROR(V1681,0)=1,IFERROR(AG1681,0)=1),IF(IFERROR(T1681,-1E+99)&gt;=IFERROR(AE1681,-1E+99),MAX($D$16,IFERROR(L1681,MAX($D$16,POWER((ABS(K1681)^2)/($I$5*MAX(F1681,0.1)^2),1/3)))),MAX($D$16,IFERROR(W1681,MAX($D$16,POWER((ABS(K1681)^2)/($I$5*MAX(F1681,0.1)^2),1/3))))),IF(IFERROR(V1681,0)=1,MAX($D$16,IFERROR(L1681,MAX($D$16,POWER((ABS(K1681)^2)/($I$5*MAX(F1681,0.1)^2),1/3)))),IF(IFERROR(AG1681,0)=1,MAX($D$16,IFERROR(W1681,MAX($D$16,POWER((ABS(K1681)^2)/($I$5*MAX(F1681,0.1)^2),1/3)))),MAX($D$16,POWER((ABS(K1681)^2)/($I$5*MAX(F1681,0.1)^2),1/3))))))),MAX($D$16,POWER((ABS(K1681)^2)/($I$5*MAX(F1681,0.1)^2),1/3)))</f>
        <v>1.2327412719121804</v>
      </c>
      <c r="AI1681">
        <f t="shared" ca="1" si="880"/>
        <v>629.31274127191227</v>
      </c>
      <c r="AJ1681">
        <f t="shared" ca="1" si="881"/>
        <v>629.92911190786833</v>
      </c>
      <c r="AM1681">
        <v>0</v>
      </c>
      <c r="AN1681">
        <v>0</v>
      </c>
      <c r="AO1681">
        <f t="shared" si="882"/>
        <v>0</v>
      </c>
      <c r="AP1681">
        <f t="shared" si="890"/>
        <v>0</v>
      </c>
      <c r="AQ1681">
        <f t="shared" ca="1" si="883"/>
        <v>1.0000000000000002</v>
      </c>
      <c r="AR1681" t="str">
        <f t="shared" ca="1" si="884"/>
        <v>Supercritical</v>
      </c>
      <c r="AS1681">
        <f t="shared" ca="1" si="885"/>
        <v>3.9419013010600018E-3</v>
      </c>
    </row>
    <row r="1682" spans="1:45" x14ac:dyDescent="0.35">
      <c r="A1682">
        <v>32</v>
      </c>
      <c r="B1682">
        <v>30.952000000000002</v>
      </c>
      <c r="C1682">
        <v>616071.34100000001</v>
      </c>
      <c r="D1682">
        <v>3096586.287</v>
      </c>
      <c r="E1682">
        <v>627.70000000000005</v>
      </c>
      <c r="F1682">
        <v>4.0309999999999997</v>
      </c>
      <c r="G1682">
        <v>0</v>
      </c>
      <c r="H1682" t="s">
        <v>194</v>
      </c>
      <c r="I1682">
        <v>0</v>
      </c>
      <c r="J1682">
        <f t="shared" si="886"/>
        <v>1</v>
      </c>
      <c r="K1682">
        <f t="shared" ca="1" si="892"/>
        <v>16.834619678952091</v>
      </c>
      <c r="L1682">
        <f t="shared" ca="1" si="887"/>
        <v>0.05</v>
      </c>
      <c r="M1682">
        <f t="shared" ca="1" si="861"/>
        <v>0.20155000000000001</v>
      </c>
      <c r="N1682">
        <f t="shared" ca="1" si="862"/>
        <v>4.8789639312515141E-2</v>
      </c>
      <c r="O1682">
        <f t="shared" ca="1" si="863"/>
        <v>83.525773648980845</v>
      </c>
      <c r="P1682">
        <f t="shared" ca="1" si="864"/>
        <v>627.75</v>
      </c>
      <c r="Q1682">
        <f t="shared" ca="1" si="865"/>
        <v>983.33383606833752</v>
      </c>
      <c r="R1682">
        <f t="shared" ca="1" si="866"/>
        <v>88.048113500004916</v>
      </c>
      <c r="S1682">
        <f t="shared" ca="1" si="867"/>
        <v>119.26170149185991</v>
      </c>
      <c r="T1682">
        <f t="shared" ca="1" si="868"/>
        <v>143.34088306914688</v>
      </c>
      <c r="U1682">
        <f t="shared" ca="1" si="888"/>
        <v>-76.712018569216866</v>
      </c>
      <c r="V1682">
        <f t="shared" ca="1" si="889"/>
        <v>0</v>
      </c>
      <c r="W1682">
        <f t="shared" ca="1" si="869"/>
        <v>1.2114458458920936</v>
      </c>
      <c r="X1682">
        <f t="shared" ca="1" si="870"/>
        <v>4.8833382047910288</v>
      </c>
      <c r="Y1682">
        <f t="shared" ca="1" si="871"/>
        <v>0.75665016365358673</v>
      </c>
      <c r="Z1682">
        <f t="shared" ca="1" si="872"/>
        <v>3.4473589526188655</v>
      </c>
      <c r="AA1682">
        <f t="shared" ca="1" si="873"/>
        <v>628.9114458458921</v>
      </c>
      <c r="AB1682">
        <f t="shared" ca="1" si="874"/>
        <v>629.51716876883813</v>
      </c>
      <c r="AC1682">
        <f t="shared" ca="1" si="875"/>
        <v>3.8781864986268295E-3</v>
      </c>
      <c r="AD1682">
        <f t="shared" ca="1" si="876"/>
        <v>1.0000000000000002</v>
      </c>
      <c r="AE1682">
        <f t="shared" ca="1" si="877"/>
        <v>8.8738496734203682</v>
      </c>
      <c r="AF1682">
        <f t="shared" ca="1" si="878"/>
        <v>-0.38878888449835358</v>
      </c>
      <c r="AG1682">
        <f t="shared" ca="1" si="879"/>
        <v>1</v>
      </c>
      <c r="AH1682">
        <f ca="1">IFERROR(IF(V36="Supercritical",MAX($D$16,IFERROR(L1682,MAX($D$16,POWER((ABS(K1682)^2)/($I$5*MAX(F1682,0.1)^2),1/3)))),IF(V36="Subcritical",MAX($D$16,IFERROR(W1682,MAX($D$16,POWER((ABS(K1682)^2)/($I$5*MAX(F1682,0.1)^2),1/3)))),IF(AND(IFERROR(V1682,0)=1,IFERROR(AG1682,0)=1),IF(IFERROR(T1682,-1E+99)&gt;=IFERROR(AE1682,-1E+99),MAX($D$16,IFERROR(L1682,MAX($D$16,POWER((ABS(K1682)^2)/($I$5*MAX(F1682,0.1)^2),1/3)))),MAX($D$16,IFERROR(W1682,MAX($D$16,POWER((ABS(K1682)^2)/($I$5*MAX(F1682,0.1)^2),1/3))))),IF(IFERROR(V1682,0)=1,MAX($D$16,IFERROR(L1682,MAX($D$16,POWER((ABS(K1682)^2)/($I$5*MAX(F1682,0.1)^2),1/3)))),IF(IFERROR(AG1682,0)=1,MAX($D$16,IFERROR(W1682,MAX($D$16,POWER((ABS(K1682)^2)/($I$5*MAX(F1682,0.1)^2),1/3)))),MAX($D$16,POWER((ABS(K1682)^2)/($I$5*MAX(F1682,0.1)^2),1/3))))))),MAX($D$16,POWER((ABS(K1682)^2)/($I$5*MAX(F1682,0.1)^2),1/3)))</f>
        <v>1.2114458458920936</v>
      </c>
      <c r="AI1682">
        <f t="shared" ca="1" si="880"/>
        <v>628.9114458458921</v>
      </c>
      <c r="AJ1682">
        <f t="shared" ca="1" si="881"/>
        <v>629.51716876883813</v>
      </c>
      <c r="AM1682">
        <v>0</v>
      </c>
      <c r="AN1682">
        <v>0</v>
      </c>
      <c r="AO1682">
        <f t="shared" si="882"/>
        <v>0</v>
      </c>
      <c r="AP1682">
        <f t="shared" si="890"/>
        <v>0</v>
      </c>
      <c r="AQ1682">
        <f t="shared" ca="1" si="883"/>
        <v>1.0000000000000002</v>
      </c>
      <c r="AR1682" t="str">
        <f t="shared" ca="1" si="884"/>
        <v>Supercritical</v>
      </c>
      <c r="AS1682">
        <f t="shared" ca="1" si="885"/>
        <v>3.8781864986268295E-3</v>
      </c>
    </row>
    <row r="1683" spans="1:45" x14ac:dyDescent="0.35">
      <c r="A1683">
        <v>33</v>
      </c>
      <c r="B1683">
        <v>31.951000000000001</v>
      </c>
      <c r="C1683">
        <v>616070.91799999995</v>
      </c>
      <c r="D1683">
        <v>3096585.3810000001</v>
      </c>
      <c r="E1683">
        <v>627.32000000000005</v>
      </c>
      <c r="F1683">
        <v>4.1349999999999998</v>
      </c>
      <c r="G1683">
        <v>0</v>
      </c>
      <c r="H1683" t="s">
        <v>194</v>
      </c>
      <c r="I1683">
        <v>14.763999999999999</v>
      </c>
      <c r="J1683">
        <f t="shared" si="886"/>
        <v>0.99899999999999878</v>
      </c>
      <c r="K1683">
        <f t="shared" ca="1" si="892"/>
        <v>16.834619678952091</v>
      </c>
      <c r="L1683">
        <f t="shared" ca="1" si="887"/>
        <v>0.05</v>
      </c>
      <c r="M1683">
        <f t="shared" ca="1" si="861"/>
        <v>0.20674999999999999</v>
      </c>
      <c r="N1683">
        <f t="shared" ca="1" si="862"/>
        <v>4.8819362455726094E-2</v>
      </c>
      <c r="O1683">
        <f t="shared" ca="1" si="863"/>
        <v>81.42500449311774</v>
      </c>
      <c r="P1683">
        <f t="shared" ca="1" si="864"/>
        <v>627.37</v>
      </c>
      <c r="Q1683">
        <f t="shared" ca="1" si="865"/>
        <v>965.29208749766781</v>
      </c>
      <c r="R1683">
        <f t="shared" ca="1" si="866"/>
        <v>83.606869505788012</v>
      </c>
      <c r="S1683">
        <f t="shared" ca="1" si="867"/>
        <v>116.26213269980349</v>
      </c>
      <c r="T1683">
        <f t="shared" ca="1" si="868"/>
        <v>139.73595193028564</v>
      </c>
      <c r="U1683">
        <f t="shared" ca="1" si="888"/>
        <v>-81.74817293811293</v>
      </c>
      <c r="V1683">
        <f t="shared" ca="1" si="889"/>
        <v>0</v>
      </c>
      <c r="W1683">
        <f t="shared" ca="1" si="869"/>
        <v>1.1910468949133459</v>
      </c>
      <c r="X1683">
        <f t="shared" ca="1" si="870"/>
        <v>4.9249789104666855</v>
      </c>
      <c r="Y1683">
        <f t="shared" ca="1" si="871"/>
        <v>0.75570170835268191</v>
      </c>
      <c r="Z1683">
        <f t="shared" ca="1" si="872"/>
        <v>3.4182115263833408</v>
      </c>
      <c r="AA1683">
        <f t="shared" ca="1" si="873"/>
        <v>628.51104689491342</v>
      </c>
      <c r="AB1683">
        <f t="shared" ca="1" si="874"/>
        <v>629.10657034237011</v>
      </c>
      <c r="AC1683">
        <f t="shared" ca="1" si="875"/>
        <v>3.819265484479984E-3</v>
      </c>
      <c r="AD1683">
        <f t="shared" ca="1" si="876"/>
        <v>1.0000000000000002</v>
      </c>
      <c r="AE1683">
        <f t="shared" ca="1" si="877"/>
        <v>8.7988212582375898</v>
      </c>
      <c r="AF1683">
        <f t="shared" ca="1" si="878"/>
        <v>-0.36925682338153365</v>
      </c>
      <c r="AG1683">
        <f t="shared" ca="1" si="879"/>
        <v>1</v>
      </c>
      <c r="AH1683">
        <f ca="1">IFERROR(IF(V36="Supercritical",MAX($D$16,IFERROR(L1683,MAX($D$16,POWER((ABS(K1683)^2)/($I$5*MAX(F1683,0.1)^2),1/3)))),IF(V36="Subcritical",MAX($D$16,IFERROR(W1683,MAX($D$16,POWER((ABS(K1683)^2)/($I$5*MAX(F1683,0.1)^2),1/3)))),IF(AND(IFERROR(V1683,0)=1,IFERROR(AG1683,0)=1),IF(IFERROR(T1683,-1E+99)&gt;=IFERROR(AE1683,-1E+99),MAX($D$16,IFERROR(L1683,MAX($D$16,POWER((ABS(K1683)^2)/($I$5*MAX(F1683,0.1)^2),1/3)))),MAX($D$16,IFERROR(W1683,MAX($D$16,POWER((ABS(K1683)^2)/($I$5*MAX(F1683,0.1)^2),1/3))))),IF(IFERROR(V1683,0)=1,MAX($D$16,IFERROR(L1683,MAX($D$16,POWER((ABS(K1683)^2)/($I$5*MAX(F1683,0.1)^2),1/3)))),IF(IFERROR(AG1683,0)=1,MAX($D$16,IFERROR(W1683,MAX($D$16,POWER((ABS(K1683)^2)/($I$5*MAX(F1683,0.1)^2),1/3)))),MAX($D$16,POWER((ABS(K1683)^2)/($I$5*MAX(F1683,0.1)^2),1/3))))))),MAX($D$16,POWER((ABS(K1683)^2)/($I$5*MAX(F1683,0.1)^2),1/3)))</f>
        <v>1.1910468949133459</v>
      </c>
      <c r="AI1683">
        <f t="shared" ca="1" si="880"/>
        <v>628.51104689491342</v>
      </c>
      <c r="AJ1683">
        <f t="shared" ca="1" si="881"/>
        <v>629.10657034237011</v>
      </c>
      <c r="AM1683">
        <v>0</v>
      </c>
      <c r="AN1683">
        <v>0</v>
      </c>
      <c r="AO1683">
        <f t="shared" si="882"/>
        <v>0</v>
      </c>
      <c r="AP1683">
        <f t="shared" si="890"/>
        <v>0</v>
      </c>
      <c r="AQ1683">
        <f t="shared" ca="1" si="883"/>
        <v>1.0000000000000002</v>
      </c>
      <c r="AR1683" t="str">
        <f t="shared" ca="1" si="884"/>
        <v>Supercritical</v>
      </c>
      <c r="AS1683">
        <f t="shared" ca="1" si="885"/>
        <v>3.819265484479984E-3</v>
      </c>
    </row>
    <row r="1684" spans="1:45" x14ac:dyDescent="0.35">
      <c r="A1684">
        <v>34</v>
      </c>
      <c r="B1684">
        <v>32.939</v>
      </c>
      <c r="C1684">
        <v>616070.74199999997</v>
      </c>
      <c r="D1684">
        <v>3096584.409</v>
      </c>
      <c r="E1684">
        <v>626.94000000000005</v>
      </c>
      <c r="F1684">
        <v>4.1289999999999996</v>
      </c>
      <c r="G1684">
        <v>0</v>
      </c>
      <c r="H1684" t="s">
        <v>194</v>
      </c>
      <c r="I1684">
        <v>5.2140000000000004</v>
      </c>
      <c r="J1684">
        <f t="shared" si="886"/>
        <v>0.98799999999999955</v>
      </c>
      <c r="K1684">
        <f t="shared" ca="1" si="892"/>
        <v>16.834619678952091</v>
      </c>
      <c r="L1684">
        <f t="shared" ca="1" si="887"/>
        <v>0.05</v>
      </c>
      <c r="M1684">
        <f t="shared" ca="1" si="861"/>
        <v>0.20644999999999999</v>
      </c>
      <c r="N1684">
        <f t="shared" ca="1" si="862"/>
        <v>4.8817687396547654E-2</v>
      </c>
      <c r="O1684">
        <f t="shared" ca="1" si="863"/>
        <v>81.54332612715956</v>
      </c>
      <c r="P1684">
        <f t="shared" ca="1" si="864"/>
        <v>626.99</v>
      </c>
      <c r="Q1684">
        <f t="shared" ca="1" si="865"/>
        <v>965.89489479512247</v>
      </c>
      <c r="R1684">
        <f t="shared" ca="1" si="866"/>
        <v>83.853866579359874</v>
      </c>
      <c r="S1684">
        <f t="shared" ca="1" si="867"/>
        <v>116.43107743126359</v>
      </c>
      <c r="T1684">
        <f t="shared" ca="1" si="868"/>
        <v>139.93899231090603</v>
      </c>
      <c r="U1684">
        <f t="shared" ca="1" si="888"/>
        <v>-86.371775189032746</v>
      </c>
      <c r="V1684">
        <f t="shared" ca="1" si="889"/>
        <v>0</v>
      </c>
      <c r="W1684">
        <f t="shared" ca="1" si="869"/>
        <v>1.1922004513406941</v>
      </c>
      <c r="X1684">
        <f t="shared" ca="1" si="870"/>
        <v>4.9225956635857253</v>
      </c>
      <c r="Y1684">
        <f t="shared" ca="1" si="871"/>
        <v>0.75576426772060479</v>
      </c>
      <c r="Z1684">
        <f t="shared" ca="1" si="872"/>
        <v>3.4198664341830969</v>
      </c>
      <c r="AA1684">
        <f t="shared" ca="1" si="873"/>
        <v>628.13220045134074</v>
      </c>
      <c r="AB1684">
        <f t="shared" ca="1" si="874"/>
        <v>628.72830067701113</v>
      </c>
      <c r="AC1684">
        <f t="shared" ca="1" si="875"/>
        <v>3.822542602670234E-3</v>
      </c>
      <c r="AD1684">
        <f t="shared" ca="1" si="876"/>
        <v>1</v>
      </c>
      <c r="AE1684">
        <f t="shared" ca="1" si="877"/>
        <v>8.8030811578419694</v>
      </c>
      <c r="AF1684">
        <f t="shared" ca="1" si="878"/>
        <v>-0.25772097836204466</v>
      </c>
      <c r="AG1684">
        <f t="shared" ca="1" si="879"/>
        <v>1</v>
      </c>
      <c r="AH1684">
        <f ca="1">IFERROR(IF(V36="Supercritical",MAX($D$16,IFERROR(L1684,MAX($D$16,POWER((ABS(K1684)^2)/($I$5*MAX(F1684,0.1)^2),1/3)))),IF(V36="Subcritical",MAX($D$16,IFERROR(W1684,MAX($D$16,POWER((ABS(K1684)^2)/($I$5*MAX(F1684,0.1)^2),1/3)))),IF(AND(IFERROR(V1684,0)=1,IFERROR(AG1684,0)=1),IF(IFERROR(T1684,-1E+99)&gt;=IFERROR(AE1684,-1E+99),MAX($D$16,IFERROR(L1684,MAX($D$16,POWER((ABS(K1684)^2)/($I$5*MAX(F1684,0.1)^2),1/3)))),MAX($D$16,IFERROR(W1684,MAX($D$16,POWER((ABS(K1684)^2)/($I$5*MAX(F1684,0.1)^2),1/3))))),IF(IFERROR(V1684,0)=1,MAX($D$16,IFERROR(L1684,MAX($D$16,POWER((ABS(K1684)^2)/($I$5*MAX(F1684,0.1)^2),1/3)))),IF(IFERROR(AG1684,0)=1,MAX($D$16,IFERROR(W1684,MAX($D$16,POWER((ABS(K1684)^2)/($I$5*MAX(F1684,0.1)^2),1/3)))),MAX($D$16,POWER((ABS(K1684)^2)/($I$5*MAX(F1684,0.1)^2),1/3))))))),MAX($D$16,POWER((ABS(K1684)^2)/($I$5*MAX(F1684,0.1)^2),1/3)))</f>
        <v>1.1922004513406941</v>
      </c>
      <c r="AI1684">
        <f t="shared" ca="1" si="880"/>
        <v>628.13220045134074</v>
      </c>
      <c r="AJ1684">
        <f t="shared" ca="1" si="881"/>
        <v>628.72830067701113</v>
      </c>
      <c r="AM1684">
        <v>0</v>
      </c>
      <c r="AN1684">
        <v>0</v>
      </c>
      <c r="AO1684">
        <f t="shared" si="882"/>
        <v>0</v>
      </c>
      <c r="AP1684">
        <f t="shared" si="890"/>
        <v>0</v>
      </c>
      <c r="AQ1684">
        <f t="shared" ca="1" si="883"/>
        <v>1</v>
      </c>
      <c r="AR1684" t="str">
        <f t="shared" ca="1" si="884"/>
        <v>Supercritical</v>
      </c>
      <c r="AS1684">
        <f t="shared" ca="1" si="885"/>
        <v>3.822542602670234E-3</v>
      </c>
    </row>
    <row r="1685" spans="1:45" x14ac:dyDescent="0.35">
      <c r="A1685">
        <v>35</v>
      </c>
      <c r="B1685">
        <v>33.939</v>
      </c>
      <c r="C1685">
        <v>616070.65399999998</v>
      </c>
      <c r="D1685">
        <v>3096583.4130000002</v>
      </c>
      <c r="E1685">
        <v>626.55999999999995</v>
      </c>
      <c r="F1685">
        <v>3.7759999999999998</v>
      </c>
      <c r="G1685">
        <v>0</v>
      </c>
      <c r="H1685" t="s">
        <v>194</v>
      </c>
      <c r="I1685">
        <v>4.6479999999999997</v>
      </c>
      <c r="J1685">
        <f t="shared" si="886"/>
        <v>1</v>
      </c>
      <c r="K1685">
        <f t="shared" ca="1" si="892"/>
        <v>16.834619678952091</v>
      </c>
      <c r="L1685">
        <f t="shared" ca="1" si="887"/>
        <v>0.05</v>
      </c>
      <c r="M1685">
        <f t="shared" ca="1" si="861"/>
        <v>0.1888</v>
      </c>
      <c r="N1685">
        <f t="shared" ca="1" si="862"/>
        <v>4.8710010319917438E-2</v>
      </c>
      <c r="O1685">
        <f t="shared" ca="1" si="863"/>
        <v>89.1664177910598</v>
      </c>
      <c r="P1685">
        <f t="shared" ca="1" si="864"/>
        <v>626.6099999999999</v>
      </c>
      <c r="Q1685">
        <f t="shared" ca="1" si="865"/>
        <v>1031.8419093623763</v>
      </c>
      <c r="R1685">
        <f t="shared" ca="1" si="866"/>
        <v>100.5605241296732</v>
      </c>
      <c r="S1685">
        <f t="shared" ca="1" si="867"/>
        <v>127.31565643900618</v>
      </c>
      <c r="T1685">
        <f t="shared" ca="1" si="868"/>
        <v>153.02028897523334</v>
      </c>
      <c r="U1685">
        <f t="shared" ca="1" si="888"/>
        <v>-167.92610790302297</v>
      </c>
      <c r="V1685">
        <f t="shared" ca="1" si="889"/>
        <v>0</v>
      </c>
      <c r="W1685">
        <f t="shared" ca="1" si="869"/>
        <v>1.265390433272326</v>
      </c>
      <c r="X1685">
        <f t="shared" ca="1" si="870"/>
        <v>4.7781142760363027</v>
      </c>
      <c r="Y1685">
        <f t="shared" ca="1" si="871"/>
        <v>0.75761539478604523</v>
      </c>
      <c r="Z1685">
        <f t="shared" ca="1" si="872"/>
        <v>3.5232769051554151</v>
      </c>
      <c r="AA1685">
        <f t="shared" ca="1" si="873"/>
        <v>627.82539043327222</v>
      </c>
      <c r="AB1685">
        <f t="shared" ca="1" si="874"/>
        <v>628.45808564990841</v>
      </c>
      <c r="AC1685">
        <f t="shared" ca="1" si="875"/>
        <v>4.0439987958423643E-3</v>
      </c>
      <c r="AD1685">
        <f t="shared" ca="1" si="876"/>
        <v>1</v>
      </c>
      <c r="AE1685">
        <f t="shared" ca="1" si="877"/>
        <v>9.0692701409673955</v>
      </c>
      <c r="AF1685">
        <f t="shared" ca="1" si="878"/>
        <v>-0.25245719510735398</v>
      </c>
      <c r="AG1685">
        <f t="shared" ca="1" si="879"/>
        <v>1</v>
      </c>
      <c r="AH1685">
        <f ca="1">IFERROR(IF(V36="Supercritical",MAX($D$16,IFERROR(L1685,MAX($D$16,POWER((ABS(K1685)^2)/($I$5*MAX(F1685,0.1)^2),1/3)))),IF(V36="Subcritical",MAX($D$16,IFERROR(W1685,MAX($D$16,POWER((ABS(K1685)^2)/($I$5*MAX(F1685,0.1)^2),1/3)))),IF(AND(IFERROR(V1685,0)=1,IFERROR(AG1685,0)=1),IF(IFERROR(T1685,-1E+99)&gt;=IFERROR(AE1685,-1E+99),MAX($D$16,IFERROR(L1685,MAX($D$16,POWER((ABS(K1685)^2)/($I$5*MAX(F1685,0.1)^2),1/3)))),MAX($D$16,IFERROR(W1685,MAX($D$16,POWER((ABS(K1685)^2)/($I$5*MAX(F1685,0.1)^2),1/3))))),IF(IFERROR(V1685,0)=1,MAX($D$16,IFERROR(L1685,MAX($D$16,POWER((ABS(K1685)^2)/($I$5*MAX(F1685,0.1)^2),1/3)))),IF(IFERROR(AG1685,0)=1,MAX($D$16,IFERROR(W1685,MAX($D$16,POWER((ABS(K1685)^2)/($I$5*MAX(F1685,0.1)^2),1/3)))),MAX($D$16,POWER((ABS(K1685)^2)/($I$5*MAX(F1685,0.1)^2),1/3))))))),MAX($D$16,POWER((ABS(K1685)^2)/($I$5*MAX(F1685,0.1)^2),1/3)))</f>
        <v>1.265390433272326</v>
      </c>
      <c r="AI1685">
        <f t="shared" ca="1" si="880"/>
        <v>627.82539043327222</v>
      </c>
      <c r="AJ1685">
        <f t="shared" ca="1" si="881"/>
        <v>628.45808564990841</v>
      </c>
      <c r="AM1685">
        <v>0</v>
      </c>
      <c r="AN1685">
        <v>0</v>
      </c>
      <c r="AO1685">
        <f t="shared" si="882"/>
        <v>0</v>
      </c>
      <c r="AP1685">
        <f t="shared" si="890"/>
        <v>0</v>
      </c>
      <c r="AQ1685">
        <f t="shared" ca="1" si="883"/>
        <v>1</v>
      </c>
      <c r="AR1685" t="str">
        <f t="shared" ca="1" si="884"/>
        <v>Supercritical</v>
      </c>
      <c r="AS1685">
        <f t="shared" ca="1" si="885"/>
        <v>4.0439987958423643E-3</v>
      </c>
    </row>
    <row r="1686" spans="1:45" x14ac:dyDescent="0.35">
      <c r="A1686">
        <v>36</v>
      </c>
      <c r="B1686">
        <v>34.939</v>
      </c>
      <c r="C1686">
        <v>616070.647</v>
      </c>
      <c r="D1686">
        <v>3096582.4130000002</v>
      </c>
      <c r="E1686">
        <v>626.17999999999995</v>
      </c>
      <c r="F1686">
        <v>3.4460000000000002</v>
      </c>
      <c r="G1686">
        <v>0</v>
      </c>
      <c r="H1686" t="s">
        <v>194</v>
      </c>
      <c r="I1686">
        <v>5.7000000000000002E-2</v>
      </c>
      <c r="J1686">
        <f t="shared" si="886"/>
        <v>1</v>
      </c>
      <c r="K1686">
        <f t="shared" ca="1" si="892"/>
        <v>16.834619678952091</v>
      </c>
      <c r="L1686">
        <f t="shared" ca="1" si="887"/>
        <v>0.05</v>
      </c>
      <c r="M1686">
        <f t="shared" ca="1" si="861"/>
        <v>0.17230000000000001</v>
      </c>
      <c r="N1686">
        <f t="shared" ca="1" si="862"/>
        <v>4.8589960518894526E-2</v>
      </c>
      <c r="O1686">
        <f t="shared" ca="1" si="863"/>
        <v>97.705279622472958</v>
      </c>
      <c r="P1686">
        <f t="shared" ca="1" si="864"/>
        <v>626.2299999999999</v>
      </c>
      <c r="Q1686">
        <f t="shared" ca="1" si="865"/>
        <v>1112.7907373142521</v>
      </c>
      <c r="R1686">
        <f t="shared" ca="1" si="866"/>
        <v>121.14063722806772</v>
      </c>
      <c r="S1686">
        <f t="shared" ca="1" si="867"/>
        <v>139.50781158261384</v>
      </c>
      <c r="T1686">
        <f t="shared" ca="1" si="868"/>
        <v>167.67313757849132</v>
      </c>
      <c r="U1686">
        <f t="shared" ca="1" si="888"/>
        <v>-199.97851469597856</v>
      </c>
      <c r="V1686">
        <f t="shared" ca="1" si="889"/>
        <v>0</v>
      </c>
      <c r="W1686">
        <f t="shared" ca="1" si="869"/>
        <v>1.3449382809710975</v>
      </c>
      <c r="X1686">
        <f t="shared" ca="1" si="870"/>
        <v>4.6346573162264022</v>
      </c>
      <c r="Y1686">
        <f t="shared" ca="1" si="871"/>
        <v>0.75533744354847143</v>
      </c>
      <c r="Z1686">
        <f t="shared" ca="1" si="872"/>
        <v>3.632333208328562</v>
      </c>
      <c r="AA1686">
        <f t="shared" ca="1" si="873"/>
        <v>627.52493828097101</v>
      </c>
      <c r="AB1686">
        <f t="shared" ca="1" si="874"/>
        <v>628.19740742145655</v>
      </c>
      <c r="AC1686">
        <f t="shared" ca="1" si="875"/>
        <v>4.3155139866319055E-3</v>
      </c>
      <c r="AD1686">
        <f t="shared" ca="1" si="876"/>
        <v>0.99999999999999989</v>
      </c>
      <c r="AE1686">
        <f t="shared" ca="1" si="877"/>
        <v>9.3499920656634856</v>
      </c>
      <c r="AF1686">
        <f t="shared" ca="1" si="878"/>
        <v>-0.27004072596537299</v>
      </c>
      <c r="AG1686">
        <f t="shared" ca="1" si="879"/>
        <v>1</v>
      </c>
      <c r="AH1686">
        <f ca="1">IFERROR(IF(V36="Supercritical",MAX($D$16,IFERROR(L1686,MAX($D$16,POWER((ABS(K1686)^2)/($I$5*MAX(F1686,0.1)^2),1/3)))),IF(V36="Subcritical",MAX($D$16,IFERROR(W1686,MAX($D$16,POWER((ABS(K1686)^2)/($I$5*MAX(F1686,0.1)^2),1/3)))),IF(AND(IFERROR(V1686,0)=1,IFERROR(AG1686,0)=1),IF(IFERROR(T1686,-1E+99)&gt;=IFERROR(AE1686,-1E+99),MAX($D$16,IFERROR(L1686,MAX($D$16,POWER((ABS(K1686)^2)/($I$5*MAX(F1686,0.1)^2),1/3)))),MAX($D$16,IFERROR(W1686,MAX($D$16,POWER((ABS(K1686)^2)/($I$5*MAX(F1686,0.1)^2),1/3))))),IF(IFERROR(V1686,0)=1,MAX($D$16,IFERROR(L1686,MAX($D$16,POWER((ABS(K1686)^2)/($I$5*MAX(F1686,0.1)^2),1/3)))),IF(IFERROR(AG1686,0)=1,MAX($D$16,IFERROR(W1686,MAX($D$16,POWER((ABS(K1686)^2)/($I$5*MAX(F1686,0.1)^2),1/3)))),MAX($D$16,POWER((ABS(K1686)^2)/($I$5*MAX(F1686,0.1)^2),1/3))))))),MAX($D$16,POWER((ABS(K1686)^2)/($I$5*MAX(F1686,0.1)^2),1/3)))</f>
        <v>1.3449382809710975</v>
      </c>
      <c r="AI1686">
        <f t="shared" ca="1" si="880"/>
        <v>627.52493828097101</v>
      </c>
      <c r="AJ1686">
        <f t="shared" ca="1" si="881"/>
        <v>628.19740742145655</v>
      </c>
      <c r="AM1686">
        <v>0</v>
      </c>
      <c r="AN1686">
        <v>0</v>
      </c>
      <c r="AO1686">
        <f t="shared" si="882"/>
        <v>0</v>
      </c>
      <c r="AP1686">
        <f t="shared" si="890"/>
        <v>0</v>
      </c>
      <c r="AQ1686">
        <f t="shared" ca="1" si="883"/>
        <v>0.99999999999999989</v>
      </c>
      <c r="AR1686" t="str">
        <f t="shared" ca="1" si="884"/>
        <v>Supercritical</v>
      </c>
      <c r="AS1686">
        <f t="shared" ca="1" si="885"/>
        <v>4.3155139866319055E-3</v>
      </c>
    </row>
    <row r="1687" spans="1:45" x14ac:dyDescent="0.35">
      <c r="A1687">
        <v>37</v>
      </c>
      <c r="B1687">
        <v>35.939</v>
      </c>
      <c r="C1687">
        <v>616070.64099999995</v>
      </c>
      <c r="D1687">
        <v>3096581.4130000002</v>
      </c>
      <c r="E1687">
        <v>625.79999999999995</v>
      </c>
      <c r="F1687">
        <v>3.2</v>
      </c>
      <c r="G1687">
        <v>0</v>
      </c>
      <c r="H1687" t="s">
        <v>194</v>
      </c>
      <c r="I1687">
        <v>0</v>
      </c>
      <c r="J1687">
        <f t="shared" si="886"/>
        <v>1</v>
      </c>
      <c r="K1687">
        <f t="shared" ca="1" si="892"/>
        <v>16.834619678952091</v>
      </c>
      <c r="L1687">
        <f t="shared" ca="1" si="887"/>
        <v>0.05</v>
      </c>
      <c r="M1687">
        <f t="shared" ca="1" si="861"/>
        <v>0.16000000000000003</v>
      </c>
      <c r="N1687">
        <f t="shared" ca="1" si="862"/>
        <v>4.8484848484848492E-2</v>
      </c>
      <c r="O1687">
        <f t="shared" ca="1" si="863"/>
        <v>105.21637299345055</v>
      </c>
      <c r="P1687">
        <f t="shared" ca="1" si="864"/>
        <v>625.84999999999991</v>
      </c>
      <c r="Q1687">
        <f t="shared" ca="1" si="865"/>
        <v>1190.0949105961727</v>
      </c>
      <c r="R1687">
        <f t="shared" ca="1" si="866"/>
        <v>140.88814399723842</v>
      </c>
      <c r="S1687">
        <f t="shared" ca="1" si="867"/>
        <v>150.23247459802727</v>
      </c>
      <c r="T1687">
        <f t="shared" ca="1" si="868"/>
        <v>180.5623713907753</v>
      </c>
      <c r="U1687">
        <f t="shared" ca="1" si="888"/>
        <v>-216.08698122276576</v>
      </c>
      <c r="V1687">
        <f t="shared" ca="1" si="889"/>
        <v>0</v>
      </c>
      <c r="W1687">
        <f t="shared" ca="1" si="869"/>
        <v>1.4130121133402453</v>
      </c>
      <c r="X1687">
        <f t="shared" ca="1" si="870"/>
        <v>4.5216387626887853</v>
      </c>
      <c r="Y1687">
        <f t="shared" ca="1" si="871"/>
        <v>0.75035190576716038</v>
      </c>
      <c r="Z1687">
        <f t="shared" ca="1" si="872"/>
        <v>3.7231235316421896</v>
      </c>
      <c r="AA1687">
        <f t="shared" ca="1" si="873"/>
        <v>627.21301211334026</v>
      </c>
      <c r="AB1687">
        <f t="shared" ca="1" si="874"/>
        <v>627.91951817001041</v>
      </c>
      <c r="AC1687">
        <f t="shared" ca="1" si="875"/>
        <v>4.5741537380188137E-3</v>
      </c>
      <c r="AD1687">
        <f t="shared" ca="1" si="876"/>
        <v>1.0000000000000002</v>
      </c>
      <c r="AE1687">
        <f t="shared" ca="1" si="877"/>
        <v>9.5836955157420807</v>
      </c>
      <c r="AF1687">
        <f t="shared" ca="1" si="878"/>
        <v>-0.37542584626203279</v>
      </c>
      <c r="AG1687">
        <f t="shared" ca="1" si="879"/>
        <v>1</v>
      </c>
      <c r="AH1687">
        <f ca="1">IFERROR(IF(V36="Supercritical",MAX($D$16,IFERROR(L1687,MAX($D$16,POWER((ABS(K1687)^2)/($I$5*MAX(F1687,0.1)^2),1/3)))),IF(V36="Subcritical",MAX($D$16,IFERROR(W1687,MAX($D$16,POWER((ABS(K1687)^2)/($I$5*MAX(F1687,0.1)^2),1/3)))),IF(AND(IFERROR(V1687,0)=1,IFERROR(AG1687,0)=1),IF(IFERROR(T1687,-1E+99)&gt;=IFERROR(AE1687,-1E+99),MAX($D$16,IFERROR(L1687,MAX($D$16,POWER((ABS(K1687)^2)/($I$5*MAX(F1687,0.1)^2),1/3)))),MAX($D$16,IFERROR(W1687,MAX($D$16,POWER((ABS(K1687)^2)/($I$5*MAX(F1687,0.1)^2),1/3))))),IF(IFERROR(V1687,0)=1,MAX($D$16,IFERROR(L1687,MAX($D$16,POWER((ABS(K1687)^2)/($I$5*MAX(F1687,0.1)^2),1/3)))),IF(IFERROR(AG1687,0)=1,MAX($D$16,IFERROR(W1687,MAX($D$16,POWER((ABS(K1687)^2)/($I$5*MAX(F1687,0.1)^2),1/3)))),MAX($D$16,POWER((ABS(K1687)^2)/($I$5*MAX(F1687,0.1)^2),1/3))))))),MAX($D$16,POWER((ABS(K1687)^2)/($I$5*MAX(F1687,0.1)^2),1/3)))</f>
        <v>1.4130121133402453</v>
      </c>
      <c r="AI1687">
        <f t="shared" ca="1" si="880"/>
        <v>627.21301211334026</v>
      </c>
      <c r="AJ1687">
        <f t="shared" ca="1" si="881"/>
        <v>627.91951817001041</v>
      </c>
      <c r="AM1687">
        <v>0</v>
      </c>
      <c r="AN1687">
        <v>0</v>
      </c>
      <c r="AO1687">
        <f t="shared" si="882"/>
        <v>0</v>
      </c>
      <c r="AP1687">
        <f t="shared" si="890"/>
        <v>0</v>
      </c>
      <c r="AQ1687">
        <f t="shared" ca="1" si="883"/>
        <v>1.0000000000000002</v>
      </c>
      <c r="AR1687" t="str">
        <f t="shared" ca="1" si="884"/>
        <v>Supercritical</v>
      </c>
      <c r="AS1687">
        <f t="shared" ca="1" si="885"/>
        <v>4.5741537380188137E-3</v>
      </c>
    </row>
    <row r="1688" spans="1:45" x14ac:dyDescent="0.35">
      <c r="A1688">
        <v>38</v>
      </c>
      <c r="B1688">
        <v>36.939</v>
      </c>
      <c r="C1688">
        <v>616070.63500000001</v>
      </c>
      <c r="D1688">
        <v>3096580.4130000002</v>
      </c>
      <c r="E1688">
        <v>625.41999999999996</v>
      </c>
      <c r="F1688">
        <v>3.2</v>
      </c>
      <c r="G1688">
        <v>0</v>
      </c>
      <c r="H1688" t="s">
        <v>194</v>
      </c>
      <c r="I1688">
        <v>0</v>
      </c>
      <c r="J1688">
        <f t="shared" si="886"/>
        <v>1</v>
      </c>
      <c r="K1688">
        <f t="shared" ca="1" si="892"/>
        <v>16.834619678952091</v>
      </c>
      <c r="L1688">
        <f t="shared" ca="1" si="887"/>
        <v>0.05</v>
      </c>
      <c r="M1688">
        <f t="shared" ca="1" si="861"/>
        <v>0.16000000000000003</v>
      </c>
      <c r="N1688">
        <f t="shared" ca="1" si="862"/>
        <v>4.8484848484848492E-2</v>
      </c>
      <c r="O1688">
        <f t="shared" ca="1" si="863"/>
        <v>105.21637299345055</v>
      </c>
      <c r="P1688">
        <f t="shared" ca="1" si="864"/>
        <v>625.46999999999991</v>
      </c>
      <c r="Q1688">
        <f t="shared" ca="1" si="865"/>
        <v>1189.7149105961726</v>
      </c>
      <c r="R1688">
        <f t="shared" ca="1" si="866"/>
        <v>140.88814399723842</v>
      </c>
      <c r="S1688">
        <f t="shared" ca="1" si="867"/>
        <v>150.23247459802727</v>
      </c>
      <c r="T1688">
        <f t="shared" ca="1" si="868"/>
        <v>180.5623713907753</v>
      </c>
      <c r="U1688">
        <f t="shared" ca="1" si="888"/>
        <v>-140.50814399723822</v>
      </c>
      <c r="V1688">
        <f t="shared" ca="1" si="889"/>
        <v>0</v>
      </c>
      <c r="W1688">
        <f t="shared" ca="1" si="869"/>
        <v>1.4130121133402453</v>
      </c>
      <c r="X1688">
        <f t="shared" ca="1" si="870"/>
        <v>4.5216387626887853</v>
      </c>
      <c r="Y1688">
        <f t="shared" ca="1" si="871"/>
        <v>0.75035190576716038</v>
      </c>
      <c r="Z1688">
        <f t="shared" ca="1" si="872"/>
        <v>3.7231235316421896</v>
      </c>
      <c r="AA1688">
        <f t="shared" ca="1" si="873"/>
        <v>626.83301211334026</v>
      </c>
      <c r="AB1688">
        <f t="shared" ca="1" si="874"/>
        <v>627.53951817001041</v>
      </c>
      <c r="AC1688">
        <f t="shared" ca="1" si="875"/>
        <v>4.5741537380188137E-3</v>
      </c>
      <c r="AD1688">
        <f t="shared" ca="1" si="876"/>
        <v>1.0000000000000002</v>
      </c>
      <c r="AE1688">
        <f t="shared" ca="1" si="877"/>
        <v>9.5836955157420807</v>
      </c>
      <c r="AF1688">
        <f t="shared" ca="1" si="878"/>
        <v>-0.37535872818659755</v>
      </c>
      <c r="AG1688">
        <f t="shared" ca="1" si="879"/>
        <v>1</v>
      </c>
      <c r="AH1688">
        <f ca="1">IFERROR(IF(V36="Supercritical",MAX($D$16,IFERROR(L1688,MAX($D$16,POWER((ABS(K1688)^2)/($I$5*MAX(F1688,0.1)^2),1/3)))),IF(V36="Subcritical",MAX($D$16,IFERROR(W1688,MAX($D$16,POWER((ABS(K1688)^2)/($I$5*MAX(F1688,0.1)^2),1/3)))),IF(AND(IFERROR(V1688,0)=1,IFERROR(AG1688,0)=1),IF(IFERROR(T1688,-1E+99)&gt;=IFERROR(AE1688,-1E+99),MAX($D$16,IFERROR(L1688,MAX($D$16,POWER((ABS(K1688)^2)/($I$5*MAX(F1688,0.1)^2),1/3)))),MAX($D$16,IFERROR(W1688,MAX($D$16,POWER((ABS(K1688)^2)/($I$5*MAX(F1688,0.1)^2),1/3))))),IF(IFERROR(V1688,0)=1,MAX($D$16,IFERROR(L1688,MAX($D$16,POWER((ABS(K1688)^2)/($I$5*MAX(F1688,0.1)^2),1/3)))),IF(IFERROR(AG1688,0)=1,MAX($D$16,IFERROR(W1688,MAX($D$16,POWER((ABS(K1688)^2)/($I$5*MAX(F1688,0.1)^2),1/3)))),MAX($D$16,POWER((ABS(K1688)^2)/($I$5*MAX(F1688,0.1)^2),1/3))))))),MAX($D$16,POWER((ABS(K1688)^2)/($I$5*MAX(F1688,0.1)^2),1/3)))</f>
        <v>1.4130121133402453</v>
      </c>
      <c r="AI1688">
        <f t="shared" ca="1" si="880"/>
        <v>626.83301211334026</v>
      </c>
      <c r="AJ1688">
        <f t="shared" ca="1" si="881"/>
        <v>627.53951817001041</v>
      </c>
      <c r="AM1688">
        <v>0</v>
      </c>
      <c r="AN1688">
        <v>0</v>
      </c>
      <c r="AO1688">
        <f t="shared" si="882"/>
        <v>0</v>
      </c>
      <c r="AP1688">
        <f t="shared" si="890"/>
        <v>0</v>
      </c>
      <c r="AQ1688">
        <f t="shared" ca="1" si="883"/>
        <v>1.0000000000000002</v>
      </c>
      <c r="AR1688" t="str">
        <f t="shared" ca="1" si="884"/>
        <v>Supercritical</v>
      </c>
      <c r="AS1688">
        <f t="shared" ca="1" si="885"/>
        <v>4.5741537380188137E-3</v>
      </c>
    </row>
    <row r="1689" spans="1:45" x14ac:dyDescent="0.35">
      <c r="A1689">
        <v>39</v>
      </c>
      <c r="B1689">
        <v>37.939</v>
      </c>
      <c r="C1689">
        <v>616070.62899999996</v>
      </c>
      <c r="D1689">
        <v>3096579.4130000002</v>
      </c>
      <c r="E1689">
        <v>625.04</v>
      </c>
      <c r="F1689">
        <v>3.2</v>
      </c>
      <c r="G1689">
        <v>0</v>
      </c>
      <c r="H1689" t="s">
        <v>194</v>
      </c>
      <c r="I1689">
        <v>5.7000000000000002E-2</v>
      </c>
      <c r="J1689">
        <f t="shared" si="886"/>
        <v>1</v>
      </c>
      <c r="K1689">
        <f t="shared" ca="1" si="892"/>
        <v>16.834619678952091</v>
      </c>
      <c r="L1689">
        <f t="shared" ca="1" si="887"/>
        <v>0.05</v>
      </c>
      <c r="M1689">
        <f t="shared" ca="1" si="861"/>
        <v>0.16000000000000003</v>
      </c>
      <c r="N1689">
        <f t="shared" ca="1" si="862"/>
        <v>4.8484848484848492E-2</v>
      </c>
      <c r="O1689">
        <f t="shared" ca="1" si="863"/>
        <v>105.21637299345055</v>
      </c>
      <c r="P1689">
        <f t="shared" ca="1" si="864"/>
        <v>625.08999999999992</v>
      </c>
      <c r="Q1689">
        <f t="shared" ca="1" si="865"/>
        <v>1189.3349105961727</v>
      </c>
      <c r="R1689">
        <f t="shared" ca="1" si="866"/>
        <v>140.88814399723842</v>
      </c>
      <c r="S1689">
        <f t="shared" ca="1" si="867"/>
        <v>150.23247459802727</v>
      </c>
      <c r="T1689">
        <f t="shared" ca="1" si="868"/>
        <v>180.5623713907753</v>
      </c>
      <c r="U1689">
        <f t="shared" ca="1" si="888"/>
        <v>-140.56174726374502</v>
      </c>
      <c r="V1689">
        <f t="shared" ca="1" si="889"/>
        <v>0</v>
      </c>
      <c r="W1689">
        <f t="shared" ca="1" si="869"/>
        <v>1.4130121133402453</v>
      </c>
      <c r="X1689">
        <f t="shared" ca="1" si="870"/>
        <v>4.5216387626887853</v>
      </c>
      <c r="Y1689">
        <f t="shared" ca="1" si="871"/>
        <v>0.75035190576716038</v>
      </c>
      <c r="Z1689">
        <f t="shared" ca="1" si="872"/>
        <v>3.7231235316421896</v>
      </c>
      <c r="AA1689">
        <f t="shared" ca="1" si="873"/>
        <v>626.45301211334026</v>
      </c>
      <c r="AB1689">
        <f t="shared" ca="1" si="874"/>
        <v>627.15951817001041</v>
      </c>
      <c r="AC1689">
        <f t="shared" ca="1" si="875"/>
        <v>4.5741537380188137E-3</v>
      </c>
      <c r="AD1689">
        <f t="shared" ca="1" si="876"/>
        <v>1.0000000000000002</v>
      </c>
      <c r="AE1689">
        <f t="shared" ca="1" si="877"/>
        <v>9.5836955157420807</v>
      </c>
      <c r="AF1689">
        <f t="shared" ca="1" si="878"/>
        <v>-0.37535872818659755</v>
      </c>
      <c r="AG1689">
        <f t="shared" ca="1" si="879"/>
        <v>1</v>
      </c>
      <c r="AH1689">
        <f ca="1">IFERROR(IF(V36="Supercritical",MAX($D$16,IFERROR(L1689,MAX($D$16,POWER((ABS(K1689)^2)/($I$5*MAX(F1689,0.1)^2),1/3)))),IF(V36="Subcritical",MAX($D$16,IFERROR(W1689,MAX($D$16,POWER((ABS(K1689)^2)/($I$5*MAX(F1689,0.1)^2),1/3)))),IF(AND(IFERROR(V1689,0)=1,IFERROR(AG1689,0)=1),IF(IFERROR(T1689,-1E+99)&gt;=IFERROR(AE1689,-1E+99),MAX($D$16,IFERROR(L1689,MAX($D$16,POWER((ABS(K1689)^2)/($I$5*MAX(F1689,0.1)^2),1/3)))),MAX($D$16,IFERROR(W1689,MAX($D$16,POWER((ABS(K1689)^2)/($I$5*MAX(F1689,0.1)^2),1/3))))),IF(IFERROR(V1689,0)=1,MAX($D$16,IFERROR(L1689,MAX($D$16,POWER((ABS(K1689)^2)/($I$5*MAX(F1689,0.1)^2),1/3)))),IF(IFERROR(AG1689,0)=1,MAX($D$16,IFERROR(W1689,MAX($D$16,POWER((ABS(K1689)^2)/($I$5*MAX(F1689,0.1)^2),1/3)))),MAX($D$16,POWER((ABS(K1689)^2)/($I$5*MAX(F1689,0.1)^2),1/3))))))),MAX($D$16,POWER((ABS(K1689)^2)/($I$5*MAX(F1689,0.1)^2),1/3)))</f>
        <v>1.4130121133402453</v>
      </c>
      <c r="AI1689">
        <f t="shared" ca="1" si="880"/>
        <v>626.45301211334026</v>
      </c>
      <c r="AJ1689">
        <f t="shared" ca="1" si="881"/>
        <v>627.15951817001041</v>
      </c>
      <c r="AM1689">
        <v>0</v>
      </c>
      <c r="AN1689">
        <v>0</v>
      </c>
      <c r="AO1689">
        <f t="shared" si="882"/>
        <v>0</v>
      </c>
      <c r="AP1689">
        <f t="shared" si="890"/>
        <v>0</v>
      </c>
      <c r="AQ1689">
        <f t="shared" ca="1" si="883"/>
        <v>1.0000000000000002</v>
      </c>
      <c r="AR1689" t="str">
        <f t="shared" ca="1" si="884"/>
        <v>Supercritical</v>
      </c>
      <c r="AS1689">
        <f t="shared" ca="1" si="885"/>
        <v>4.5741537380188137E-3</v>
      </c>
    </row>
    <row r="1690" spans="1:45" x14ac:dyDescent="0.35">
      <c r="A1690">
        <v>40</v>
      </c>
      <c r="B1690">
        <v>38.939</v>
      </c>
      <c r="C1690">
        <v>616070.62199999997</v>
      </c>
      <c r="D1690">
        <v>3096578.4130000002</v>
      </c>
      <c r="E1690">
        <v>624.66</v>
      </c>
      <c r="F1690">
        <v>3.2</v>
      </c>
      <c r="G1690">
        <v>0</v>
      </c>
      <c r="H1690" t="s">
        <v>194</v>
      </c>
      <c r="I1690">
        <v>5.7000000000000002E-2</v>
      </c>
      <c r="J1690">
        <f t="shared" si="886"/>
        <v>1</v>
      </c>
      <c r="K1690">
        <f t="shared" ca="1" si="892"/>
        <v>16.834619678952091</v>
      </c>
      <c r="L1690">
        <f t="shared" ca="1" si="887"/>
        <v>0.05</v>
      </c>
      <c r="M1690">
        <f t="shared" ca="1" si="861"/>
        <v>0.16000000000000003</v>
      </c>
      <c r="N1690">
        <f t="shared" ca="1" si="862"/>
        <v>4.8484848484848492E-2</v>
      </c>
      <c r="O1690">
        <f t="shared" ca="1" si="863"/>
        <v>105.21637299345055</v>
      </c>
      <c r="P1690">
        <f t="shared" ca="1" si="864"/>
        <v>624.70999999999992</v>
      </c>
      <c r="Q1690">
        <f t="shared" ca="1" si="865"/>
        <v>1188.9549105961728</v>
      </c>
      <c r="R1690">
        <f t="shared" ca="1" si="866"/>
        <v>140.88814399723842</v>
      </c>
      <c r="S1690">
        <f t="shared" ca="1" si="867"/>
        <v>150.23247459802727</v>
      </c>
      <c r="T1690">
        <f t="shared" ca="1" si="868"/>
        <v>180.5623713907753</v>
      </c>
      <c r="U1690">
        <f t="shared" ca="1" si="888"/>
        <v>-140.56174726374502</v>
      </c>
      <c r="V1690">
        <f t="shared" ca="1" si="889"/>
        <v>0</v>
      </c>
      <c r="W1690">
        <f t="shared" ca="1" si="869"/>
        <v>1.4130121133402453</v>
      </c>
      <c r="X1690">
        <f t="shared" ca="1" si="870"/>
        <v>4.5216387626887853</v>
      </c>
      <c r="Y1690">
        <f t="shared" ca="1" si="871"/>
        <v>0.75035190576716038</v>
      </c>
      <c r="Z1690">
        <f t="shared" ca="1" si="872"/>
        <v>3.7231235316421896</v>
      </c>
      <c r="AA1690">
        <f t="shared" ca="1" si="873"/>
        <v>626.07301211334027</v>
      </c>
      <c r="AB1690">
        <f t="shared" ca="1" si="874"/>
        <v>626.77951817001042</v>
      </c>
      <c r="AC1690">
        <f t="shared" ca="1" si="875"/>
        <v>4.5741537380188137E-3</v>
      </c>
      <c r="AD1690">
        <f t="shared" ca="1" si="876"/>
        <v>1.0000000000000002</v>
      </c>
      <c r="AE1690">
        <f t="shared" ca="1" si="877"/>
        <v>9.5836955157420807</v>
      </c>
      <c r="AF1690">
        <f t="shared" ca="1" si="878"/>
        <v>-0.37542584626203279</v>
      </c>
      <c r="AG1690">
        <f t="shared" ca="1" si="879"/>
        <v>1</v>
      </c>
      <c r="AH1690">
        <f ca="1">IFERROR(IF(V36="Supercritical",MAX($D$16,IFERROR(L1690,MAX($D$16,POWER((ABS(K1690)^2)/($I$5*MAX(F1690,0.1)^2),1/3)))),IF(V36="Subcritical",MAX($D$16,IFERROR(W1690,MAX($D$16,POWER((ABS(K1690)^2)/($I$5*MAX(F1690,0.1)^2),1/3)))),IF(AND(IFERROR(V1690,0)=1,IFERROR(AG1690,0)=1),IF(IFERROR(T1690,-1E+99)&gt;=IFERROR(AE1690,-1E+99),MAX($D$16,IFERROR(L1690,MAX($D$16,POWER((ABS(K1690)^2)/($I$5*MAX(F1690,0.1)^2),1/3)))),MAX($D$16,IFERROR(W1690,MAX($D$16,POWER((ABS(K1690)^2)/($I$5*MAX(F1690,0.1)^2),1/3))))),IF(IFERROR(V1690,0)=1,MAX($D$16,IFERROR(L1690,MAX($D$16,POWER((ABS(K1690)^2)/($I$5*MAX(F1690,0.1)^2),1/3)))),IF(IFERROR(AG1690,0)=1,MAX($D$16,IFERROR(W1690,MAX($D$16,POWER((ABS(K1690)^2)/($I$5*MAX(F1690,0.1)^2),1/3)))),MAX($D$16,POWER((ABS(K1690)^2)/($I$5*MAX(F1690,0.1)^2),1/3))))))),MAX($D$16,POWER((ABS(K1690)^2)/($I$5*MAX(F1690,0.1)^2),1/3)))</f>
        <v>1.4130121133402453</v>
      </c>
      <c r="AI1690">
        <f t="shared" ca="1" si="880"/>
        <v>626.07301211334027</v>
      </c>
      <c r="AJ1690">
        <f t="shared" ca="1" si="881"/>
        <v>626.77951817001042</v>
      </c>
      <c r="AM1690">
        <v>0</v>
      </c>
      <c r="AN1690">
        <v>0</v>
      </c>
      <c r="AO1690">
        <f t="shared" si="882"/>
        <v>0</v>
      </c>
      <c r="AP1690">
        <f t="shared" si="890"/>
        <v>0</v>
      </c>
      <c r="AQ1690">
        <f t="shared" ca="1" si="883"/>
        <v>1.0000000000000002</v>
      </c>
      <c r="AR1690" t="str">
        <f t="shared" ca="1" si="884"/>
        <v>Supercritical</v>
      </c>
      <c r="AS1690">
        <f t="shared" ca="1" si="885"/>
        <v>4.5741537380188137E-3</v>
      </c>
    </row>
    <row r="1691" spans="1:45" x14ac:dyDescent="0.35">
      <c r="A1691">
        <v>41</v>
      </c>
      <c r="B1691">
        <v>39.939</v>
      </c>
      <c r="C1691">
        <v>616070.61600000004</v>
      </c>
      <c r="D1691">
        <v>3096577.4130000002</v>
      </c>
      <c r="E1691">
        <v>624.28</v>
      </c>
      <c r="F1691">
        <v>3.2</v>
      </c>
      <c r="G1691">
        <v>0</v>
      </c>
      <c r="H1691" t="s">
        <v>194</v>
      </c>
      <c r="I1691">
        <v>0</v>
      </c>
      <c r="J1691">
        <f t="shared" si="886"/>
        <v>1</v>
      </c>
      <c r="K1691">
        <f t="shared" ca="1" si="892"/>
        <v>16.834619678952091</v>
      </c>
      <c r="L1691">
        <f t="shared" ca="1" si="887"/>
        <v>0.05</v>
      </c>
      <c r="M1691">
        <f t="shared" ca="1" si="861"/>
        <v>0.16000000000000003</v>
      </c>
      <c r="N1691">
        <f t="shared" ca="1" si="862"/>
        <v>4.8484848484848492E-2</v>
      </c>
      <c r="O1691">
        <f t="shared" ca="1" si="863"/>
        <v>105.21637299345055</v>
      </c>
      <c r="P1691">
        <f t="shared" ca="1" si="864"/>
        <v>624.32999999999993</v>
      </c>
      <c r="Q1691">
        <f t="shared" ca="1" si="865"/>
        <v>1188.5749105961727</v>
      </c>
      <c r="R1691">
        <f t="shared" ca="1" si="866"/>
        <v>140.88814399723842</v>
      </c>
      <c r="S1691">
        <f t="shared" ca="1" si="867"/>
        <v>150.23247459802727</v>
      </c>
      <c r="T1691">
        <f t="shared" ca="1" si="868"/>
        <v>180.5623713907753</v>
      </c>
      <c r="U1691">
        <f t="shared" ca="1" si="888"/>
        <v>-140.50814399723822</v>
      </c>
      <c r="V1691">
        <f t="shared" ca="1" si="889"/>
        <v>0</v>
      </c>
      <c r="W1691">
        <f t="shared" ca="1" si="869"/>
        <v>1.4130121133402453</v>
      </c>
      <c r="X1691">
        <f t="shared" ca="1" si="870"/>
        <v>4.5216387626887853</v>
      </c>
      <c r="Y1691">
        <f t="shared" ca="1" si="871"/>
        <v>0.75035190576716038</v>
      </c>
      <c r="Z1691">
        <f t="shared" ca="1" si="872"/>
        <v>3.7231235316421896</v>
      </c>
      <c r="AA1691">
        <f t="shared" ca="1" si="873"/>
        <v>625.69301211334027</v>
      </c>
      <c r="AB1691">
        <f t="shared" ca="1" si="874"/>
        <v>626.39951817001042</v>
      </c>
      <c r="AC1691">
        <f t="shared" ca="1" si="875"/>
        <v>4.5741537380188137E-3</v>
      </c>
      <c r="AD1691">
        <f t="shared" ca="1" si="876"/>
        <v>1.0000000000000002</v>
      </c>
      <c r="AE1691">
        <f t="shared" ca="1" si="877"/>
        <v>9.5836955157420807</v>
      </c>
      <c r="AF1691">
        <f t="shared" ca="1" si="878"/>
        <v>-0.37542584626203279</v>
      </c>
      <c r="AG1691">
        <f t="shared" ca="1" si="879"/>
        <v>1</v>
      </c>
      <c r="AH1691">
        <f ca="1">IFERROR(IF(V36="Supercritical",MAX($D$16,IFERROR(L1691,MAX($D$16,POWER((ABS(K1691)^2)/($I$5*MAX(F1691,0.1)^2),1/3)))),IF(V36="Subcritical",MAX($D$16,IFERROR(W1691,MAX($D$16,POWER((ABS(K1691)^2)/($I$5*MAX(F1691,0.1)^2),1/3)))),IF(AND(IFERROR(V1691,0)=1,IFERROR(AG1691,0)=1),IF(IFERROR(T1691,-1E+99)&gt;=IFERROR(AE1691,-1E+99),MAX($D$16,IFERROR(L1691,MAX($D$16,POWER((ABS(K1691)^2)/($I$5*MAX(F1691,0.1)^2),1/3)))),MAX($D$16,IFERROR(W1691,MAX($D$16,POWER((ABS(K1691)^2)/($I$5*MAX(F1691,0.1)^2),1/3))))),IF(IFERROR(V1691,0)=1,MAX($D$16,IFERROR(L1691,MAX($D$16,POWER((ABS(K1691)^2)/($I$5*MAX(F1691,0.1)^2),1/3)))),IF(IFERROR(AG1691,0)=1,MAX($D$16,IFERROR(W1691,MAX($D$16,POWER((ABS(K1691)^2)/($I$5*MAX(F1691,0.1)^2),1/3)))),MAX($D$16,POWER((ABS(K1691)^2)/($I$5*MAX(F1691,0.1)^2),1/3))))))),MAX($D$16,POWER((ABS(K1691)^2)/($I$5*MAX(F1691,0.1)^2),1/3)))</f>
        <v>1.4130121133402453</v>
      </c>
      <c r="AI1691">
        <f t="shared" ca="1" si="880"/>
        <v>625.69301211334027</v>
      </c>
      <c r="AJ1691">
        <f t="shared" ca="1" si="881"/>
        <v>626.39951817001042</v>
      </c>
      <c r="AM1691">
        <v>0</v>
      </c>
      <c r="AN1691">
        <v>0</v>
      </c>
      <c r="AO1691">
        <f t="shared" si="882"/>
        <v>0</v>
      </c>
      <c r="AP1691">
        <f t="shared" si="890"/>
        <v>0</v>
      </c>
      <c r="AQ1691">
        <f t="shared" ca="1" si="883"/>
        <v>1.0000000000000002</v>
      </c>
      <c r="AR1691" t="str">
        <f t="shared" ca="1" si="884"/>
        <v>Supercritical</v>
      </c>
      <c r="AS1691">
        <f t="shared" ca="1" si="885"/>
        <v>4.5741537380188137E-3</v>
      </c>
    </row>
    <row r="1692" spans="1:45" x14ac:dyDescent="0.35">
      <c r="A1692">
        <v>42</v>
      </c>
      <c r="B1692">
        <v>40.939</v>
      </c>
      <c r="C1692">
        <v>616070.61</v>
      </c>
      <c r="D1692">
        <v>3096576.4130000002</v>
      </c>
      <c r="E1692">
        <v>623.9</v>
      </c>
      <c r="F1692">
        <v>3.2</v>
      </c>
      <c r="G1692">
        <v>0</v>
      </c>
      <c r="H1692" t="s">
        <v>194</v>
      </c>
      <c r="I1692">
        <v>0</v>
      </c>
      <c r="J1692">
        <f t="shared" si="886"/>
        <v>1</v>
      </c>
      <c r="K1692">
        <f t="shared" ca="1" si="892"/>
        <v>16.834619678952091</v>
      </c>
      <c r="L1692">
        <f t="shared" ca="1" si="887"/>
        <v>0.05</v>
      </c>
      <c r="M1692">
        <f t="shared" ca="1" si="861"/>
        <v>0.16000000000000003</v>
      </c>
      <c r="N1692">
        <f t="shared" ca="1" si="862"/>
        <v>4.8484848484848492E-2</v>
      </c>
      <c r="O1692">
        <f t="shared" ca="1" si="863"/>
        <v>105.21637299345055</v>
      </c>
      <c r="P1692">
        <f t="shared" ca="1" si="864"/>
        <v>623.94999999999993</v>
      </c>
      <c r="Q1692">
        <f t="shared" ca="1" si="865"/>
        <v>1188.1949105961726</v>
      </c>
      <c r="R1692">
        <f t="shared" ca="1" si="866"/>
        <v>140.88814399723842</v>
      </c>
      <c r="S1692">
        <f t="shared" ca="1" si="867"/>
        <v>150.23247459802727</v>
      </c>
      <c r="T1692">
        <f t="shared" ca="1" si="868"/>
        <v>180.5623713907753</v>
      </c>
      <c r="U1692">
        <f t="shared" ca="1" si="888"/>
        <v>-140.50814399723822</v>
      </c>
      <c r="V1692">
        <f t="shared" ca="1" si="889"/>
        <v>0</v>
      </c>
      <c r="W1692">
        <f t="shared" ca="1" si="869"/>
        <v>1.4130121133402453</v>
      </c>
      <c r="X1692">
        <f t="shared" ca="1" si="870"/>
        <v>4.5216387626887853</v>
      </c>
      <c r="Y1692">
        <f t="shared" ca="1" si="871"/>
        <v>0.75035190576716038</v>
      </c>
      <c r="Z1692">
        <f t="shared" ca="1" si="872"/>
        <v>3.7231235316421896</v>
      </c>
      <c r="AA1692">
        <f t="shared" ca="1" si="873"/>
        <v>625.31301211334028</v>
      </c>
      <c r="AB1692">
        <f t="shared" ca="1" si="874"/>
        <v>626.01951817001043</v>
      </c>
      <c r="AC1692">
        <f t="shared" ca="1" si="875"/>
        <v>4.5741537380188137E-3</v>
      </c>
      <c r="AD1692">
        <f t="shared" ca="1" si="876"/>
        <v>1.0000000000000002</v>
      </c>
      <c r="AE1692">
        <f t="shared" ca="1" si="877"/>
        <v>9.5836955157420807</v>
      </c>
      <c r="AF1692">
        <f t="shared" ca="1" si="878"/>
        <v>-0.37535872818659755</v>
      </c>
      <c r="AG1692">
        <f t="shared" ca="1" si="879"/>
        <v>1</v>
      </c>
      <c r="AH1692">
        <f ca="1">IFERROR(IF(V36="Supercritical",MAX($D$16,IFERROR(L1692,MAX($D$16,POWER((ABS(K1692)^2)/($I$5*MAX(F1692,0.1)^2),1/3)))),IF(V36="Subcritical",MAX($D$16,IFERROR(W1692,MAX($D$16,POWER((ABS(K1692)^2)/($I$5*MAX(F1692,0.1)^2),1/3)))),IF(AND(IFERROR(V1692,0)=1,IFERROR(AG1692,0)=1),IF(IFERROR(T1692,-1E+99)&gt;=IFERROR(AE1692,-1E+99),MAX($D$16,IFERROR(L1692,MAX($D$16,POWER((ABS(K1692)^2)/($I$5*MAX(F1692,0.1)^2),1/3)))),MAX($D$16,IFERROR(W1692,MAX($D$16,POWER((ABS(K1692)^2)/($I$5*MAX(F1692,0.1)^2),1/3))))),IF(IFERROR(V1692,0)=1,MAX($D$16,IFERROR(L1692,MAX($D$16,POWER((ABS(K1692)^2)/($I$5*MAX(F1692,0.1)^2),1/3)))),IF(IFERROR(AG1692,0)=1,MAX($D$16,IFERROR(W1692,MAX($D$16,POWER((ABS(K1692)^2)/($I$5*MAX(F1692,0.1)^2),1/3)))),MAX($D$16,POWER((ABS(K1692)^2)/($I$5*MAX(F1692,0.1)^2),1/3))))))),MAX($D$16,POWER((ABS(K1692)^2)/($I$5*MAX(F1692,0.1)^2),1/3)))</f>
        <v>1.4130121133402453</v>
      </c>
      <c r="AI1692">
        <f t="shared" ca="1" si="880"/>
        <v>625.31301211334028</v>
      </c>
      <c r="AJ1692">
        <f t="shared" ca="1" si="881"/>
        <v>626.01951817001043</v>
      </c>
      <c r="AM1692">
        <v>0</v>
      </c>
      <c r="AN1692">
        <v>0</v>
      </c>
      <c r="AO1692">
        <f t="shared" si="882"/>
        <v>0</v>
      </c>
      <c r="AP1692">
        <f t="shared" si="890"/>
        <v>0</v>
      </c>
      <c r="AQ1692">
        <f t="shared" ca="1" si="883"/>
        <v>1.0000000000000002</v>
      </c>
      <c r="AR1692" t="str">
        <f t="shared" ca="1" si="884"/>
        <v>Supercritical</v>
      </c>
      <c r="AS1692">
        <f t="shared" ca="1" si="885"/>
        <v>4.5741537380188137E-3</v>
      </c>
    </row>
    <row r="1693" spans="1:45" x14ac:dyDescent="0.35">
      <c r="A1693">
        <v>43</v>
      </c>
      <c r="B1693">
        <v>41.939</v>
      </c>
      <c r="C1693">
        <v>616070.60400000005</v>
      </c>
      <c r="D1693">
        <v>3096575.4130000002</v>
      </c>
      <c r="E1693">
        <v>623.52</v>
      </c>
      <c r="F1693">
        <v>3.2</v>
      </c>
      <c r="G1693">
        <v>0</v>
      </c>
      <c r="H1693" t="s">
        <v>194</v>
      </c>
      <c r="I1693">
        <v>5.7000000000000002E-2</v>
      </c>
      <c r="J1693">
        <f t="shared" si="886"/>
        <v>1</v>
      </c>
      <c r="K1693">
        <f t="shared" ca="1" si="892"/>
        <v>16.834619678952091</v>
      </c>
      <c r="L1693">
        <f t="shared" ca="1" si="887"/>
        <v>0.05</v>
      </c>
      <c r="M1693">
        <f t="shared" ca="1" si="861"/>
        <v>0.16000000000000003</v>
      </c>
      <c r="N1693">
        <f t="shared" ca="1" si="862"/>
        <v>4.8484848484848492E-2</v>
      </c>
      <c r="O1693">
        <f t="shared" ca="1" si="863"/>
        <v>105.21637299345055</v>
      </c>
      <c r="P1693">
        <f t="shared" ca="1" si="864"/>
        <v>623.56999999999994</v>
      </c>
      <c r="Q1693">
        <f t="shared" ca="1" si="865"/>
        <v>1187.8149105961727</v>
      </c>
      <c r="R1693">
        <f t="shared" ca="1" si="866"/>
        <v>140.88814399723842</v>
      </c>
      <c r="S1693">
        <f t="shared" ca="1" si="867"/>
        <v>150.23247459802727</v>
      </c>
      <c r="T1693">
        <f t="shared" ca="1" si="868"/>
        <v>180.5623713907753</v>
      </c>
      <c r="U1693">
        <f t="shared" ca="1" si="888"/>
        <v>-140.56174726374502</v>
      </c>
      <c r="V1693">
        <f t="shared" ca="1" si="889"/>
        <v>0</v>
      </c>
      <c r="W1693">
        <f t="shared" ca="1" si="869"/>
        <v>1.4130121133402453</v>
      </c>
      <c r="X1693">
        <f t="shared" ca="1" si="870"/>
        <v>4.5216387626887853</v>
      </c>
      <c r="Y1693">
        <f t="shared" ca="1" si="871"/>
        <v>0.75035190576716038</v>
      </c>
      <c r="Z1693">
        <f t="shared" ca="1" si="872"/>
        <v>3.7231235316421896</v>
      </c>
      <c r="AA1693">
        <f t="shared" ca="1" si="873"/>
        <v>624.93301211334028</v>
      </c>
      <c r="AB1693">
        <f t="shared" ca="1" si="874"/>
        <v>625.63951817001043</v>
      </c>
      <c r="AC1693">
        <f t="shared" ca="1" si="875"/>
        <v>4.5741537380188137E-3</v>
      </c>
      <c r="AD1693">
        <f t="shared" ca="1" si="876"/>
        <v>1.0000000000000002</v>
      </c>
      <c r="AE1693">
        <f t="shared" ca="1" si="877"/>
        <v>9.5836955157420807</v>
      </c>
      <c r="AF1693">
        <f t="shared" ca="1" si="878"/>
        <v>-0.3097044739319017</v>
      </c>
      <c r="AG1693">
        <f t="shared" ca="1" si="879"/>
        <v>1</v>
      </c>
      <c r="AH1693">
        <f ca="1">IFERROR(IF(V36="Supercritical",MAX($D$16,IFERROR(L1693,MAX($D$16,POWER((ABS(K1693)^2)/($I$5*MAX(F1693,0.1)^2),1/3)))),IF(V36="Subcritical",MAX($D$16,IFERROR(W1693,MAX($D$16,POWER((ABS(K1693)^2)/($I$5*MAX(F1693,0.1)^2),1/3)))),IF(AND(IFERROR(V1693,0)=1,IFERROR(AG1693,0)=1),IF(IFERROR(T1693,-1E+99)&gt;=IFERROR(AE1693,-1E+99),MAX($D$16,IFERROR(L1693,MAX($D$16,POWER((ABS(K1693)^2)/($I$5*MAX(F1693,0.1)^2),1/3)))),MAX($D$16,IFERROR(W1693,MAX($D$16,POWER((ABS(K1693)^2)/($I$5*MAX(F1693,0.1)^2),1/3))))),IF(IFERROR(V1693,0)=1,MAX($D$16,IFERROR(L1693,MAX($D$16,POWER((ABS(K1693)^2)/($I$5*MAX(F1693,0.1)^2),1/3)))),IF(IFERROR(AG1693,0)=1,MAX($D$16,IFERROR(W1693,MAX($D$16,POWER((ABS(K1693)^2)/($I$5*MAX(F1693,0.1)^2),1/3)))),MAX($D$16,POWER((ABS(K1693)^2)/($I$5*MAX(F1693,0.1)^2),1/3))))))),MAX($D$16,POWER((ABS(K1693)^2)/($I$5*MAX(F1693,0.1)^2),1/3)))</f>
        <v>1.4130121133402453</v>
      </c>
      <c r="AI1693">
        <f t="shared" ca="1" si="880"/>
        <v>624.93301211334028</v>
      </c>
      <c r="AJ1693">
        <f t="shared" ca="1" si="881"/>
        <v>625.63951817001043</v>
      </c>
      <c r="AM1693">
        <v>0</v>
      </c>
      <c r="AN1693">
        <v>0</v>
      </c>
      <c r="AO1693">
        <f t="shared" si="882"/>
        <v>0</v>
      </c>
      <c r="AP1693">
        <f t="shared" si="890"/>
        <v>0</v>
      </c>
      <c r="AQ1693">
        <f t="shared" ca="1" si="883"/>
        <v>1.0000000000000002</v>
      </c>
      <c r="AR1693" t="str">
        <f t="shared" ca="1" si="884"/>
        <v>Supercritical</v>
      </c>
      <c r="AS1693">
        <f t="shared" ca="1" si="885"/>
        <v>4.5741537380188137E-3</v>
      </c>
    </row>
    <row r="1694" spans="1:45" x14ac:dyDescent="0.35">
      <c r="A1694">
        <v>44</v>
      </c>
      <c r="B1694">
        <v>42.939</v>
      </c>
      <c r="C1694">
        <v>616070.59699999995</v>
      </c>
      <c r="D1694">
        <v>3096574.4130000002</v>
      </c>
      <c r="E1694">
        <v>623.14</v>
      </c>
      <c r="F1694">
        <v>3.2</v>
      </c>
      <c r="G1694">
        <v>0</v>
      </c>
      <c r="H1694" t="s">
        <v>194</v>
      </c>
      <c r="I1694">
        <v>5.7000000000000002E-2</v>
      </c>
      <c r="J1694">
        <f t="shared" si="886"/>
        <v>1</v>
      </c>
      <c r="K1694">
        <f t="shared" ca="1" si="892"/>
        <v>16.834619678952091</v>
      </c>
      <c r="L1694">
        <f t="shared" ca="1" si="887"/>
        <v>0.05</v>
      </c>
      <c r="M1694">
        <f t="shared" ca="1" si="861"/>
        <v>0.16000000000000003</v>
      </c>
      <c r="N1694">
        <f t="shared" ca="1" si="862"/>
        <v>4.8484848484848492E-2</v>
      </c>
      <c r="O1694">
        <f t="shared" ca="1" si="863"/>
        <v>105.21637299345055</v>
      </c>
      <c r="P1694">
        <f t="shared" ca="1" si="864"/>
        <v>623.18999999999994</v>
      </c>
      <c r="Q1694">
        <f t="shared" ca="1" si="865"/>
        <v>1187.4349105961728</v>
      </c>
      <c r="R1694">
        <f t="shared" ca="1" si="866"/>
        <v>140.88814399723842</v>
      </c>
      <c r="S1694">
        <f t="shared" ca="1" si="867"/>
        <v>150.23247459802727</v>
      </c>
      <c r="T1694">
        <f t="shared" ca="1" si="868"/>
        <v>180.5623713907753</v>
      </c>
      <c r="U1694">
        <f t="shared" ca="1" si="888"/>
        <v>-140.56174726374502</v>
      </c>
      <c r="V1694">
        <f t="shared" ca="1" si="889"/>
        <v>0</v>
      </c>
      <c r="W1694">
        <f t="shared" ca="1" si="869"/>
        <v>1.576509663028451</v>
      </c>
      <c r="X1694">
        <f t="shared" ca="1" si="870"/>
        <v>5.0448309216910436</v>
      </c>
      <c r="Y1694">
        <f t="shared" ca="1" si="871"/>
        <v>0.7940839879078716</v>
      </c>
      <c r="Z1694">
        <f t="shared" ca="1" si="872"/>
        <v>3.3370037450747847</v>
      </c>
      <c r="AA1694">
        <f t="shared" ca="1" si="873"/>
        <v>624.71650966302843</v>
      </c>
      <c r="AB1694">
        <f t="shared" ca="1" si="874"/>
        <v>625.28407306744452</v>
      </c>
      <c r="AC1694">
        <f t="shared" ca="1" si="875"/>
        <v>3.4072760535913465E-3</v>
      </c>
      <c r="AD1694">
        <f t="shared" ca="1" si="876"/>
        <v>0.84854303266206654</v>
      </c>
      <c r="AE1694">
        <f t="shared" ca="1" si="877"/>
        <v>9.7031351734321056</v>
      </c>
      <c r="AF1694">
        <f t="shared" ca="1" si="878"/>
        <v>1.6586909623583779E-10</v>
      </c>
      <c r="AG1694">
        <f t="shared" ca="1" si="879"/>
        <v>1</v>
      </c>
      <c r="AH1694">
        <f ca="1">IFERROR(IF(V36="Supercritical",MAX($D$16,IFERROR(L1694,MAX($D$16,POWER((ABS(K1694)^2)/($I$5*MAX(F1694,0.1)^2),1/3)))),IF(V36="Subcritical",MAX($D$16,IFERROR(W1694,MAX($D$16,POWER((ABS(K1694)^2)/($I$5*MAX(F1694,0.1)^2),1/3)))),IF(AND(IFERROR(V1694,0)=1,IFERROR(AG1694,0)=1),IF(IFERROR(T1694,-1E+99)&gt;=IFERROR(AE1694,-1E+99),MAX($D$16,IFERROR(L1694,MAX($D$16,POWER((ABS(K1694)^2)/($I$5*MAX(F1694,0.1)^2),1/3)))),MAX($D$16,IFERROR(W1694,MAX($D$16,POWER((ABS(K1694)^2)/($I$5*MAX(F1694,0.1)^2),1/3))))),IF(IFERROR(V1694,0)=1,MAX($D$16,IFERROR(L1694,MAX($D$16,POWER((ABS(K1694)^2)/($I$5*MAX(F1694,0.1)^2),1/3)))),IF(IFERROR(AG1694,0)=1,MAX($D$16,IFERROR(W1694,MAX($D$16,POWER((ABS(K1694)^2)/($I$5*MAX(F1694,0.1)^2),1/3)))),MAX($D$16,POWER((ABS(K1694)^2)/($I$5*MAX(F1694,0.1)^2),1/3))))))),MAX($D$16,POWER((ABS(K1694)^2)/($I$5*MAX(F1694,0.1)^2),1/3)))</f>
        <v>1.576509663028451</v>
      </c>
      <c r="AI1694">
        <f t="shared" ca="1" si="880"/>
        <v>624.71650966302843</v>
      </c>
      <c r="AJ1694">
        <f t="shared" ca="1" si="881"/>
        <v>625.28407306744452</v>
      </c>
      <c r="AM1694">
        <v>0</v>
      </c>
      <c r="AN1694">
        <v>0</v>
      </c>
      <c r="AO1694">
        <f t="shared" si="882"/>
        <v>0</v>
      </c>
      <c r="AP1694">
        <f t="shared" si="890"/>
        <v>0</v>
      </c>
      <c r="AQ1694">
        <f t="shared" ca="1" si="883"/>
        <v>0.84854303266206654</v>
      </c>
      <c r="AR1694" t="str">
        <f t="shared" ca="1" si="884"/>
        <v>Subcritical</v>
      </c>
      <c r="AS1694">
        <f t="shared" ca="1" si="885"/>
        <v>3.4072760535913465E-3</v>
      </c>
    </row>
    <row r="1695" spans="1:45" x14ac:dyDescent="0.35">
      <c r="A1695">
        <v>45</v>
      </c>
      <c r="B1695">
        <v>43.939</v>
      </c>
      <c r="C1695">
        <v>616070.59100000001</v>
      </c>
      <c r="D1695">
        <v>3096573.4130000002</v>
      </c>
      <c r="E1695">
        <v>622.76</v>
      </c>
      <c r="F1695">
        <v>3.2</v>
      </c>
      <c r="G1695">
        <v>0</v>
      </c>
      <c r="H1695" t="s">
        <v>194</v>
      </c>
      <c r="I1695">
        <v>0</v>
      </c>
      <c r="J1695">
        <f t="shared" si="886"/>
        <v>1</v>
      </c>
      <c r="K1695">
        <f t="shared" ca="1" si="892"/>
        <v>16.834619678952091</v>
      </c>
      <c r="L1695">
        <f t="shared" ca="1" si="887"/>
        <v>0.05</v>
      </c>
      <c r="M1695">
        <f t="shared" ca="1" si="861"/>
        <v>0.16000000000000003</v>
      </c>
      <c r="N1695">
        <f t="shared" ca="1" si="862"/>
        <v>4.8484848484848492E-2</v>
      </c>
      <c r="O1695">
        <f t="shared" ca="1" si="863"/>
        <v>105.21637299345055</v>
      </c>
      <c r="P1695">
        <f t="shared" ca="1" si="864"/>
        <v>622.80999999999995</v>
      </c>
      <c r="Q1695">
        <f t="shared" ca="1" si="865"/>
        <v>1187.0549105961727</v>
      </c>
      <c r="R1695">
        <f t="shared" ca="1" si="866"/>
        <v>140.88814399723842</v>
      </c>
      <c r="S1695">
        <f t="shared" ca="1" si="867"/>
        <v>150.23247459802727</v>
      </c>
      <c r="T1695">
        <f t="shared" ca="1" si="868"/>
        <v>180.5623713907753</v>
      </c>
      <c r="U1695">
        <f t="shared" ca="1" si="888"/>
        <v>-140.50814399723822</v>
      </c>
      <c r="V1695">
        <f t="shared" ca="1" si="889"/>
        <v>0</v>
      </c>
      <c r="W1695">
        <f t="shared" ca="1" si="869"/>
        <v>2.1346298330332236</v>
      </c>
      <c r="X1695">
        <f t="shared" ca="1" si="870"/>
        <v>6.8308154657063156</v>
      </c>
      <c r="Y1695">
        <f t="shared" ca="1" si="871"/>
        <v>0.91452376421445836</v>
      </c>
      <c r="Z1695">
        <f t="shared" ca="1" si="872"/>
        <v>2.4645109743440226</v>
      </c>
      <c r="AA1695">
        <f t="shared" ca="1" si="873"/>
        <v>624.89462983303326</v>
      </c>
      <c r="AB1695">
        <f t="shared" ca="1" si="874"/>
        <v>625.20420242949922</v>
      </c>
      <c r="AC1695">
        <f t="shared" ca="1" si="875"/>
        <v>1.5395153987397838E-3</v>
      </c>
      <c r="AD1695">
        <f t="shared" ca="1" si="876"/>
        <v>0.53856108016186444</v>
      </c>
      <c r="AE1695">
        <f t="shared" ca="1" si="877"/>
        <v>11.519897797917789</v>
      </c>
      <c r="AF1695">
        <f t="shared" ca="1" si="878"/>
        <v>0</v>
      </c>
      <c r="AG1695">
        <f t="shared" ca="1" si="879"/>
        <v>1</v>
      </c>
      <c r="AH1695">
        <f ca="1">IFERROR(IF(V36="Supercritical",MAX($D$16,IFERROR(L1695,MAX($D$16,POWER((ABS(K1695)^2)/($I$5*MAX(F1695,0.1)^2),1/3)))),IF(V36="Subcritical",MAX($D$16,IFERROR(W1695,MAX($D$16,POWER((ABS(K1695)^2)/($I$5*MAX(F1695,0.1)^2),1/3)))),IF(AND(IFERROR(V1695,0)=1,IFERROR(AG1695,0)=1),IF(IFERROR(T1695,-1E+99)&gt;=IFERROR(AE1695,-1E+99),MAX($D$16,IFERROR(L1695,MAX($D$16,POWER((ABS(K1695)^2)/($I$5*MAX(F1695,0.1)^2),1/3)))),MAX($D$16,IFERROR(W1695,MAX($D$16,POWER((ABS(K1695)^2)/($I$5*MAX(F1695,0.1)^2),1/3))))),IF(IFERROR(V1695,0)=1,MAX($D$16,IFERROR(L1695,MAX($D$16,POWER((ABS(K1695)^2)/($I$5*MAX(F1695,0.1)^2),1/3)))),IF(IFERROR(AG1695,0)=1,MAX($D$16,IFERROR(W1695,MAX($D$16,POWER((ABS(K1695)^2)/($I$5*MAX(F1695,0.1)^2),1/3)))),MAX($D$16,POWER((ABS(K1695)^2)/($I$5*MAX(F1695,0.1)^2),1/3))))))),MAX($D$16,POWER((ABS(K1695)^2)/($I$5*MAX(F1695,0.1)^2),1/3)))</f>
        <v>2.1346298330332236</v>
      </c>
      <c r="AI1695">
        <f t="shared" ca="1" si="880"/>
        <v>624.89462983303326</v>
      </c>
      <c r="AJ1695">
        <f t="shared" ca="1" si="881"/>
        <v>625.20420242949922</v>
      </c>
      <c r="AM1695">
        <v>0</v>
      </c>
      <c r="AN1695">
        <v>0</v>
      </c>
      <c r="AO1695">
        <f t="shared" si="882"/>
        <v>0</v>
      </c>
      <c r="AP1695">
        <f t="shared" si="890"/>
        <v>0</v>
      </c>
      <c r="AQ1695">
        <f t="shared" ca="1" si="883"/>
        <v>0.53856108016186444</v>
      </c>
      <c r="AR1695" t="str">
        <f t="shared" ca="1" si="884"/>
        <v>Subcritical</v>
      </c>
      <c r="AS1695">
        <f t="shared" ca="1" si="885"/>
        <v>1.5395153987397838E-3</v>
      </c>
    </row>
    <row r="1696" spans="1:45" x14ac:dyDescent="0.35">
      <c r="A1696">
        <v>46</v>
      </c>
      <c r="B1696">
        <v>44.939</v>
      </c>
      <c r="C1696">
        <v>616070.58499999996</v>
      </c>
      <c r="D1696">
        <v>3096572.4130000002</v>
      </c>
      <c r="E1696">
        <v>622.38</v>
      </c>
      <c r="F1696">
        <v>3.2</v>
      </c>
      <c r="G1696">
        <v>0</v>
      </c>
      <c r="H1696" t="s">
        <v>194</v>
      </c>
      <c r="I1696">
        <v>6.2E-2</v>
      </c>
      <c r="J1696">
        <f t="shared" si="886"/>
        <v>1</v>
      </c>
      <c r="K1696">
        <f t="shared" ca="1" si="892"/>
        <v>16.834619678952091</v>
      </c>
      <c r="L1696">
        <f t="shared" ca="1" si="887"/>
        <v>0.05</v>
      </c>
      <c r="M1696">
        <f t="shared" ca="1" si="861"/>
        <v>0.16000000000000003</v>
      </c>
      <c r="N1696">
        <f t="shared" ca="1" si="862"/>
        <v>4.8484848484848492E-2</v>
      </c>
      <c r="O1696">
        <f t="shared" ca="1" si="863"/>
        <v>105.21637299345055</v>
      </c>
      <c r="P1696">
        <f t="shared" ca="1" si="864"/>
        <v>622.42999999999995</v>
      </c>
      <c r="Q1696">
        <f t="shared" ca="1" si="865"/>
        <v>1186.6749105961726</v>
      </c>
      <c r="R1696">
        <f t="shared" ca="1" si="866"/>
        <v>140.88814399723842</v>
      </c>
      <c r="S1696">
        <f t="shared" ca="1" si="867"/>
        <v>150.23247459802727</v>
      </c>
      <c r="T1696">
        <f t="shared" ca="1" si="868"/>
        <v>180.5623713907753</v>
      </c>
      <c r="U1696">
        <f t="shared" ca="1" si="888"/>
        <v>-140.56644930466655</v>
      </c>
      <c r="V1696">
        <f t="shared" ca="1" si="889"/>
        <v>0</v>
      </c>
      <c r="W1696">
        <f t="shared" ca="1" si="869"/>
        <v>2.5819335261072105</v>
      </c>
      <c r="X1696">
        <f t="shared" ca="1" si="870"/>
        <v>8.2621872835430743</v>
      </c>
      <c r="Y1696">
        <f t="shared" ca="1" si="871"/>
        <v>0.98784297167367996</v>
      </c>
      <c r="Z1696">
        <f t="shared" ca="1" si="872"/>
        <v>2.0375499975029494</v>
      </c>
      <c r="AA1696">
        <f t="shared" ca="1" si="873"/>
        <v>624.96193352610726</v>
      </c>
      <c r="AB1696">
        <f t="shared" ca="1" si="874"/>
        <v>625.17353444314722</v>
      </c>
      <c r="AC1696">
        <f t="shared" ca="1" si="875"/>
        <v>9.4947131301038217E-4</v>
      </c>
      <c r="AD1696">
        <f t="shared" ca="1" si="876"/>
        <v>0.4048566173504311</v>
      </c>
      <c r="AE1696">
        <f t="shared" ca="1" si="877"/>
        <v>14.162781985085696</v>
      </c>
      <c r="AF1696">
        <f t="shared" ca="1" si="878"/>
        <v>0</v>
      </c>
      <c r="AG1696">
        <f t="shared" ca="1" si="879"/>
        <v>1</v>
      </c>
      <c r="AH1696">
        <f ca="1">IFERROR(IF(V36="Supercritical",MAX($D$16,IFERROR(L1696,MAX($D$16,POWER((ABS(K1696)^2)/($I$5*MAX(F1696,0.1)^2),1/3)))),IF(V36="Subcritical",MAX($D$16,IFERROR(W1696,MAX($D$16,POWER((ABS(K1696)^2)/($I$5*MAX(F1696,0.1)^2),1/3)))),IF(AND(IFERROR(V1696,0)=1,IFERROR(AG1696,0)=1),IF(IFERROR(T1696,-1E+99)&gt;=IFERROR(AE1696,-1E+99),MAX($D$16,IFERROR(L1696,MAX($D$16,POWER((ABS(K1696)^2)/($I$5*MAX(F1696,0.1)^2),1/3)))),MAX($D$16,IFERROR(W1696,MAX($D$16,POWER((ABS(K1696)^2)/($I$5*MAX(F1696,0.1)^2),1/3))))),IF(IFERROR(V1696,0)=1,MAX($D$16,IFERROR(L1696,MAX($D$16,POWER((ABS(K1696)^2)/($I$5*MAX(F1696,0.1)^2),1/3)))),IF(IFERROR(AG1696,0)=1,MAX($D$16,IFERROR(W1696,MAX($D$16,POWER((ABS(K1696)^2)/($I$5*MAX(F1696,0.1)^2),1/3)))),MAX($D$16,POWER((ABS(K1696)^2)/($I$5*MAX(F1696,0.1)^2),1/3))))))),MAX($D$16,POWER((ABS(K1696)^2)/($I$5*MAX(F1696,0.1)^2),1/3)))</f>
        <v>2.5819335261072105</v>
      </c>
      <c r="AI1696">
        <f t="shared" ca="1" si="880"/>
        <v>624.96193352610726</v>
      </c>
      <c r="AJ1696">
        <f t="shared" ca="1" si="881"/>
        <v>625.17353444314722</v>
      </c>
      <c r="AM1696">
        <v>0</v>
      </c>
      <c r="AN1696">
        <v>0</v>
      </c>
      <c r="AO1696">
        <f t="shared" si="882"/>
        <v>0</v>
      </c>
      <c r="AP1696">
        <f t="shared" si="890"/>
        <v>0</v>
      </c>
      <c r="AQ1696">
        <f t="shared" ca="1" si="883"/>
        <v>0.4048566173504311</v>
      </c>
      <c r="AR1696" t="str">
        <f t="shared" ca="1" si="884"/>
        <v>Subcritical</v>
      </c>
      <c r="AS1696">
        <f t="shared" ca="1" si="885"/>
        <v>9.4947131301038217E-4</v>
      </c>
    </row>
    <row r="1697" spans="1:45" x14ac:dyDescent="0.35">
      <c r="A1697">
        <v>47</v>
      </c>
      <c r="B1697">
        <v>45.363</v>
      </c>
      <c r="C1697">
        <v>616070.58200000005</v>
      </c>
      <c r="D1697">
        <v>3096571.9890000001</v>
      </c>
      <c r="E1697">
        <v>622</v>
      </c>
      <c r="F1697">
        <v>3.2</v>
      </c>
      <c r="G1697">
        <v>0</v>
      </c>
      <c r="H1697" t="s">
        <v>194</v>
      </c>
      <c r="I1697">
        <v>0</v>
      </c>
      <c r="J1697">
        <f t="shared" si="886"/>
        <v>0.42399999999999949</v>
      </c>
      <c r="K1697">
        <f t="shared" ca="1" si="892"/>
        <v>16.834619678952091</v>
      </c>
      <c r="L1697">
        <f t="shared" ca="1" si="887"/>
        <v>0.05</v>
      </c>
      <c r="M1697">
        <f t="shared" ca="1" si="861"/>
        <v>0.16000000000000003</v>
      </c>
      <c r="N1697">
        <f t="shared" ca="1" si="862"/>
        <v>4.8484848484848492E-2</v>
      </c>
      <c r="O1697">
        <f t="shared" ca="1" si="863"/>
        <v>105.21637299345055</v>
      </c>
      <c r="P1697">
        <f t="shared" ca="1" si="864"/>
        <v>622.04999999999995</v>
      </c>
      <c r="Q1697">
        <f t="shared" ca="1" si="865"/>
        <v>1186.2949105961727</v>
      </c>
      <c r="R1697">
        <f t="shared" ca="1" si="866"/>
        <v>140.88814399723842</v>
      </c>
      <c r="S1697">
        <f t="shared" ca="1" si="867"/>
        <v>150.23247459802727</v>
      </c>
      <c r="T1697">
        <f t="shared" ca="1" si="868"/>
        <v>180.5623713907753</v>
      </c>
      <c r="U1697">
        <f t="shared" ca="1" si="888"/>
        <v>-59.356573054829141</v>
      </c>
      <c r="V1697">
        <f t="shared" ca="1" si="889"/>
        <v>0</v>
      </c>
      <c r="W1697">
        <f>MAX($D$16,(P10)-E1697)</f>
        <v>3</v>
      </c>
      <c r="X1697">
        <f t="shared" si="870"/>
        <v>9.6000000000000014</v>
      </c>
      <c r="Y1697">
        <f t="shared" si="871"/>
        <v>1.0434782608695654</v>
      </c>
      <c r="Z1697">
        <f t="shared" ca="1" si="872"/>
        <v>1.7536062165575093</v>
      </c>
      <c r="AA1697">
        <f t="shared" si="873"/>
        <v>625</v>
      </c>
      <c r="AB1697">
        <f t="shared" ca="1" si="874"/>
        <v>625.15673469738783</v>
      </c>
      <c r="AC1697">
        <f t="shared" ca="1" si="875"/>
        <v>6.5373559141029532E-4</v>
      </c>
      <c r="AD1697">
        <f t="shared" ca="1" si="876"/>
        <v>0.32324881787649357</v>
      </c>
      <c r="AE1697">
        <f t="shared" ca="1" si="877"/>
        <v>17.409306189846255</v>
      </c>
      <c r="AF1697">
        <v>0</v>
      </c>
      <c r="AG1697">
        <v>1</v>
      </c>
      <c r="AH1697">
        <f ca="1">IFERROR(IF(V36="Supercritical",MAX($D$16,IFERROR(L1697,MAX($D$16,POWER((ABS(K1697)^2)/($I$5*MAX(F1697,0.1)^2),1/3)))),IF(V36="Subcritical",MAX($D$16,IFERROR(W1697,MAX($D$16,POWER((ABS(K1697)^2)/($I$5*MAX(F1697,0.1)^2),1/3)))),IF(AND(IFERROR(V1697,0)=1,IFERROR(AG1697,0)=1),IF(IFERROR(T1697,-1E+99)&gt;=IFERROR(AE1697,-1E+99),MAX($D$16,IFERROR(L1697,MAX($D$16,POWER((ABS(K1697)^2)/($I$5*MAX(F1697,0.1)^2),1/3)))),MAX($D$16,IFERROR(W1697,MAX($D$16,POWER((ABS(K1697)^2)/($I$5*MAX(F1697,0.1)^2),1/3))))),IF(IFERROR(V1697,0)=1,MAX($D$16,IFERROR(L1697,MAX($D$16,POWER((ABS(K1697)^2)/($I$5*MAX(F1697,0.1)^2),1/3)))),IF(IFERROR(AG1697,0)=1,MAX($D$16,IFERROR(W1697,MAX($D$16,POWER((ABS(K1697)^2)/($I$5*MAX(F1697,0.1)^2),1/3)))),MAX($D$16,POWER((ABS(K1697)^2)/($I$5*MAX(F1697,0.1)^2),1/3))))))),MAX($D$16,POWER((ABS(K1697)^2)/($I$5*MAX(F1697,0.1)^2),1/3)))</f>
        <v>3</v>
      </c>
      <c r="AI1697">
        <f t="shared" ca="1" si="880"/>
        <v>625</v>
      </c>
      <c r="AJ1697">
        <f t="shared" ca="1" si="881"/>
        <v>625.15673469738783</v>
      </c>
      <c r="AM1697">
        <v>0</v>
      </c>
      <c r="AN1697">
        <v>0</v>
      </c>
      <c r="AO1697">
        <f t="shared" si="882"/>
        <v>0</v>
      </c>
      <c r="AP1697">
        <f t="shared" si="890"/>
        <v>0</v>
      </c>
      <c r="AQ1697">
        <f t="shared" ca="1" si="883"/>
        <v>0.32324881787649357</v>
      </c>
      <c r="AR1697" t="str">
        <f t="shared" ca="1" si="884"/>
        <v>Subcritical</v>
      </c>
      <c r="AS1697">
        <f t="shared" ca="1" si="885"/>
        <v>6.5373559141029532E-4</v>
      </c>
    </row>
  </sheetData>
  <autoFilter ref="A30:X36" xr:uid="{00000000-0009-0000-0000-000000000000}"/>
  <dataValidations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2026-04-21T16:46:51Z</dcterms:created>
  <dcterms:modified xsi:type="dcterms:W3CDTF">2026-04-22T02:10:53Z</dcterms:modified>
</cp:coreProperties>
</file>