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sanje\Downloads\"/>
    </mc:Choice>
  </mc:AlternateContent>
  <xr:revisionPtr revIDLastSave="0" documentId="13_ncr:1_{CB2AD826-6EED-43F4-8CE9-192078EE2247}" xr6:coauthVersionLast="47" xr6:coauthVersionMax="47" xr10:uidLastSave="{00000000-0000-0000-0000-000000000000}"/>
  <bookViews>
    <workbookView xWindow="-108" yWindow="-108" windowWidth="23256" windowHeight="12456" xr2:uid="{13F4AE79-2971-4DD1-83EB-84B9C5A6F743}"/>
  </bookViews>
  <sheets>
    <sheet name="SuperMarket Sales" sheetId="2" r:id="rId1"/>
    <sheet name="Documentation &amp; Questions" sheetId="3" r:id="rId2"/>
    <sheet name="Pivot Processing" sheetId="5" r:id="rId3"/>
    <sheet name="Insights" sheetId="6" r:id="rId4"/>
  </sheets>
  <calcPr calcId="191029"/>
  <pivotCaches>
    <pivotCache cacheId="13"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3" i="6" l="1"/>
  <c r="B65" i="6"/>
  <c r="B63" i="6"/>
  <c r="B38" i="6"/>
  <c r="J36" i="6"/>
  <c r="I36" i="6"/>
  <c r="B36" i="6"/>
  <c r="B27" i="6"/>
  <c r="A30" i="3"/>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4" i="2"/>
  <c r="A13" i="3"/>
  <c r="A27" i="3"/>
  <c r="A26" i="3"/>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A25" i="3"/>
  <c r="A22" i="3"/>
  <c r="A11" i="3"/>
  <c r="I72" i="2"/>
  <c r="K72" i="2" s="1"/>
  <c r="L71" i="2"/>
  <c r="L72" i="2"/>
  <c r="L73" i="2"/>
  <c r="L70" i="2"/>
  <c r="L69" i="2"/>
  <c r="L66" i="2"/>
  <c r="L67" i="2"/>
  <c r="L68" i="2"/>
  <c r="L64" i="2"/>
  <c r="L65" i="2"/>
  <c r="L62" i="2"/>
  <c r="L63" i="2"/>
  <c r="L60" i="2"/>
  <c r="L61" i="2"/>
  <c r="L58" i="2"/>
  <c r="L59" i="2"/>
  <c r="L56" i="2"/>
  <c r="L57" i="2"/>
  <c r="L54" i="2"/>
  <c r="L55" i="2"/>
  <c r="L52" i="2"/>
  <c r="L53" i="2"/>
  <c r="L50" i="2"/>
  <c r="L51" i="2"/>
  <c r="L48" i="2"/>
  <c r="L49" i="2"/>
  <c r="L46" i="2"/>
  <c r="L47" i="2"/>
  <c r="L44" i="2"/>
  <c r="L45" i="2"/>
  <c r="L42" i="2"/>
  <c r="L43" i="2"/>
  <c r="L40" i="2"/>
  <c r="L41" i="2"/>
  <c r="L38" i="2"/>
  <c r="L39" i="2"/>
  <c r="L36" i="2"/>
  <c r="L37" i="2"/>
  <c r="L34" i="2"/>
  <c r="L35" i="2"/>
  <c r="L32" i="2"/>
  <c r="L33" i="2"/>
  <c r="L30" i="2"/>
  <c r="L31" i="2"/>
  <c r="L28" i="2"/>
  <c r="L29" i="2"/>
  <c r="L26" i="2"/>
  <c r="L27" i="2"/>
  <c r="L24" i="2"/>
  <c r="L25" i="2"/>
  <c r="L22" i="2"/>
  <c r="L23" i="2"/>
  <c r="L20" i="2"/>
  <c r="L21" i="2"/>
  <c r="L18" i="2"/>
  <c r="L19" i="2"/>
  <c r="L16" i="2"/>
  <c r="L17" i="2"/>
  <c r="L14" i="2"/>
  <c r="L15" i="2"/>
  <c r="L12" i="2"/>
  <c r="L13" i="2"/>
  <c r="L10" i="2"/>
  <c r="L11" i="2"/>
  <c r="L8" i="2"/>
  <c r="L9" i="2"/>
  <c r="L6" i="2"/>
  <c r="L7" i="2"/>
  <c r="L4" i="2"/>
  <c r="L5" i="2"/>
  <c r="I73" i="2"/>
  <c r="K73" i="2" s="1"/>
  <c r="I71" i="2"/>
  <c r="K71" i="2" s="1"/>
  <c r="I70" i="2"/>
  <c r="K70" i="2" s="1"/>
  <c r="I69" i="2"/>
  <c r="K69" i="2" s="1"/>
  <c r="I68" i="2"/>
  <c r="K68" i="2" s="1"/>
  <c r="I67" i="2"/>
  <c r="K67" i="2" s="1"/>
  <c r="I66" i="2"/>
  <c r="K66" i="2" s="1"/>
  <c r="I65" i="2"/>
  <c r="K65" i="2" s="1"/>
  <c r="I64" i="2"/>
  <c r="K64" i="2" s="1"/>
  <c r="I63" i="2"/>
  <c r="K63" i="2" s="1"/>
  <c r="I62" i="2"/>
  <c r="K62" i="2" s="1"/>
  <c r="I61" i="2"/>
  <c r="K61" i="2" s="1"/>
  <c r="I60" i="2"/>
  <c r="K60" i="2" s="1"/>
  <c r="I59" i="2"/>
  <c r="K59" i="2" s="1"/>
  <c r="I58" i="2"/>
  <c r="K58" i="2" s="1"/>
  <c r="I57" i="2"/>
  <c r="K57" i="2" s="1"/>
  <c r="I56" i="2"/>
  <c r="K56" i="2" s="1"/>
  <c r="I55" i="2"/>
  <c r="K55" i="2" s="1"/>
  <c r="I54" i="2"/>
  <c r="K54" i="2" s="1"/>
  <c r="I53" i="2"/>
  <c r="K53" i="2" s="1"/>
  <c r="I52" i="2"/>
  <c r="K52" i="2" s="1"/>
  <c r="I51" i="2"/>
  <c r="K51" i="2" s="1"/>
  <c r="I50" i="2"/>
  <c r="K50" i="2" s="1"/>
  <c r="I49" i="2"/>
  <c r="K49" i="2" s="1"/>
  <c r="I48" i="2"/>
  <c r="K48" i="2" s="1"/>
  <c r="I47" i="2"/>
  <c r="K47" i="2" s="1"/>
  <c r="I46" i="2"/>
  <c r="K46" i="2" s="1"/>
  <c r="I45" i="2"/>
  <c r="K45" i="2" s="1"/>
  <c r="I44" i="2"/>
  <c r="K44" i="2" s="1"/>
  <c r="I43" i="2"/>
  <c r="K43" i="2" s="1"/>
  <c r="I42" i="2"/>
  <c r="K42" i="2" s="1"/>
  <c r="I41" i="2"/>
  <c r="K41" i="2" s="1"/>
  <c r="I40" i="2"/>
  <c r="K40" i="2" s="1"/>
  <c r="I39" i="2"/>
  <c r="K39" i="2" s="1"/>
  <c r="I38" i="2"/>
  <c r="K38" i="2" s="1"/>
  <c r="I37" i="2"/>
  <c r="K37" i="2" s="1"/>
  <c r="I36" i="2"/>
  <c r="K36" i="2" s="1"/>
  <c r="I35" i="2"/>
  <c r="K35" i="2" s="1"/>
  <c r="I34" i="2"/>
  <c r="K34" i="2" s="1"/>
  <c r="I33" i="2"/>
  <c r="K33" i="2" s="1"/>
  <c r="I32" i="2"/>
  <c r="K32" i="2" s="1"/>
  <c r="I31" i="2"/>
  <c r="K31" i="2" s="1"/>
  <c r="I30" i="2"/>
  <c r="K30" i="2" s="1"/>
  <c r="I29" i="2"/>
  <c r="K29" i="2" s="1"/>
  <c r="I28" i="2"/>
  <c r="K28" i="2" s="1"/>
  <c r="I27" i="2"/>
  <c r="K27" i="2" s="1"/>
  <c r="I26" i="2"/>
  <c r="K26" i="2" s="1"/>
  <c r="I25" i="2"/>
  <c r="K25" i="2" s="1"/>
  <c r="I24" i="2"/>
  <c r="K24" i="2" s="1"/>
  <c r="I23" i="2"/>
  <c r="K23" i="2" s="1"/>
  <c r="I22" i="2"/>
  <c r="K22" i="2" s="1"/>
  <c r="I21" i="2"/>
  <c r="K21" i="2" s="1"/>
  <c r="I20" i="2"/>
  <c r="K20" i="2" s="1"/>
  <c r="I19" i="2"/>
  <c r="K19" i="2" s="1"/>
  <c r="I18" i="2"/>
  <c r="K18" i="2" s="1"/>
  <c r="I17" i="2"/>
  <c r="K17" i="2" s="1"/>
  <c r="I16" i="2"/>
  <c r="K16" i="2" s="1"/>
  <c r="I15" i="2"/>
  <c r="K15" i="2" s="1"/>
  <c r="I14" i="2"/>
  <c r="K14" i="2" s="1"/>
  <c r="I13" i="2"/>
  <c r="K13" i="2" s="1"/>
  <c r="I12" i="2"/>
  <c r="K12" i="2" s="1"/>
  <c r="I11" i="2"/>
  <c r="K11" i="2" s="1"/>
  <c r="I10" i="2"/>
  <c r="K10" i="2" s="1"/>
  <c r="I9" i="2"/>
  <c r="K9" i="2" s="1"/>
  <c r="I8" i="2"/>
  <c r="K8" i="2" s="1"/>
  <c r="I7" i="2"/>
  <c r="K7" i="2" s="1"/>
  <c r="I6" i="2"/>
  <c r="K6" i="2" s="1"/>
  <c r="I5" i="2"/>
  <c r="K5" i="2" s="1"/>
  <c r="I4" i="2"/>
  <c r="K4" i="2" s="1"/>
  <c r="K36" i="6" l="1"/>
  <c r="L74" i="2"/>
</calcChain>
</file>

<file path=xl/sharedStrings.xml><?xml version="1.0" encoding="utf-8"?>
<sst xmlns="http://schemas.openxmlformats.org/spreadsheetml/2006/main" count="157" uniqueCount="113">
  <si>
    <t>Tax</t>
  </si>
  <si>
    <t>Order No</t>
  </si>
  <si>
    <t>Order Date</t>
  </si>
  <si>
    <t>Customer Name</t>
  </si>
  <si>
    <t>Ship Date</t>
  </si>
  <si>
    <t>Retail Price (USD)</t>
  </si>
  <si>
    <t>Order Quantity</t>
  </si>
  <si>
    <t>Tax (USD)</t>
  </si>
  <si>
    <t>Total (USD)</t>
  </si>
  <si>
    <t>John Smith</t>
  </si>
  <si>
    <t>Jane Doe</t>
  </si>
  <si>
    <t>Michael Johnson</t>
  </si>
  <si>
    <t>Emily Brown</t>
  </si>
  <si>
    <t>David Wilson</t>
  </si>
  <si>
    <t>Lisa Taylor</t>
  </si>
  <si>
    <t>Daniel Martinez</t>
  </si>
  <si>
    <t>Sarah Anderson</t>
  </si>
  <si>
    <t>Christopher Thomas</t>
  </si>
  <si>
    <t>Kimberly Garcia</t>
  </si>
  <si>
    <t>William Hernandez</t>
  </si>
  <si>
    <t>Melissa Lopez</t>
  </si>
  <si>
    <t>Richard Perez</t>
  </si>
  <si>
    <t>Jessica Gonzalez</t>
  </si>
  <si>
    <t>Matthew Wilson</t>
  </si>
  <si>
    <t>Amanda Martinez</t>
  </si>
  <si>
    <t>James Johnson</t>
  </si>
  <si>
    <t>Laura Brown</t>
  </si>
  <si>
    <t>Daniel Smith</t>
  </si>
  <si>
    <t>Jennifer Davis</t>
  </si>
  <si>
    <t>Michael Garcia</t>
  </si>
  <si>
    <t>Amy Hernandez</t>
  </si>
  <si>
    <t>Christopher Rodriguez</t>
  </si>
  <si>
    <t>Jessica Martinez</t>
  </si>
  <si>
    <t>Sarah Smith</t>
  </si>
  <si>
    <t>Matthew Johnson</t>
  </si>
  <si>
    <t>Emily Davis</t>
  </si>
  <si>
    <t>Daniel Wilson</t>
  </si>
  <si>
    <t>Jennifer Martinez</t>
  </si>
  <si>
    <t>Michael Smith</t>
  </si>
  <si>
    <t>Jessica Johnson</t>
  </si>
  <si>
    <t>David Brown</t>
  </si>
  <si>
    <t>Sarah Garcia</t>
  </si>
  <si>
    <t>Matthew Hernandez</t>
  </si>
  <si>
    <t>Emily Rodriguez</t>
  </si>
  <si>
    <t>Daniel Davis</t>
  </si>
  <si>
    <t>Jennifer Smith</t>
  </si>
  <si>
    <t>Sarah Johnson</t>
  </si>
  <si>
    <t>Matthew Garcia</t>
  </si>
  <si>
    <t>Daniel Hernandez</t>
  </si>
  <si>
    <t>Michael Martinez</t>
  </si>
  <si>
    <t>Jessica Wilson</t>
  </si>
  <si>
    <t>David Rodriguez</t>
  </si>
  <si>
    <t>Sarah Gonzalez</t>
  </si>
  <si>
    <t>Matthew Smith</t>
  </si>
  <si>
    <t>Emily Johnson</t>
  </si>
  <si>
    <t>Daniel Brown</t>
  </si>
  <si>
    <t>Jennifer Hernandez</t>
  </si>
  <si>
    <t>Michael Davis</t>
  </si>
  <si>
    <t>Jessica Smith</t>
  </si>
  <si>
    <t>David Martinez</t>
  </si>
  <si>
    <t>What is the total sales revenue over the recorded period?</t>
  </si>
  <si>
    <t>Calculate the sum of the 'Total' column to determine overall revenue.</t>
  </si>
  <si>
    <t>Who are the top 5 customers based on total spending?</t>
  </si>
  <si>
    <t>Aggregate sales by customer to identify the highest spenders.</t>
  </si>
  <si>
    <t>What is the average order value?</t>
  </si>
  <si>
    <t>Divide total sales revenue by the number of orders to find the average value per transaction.</t>
  </si>
  <si>
    <t>How do sales trends vary across different months?</t>
  </si>
  <si>
    <t>Analyze monthly sales data to identify seasonal patterns or trends.</t>
  </si>
  <si>
    <t>What is the average time between order date and ship date?</t>
  </si>
  <si>
    <t>Calculate the difference between these dates to assess shipping efficiency.</t>
  </si>
  <si>
    <t>Examine the 'Tax' column in relation to products or categories to identify any significant patterns.</t>
  </si>
  <si>
    <t>Questions</t>
  </si>
  <si>
    <t>Documentation</t>
  </si>
  <si>
    <t>Total Revenue</t>
  </si>
  <si>
    <t>Data Cleaning</t>
  </si>
  <si>
    <t>Fixed the order number error</t>
  </si>
  <si>
    <t>Data Processing</t>
  </si>
  <si>
    <t>Added currency</t>
  </si>
  <si>
    <t>Added total sales revenue</t>
  </si>
  <si>
    <t>Checked if any duplicates, nulls or any errors</t>
  </si>
  <si>
    <t>Row Labels</t>
  </si>
  <si>
    <t>Sum of Total (USD)</t>
  </si>
  <si>
    <t>Top 5 Customers</t>
  </si>
  <si>
    <t>Created a pivot table for finding the top 5 customers and added a pivot bar chart</t>
  </si>
  <si>
    <t>Total Order Quantity</t>
  </si>
  <si>
    <t>Manual Average</t>
  </si>
  <si>
    <t>Average Using (AVERAGE) Function</t>
  </si>
  <si>
    <t>Average Order is calculated by Total Of Order Quantity Divided By Cells</t>
  </si>
  <si>
    <t>Average Order Quantity</t>
  </si>
  <si>
    <t>Number Of Cells</t>
  </si>
  <si>
    <t>Ship Month</t>
  </si>
  <si>
    <t>Total</t>
  </si>
  <si>
    <t>Jan</t>
  </si>
  <si>
    <t>Feb</t>
  </si>
  <si>
    <t>Sales Trend Across Months</t>
  </si>
  <si>
    <t>Question 1</t>
  </si>
  <si>
    <t>Question 2</t>
  </si>
  <si>
    <t>Question 3</t>
  </si>
  <si>
    <t>Did Both Manual And Formula/Funtion Of (AVERAGE) For Calculating The Average Order Quantity</t>
  </si>
  <si>
    <t>Question 4</t>
  </si>
  <si>
    <t>Order Difference</t>
  </si>
  <si>
    <t>Question 5</t>
  </si>
  <si>
    <t>Average Order Days Using (AVERAGE) Function</t>
  </si>
  <si>
    <t>Aaverage Order Days Difference</t>
  </si>
  <si>
    <t>Sum of Total Revenue</t>
  </si>
  <si>
    <t>Total Revenue(Monthly)</t>
  </si>
  <si>
    <t>Created A Pivot Processing Sheet</t>
  </si>
  <si>
    <t>Tax (%)</t>
  </si>
  <si>
    <t>Question 6</t>
  </si>
  <si>
    <t>Ans:</t>
  </si>
  <si>
    <t>As Per The Given Data.Their Were Two Months Jan And Feb And The Data Was Given From 1st Jan To 4th Feb. That’s Why The Total Monthly Revenue In Feb Is Lower Then Expected.</t>
  </si>
  <si>
    <t>Are there any noticeable trends in tax amounts across different Sales?</t>
  </si>
  <si>
    <t>INSIGHTS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</si>
</sst>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1" formatCode="_-[$$-409]* #,##0.00_ ;_-[$$-409]* \-#,##0.00\ ;_-[$$-409]* &quot;-&quot;??_ ;_-@_ "/>
    <numFmt numFmtId="173" formatCode="_-[$$-409]* #,##0_ ;_-[$$-409]* \-#,##0\ ;_-[$$-409]* &quot;-&quot;??_ ;_-@_ "/>
    <numFmt numFmtId="174" formatCode="0.0"/>
  </numFmts>
  <fonts count="19" x14ac:knownFonts="1">
    <font>
      <sz val="11"/>
      <color theme="1"/>
      <name val="Aptos Narrow"/>
      <family val="2"/>
      <scheme val="minor"/>
    </font>
    <font>
      <sz val="11"/>
      <color theme="1"/>
      <name val="Aptos Narrow"/>
      <family val="2"/>
      <scheme val="minor"/>
    </font>
    <font>
      <sz val="11"/>
      <color theme="1"/>
      <name val="Calibri"/>
      <family val="2"/>
    </font>
    <font>
      <b/>
      <sz val="12"/>
      <color rgb="FFFFFFFF"/>
      <name val="Calibri"/>
      <family val="2"/>
    </font>
    <font>
      <sz val="11"/>
      <color rgb="FF000000"/>
      <name val="Calibri"/>
      <family val="2"/>
    </font>
    <font>
      <b/>
      <sz val="11"/>
      <color theme="1"/>
      <name val="Aptos Narrow"/>
      <family val="2"/>
      <scheme val="minor"/>
    </font>
    <font>
      <sz val="11"/>
      <color theme="0"/>
      <name val="Aptos Narrow"/>
      <family val="2"/>
      <scheme val="minor"/>
    </font>
    <font>
      <b/>
      <sz val="18"/>
      <color theme="1"/>
      <name val="Aptos Narrow"/>
      <family val="2"/>
      <scheme val="minor"/>
    </font>
    <font>
      <b/>
      <sz val="14"/>
      <color theme="1"/>
      <name val="Aptos Narrow"/>
      <family val="2"/>
      <scheme val="minor"/>
    </font>
    <font>
      <b/>
      <sz val="16"/>
      <color theme="1"/>
      <name val="Aptos Narrow"/>
      <family val="2"/>
      <scheme val="minor"/>
    </font>
    <font>
      <sz val="12"/>
      <color theme="1"/>
      <name val="Aptos Narrow"/>
      <family val="2"/>
      <scheme val="minor"/>
    </font>
    <font>
      <sz val="16"/>
      <color theme="1"/>
      <name val="Aptos Narrow"/>
      <family val="2"/>
      <scheme val="minor"/>
    </font>
    <font>
      <b/>
      <sz val="11"/>
      <color theme="1"/>
      <name val="Calibri"/>
      <family val="2"/>
    </font>
    <font>
      <b/>
      <sz val="20"/>
      <color theme="1"/>
      <name val="Calibri"/>
      <family val="2"/>
    </font>
    <font>
      <sz val="22"/>
      <color theme="1"/>
      <name val="Calibri"/>
      <family val="2"/>
    </font>
    <font>
      <sz val="36"/>
      <color theme="1"/>
      <name val="Calibri"/>
      <family val="2"/>
    </font>
    <font>
      <b/>
      <sz val="28"/>
      <color theme="0"/>
      <name val="Aptos Narrow"/>
      <family val="2"/>
      <scheme val="minor"/>
    </font>
    <font>
      <sz val="10"/>
      <color theme="1"/>
      <name val="Aptos Narrow"/>
      <family val="2"/>
      <scheme val="minor"/>
    </font>
    <font>
      <sz val="10"/>
      <color theme="1"/>
      <name val="Calibri"/>
      <family val="2"/>
    </font>
  </fonts>
  <fills count="6">
    <fill>
      <patternFill patternType="none"/>
    </fill>
    <fill>
      <patternFill patternType="gray125"/>
    </fill>
    <fill>
      <patternFill patternType="solid">
        <fgColor rgb="FF272760"/>
        <bgColor indexed="64"/>
      </patternFill>
    </fill>
    <fill>
      <patternFill patternType="solid">
        <fgColor theme="0" tint="-0.14999847407452621"/>
        <bgColor indexed="64"/>
      </patternFill>
    </fill>
    <fill>
      <patternFill patternType="solid">
        <fgColor theme="3" tint="0.499984740745262"/>
        <bgColor indexed="64"/>
      </patternFill>
    </fill>
    <fill>
      <patternFill patternType="solid">
        <fgColor theme="4" tint="0.79998168889431442"/>
        <bgColor indexed="64"/>
      </patternFill>
    </fill>
  </fills>
  <borders count="39">
    <border>
      <left/>
      <right/>
      <top/>
      <bottom/>
      <diagonal/>
    </border>
    <border>
      <left style="thin">
        <color rgb="FFD9D9D9"/>
      </left>
      <right style="thin">
        <color rgb="FFD9D9D9"/>
      </right>
      <top style="thin">
        <color rgb="FFD9D9D9"/>
      </top>
      <bottom style="thin">
        <color rgb="FFD9D9D9"/>
      </bottom>
      <diagonal/>
    </border>
    <border>
      <left style="thin">
        <color rgb="FFD9D9D9"/>
      </left>
      <right style="thin">
        <color rgb="FFD9D9D9"/>
      </right>
      <top/>
      <bottom/>
      <diagonal/>
    </border>
    <border>
      <left style="thin">
        <color rgb="FFD9D9D9"/>
      </left>
      <right/>
      <top/>
      <bottom/>
      <diagonal/>
    </border>
    <border>
      <left style="thin">
        <color rgb="FFD9D9D9"/>
      </left>
      <right/>
      <top style="thin">
        <color rgb="FFD9D9D9"/>
      </top>
      <bottom style="thin">
        <color rgb="FFD9D9D9"/>
      </bottom>
      <diagonal/>
    </border>
    <border>
      <left style="thin">
        <color rgb="FFD9D9D9"/>
      </left>
      <right style="thin">
        <color rgb="FFD9D9D9"/>
      </right>
      <top style="thin">
        <color rgb="FFD9D9D9"/>
      </top>
      <bottom/>
      <diagonal/>
    </border>
    <border>
      <left/>
      <right style="thin">
        <color rgb="FFD9D9D9"/>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rgb="FFD9D9D9"/>
      </right>
      <top style="medium">
        <color indexed="64"/>
      </top>
      <bottom style="thin">
        <color rgb="FFD9D9D9"/>
      </bottom>
      <diagonal/>
    </border>
    <border>
      <left style="thin">
        <color rgb="FFD9D9D9"/>
      </left>
      <right style="thin">
        <color rgb="FFD9D9D9"/>
      </right>
      <top style="medium">
        <color indexed="64"/>
      </top>
      <bottom style="thin">
        <color rgb="FFD9D9D9"/>
      </bottom>
      <diagonal/>
    </border>
    <border>
      <left style="medium">
        <color indexed="64"/>
      </left>
      <right style="thin">
        <color rgb="FFD9D9D9"/>
      </right>
      <top style="thin">
        <color rgb="FFD9D9D9"/>
      </top>
      <bottom style="thin">
        <color rgb="FFD9D9D9"/>
      </bottom>
      <diagonal/>
    </border>
    <border>
      <left style="medium">
        <color indexed="64"/>
      </left>
      <right style="thin">
        <color rgb="FFD9D9D9"/>
      </right>
      <top style="thin">
        <color rgb="FFD9D9D9"/>
      </top>
      <bottom style="medium">
        <color indexed="64"/>
      </bottom>
      <diagonal/>
    </border>
    <border>
      <left style="thin">
        <color rgb="FFD9D9D9"/>
      </left>
      <right style="thin">
        <color rgb="FFD9D9D9"/>
      </right>
      <top style="thin">
        <color rgb="FFD9D9D9"/>
      </top>
      <bottom style="medium">
        <color indexed="64"/>
      </bottom>
      <diagonal/>
    </border>
    <border>
      <left style="thin">
        <color rgb="FFD9D9D9"/>
      </left>
      <right/>
      <top style="thin">
        <color rgb="FFD9D9D9"/>
      </top>
      <bottom style="medium">
        <color indexed="64"/>
      </bottom>
      <diagonal/>
    </border>
    <border>
      <left style="thin">
        <color rgb="FFD9D9D9"/>
      </left>
      <right/>
      <top style="medium">
        <color indexed="64"/>
      </top>
      <bottom style="thin">
        <color rgb="FFD9D9D9"/>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132">
    <xf numFmtId="0" fontId="0" fillId="0" borderId="0" xfId="0"/>
    <xf numFmtId="0" fontId="2" fillId="0" borderId="0" xfId="0" applyFont="1"/>
    <xf numFmtId="0" fontId="3" fillId="2" borderId="1" xfId="0" applyFont="1" applyFill="1" applyBorder="1" applyAlignment="1">
      <alignment horizontal="center" vertical="center"/>
    </xf>
    <xf numFmtId="9" fontId="4" fillId="0" borderId="1" xfId="1" applyFont="1" applyBorder="1" applyAlignment="1">
      <alignment vertical="center"/>
    </xf>
    <xf numFmtId="0" fontId="3" fillId="2" borderId="2" xfId="0" applyFont="1" applyFill="1" applyBorder="1" applyAlignment="1">
      <alignment horizontal="center" vertical="center"/>
    </xf>
    <xf numFmtId="0" fontId="4" fillId="0" borderId="1" xfId="0" applyFont="1" applyBorder="1" applyAlignment="1">
      <alignment vertical="center"/>
    </xf>
    <xf numFmtId="14" fontId="4" fillId="0" borderId="1" xfId="0" applyNumberFormat="1" applyFont="1" applyBorder="1" applyAlignment="1">
      <alignment vertical="center"/>
    </xf>
    <xf numFmtId="14" fontId="2" fillId="0" borderId="0" xfId="0" applyNumberFormat="1" applyFont="1"/>
    <xf numFmtId="0" fontId="3" fillId="2" borderId="3" xfId="0"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171" fontId="4" fillId="0" borderId="5" xfId="0" applyNumberFormat="1" applyFont="1" applyBorder="1" applyAlignment="1">
      <alignment vertical="center"/>
    </xf>
    <xf numFmtId="173" fontId="4" fillId="0" borderId="1" xfId="0" applyNumberFormat="1" applyFont="1" applyBorder="1" applyAlignment="1">
      <alignment vertical="center"/>
    </xf>
    <xf numFmtId="173" fontId="4" fillId="0" borderId="4" xfId="0" applyNumberFormat="1" applyFont="1" applyBorder="1" applyAlignment="1">
      <alignment vertical="center"/>
    </xf>
    <xf numFmtId="173" fontId="4" fillId="0" borderId="0" xfId="0" applyNumberFormat="1" applyFont="1" applyAlignment="1">
      <alignment vertical="center"/>
    </xf>
    <xf numFmtId="173" fontId="0" fillId="0" borderId="0" xfId="0" applyNumberFormat="1"/>
    <xf numFmtId="0" fontId="0" fillId="0" borderId="0" xfId="0" pivotButton="1"/>
    <xf numFmtId="0" fontId="0" fillId="0" borderId="0" xfId="0" applyAlignment="1">
      <alignment horizontal="left"/>
    </xf>
    <xf numFmtId="2" fontId="2" fillId="0" borderId="0" xfId="0" applyNumberFormat="1" applyFont="1"/>
    <xf numFmtId="174" fontId="2" fillId="0" borderId="0" xfId="0" applyNumberFormat="1" applyFont="1"/>
    <xf numFmtId="0" fontId="2" fillId="0" borderId="0" xfId="0" applyFont="1" applyAlignment="1">
      <alignment horizontal="center"/>
    </xf>
    <xf numFmtId="0" fontId="5" fillId="0" borderId="8" xfId="0" applyFont="1" applyBorder="1" applyAlignment="1">
      <alignment horizontal="center"/>
    </xf>
    <xf numFmtId="0" fontId="0" fillId="0" borderId="8" xfId="0"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vertical="center"/>
    </xf>
    <xf numFmtId="0" fontId="16" fillId="0" borderId="0" xfId="0" applyFont="1" applyFill="1" applyBorder="1" applyAlignment="1"/>
    <xf numFmtId="1" fontId="4" fillId="0" borderId="1" xfId="0" applyNumberFormat="1" applyFont="1" applyBorder="1" applyAlignment="1">
      <alignment horizontal="center" vertical="center"/>
    </xf>
    <xf numFmtId="0" fontId="2" fillId="0" borderId="10" xfId="0" applyFont="1" applyBorder="1"/>
    <xf numFmtId="0" fontId="2" fillId="0" borderId="11" xfId="0" applyFont="1" applyBorder="1"/>
    <xf numFmtId="174" fontId="2" fillId="0" borderId="11" xfId="0" applyNumberFormat="1" applyFont="1" applyBorder="1"/>
    <xf numFmtId="0" fontId="0" fillId="0" borderId="11" xfId="0" applyBorder="1"/>
    <xf numFmtId="0" fontId="0" fillId="0" borderId="12" xfId="0" applyBorder="1"/>
    <xf numFmtId="0" fontId="2" fillId="0" borderId="13" xfId="0" applyFont="1" applyBorder="1"/>
    <xf numFmtId="0" fontId="2" fillId="0" borderId="0" xfId="0" applyFont="1" applyBorder="1"/>
    <xf numFmtId="174" fontId="2" fillId="0" borderId="0" xfId="0" applyNumberFormat="1" applyFont="1" applyBorder="1"/>
    <xf numFmtId="0" fontId="0" fillId="0" borderId="0" xfId="0" applyBorder="1"/>
    <xf numFmtId="0" fontId="0" fillId="0" borderId="14" xfId="0" applyBorder="1"/>
    <xf numFmtId="0" fontId="2" fillId="0" borderId="14" xfId="0" applyFont="1" applyBorder="1"/>
    <xf numFmtId="0" fontId="2" fillId="0" borderId="15" xfId="0" applyFont="1" applyBorder="1"/>
    <xf numFmtId="0" fontId="2" fillId="0" borderId="16" xfId="0" applyFont="1" applyBorder="1"/>
    <xf numFmtId="174" fontId="2" fillId="0" borderId="16" xfId="0" applyNumberFormat="1" applyFont="1" applyBorder="1"/>
    <xf numFmtId="0" fontId="2" fillId="0" borderId="17" xfId="0" applyFont="1" applyBorder="1"/>
    <xf numFmtId="0" fontId="2" fillId="0" borderId="12" xfId="0" applyFont="1" applyBorder="1"/>
    <xf numFmtId="0" fontId="3" fillId="0" borderId="0" xfId="0" applyFont="1" applyFill="1" applyBorder="1" applyAlignment="1">
      <alignment horizontal="center" vertical="center"/>
    </xf>
    <xf numFmtId="0" fontId="2" fillId="0" borderId="0" xfId="0" applyFont="1" applyBorder="1" applyAlignment="1">
      <alignment horizontal="center"/>
    </xf>
    <xf numFmtId="0" fontId="2" fillId="3" borderId="18" xfId="0" applyFont="1" applyFill="1" applyBorder="1" applyAlignment="1">
      <alignment horizontal="center"/>
    </xf>
    <xf numFmtId="0" fontId="2" fillId="3" borderId="19" xfId="0" applyFont="1" applyFill="1" applyBorder="1" applyAlignment="1">
      <alignment horizontal="center"/>
    </xf>
    <xf numFmtId="0" fontId="2" fillId="3" borderId="20" xfId="0" applyFont="1" applyFill="1" applyBorder="1" applyAlignment="1">
      <alignment horizontal="center"/>
    </xf>
    <xf numFmtId="0" fontId="2" fillId="0" borderId="15" xfId="0" applyFont="1" applyBorder="1" applyAlignment="1">
      <alignment horizontal="center"/>
    </xf>
    <xf numFmtId="0" fontId="2" fillId="0" borderId="16" xfId="0" applyFont="1" applyBorder="1" applyAlignment="1">
      <alignment horizontal="center"/>
    </xf>
    <xf numFmtId="0" fontId="2" fillId="0" borderId="17" xfId="0" applyFont="1" applyBorder="1" applyAlignment="1">
      <alignment horizontal="center"/>
    </xf>
    <xf numFmtId="0" fontId="2" fillId="3" borderId="18" xfId="0" applyFont="1" applyFill="1" applyBorder="1" applyAlignment="1">
      <alignment horizontal="center"/>
    </xf>
    <xf numFmtId="0" fontId="2" fillId="3" borderId="19" xfId="0" applyFont="1" applyFill="1" applyBorder="1" applyAlignment="1">
      <alignment horizontal="center"/>
    </xf>
    <xf numFmtId="0" fontId="2" fillId="3" borderId="20" xfId="0" applyFont="1" applyFill="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7" xfId="0" applyFont="1" applyBorder="1" applyAlignment="1">
      <alignment horizontal="center"/>
    </xf>
    <xf numFmtId="173" fontId="6" fillId="4" borderId="0" xfId="0" applyNumberFormat="1" applyFont="1" applyFill="1" applyBorder="1"/>
    <xf numFmtId="0" fontId="0" fillId="0" borderId="10" xfId="0" applyBorder="1"/>
    <xf numFmtId="0" fontId="0" fillId="0" borderId="13" xfId="0" applyBorder="1"/>
    <xf numFmtId="0" fontId="0" fillId="0" borderId="15" xfId="0" applyBorder="1"/>
    <xf numFmtId="0" fontId="0" fillId="0" borderId="16" xfId="0" applyBorder="1"/>
    <xf numFmtId="0" fontId="0" fillId="0" borderId="17" xfId="0" applyBorder="1"/>
    <xf numFmtId="0" fontId="3" fillId="2" borderId="6" xfId="0" applyFont="1" applyFill="1" applyBorder="1" applyAlignment="1">
      <alignment horizontal="center" vertical="center"/>
    </xf>
    <xf numFmtId="2" fontId="4" fillId="0" borderId="6" xfId="0" applyNumberFormat="1" applyFont="1" applyBorder="1" applyAlignment="1">
      <alignment vertical="center"/>
    </xf>
    <xf numFmtId="14" fontId="4" fillId="0" borderId="2" xfId="0" applyNumberFormat="1" applyFont="1" applyBorder="1" applyAlignment="1">
      <alignment vertical="center"/>
    </xf>
    <xf numFmtId="0" fontId="4" fillId="0" borderId="2" xfId="0" applyFont="1" applyBorder="1" applyAlignment="1">
      <alignment vertical="center"/>
    </xf>
    <xf numFmtId="14" fontId="4" fillId="0" borderId="2" xfId="0" applyNumberFormat="1" applyFont="1" applyBorder="1" applyAlignment="1">
      <alignment horizontal="center" vertical="center"/>
    </xf>
    <xf numFmtId="171" fontId="4" fillId="0" borderId="2" xfId="0" applyNumberFormat="1" applyFont="1" applyBorder="1" applyAlignment="1">
      <alignment vertical="center"/>
    </xf>
    <xf numFmtId="171" fontId="4" fillId="0" borderId="3" xfId="0" applyNumberFormat="1" applyFont="1" applyBorder="1" applyAlignment="1">
      <alignment vertical="center"/>
    </xf>
    <xf numFmtId="0" fontId="4" fillId="0" borderId="28" xfId="0" applyNumberFormat="1" applyFont="1" applyBorder="1" applyAlignment="1">
      <alignment vertical="center"/>
    </xf>
    <xf numFmtId="14" fontId="4" fillId="0" borderId="29" xfId="0" applyNumberFormat="1" applyFont="1" applyBorder="1" applyAlignment="1">
      <alignment vertical="center"/>
    </xf>
    <xf numFmtId="0" fontId="4" fillId="0" borderId="29" xfId="0" applyFont="1" applyBorder="1" applyAlignment="1">
      <alignment vertical="center"/>
    </xf>
    <xf numFmtId="1" fontId="4" fillId="0" borderId="29" xfId="0" applyNumberFormat="1" applyFont="1" applyBorder="1" applyAlignment="1">
      <alignment horizontal="center" vertical="center"/>
    </xf>
    <xf numFmtId="173" fontId="4" fillId="0" borderId="29" xfId="0" applyNumberFormat="1" applyFont="1" applyBorder="1" applyAlignment="1">
      <alignment vertical="center"/>
    </xf>
    <xf numFmtId="173" fontId="4" fillId="0" borderId="34" xfId="0" applyNumberFormat="1" applyFont="1" applyBorder="1" applyAlignment="1">
      <alignment vertical="center"/>
    </xf>
    <xf numFmtId="173" fontId="4" fillId="0" borderId="12" xfId="0" applyNumberFormat="1" applyFont="1" applyBorder="1" applyAlignment="1">
      <alignment vertical="center"/>
    </xf>
    <xf numFmtId="0" fontId="4" fillId="0" borderId="30" xfId="0" applyNumberFormat="1" applyFont="1" applyBorder="1" applyAlignment="1">
      <alignment vertical="center"/>
    </xf>
    <xf numFmtId="173" fontId="4" fillId="0" borderId="14" xfId="0" applyNumberFormat="1" applyFont="1" applyBorder="1" applyAlignment="1">
      <alignment vertical="center"/>
    </xf>
    <xf numFmtId="0" fontId="4" fillId="0" borderId="31" xfId="0" applyNumberFormat="1" applyFont="1" applyBorder="1" applyAlignment="1">
      <alignment vertical="center"/>
    </xf>
    <xf numFmtId="14" fontId="4" fillId="0" borderId="32" xfId="0" applyNumberFormat="1" applyFont="1" applyBorder="1" applyAlignment="1">
      <alignment vertical="center"/>
    </xf>
    <xf numFmtId="0" fontId="4" fillId="0" borderId="32" xfId="0" applyFont="1" applyBorder="1" applyAlignment="1">
      <alignment vertical="center"/>
    </xf>
    <xf numFmtId="1" fontId="4" fillId="0" borderId="32" xfId="0" applyNumberFormat="1" applyFont="1" applyBorder="1" applyAlignment="1">
      <alignment horizontal="center" vertical="center"/>
    </xf>
    <xf numFmtId="173" fontId="4" fillId="0" borderId="32" xfId="0" applyNumberFormat="1" applyFont="1" applyBorder="1" applyAlignment="1">
      <alignment vertical="center"/>
    </xf>
    <xf numFmtId="173" fontId="4" fillId="0" borderId="33" xfId="0" applyNumberFormat="1" applyFont="1" applyBorder="1" applyAlignment="1">
      <alignment vertical="center"/>
    </xf>
    <xf numFmtId="173" fontId="4" fillId="0" borderId="17" xfId="0" applyNumberFormat="1" applyFont="1" applyBorder="1" applyAlignment="1">
      <alignment vertical="center"/>
    </xf>
    <xf numFmtId="1" fontId="4" fillId="0" borderId="34" xfId="0" applyNumberFormat="1" applyFont="1" applyBorder="1" applyAlignment="1">
      <alignment horizontal="center" vertical="center"/>
    </xf>
    <xf numFmtId="1" fontId="4" fillId="0" borderId="4" xfId="0" applyNumberFormat="1" applyFont="1" applyBorder="1" applyAlignment="1">
      <alignment horizontal="center" vertical="center"/>
    </xf>
    <xf numFmtId="1" fontId="4" fillId="0" borderId="33" xfId="0" applyNumberFormat="1" applyFont="1" applyBorder="1" applyAlignment="1">
      <alignment horizontal="center" vertical="center"/>
    </xf>
    <xf numFmtId="0" fontId="8" fillId="0" borderId="8" xfId="0" applyFont="1" applyBorder="1" applyAlignment="1">
      <alignment horizontal="center"/>
    </xf>
    <xf numFmtId="0" fontId="0" fillId="0" borderId="9" xfId="0" applyBorder="1" applyAlignment="1">
      <alignment horizontal="center"/>
    </xf>
    <xf numFmtId="0" fontId="0" fillId="0" borderId="35" xfId="0" applyBorder="1" applyAlignment="1">
      <alignment horizontal="center"/>
    </xf>
    <xf numFmtId="0" fontId="9" fillId="0" borderId="8" xfId="0" applyFont="1" applyBorder="1" applyAlignment="1">
      <alignment horizontal="center"/>
    </xf>
    <xf numFmtId="0" fontId="7" fillId="4" borderId="7" xfId="0" applyFont="1" applyFill="1" applyBorder="1" applyAlignment="1">
      <alignment horizontal="center" vertical="center"/>
    </xf>
    <xf numFmtId="0" fontId="10" fillId="0" borderId="8" xfId="0" applyFont="1" applyBorder="1" applyAlignment="1">
      <alignment horizontal="center"/>
    </xf>
    <xf numFmtId="0" fontId="12" fillId="3" borderId="18" xfId="0" applyFont="1" applyFill="1" applyBorder="1" applyAlignment="1">
      <alignment horizontal="center"/>
    </xf>
    <xf numFmtId="0" fontId="12" fillId="3" borderId="20" xfId="0" applyFont="1" applyFill="1" applyBorder="1" applyAlignment="1">
      <alignment horizontal="center"/>
    </xf>
    <xf numFmtId="0" fontId="0" fillId="0" borderId="23" xfId="0" applyFont="1" applyBorder="1" applyAlignment="1">
      <alignment horizontal="left"/>
    </xf>
    <xf numFmtId="173" fontId="17" fillId="0" borderId="24" xfId="0" applyNumberFormat="1" applyFont="1" applyBorder="1"/>
    <xf numFmtId="0" fontId="0" fillId="0" borderId="21" xfId="0" applyFont="1" applyBorder="1" applyAlignment="1">
      <alignment horizontal="left"/>
    </xf>
    <xf numFmtId="173" fontId="0" fillId="0" borderId="22" xfId="0" applyNumberFormat="1" applyFont="1" applyBorder="1"/>
    <xf numFmtId="0" fontId="15" fillId="0" borderId="0" xfId="0" applyFont="1" applyFill="1" applyBorder="1" applyAlignment="1"/>
    <xf numFmtId="0" fontId="14" fillId="3" borderId="36" xfId="0" applyFont="1" applyFill="1" applyBorder="1" applyAlignment="1">
      <alignment horizontal="center" vertical="center"/>
    </xf>
    <xf numFmtId="0" fontId="14" fillId="3" borderId="37" xfId="0" applyFont="1" applyFill="1" applyBorder="1" applyAlignment="1">
      <alignment horizontal="center" vertical="center"/>
    </xf>
    <xf numFmtId="0" fontId="14" fillId="3" borderId="38" xfId="0" applyFont="1" applyFill="1" applyBorder="1" applyAlignment="1">
      <alignment horizontal="center" vertical="center"/>
    </xf>
    <xf numFmtId="0" fontId="2" fillId="0" borderId="0" xfId="0" applyFont="1" applyBorder="1" applyAlignment="1">
      <alignment vertical="top"/>
    </xf>
    <xf numFmtId="0" fontId="2" fillId="0" borderId="0" xfId="0" applyFont="1" applyBorder="1" applyAlignment="1">
      <alignment horizontal="center" vertical="top" wrapText="1"/>
    </xf>
    <xf numFmtId="0" fontId="0" fillId="0" borderId="0" xfId="0" applyAlignment="1">
      <alignment horizontal="left" vertical="top" wrapText="1"/>
    </xf>
    <xf numFmtId="0" fontId="2" fillId="3" borderId="36" xfId="0" applyFont="1" applyFill="1" applyBorder="1" applyAlignment="1">
      <alignment horizontal="center"/>
    </xf>
    <xf numFmtId="0" fontId="2" fillId="3" borderId="37" xfId="0" applyFont="1" applyFill="1" applyBorder="1" applyAlignment="1">
      <alignment horizontal="center"/>
    </xf>
    <xf numFmtId="0" fontId="2" fillId="0" borderId="36" xfId="0" applyFont="1" applyBorder="1" applyAlignment="1">
      <alignment horizontal="center"/>
    </xf>
    <xf numFmtId="0" fontId="2" fillId="0" borderId="37" xfId="0" applyFont="1" applyBorder="1" applyAlignment="1">
      <alignment horizontal="center"/>
    </xf>
    <xf numFmtId="0" fontId="2" fillId="0" borderId="0" xfId="0" applyFont="1" applyFill="1" applyBorder="1" applyAlignment="1"/>
    <xf numFmtId="0" fontId="0" fillId="0" borderId="0" xfId="0" applyFill="1" applyBorder="1"/>
    <xf numFmtId="0" fontId="2" fillId="3" borderId="38" xfId="0" applyFont="1" applyFill="1" applyBorder="1" applyAlignment="1">
      <alignment horizontal="center"/>
    </xf>
    <xf numFmtId="0" fontId="2" fillId="0" borderId="38" xfId="0" applyFont="1" applyBorder="1" applyAlignment="1">
      <alignment horizontal="center"/>
    </xf>
    <xf numFmtId="0" fontId="15" fillId="5" borderId="10" xfId="0" applyFont="1" applyFill="1" applyBorder="1" applyAlignment="1">
      <alignment horizontal="center" vertical="center"/>
    </xf>
    <xf numFmtId="0" fontId="15" fillId="5" borderId="11" xfId="0" applyFont="1" applyFill="1" applyBorder="1" applyAlignment="1">
      <alignment horizontal="center" vertical="center"/>
    </xf>
    <xf numFmtId="0" fontId="15" fillId="5" borderId="12" xfId="0" applyFont="1" applyFill="1" applyBorder="1" applyAlignment="1">
      <alignment horizontal="center" vertical="center"/>
    </xf>
    <xf numFmtId="0" fontId="5" fillId="0" borderId="13" xfId="0" applyFont="1" applyBorder="1" applyAlignment="1">
      <alignment horizontal="left"/>
    </xf>
    <xf numFmtId="0" fontId="5" fillId="0" borderId="13" xfId="0" applyFont="1" applyBorder="1"/>
    <xf numFmtId="0" fontId="0" fillId="0" borderId="0" xfId="0" applyBorder="1" applyAlignment="1">
      <alignment horizontal="left" wrapText="1"/>
    </xf>
    <xf numFmtId="0" fontId="0" fillId="0" borderId="0" xfId="0" applyBorder="1" applyAlignment="1">
      <alignment horizontal="left" vertical="top" wrapText="1"/>
    </xf>
    <xf numFmtId="0" fontId="18" fillId="0" borderId="16" xfId="0" applyFont="1" applyBorder="1" applyAlignment="1">
      <alignment horizontal="center"/>
    </xf>
    <xf numFmtId="0" fontId="18" fillId="0" borderId="17" xfId="0" applyFont="1" applyBorder="1" applyAlignment="1">
      <alignment horizontal="center"/>
    </xf>
    <xf numFmtId="0" fontId="2" fillId="0" borderId="0" xfId="0" applyFont="1" applyFill="1" applyBorder="1"/>
    <xf numFmtId="0" fontId="13" fillId="0" borderId="0" xfId="0" applyFont="1" applyFill="1" applyBorder="1" applyAlignment="1"/>
    <xf numFmtId="0" fontId="11" fillId="0" borderId="0" xfId="0" applyFont="1" applyFill="1" applyBorder="1" applyAlignment="1">
      <alignment horizontal="left"/>
    </xf>
    <xf numFmtId="173" fontId="11" fillId="0" borderId="0" xfId="0" applyNumberFormat="1" applyFont="1" applyFill="1" applyBorder="1"/>
    <xf numFmtId="174" fontId="2" fillId="0" borderId="0" xfId="0" applyNumberFormat="1" applyFont="1" applyFill="1" applyBorder="1"/>
    <xf numFmtId="173" fontId="4" fillId="0" borderId="0" xfId="0" applyNumberFormat="1" applyFont="1" applyFill="1" applyBorder="1" applyAlignment="1">
      <alignment vertical="center"/>
    </xf>
    <xf numFmtId="0" fontId="2" fillId="0" borderId="0" xfId="0" applyFont="1" applyFill="1" applyBorder="1" applyAlignment="1">
      <alignment horizontal="center"/>
    </xf>
  </cellXfs>
  <cellStyles count="2">
    <cellStyle name="Normal" xfId="0" builtinId="0"/>
    <cellStyle name="Percent" xfId="1" builtinId="5"/>
  </cellStyles>
  <dxfs count="28">
    <dxf>
      <font>
        <b val="0"/>
        <i val="0"/>
        <strike val="0"/>
        <condense val="0"/>
        <extend val="0"/>
        <outline val="0"/>
        <shadow val="0"/>
        <u val="none"/>
        <vertAlign val="baseline"/>
        <sz val="11"/>
        <color rgb="FF000000"/>
        <name val="Calibri"/>
        <family val="2"/>
        <scheme val="none"/>
      </font>
      <numFmt numFmtId="1" formatCode="0"/>
      <alignment horizontal="center" vertical="center" textRotation="0" wrapText="0" indent="0" justifyLastLine="0" shrinkToFit="0" readingOrder="0"/>
      <border diagonalUp="0" diagonalDown="0" outline="0">
        <left style="thin">
          <color rgb="FFD9D9D9"/>
        </left>
        <right/>
        <top style="thin">
          <color rgb="FFD9D9D9"/>
        </top>
        <bottom style="thin">
          <color rgb="FFD9D9D9"/>
        </bottom>
      </border>
    </dxf>
    <dxf>
      <font>
        <b val="0"/>
        <i val="0"/>
        <strike val="0"/>
        <condense val="0"/>
        <extend val="0"/>
        <outline val="0"/>
        <shadow val="0"/>
        <u val="none"/>
        <vertAlign val="baseline"/>
        <sz val="11"/>
        <color rgb="FF000000"/>
        <name val="Calibri"/>
        <family val="2"/>
        <scheme val="none"/>
      </font>
      <numFmt numFmtId="173" formatCode="_-[$$-409]* #,##0_ ;_-[$$-409]* \-#,##0\ ;_-[$$-409]* &quot;-&quot;??_ ;_-@_ "/>
      <alignment horizontal="general" vertical="center" textRotation="0" wrapText="0" indent="0" justifyLastLine="0" shrinkToFit="0" readingOrder="0"/>
      <border diagonalUp="0" diagonalDown="0" outline="0">
        <left/>
        <right/>
        <top style="thin">
          <color rgb="FFD9D9D9"/>
        </top>
        <bottom style="thin">
          <color rgb="FFD9D9D9"/>
        </bottom>
      </border>
    </dxf>
    <dxf>
      <font>
        <b val="0"/>
        <i val="0"/>
        <strike val="0"/>
        <condense val="0"/>
        <extend val="0"/>
        <outline val="0"/>
        <shadow val="0"/>
        <u val="none"/>
        <vertAlign val="baseline"/>
        <sz val="11"/>
        <color rgb="FF000000"/>
        <name val="Calibri"/>
        <family val="2"/>
        <scheme val="none"/>
      </font>
      <numFmt numFmtId="173" formatCode="_-[$$-409]* #,##0_ ;_-[$$-409]* \-#,##0\ ;_-[$$-409]* &quot;-&quot;??_ ;_-@_ "/>
      <alignment horizontal="general" vertical="center" textRotation="0" wrapText="0" indent="0" justifyLastLine="0" shrinkToFit="0" readingOrder="0"/>
      <border diagonalUp="0" diagonalDown="0" outline="0">
        <left style="thin">
          <color rgb="FFD9D9D9"/>
        </left>
        <right style="thin">
          <color rgb="FFD9D9D9"/>
        </right>
        <top style="thin">
          <color rgb="FFD9D9D9"/>
        </top>
        <bottom style="thin">
          <color rgb="FFD9D9D9"/>
        </bottom>
      </border>
    </dxf>
    <dxf>
      <font>
        <b val="0"/>
        <i val="0"/>
        <strike val="0"/>
        <condense val="0"/>
        <extend val="0"/>
        <outline val="0"/>
        <shadow val="0"/>
        <u val="none"/>
        <vertAlign val="baseline"/>
        <sz val="11"/>
        <color theme="0"/>
        <name val="Aptos Narrow"/>
        <family val="2"/>
        <scheme val="minor"/>
      </font>
      <numFmt numFmtId="173" formatCode="_-[$$-409]* #,##0_ ;_-[$$-409]* \-#,##0\ ;_-[$$-409]* &quot;-&quot;??_ ;_-@_ "/>
      <fill>
        <patternFill patternType="solid">
          <fgColor indexed="64"/>
          <bgColor theme="3" tint="0.499984740745262"/>
        </patternFill>
      </fill>
      <border diagonalUp="0" diagonalDown="0" outline="0">
        <left/>
        <right/>
        <top/>
        <bottom/>
      </border>
    </dxf>
    <dxf>
      <font>
        <b val="0"/>
        <i val="0"/>
        <strike val="0"/>
        <condense val="0"/>
        <extend val="0"/>
        <outline val="0"/>
        <shadow val="0"/>
        <u val="none"/>
        <vertAlign val="baseline"/>
        <sz val="11"/>
        <color rgb="FF000000"/>
        <name val="Calibri"/>
        <family val="2"/>
        <scheme val="none"/>
      </font>
      <numFmt numFmtId="173" formatCode="_-[$$-409]* #,##0_ ;_-[$$-409]* \-#,##0\ ;_-[$$-409]* &quot;-&quot;??_ ;_-@_ "/>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171" formatCode="_-[$$-409]* #,##0.00_ ;_-[$$-409]* \-#,##0.00\ ;_-[$$-409]* &quot;-&quot;??_ ;_-@_ "/>
      <alignment horizontal="general" vertical="center" textRotation="0" wrapText="0" indent="0" justifyLastLine="0" shrinkToFit="0" readingOrder="0"/>
      <border diagonalUp="0" diagonalDown="0" outline="0">
        <left style="thin">
          <color rgb="FFD9D9D9"/>
        </left>
        <right/>
        <top/>
        <bottom/>
      </border>
    </dxf>
    <dxf>
      <font>
        <b val="0"/>
        <i val="0"/>
        <strike val="0"/>
        <condense val="0"/>
        <extend val="0"/>
        <outline val="0"/>
        <shadow val="0"/>
        <u val="none"/>
        <vertAlign val="baseline"/>
        <sz val="11"/>
        <color rgb="FF000000"/>
        <name val="Calibri"/>
        <family val="2"/>
        <scheme val="none"/>
      </font>
      <numFmt numFmtId="171" formatCode="_-[$$-409]* #,##0.00_ ;_-[$$-409]* \-#,##0.00\ ;_-[$$-409]* &quot;-&quot;??_ ;_-@_ "/>
      <alignment horizontal="general" vertical="center" textRotation="0" wrapText="0" indent="0" justifyLastLine="0" shrinkToFit="0" readingOrder="0"/>
      <border diagonalUp="0" diagonalDown="0" outline="0">
        <left style="thin">
          <color rgb="FFD9D9D9"/>
        </left>
        <right style="thin">
          <color rgb="FFD9D9D9"/>
        </right>
        <top/>
        <bottom/>
      </border>
    </dxf>
    <dxf>
      <font>
        <b val="0"/>
        <i val="0"/>
        <strike val="0"/>
        <condense val="0"/>
        <extend val="0"/>
        <outline val="0"/>
        <shadow val="0"/>
        <u val="none"/>
        <vertAlign val="baseline"/>
        <sz val="11"/>
        <color rgb="FF000000"/>
        <name val="Calibri"/>
        <family val="2"/>
        <scheme val="none"/>
      </font>
      <numFmt numFmtId="171" formatCode="_-[$$-409]* #,##0.00_ ;_-[$$-409]* \-#,##0.00\ ;_-[$$-409]* &quot;-&quot;??_ ;_-@_ "/>
      <alignment horizontal="general" vertical="center" textRotation="0" wrapText="0" indent="0" justifyLastLine="0" shrinkToFit="0" readingOrder="0"/>
      <border diagonalUp="0" diagonalDown="0" outline="0">
        <left style="thin">
          <color rgb="FFD9D9D9"/>
        </left>
        <right style="thin">
          <color rgb="FFD9D9D9"/>
        </right>
        <top/>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border>
    </dxf>
    <dxf>
      <font>
        <b val="0"/>
        <i val="0"/>
        <strike val="0"/>
        <condense val="0"/>
        <extend val="0"/>
        <outline val="0"/>
        <shadow val="0"/>
        <u val="none"/>
        <vertAlign val="baseline"/>
        <sz val="11"/>
        <color rgb="FF000000"/>
        <name val="Calibri"/>
        <family val="2"/>
        <scheme val="none"/>
      </font>
      <numFmt numFmtId="171" formatCode="_-[$$-409]* #,##0.00_ ;_-[$$-409]* \-#,##0.00\ ;_-[$$-409]* &quot;-&quot;??_ ;_-@_ "/>
      <alignment horizontal="general" vertical="center" textRotation="0" wrapText="0" indent="0" justifyLastLine="0" shrinkToFit="0" readingOrder="0"/>
      <border diagonalUp="0" diagonalDown="0" outline="0">
        <left style="thin">
          <color rgb="FFD9D9D9"/>
        </left>
        <right style="thin">
          <color rgb="FFD9D9D9"/>
        </right>
        <top/>
        <bottom/>
      </border>
    </dxf>
    <dxf>
      <font>
        <b val="0"/>
        <i val="0"/>
        <strike val="0"/>
        <condense val="0"/>
        <extend val="0"/>
        <outline val="0"/>
        <shadow val="0"/>
        <u val="none"/>
        <vertAlign val="baseline"/>
        <sz val="11"/>
        <color rgb="FF000000"/>
        <name val="Calibri"/>
        <family val="2"/>
        <scheme val="none"/>
      </font>
      <numFmt numFmtId="173" formatCode="_-[$$-409]* #,##0_ ;_-[$$-409]* \-#,##0\ ;_-[$$-409]* &quot;-&quot;??_ ;_-@_ "/>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border>
    </dxf>
    <dxf>
      <font>
        <b val="0"/>
        <i val="0"/>
        <strike val="0"/>
        <condense val="0"/>
        <extend val="0"/>
        <outline val="0"/>
        <shadow val="0"/>
        <u val="none"/>
        <vertAlign val="baseline"/>
        <sz val="11"/>
        <color rgb="FF000000"/>
        <name val="Calibri"/>
        <family val="2"/>
        <scheme val="none"/>
      </font>
      <numFmt numFmtId="19" formatCode="dd/mm/yyyy"/>
      <alignment horizontal="general" vertical="center" textRotation="0" wrapText="0" indent="0" justifyLastLine="0" shrinkToFit="0" readingOrder="0"/>
      <border diagonalUp="0" diagonalDown="0" outline="0">
        <left style="thin">
          <color rgb="FFD9D9D9"/>
        </left>
        <right style="thin">
          <color rgb="FFD9D9D9"/>
        </right>
        <top/>
        <bottom/>
      </border>
    </dxf>
    <dxf>
      <font>
        <b val="0"/>
        <i val="0"/>
        <strike val="0"/>
        <condense val="0"/>
        <extend val="0"/>
        <outline val="0"/>
        <shadow val="0"/>
        <u val="none"/>
        <vertAlign val="baseline"/>
        <sz val="11"/>
        <color rgb="FF000000"/>
        <name val="Calibri"/>
        <family val="2"/>
        <scheme val="none"/>
      </font>
      <numFmt numFmtId="19" formatCode="dd/mm/yyyy"/>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border>
    </dxf>
    <dxf>
      <font>
        <b val="0"/>
        <i val="0"/>
        <strike val="0"/>
        <condense val="0"/>
        <extend val="0"/>
        <outline val="0"/>
        <shadow val="0"/>
        <u val="none"/>
        <vertAlign val="baseline"/>
        <sz val="11"/>
        <color rgb="FF000000"/>
        <name val="Calibri"/>
        <family val="2"/>
        <scheme val="none"/>
      </font>
      <numFmt numFmtId="19" formatCode="dd/mm/yyyy"/>
      <alignment horizontal="center" vertical="center" textRotation="0" wrapText="0" indent="0" justifyLastLine="0" shrinkToFit="0" readingOrder="0"/>
      <border diagonalUp="0" diagonalDown="0" outline="0">
        <left style="thin">
          <color rgb="FFD9D9D9"/>
        </left>
        <right style="thin">
          <color rgb="FFD9D9D9"/>
        </right>
        <top/>
        <bottom/>
      </border>
    </dxf>
    <dxf>
      <font>
        <b val="0"/>
        <i val="0"/>
        <strike val="0"/>
        <condense val="0"/>
        <extend val="0"/>
        <outline val="0"/>
        <shadow val="0"/>
        <u val="none"/>
        <vertAlign val="baseline"/>
        <sz val="11"/>
        <color rgb="FF000000"/>
        <name val="Calibri"/>
        <family val="2"/>
        <scheme val="none"/>
      </font>
      <numFmt numFmtId="1" formatCode="0"/>
      <alignment horizontal="center"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border>
    </dxf>
    <dxf>
      <font>
        <b val="0"/>
        <i val="0"/>
        <strike val="0"/>
        <condense val="0"/>
        <extend val="0"/>
        <outline val="0"/>
        <shadow val="0"/>
        <u val="none"/>
        <vertAlign val="baseline"/>
        <sz val="11"/>
        <color rgb="FF000000"/>
        <name val="Calibri"/>
        <family val="2"/>
        <scheme val="none"/>
      </font>
      <numFmt numFmtId="19" formatCode="dd/mm/yyyy"/>
      <alignment horizontal="general" vertical="center" textRotation="0" wrapText="0" indent="0" justifyLastLine="0" shrinkToFit="0" readingOrder="0"/>
      <border diagonalUp="0" diagonalDown="0" outline="0">
        <left style="thin">
          <color rgb="FFD9D9D9"/>
        </left>
        <right style="thin">
          <color rgb="FFD9D9D9"/>
        </right>
        <top/>
        <bottom/>
      </border>
    </dxf>
    <dxf>
      <font>
        <b val="0"/>
        <i val="0"/>
        <strike val="0"/>
        <condense val="0"/>
        <extend val="0"/>
        <outline val="0"/>
        <shadow val="0"/>
        <u val="none"/>
        <vertAlign val="baseline"/>
        <sz val="11"/>
        <color rgb="FF000000"/>
        <name val="Calibri"/>
        <family val="2"/>
        <scheme val="none"/>
      </font>
      <numFmt numFmtId="19" formatCode="dd/mm/yyyy"/>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rgb="FFD9D9D9"/>
        </left>
        <right style="thin">
          <color rgb="FFD9D9D9"/>
        </right>
        <top/>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numFmt numFmtId="19" formatCode="dd/mm/yyyy"/>
      <alignment horizontal="general" vertical="center" textRotation="0" wrapText="0" indent="0" justifyLastLine="0" shrinkToFit="0" readingOrder="0"/>
      <border diagonalUp="0" diagonalDown="0" outline="0">
        <left style="thin">
          <color rgb="FFD9D9D9"/>
        </left>
        <right style="thin">
          <color rgb="FFD9D9D9"/>
        </right>
        <top/>
        <bottom/>
      </border>
    </dxf>
    <dxf>
      <font>
        <b val="0"/>
        <i val="0"/>
        <strike val="0"/>
        <condense val="0"/>
        <extend val="0"/>
        <outline val="0"/>
        <shadow val="0"/>
        <u val="none"/>
        <vertAlign val="baseline"/>
        <sz val="11"/>
        <color rgb="FF000000"/>
        <name val="Calibri"/>
        <family val="2"/>
        <scheme val="none"/>
      </font>
      <numFmt numFmtId="19" formatCode="dd/mm/yyyy"/>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border>
    </dxf>
    <dxf>
      <font>
        <b val="0"/>
        <i val="0"/>
        <strike val="0"/>
        <condense val="0"/>
        <extend val="0"/>
        <outline val="0"/>
        <shadow val="0"/>
        <u val="none"/>
        <vertAlign val="baseline"/>
        <sz val="11"/>
        <color rgb="FF000000"/>
        <name val="Calibri"/>
        <family val="2"/>
        <scheme val="none"/>
      </font>
      <numFmt numFmtId="2" formatCode="0.00"/>
      <alignment horizontal="general" vertical="center" textRotation="0" wrapText="0" indent="0" justifyLastLine="0" shrinkToFit="0" readingOrder="0"/>
      <border diagonalUp="0" diagonalDown="0" outline="0">
        <left/>
        <right style="thin">
          <color rgb="FFD9D9D9"/>
        </right>
        <top/>
        <bottom/>
      </border>
    </dxf>
    <dxf>
      <font>
        <b val="0"/>
        <i val="0"/>
        <strike val="0"/>
        <condense val="0"/>
        <extend val="0"/>
        <outline val="0"/>
        <shadow val="0"/>
        <u val="none"/>
        <vertAlign val="baseline"/>
        <sz val="11"/>
        <color rgb="FF000000"/>
        <name val="Calibri"/>
        <family val="2"/>
        <scheme val="none"/>
      </font>
      <numFmt numFmtId="2" formatCode="0.00"/>
      <alignment horizontal="general" vertical="center" textRotation="0" wrapText="0" indent="0" justifyLastLine="0" shrinkToFit="0" readingOrder="0"/>
      <border diagonalUp="0" diagonalDown="0">
        <left/>
        <right style="thin">
          <color rgb="FFD9D9D9"/>
        </right>
        <top style="thin">
          <color rgb="FFD9D9D9"/>
        </top>
        <bottom style="thin">
          <color rgb="FFD9D9D9"/>
        </bottom>
      </border>
    </dxf>
    <dxf>
      <border diagonalUp="0" diagonalDown="0">
        <left style="medium">
          <color indexed="64"/>
        </left>
        <right style="medium">
          <color indexed="64"/>
        </right>
        <top style="medium">
          <color indexed="64"/>
        </top>
        <bottom style="medium">
          <color indexed="64"/>
        </bottom>
      </border>
    </dxf>
    <dxf>
      <font>
        <color rgb="FF9C0006"/>
      </font>
      <fill>
        <patternFill>
          <bgColor rgb="FFFFC7CE"/>
        </patternFill>
      </fill>
    </dxf>
    <dxf>
      <font>
        <color rgb="FF9C0006"/>
      </font>
      <fill>
        <patternFill>
          <bgColor rgb="FFFFC7CE"/>
        </patternFill>
      </fill>
    </dxf>
    <dxf>
      <font>
        <b/>
        <i val="0"/>
        <strike val="0"/>
        <condense val="0"/>
        <extend val="0"/>
        <outline val="0"/>
        <shadow val="0"/>
        <u val="none"/>
        <vertAlign val="baseline"/>
        <sz val="12"/>
        <color rgb="FFFFFFFF"/>
        <name val="Calibri"/>
        <family val="2"/>
        <scheme val="none"/>
      </font>
      <fill>
        <patternFill patternType="solid">
          <fgColor indexed="64"/>
          <bgColor rgb="FF272760"/>
        </patternFill>
      </fill>
      <alignment horizontal="center" vertical="center" textRotation="0" wrapText="0" indent="0" justifyLastLine="0" shrinkToFit="0" readingOrder="0"/>
      <border diagonalUp="0" diagonalDown="0" outline="0">
        <left style="thin">
          <color rgb="FFD9D9D9"/>
        </left>
        <right style="thin">
          <color rgb="FFD9D9D9"/>
        </right>
        <top/>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[Supermarket-Sales-Sample-Data.xlsx]Pivot Processing!PivotTable2</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Processing'!$B$9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Processing'!$A$10:$A$14</c:f>
              <c:strCache>
                <c:ptCount val="5"/>
                <c:pt idx="0">
                  <c:v>Jennifer Davis</c:v>
                </c:pt>
                <c:pt idx="1">
                  <c:v>Michael Johnson</c:v>
                </c:pt>
                <c:pt idx="2">
                  <c:v>David Wilson</c:v>
                </c:pt>
                <c:pt idx="3">
                  <c:v>Jessica Wilson</c:v>
                </c:pt>
                <c:pt idx="4">
                  <c:v>David Rodriguez</c:v>
                </c:pt>
              </c:strCache>
            </c:strRef>
          </c:cat>
          <c:val>
            <c:numRef>
              <c:f>'Pivot Processing'!$B$10:$B$14</c:f>
              <c:numCache>
                <c:formatCode>_-[$$-409]* #,##0_ ;_-[$$-409]* \-#,##0\ ;_-[$$-409]* "-"??_ ;_-@_ </c:formatCode>
                <c:ptCount val="5"/>
                <c:pt idx="0">
                  <c:v>538.91199999999992</c:v>
                </c:pt>
                <c:pt idx="1">
                  <c:v>505.94499999999994</c:v>
                </c:pt>
                <c:pt idx="2">
                  <c:v>472.96699999999998</c:v>
                </c:pt>
                <c:pt idx="3">
                  <c:v>395.96699999999998</c:v>
                </c:pt>
                <c:pt idx="4">
                  <c:v>329.91199999999998</c:v>
                </c:pt>
              </c:numCache>
            </c:numRef>
          </c:val>
          <c:extLst>
            <c:ext xmlns:c16="http://schemas.microsoft.com/office/drawing/2014/chart" uri="{C3380CC4-5D6E-409C-BE32-E72D297353CC}">
              <c16:uniqueId val="{00000000-D007-4868-9CEF-D9967856B10E}"/>
            </c:ext>
          </c:extLst>
        </c:ser>
        <c:dLbls>
          <c:dLblPos val="outEnd"/>
          <c:showLegendKey val="0"/>
          <c:showVal val="1"/>
          <c:showCatName val="0"/>
          <c:showSerName val="0"/>
          <c:showPercent val="0"/>
          <c:showBubbleSize val="0"/>
        </c:dLbls>
        <c:gapWidth val="219"/>
        <c:overlap val="-27"/>
        <c:axId val="614059775"/>
        <c:axId val="614060255"/>
      </c:barChart>
      <c:catAx>
        <c:axId val="614059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060255"/>
        <c:crosses val="autoZero"/>
        <c:auto val="1"/>
        <c:lblAlgn val="ctr"/>
        <c:lblOffset val="100"/>
        <c:noMultiLvlLbl val="0"/>
      </c:catAx>
      <c:valAx>
        <c:axId val="614060255"/>
        <c:scaling>
          <c:orientation val="minMax"/>
        </c:scaling>
        <c:delete val="1"/>
        <c:axPos val="l"/>
        <c:numFmt formatCode="_-[$$-409]* #,##0_ ;_-[$$-409]* \-#,##0\ ;_-[$$-409]* &quot;-&quot;??_ ;_-@_ " sourceLinked="1"/>
        <c:majorTickMark val="none"/>
        <c:minorTickMark val="none"/>
        <c:tickLblPos val="nextTo"/>
        <c:crossAx val="614059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[Supermarket-Sales-Sample-Data.xlsx]Pivot Processing!PivotTable4</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Sales Trend</a:t>
            </a:r>
          </a:p>
        </c:rich>
      </c:tx>
      <c:layout>
        <c:manualLayout>
          <c:xMode val="edge"/>
          <c:yMode val="edge"/>
          <c:x val="1.9611111111111117E-2"/>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9473464800381529"/>
              <c:y val="-0.17235304313375924"/>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9473464800381529"/>
              <c:y val="-0.17235304313375924"/>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9473464800381529"/>
              <c:y val="-0.17235304313375924"/>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9473464800381529"/>
              <c:y val="-0.17235304313375924"/>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9473464800381529"/>
              <c:y val="-0.17235304313375924"/>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5304634123779265"/>
              <c:y val="0.221124366421833"/>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1790069991251093"/>
          <c:y val="0.17171296296296296"/>
          <c:w val="0.58863888888888893"/>
          <c:h val="0.82828703703703699"/>
        </c:manualLayout>
      </c:layout>
      <c:pieChart>
        <c:varyColors val="1"/>
        <c:ser>
          <c:idx val="0"/>
          <c:order val="0"/>
          <c:tx>
            <c:strRef>
              <c:f>'Pivot Processing'!$B$18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4D0-4487-BCD0-CB38A4E1A3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4D0-4487-BCD0-CB38A4E1A311}"/>
              </c:ext>
            </c:extLst>
          </c:dPt>
          <c:dLbls>
            <c:dLbl>
              <c:idx val="0"/>
              <c:layout>
                <c:manualLayout>
                  <c:x val="-0.19473464800381529"/>
                  <c:y val="-0.1723530431337592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4D0-4487-BCD0-CB38A4E1A311}"/>
                </c:ext>
              </c:extLst>
            </c:dLbl>
            <c:dLbl>
              <c:idx val="1"/>
              <c:layout>
                <c:manualLayout>
                  <c:x val="0.15304634123779265"/>
                  <c:y val="0.22112436642183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4D0-4487-BCD0-CB38A4E1A311}"/>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Processing'!$A$19:$A$20</c:f>
              <c:strCache>
                <c:ptCount val="2"/>
                <c:pt idx="0">
                  <c:v>Jan</c:v>
                </c:pt>
                <c:pt idx="1">
                  <c:v>Feb</c:v>
                </c:pt>
              </c:strCache>
            </c:strRef>
          </c:cat>
          <c:val>
            <c:numRef>
              <c:f>'Pivot Processing'!$B$19:$B$20</c:f>
              <c:numCache>
                <c:formatCode>_-[$$-409]* #,##0_ ;_-[$$-409]* \-#,##0\ ;_-[$$-409]* "-"??_ ;_-@_ </c:formatCode>
                <c:ptCount val="2"/>
                <c:pt idx="0">
                  <c:v>9194.4489999999932</c:v>
                </c:pt>
                <c:pt idx="1">
                  <c:v>1660.7030000000002</c:v>
                </c:pt>
              </c:numCache>
            </c:numRef>
          </c:val>
          <c:extLst>
            <c:ext xmlns:c16="http://schemas.microsoft.com/office/drawing/2014/chart" uri="{C3380CC4-5D6E-409C-BE32-E72D297353CC}">
              <c16:uniqueId val="{00000004-F4D0-4487-BCD0-CB38A4E1A31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4109233479046035"/>
          <c:y val="2.1156824146981626E-2"/>
          <c:w val="0.33923950447500451"/>
          <c:h val="0.2479176509186351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32483</xdr:colOff>
      <xdr:row>18</xdr:row>
      <xdr:rowOff>30481</xdr:rowOff>
    </xdr:from>
    <xdr:to>
      <xdr:col>4</xdr:col>
      <xdr:colOff>576384</xdr:colOff>
      <xdr:row>24</xdr:row>
      <xdr:rowOff>166077</xdr:rowOff>
    </xdr:to>
    <xdr:graphicFrame macro="">
      <xdr:nvGraphicFramePr>
        <xdr:cNvPr id="2" name="Chart 1">
          <a:extLst>
            <a:ext uri="{FF2B5EF4-FFF2-40B4-BE49-F238E27FC236}">
              <a16:creationId xmlns:a16="http://schemas.microsoft.com/office/drawing/2014/main" id="{D88FA12C-E590-4D4A-B9A6-770038AD54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7397</xdr:colOff>
      <xdr:row>45</xdr:row>
      <xdr:rowOff>14796</xdr:rowOff>
    </xdr:from>
    <xdr:to>
      <xdr:col>4</xdr:col>
      <xdr:colOff>591844</xdr:colOff>
      <xdr:row>54</xdr:row>
      <xdr:rowOff>162756</xdr:rowOff>
    </xdr:to>
    <xdr:graphicFrame macro="">
      <xdr:nvGraphicFramePr>
        <xdr:cNvPr id="3" name="Chart 2">
          <a:extLst>
            <a:ext uri="{FF2B5EF4-FFF2-40B4-BE49-F238E27FC236}">
              <a16:creationId xmlns:a16="http://schemas.microsoft.com/office/drawing/2014/main" id="{1EE5BE10-518A-4C8E-B25B-0E2F3B3A11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eev Yadav" refreshedDate="45731.039258333331" createdVersion="8" refreshedVersion="8" minRefreshableVersion="3" recordCount="70" xr:uid="{3F3E2548-F45D-4A96-BA23-6CEB1CD15D8D}">
  <cacheSource type="worksheet">
    <worksheetSource name="Sales"/>
  </cacheSource>
  <cacheFields count="10">
    <cacheField name="Order No" numFmtId="0">
      <sharedItems containsSemiMixedTypes="0" containsString="0" containsNumber="1" containsInteger="1" minValue="1001" maxValue="1070"/>
    </cacheField>
    <cacheField name="Order Date" numFmtId="14">
      <sharedItems containsSemiMixedTypes="0" containsNonDate="0" containsDate="1" containsString="0" minDate="2024-01-01T00:00:00" maxDate="2024-02-05T00:00:00"/>
    </cacheField>
    <cacheField name="Customer Name" numFmtId="0">
      <sharedItems count="51">
        <s v="John Smith"/>
        <s v="Jane Doe"/>
        <s v="Michael Johnson"/>
        <s v="Emily Brown"/>
        <s v="David Wilson"/>
        <s v="Lisa Taylor"/>
        <s v="Daniel Martinez"/>
        <s v="Sarah Anderson"/>
        <s v="Christopher Thomas"/>
        <s v="Kimberly Garcia"/>
        <s v="William Hernandez"/>
        <s v="Melissa Lopez"/>
        <s v="Richard Perez"/>
        <s v="Jessica Gonzalez"/>
        <s v="Matthew Wilson"/>
        <s v="Amanda Martinez"/>
        <s v="James Johnson"/>
        <s v="Laura Brown"/>
        <s v="Daniel Smith"/>
        <s v="Jennifer Davis"/>
        <s v="Michael Garcia"/>
        <s v="Amy Hernandez"/>
        <s v="Christopher Rodriguez"/>
        <s v="Jessica Martinez"/>
        <s v="Sarah Smith"/>
        <s v="Matthew Johnson"/>
        <s v="Emily Davis"/>
        <s v="Daniel Wilson"/>
        <s v="Jennifer Martinez"/>
        <s v="Michael Smith"/>
        <s v="Jessica Johnson"/>
        <s v="David Brown"/>
        <s v="Sarah Garcia"/>
        <s v="Matthew Hernandez"/>
        <s v="Emily Rodriguez"/>
        <s v="Daniel Davis"/>
        <s v="Jennifer Smith"/>
        <s v="Sarah Johnson"/>
        <s v="Matthew Garcia"/>
        <s v="Daniel Hernandez"/>
        <s v="Michael Martinez"/>
        <s v="Jessica Wilson"/>
        <s v="David Rodriguez"/>
        <s v="Sarah Gonzalez"/>
        <s v="Matthew Smith"/>
        <s v="Emily Johnson"/>
        <s v="Daniel Brown"/>
        <s v="Jennifer Hernandez"/>
        <s v="Michael Davis"/>
        <s v="Jessica Smith"/>
        <s v="David Martinez"/>
      </sharedItems>
    </cacheField>
    <cacheField name="Ship Date" numFmtId="14">
      <sharedItems containsSemiMixedTypes="0" containsNonDate="0" containsDate="1" containsString="0" minDate="2024-01-03T00:00:00" maxDate="2024-02-09T00:00:00"/>
    </cacheField>
    <cacheField name="Ship Month" numFmtId="14">
      <sharedItems count="2">
        <s v="Jan"/>
        <s v="Feb"/>
      </sharedItems>
    </cacheField>
    <cacheField name="Retail Price (USD)" numFmtId="173">
      <sharedItems containsSemiMixedTypes="0" containsString="0" containsNumber="1" minValue="19.989999999999998" maxValue="199.99"/>
    </cacheField>
    <cacheField name="Order Quantity" numFmtId="0">
      <sharedItems containsSemiMixedTypes="0" containsString="0" containsNumber="1" containsInteger="1" minValue="1" maxValue="5"/>
    </cacheField>
    <cacheField name="Tax (USD)" numFmtId="173">
      <sharedItems containsSemiMixedTypes="0" containsString="0" containsNumber="1" minValue="2.9990000000000001" maxValue="29.997"/>
    </cacheField>
    <cacheField name="Total (USD)" numFmtId="173">
      <sharedItems containsSemiMixedTypes="0" containsString="0" containsNumber="1" minValue="32.988999999999997" maxValue="329.96699999999998"/>
    </cacheField>
    <cacheField name="Total Revenue" numFmtId="173">
      <sharedItems containsSemiMixedTypes="0" containsString="0" containsNumber="1" minValue="29.99" maxValue="299.9699999999999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n v="1001"/>
    <d v="2024-01-01T00:00:00"/>
    <x v="0"/>
    <d v="2024-01-03T00:00:00"/>
    <x v="0"/>
    <n v="49.99"/>
    <n v="2"/>
    <n v="9.9980000000000011"/>
    <n v="109.97800000000001"/>
    <n v="99.98"/>
  </r>
  <r>
    <n v="1002"/>
    <d v="2024-01-01T00:00:00"/>
    <x v="1"/>
    <d v="2024-01-04T00:00:00"/>
    <x v="0"/>
    <n v="29.99"/>
    <n v="1"/>
    <n v="2.9990000000000001"/>
    <n v="32.988999999999997"/>
    <n v="29.99"/>
  </r>
  <r>
    <n v="1003"/>
    <d v="2024-01-02T00:00:00"/>
    <x v="2"/>
    <d v="2024-01-07T00:00:00"/>
    <x v="0"/>
    <n v="99.99"/>
    <n v="3"/>
    <n v="29.997"/>
    <n v="329.96699999999998"/>
    <n v="299.96999999999997"/>
  </r>
  <r>
    <n v="1004"/>
    <d v="2024-01-02T00:00:00"/>
    <x v="3"/>
    <d v="2024-01-03T00:00:00"/>
    <x v="0"/>
    <n v="19.989999999999998"/>
    <n v="4"/>
    <n v="7.9959999999999996"/>
    <n v="87.955999999999989"/>
    <n v="79.959999999999994"/>
  </r>
  <r>
    <n v="1005"/>
    <d v="2024-01-03T00:00:00"/>
    <x v="4"/>
    <d v="2024-01-08T00:00:00"/>
    <x v="0"/>
    <n v="149.99"/>
    <n v="1"/>
    <n v="14.999000000000002"/>
    <n v="164.989"/>
    <n v="149.99"/>
  </r>
  <r>
    <n v="1006"/>
    <d v="2024-01-03T00:00:00"/>
    <x v="5"/>
    <d v="2024-01-06T00:00:00"/>
    <x v="0"/>
    <n v="79.989999999999995"/>
    <n v="2"/>
    <n v="15.997999999999999"/>
    <n v="175.97799999999998"/>
    <n v="159.97999999999999"/>
  </r>
  <r>
    <n v="1007"/>
    <d v="2024-01-04T00:00:00"/>
    <x v="6"/>
    <d v="2024-01-06T00:00:00"/>
    <x v="0"/>
    <n v="39.99"/>
    <n v="3"/>
    <n v="11.997"/>
    <n v="131.96699999999998"/>
    <n v="119.97"/>
  </r>
  <r>
    <n v="1008"/>
    <d v="2024-01-04T00:00:00"/>
    <x v="7"/>
    <d v="2024-01-09T00:00:00"/>
    <x v="0"/>
    <n v="69.989999999999995"/>
    <n v="2"/>
    <n v="13.997999999999999"/>
    <n v="153.97799999999998"/>
    <n v="139.97999999999999"/>
  </r>
  <r>
    <n v="1009"/>
    <d v="2024-01-05T00:00:00"/>
    <x v="8"/>
    <d v="2024-01-06T00:00:00"/>
    <x v="0"/>
    <n v="89.99"/>
    <n v="1"/>
    <n v="8.9990000000000006"/>
    <n v="98.98899999999999"/>
    <n v="89.99"/>
  </r>
  <r>
    <n v="1010"/>
    <d v="2024-01-05T00:00:00"/>
    <x v="9"/>
    <d v="2024-01-08T00:00:00"/>
    <x v="0"/>
    <n v="199.99"/>
    <n v="1"/>
    <n v="19.999000000000002"/>
    <n v="219.989"/>
    <n v="199.99"/>
  </r>
  <r>
    <n v="1011"/>
    <d v="2024-01-06T00:00:00"/>
    <x v="10"/>
    <d v="2024-01-07T00:00:00"/>
    <x v="0"/>
    <n v="29.99"/>
    <n v="5"/>
    <n v="14.994999999999999"/>
    <n v="164.94499999999999"/>
    <n v="149.94999999999999"/>
  </r>
  <r>
    <n v="1012"/>
    <d v="2024-01-06T00:00:00"/>
    <x v="11"/>
    <d v="2024-01-08T00:00:00"/>
    <x v="0"/>
    <n v="79.989999999999995"/>
    <n v="2"/>
    <n v="15.997999999999999"/>
    <n v="175.97799999999998"/>
    <n v="159.97999999999999"/>
  </r>
  <r>
    <n v="1013"/>
    <d v="2024-01-07T00:00:00"/>
    <x v="12"/>
    <d v="2024-01-09T00:00:00"/>
    <x v="0"/>
    <n v="49.99"/>
    <n v="3"/>
    <n v="14.997"/>
    <n v="164.96699999999998"/>
    <n v="149.97"/>
  </r>
  <r>
    <n v="1014"/>
    <d v="2024-01-07T00:00:00"/>
    <x v="13"/>
    <d v="2024-01-12T00:00:00"/>
    <x v="0"/>
    <n v="129.99"/>
    <n v="1"/>
    <n v="12.999000000000002"/>
    <n v="142.989"/>
    <n v="129.99"/>
  </r>
  <r>
    <n v="1015"/>
    <d v="2024-01-08T00:00:00"/>
    <x v="14"/>
    <d v="2024-01-13T00:00:00"/>
    <x v="0"/>
    <n v="19.989999999999998"/>
    <n v="4"/>
    <n v="7.9959999999999996"/>
    <n v="87.955999999999989"/>
    <n v="79.959999999999994"/>
  </r>
  <r>
    <n v="1016"/>
    <d v="2024-01-08T00:00:00"/>
    <x v="15"/>
    <d v="2024-01-12T00:00:00"/>
    <x v="0"/>
    <n v="149.99"/>
    <n v="1"/>
    <n v="14.999000000000002"/>
    <n v="164.989"/>
    <n v="149.99"/>
  </r>
  <r>
    <n v="1017"/>
    <d v="2024-01-09T00:00:00"/>
    <x v="16"/>
    <d v="2024-01-14T00:00:00"/>
    <x v="0"/>
    <n v="69.989999999999995"/>
    <n v="2"/>
    <n v="13.997999999999999"/>
    <n v="153.97799999999998"/>
    <n v="139.97999999999999"/>
  </r>
  <r>
    <n v="1018"/>
    <d v="2024-01-09T00:00:00"/>
    <x v="17"/>
    <d v="2024-01-12T00:00:00"/>
    <x v="0"/>
    <n v="39.99"/>
    <n v="3"/>
    <n v="11.997"/>
    <n v="131.96699999999998"/>
    <n v="119.97"/>
  </r>
  <r>
    <n v="1019"/>
    <d v="2024-01-10T00:00:00"/>
    <x v="18"/>
    <d v="2024-01-11T00:00:00"/>
    <x v="0"/>
    <n v="199.99"/>
    <n v="1"/>
    <n v="19.999000000000002"/>
    <n v="219.989"/>
    <n v="199.99"/>
  </r>
  <r>
    <n v="1020"/>
    <d v="2024-01-10T00:00:00"/>
    <x v="19"/>
    <d v="2024-01-14T00:00:00"/>
    <x v="0"/>
    <n v="29.99"/>
    <n v="5"/>
    <n v="14.994999999999999"/>
    <n v="164.94499999999999"/>
    <n v="149.94999999999999"/>
  </r>
  <r>
    <n v="1021"/>
    <d v="2024-01-11T00:00:00"/>
    <x v="20"/>
    <d v="2024-01-14T00:00:00"/>
    <x v="0"/>
    <n v="79.989999999999995"/>
    <n v="2"/>
    <n v="15.997999999999999"/>
    <n v="175.97799999999998"/>
    <n v="159.97999999999999"/>
  </r>
  <r>
    <n v="1022"/>
    <d v="2024-01-11T00:00:00"/>
    <x v="21"/>
    <d v="2024-01-15T00:00:00"/>
    <x v="0"/>
    <n v="49.99"/>
    <n v="3"/>
    <n v="14.997"/>
    <n v="164.96699999999998"/>
    <n v="149.97"/>
  </r>
  <r>
    <n v="1023"/>
    <d v="2024-01-12T00:00:00"/>
    <x v="22"/>
    <d v="2024-01-17T00:00:00"/>
    <x v="0"/>
    <n v="129.99"/>
    <n v="1"/>
    <n v="12.999000000000002"/>
    <n v="142.989"/>
    <n v="129.99"/>
  </r>
  <r>
    <n v="1024"/>
    <d v="2024-01-12T00:00:00"/>
    <x v="23"/>
    <d v="2024-01-17T00:00:00"/>
    <x v="0"/>
    <n v="19.989999999999998"/>
    <n v="4"/>
    <n v="7.9959999999999996"/>
    <n v="87.955999999999989"/>
    <n v="79.959999999999994"/>
  </r>
  <r>
    <n v="1025"/>
    <d v="2024-01-13T00:00:00"/>
    <x v="4"/>
    <d v="2024-01-17T00:00:00"/>
    <x v="0"/>
    <n v="149.99"/>
    <n v="1"/>
    <n v="14.999000000000002"/>
    <n v="164.989"/>
    <n v="149.99"/>
  </r>
  <r>
    <n v="1026"/>
    <d v="2024-01-13T00:00:00"/>
    <x v="24"/>
    <d v="2024-01-14T00:00:00"/>
    <x v="0"/>
    <n v="69.989999999999995"/>
    <n v="2"/>
    <n v="13.997999999999999"/>
    <n v="153.97799999999998"/>
    <n v="139.97999999999999"/>
  </r>
  <r>
    <n v="1027"/>
    <d v="2024-01-14T00:00:00"/>
    <x v="25"/>
    <d v="2024-01-18T00:00:00"/>
    <x v="0"/>
    <n v="39.99"/>
    <n v="3"/>
    <n v="11.997"/>
    <n v="131.96699999999998"/>
    <n v="119.97"/>
  </r>
  <r>
    <n v="1028"/>
    <d v="2024-01-14T00:00:00"/>
    <x v="26"/>
    <d v="2024-01-19T00:00:00"/>
    <x v="0"/>
    <n v="199.99"/>
    <n v="1"/>
    <n v="19.999000000000002"/>
    <n v="219.989"/>
    <n v="199.99"/>
  </r>
  <r>
    <n v="1029"/>
    <d v="2024-01-15T00:00:00"/>
    <x v="27"/>
    <d v="2024-01-19T00:00:00"/>
    <x v="0"/>
    <n v="29.99"/>
    <n v="5"/>
    <n v="14.994999999999999"/>
    <n v="164.94499999999999"/>
    <n v="149.94999999999999"/>
  </r>
  <r>
    <n v="1030"/>
    <d v="2024-01-15T00:00:00"/>
    <x v="28"/>
    <d v="2024-01-19T00:00:00"/>
    <x v="0"/>
    <n v="79.989999999999995"/>
    <n v="2"/>
    <n v="15.997999999999999"/>
    <n v="175.97799999999998"/>
    <n v="159.97999999999999"/>
  </r>
  <r>
    <n v="1031"/>
    <d v="2024-01-16T00:00:00"/>
    <x v="29"/>
    <d v="2024-01-19T00:00:00"/>
    <x v="0"/>
    <n v="49.99"/>
    <n v="3"/>
    <n v="14.997"/>
    <n v="164.96699999999998"/>
    <n v="149.97"/>
  </r>
  <r>
    <n v="1032"/>
    <d v="2024-01-16T00:00:00"/>
    <x v="30"/>
    <d v="2024-01-17T00:00:00"/>
    <x v="0"/>
    <n v="129.99"/>
    <n v="1"/>
    <n v="12.999000000000002"/>
    <n v="142.989"/>
    <n v="129.99"/>
  </r>
  <r>
    <n v="1033"/>
    <d v="2024-01-17T00:00:00"/>
    <x v="31"/>
    <d v="2024-01-19T00:00:00"/>
    <x v="0"/>
    <n v="19.989999999999998"/>
    <n v="4"/>
    <n v="7.9959999999999996"/>
    <n v="87.955999999999989"/>
    <n v="79.959999999999994"/>
  </r>
  <r>
    <n v="1034"/>
    <d v="2024-01-17T00:00:00"/>
    <x v="32"/>
    <d v="2024-01-19T00:00:00"/>
    <x v="0"/>
    <n v="149.99"/>
    <n v="1"/>
    <n v="14.999000000000002"/>
    <n v="164.989"/>
    <n v="149.99"/>
  </r>
  <r>
    <n v="1035"/>
    <d v="2024-01-18T00:00:00"/>
    <x v="33"/>
    <d v="2024-01-23T00:00:00"/>
    <x v="0"/>
    <n v="69.989999999999995"/>
    <n v="2"/>
    <n v="13.997999999999999"/>
    <n v="153.97799999999998"/>
    <n v="139.97999999999999"/>
  </r>
  <r>
    <n v="1036"/>
    <d v="2024-01-18T00:00:00"/>
    <x v="34"/>
    <d v="2024-01-19T00:00:00"/>
    <x v="0"/>
    <n v="39.99"/>
    <n v="3"/>
    <n v="11.997"/>
    <n v="131.96699999999998"/>
    <n v="119.97"/>
  </r>
  <r>
    <n v="1037"/>
    <d v="2024-01-19T00:00:00"/>
    <x v="35"/>
    <d v="2024-01-20T00:00:00"/>
    <x v="0"/>
    <n v="199.99"/>
    <n v="1"/>
    <n v="19.999000000000002"/>
    <n v="219.989"/>
    <n v="199.99"/>
  </r>
  <r>
    <n v="1038"/>
    <d v="2024-01-19T00:00:00"/>
    <x v="36"/>
    <d v="2024-01-22T00:00:00"/>
    <x v="0"/>
    <n v="29.99"/>
    <n v="5"/>
    <n v="14.994999999999999"/>
    <n v="164.94499999999999"/>
    <n v="149.94999999999999"/>
  </r>
  <r>
    <n v="1039"/>
    <d v="2024-01-20T00:00:00"/>
    <x v="2"/>
    <d v="2024-01-24T00:00:00"/>
    <x v="0"/>
    <n v="79.989999999999995"/>
    <n v="2"/>
    <n v="15.997999999999999"/>
    <n v="175.97799999999998"/>
    <n v="159.97999999999999"/>
  </r>
  <r>
    <n v="1040"/>
    <d v="2024-01-20T00:00:00"/>
    <x v="23"/>
    <d v="2024-01-21T00:00:00"/>
    <x v="0"/>
    <n v="49.99"/>
    <n v="3"/>
    <n v="14.997"/>
    <n v="164.96699999999998"/>
    <n v="149.97"/>
  </r>
  <r>
    <n v="1041"/>
    <d v="2024-01-21T00:00:00"/>
    <x v="4"/>
    <d v="2024-01-26T00:00:00"/>
    <x v="0"/>
    <n v="129.99"/>
    <n v="1"/>
    <n v="12.999000000000002"/>
    <n v="142.989"/>
    <n v="129.99"/>
  </r>
  <r>
    <n v="1042"/>
    <d v="2024-01-21T00:00:00"/>
    <x v="37"/>
    <d v="2024-01-23T00:00:00"/>
    <x v="0"/>
    <n v="19.989999999999998"/>
    <n v="4"/>
    <n v="7.9959999999999996"/>
    <n v="87.955999999999989"/>
    <n v="79.959999999999994"/>
  </r>
  <r>
    <n v="1043"/>
    <d v="2024-01-22T00:00:00"/>
    <x v="38"/>
    <d v="2024-01-25T00:00:00"/>
    <x v="0"/>
    <n v="149.99"/>
    <n v="1"/>
    <n v="14.999000000000002"/>
    <n v="164.989"/>
    <n v="149.99"/>
  </r>
  <r>
    <n v="1044"/>
    <d v="2024-01-22T00:00:00"/>
    <x v="3"/>
    <d v="2024-01-25T00:00:00"/>
    <x v="0"/>
    <n v="69.989999999999995"/>
    <n v="2"/>
    <n v="13.997999999999999"/>
    <n v="153.97799999999998"/>
    <n v="139.97999999999999"/>
  </r>
  <r>
    <n v="1045"/>
    <d v="2024-01-23T00:00:00"/>
    <x v="39"/>
    <d v="2024-01-27T00:00:00"/>
    <x v="0"/>
    <n v="39.99"/>
    <n v="3"/>
    <n v="11.997"/>
    <n v="131.96699999999998"/>
    <n v="119.97"/>
  </r>
  <r>
    <n v="1046"/>
    <d v="2024-01-23T00:00:00"/>
    <x v="19"/>
    <d v="2024-01-26T00:00:00"/>
    <x v="0"/>
    <n v="199.99"/>
    <n v="1"/>
    <n v="19.999000000000002"/>
    <n v="219.989"/>
    <n v="199.99"/>
  </r>
  <r>
    <n v="1047"/>
    <d v="2024-01-24T00:00:00"/>
    <x v="40"/>
    <d v="2024-01-25T00:00:00"/>
    <x v="0"/>
    <n v="29.99"/>
    <n v="5"/>
    <n v="14.994999999999999"/>
    <n v="164.94499999999999"/>
    <n v="149.94999999999999"/>
  </r>
  <r>
    <n v="1048"/>
    <d v="2024-01-24T00:00:00"/>
    <x v="41"/>
    <d v="2024-01-26T00:00:00"/>
    <x v="0"/>
    <n v="79.989999999999995"/>
    <n v="2"/>
    <n v="15.997999999999999"/>
    <n v="175.97799999999998"/>
    <n v="159.97999999999999"/>
  </r>
  <r>
    <n v="1049"/>
    <d v="2024-01-25T00:00:00"/>
    <x v="42"/>
    <d v="2024-01-30T00:00:00"/>
    <x v="0"/>
    <n v="49.99"/>
    <n v="3"/>
    <n v="14.997"/>
    <n v="164.96699999999998"/>
    <n v="149.97"/>
  </r>
  <r>
    <n v="1050"/>
    <d v="2024-01-25T00:00:00"/>
    <x v="43"/>
    <d v="2024-01-27T00:00:00"/>
    <x v="0"/>
    <n v="129.99"/>
    <n v="1"/>
    <n v="12.999000000000002"/>
    <n v="142.989"/>
    <n v="129.99"/>
  </r>
  <r>
    <n v="1051"/>
    <d v="2024-01-26T00:00:00"/>
    <x v="44"/>
    <d v="2024-01-29T00:00:00"/>
    <x v="0"/>
    <n v="19.989999999999998"/>
    <n v="4"/>
    <n v="7.9959999999999996"/>
    <n v="87.955999999999989"/>
    <n v="79.959999999999994"/>
  </r>
  <r>
    <n v="1052"/>
    <d v="2024-01-26T00:00:00"/>
    <x v="45"/>
    <d v="2024-01-28T00:00:00"/>
    <x v="0"/>
    <n v="149.99"/>
    <n v="1"/>
    <n v="14.999000000000002"/>
    <n v="164.989"/>
    <n v="149.99"/>
  </r>
  <r>
    <n v="1053"/>
    <d v="2024-01-27T00:00:00"/>
    <x v="46"/>
    <d v="2024-01-31T00:00:00"/>
    <x v="0"/>
    <n v="69.989999999999995"/>
    <n v="2"/>
    <n v="13.997999999999999"/>
    <n v="153.97799999999998"/>
    <n v="139.97999999999999"/>
  </r>
  <r>
    <n v="1054"/>
    <d v="2024-01-27T00:00:00"/>
    <x v="47"/>
    <d v="2024-01-31T00:00:00"/>
    <x v="0"/>
    <n v="39.99"/>
    <n v="3"/>
    <n v="11.997"/>
    <n v="131.96699999999998"/>
    <n v="119.97"/>
  </r>
  <r>
    <n v="1055"/>
    <d v="2024-01-28T00:00:00"/>
    <x v="48"/>
    <d v="2024-01-29T00:00:00"/>
    <x v="0"/>
    <n v="199.99"/>
    <n v="1"/>
    <n v="19.999000000000002"/>
    <n v="219.989"/>
    <n v="199.99"/>
  </r>
  <r>
    <n v="1056"/>
    <d v="2024-01-28T00:00:00"/>
    <x v="49"/>
    <d v="2024-01-29T00:00:00"/>
    <x v="0"/>
    <n v="29.99"/>
    <n v="5"/>
    <n v="14.994999999999999"/>
    <n v="164.94499999999999"/>
    <n v="149.94999999999999"/>
  </r>
  <r>
    <n v="1057"/>
    <d v="2024-01-29T00:00:00"/>
    <x v="50"/>
    <d v="2024-01-30T00:00:00"/>
    <x v="0"/>
    <n v="79.989999999999995"/>
    <n v="2"/>
    <n v="15.997999999999999"/>
    <n v="175.97799999999998"/>
    <n v="159.97999999999999"/>
  </r>
  <r>
    <n v="1058"/>
    <d v="2024-01-29T00:00:00"/>
    <x v="37"/>
    <d v="2024-01-31T00:00:00"/>
    <x v="0"/>
    <n v="49.99"/>
    <n v="3"/>
    <n v="14.997"/>
    <n v="164.96699999999998"/>
    <n v="149.97"/>
  </r>
  <r>
    <n v="1059"/>
    <d v="2024-01-30T00:00:00"/>
    <x v="38"/>
    <d v="2024-01-31T00:00:00"/>
    <x v="0"/>
    <n v="129.99"/>
    <n v="1"/>
    <n v="12.999000000000002"/>
    <n v="142.989"/>
    <n v="129.99"/>
  </r>
  <r>
    <n v="1060"/>
    <d v="2024-01-30T00:00:00"/>
    <x v="3"/>
    <d v="2024-02-01T00:00:00"/>
    <x v="1"/>
    <n v="19.989999999999998"/>
    <n v="4"/>
    <n v="7.9959999999999996"/>
    <n v="87.955999999999989"/>
    <n v="79.959999999999994"/>
  </r>
  <r>
    <n v="1061"/>
    <d v="2024-01-31T00:00:00"/>
    <x v="39"/>
    <d v="2024-02-02T00:00:00"/>
    <x v="1"/>
    <n v="149.99"/>
    <n v="1"/>
    <n v="14.999000000000002"/>
    <n v="164.989"/>
    <n v="149.99"/>
  </r>
  <r>
    <n v="1062"/>
    <d v="2024-01-31T00:00:00"/>
    <x v="19"/>
    <d v="2024-02-04T00:00:00"/>
    <x v="1"/>
    <n v="69.989999999999995"/>
    <n v="2"/>
    <n v="13.997999999999999"/>
    <n v="153.97799999999998"/>
    <n v="139.97999999999999"/>
  </r>
  <r>
    <n v="1063"/>
    <d v="2024-02-01T00:00:00"/>
    <x v="40"/>
    <d v="2024-02-02T00:00:00"/>
    <x v="1"/>
    <n v="39.99"/>
    <n v="3"/>
    <n v="11.997"/>
    <n v="131.96699999999998"/>
    <n v="119.97"/>
  </r>
  <r>
    <n v="1064"/>
    <d v="2024-02-01T00:00:00"/>
    <x v="41"/>
    <d v="2024-02-05T00:00:00"/>
    <x v="1"/>
    <n v="199.99"/>
    <n v="1"/>
    <n v="19.999000000000002"/>
    <n v="219.989"/>
    <n v="199.99"/>
  </r>
  <r>
    <n v="1065"/>
    <d v="2024-02-01T00:00:00"/>
    <x v="42"/>
    <d v="2024-02-03T00:00:00"/>
    <x v="1"/>
    <n v="29.99"/>
    <n v="5"/>
    <n v="14.994999999999999"/>
    <n v="164.94499999999999"/>
    <n v="149.94999999999999"/>
  </r>
  <r>
    <n v="1066"/>
    <d v="2024-02-02T00:00:00"/>
    <x v="43"/>
    <d v="2024-02-06T00:00:00"/>
    <x v="1"/>
    <n v="79.989999999999995"/>
    <n v="2"/>
    <n v="15.997999999999999"/>
    <n v="175.97799999999998"/>
    <n v="159.97999999999999"/>
  </r>
  <r>
    <n v="1067"/>
    <d v="2024-02-03T00:00:00"/>
    <x v="44"/>
    <d v="2024-02-06T00:00:00"/>
    <x v="1"/>
    <n v="49.99"/>
    <n v="3"/>
    <n v="14.997"/>
    <n v="164.96699999999998"/>
    <n v="149.97"/>
  </r>
  <r>
    <n v="1068"/>
    <d v="2024-02-04T00:00:00"/>
    <x v="45"/>
    <d v="2024-02-05T00:00:00"/>
    <x v="1"/>
    <n v="129.99"/>
    <n v="1"/>
    <n v="12.999000000000002"/>
    <n v="142.989"/>
    <n v="129.99"/>
  </r>
  <r>
    <n v="1069"/>
    <d v="2024-02-04T00:00:00"/>
    <x v="46"/>
    <d v="2024-02-08T00:00:00"/>
    <x v="1"/>
    <n v="19.989999999999998"/>
    <n v="4"/>
    <n v="7.9959999999999996"/>
    <n v="87.955999999999989"/>
    <n v="79.959999999999994"/>
  </r>
  <r>
    <n v="1070"/>
    <d v="2024-02-04T00:00:00"/>
    <x v="47"/>
    <d v="2024-02-07T00:00:00"/>
    <x v="1"/>
    <n v="149.99"/>
    <n v="1"/>
    <n v="14.999000000000002"/>
    <n v="164.989"/>
    <n v="14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649602-840D-4E2F-837F-32C5AE2D7A6F}" name="PivotTable5"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4:B6" firstHeaderRow="1" firstDataRow="1" firstDataCol="1"/>
  <pivotFields count="10">
    <pivotField showAll="0"/>
    <pivotField numFmtId="14" showAll="0"/>
    <pivotField showAll="0"/>
    <pivotField numFmtId="14" showAll="0"/>
    <pivotField axis="axisRow" showAll="0">
      <items count="3">
        <item x="0"/>
        <item x="1"/>
        <item t="default"/>
      </items>
    </pivotField>
    <pivotField numFmtId="173" showAll="0"/>
    <pivotField showAll="0"/>
    <pivotField numFmtId="173" showAll="0"/>
    <pivotField numFmtId="173" showAll="0"/>
    <pivotField dataField="1" numFmtId="173" showAll="0"/>
  </pivotFields>
  <rowFields count="1">
    <field x="4"/>
  </rowFields>
  <rowItems count="2">
    <i>
      <x/>
    </i>
    <i>
      <x v="1"/>
    </i>
  </rowItems>
  <colItems count="1">
    <i/>
  </colItems>
  <dataFields count="1">
    <dataField name="Sum of Total Revenue" fld="9" baseField="0" baseItem="0" numFmtId="17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068E84-42BF-40F5-90C4-34A9806958A4}" name="PivotTable4"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18:B20" firstHeaderRow="1" firstDataRow="1" firstDataCol="1"/>
  <pivotFields count="10">
    <pivotField showAll="0"/>
    <pivotField numFmtId="14" showAll="0"/>
    <pivotField showAll="0"/>
    <pivotField numFmtId="14" showAll="0"/>
    <pivotField axis="axisRow" showAll="0">
      <items count="3">
        <item x="0"/>
        <item x="1"/>
        <item t="default"/>
      </items>
    </pivotField>
    <pivotField numFmtId="173" showAll="0"/>
    <pivotField showAll="0"/>
    <pivotField numFmtId="173" showAll="0"/>
    <pivotField dataField="1" numFmtId="173" showAll="0"/>
    <pivotField numFmtId="173" showAll="0"/>
  </pivotFields>
  <rowFields count="1">
    <field x="4"/>
  </rowFields>
  <rowItems count="2">
    <i>
      <x/>
    </i>
    <i>
      <x v="1"/>
    </i>
  </rowItems>
  <colItems count="1">
    <i/>
  </colItems>
  <dataFields count="1">
    <dataField name="Sum of Total (USD)" fld="8" baseField="0" baseItem="0" numFmtId="173"/>
  </dataFields>
  <chartFormats count="6">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4" count="1" selected="0">
            <x v="0"/>
          </reference>
        </references>
      </pivotArea>
    </chartFormat>
    <chartFormat chart="8" format="7">
      <pivotArea type="data" outline="0" fieldPosition="0">
        <references count="2">
          <reference field="4294967294" count="1" selected="0">
            <x v="0"/>
          </reference>
          <reference field="4" count="1" selected="0">
            <x v="1"/>
          </reference>
        </references>
      </pivotArea>
    </chartFormat>
    <chartFormat chart="10" format="11" series="1">
      <pivotArea type="data" outline="0" fieldPosition="0">
        <references count="1">
          <reference field="4294967294" count="1" selected="0">
            <x v="0"/>
          </reference>
        </references>
      </pivotArea>
    </chartFormat>
    <chartFormat chart="10" format="12">
      <pivotArea type="data" outline="0" fieldPosition="0">
        <references count="2">
          <reference field="4294967294" count="1" selected="0">
            <x v="0"/>
          </reference>
          <reference field="4" count="1" selected="0">
            <x v="0"/>
          </reference>
        </references>
      </pivotArea>
    </chartFormat>
    <chartFormat chart="10" format="13">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B32E90-5905-496E-A0FF-8BAFE2F50FAD}" name="PivotTable2"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9:B14" firstHeaderRow="1" firstDataRow="1" firstDataCol="1"/>
  <pivotFields count="10">
    <pivotField showAll="0"/>
    <pivotField numFmtId="14" showAll="0"/>
    <pivotField axis="axisRow" showAll="0" measureFilter="1" sortType="descending">
      <items count="52">
        <item x="15"/>
        <item x="21"/>
        <item x="22"/>
        <item x="8"/>
        <item x="46"/>
        <item x="35"/>
        <item x="39"/>
        <item x="6"/>
        <item x="18"/>
        <item x="27"/>
        <item x="31"/>
        <item x="50"/>
        <item x="42"/>
        <item x="4"/>
        <item x="3"/>
        <item x="26"/>
        <item x="45"/>
        <item x="34"/>
        <item x="16"/>
        <item x="1"/>
        <item x="19"/>
        <item x="47"/>
        <item x="28"/>
        <item x="36"/>
        <item x="13"/>
        <item x="30"/>
        <item x="23"/>
        <item x="49"/>
        <item x="41"/>
        <item x="0"/>
        <item x="9"/>
        <item x="17"/>
        <item x="5"/>
        <item x="38"/>
        <item x="33"/>
        <item x="25"/>
        <item x="44"/>
        <item x="14"/>
        <item x="11"/>
        <item x="48"/>
        <item x="20"/>
        <item x="2"/>
        <item x="40"/>
        <item x="29"/>
        <item x="12"/>
        <item x="7"/>
        <item x="32"/>
        <item x="43"/>
        <item x="37"/>
        <item x="24"/>
        <item x="10"/>
        <item t="default"/>
      </items>
      <autoSortScope>
        <pivotArea dataOnly="0" outline="0" fieldPosition="0">
          <references count="1">
            <reference field="4294967294" count="1" selected="0">
              <x v="0"/>
            </reference>
          </references>
        </pivotArea>
      </autoSortScope>
    </pivotField>
    <pivotField numFmtId="14" showAll="0"/>
    <pivotField showAll="0"/>
    <pivotField numFmtId="173" showAll="0"/>
    <pivotField showAll="0"/>
    <pivotField numFmtId="173" showAll="0"/>
    <pivotField dataField="1" numFmtId="173" showAll="0"/>
    <pivotField numFmtId="173" showAll="0"/>
  </pivotFields>
  <rowFields count="1">
    <field x="2"/>
  </rowFields>
  <rowItems count="5">
    <i>
      <x v="20"/>
    </i>
    <i>
      <x v="41"/>
    </i>
    <i>
      <x v="13"/>
    </i>
    <i>
      <x v="28"/>
    </i>
    <i>
      <x v="12"/>
    </i>
  </rowItems>
  <colItems count="1">
    <i/>
  </colItems>
  <dataFields count="1">
    <dataField name="Sum of Total (USD)" fld="8" baseField="0" baseItem="0" numFmtId="173"/>
  </dataFields>
  <chartFormats count="2">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32C52F-414E-4CD7-A1EC-DC40106FC534}" name="Sales" displayName="Sales" ref="A3:L74" totalsRowCount="1" headerRowDxfId="26" dataDxfId="27" tableBorderDxfId="23">
  <autoFilter ref="A3:L73" xr:uid="{1432C52F-414E-4CD7-A1EC-DC40106FC534}"/>
  <sortState xmlns:xlrd2="http://schemas.microsoft.com/office/spreadsheetml/2017/richdata2" ref="A4:L73">
    <sortCondition ref="A14:A73"/>
  </sortState>
  <tableColumns count="12">
    <tableColumn id="1" xr3:uid="{272B6CEC-B5CD-4482-AE7A-C0817BFF920E}" name="Order No" totalsRowLabel="Total" dataDxfId="22" totalsRowDxfId="21"/>
    <tableColumn id="2" xr3:uid="{8DCC563F-186F-4D01-A8F4-D574E048A026}" name="Order Date" dataDxfId="20" totalsRowDxfId="19"/>
    <tableColumn id="3" xr3:uid="{8BB71B10-E0C7-435E-BC0F-E1CBCD95D81B}" name="Customer Name" dataDxfId="18" totalsRowDxfId="17"/>
    <tableColumn id="4" xr3:uid="{6CBE2663-9341-42F1-8C4F-DAE3374BA555}" name="Ship Date" dataDxfId="16" totalsRowDxfId="15"/>
    <tableColumn id="11" xr3:uid="{A7B9AED8-8F67-4CC0-B827-6B587BEA9E93}" name="Order Difference" dataDxfId="14" totalsRowDxfId="13">
      <calculatedColumnFormula>Sales[[#This Row],[Ship Date]]-Sales[[#This Row],[Order Date]]</calculatedColumnFormula>
    </tableColumn>
    <tableColumn id="10" xr3:uid="{141FC0F7-C339-48D1-ACE7-CCF7A0D5474F}" name="Ship Month" dataDxfId="12" totalsRowDxfId="11">
      <calculatedColumnFormula>TEXT(Sales[[#This Row],[Ship Date]],"mmm")</calculatedColumnFormula>
    </tableColumn>
    <tableColumn id="5" xr3:uid="{F4B76A13-5AB0-4BA9-B6CB-8555DD1A076A}" name="Retail Price (USD)" dataDxfId="10" totalsRowDxfId="9"/>
    <tableColumn id="6" xr3:uid="{1DBA0CD9-799B-40B5-B681-0B0EA5C75DE9}" name="Order Quantity" dataDxfId="8" totalsRowDxfId="7"/>
    <tableColumn id="7" xr3:uid="{F2B48831-5060-442E-8DB7-B6F544605079}" name="Tax (USD)" dataDxfId="2" totalsRowDxfId="6">
      <calculatedColumnFormula>G4*H4*$J$1</calculatedColumnFormula>
    </tableColumn>
    <tableColumn id="14" xr3:uid="{B8399A3B-BD47-4708-9EDA-C1B927CC3ADE}" name="Tax (%)" dataDxfId="0">
      <calculatedColumnFormula>(Sales[[#This Row],[Retail Price (USD)]]*Sales[[#This Row],[Order Quantity]])/Sales[[#This Row],[Tax (USD)]]</calculatedColumnFormula>
    </tableColumn>
    <tableColumn id="8" xr3:uid="{A5F77E8C-D4AA-47F4-8839-8AA4BD7351E7}" name="Total (USD)" dataDxfId="1" totalsRowDxfId="5">
      <calculatedColumnFormula>G4*H4+I4</calculatedColumnFormula>
    </tableColumn>
    <tableColumn id="9" xr3:uid="{8A0F3B76-2D45-4CE4-AC51-96DA09C9759A}" name="Total Revenue" totalsRowFunction="sum" dataDxfId="4" totalsRowDxfId="3">
      <calculatedColumnFormula>Sales[[#This Row],[Retail Price (USD)]]*Sales[[#This Row],[Order Quantity]]</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4B641-85A2-41D5-8251-12E6997024AE}">
  <dimension ref="A1:AB80"/>
  <sheetViews>
    <sheetView showGridLines="0" tabSelected="1" zoomScale="61" workbookViewId="0">
      <selection activeCell="F21" sqref="F21"/>
    </sheetView>
  </sheetViews>
  <sheetFormatPr defaultRowHeight="14.4" x14ac:dyDescent="0.3"/>
  <cols>
    <col min="1" max="1" width="23.33203125" style="1" customWidth="1"/>
    <col min="2" max="2" width="25.5546875" style="1" bestFit="1" customWidth="1"/>
    <col min="3" max="3" width="32.6640625" style="1" bestFit="1" customWidth="1"/>
    <col min="4" max="4" width="24.109375" style="1" bestFit="1" customWidth="1"/>
    <col min="5" max="5" width="26.33203125" style="20" customWidth="1"/>
    <col min="6" max="6" width="26.33203125" style="1" bestFit="1" customWidth="1"/>
    <col min="7" max="7" width="23.44140625" bestFit="1" customWidth="1"/>
    <col min="8" max="8" width="35.44140625" style="1" bestFit="1" customWidth="1"/>
    <col min="9" max="9" width="30.21875" style="1" bestFit="1" customWidth="1"/>
    <col min="10" max="10" width="24.5546875" style="1" bestFit="1" customWidth="1"/>
    <col min="11" max="11" width="27" style="1" bestFit="1" customWidth="1"/>
    <col min="12" max="13" width="27" style="1" customWidth="1"/>
    <col min="14" max="14" width="30.44140625" style="1" bestFit="1" customWidth="1"/>
    <col min="15" max="15" width="11.21875" style="1" bestFit="1" customWidth="1"/>
    <col min="16" max="17" width="8.88671875" style="1"/>
    <col min="18" max="18" width="19.44140625" style="1" bestFit="1" customWidth="1"/>
    <col min="19" max="20" width="8.88671875" style="1"/>
    <col min="21" max="21" width="14.77734375" style="1" bestFit="1" customWidth="1"/>
    <col min="22" max="22" width="6.6640625" style="1" customWidth="1"/>
    <col min="23" max="23" width="5.109375" style="1" customWidth="1"/>
    <col min="24" max="24" width="25.33203125" style="1" customWidth="1"/>
    <col min="25" max="25" width="17.5546875" style="1" customWidth="1"/>
    <col min="26" max="26" width="15.88671875" style="1" bestFit="1" customWidth="1"/>
    <col min="27" max="16384" width="8.88671875" style="1"/>
  </cols>
  <sheetData>
    <row r="1" spans="1:28" ht="15.6" x14ac:dyDescent="0.3">
      <c r="G1" s="1"/>
      <c r="I1" s="2" t="s">
        <v>0</v>
      </c>
      <c r="J1" s="3">
        <v>0.1</v>
      </c>
    </row>
    <row r="2" spans="1:28" x14ac:dyDescent="0.3">
      <c r="G2" s="1"/>
      <c r="N2" s="125"/>
      <c r="O2" s="125"/>
      <c r="P2" s="125"/>
      <c r="Q2" s="125"/>
      <c r="R2" s="125"/>
      <c r="S2" s="125"/>
      <c r="T2" s="125"/>
      <c r="U2" s="125"/>
      <c r="V2" s="125"/>
      <c r="W2" s="125"/>
      <c r="X2" s="125"/>
      <c r="Y2" s="125"/>
      <c r="Z2" s="125"/>
      <c r="AA2" s="125"/>
      <c r="AB2" s="125"/>
    </row>
    <row r="3" spans="1:28" ht="46.8" thickBot="1" x14ac:dyDescent="0.9">
      <c r="A3" s="63" t="s">
        <v>1</v>
      </c>
      <c r="B3" s="4" t="s">
        <v>2</v>
      </c>
      <c r="C3" s="4" t="s">
        <v>3</v>
      </c>
      <c r="D3" s="4" t="s">
        <v>4</v>
      </c>
      <c r="E3" s="4" t="s">
        <v>100</v>
      </c>
      <c r="F3" s="4" t="s">
        <v>90</v>
      </c>
      <c r="G3" s="4" t="s">
        <v>5</v>
      </c>
      <c r="H3" s="4" t="s">
        <v>6</v>
      </c>
      <c r="I3" s="4" t="s">
        <v>7</v>
      </c>
      <c r="J3" s="8" t="s">
        <v>107</v>
      </c>
      <c r="K3" s="8" t="s">
        <v>8</v>
      </c>
      <c r="L3" s="8" t="s">
        <v>73</v>
      </c>
      <c r="M3" s="43"/>
      <c r="N3" s="126"/>
      <c r="O3" s="126"/>
      <c r="P3" s="125"/>
      <c r="Q3" s="101"/>
      <c r="R3" s="101"/>
      <c r="S3" s="101"/>
      <c r="T3" s="101"/>
      <c r="U3" s="101"/>
      <c r="V3" s="101"/>
      <c r="W3" s="125"/>
      <c r="X3" s="125"/>
      <c r="Y3" s="125"/>
      <c r="Z3" s="125"/>
      <c r="AA3" s="125"/>
      <c r="AB3" s="125"/>
    </row>
    <row r="4" spans="1:28" ht="21" x14ac:dyDescent="0.4">
      <c r="A4" s="70">
        <v>1001</v>
      </c>
      <c r="B4" s="71">
        <v>45292</v>
      </c>
      <c r="C4" s="72" t="s">
        <v>9</v>
      </c>
      <c r="D4" s="71">
        <v>45294</v>
      </c>
      <c r="E4" s="73">
        <f>Sales[[#This Row],[Ship Date]]-Sales[[#This Row],[Order Date]]</f>
        <v>2</v>
      </c>
      <c r="F4" s="71" t="str">
        <f>TEXT(Sales[[#This Row],[Ship Date]],"mmm")</f>
        <v>Jan</v>
      </c>
      <c r="G4" s="74">
        <v>49.99</v>
      </c>
      <c r="H4" s="72">
        <v>2</v>
      </c>
      <c r="I4" s="74">
        <f>G4*H4*$J$1</f>
        <v>9.9980000000000011</v>
      </c>
      <c r="J4" s="86">
        <f>(Sales[[#This Row],[Retail Price (USD)]]*Sales[[#This Row],[Order Quantity]])/Sales[[#This Row],[Tax (USD)]]</f>
        <v>10</v>
      </c>
      <c r="K4" s="75">
        <f>G4*H4+I4</f>
        <v>109.97800000000001</v>
      </c>
      <c r="L4" s="76">
        <f>Sales[[#This Row],[Retail Price (USD)]]*Sales[[#This Row],[Order Quantity]]</f>
        <v>99.98</v>
      </c>
      <c r="M4" s="14"/>
      <c r="N4" s="127"/>
      <c r="O4" s="128"/>
      <c r="P4" s="125"/>
      <c r="Q4" s="125"/>
      <c r="R4" s="125"/>
      <c r="S4" s="129"/>
      <c r="T4" s="125"/>
      <c r="U4" s="113"/>
      <c r="V4" s="113"/>
      <c r="W4" s="125"/>
      <c r="X4" s="125"/>
      <c r="Y4" s="125"/>
      <c r="Z4" s="125"/>
      <c r="AA4" s="125"/>
      <c r="AB4" s="125"/>
    </row>
    <row r="5" spans="1:28" ht="21" x14ac:dyDescent="0.4">
      <c r="A5" s="77">
        <v>1002</v>
      </c>
      <c r="B5" s="6">
        <v>45292</v>
      </c>
      <c r="C5" s="5" t="s">
        <v>10</v>
      </c>
      <c r="D5" s="6">
        <v>45295</v>
      </c>
      <c r="E5" s="26">
        <f>Sales[[#This Row],[Ship Date]]-Sales[[#This Row],[Order Date]]</f>
        <v>3</v>
      </c>
      <c r="F5" s="6" t="str">
        <f>TEXT(Sales[[#This Row],[Ship Date]],"mmm")</f>
        <v>Jan</v>
      </c>
      <c r="G5" s="12">
        <v>29.99</v>
      </c>
      <c r="H5" s="5">
        <v>1</v>
      </c>
      <c r="I5" s="12">
        <f>G5*H5*$J$1</f>
        <v>2.9990000000000001</v>
      </c>
      <c r="J5" s="87">
        <f>(Sales[[#This Row],[Retail Price (USD)]]*Sales[[#This Row],[Order Quantity]])/Sales[[#This Row],[Tax (USD)]]</f>
        <v>10</v>
      </c>
      <c r="K5" s="13">
        <f>G5*H5+I5</f>
        <v>32.988999999999997</v>
      </c>
      <c r="L5" s="78">
        <f>Sales[[#This Row],[Retail Price (USD)]]*Sales[[#This Row],[Order Quantity]]</f>
        <v>29.99</v>
      </c>
      <c r="M5" s="14"/>
      <c r="N5" s="127"/>
      <c r="O5" s="128"/>
      <c r="P5" s="125"/>
      <c r="Q5" s="125"/>
      <c r="R5" s="125"/>
      <c r="S5" s="129"/>
      <c r="T5" s="125"/>
      <c r="U5" s="113"/>
      <c r="V5" s="113"/>
      <c r="W5" s="125"/>
      <c r="X5" s="125"/>
      <c r="Y5" s="125"/>
      <c r="Z5" s="125"/>
      <c r="AA5" s="125"/>
      <c r="AB5" s="125"/>
    </row>
    <row r="6" spans="1:28" x14ac:dyDescent="0.3">
      <c r="A6" s="77">
        <v>1003</v>
      </c>
      <c r="B6" s="6">
        <v>45293</v>
      </c>
      <c r="C6" s="5" t="s">
        <v>11</v>
      </c>
      <c r="D6" s="6">
        <v>45298</v>
      </c>
      <c r="E6" s="26">
        <f>Sales[[#This Row],[Ship Date]]-Sales[[#This Row],[Order Date]]</f>
        <v>5</v>
      </c>
      <c r="F6" s="6" t="str">
        <f>TEXT(Sales[[#This Row],[Ship Date]],"mmm")</f>
        <v>Jan</v>
      </c>
      <c r="G6" s="12">
        <v>99.99</v>
      </c>
      <c r="H6" s="5">
        <v>3</v>
      </c>
      <c r="I6" s="12">
        <f>G6*H6*$J$1</f>
        <v>29.997</v>
      </c>
      <c r="J6" s="87">
        <f>(Sales[[#This Row],[Retail Price (USD)]]*Sales[[#This Row],[Order Quantity]])/Sales[[#This Row],[Tax (USD)]]</f>
        <v>9.9999999999999982</v>
      </c>
      <c r="K6" s="13">
        <f>G6*H6+I6</f>
        <v>329.96699999999998</v>
      </c>
      <c r="L6" s="78">
        <f>Sales[[#This Row],[Retail Price (USD)]]*Sales[[#This Row],[Order Quantity]]</f>
        <v>299.96999999999997</v>
      </c>
      <c r="M6" s="14"/>
      <c r="N6" s="130"/>
      <c r="O6" s="125"/>
      <c r="P6" s="125"/>
      <c r="Q6" s="125"/>
      <c r="R6" s="125"/>
      <c r="S6" s="129"/>
      <c r="T6" s="125"/>
      <c r="U6" s="113"/>
      <c r="V6" s="113"/>
      <c r="W6" s="125"/>
      <c r="X6" s="125"/>
      <c r="Y6" s="125"/>
      <c r="Z6" s="125"/>
      <c r="AA6" s="125"/>
      <c r="AB6" s="125"/>
    </row>
    <row r="7" spans="1:28" x14ac:dyDescent="0.3">
      <c r="A7" s="77">
        <v>1004</v>
      </c>
      <c r="B7" s="6">
        <v>45293</v>
      </c>
      <c r="C7" s="5" t="s">
        <v>12</v>
      </c>
      <c r="D7" s="6">
        <v>45294</v>
      </c>
      <c r="E7" s="26">
        <f>Sales[[#This Row],[Ship Date]]-Sales[[#This Row],[Order Date]]</f>
        <v>1</v>
      </c>
      <c r="F7" s="6" t="str">
        <f>TEXT(Sales[[#This Row],[Ship Date]],"mmm")</f>
        <v>Jan</v>
      </c>
      <c r="G7" s="12">
        <v>19.989999999999998</v>
      </c>
      <c r="H7" s="5">
        <v>4</v>
      </c>
      <c r="I7" s="12">
        <f>G7*H7*$J$1</f>
        <v>7.9959999999999996</v>
      </c>
      <c r="J7" s="87">
        <f>(Sales[[#This Row],[Retail Price (USD)]]*Sales[[#This Row],[Order Quantity]])/Sales[[#This Row],[Tax (USD)]]</f>
        <v>10</v>
      </c>
      <c r="K7" s="13">
        <f>G7*H7+I7</f>
        <v>87.955999999999989</v>
      </c>
      <c r="L7" s="78">
        <f>Sales[[#This Row],[Retail Price (USD)]]*Sales[[#This Row],[Order Quantity]]</f>
        <v>79.959999999999994</v>
      </c>
      <c r="M7" s="14"/>
      <c r="N7" s="130"/>
      <c r="O7" s="125"/>
      <c r="P7" s="125"/>
      <c r="Q7" s="125"/>
      <c r="R7" s="125"/>
      <c r="S7" s="129"/>
      <c r="T7" s="125"/>
      <c r="U7" s="113"/>
      <c r="V7" s="113"/>
      <c r="W7" s="125"/>
      <c r="X7" s="125"/>
      <c r="Y7" s="125"/>
      <c r="Z7" s="125"/>
      <c r="AA7" s="125"/>
      <c r="AB7" s="125"/>
    </row>
    <row r="8" spans="1:28" x14ac:dyDescent="0.3">
      <c r="A8" s="77">
        <v>1005</v>
      </c>
      <c r="B8" s="6">
        <v>45294</v>
      </c>
      <c r="C8" s="5" t="s">
        <v>13</v>
      </c>
      <c r="D8" s="6">
        <v>45299</v>
      </c>
      <c r="E8" s="26">
        <f>Sales[[#This Row],[Ship Date]]-Sales[[#This Row],[Order Date]]</f>
        <v>5</v>
      </c>
      <c r="F8" s="6" t="str">
        <f>TEXT(Sales[[#This Row],[Ship Date]],"mmm")</f>
        <v>Jan</v>
      </c>
      <c r="G8" s="12">
        <v>149.99</v>
      </c>
      <c r="H8" s="5">
        <v>1</v>
      </c>
      <c r="I8" s="12">
        <f>G8*H8*$J$1</f>
        <v>14.999000000000002</v>
      </c>
      <c r="J8" s="87">
        <f>(Sales[[#This Row],[Retail Price (USD)]]*Sales[[#This Row],[Order Quantity]])/Sales[[#This Row],[Tax (USD)]]</f>
        <v>9.9999999999999982</v>
      </c>
      <c r="K8" s="13">
        <f>G8*H8+I8</f>
        <v>164.989</v>
      </c>
      <c r="L8" s="78">
        <f>Sales[[#This Row],[Retail Price (USD)]]*Sales[[#This Row],[Order Quantity]]</f>
        <v>149.99</v>
      </c>
      <c r="M8" s="14"/>
      <c r="N8" s="130"/>
      <c r="O8" s="125"/>
      <c r="P8" s="125"/>
      <c r="Q8" s="125"/>
      <c r="R8" s="125"/>
      <c r="S8" s="129"/>
      <c r="T8" s="125"/>
      <c r="U8" s="113"/>
      <c r="V8" s="113"/>
      <c r="W8" s="125"/>
      <c r="X8" s="125"/>
      <c r="Y8" s="125"/>
      <c r="Z8" s="125"/>
      <c r="AA8" s="125"/>
      <c r="AB8" s="125"/>
    </row>
    <row r="9" spans="1:28" x14ac:dyDescent="0.3">
      <c r="A9" s="77">
        <v>1006</v>
      </c>
      <c r="B9" s="6">
        <v>45294</v>
      </c>
      <c r="C9" s="5" t="s">
        <v>14</v>
      </c>
      <c r="D9" s="6">
        <v>45297</v>
      </c>
      <c r="E9" s="26">
        <f>Sales[[#This Row],[Ship Date]]-Sales[[#This Row],[Order Date]]</f>
        <v>3</v>
      </c>
      <c r="F9" s="6" t="str">
        <f>TEXT(Sales[[#This Row],[Ship Date]],"mmm")</f>
        <v>Jan</v>
      </c>
      <c r="G9" s="12">
        <v>79.989999999999995</v>
      </c>
      <c r="H9" s="5">
        <v>2</v>
      </c>
      <c r="I9" s="12">
        <f>G9*H9*$J$1</f>
        <v>15.997999999999999</v>
      </c>
      <c r="J9" s="87">
        <f>(Sales[[#This Row],[Retail Price (USD)]]*Sales[[#This Row],[Order Quantity]])/Sales[[#This Row],[Tax (USD)]]</f>
        <v>10</v>
      </c>
      <c r="K9" s="13">
        <f>G9*H9+I9</f>
        <v>175.97799999999998</v>
      </c>
      <c r="L9" s="78">
        <f>Sales[[#This Row],[Retail Price (USD)]]*Sales[[#This Row],[Order Quantity]]</f>
        <v>159.97999999999999</v>
      </c>
      <c r="M9" s="14"/>
      <c r="N9" s="130"/>
      <c r="O9" s="125"/>
      <c r="P9" s="125"/>
      <c r="Q9" s="125"/>
      <c r="R9" s="125"/>
      <c r="S9" s="129"/>
      <c r="T9" s="125"/>
      <c r="U9" s="113"/>
      <c r="V9" s="113"/>
      <c r="W9" s="125"/>
      <c r="X9" s="125"/>
      <c r="Y9" s="125"/>
      <c r="Z9" s="125"/>
      <c r="AA9" s="125"/>
      <c r="AB9" s="125"/>
    </row>
    <row r="10" spans="1:28" x14ac:dyDescent="0.3">
      <c r="A10" s="77">
        <v>1007</v>
      </c>
      <c r="B10" s="6">
        <v>45295</v>
      </c>
      <c r="C10" s="5" t="s">
        <v>15</v>
      </c>
      <c r="D10" s="6">
        <v>45297</v>
      </c>
      <c r="E10" s="26">
        <f>Sales[[#This Row],[Ship Date]]-Sales[[#This Row],[Order Date]]</f>
        <v>2</v>
      </c>
      <c r="F10" s="6" t="str">
        <f>TEXT(Sales[[#This Row],[Ship Date]],"mmm")</f>
        <v>Jan</v>
      </c>
      <c r="G10" s="12">
        <v>39.99</v>
      </c>
      <c r="H10" s="5">
        <v>3</v>
      </c>
      <c r="I10" s="12">
        <f>G10*H10*$J$1</f>
        <v>11.997</v>
      </c>
      <c r="J10" s="87">
        <f>(Sales[[#This Row],[Retail Price (USD)]]*Sales[[#This Row],[Order Quantity]])/Sales[[#This Row],[Tax (USD)]]</f>
        <v>10</v>
      </c>
      <c r="K10" s="13">
        <f>G10*H10+I10</f>
        <v>131.96699999999998</v>
      </c>
      <c r="L10" s="78">
        <f>Sales[[#This Row],[Retail Price (USD)]]*Sales[[#This Row],[Order Quantity]]</f>
        <v>119.97</v>
      </c>
      <c r="M10" s="14"/>
      <c r="N10" s="130"/>
      <c r="O10" s="125"/>
      <c r="P10" s="125"/>
      <c r="Q10" s="125"/>
      <c r="R10" s="125"/>
      <c r="S10" s="129"/>
      <c r="T10" s="125"/>
      <c r="U10" s="125"/>
      <c r="V10" s="125"/>
      <c r="W10" s="125"/>
      <c r="X10" s="125"/>
      <c r="Y10" s="125"/>
      <c r="Z10" s="125"/>
      <c r="AA10" s="125"/>
      <c r="AB10" s="125"/>
    </row>
    <row r="11" spans="1:28" x14ac:dyDescent="0.3">
      <c r="A11" s="77">
        <v>1008</v>
      </c>
      <c r="B11" s="6">
        <v>45295</v>
      </c>
      <c r="C11" s="5" t="s">
        <v>16</v>
      </c>
      <c r="D11" s="6">
        <v>45300</v>
      </c>
      <c r="E11" s="26">
        <f>Sales[[#This Row],[Ship Date]]-Sales[[#This Row],[Order Date]]</f>
        <v>5</v>
      </c>
      <c r="F11" s="6" t="str">
        <f>TEXT(Sales[[#This Row],[Ship Date]],"mmm")</f>
        <v>Jan</v>
      </c>
      <c r="G11" s="12">
        <v>69.989999999999995</v>
      </c>
      <c r="H11" s="5">
        <v>2</v>
      </c>
      <c r="I11" s="12">
        <f>G11*H11*$J$1</f>
        <v>13.997999999999999</v>
      </c>
      <c r="J11" s="87">
        <f>(Sales[[#This Row],[Retail Price (USD)]]*Sales[[#This Row],[Order Quantity]])/Sales[[#This Row],[Tax (USD)]]</f>
        <v>10</v>
      </c>
      <c r="K11" s="13">
        <f>G11*H11+I11</f>
        <v>153.97799999999998</v>
      </c>
      <c r="L11" s="78">
        <f>Sales[[#This Row],[Retail Price (USD)]]*Sales[[#This Row],[Order Quantity]]</f>
        <v>139.97999999999999</v>
      </c>
      <c r="M11" s="14"/>
      <c r="N11" s="130"/>
      <c r="O11" s="125"/>
      <c r="P11" s="125"/>
      <c r="Q11" s="125"/>
      <c r="R11" s="125"/>
      <c r="S11" s="129"/>
      <c r="T11" s="125"/>
      <c r="U11" s="125"/>
      <c r="V11" s="125"/>
      <c r="W11" s="125"/>
      <c r="X11" s="125"/>
      <c r="Y11" s="125"/>
      <c r="Z11" s="125"/>
      <c r="AA11" s="125"/>
      <c r="AB11" s="125"/>
    </row>
    <row r="12" spans="1:28" x14ac:dyDescent="0.3">
      <c r="A12" s="77">
        <v>1009</v>
      </c>
      <c r="B12" s="6">
        <v>45296</v>
      </c>
      <c r="C12" s="5" t="s">
        <v>17</v>
      </c>
      <c r="D12" s="6">
        <v>45297</v>
      </c>
      <c r="E12" s="26">
        <f>Sales[[#This Row],[Ship Date]]-Sales[[#This Row],[Order Date]]</f>
        <v>1</v>
      </c>
      <c r="F12" s="6" t="str">
        <f>TEXT(Sales[[#This Row],[Ship Date]],"mmm")</f>
        <v>Jan</v>
      </c>
      <c r="G12" s="12">
        <v>89.99</v>
      </c>
      <c r="H12" s="5">
        <v>1</v>
      </c>
      <c r="I12" s="12">
        <f>G12*H12*$J$1</f>
        <v>8.9990000000000006</v>
      </c>
      <c r="J12" s="87">
        <f>(Sales[[#This Row],[Retail Price (USD)]]*Sales[[#This Row],[Order Quantity]])/Sales[[#This Row],[Tax (USD)]]</f>
        <v>9.9999999999999982</v>
      </c>
      <c r="K12" s="13">
        <f>G12*H12+I12</f>
        <v>98.98899999999999</v>
      </c>
      <c r="L12" s="78">
        <f>Sales[[#This Row],[Retail Price (USD)]]*Sales[[#This Row],[Order Quantity]]</f>
        <v>89.99</v>
      </c>
      <c r="M12" s="14"/>
      <c r="N12" s="130"/>
      <c r="O12" s="125"/>
      <c r="P12" s="125"/>
      <c r="Q12" s="125"/>
      <c r="R12" s="125"/>
      <c r="S12" s="129"/>
      <c r="T12" s="125"/>
      <c r="U12" s="125"/>
      <c r="V12" s="125"/>
      <c r="W12" s="125"/>
      <c r="X12" s="125"/>
      <c r="Y12" s="125"/>
      <c r="Z12" s="125"/>
      <c r="AA12" s="125"/>
      <c r="AB12" s="125"/>
    </row>
    <row r="13" spans="1:28" x14ac:dyDescent="0.3">
      <c r="A13" s="77">
        <v>1010</v>
      </c>
      <c r="B13" s="6">
        <v>45296</v>
      </c>
      <c r="C13" s="5" t="s">
        <v>18</v>
      </c>
      <c r="D13" s="6">
        <v>45299</v>
      </c>
      <c r="E13" s="26">
        <f>Sales[[#This Row],[Ship Date]]-Sales[[#This Row],[Order Date]]</f>
        <v>3</v>
      </c>
      <c r="F13" s="6" t="str">
        <f>TEXT(Sales[[#This Row],[Ship Date]],"mmm")</f>
        <v>Jan</v>
      </c>
      <c r="G13" s="12">
        <v>199.99</v>
      </c>
      <c r="H13" s="5">
        <v>1</v>
      </c>
      <c r="I13" s="12">
        <f>G13*H13*$J$1</f>
        <v>19.999000000000002</v>
      </c>
      <c r="J13" s="87">
        <f>(Sales[[#This Row],[Retail Price (USD)]]*Sales[[#This Row],[Order Quantity]])/Sales[[#This Row],[Tax (USD)]]</f>
        <v>10</v>
      </c>
      <c r="K13" s="13">
        <f>G13*H13+I13</f>
        <v>219.989</v>
      </c>
      <c r="L13" s="78">
        <f>Sales[[#This Row],[Retail Price (USD)]]*Sales[[#This Row],[Order Quantity]]</f>
        <v>199.99</v>
      </c>
      <c r="M13" s="14"/>
      <c r="N13" s="130"/>
      <c r="O13" s="125"/>
      <c r="P13" s="125"/>
      <c r="Q13" s="125"/>
      <c r="R13" s="125"/>
      <c r="S13" s="129"/>
      <c r="T13" s="125"/>
      <c r="U13" s="125"/>
      <c r="V13" s="125"/>
      <c r="W13" s="125"/>
      <c r="X13" s="125"/>
      <c r="Y13" s="125"/>
      <c r="Z13" s="125"/>
      <c r="AA13" s="125"/>
      <c r="AB13" s="125"/>
    </row>
    <row r="14" spans="1:28" x14ac:dyDescent="0.3">
      <c r="A14" s="77">
        <v>1011</v>
      </c>
      <c r="B14" s="6">
        <v>45297</v>
      </c>
      <c r="C14" s="5" t="s">
        <v>19</v>
      </c>
      <c r="D14" s="6">
        <v>45298</v>
      </c>
      <c r="E14" s="26">
        <f>Sales[[#This Row],[Ship Date]]-Sales[[#This Row],[Order Date]]</f>
        <v>1</v>
      </c>
      <c r="F14" s="6" t="str">
        <f>TEXT(Sales[[#This Row],[Ship Date]],"mmm")</f>
        <v>Jan</v>
      </c>
      <c r="G14" s="12">
        <v>29.99</v>
      </c>
      <c r="H14" s="5">
        <v>5</v>
      </c>
      <c r="I14" s="12">
        <f>G14*H14*$J$1</f>
        <v>14.994999999999999</v>
      </c>
      <c r="J14" s="87">
        <f>(Sales[[#This Row],[Retail Price (USD)]]*Sales[[#This Row],[Order Quantity]])/Sales[[#This Row],[Tax (USD)]]</f>
        <v>10</v>
      </c>
      <c r="K14" s="13">
        <f>G14*H14+I14</f>
        <v>164.94499999999999</v>
      </c>
      <c r="L14" s="78">
        <f>Sales[[#This Row],[Retail Price (USD)]]*Sales[[#This Row],[Order Quantity]]</f>
        <v>149.94999999999999</v>
      </c>
      <c r="M14" s="14"/>
      <c r="N14" s="130"/>
      <c r="O14" s="125"/>
      <c r="P14" s="125"/>
      <c r="Q14" s="125"/>
      <c r="R14" s="125"/>
      <c r="S14" s="129"/>
      <c r="T14" s="125"/>
      <c r="U14" s="125"/>
      <c r="V14" s="125"/>
      <c r="W14" s="125"/>
      <c r="X14" s="125"/>
      <c r="Y14" s="125"/>
      <c r="Z14" s="125"/>
      <c r="AA14" s="125"/>
      <c r="AB14" s="125"/>
    </row>
    <row r="15" spans="1:28" x14ac:dyDescent="0.3">
      <c r="A15" s="77">
        <v>1012</v>
      </c>
      <c r="B15" s="6">
        <v>45297</v>
      </c>
      <c r="C15" s="5" t="s">
        <v>20</v>
      </c>
      <c r="D15" s="6">
        <v>45299</v>
      </c>
      <c r="E15" s="26">
        <f>Sales[[#This Row],[Ship Date]]-Sales[[#This Row],[Order Date]]</f>
        <v>2</v>
      </c>
      <c r="F15" s="6" t="str">
        <f>TEXT(Sales[[#This Row],[Ship Date]],"mmm")</f>
        <v>Jan</v>
      </c>
      <c r="G15" s="12">
        <v>79.989999999999995</v>
      </c>
      <c r="H15" s="5">
        <v>2</v>
      </c>
      <c r="I15" s="12">
        <f>G15*H15*$J$1</f>
        <v>15.997999999999999</v>
      </c>
      <c r="J15" s="87">
        <f>(Sales[[#This Row],[Retail Price (USD)]]*Sales[[#This Row],[Order Quantity]])/Sales[[#This Row],[Tax (USD)]]</f>
        <v>10</v>
      </c>
      <c r="K15" s="13">
        <f>G15*H15+I15</f>
        <v>175.97799999999998</v>
      </c>
      <c r="L15" s="78">
        <f>Sales[[#This Row],[Retail Price (USD)]]*Sales[[#This Row],[Order Quantity]]</f>
        <v>159.97999999999999</v>
      </c>
      <c r="M15" s="14"/>
      <c r="N15" s="130"/>
      <c r="O15" s="125"/>
      <c r="P15" s="125"/>
      <c r="Q15" s="125"/>
      <c r="R15" s="125"/>
      <c r="S15" s="129"/>
      <c r="T15" s="125"/>
      <c r="U15" s="125"/>
      <c r="V15" s="125"/>
      <c r="W15" s="125"/>
      <c r="X15" s="125"/>
      <c r="Y15" s="125"/>
      <c r="Z15" s="125"/>
      <c r="AA15" s="125"/>
      <c r="AB15" s="125"/>
    </row>
    <row r="16" spans="1:28" x14ac:dyDescent="0.3">
      <c r="A16" s="77">
        <v>1013</v>
      </c>
      <c r="B16" s="6">
        <v>45298</v>
      </c>
      <c r="C16" s="5" t="s">
        <v>21</v>
      </c>
      <c r="D16" s="6">
        <v>45300</v>
      </c>
      <c r="E16" s="26">
        <f>Sales[[#This Row],[Ship Date]]-Sales[[#This Row],[Order Date]]</f>
        <v>2</v>
      </c>
      <c r="F16" s="6" t="str">
        <f>TEXT(Sales[[#This Row],[Ship Date]],"mmm")</f>
        <v>Jan</v>
      </c>
      <c r="G16" s="12">
        <v>49.99</v>
      </c>
      <c r="H16" s="5">
        <v>3</v>
      </c>
      <c r="I16" s="12">
        <f>G16*H16*$J$1</f>
        <v>14.997</v>
      </c>
      <c r="J16" s="87">
        <f>(Sales[[#This Row],[Retail Price (USD)]]*Sales[[#This Row],[Order Quantity]])/Sales[[#This Row],[Tax (USD)]]</f>
        <v>10</v>
      </c>
      <c r="K16" s="13">
        <f>G16*H16+I16</f>
        <v>164.96699999999998</v>
      </c>
      <c r="L16" s="78">
        <f>Sales[[#This Row],[Retail Price (USD)]]*Sales[[#This Row],[Order Quantity]]</f>
        <v>149.97</v>
      </c>
      <c r="M16" s="14"/>
      <c r="N16" s="130"/>
      <c r="O16" s="125"/>
      <c r="P16" s="125"/>
      <c r="Q16" s="125"/>
      <c r="R16" s="125"/>
      <c r="S16" s="129"/>
      <c r="T16" s="125"/>
      <c r="U16" s="125"/>
      <c r="V16" s="125"/>
      <c r="W16" s="125"/>
      <c r="X16" s="125"/>
      <c r="Y16" s="125"/>
      <c r="Z16" s="125"/>
      <c r="AA16" s="125"/>
      <c r="AB16" s="125"/>
    </row>
    <row r="17" spans="1:28" x14ac:dyDescent="0.3">
      <c r="A17" s="77">
        <v>1014</v>
      </c>
      <c r="B17" s="6">
        <v>45298</v>
      </c>
      <c r="C17" s="5" t="s">
        <v>22</v>
      </c>
      <c r="D17" s="6">
        <v>45303</v>
      </c>
      <c r="E17" s="26">
        <f>Sales[[#This Row],[Ship Date]]-Sales[[#This Row],[Order Date]]</f>
        <v>5</v>
      </c>
      <c r="F17" s="6" t="str">
        <f>TEXT(Sales[[#This Row],[Ship Date]],"mmm")</f>
        <v>Jan</v>
      </c>
      <c r="G17" s="12">
        <v>129.99</v>
      </c>
      <c r="H17" s="5">
        <v>1</v>
      </c>
      <c r="I17" s="12">
        <f>G17*H17*$J$1</f>
        <v>12.999000000000002</v>
      </c>
      <c r="J17" s="87">
        <f>(Sales[[#This Row],[Retail Price (USD)]]*Sales[[#This Row],[Order Quantity]])/Sales[[#This Row],[Tax (USD)]]</f>
        <v>9.9999999999999982</v>
      </c>
      <c r="K17" s="13">
        <f>G17*H17+I17</f>
        <v>142.989</v>
      </c>
      <c r="L17" s="78">
        <f>Sales[[#This Row],[Retail Price (USD)]]*Sales[[#This Row],[Order Quantity]]</f>
        <v>129.99</v>
      </c>
      <c r="M17" s="14"/>
      <c r="N17" s="130"/>
      <c r="O17" s="125"/>
      <c r="P17" s="125"/>
      <c r="Q17" s="125"/>
      <c r="R17" s="125"/>
      <c r="S17" s="129"/>
      <c r="T17" s="125"/>
      <c r="U17" s="125"/>
      <c r="V17" s="125"/>
      <c r="W17" s="125"/>
      <c r="X17" s="125"/>
      <c r="Y17" s="125"/>
      <c r="Z17" s="125"/>
      <c r="AA17" s="125"/>
      <c r="AB17" s="125"/>
    </row>
    <row r="18" spans="1:28" x14ac:dyDescent="0.3">
      <c r="A18" s="77">
        <v>1015</v>
      </c>
      <c r="B18" s="6">
        <v>45299</v>
      </c>
      <c r="C18" s="5" t="s">
        <v>23</v>
      </c>
      <c r="D18" s="6">
        <v>45304</v>
      </c>
      <c r="E18" s="26">
        <f>Sales[[#This Row],[Ship Date]]-Sales[[#This Row],[Order Date]]</f>
        <v>5</v>
      </c>
      <c r="F18" s="6" t="str">
        <f>TEXT(Sales[[#This Row],[Ship Date]],"mmm")</f>
        <v>Jan</v>
      </c>
      <c r="G18" s="12">
        <v>19.989999999999998</v>
      </c>
      <c r="H18" s="5">
        <v>4</v>
      </c>
      <c r="I18" s="12">
        <f>G18*H18*$J$1</f>
        <v>7.9959999999999996</v>
      </c>
      <c r="J18" s="87">
        <f>(Sales[[#This Row],[Retail Price (USD)]]*Sales[[#This Row],[Order Quantity]])/Sales[[#This Row],[Tax (USD)]]</f>
        <v>10</v>
      </c>
      <c r="K18" s="13">
        <f>G18*H18+I18</f>
        <v>87.955999999999989</v>
      </c>
      <c r="L18" s="78">
        <f>Sales[[#This Row],[Retail Price (USD)]]*Sales[[#This Row],[Order Quantity]]</f>
        <v>79.959999999999994</v>
      </c>
      <c r="M18" s="14"/>
      <c r="N18" s="130"/>
      <c r="O18" s="125"/>
      <c r="P18" s="125"/>
      <c r="Q18" s="125"/>
      <c r="R18" s="125"/>
      <c r="S18" s="129"/>
      <c r="T18" s="125"/>
      <c r="U18" s="125"/>
      <c r="V18" s="125"/>
      <c r="W18" s="125"/>
      <c r="X18" s="125"/>
      <c r="Y18" s="125"/>
      <c r="Z18" s="125"/>
      <c r="AA18" s="125"/>
      <c r="AB18" s="125"/>
    </row>
    <row r="19" spans="1:28" x14ac:dyDescent="0.3">
      <c r="A19" s="77">
        <v>1016</v>
      </c>
      <c r="B19" s="6">
        <v>45299</v>
      </c>
      <c r="C19" s="5" t="s">
        <v>24</v>
      </c>
      <c r="D19" s="6">
        <v>45303</v>
      </c>
      <c r="E19" s="26">
        <f>Sales[[#This Row],[Ship Date]]-Sales[[#This Row],[Order Date]]</f>
        <v>4</v>
      </c>
      <c r="F19" s="6" t="str">
        <f>TEXT(Sales[[#This Row],[Ship Date]],"mmm")</f>
        <v>Jan</v>
      </c>
      <c r="G19" s="12">
        <v>149.99</v>
      </c>
      <c r="H19" s="5">
        <v>1</v>
      </c>
      <c r="I19" s="12">
        <f>G19*H19*$J$1</f>
        <v>14.999000000000002</v>
      </c>
      <c r="J19" s="87">
        <f>(Sales[[#This Row],[Retail Price (USD)]]*Sales[[#This Row],[Order Quantity]])/Sales[[#This Row],[Tax (USD)]]</f>
        <v>9.9999999999999982</v>
      </c>
      <c r="K19" s="13">
        <f>G19*H19+I19</f>
        <v>164.989</v>
      </c>
      <c r="L19" s="78">
        <f>Sales[[#This Row],[Retail Price (USD)]]*Sales[[#This Row],[Order Quantity]]</f>
        <v>149.99</v>
      </c>
      <c r="M19" s="14"/>
      <c r="N19" s="130"/>
      <c r="O19" s="125"/>
      <c r="P19" s="125"/>
      <c r="Q19" s="125"/>
      <c r="R19" s="125"/>
      <c r="S19" s="129"/>
      <c r="T19" s="125"/>
      <c r="U19" s="125"/>
      <c r="V19" s="125"/>
      <c r="W19" s="125"/>
      <c r="X19" s="125"/>
      <c r="Y19" s="125"/>
      <c r="Z19" s="125"/>
      <c r="AA19" s="125"/>
      <c r="AB19" s="125"/>
    </row>
    <row r="20" spans="1:28" x14ac:dyDescent="0.3">
      <c r="A20" s="77">
        <v>1017</v>
      </c>
      <c r="B20" s="6">
        <v>45300</v>
      </c>
      <c r="C20" s="5" t="s">
        <v>25</v>
      </c>
      <c r="D20" s="6">
        <v>45305</v>
      </c>
      <c r="E20" s="26">
        <f>Sales[[#This Row],[Ship Date]]-Sales[[#This Row],[Order Date]]</f>
        <v>5</v>
      </c>
      <c r="F20" s="6" t="str">
        <f>TEXT(Sales[[#This Row],[Ship Date]],"mmm")</f>
        <v>Jan</v>
      </c>
      <c r="G20" s="12">
        <v>69.989999999999995</v>
      </c>
      <c r="H20" s="5">
        <v>2</v>
      </c>
      <c r="I20" s="12">
        <f>G20*H20*$J$1</f>
        <v>13.997999999999999</v>
      </c>
      <c r="J20" s="87">
        <f>(Sales[[#This Row],[Retail Price (USD)]]*Sales[[#This Row],[Order Quantity]])/Sales[[#This Row],[Tax (USD)]]</f>
        <v>10</v>
      </c>
      <c r="K20" s="13">
        <f>G20*H20+I20</f>
        <v>153.97799999999998</v>
      </c>
      <c r="L20" s="78">
        <f>Sales[[#This Row],[Retail Price (USD)]]*Sales[[#This Row],[Order Quantity]]</f>
        <v>139.97999999999999</v>
      </c>
      <c r="M20" s="14"/>
      <c r="N20" s="130"/>
      <c r="O20" s="125"/>
      <c r="P20" s="125"/>
      <c r="Q20" s="125"/>
      <c r="R20" s="125"/>
      <c r="S20" s="129"/>
      <c r="T20" s="125"/>
      <c r="U20" s="125"/>
      <c r="V20" s="125"/>
      <c r="W20" s="125"/>
      <c r="X20" s="125"/>
      <c r="Y20" s="125"/>
      <c r="Z20" s="125"/>
      <c r="AA20" s="125"/>
      <c r="AB20" s="125"/>
    </row>
    <row r="21" spans="1:28" x14ac:dyDescent="0.3">
      <c r="A21" s="77">
        <v>1018</v>
      </c>
      <c r="B21" s="6">
        <v>45300</v>
      </c>
      <c r="C21" s="5" t="s">
        <v>26</v>
      </c>
      <c r="D21" s="6">
        <v>45303</v>
      </c>
      <c r="E21" s="26">
        <f>Sales[[#This Row],[Ship Date]]-Sales[[#This Row],[Order Date]]</f>
        <v>3</v>
      </c>
      <c r="F21" s="6" t="str">
        <f>TEXT(Sales[[#This Row],[Ship Date]],"mmm")</f>
        <v>Jan</v>
      </c>
      <c r="G21" s="12">
        <v>39.99</v>
      </c>
      <c r="H21" s="5">
        <v>3</v>
      </c>
      <c r="I21" s="12">
        <f>G21*H21*$J$1</f>
        <v>11.997</v>
      </c>
      <c r="J21" s="87">
        <f>(Sales[[#This Row],[Retail Price (USD)]]*Sales[[#This Row],[Order Quantity]])/Sales[[#This Row],[Tax (USD)]]</f>
        <v>10</v>
      </c>
      <c r="K21" s="13">
        <f>G21*H21+I21</f>
        <v>131.96699999999998</v>
      </c>
      <c r="L21" s="78">
        <f>Sales[[#This Row],[Retail Price (USD)]]*Sales[[#This Row],[Order Quantity]]</f>
        <v>119.97</v>
      </c>
      <c r="M21" s="14"/>
      <c r="N21" s="130"/>
      <c r="O21" s="125"/>
      <c r="P21" s="125"/>
      <c r="Q21" s="125"/>
      <c r="R21" s="125"/>
      <c r="S21" s="129"/>
      <c r="T21" s="125"/>
      <c r="U21" s="125"/>
      <c r="V21" s="125"/>
      <c r="W21" s="125"/>
      <c r="X21" s="125"/>
      <c r="Y21" s="125"/>
      <c r="Z21" s="125"/>
      <c r="AA21" s="125"/>
      <c r="AB21" s="125"/>
    </row>
    <row r="22" spans="1:28" x14ac:dyDescent="0.3">
      <c r="A22" s="77">
        <v>1019</v>
      </c>
      <c r="B22" s="6">
        <v>45301</v>
      </c>
      <c r="C22" s="5" t="s">
        <v>27</v>
      </c>
      <c r="D22" s="6">
        <v>45302</v>
      </c>
      <c r="E22" s="26">
        <f>Sales[[#This Row],[Ship Date]]-Sales[[#This Row],[Order Date]]</f>
        <v>1</v>
      </c>
      <c r="F22" s="6" t="str">
        <f>TEXT(Sales[[#This Row],[Ship Date]],"mmm")</f>
        <v>Jan</v>
      </c>
      <c r="G22" s="12">
        <v>199.99</v>
      </c>
      <c r="H22" s="5">
        <v>1</v>
      </c>
      <c r="I22" s="12">
        <f>G22*H22*$J$1</f>
        <v>19.999000000000002</v>
      </c>
      <c r="J22" s="87">
        <f>(Sales[[#This Row],[Retail Price (USD)]]*Sales[[#This Row],[Order Quantity]])/Sales[[#This Row],[Tax (USD)]]</f>
        <v>10</v>
      </c>
      <c r="K22" s="13">
        <f>G22*H22+I22</f>
        <v>219.989</v>
      </c>
      <c r="L22" s="78">
        <f>Sales[[#This Row],[Retail Price (USD)]]*Sales[[#This Row],[Order Quantity]]</f>
        <v>199.99</v>
      </c>
      <c r="M22" s="14"/>
      <c r="N22" s="130"/>
      <c r="O22" s="125"/>
      <c r="P22" s="125"/>
      <c r="Q22" s="112"/>
      <c r="R22" s="112"/>
      <c r="S22" s="112"/>
      <c r="T22" s="112"/>
      <c r="U22" s="112"/>
      <c r="V22" s="112"/>
      <c r="W22" s="125"/>
      <c r="X22" s="125"/>
      <c r="Y22" s="125"/>
      <c r="Z22" s="125"/>
      <c r="AA22" s="125"/>
      <c r="AB22" s="125"/>
    </row>
    <row r="23" spans="1:28" x14ac:dyDescent="0.3">
      <c r="A23" s="77">
        <v>1020</v>
      </c>
      <c r="B23" s="6">
        <v>45301</v>
      </c>
      <c r="C23" s="5" t="s">
        <v>28</v>
      </c>
      <c r="D23" s="6">
        <v>45305</v>
      </c>
      <c r="E23" s="26">
        <f>Sales[[#This Row],[Ship Date]]-Sales[[#This Row],[Order Date]]</f>
        <v>4</v>
      </c>
      <c r="F23" s="6" t="str">
        <f>TEXT(Sales[[#This Row],[Ship Date]],"mmm")</f>
        <v>Jan</v>
      </c>
      <c r="G23" s="12">
        <v>29.99</v>
      </c>
      <c r="H23" s="5">
        <v>5</v>
      </c>
      <c r="I23" s="12">
        <f>G23*H23*$J$1</f>
        <v>14.994999999999999</v>
      </c>
      <c r="J23" s="87">
        <f>(Sales[[#This Row],[Retail Price (USD)]]*Sales[[#This Row],[Order Quantity]])/Sales[[#This Row],[Tax (USD)]]</f>
        <v>10</v>
      </c>
      <c r="K23" s="13">
        <f>G23*H23+I23</f>
        <v>164.94499999999999</v>
      </c>
      <c r="L23" s="78">
        <f>Sales[[#This Row],[Retail Price (USD)]]*Sales[[#This Row],[Order Quantity]]</f>
        <v>149.94999999999999</v>
      </c>
      <c r="M23" s="14"/>
      <c r="N23" s="130"/>
      <c r="O23" s="125"/>
      <c r="P23" s="125"/>
      <c r="Q23" s="112"/>
      <c r="R23" s="112"/>
      <c r="S23" s="112"/>
      <c r="T23" s="112"/>
      <c r="U23" s="112"/>
      <c r="V23" s="112"/>
      <c r="W23" s="125"/>
      <c r="X23" s="131"/>
      <c r="Y23" s="131"/>
      <c r="Z23" s="131"/>
      <c r="AA23" s="125"/>
      <c r="AB23" s="125"/>
    </row>
    <row r="24" spans="1:28" x14ac:dyDescent="0.3">
      <c r="A24" s="77">
        <v>1021</v>
      </c>
      <c r="B24" s="6">
        <v>45302</v>
      </c>
      <c r="C24" s="5" t="s">
        <v>29</v>
      </c>
      <c r="D24" s="6">
        <v>45305</v>
      </c>
      <c r="E24" s="26">
        <f>Sales[[#This Row],[Ship Date]]-Sales[[#This Row],[Order Date]]</f>
        <v>3</v>
      </c>
      <c r="F24" s="6" t="str">
        <f>TEXT(Sales[[#This Row],[Ship Date]],"mmm")</f>
        <v>Jan</v>
      </c>
      <c r="G24" s="12">
        <v>79.989999999999995</v>
      </c>
      <c r="H24" s="5">
        <v>2</v>
      </c>
      <c r="I24" s="12">
        <f>G24*H24*$J$1</f>
        <v>15.997999999999999</v>
      </c>
      <c r="J24" s="87">
        <f>(Sales[[#This Row],[Retail Price (USD)]]*Sales[[#This Row],[Order Quantity]])/Sales[[#This Row],[Tax (USD)]]</f>
        <v>10</v>
      </c>
      <c r="K24" s="13">
        <f>G24*H24+I24</f>
        <v>175.97799999999998</v>
      </c>
      <c r="L24" s="78">
        <f>Sales[[#This Row],[Retail Price (USD)]]*Sales[[#This Row],[Order Quantity]]</f>
        <v>159.97999999999999</v>
      </c>
      <c r="M24" s="14"/>
      <c r="N24" s="130"/>
      <c r="O24" s="125"/>
      <c r="P24" s="125"/>
      <c r="Q24" s="112"/>
      <c r="R24" s="112"/>
      <c r="S24" s="112"/>
      <c r="T24" s="112"/>
      <c r="U24" s="112"/>
      <c r="V24" s="112"/>
      <c r="W24" s="125"/>
      <c r="X24" s="131"/>
      <c r="Y24" s="131"/>
      <c r="Z24" s="131"/>
      <c r="AA24" s="125"/>
      <c r="AB24" s="125"/>
    </row>
    <row r="25" spans="1:28" x14ac:dyDescent="0.3">
      <c r="A25" s="77">
        <v>1022</v>
      </c>
      <c r="B25" s="6">
        <v>45302</v>
      </c>
      <c r="C25" s="5" t="s">
        <v>30</v>
      </c>
      <c r="D25" s="6">
        <v>45306</v>
      </c>
      <c r="E25" s="26">
        <f>Sales[[#This Row],[Ship Date]]-Sales[[#This Row],[Order Date]]</f>
        <v>4</v>
      </c>
      <c r="F25" s="6" t="str">
        <f>TEXT(Sales[[#This Row],[Ship Date]],"mmm")</f>
        <v>Jan</v>
      </c>
      <c r="G25" s="12">
        <v>49.99</v>
      </c>
      <c r="H25" s="5">
        <v>3</v>
      </c>
      <c r="I25" s="12">
        <f>G25*H25*$J$1</f>
        <v>14.997</v>
      </c>
      <c r="J25" s="87">
        <f>(Sales[[#This Row],[Retail Price (USD)]]*Sales[[#This Row],[Order Quantity]])/Sales[[#This Row],[Tax (USD)]]</f>
        <v>10</v>
      </c>
      <c r="K25" s="13">
        <f>G25*H25+I25</f>
        <v>164.96699999999998</v>
      </c>
      <c r="L25" s="78">
        <f>Sales[[#This Row],[Retail Price (USD)]]*Sales[[#This Row],[Order Quantity]]</f>
        <v>149.97</v>
      </c>
      <c r="M25" s="14"/>
      <c r="N25" s="130"/>
      <c r="O25" s="125"/>
      <c r="P25" s="125"/>
      <c r="Q25" s="125"/>
      <c r="R25" s="125"/>
      <c r="S25" s="129"/>
      <c r="T25" s="125"/>
      <c r="U25" s="125"/>
      <c r="V25" s="125"/>
      <c r="W25" s="125"/>
      <c r="X25" s="125"/>
      <c r="Y25" s="125"/>
      <c r="Z25" s="125"/>
      <c r="AA25" s="125"/>
      <c r="AB25" s="125"/>
    </row>
    <row r="26" spans="1:28" x14ac:dyDescent="0.3">
      <c r="A26" s="77">
        <v>1023</v>
      </c>
      <c r="B26" s="6">
        <v>45303</v>
      </c>
      <c r="C26" s="5" t="s">
        <v>31</v>
      </c>
      <c r="D26" s="6">
        <v>45308</v>
      </c>
      <c r="E26" s="26">
        <f>Sales[[#This Row],[Ship Date]]-Sales[[#This Row],[Order Date]]</f>
        <v>5</v>
      </c>
      <c r="F26" s="6" t="str">
        <f>TEXT(Sales[[#This Row],[Ship Date]],"mmm")</f>
        <v>Jan</v>
      </c>
      <c r="G26" s="12">
        <v>129.99</v>
      </c>
      <c r="H26" s="5">
        <v>1</v>
      </c>
      <c r="I26" s="12">
        <f>G26*H26*$J$1</f>
        <v>12.999000000000002</v>
      </c>
      <c r="J26" s="87">
        <f>(Sales[[#This Row],[Retail Price (USD)]]*Sales[[#This Row],[Order Quantity]])/Sales[[#This Row],[Tax (USD)]]</f>
        <v>9.9999999999999982</v>
      </c>
      <c r="K26" s="13">
        <f>G26*H26+I26</f>
        <v>142.989</v>
      </c>
      <c r="L26" s="78">
        <f>Sales[[#This Row],[Retail Price (USD)]]*Sales[[#This Row],[Order Quantity]]</f>
        <v>129.99</v>
      </c>
      <c r="M26" s="14"/>
      <c r="N26" s="130"/>
      <c r="O26" s="125"/>
      <c r="P26" s="125"/>
      <c r="Q26" s="125"/>
      <c r="R26" s="125"/>
      <c r="S26" s="129"/>
      <c r="T26" s="125"/>
      <c r="U26" s="125"/>
      <c r="V26" s="125"/>
      <c r="W26" s="125"/>
      <c r="X26" s="125"/>
      <c r="Y26" s="125"/>
      <c r="Z26" s="125"/>
      <c r="AA26" s="125"/>
      <c r="AB26" s="125"/>
    </row>
    <row r="27" spans="1:28" x14ac:dyDescent="0.3">
      <c r="A27" s="77">
        <v>1024</v>
      </c>
      <c r="B27" s="6">
        <v>45303</v>
      </c>
      <c r="C27" s="5" t="s">
        <v>32</v>
      </c>
      <c r="D27" s="6">
        <v>45308</v>
      </c>
      <c r="E27" s="26">
        <f>Sales[[#This Row],[Ship Date]]-Sales[[#This Row],[Order Date]]</f>
        <v>5</v>
      </c>
      <c r="F27" s="6" t="str">
        <f>TEXT(Sales[[#This Row],[Ship Date]],"mmm")</f>
        <v>Jan</v>
      </c>
      <c r="G27" s="12">
        <v>19.989999999999998</v>
      </c>
      <c r="H27" s="5">
        <v>4</v>
      </c>
      <c r="I27" s="12">
        <f>G27*H27*$J$1</f>
        <v>7.9959999999999996</v>
      </c>
      <c r="J27" s="87">
        <f>(Sales[[#This Row],[Retail Price (USD)]]*Sales[[#This Row],[Order Quantity]])/Sales[[#This Row],[Tax (USD)]]</f>
        <v>10</v>
      </c>
      <c r="K27" s="13">
        <f>G27*H27+I27</f>
        <v>87.955999999999989</v>
      </c>
      <c r="L27" s="78">
        <f>Sales[[#This Row],[Retail Price (USD)]]*Sales[[#This Row],[Order Quantity]]</f>
        <v>79.959999999999994</v>
      </c>
      <c r="M27" s="14"/>
      <c r="N27" s="130"/>
      <c r="O27" s="125"/>
      <c r="P27" s="125"/>
      <c r="Q27" s="112"/>
      <c r="R27" s="112"/>
      <c r="S27" s="112"/>
      <c r="T27" s="112"/>
      <c r="U27" s="112"/>
      <c r="V27" s="112"/>
      <c r="W27" s="125"/>
      <c r="X27" s="125"/>
      <c r="Y27" s="125"/>
      <c r="Z27" s="125"/>
      <c r="AA27" s="125"/>
      <c r="AB27" s="125"/>
    </row>
    <row r="28" spans="1:28" x14ac:dyDescent="0.3">
      <c r="A28" s="77">
        <v>1025</v>
      </c>
      <c r="B28" s="6">
        <v>45304</v>
      </c>
      <c r="C28" s="5" t="s">
        <v>13</v>
      </c>
      <c r="D28" s="6">
        <v>45308</v>
      </c>
      <c r="E28" s="26">
        <f>Sales[[#This Row],[Ship Date]]-Sales[[#This Row],[Order Date]]</f>
        <v>4</v>
      </c>
      <c r="F28" s="6" t="str">
        <f>TEXT(Sales[[#This Row],[Ship Date]],"mmm")</f>
        <v>Jan</v>
      </c>
      <c r="G28" s="12">
        <v>149.99</v>
      </c>
      <c r="H28" s="5">
        <v>1</v>
      </c>
      <c r="I28" s="12">
        <f>G28*H28*$J$1</f>
        <v>14.999000000000002</v>
      </c>
      <c r="J28" s="87">
        <f>(Sales[[#This Row],[Retail Price (USD)]]*Sales[[#This Row],[Order Quantity]])/Sales[[#This Row],[Tax (USD)]]</f>
        <v>9.9999999999999982</v>
      </c>
      <c r="K28" s="13">
        <f>G28*H28+I28</f>
        <v>164.989</v>
      </c>
      <c r="L28" s="78">
        <f>Sales[[#This Row],[Retail Price (USD)]]*Sales[[#This Row],[Order Quantity]]</f>
        <v>149.99</v>
      </c>
      <c r="M28" s="14"/>
      <c r="N28" s="130"/>
      <c r="O28" s="112"/>
      <c r="P28" s="112"/>
      <c r="Q28" s="112"/>
      <c r="R28" s="112"/>
      <c r="S28" s="112"/>
      <c r="T28" s="112"/>
      <c r="U28" s="112"/>
      <c r="V28" s="112"/>
      <c r="W28" s="125"/>
      <c r="X28" s="125"/>
      <c r="Y28" s="125"/>
      <c r="Z28" s="125"/>
      <c r="AA28" s="125"/>
      <c r="AB28" s="125"/>
    </row>
    <row r="29" spans="1:28" x14ac:dyDescent="0.3">
      <c r="A29" s="77">
        <v>1026</v>
      </c>
      <c r="B29" s="6">
        <v>45304</v>
      </c>
      <c r="C29" s="5" t="s">
        <v>33</v>
      </c>
      <c r="D29" s="6">
        <v>45305</v>
      </c>
      <c r="E29" s="26">
        <f>Sales[[#This Row],[Ship Date]]-Sales[[#This Row],[Order Date]]</f>
        <v>1</v>
      </c>
      <c r="F29" s="6" t="str">
        <f>TEXT(Sales[[#This Row],[Ship Date]],"mmm")</f>
        <v>Jan</v>
      </c>
      <c r="G29" s="12">
        <v>69.989999999999995</v>
      </c>
      <c r="H29" s="5">
        <v>2</v>
      </c>
      <c r="I29" s="12">
        <f>G29*H29*$J$1</f>
        <v>13.997999999999999</v>
      </c>
      <c r="J29" s="87">
        <f>(Sales[[#This Row],[Retail Price (USD)]]*Sales[[#This Row],[Order Quantity]])/Sales[[#This Row],[Tax (USD)]]</f>
        <v>10</v>
      </c>
      <c r="K29" s="13">
        <f>G29*H29+I29</f>
        <v>153.97799999999998</v>
      </c>
      <c r="L29" s="78">
        <f>Sales[[#This Row],[Retail Price (USD)]]*Sales[[#This Row],[Order Quantity]]</f>
        <v>139.97999999999999</v>
      </c>
      <c r="M29" s="14"/>
      <c r="N29" s="130"/>
      <c r="O29" s="125"/>
      <c r="P29" s="125"/>
      <c r="Q29" s="112"/>
      <c r="R29" s="112"/>
      <c r="S29" s="112"/>
      <c r="T29" s="112"/>
      <c r="U29" s="112"/>
      <c r="V29" s="112"/>
      <c r="W29" s="125"/>
      <c r="X29" s="125"/>
      <c r="Y29" s="125"/>
      <c r="Z29" s="125"/>
      <c r="AA29" s="125"/>
      <c r="AB29" s="125"/>
    </row>
    <row r="30" spans="1:28" x14ac:dyDescent="0.3">
      <c r="A30" s="77">
        <v>1027</v>
      </c>
      <c r="B30" s="6">
        <v>45305</v>
      </c>
      <c r="C30" s="5" t="s">
        <v>34</v>
      </c>
      <c r="D30" s="6">
        <v>45309</v>
      </c>
      <c r="E30" s="26">
        <f>Sales[[#This Row],[Ship Date]]-Sales[[#This Row],[Order Date]]</f>
        <v>4</v>
      </c>
      <c r="F30" s="6" t="str">
        <f>TEXT(Sales[[#This Row],[Ship Date]],"mmm")</f>
        <v>Jan</v>
      </c>
      <c r="G30" s="12">
        <v>39.99</v>
      </c>
      <c r="H30" s="5">
        <v>3</v>
      </c>
      <c r="I30" s="12">
        <f>G30*H30*$J$1</f>
        <v>11.997</v>
      </c>
      <c r="J30" s="87">
        <f>(Sales[[#This Row],[Retail Price (USD)]]*Sales[[#This Row],[Order Quantity]])/Sales[[#This Row],[Tax (USD)]]</f>
        <v>10</v>
      </c>
      <c r="K30" s="13">
        <f>G30*H30+I30</f>
        <v>131.96699999999998</v>
      </c>
      <c r="L30" s="78">
        <f>Sales[[#This Row],[Retail Price (USD)]]*Sales[[#This Row],[Order Quantity]]</f>
        <v>119.97</v>
      </c>
      <c r="M30" s="14"/>
      <c r="N30" s="130"/>
      <c r="O30" s="125"/>
      <c r="P30" s="125"/>
      <c r="Q30" s="125"/>
      <c r="R30" s="125"/>
      <c r="S30" s="129"/>
      <c r="T30" s="125"/>
      <c r="U30" s="125"/>
      <c r="V30" s="125"/>
      <c r="W30" s="125"/>
      <c r="X30" s="125"/>
      <c r="Y30" s="125"/>
      <c r="Z30" s="125"/>
      <c r="AA30" s="125"/>
      <c r="AB30" s="125"/>
    </row>
    <row r="31" spans="1:28" x14ac:dyDescent="0.3">
      <c r="A31" s="77">
        <v>1028</v>
      </c>
      <c r="B31" s="6">
        <v>45305</v>
      </c>
      <c r="C31" s="5" t="s">
        <v>35</v>
      </c>
      <c r="D31" s="6">
        <v>45310</v>
      </c>
      <c r="E31" s="26">
        <f>Sales[[#This Row],[Ship Date]]-Sales[[#This Row],[Order Date]]</f>
        <v>5</v>
      </c>
      <c r="F31" s="6" t="str">
        <f>TEXT(Sales[[#This Row],[Ship Date]],"mmm")</f>
        <v>Jan</v>
      </c>
      <c r="G31" s="12">
        <v>199.99</v>
      </c>
      <c r="H31" s="5">
        <v>1</v>
      </c>
      <c r="I31" s="12">
        <f>G31*H31*$J$1</f>
        <v>19.999000000000002</v>
      </c>
      <c r="J31" s="87">
        <f>(Sales[[#This Row],[Retail Price (USD)]]*Sales[[#This Row],[Order Quantity]])/Sales[[#This Row],[Tax (USD)]]</f>
        <v>10</v>
      </c>
      <c r="K31" s="13">
        <f>G31*H31+I31</f>
        <v>219.989</v>
      </c>
      <c r="L31" s="78">
        <f>Sales[[#This Row],[Retail Price (USD)]]*Sales[[#This Row],[Order Quantity]]</f>
        <v>199.99</v>
      </c>
      <c r="M31" s="14"/>
      <c r="N31" s="130"/>
      <c r="O31" s="125"/>
      <c r="P31" s="125"/>
      <c r="Q31" s="125"/>
      <c r="R31" s="125"/>
      <c r="S31" s="129"/>
      <c r="T31" s="125"/>
      <c r="U31" s="125"/>
      <c r="V31" s="125"/>
      <c r="W31" s="125"/>
      <c r="X31" s="125"/>
      <c r="Y31" s="125"/>
      <c r="Z31" s="125"/>
      <c r="AA31" s="125"/>
      <c r="AB31" s="125"/>
    </row>
    <row r="32" spans="1:28" x14ac:dyDescent="0.3">
      <c r="A32" s="77">
        <v>1029</v>
      </c>
      <c r="B32" s="6">
        <v>45306</v>
      </c>
      <c r="C32" s="5" t="s">
        <v>36</v>
      </c>
      <c r="D32" s="6">
        <v>45310</v>
      </c>
      <c r="E32" s="26">
        <f>Sales[[#This Row],[Ship Date]]-Sales[[#This Row],[Order Date]]</f>
        <v>4</v>
      </c>
      <c r="F32" s="6" t="str">
        <f>TEXT(Sales[[#This Row],[Ship Date]],"mmm")</f>
        <v>Jan</v>
      </c>
      <c r="G32" s="12">
        <v>29.99</v>
      </c>
      <c r="H32" s="5">
        <v>5</v>
      </c>
      <c r="I32" s="12">
        <f>G32*H32*$J$1</f>
        <v>14.994999999999999</v>
      </c>
      <c r="J32" s="87">
        <f>(Sales[[#This Row],[Retail Price (USD)]]*Sales[[#This Row],[Order Quantity]])/Sales[[#This Row],[Tax (USD)]]</f>
        <v>10</v>
      </c>
      <c r="K32" s="13">
        <f>G32*H32+I32</f>
        <v>164.94499999999999</v>
      </c>
      <c r="L32" s="78">
        <f>Sales[[#This Row],[Retail Price (USD)]]*Sales[[#This Row],[Order Quantity]]</f>
        <v>149.94999999999999</v>
      </c>
      <c r="M32" s="14"/>
      <c r="N32" s="130"/>
      <c r="O32" s="125"/>
      <c r="P32" s="125"/>
      <c r="Q32" s="125"/>
      <c r="R32" s="125"/>
      <c r="S32" s="129"/>
      <c r="T32" s="125"/>
      <c r="U32" s="125"/>
      <c r="V32" s="125"/>
      <c r="W32" s="125"/>
      <c r="X32" s="125"/>
      <c r="Y32" s="125"/>
      <c r="Z32" s="125"/>
      <c r="AA32" s="125"/>
      <c r="AB32" s="125"/>
    </row>
    <row r="33" spans="1:28" x14ac:dyDescent="0.3">
      <c r="A33" s="77">
        <v>1030</v>
      </c>
      <c r="B33" s="6">
        <v>45306</v>
      </c>
      <c r="C33" s="5" t="s">
        <v>37</v>
      </c>
      <c r="D33" s="6">
        <v>45310</v>
      </c>
      <c r="E33" s="26">
        <f>Sales[[#This Row],[Ship Date]]-Sales[[#This Row],[Order Date]]</f>
        <v>4</v>
      </c>
      <c r="F33" s="6" t="str">
        <f>TEXT(Sales[[#This Row],[Ship Date]],"mmm")</f>
        <v>Jan</v>
      </c>
      <c r="G33" s="12">
        <v>79.989999999999995</v>
      </c>
      <c r="H33" s="5">
        <v>2</v>
      </c>
      <c r="I33" s="12">
        <f>G33*H33*$J$1</f>
        <v>15.997999999999999</v>
      </c>
      <c r="J33" s="87">
        <f>(Sales[[#This Row],[Retail Price (USD)]]*Sales[[#This Row],[Order Quantity]])/Sales[[#This Row],[Tax (USD)]]</f>
        <v>10</v>
      </c>
      <c r="K33" s="13">
        <f>G33*H33+I33</f>
        <v>175.97799999999998</v>
      </c>
      <c r="L33" s="78">
        <f>Sales[[#This Row],[Retail Price (USD)]]*Sales[[#This Row],[Order Quantity]]</f>
        <v>159.97999999999999</v>
      </c>
      <c r="M33" s="14"/>
      <c r="N33" s="130"/>
      <c r="O33" s="125"/>
      <c r="P33" s="125"/>
      <c r="Q33" s="125"/>
      <c r="R33" s="125"/>
      <c r="S33" s="129"/>
      <c r="T33" s="125"/>
      <c r="U33" s="125"/>
      <c r="V33" s="125"/>
      <c r="W33" s="125"/>
      <c r="X33" s="125"/>
      <c r="Y33" s="125"/>
      <c r="Z33" s="125"/>
      <c r="AA33" s="125"/>
      <c r="AB33" s="125"/>
    </row>
    <row r="34" spans="1:28" x14ac:dyDescent="0.3">
      <c r="A34" s="77">
        <v>1031</v>
      </c>
      <c r="B34" s="6">
        <v>45307</v>
      </c>
      <c r="C34" s="5" t="s">
        <v>38</v>
      </c>
      <c r="D34" s="6">
        <v>45310</v>
      </c>
      <c r="E34" s="26">
        <f>Sales[[#This Row],[Ship Date]]-Sales[[#This Row],[Order Date]]</f>
        <v>3</v>
      </c>
      <c r="F34" s="6" t="str">
        <f>TEXT(Sales[[#This Row],[Ship Date]],"mmm")</f>
        <v>Jan</v>
      </c>
      <c r="G34" s="12">
        <v>49.99</v>
      </c>
      <c r="H34" s="5">
        <v>3</v>
      </c>
      <c r="I34" s="12">
        <f>G34*H34*$J$1</f>
        <v>14.997</v>
      </c>
      <c r="J34" s="87">
        <f>(Sales[[#This Row],[Retail Price (USD)]]*Sales[[#This Row],[Order Quantity]])/Sales[[#This Row],[Tax (USD)]]</f>
        <v>10</v>
      </c>
      <c r="K34" s="13">
        <f>G34*H34+I34</f>
        <v>164.96699999999998</v>
      </c>
      <c r="L34" s="78">
        <f>Sales[[#This Row],[Retail Price (USD)]]*Sales[[#This Row],[Order Quantity]]</f>
        <v>149.97</v>
      </c>
      <c r="M34" s="14"/>
      <c r="N34" s="14"/>
      <c r="S34" s="19"/>
    </row>
    <row r="35" spans="1:28" x14ac:dyDescent="0.3">
      <c r="A35" s="77">
        <v>1032</v>
      </c>
      <c r="B35" s="6">
        <v>45307</v>
      </c>
      <c r="C35" s="5" t="s">
        <v>39</v>
      </c>
      <c r="D35" s="6">
        <v>45308</v>
      </c>
      <c r="E35" s="26">
        <f>Sales[[#This Row],[Ship Date]]-Sales[[#This Row],[Order Date]]</f>
        <v>1</v>
      </c>
      <c r="F35" s="6" t="str">
        <f>TEXT(Sales[[#This Row],[Ship Date]],"mmm")</f>
        <v>Jan</v>
      </c>
      <c r="G35" s="12">
        <v>129.99</v>
      </c>
      <c r="H35" s="5">
        <v>1</v>
      </c>
      <c r="I35" s="12">
        <f>G35*H35*$J$1</f>
        <v>12.999000000000002</v>
      </c>
      <c r="J35" s="87">
        <f>(Sales[[#This Row],[Retail Price (USD)]]*Sales[[#This Row],[Order Quantity]])/Sales[[#This Row],[Tax (USD)]]</f>
        <v>9.9999999999999982</v>
      </c>
      <c r="K35" s="13">
        <f>G35*H35+I35</f>
        <v>142.989</v>
      </c>
      <c r="L35" s="78">
        <f>Sales[[#This Row],[Retail Price (USD)]]*Sales[[#This Row],[Order Quantity]]</f>
        <v>129.99</v>
      </c>
      <c r="M35" s="14"/>
      <c r="N35" s="14"/>
      <c r="S35" s="19"/>
    </row>
    <row r="36" spans="1:28" x14ac:dyDescent="0.3">
      <c r="A36" s="77">
        <v>1033</v>
      </c>
      <c r="B36" s="6">
        <v>45308</v>
      </c>
      <c r="C36" s="5" t="s">
        <v>40</v>
      </c>
      <c r="D36" s="6">
        <v>45310</v>
      </c>
      <c r="E36" s="26">
        <f>Sales[[#This Row],[Ship Date]]-Sales[[#This Row],[Order Date]]</f>
        <v>2</v>
      </c>
      <c r="F36" s="6" t="str">
        <f>TEXT(Sales[[#This Row],[Ship Date]],"mmm")</f>
        <v>Jan</v>
      </c>
      <c r="G36" s="12">
        <v>19.989999999999998</v>
      </c>
      <c r="H36" s="5">
        <v>4</v>
      </c>
      <c r="I36" s="12">
        <f>G36*H36*$J$1</f>
        <v>7.9959999999999996</v>
      </c>
      <c r="J36" s="87">
        <f>(Sales[[#This Row],[Retail Price (USD)]]*Sales[[#This Row],[Order Quantity]])/Sales[[#This Row],[Tax (USD)]]</f>
        <v>10</v>
      </c>
      <c r="K36" s="13">
        <f>G36*H36+I36</f>
        <v>87.955999999999989</v>
      </c>
      <c r="L36" s="78">
        <f>Sales[[#This Row],[Retail Price (USD)]]*Sales[[#This Row],[Order Quantity]]</f>
        <v>79.959999999999994</v>
      </c>
      <c r="M36" s="14"/>
      <c r="N36" s="14"/>
      <c r="S36" s="19"/>
    </row>
    <row r="37" spans="1:28" x14ac:dyDescent="0.3">
      <c r="A37" s="77">
        <v>1034</v>
      </c>
      <c r="B37" s="6">
        <v>45308</v>
      </c>
      <c r="C37" s="5" t="s">
        <v>41</v>
      </c>
      <c r="D37" s="6">
        <v>45310</v>
      </c>
      <c r="E37" s="26">
        <f>Sales[[#This Row],[Ship Date]]-Sales[[#This Row],[Order Date]]</f>
        <v>2</v>
      </c>
      <c r="F37" s="6" t="str">
        <f>TEXT(Sales[[#This Row],[Ship Date]],"mmm")</f>
        <v>Jan</v>
      </c>
      <c r="G37" s="12">
        <v>149.99</v>
      </c>
      <c r="H37" s="5">
        <v>1</v>
      </c>
      <c r="I37" s="12">
        <f>G37*H37*$J$1</f>
        <v>14.999000000000002</v>
      </c>
      <c r="J37" s="87">
        <f>(Sales[[#This Row],[Retail Price (USD)]]*Sales[[#This Row],[Order Quantity]])/Sales[[#This Row],[Tax (USD)]]</f>
        <v>9.9999999999999982</v>
      </c>
      <c r="K37" s="13">
        <f>G37*H37+I37</f>
        <v>164.989</v>
      </c>
      <c r="L37" s="78">
        <f>Sales[[#This Row],[Retail Price (USD)]]*Sales[[#This Row],[Order Quantity]]</f>
        <v>149.99</v>
      </c>
      <c r="M37" s="14"/>
      <c r="N37" s="14"/>
      <c r="Q37" s="18"/>
      <c r="T37"/>
    </row>
    <row r="38" spans="1:28" x14ac:dyDescent="0.3">
      <c r="A38" s="77">
        <v>1035</v>
      </c>
      <c r="B38" s="6">
        <v>45309</v>
      </c>
      <c r="C38" s="5" t="s">
        <v>42</v>
      </c>
      <c r="D38" s="6">
        <v>45314</v>
      </c>
      <c r="E38" s="26">
        <f>Sales[[#This Row],[Ship Date]]-Sales[[#This Row],[Order Date]]</f>
        <v>5</v>
      </c>
      <c r="F38" s="6" t="str">
        <f>TEXT(Sales[[#This Row],[Ship Date]],"mmm")</f>
        <v>Jan</v>
      </c>
      <c r="G38" s="12">
        <v>69.989999999999995</v>
      </c>
      <c r="H38" s="5">
        <v>2</v>
      </c>
      <c r="I38" s="12">
        <f>G38*H38*$J$1</f>
        <v>13.997999999999999</v>
      </c>
      <c r="J38" s="87">
        <f>(Sales[[#This Row],[Retail Price (USD)]]*Sales[[#This Row],[Order Quantity]])/Sales[[#This Row],[Tax (USD)]]</f>
        <v>10</v>
      </c>
      <c r="K38" s="13">
        <f>G38*H38+I38</f>
        <v>153.97799999999998</v>
      </c>
      <c r="L38" s="78">
        <f>Sales[[#This Row],[Retail Price (USD)]]*Sales[[#This Row],[Order Quantity]]</f>
        <v>139.97999999999999</v>
      </c>
      <c r="M38" s="14"/>
      <c r="N38" s="14"/>
      <c r="T38"/>
    </row>
    <row r="39" spans="1:28" x14ac:dyDescent="0.3">
      <c r="A39" s="77">
        <v>1036</v>
      </c>
      <c r="B39" s="6">
        <v>45309</v>
      </c>
      <c r="C39" s="5" t="s">
        <v>43</v>
      </c>
      <c r="D39" s="6">
        <v>45310</v>
      </c>
      <c r="E39" s="26">
        <f>Sales[[#This Row],[Ship Date]]-Sales[[#This Row],[Order Date]]</f>
        <v>1</v>
      </c>
      <c r="F39" s="6" t="str">
        <f>TEXT(Sales[[#This Row],[Ship Date]],"mmm")</f>
        <v>Jan</v>
      </c>
      <c r="G39" s="12">
        <v>39.99</v>
      </c>
      <c r="H39" s="5">
        <v>3</v>
      </c>
      <c r="I39" s="12">
        <f>G39*H39*$J$1</f>
        <v>11.997</v>
      </c>
      <c r="J39" s="87">
        <f>(Sales[[#This Row],[Retail Price (USD)]]*Sales[[#This Row],[Order Quantity]])/Sales[[#This Row],[Tax (USD)]]</f>
        <v>10</v>
      </c>
      <c r="K39" s="13">
        <f>G39*H39+I39</f>
        <v>131.96699999999998</v>
      </c>
      <c r="L39" s="78">
        <f>Sales[[#This Row],[Retail Price (USD)]]*Sales[[#This Row],[Order Quantity]]</f>
        <v>119.97</v>
      </c>
      <c r="M39" s="14"/>
      <c r="N39" s="14"/>
      <c r="S39" s="19"/>
    </row>
    <row r="40" spans="1:28" x14ac:dyDescent="0.3">
      <c r="A40" s="77">
        <v>1037</v>
      </c>
      <c r="B40" s="6">
        <v>45310</v>
      </c>
      <c r="C40" s="5" t="s">
        <v>44</v>
      </c>
      <c r="D40" s="6">
        <v>45311</v>
      </c>
      <c r="E40" s="26">
        <f>Sales[[#This Row],[Ship Date]]-Sales[[#This Row],[Order Date]]</f>
        <v>1</v>
      </c>
      <c r="F40" s="6" t="str">
        <f>TEXT(Sales[[#This Row],[Ship Date]],"mmm")</f>
        <v>Jan</v>
      </c>
      <c r="G40" s="12">
        <v>199.99</v>
      </c>
      <c r="H40" s="5">
        <v>1</v>
      </c>
      <c r="I40" s="12">
        <f>G40*H40*$J$1</f>
        <v>19.999000000000002</v>
      </c>
      <c r="J40" s="87">
        <f>(Sales[[#This Row],[Retail Price (USD)]]*Sales[[#This Row],[Order Quantity]])/Sales[[#This Row],[Tax (USD)]]</f>
        <v>10</v>
      </c>
      <c r="K40" s="13">
        <f>G40*H40+I40</f>
        <v>219.989</v>
      </c>
      <c r="L40" s="78">
        <f>Sales[[#This Row],[Retail Price (USD)]]*Sales[[#This Row],[Order Quantity]]</f>
        <v>199.99</v>
      </c>
      <c r="M40" s="14"/>
      <c r="N40" s="14"/>
      <c r="S40" s="19"/>
    </row>
    <row r="41" spans="1:28" x14ac:dyDescent="0.3">
      <c r="A41" s="77">
        <v>1038</v>
      </c>
      <c r="B41" s="6">
        <v>45310</v>
      </c>
      <c r="C41" s="5" t="s">
        <v>45</v>
      </c>
      <c r="D41" s="6">
        <v>45313</v>
      </c>
      <c r="E41" s="26">
        <f>Sales[[#This Row],[Ship Date]]-Sales[[#This Row],[Order Date]]</f>
        <v>3</v>
      </c>
      <c r="F41" s="6" t="str">
        <f>TEXT(Sales[[#This Row],[Ship Date]],"mmm")</f>
        <v>Jan</v>
      </c>
      <c r="G41" s="12">
        <v>29.99</v>
      </c>
      <c r="H41" s="5">
        <v>5</v>
      </c>
      <c r="I41" s="12">
        <f>G41*H41*$J$1</f>
        <v>14.994999999999999</v>
      </c>
      <c r="J41" s="87">
        <f>(Sales[[#This Row],[Retail Price (USD)]]*Sales[[#This Row],[Order Quantity]])/Sales[[#This Row],[Tax (USD)]]</f>
        <v>10</v>
      </c>
      <c r="K41" s="13">
        <f>G41*H41+I41</f>
        <v>164.94499999999999</v>
      </c>
      <c r="L41" s="78">
        <f>Sales[[#This Row],[Retail Price (USD)]]*Sales[[#This Row],[Order Quantity]]</f>
        <v>149.94999999999999</v>
      </c>
      <c r="M41" s="14"/>
      <c r="N41" s="14"/>
      <c r="S41" s="19"/>
    </row>
    <row r="42" spans="1:28" x14ac:dyDescent="0.3">
      <c r="A42" s="77">
        <v>1039</v>
      </c>
      <c r="B42" s="6">
        <v>45311</v>
      </c>
      <c r="C42" s="5" t="s">
        <v>11</v>
      </c>
      <c r="D42" s="6">
        <v>45315</v>
      </c>
      <c r="E42" s="26">
        <f>Sales[[#This Row],[Ship Date]]-Sales[[#This Row],[Order Date]]</f>
        <v>4</v>
      </c>
      <c r="F42" s="6" t="str">
        <f>TEXT(Sales[[#This Row],[Ship Date]],"mmm")</f>
        <v>Jan</v>
      </c>
      <c r="G42" s="12">
        <v>79.989999999999995</v>
      </c>
      <c r="H42" s="5">
        <v>2</v>
      </c>
      <c r="I42" s="12">
        <f>G42*H42*$J$1</f>
        <v>15.997999999999999</v>
      </c>
      <c r="J42" s="87">
        <f>(Sales[[#This Row],[Retail Price (USD)]]*Sales[[#This Row],[Order Quantity]])/Sales[[#This Row],[Tax (USD)]]</f>
        <v>10</v>
      </c>
      <c r="K42" s="13">
        <f>G42*H42+I42</f>
        <v>175.97799999999998</v>
      </c>
      <c r="L42" s="78">
        <f>Sales[[#This Row],[Retail Price (USD)]]*Sales[[#This Row],[Order Quantity]]</f>
        <v>159.97999999999999</v>
      </c>
      <c r="M42" s="14"/>
      <c r="N42" s="14"/>
      <c r="S42" s="19"/>
    </row>
    <row r="43" spans="1:28" x14ac:dyDescent="0.3">
      <c r="A43" s="77">
        <v>1040</v>
      </c>
      <c r="B43" s="6">
        <v>45311</v>
      </c>
      <c r="C43" s="5" t="s">
        <v>32</v>
      </c>
      <c r="D43" s="6">
        <v>45312</v>
      </c>
      <c r="E43" s="26">
        <f>Sales[[#This Row],[Ship Date]]-Sales[[#This Row],[Order Date]]</f>
        <v>1</v>
      </c>
      <c r="F43" s="6" t="str">
        <f>TEXT(Sales[[#This Row],[Ship Date]],"mmm")</f>
        <v>Jan</v>
      </c>
      <c r="G43" s="12">
        <v>49.99</v>
      </c>
      <c r="H43" s="5">
        <v>3</v>
      </c>
      <c r="I43" s="12">
        <f>G43*H43*$J$1</f>
        <v>14.997</v>
      </c>
      <c r="J43" s="87">
        <f>(Sales[[#This Row],[Retail Price (USD)]]*Sales[[#This Row],[Order Quantity]])/Sales[[#This Row],[Tax (USD)]]</f>
        <v>10</v>
      </c>
      <c r="K43" s="13">
        <f>G43*H43+I43</f>
        <v>164.96699999999998</v>
      </c>
      <c r="L43" s="78">
        <f>Sales[[#This Row],[Retail Price (USD)]]*Sales[[#This Row],[Order Quantity]]</f>
        <v>149.97</v>
      </c>
      <c r="M43" s="14"/>
      <c r="N43" s="14"/>
      <c r="S43" s="19"/>
    </row>
    <row r="44" spans="1:28" x14ac:dyDescent="0.3">
      <c r="A44" s="77">
        <v>1041</v>
      </c>
      <c r="B44" s="6">
        <v>45312</v>
      </c>
      <c r="C44" s="5" t="s">
        <v>13</v>
      </c>
      <c r="D44" s="6">
        <v>45317</v>
      </c>
      <c r="E44" s="26">
        <f>Sales[[#This Row],[Ship Date]]-Sales[[#This Row],[Order Date]]</f>
        <v>5</v>
      </c>
      <c r="F44" s="6" t="str">
        <f>TEXT(Sales[[#This Row],[Ship Date]],"mmm")</f>
        <v>Jan</v>
      </c>
      <c r="G44" s="12">
        <v>129.99</v>
      </c>
      <c r="H44" s="5">
        <v>1</v>
      </c>
      <c r="I44" s="12">
        <f>G44*H44*$J$1</f>
        <v>12.999000000000002</v>
      </c>
      <c r="J44" s="87">
        <f>(Sales[[#This Row],[Retail Price (USD)]]*Sales[[#This Row],[Order Quantity]])/Sales[[#This Row],[Tax (USD)]]</f>
        <v>9.9999999999999982</v>
      </c>
      <c r="K44" s="13">
        <f>G44*H44+I44</f>
        <v>142.989</v>
      </c>
      <c r="L44" s="78">
        <f>Sales[[#This Row],[Retail Price (USD)]]*Sales[[#This Row],[Order Quantity]]</f>
        <v>129.99</v>
      </c>
      <c r="M44" s="14"/>
      <c r="N44" s="14"/>
      <c r="S44" s="19"/>
    </row>
    <row r="45" spans="1:28" x14ac:dyDescent="0.3">
      <c r="A45" s="77">
        <v>1042</v>
      </c>
      <c r="B45" s="6">
        <v>45312</v>
      </c>
      <c r="C45" s="5" t="s">
        <v>46</v>
      </c>
      <c r="D45" s="6">
        <v>45314</v>
      </c>
      <c r="E45" s="26">
        <f>Sales[[#This Row],[Ship Date]]-Sales[[#This Row],[Order Date]]</f>
        <v>2</v>
      </c>
      <c r="F45" s="6" t="str">
        <f>TEXT(Sales[[#This Row],[Ship Date]],"mmm")</f>
        <v>Jan</v>
      </c>
      <c r="G45" s="12">
        <v>19.989999999999998</v>
      </c>
      <c r="H45" s="5">
        <v>4</v>
      </c>
      <c r="I45" s="12">
        <f>G45*H45*$J$1</f>
        <v>7.9959999999999996</v>
      </c>
      <c r="J45" s="87">
        <f>(Sales[[#This Row],[Retail Price (USD)]]*Sales[[#This Row],[Order Quantity]])/Sales[[#This Row],[Tax (USD)]]</f>
        <v>10</v>
      </c>
      <c r="K45" s="13">
        <f>G45*H45+I45</f>
        <v>87.955999999999989</v>
      </c>
      <c r="L45" s="78">
        <f>Sales[[#This Row],[Retail Price (USD)]]*Sales[[#This Row],[Order Quantity]]</f>
        <v>79.959999999999994</v>
      </c>
      <c r="M45" s="14"/>
      <c r="N45" s="14"/>
      <c r="S45" s="19"/>
    </row>
    <row r="46" spans="1:28" x14ac:dyDescent="0.3">
      <c r="A46" s="77">
        <v>1043</v>
      </c>
      <c r="B46" s="6">
        <v>45313</v>
      </c>
      <c r="C46" s="5" t="s">
        <v>47</v>
      </c>
      <c r="D46" s="6">
        <v>45316</v>
      </c>
      <c r="E46" s="26">
        <f>Sales[[#This Row],[Ship Date]]-Sales[[#This Row],[Order Date]]</f>
        <v>3</v>
      </c>
      <c r="F46" s="6" t="str">
        <f>TEXT(Sales[[#This Row],[Ship Date]],"mmm")</f>
        <v>Jan</v>
      </c>
      <c r="G46" s="12">
        <v>149.99</v>
      </c>
      <c r="H46" s="5">
        <v>1</v>
      </c>
      <c r="I46" s="12">
        <f>G46*H46*$J$1</f>
        <v>14.999000000000002</v>
      </c>
      <c r="J46" s="87">
        <f>(Sales[[#This Row],[Retail Price (USD)]]*Sales[[#This Row],[Order Quantity]])/Sales[[#This Row],[Tax (USD)]]</f>
        <v>9.9999999999999982</v>
      </c>
      <c r="K46" s="13">
        <f>G46*H46+I46</f>
        <v>164.989</v>
      </c>
      <c r="L46" s="78">
        <f>Sales[[#This Row],[Retail Price (USD)]]*Sales[[#This Row],[Order Quantity]]</f>
        <v>149.99</v>
      </c>
      <c r="M46" s="14"/>
      <c r="N46" s="14"/>
      <c r="S46" s="19"/>
    </row>
    <row r="47" spans="1:28" x14ac:dyDescent="0.3">
      <c r="A47" s="77">
        <v>1044</v>
      </c>
      <c r="B47" s="6">
        <v>45313</v>
      </c>
      <c r="C47" s="5" t="s">
        <v>12</v>
      </c>
      <c r="D47" s="6">
        <v>45316</v>
      </c>
      <c r="E47" s="26">
        <f>Sales[[#This Row],[Ship Date]]-Sales[[#This Row],[Order Date]]</f>
        <v>3</v>
      </c>
      <c r="F47" s="6" t="str">
        <f>TEXT(Sales[[#This Row],[Ship Date]],"mmm")</f>
        <v>Jan</v>
      </c>
      <c r="G47" s="12">
        <v>69.989999999999995</v>
      </c>
      <c r="H47" s="5">
        <v>2</v>
      </c>
      <c r="I47" s="12">
        <f>G47*H47*$J$1</f>
        <v>13.997999999999999</v>
      </c>
      <c r="J47" s="87">
        <f>(Sales[[#This Row],[Retail Price (USD)]]*Sales[[#This Row],[Order Quantity]])/Sales[[#This Row],[Tax (USD)]]</f>
        <v>10</v>
      </c>
      <c r="K47" s="13">
        <f>G47*H47+I47</f>
        <v>153.97799999999998</v>
      </c>
      <c r="L47" s="78">
        <f>Sales[[#This Row],[Retail Price (USD)]]*Sales[[#This Row],[Order Quantity]]</f>
        <v>139.97999999999999</v>
      </c>
      <c r="M47" s="14"/>
      <c r="N47" s="14"/>
      <c r="S47" s="19"/>
    </row>
    <row r="48" spans="1:28" x14ac:dyDescent="0.3">
      <c r="A48" s="77">
        <v>1045</v>
      </c>
      <c r="B48" s="6">
        <v>45314</v>
      </c>
      <c r="C48" s="5" t="s">
        <v>48</v>
      </c>
      <c r="D48" s="6">
        <v>45318</v>
      </c>
      <c r="E48" s="26">
        <f>Sales[[#This Row],[Ship Date]]-Sales[[#This Row],[Order Date]]</f>
        <v>4</v>
      </c>
      <c r="F48" s="6" t="str">
        <f>TEXT(Sales[[#This Row],[Ship Date]],"mmm")</f>
        <v>Jan</v>
      </c>
      <c r="G48" s="12">
        <v>39.99</v>
      </c>
      <c r="H48" s="5">
        <v>3</v>
      </c>
      <c r="I48" s="12">
        <f>G48*H48*$J$1</f>
        <v>11.997</v>
      </c>
      <c r="J48" s="87">
        <f>(Sales[[#This Row],[Retail Price (USD)]]*Sales[[#This Row],[Order Quantity]])/Sales[[#This Row],[Tax (USD)]]</f>
        <v>10</v>
      </c>
      <c r="K48" s="13">
        <f>G48*H48+I48</f>
        <v>131.96699999999998</v>
      </c>
      <c r="L48" s="78">
        <f>Sales[[#This Row],[Retail Price (USD)]]*Sales[[#This Row],[Order Quantity]]</f>
        <v>119.97</v>
      </c>
      <c r="M48" s="14"/>
      <c r="N48" s="14"/>
      <c r="S48" s="19"/>
    </row>
    <row r="49" spans="1:19" x14ac:dyDescent="0.3">
      <c r="A49" s="77">
        <v>1046</v>
      </c>
      <c r="B49" s="6">
        <v>45314</v>
      </c>
      <c r="C49" s="5" t="s">
        <v>28</v>
      </c>
      <c r="D49" s="6">
        <v>45317</v>
      </c>
      <c r="E49" s="26">
        <f>Sales[[#This Row],[Ship Date]]-Sales[[#This Row],[Order Date]]</f>
        <v>3</v>
      </c>
      <c r="F49" s="6" t="str">
        <f>TEXT(Sales[[#This Row],[Ship Date]],"mmm")</f>
        <v>Jan</v>
      </c>
      <c r="G49" s="12">
        <v>199.99</v>
      </c>
      <c r="H49" s="5">
        <v>1</v>
      </c>
      <c r="I49" s="12">
        <f>G49*H49*$J$1</f>
        <v>19.999000000000002</v>
      </c>
      <c r="J49" s="87">
        <f>(Sales[[#This Row],[Retail Price (USD)]]*Sales[[#This Row],[Order Quantity]])/Sales[[#This Row],[Tax (USD)]]</f>
        <v>10</v>
      </c>
      <c r="K49" s="13">
        <f>G49*H49+I49</f>
        <v>219.989</v>
      </c>
      <c r="L49" s="78">
        <f>Sales[[#This Row],[Retail Price (USD)]]*Sales[[#This Row],[Order Quantity]]</f>
        <v>199.99</v>
      </c>
      <c r="M49" s="14"/>
      <c r="N49" s="14"/>
      <c r="S49" s="19"/>
    </row>
    <row r="50" spans="1:19" x14ac:dyDescent="0.3">
      <c r="A50" s="77">
        <v>1047</v>
      </c>
      <c r="B50" s="6">
        <v>45315</v>
      </c>
      <c r="C50" s="5" t="s">
        <v>49</v>
      </c>
      <c r="D50" s="6">
        <v>45316</v>
      </c>
      <c r="E50" s="26">
        <f>Sales[[#This Row],[Ship Date]]-Sales[[#This Row],[Order Date]]</f>
        <v>1</v>
      </c>
      <c r="F50" s="6" t="str">
        <f>TEXT(Sales[[#This Row],[Ship Date]],"mmm")</f>
        <v>Jan</v>
      </c>
      <c r="G50" s="12">
        <v>29.99</v>
      </c>
      <c r="H50" s="5">
        <v>5</v>
      </c>
      <c r="I50" s="12">
        <f>G50*H50*$J$1</f>
        <v>14.994999999999999</v>
      </c>
      <c r="J50" s="87">
        <f>(Sales[[#This Row],[Retail Price (USD)]]*Sales[[#This Row],[Order Quantity]])/Sales[[#This Row],[Tax (USD)]]</f>
        <v>10</v>
      </c>
      <c r="K50" s="13">
        <f>G50*H50+I50</f>
        <v>164.94499999999999</v>
      </c>
      <c r="L50" s="78">
        <f>Sales[[#This Row],[Retail Price (USD)]]*Sales[[#This Row],[Order Quantity]]</f>
        <v>149.94999999999999</v>
      </c>
      <c r="M50" s="14"/>
      <c r="N50" s="14"/>
      <c r="S50" s="19"/>
    </row>
    <row r="51" spans="1:19" x14ac:dyDescent="0.3">
      <c r="A51" s="77">
        <v>1048</v>
      </c>
      <c r="B51" s="6">
        <v>45315</v>
      </c>
      <c r="C51" s="5" t="s">
        <v>50</v>
      </c>
      <c r="D51" s="6">
        <v>45317</v>
      </c>
      <c r="E51" s="26">
        <f>Sales[[#This Row],[Ship Date]]-Sales[[#This Row],[Order Date]]</f>
        <v>2</v>
      </c>
      <c r="F51" s="6" t="str">
        <f>TEXT(Sales[[#This Row],[Ship Date]],"mmm")</f>
        <v>Jan</v>
      </c>
      <c r="G51" s="12">
        <v>79.989999999999995</v>
      </c>
      <c r="H51" s="5">
        <v>2</v>
      </c>
      <c r="I51" s="12">
        <f>G51*H51*$J$1</f>
        <v>15.997999999999999</v>
      </c>
      <c r="J51" s="87">
        <f>(Sales[[#This Row],[Retail Price (USD)]]*Sales[[#This Row],[Order Quantity]])/Sales[[#This Row],[Tax (USD)]]</f>
        <v>10</v>
      </c>
      <c r="K51" s="13">
        <f>G51*H51+I51</f>
        <v>175.97799999999998</v>
      </c>
      <c r="L51" s="78">
        <f>Sales[[#This Row],[Retail Price (USD)]]*Sales[[#This Row],[Order Quantity]]</f>
        <v>159.97999999999999</v>
      </c>
      <c r="M51" s="14"/>
      <c r="N51" s="14"/>
      <c r="S51" s="19"/>
    </row>
    <row r="52" spans="1:19" x14ac:dyDescent="0.3">
      <c r="A52" s="77">
        <v>1049</v>
      </c>
      <c r="B52" s="6">
        <v>45316</v>
      </c>
      <c r="C52" s="5" t="s">
        <v>51</v>
      </c>
      <c r="D52" s="6">
        <v>45321</v>
      </c>
      <c r="E52" s="26">
        <f>Sales[[#This Row],[Ship Date]]-Sales[[#This Row],[Order Date]]</f>
        <v>5</v>
      </c>
      <c r="F52" s="6" t="str">
        <f>TEXT(Sales[[#This Row],[Ship Date]],"mmm")</f>
        <v>Jan</v>
      </c>
      <c r="G52" s="12">
        <v>49.99</v>
      </c>
      <c r="H52" s="5">
        <v>3</v>
      </c>
      <c r="I52" s="12">
        <f>G52*H52*$J$1</f>
        <v>14.997</v>
      </c>
      <c r="J52" s="87">
        <f>(Sales[[#This Row],[Retail Price (USD)]]*Sales[[#This Row],[Order Quantity]])/Sales[[#This Row],[Tax (USD)]]</f>
        <v>10</v>
      </c>
      <c r="K52" s="13">
        <f>G52*H52+I52</f>
        <v>164.96699999999998</v>
      </c>
      <c r="L52" s="78">
        <f>Sales[[#This Row],[Retail Price (USD)]]*Sales[[#This Row],[Order Quantity]]</f>
        <v>149.97</v>
      </c>
      <c r="M52" s="14"/>
      <c r="N52" s="14"/>
      <c r="S52" s="19"/>
    </row>
    <row r="53" spans="1:19" x14ac:dyDescent="0.3">
      <c r="A53" s="77">
        <v>1050</v>
      </c>
      <c r="B53" s="6">
        <v>45316</v>
      </c>
      <c r="C53" s="5" t="s">
        <v>52</v>
      </c>
      <c r="D53" s="6">
        <v>45318</v>
      </c>
      <c r="E53" s="26">
        <f>Sales[[#This Row],[Ship Date]]-Sales[[#This Row],[Order Date]]</f>
        <v>2</v>
      </c>
      <c r="F53" s="6" t="str">
        <f>TEXT(Sales[[#This Row],[Ship Date]],"mmm")</f>
        <v>Jan</v>
      </c>
      <c r="G53" s="12">
        <v>129.99</v>
      </c>
      <c r="H53" s="5">
        <v>1</v>
      </c>
      <c r="I53" s="12">
        <f>G53*H53*$J$1</f>
        <v>12.999000000000002</v>
      </c>
      <c r="J53" s="87">
        <f>(Sales[[#This Row],[Retail Price (USD)]]*Sales[[#This Row],[Order Quantity]])/Sales[[#This Row],[Tax (USD)]]</f>
        <v>9.9999999999999982</v>
      </c>
      <c r="K53" s="13">
        <f>G53*H53+I53</f>
        <v>142.989</v>
      </c>
      <c r="L53" s="78">
        <f>Sales[[#This Row],[Retail Price (USD)]]*Sales[[#This Row],[Order Quantity]]</f>
        <v>129.99</v>
      </c>
      <c r="M53" s="14"/>
      <c r="N53" s="14"/>
      <c r="S53" s="19"/>
    </row>
    <row r="54" spans="1:19" x14ac:dyDescent="0.3">
      <c r="A54" s="77">
        <v>1051</v>
      </c>
      <c r="B54" s="6">
        <v>45317</v>
      </c>
      <c r="C54" s="5" t="s">
        <v>53</v>
      </c>
      <c r="D54" s="6">
        <v>45320</v>
      </c>
      <c r="E54" s="26">
        <f>Sales[[#This Row],[Ship Date]]-Sales[[#This Row],[Order Date]]</f>
        <v>3</v>
      </c>
      <c r="F54" s="6" t="str">
        <f>TEXT(Sales[[#This Row],[Ship Date]],"mmm")</f>
        <v>Jan</v>
      </c>
      <c r="G54" s="12">
        <v>19.989999999999998</v>
      </c>
      <c r="H54" s="5">
        <v>4</v>
      </c>
      <c r="I54" s="12">
        <f>G54*H54*$J$1</f>
        <v>7.9959999999999996</v>
      </c>
      <c r="J54" s="87">
        <f>(Sales[[#This Row],[Retail Price (USD)]]*Sales[[#This Row],[Order Quantity]])/Sales[[#This Row],[Tax (USD)]]</f>
        <v>10</v>
      </c>
      <c r="K54" s="13">
        <f>G54*H54+I54</f>
        <v>87.955999999999989</v>
      </c>
      <c r="L54" s="78">
        <f>Sales[[#This Row],[Retail Price (USD)]]*Sales[[#This Row],[Order Quantity]]</f>
        <v>79.959999999999994</v>
      </c>
      <c r="M54" s="14"/>
      <c r="N54" s="14"/>
      <c r="S54" s="19"/>
    </row>
    <row r="55" spans="1:19" x14ac:dyDescent="0.3">
      <c r="A55" s="77">
        <v>1052</v>
      </c>
      <c r="B55" s="6">
        <v>45317</v>
      </c>
      <c r="C55" s="5" t="s">
        <v>54</v>
      </c>
      <c r="D55" s="6">
        <v>45319</v>
      </c>
      <c r="E55" s="26">
        <f>Sales[[#This Row],[Ship Date]]-Sales[[#This Row],[Order Date]]</f>
        <v>2</v>
      </c>
      <c r="F55" s="6" t="str">
        <f>TEXT(Sales[[#This Row],[Ship Date]],"mmm")</f>
        <v>Jan</v>
      </c>
      <c r="G55" s="12">
        <v>149.99</v>
      </c>
      <c r="H55" s="5">
        <v>1</v>
      </c>
      <c r="I55" s="12">
        <f>G55*H55*$J$1</f>
        <v>14.999000000000002</v>
      </c>
      <c r="J55" s="87">
        <f>(Sales[[#This Row],[Retail Price (USD)]]*Sales[[#This Row],[Order Quantity]])/Sales[[#This Row],[Tax (USD)]]</f>
        <v>9.9999999999999982</v>
      </c>
      <c r="K55" s="13">
        <f>G55*H55+I55</f>
        <v>164.989</v>
      </c>
      <c r="L55" s="78">
        <f>Sales[[#This Row],[Retail Price (USD)]]*Sales[[#This Row],[Order Quantity]]</f>
        <v>149.99</v>
      </c>
      <c r="M55" s="14"/>
      <c r="N55" s="14"/>
    </row>
    <row r="56" spans="1:19" x14ac:dyDescent="0.3">
      <c r="A56" s="77">
        <v>1053</v>
      </c>
      <c r="B56" s="6">
        <v>45318</v>
      </c>
      <c r="C56" s="5" t="s">
        <v>55</v>
      </c>
      <c r="D56" s="6">
        <v>45322</v>
      </c>
      <c r="E56" s="26">
        <f>Sales[[#This Row],[Ship Date]]-Sales[[#This Row],[Order Date]]</f>
        <v>4</v>
      </c>
      <c r="F56" s="6" t="str">
        <f>TEXT(Sales[[#This Row],[Ship Date]],"mmm")</f>
        <v>Jan</v>
      </c>
      <c r="G56" s="12">
        <v>69.989999999999995</v>
      </c>
      <c r="H56" s="5">
        <v>2</v>
      </c>
      <c r="I56" s="12">
        <f>G56*H56*$J$1</f>
        <v>13.997999999999999</v>
      </c>
      <c r="J56" s="87">
        <f>(Sales[[#This Row],[Retail Price (USD)]]*Sales[[#This Row],[Order Quantity]])/Sales[[#This Row],[Tax (USD)]]</f>
        <v>10</v>
      </c>
      <c r="K56" s="13">
        <f>G56*H56+I56</f>
        <v>153.97799999999998</v>
      </c>
      <c r="L56" s="78">
        <f>Sales[[#This Row],[Retail Price (USD)]]*Sales[[#This Row],[Order Quantity]]</f>
        <v>139.97999999999999</v>
      </c>
      <c r="M56" s="14"/>
      <c r="N56" s="14"/>
    </row>
    <row r="57" spans="1:19" x14ac:dyDescent="0.3">
      <c r="A57" s="77">
        <v>1054</v>
      </c>
      <c r="B57" s="6">
        <v>45318</v>
      </c>
      <c r="C57" s="5" t="s">
        <v>56</v>
      </c>
      <c r="D57" s="6">
        <v>45322</v>
      </c>
      <c r="E57" s="26">
        <f>Sales[[#This Row],[Ship Date]]-Sales[[#This Row],[Order Date]]</f>
        <v>4</v>
      </c>
      <c r="F57" s="6" t="str">
        <f>TEXT(Sales[[#This Row],[Ship Date]],"mmm")</f>
        <v>Jan</v>
      </c>
      <c r="G57" s="12">
        <v>39.99</v>
      </c>
      <c r="H57" s="5">
        <v>3</v>
      </c>
      <c r="I57" s="12">
        <f>G57*H57*$J$1</f>
        <v>11.997</v>
      </c>
      <c r="J57" s="87">
        <f>(Sales[[#This Row],[Retail Price (USD)]]*Sales[[#This Row],[Order Quantity]])/Sales[[#This Row],[Tax (USD)]]</f>
        <v>10</v>
      </c>
      <c r="K57" s="13">
        <f>G57*H57+I57</f>
        <v>131.96699999999998</v>
      </c>
      <c r="L57" s="78">
        <f>Sales[[#This Row],[Retail Price (USD)]]*Sales[[#This Row],[Order Quantity]]</f>
        <v>119.97</v>
      </c>
      <c r="M57" s="14"/>
      <c r="N57" s="14"/>
    </row>
    <row r="58" spans="1:19" x14ac:dyDescent="0.3">
      <c r="A58" s="77">
        <v>1055</v>
      </c>
      <c r="B58" s="6">
        <v>45319</v>
      </c>
      <c r="C58" s="5" t="s">
        <v>57</v>
      </c>
      <c r="D58" s="6">
        <v>45320</v>
      </c>
      <c r="E58" s="26">
        <f>Sales[[#This Row],[Ship Date]]-Sales[[#This Row],[Order Date]]</f>
        <v>1</v>
      </c>
      <c r="F58" s="6" t="str">
        <f>TEXT(Sales[[#This Row],[Ship Date]],"mmm")</f>
        <v>Jan</v>
      </c>
      <c r="G58" s="12">
        <v>199.99</v>
      </c>
      <c r="H58" s="5">
        <v>1</v>
      </c>
      <c r="I58" s="12">
        <f>G58*H58*$J$1</f>
        <v>19.999000000000002</v>
      </c>
      <c r="J58" s="87">
        <f>(Sales[[#This Row],[Retail Price (USD)]]*Sales[[#This Row],[Order Quantity]])/Sales[[#This Row],[Tax (USD)]]</f>
        <v>10</v>
      </c>
      <c r="K58" s="13">
        <f>G58*H58+I58</f>
        <v>219.989</v>
      </c>
      <c r="L58" s="78">
        <f>Sales[[#This Row],[Retail Price (USD)]]*Sales[[#This Row],[Order Quantity]]</f>
        <v>199.99</v>
      </c>
      <c r="M58" s="14"/>
      <c r="N58" s="14"/>
    </row>
    <row r="59" spans="1:19" x14ac:dyDescent="0.3">
      <c r="A59" s="77">
        <v>1056</v>
      </c>
      <c r="B59" s="6">
        <v>45319</v>
      </c>
      <c r="C59" s="5" t="s">
        <v>58</v>
      </c>
      <c r="D59" s="6">
        <v>45320</v>
      </c>
      <c r="E59" s="26">
        <f>Sales[[#This Row],[Ship Date]]-Sales[[#This Row],[Order Date]]</f>
        <v>1</v>
      </c>
      <c r="F59" s="6" t="str">
        <f>TEXT(Sales[[#This Row],[Ship Date]],"mmm")</f>
        <v>Jan</v>
      </c>
      <c r="G59" s="12">
        <v>29.99</v>
      </c>
      <c r="H59" s="5">
        <v>5</v>
      </c>
      <c r="I59" s="12">
        <f>G59*H59*$J$1</f>
        <v>14.994999999999999</v>
      </c>
      <c r="J59" s="87">
        <f>(Sales[[#This Row],[Retail Price (USD)]]*Sales[[#This Row],[Order Quantity]])/Sales[[#This Row],[Tax (USD)]]</f>
        <v>10</v>
      </c>
      <c r="K59" s="13">
        <f>G59*H59+I59</f>
        <v>164.94499999999999</v>
      </c>
      <c r="L59" s="78">
        <f>Sales[[#This Row],[Retail Price (USD)]]*Sales[[#This Row],[Order Quantity]]</f>
        <v>149.94999999999999</v>
      </c>
      <c r="M59" s="14"/>
      <c r="N59" s="14"/>
    </row>
    <row r="60" spans="1:19" x14ac:dyDescent="0.3">
      <c r="A60" s="77">
        <v>1057</v>
      </c>
      <c r="B60" s="6">
        <v>45320</v>
      </c>
      <c r="C60" s="5" t="s">
        <v>59</v>
      </c>
      <c r="D60" s="6">
        <v>45321</v>
      </c>
      <c r="E60" s="26">
        <f>Sales[[#This Row],[Ship Date]]-Sales[[#This Row],[Order Date]]</f>
        <v>1</v>
      </c>
      <c r="F60" s="6" t="str">
        <f>TEXT(Sales[[#This Row],[Ship Date]],"mmm")</f>
        <v>Jan</v>
      </c>
      <c r="G60" s="12">
        <v>79.989999999999995</v>
      </c>
      <c r="H60" s="5">
        <v>2</v>
      </c>
      <c r="I60" s="12">
        <f>G60*H60*$J$1</f>
        <v>15.997999999999999</v>
      </c>
      <c r="J60" s="87">
        <f>(Sales[[#This Row],[Retail Price (USD)]]*Sales[[#This Row],[Order Quantity]])/Sales[[#This Row],[Tax (USD)]]</f>
        <v>10</v>
      </c>
      <c r="K60" s="13">
        <f>G60*H60+I60</f>
        <v>175.97799999999998</v>
      </c>
      <c r="L60" s="78">
        <f>Sales[[#This Row],[Retail Price (USD)]]*Sales[[#This Row],[Order Quantity]]</f>
        <v>159.97999999999999</v>
      </c>
      <c r="M60" s="14"/>
      <c r="N60" s="14"/>
    </row>
    <row r="61" spans="1:19" x14ac:dyDescent="0.3">
      <c r="A61" s="77">
        <v>1058</v>
      </c>
      <c r="B61" s="6">
        <v>45320</v>
      </c>
      <c r="C61" s="5" t="s">
        <v>46</v>
      </c>
      <c r="D61" s="6">
        <v>45322</v>
      </c>
      <c r="E61" s="26">
        <f>Sales[[#This Row],[Ship Date]]-Sales[[#This Row],[Order Date]]</f>
        <v>2</v>
      </c>
      <c r="F61" s="6" t="str">
        <f>TEXT(Sales[[#This Row],[Ship Date]],"mmm")</f>
        <v>Jan</v>
      </c>
      <c r="G61" s="12">
        <v>49.99</v>
      </c>
      <c r="H61" s="5">
        <v>3</v>
      </c>
      <c r="I61" s="12">
        <f>G61*H61*$J$1</f>
        <v>14.997</v>
      </c>
      <c r="J61" s="87">
        <f>(Sales[[#This Row],[Retail Price (USD)]]*Sales[[#This Row],[Order Quantity]])/Sales[[#This Row],[Tax (USD)]]</f>
        <v>10</v>
      </c>
      <c r="K61" s="13">
        <f>G61*H61+I61</f>
        <v>164.96699999999998</v>
      </c>
      <c r="L61" s="78">
        <f>Sales[[#This Row],[Retail Price (USD)]]*Sales[[#This Row],[Order Quantity]]</f>
        <v>149.97</v>
      </c>
      <c r="M61" s="14"/>
      <c r="N61" s="14"/>
    </row>
    <row r="62" spans="1:19" x14ac:dyDescent="0.3">
      <c r="A62" s="77">
        <v>1059</v>
      </c>
      <c r="B62" s="6">
        <v>45321</v>
      </c>
      <c r="C62" s="5" t="s">
        <v>47</v>
      </c>
      <c r="D62" s="6">
        <v>45322</v>
      </c>
      <c r="E62" s="26">
        <f>Sales[[#This Row],[Ship Date]]-Sales[[#This Row],[Order Date]]</f>
        <v>1</v>
      </c>
      <c r="F62" s="6" t="str">
        <f>TEXT(Sales[[#This Row],[Ship Date]],"mmm")</f>
        <v>Jan</v>
      </c>
      <c r="G62" s="12">
        <v>129.99</v>
      </c>
      <c r="H62" s="5">
        <v>1</v>
      </c>
      <c r="I62" s="12">
        <f>G62*H62*$J$1</f>
        <v>12.999000000000002</v>
      </c>
      <c r="J62" s="87">
        <f>(Sales[[#This Row],[Retail Price (USD)]]*Sales[[#This Row],[Order Quantity]])/Sales[[#This Row],[Tax (USD)]]</f>
        <v>9.9999999999999982</v>
      </c>
      <c r="K62" s="13">
        <f>G62*H62+I62</f>
        <v>142.989</v>
      </c>
      <c r="L62" s="78">
        <f>Sales[[#This Row],[Retail Price (USD)]]*Sales[[#This Row],[Order Quantity]]</f>
        <v>129.99</v>
      </c>
      <c r="M62" s="14"/>
      <c r="N62" s="14"/>
    </row>
    <row r="63" spans="1:19" x14ac:dyDescent="0.3">
      <c r="A63" s="77">
        <v>1060</v>
      </c>
      <c r="B63" s="6">
        <v>45321</v>
      </c>
      <c r="C63" s="5" t="s">
        <v>12</v>
      </c>
      <c r="D63" s="6">
        <v>45323</v>
      </c>
      <c r="E63" s="26">
        <f>Sales[[#This Row],[Ship Date]]-Sales[[#This Row],[Order Date]]</f>
        <v>2</v>
      </c>
      <c r="F63" s="6" t="str">
        <f>TEXT(Sales[[#This Row],[Ship Date]],"mmm")</f>
        <v>Feb</v>
      </c>
      <c r="G63" s="12">
        <v>19.989999999999998</v>
      </c>
      <c r="H63" s="5">
        <v>4</v>
      </c>
      <c r="I63" s="12">
        <f>G63*H63*$J$1</f>
        <v>7.9959999999999996</v>
      </c>
      <c r="J63" s="87">
        <f>(Sales[[#This Row],[Retail Price (USD)]]*Sales[[#This Row],[Order Quantity]])/Sales[[#This Row],[Tax (USD)]]</f>
        <v>10</v>
      </c>
      <c r="K63" s="13">
        <f>G63*H63+I63</f>
        <v>87.955999999999989</v>
      </c>
      <c r="L63" s="78">
        <f>Sales[[#This Row],[Retail Price (USD)]]*Sales[[#This Row],[Order Quantity]]</f>
        <v>79.959999999999994</v>
      </c>
      <c r="M63" s="14"/>
      <c r="N63" s="14"/>
    </row>
    <row r="64" spans="1:19" x14ac:dyDescent="0.3">
      <c r="A64" s="77">
        <v>1061</v>
      </c>
      <c r="B64" s="6">
        <v>45322</v>
      </c>
      <c r="C64" s="5" t="s">
        <v>48</v>
      </c>
      <c r="D64" s="6">
        <v>45324</v>
      </c>
      <c r="E64" s="26">
        <f>Sales[[#This Row],[Ship Date]]-Sales[[#This Row],[Order Date]]</f>
        <v>2</v>
      </c>
      <c r="F64" s="6" t="str">
        <f>TEXT(Sales[[#This Row],[Ship Date]],"mmm")</f>
        <v>Feb</v>
      </c>
      <c r="G64" s="12">
        <v>149.99</v>
      </c>
      <c r="H64" s="5">
        <v>1</v>
      </c>
      <c r="I64" s="12">
        <f>G64*H64*$J$1</f>
        <v>14.999000000000002</v>
      </c>
      <c r="J64" s="87">
        <f>(Sales[[#This Row],[Retail Price (USD)]]*Sales[[#This Row],[Order Quantity]])/Sales[[#This Row],[Tax (USD)]]</f>
        <v>9.9999999999999982</v>
      </c>
      <c r="K64" s="13">
        <f>G64*H64+I64</f>
        <v>164.989</v>
      </c>
      <c r="L64" s="78">
        <f>Sales[[#This Row],[Retail Price (USD)]]*Sales[[#This Row],[Order Quantity]]</f>
        <v>149.99</v>
      </c>
      <c r="M64" s="14"/>
      <c r="N64" s="14"/>
    </row>
    <row r="65" spans="1:14" x14ac:dyDescent="0.3">
      <c r="A65" s="77">
        <v>1062</v>
      </c>
      <c r="B65" s="6">
        <v>45322</v>
      </c>
      <c r="C65" s="5" t="s">
        <v>28</v>
      </c>
      <c r="D65" s="6">
        <v>45326</v>
      </c>
      <c r="E65" s="26">
        <f>Sales[[#This Row],[Ship Date]]-Sales[[#This Row],[Order Date]]</f>
        <v>4</v>
      </c>
      <c r="F65" s="6" t="str">
        <f>TEXT(Sales[[#This Row],[Ship Date]],"mmm")</f>
        <v>Feb</v>
      </c>
      <c r="G65" s="12">
        <v>69.989999999999995</v>
      </c>
      <c r="H65" s="5">
        <v>2</v>
      </c>
      <c r="I65" s="12">
        <f>G65*H65*$J$1</f>
        <v>13.997999999999999</v>
      </c>
      <c r="J65" s="87">
        <f>(Sales[[#This Row],[Retail Price (USD)]]*Sales[[#This Row],[Order Quantity]])/Sales[[#This Row],[Tax (USD)]]</f>
        <v>10</v>
      </c>
      <c r="K65" s="13">
        <f>G65*H65+I65</f>
        <v>153.97799999999998</v>
      </c>
      <c r="L65" s="78">
        <f>Sales[[#This Row],[Retail Price (USD)]]*Sales[[#This Row],[Order Quantity]]</f>
        <v>139.97999999999999</v>
      </c>
      <c r="M65" s="14"/>
      <c r="N65" s="14"/>
    </row>
    <row r="66" spans="1:14" x14ac:dyDescent="0.3">
      <c r="A66" s="77">
        <v>1063</v>
      </c>
      <c r="B66" s="6">
        <v>45323</v>
      </c>
      <c r="C66" s="5" t="s">
        <v>49</v>
      </c>
      <c r="D66" s="6">
        <v>45324</v>
      </c>
      <c r="E66" s="26">
        <f>Sales[[#This Row],[Ship Date]]-Sales[[#This Row],[Order Date]]</f>
        <v>1</v>
      </c>
      <c r="F66" s="6" t="str">
        <f>TEXT(Sales[[#This Row],[Ship Date]],"mmm")</f>
        <v>Feb</v>
      </c>
      <c r="G66" s="12">
        <v>39.99</v>
      </c>
      <c r="H66" s="5">
        <v>3</v>
      </c>
      <c r="I66" s="12">
        <f>G66*H66*$J$1</f>
        <v>11.997</v>
      </c>
      <c r="J66" s="87">
        <f>(Sales[[#This Row],[Retail Price (USD)]]*Sales[[#This Row],[Order Quantity]])/Sales[[#This Row],[Tax (USD)]]</f>
        <v>10</v>
      </c>
      <c r="K66" s="13">
        <f>G66*H66+I66</f>
        <v>131.96699999999998</v>
      </c>
      <c r="L66" s="78">
        <f>Sales[[#This Row],[Retail Price (USD)]]*Sales[[#This Row],[Order Quantity]]</f>
        <v>119.97</v>
      </c>
      <c r="M66" s="14"/>
      <c r="N66" s="14"/>
    </row>
    <row r="67" spans="1:14" x14ac:dyDescent="0.3">
      <c r="A67" s="77">
        <v>1064</v>
      </c>
      <c r="B67" s="6">
        <v>45323</v>
      </c>
      <c r="C67" s="5" t="s">
        <v>50</v>
      </c>
      <c r="D67" s="6">
        <v>45327</v>
      </c>
      <c r="E67" s="26">
        <f>Sales[[#This Row],[Ship Date]]-Sales[[#This Row],[Order Date]]</f>
        <v>4</v>
      </c>
      <c r="F67" s="6" t="str">
        <f>TEXT(Sales[[#This Row],[Ship Date]],"mmm")</f>
        <v>Feb</v>
      </c>
      <c r="G67" s="12">
        <v>199.99</v>
      </c>
      <c r="H67" s="5">
        <v>1</v>
      </c>
      <c r="I67" s="12">
        <f>G67*H67*$J$1</f>
        <v>19.999000000000002</v>
      </c>
      <c r="J67" s="87">
        <f>(Sales[[#This Row],[Retail Price (USD)]]*Sales[[#This Row],[Order Quantity]])/Sales[[#This Row],[Tax (USD)]]</f>
        <v>10</v>
      </c>
      <c r="K67" s="13">
        <f>G67*H67+I67</f>
        <v>219.989</v>
      </c>
      <c r="L67" s="78">
        <f>Sales[[#This Row],[Retail Price (USD)]]*Sales[[#This Row],[Order Quantity]]</f>
        <v>199.99</v>
      </c>
      <c r="M67" s="14"/>
      <c r="N67" s="14"/>
    </row>
    <row r="68" spans="1:14" x14ac:dyDescent="0.3">
      <c r="A68" s="77">
        <v>1065</v>
      </c>
      <c r="B68" s="6">
        <v>45323</v>
      </c>
      <c r="C68" s="5" t="s">
        <v>51</v>
      </c>
      <c r="D68" s="6">
        <v>45325</v>
      </c>
      <c r="E68" s="26">
        <f>Sales[[#This Row],[Ship Date]]-Sales[[#This Row],[Order Date]]</f>
        <v>2</v>
      </c>
      <c r="F68" s="6" t="str">
        <f>TEXT(Sales[[#This Row],[Ship Date]],"mmm")</f>
        <v>Feb</v>
      </c>
      <c r="G68" s="12">
        <v>29.99</v>
      </c>
      <c r="H68" s="5">
        <v>5</v>
      </c>
      <c r="I68" s="12">
        <f>G68*H68*$J$1</f>
        <v>14.994999999999999</v>
      </c>
      <c r="J68" s="87">
        <f>(Sales[[#This Row],[Retail Price (USD)]]*Sales[[#This Row],[Order Quantity]])/Sales[[#This Row],[Tax (USD)]]</f>
        <v>10</v>
      </c>
      <c r="K68" s="13">
        <f>G68*H68+I68</f>
        <v>164.94499999999999</v>
      </c>
      <c r="L68" s="78">
        <f>Sales[[#This Row],[Retail Price (USD)]]*Sales[[#This Row],[Order Quantity]]</f>
        <v>149.94999999999999</v>
      </c>
      <c r="M68" s="14"/>
      <c r="N68" s="14"/>
    </row>
    <row r="69" spans="1:14" x14ac:dyDescent="0.3">
      <c r="A69" s="77">
        <v>1066</v>
      </c>
      <c r="B69" s="6">
        <v>45324</v>
      </c>
      <c r="C69" s="5" t="s">
        <v>52</v>
      </c>
      <c r="D69" s="6">
        <v>45328</v>
      </c>
      <c r="E69" s="26">
        <f>Sales[[#This Row],[Ship Date]]-Sales[[#This Row],[Order Date]]</f>
        <v>4</v>
      </c>
      <c r="F69" s="6" t="str">
        <f>TEXT(Sales[[#This Row],[Ship Date]],"mmm")</f>
        <v>Feb</v>
      </c>
      <c r="G69" s="12">
        <v>79.989999999999995</v>
      </c>
      <c r="H69" s="5">
        <v>2</v>
      </c>
      <c r="I69" s="12">
        <f>G69*H69*$J$1</f>
        <v>15.997999999999999</v>
      </c>
      <c r="J69" s="87">
        <f>(Sales[[#This Row],[Retail Price (USD)]]*Sales[[#This Row],[Order Quantity]])/Sales[[#This Row],[Tax (USD)]]</f>
        <v>10</v>
      </c>
      <c r="K69" s="13">
        <f>G69*H69+I69</f>
        <v>175.97799999999998</v>
      </c>
      <c r="L69" s="78">
        <f>Sales[[#This Row],[Retail Price (USD)]]*Sales[[#This Row],[Order Quantity]]</f>
        <v>159.97999999999999</v>
      </c>
      <c r="M69" s="14"/>
      <c r="N69" s="14"/>
    </row>
    <row r="70" spans="1:14" x14ac:dyDescent="0.3">
      <c r="A70" s="77">
        <v>1067</v>
      </c>
      <c r="B70" s="6">
        <v>45325</v>
      </c>
      <c r="C70" s="5" t="s">
        <v>53</v>
      </c>
      <c r="D70" s="6">
        <v>45328</v>
      </c>
      <c r="E70" s="26">
        <f>Sales[[#This Row],[Ship Date]]-Sales[[#This Row],[Order Date]]</f>
        <v>3</v>
      </c>
      <c r="F70" s="6" t="str">
        <f>TEXT(Sales[[#This Row],[Ship Date]],"mmm")</f>
        <v>Feb</v>
      </c>
      <c r="G70" s="12">
        <v>49.99</v>
      </c>
      <c r="H70" s="5">
        <v>3</v>
      </c>
      <c r="I70" s="12">
        <f>G70*H70*$J$1</f>
        <v>14.997</v>
      </c>
      <c r="J70" s="87">
        <f>(Sales[[#This Row],[Retail Price (USD)]]*Sales[[#This Row],[Order Quantity]])/Sales[[#This Row],[Tax (USD)]]</f>
        <v>10</v>
      </c>
      <c r="K70" s="13">
        <f>G70*H70+I70</f>
        <v>164.96699999999998</v>
      </c>
      <c r="L70" s="78">
        <f>Sales[[#This Row],[Retail Price (USD)]]*Sales[[#This Row],[Order Quantity]]</f>
        <v>149.97</v>
      </c>
      <c r="M70" s="14"/>
      <c r="N70" s="14"/>
    </row>
    <row r="71" spans="1:14" x14ac:dyDescent="0.3">
      <c r="A71" s="77">
        <v>1068</v>
      </c>
      <c r="B71" s="6">
        <v>45326</v>
      </c>
      <c r="C71" s="5" t="s">
        <v>54</v>
      </c>
      <c r="D71" s="6">
        <v>45327</v>
      </c>
      <c r="E71" s="26">
        <f>Sales[[#This Row],[Ship Date]]-Sales[[#This Row],[Order Date]]</f>
        <v>1</v>
      </c>
      <c r="F71" s="6" t="str">
        <f>TEXT(Sales[[#This Row],[Ship Date]],"mmm")</f>
        <v>Feb</v>
      </c>
      <c r="G71" s="12">
        <v>129.99</v>
      </c>
      <c r="H71" s="5">
        <v>1</v>
      </c>
      <c r="I71" s="12">
        <f>G71*H71*$J$1</f>
        <v>12.999000000000002</v>
      </c>
      <c r="J71" s="87">
        <f>(Sales[[#This Row],[Retail Price (USD)]]*Sales[[#This Row],[Order Quantity]])/Sales[[#This Row],[Tax (USD)]]</f>
        <v>9.9999999999999982</v>
      </c>
      <c r="K71" s="13">
        <f>G71*H71+I71</f>
        <v>142.989</v>
      </c>
      <c r="L71" s="78">
        <f>Sales[[#This Row],[Retail Price (USD)]]*Sales[[#This Row],[Order Quantity]]</f>
        <v>129.99</v>
      </c>
      <c r="M71" s="14"/>
      <c r="N71" s="14"/>
    </row>
    <row r="72" spans="1:14" x14ac:dyDescent="0.3">
      <c r="A72" s="77">
        <v>1069</v>
      </c>
      <c r="B72" s="6">
        <v>45326</v>
      </c>
      <c r="C72" s="5" t="s">
        <v>55</v>
      </c>
      <c r="D72" s="6">
        <v>45330</v>
      </c>
      <c r="E72" s="26">
        <f>Sales[[#This Row],[Ship Date]]-Sales[[#This Row],[Order Date]]</f>
        <v>4</v>
      </c>
      <c r="F72" s="6" t="str">
        <f>TEXT(Sales[[#This Row],[Ship Date]],"mmm")</f>
        <v>Feb</v>
      </c>
      <c r="G72" s="12">
        <v>19.989999999999998</v>
      </c>
      <c r="H72" s="5">
        <v>4</v>
      </c>
      <c r="I72" s="12">
        <f>G72*H72*$J$1</f>
        <v>7.9959999999999996</v>
      </c>
      <c r="J72" s="87">
        <f>(Sales[[#This Row],[Retail Price (USD)]]*Sales[[#This Row],[Order Quantity]])/Sales[[#This Row],[Tax (USD)]]</f>
        <v>10</v>
      </c>
      <c r="K72" s="13">
        <f>G72*H72+I72</f>
        <v>87.955999999999989</v>
      </c>
      <c r="L72" s="78">
        <f>Sales[[#This Row],[Retail Price (USD)]]*Sales[[#This Row],[Order Quantity]]</f>
        <v>79.959999999999994</v>
      </c>
      <c r="M72" s="14"/>
      <c r="N72" s="14"/>
    </row>
    <row r="73" spans="1:14" ht="15" thickBot="1" x14ac:dyDescent="0.35">
      <c r="A73" s="79">
        <v>1070</v>
      </c>
      <c r="B73" s="80">
        <v>45326</v>
      </c>
      <c r="C73" s="81" t="s">
        <v>56</v>
      </c>
      <c r="D73" s="80">
        <v>45329</v>
      </c>
      <c r="E73" s="82">
        <f>Sales[[#This Row],[Ship Date]]-Sales[[#This Row],[Order Date]]</f>
        <v>3</v>
      </c>
      <c r="F73" s="80" t="str">
        <f>TEXT(Sales[[#This Row],[Ship Date]],"mmm")</f>
        <v>Feb</v>
      </c>
      <c r="G73" s="83">
        <v>149.99</v>
      </c>
      <c r="H73" s="81">
        <v>1</v>
      </c>
      <c r="I73" s="83">
        <f>G73*H73*$J$1</f>
        <v>14.999000000000002</v>
      </c>
      <c r="J73" s="88">
        <f>(Sales[[#This Row],[Retail Price (USD)]]*Sales[[#This Row],[Order Quantity]])/Sales[[#This Row],[Tax (USD)]]</f>
        <v>9.9999999999999982</v>
      </c>
      <c r="K73" s="84">
        <f>G73*H73+I73</f>
        <v>164.989</v>
      </c>
      <c r="L73" s="85">
        <f>Sales[[#This Row],[Retail Price (USD)]]*Sales[[#This Row],[Order Quantity]]</f>
        <v>149.99</v>
      </c>
      <c r="M73" s="14"/>
      <c r="N73" s="14"/>
    </row>
    <row r="74" spans="1:14" x14ac:dyDescent="0.3">
      <c r="A74" s="64" t="s">
        <v>91</v>
      </c>
      <c r="B74" s="65"/>
      <c r="C74" s="66"/>
      <c r="D74" s="65"/>
      <c r="E74" s="67"/>
      <c r="F74" s="65"/>
      <c r="G74" s="68"/>
      <c r="H74" s="68"/>
      <c r="I74" s="68"/>
      <c r="J74" s="11"/>
      <c r="K74" s="69"/>
      <c r="L74" s="57">
        <f>SUBTOTAL(109,Sales[Total Revenue])</f>
        <v>9868.3199999999906</v>
      </c>
      <c r="M74" s="14"/>
      <c r="N74" s="14"/>
    </row>
    <row r="75" spans="1:14" x14ac:dyDescent="0.3">
      <c r="B75" s="7"/>
      <c r="G75" s="1"/>
      <c r="L75" s="14"/>
      <c r="M75" s="14"/>
    </row>
    <row r="76" spans="1:14" x14ac:dyDescent="0.3">
      <c r="G76" s="1"/>
    </row>
    <row r="77" spans="1:14" x14ac:dyDescent="0.3">
      <c r="G77" s="1"/>
    </row>
    <row r="78" spans="1:14" x14ac:dyDescent="0.3">
      <c r="G78" s="1"/>
    </row>
    <row r="79" spans="1:14" x14ac:dyDescent="0.3">
      <c r="G79" s="1"/>
    </row>
    <row r="80" spans="1:14" x14ac:dyDescent="0.3">
      <c r="G80"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06000-87B9-4263-90AB-3D0A16B325AC}">
  <dimension ref="A1:I31"/>
  <sheetViews>
    <sheetView showGridLines="0" zoomScale="72" workbookViewId="0">
      <selection activeCell="C29" sqref="C29"/>
    </sheetView>
  </sheetViews>
  <sheetFormatPr defaultRowHeight="14.4" x14ac:dyDescent="0.3"/>
  <cols>
    <col min="1" max="1" width="101.21875" style="9" customWidth="1"/>
    <col min="2" max="2" width="2.109375" customWidth="1"/>
    <col min="3" max="3" width="101.33203125" bestFit="1" customWidth="1"/>
    <col min="11" max="11" width="7.21875" customWidth="1"/>
    <col min="15" max="15" width="6.21875" customWidth="1"/>
  </cols>
  <sheetData>
    <row r="1" spans="1:9" ht="36.6" x14ac:dyDescent="0.7">
      <c r="A1" s="93" t="s">
        <v>72</v>
      </c>
      <c r="B1" s="25"/>
      <c r="C1" s="93" t="s">
        <v>71</v>
      </c>
      <c r="D1" s="25"/>
      <c r="E1" s="25"/>
      <c r="F1" s="25"/>
      <c r="G1" s="25"/>
      <c r="H1" s="25"/>
      <c r="I1" s="25"/>
    </row>
    <row r="2" spans="1:9" ht="21" x14ac:dyDescent="0.4">
      <c r="A2" s="92" t="s">
        <v>74</v>
      </c>
      <c r="C2" s="21" t="s">
        <v>60</v>
      </c>
    </row>
    <row r="3" spans="1:9" x14ac:dyDescent="0.3">
      <c r="A3" s="23"/>
      <c r="C3" s="22" t="s">
        <v>61</v>
      </c>
    </row>
    <row r="4" spans="1:9" ht="15.6" x14ac:dyDescent="0.3">
      <c r="A4" s="94" t="s">
        <v>75</v>
      </c>
      <c r="C4" s="23"/>
    </row>
    <row r="5" spans="1:9" ht="15.6" x14ac:dyDescent="0.3">
      <c r="A5" s="94" t="s">
        <v>79</v>
      </c>
      <c r="C5" s="21" t="s">
        <v>62</v>
      </c>
    </row>
    <row r="6" spans="1:9" x14ac:dyDescent="0.3">
      <c r="A6" s="91"/>
      <c r="C6" s="22" t="s">
        <v>63</v>
      </c>
    </row>
    <row r="7" spans="1:9" ht="21" x14ac:dyDescent="0.4">
      <c r="A7" s="92" t="s">
        <v>76</v>
      </c>
      <c r="C7" s="21" t="s">
        <v>64</v>
      </c>
    </row>
    <row r="8" spans="1:9" ht="18" x14ac:dyDescent="0.35">
      <c r="A8" s="89" t="s">
        <v>95</v>
      </c>
      <c r="C8" s="22" t="s">
        <v>65</v>
      </c>
    </row>
    <row r="9" spans="1:9" x14ac:dyDescent="0.3">
      <c r="A9" s="23" t="s">
        <v>77</v>
      </c>
      <c r="C9" s="23"/>
    </row>
    <row r="10" spans="1:9" x14ac:dyDescent="0.3">
      <c r="A10" s="23" t="s">
        <v>78</v>
      </c>
      <c r="C10" s="21" t="s">
        <v>66</v>
      </c>
    </row>
    <row r="11" spans="1:9" x14ac:dyDescent="0.3">
      <c r="A11" s="23" t="str">
        <f>PROPER("created a new column of ship month and extracted the month from ship date")</f>
        <v>Created A New Column Of Ship Month And Extracted The Month From Ship Date</v>
      </c>
      <c r="C11" s="22" t="s">
        <v>67</v>
      </c>
    </row>
    <row r="12" spans="1:9" x14ac:dyDescent="0.3">
      <c r="A12" s="23" t="s">
        <v>106</v>
      </c>
      <c r="C12" s="23"/>
    </row>
    <row r="13" spans="1:9" x14ac:dyDescent="0.3">
      <c r="A13" s="23" t="str">
        <f>PROPER("created a pivot table of total revenue and added ship month and total revenue")</f>
        <v>Created A Pivot Table Of Total Revenue And Added Ship Month And Total Revenue</v>
      </c>
      <c r="C13" s="21" t="s">
        <v>68</v>
      </c>
    </row>
    <row r="14" spans="1:9" x14ac:dyDescent="0.3">
      <c r="A14" s="23"/>
      <c r="C14" s="22" t="s">
        <v>69</v>
      </c>
    </row>
    <row r="15" spans="1:9" ht="18" x14ac:dyDescent="0.35">
      <c r="A15" s="89" t="s">
        <v>96</v>
      </c>
      <c r="C15" s="23"/>
    </row>
    <row r="16" spans="1:9" x14ac:dyDescent="0.3">
      <c r="A16" s="23" t="s">
        <v>83</v>
      </c>
      <c r="C16" s="21" t="s">
        <v>111</v>
      </c>
    </row>
    <row r="17" spans="1:3" ht="15" thickBot="1" x14ac:dyDescent="0.35">
      <c r="A17" s="23"/>
      <c r="C17" s="24" t="s">
        <v>70</v>
      </c>
    </row>
    <row r="18" spans="1:3" ht="18" x14ac:dyDescent="0.35">
      <c r="A18" s="89" t="s">
        <v>97</v>
      </c>
    </row>
    <row r="19" spans="1:3" x14ac:dyDescent="0.3">
      <c r="A19" s="23" t="s">
        <v>98</v>
      </c>
    </row>
    <row r="20" spans="1:3" x14ac:dyDescent="0.3">
      <c r="A20" s="23"/>
    </row>
    <row r="21" spans="1:3" ht="18" x14ac:dyDescent="0.35">
      <c r="A21" s="89" t="s">
        <v>99</v>
      </c>
    </row>
    <row r="22" spans="1:3" x14ac:dyDescent="0.3">
      <c r="A22" s="23" t="str">
        <f>+PROPER("created a pivot table in pivot processing for sales trend and then created a pivot pie chart for visual")</f>
        <v>Created A Pivot Table In Pivot Processing For Sales Trend And Then Created A Pivot Pie Chart For Visual</v>
      </c>
    </row>
    <row r="23" spans="1:3" x14ac:dyDescent="0.3">
      <c r="A23" s="23"/>
    </row>
    <row r="24" spans="1:3" ht="18" x14ac:dyDescent="0.35">
      <c r="A24" s="89" t="s">
        <v>101</v>
      </c>
    </row>
    <row r="25" spans="1:3" x14ac:dyDescent="0.3">
      <c r="A25" s="23" t="str">
        <f>PROPER("added a new column named 'order difference' ")</f>
        <v xml:space="preserve">Added A New Column Named 'Order Difference' </v>
      </c>
    </row>
    <row r="26" spans="1:3" x14ac:dyDescent="0.3">
      <c r="A26" s="23" t="str">
        <f>PROPER("I did ship date - order date and then modified it in number format")</f>
        <v>I Did Ship Date - Order Date And Then Modified It In Number Format</v>
      </c>
    </row>
    <row r="27" spans="1:3" x14ac:dyDescent="0.3">
      <c r="A27" s="23" t="str">
        <f>PROPER("after doing all that is applied average function on order difference column")</f>
        <v>After Doing All That Is Applied Average Function On Order Difference Column</v>
      </c>
    </row>
    <row r="28" spans="1:3" x14ac:dyDescent="0.3">
      <c r="A28" s="23"/>
    </row>
    <row r="29" spans="1:3" ht="18" x14ac:dyDescent="0.35">
      <c r="A29" s="89" t="s">
        <v>108</v>
      </c>
    </row>
    <row r="30" spans="1:3" x14ac:dyDescent="0.3">
      <c r="A30" s="23" t="str">
        <f>PROPER("for checking tax trend I created a new column names tax(%) and I calculated the tax charged on every sale in percentage")</f>
        <v>For Checking Tax Trend I Created A New Column Names Tax(%) And I Calculated The Tax Charged On Every Sale In Percentage</v>
      </c>
    </row>
    <row r="31" spans="1:3" ht="15" thickBot="1" x14ac:dyDescent="0.35">
      <c r="A31" s="9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E011C-745B-4DFF-B6AE-19F270654276}">
  <dimension ref="A3:B20"/>
  <sheetViews>
    <sheetView workbookViewId="0">
      <selection activeCell="L18" sqref="L18"/>
    </sheetView>
  </sheetViews>
  <sheetFormatPr defaultRowHeight="14.4" x14ac:dyDescent="0.3"/>
  <cols>
    <col min="1" max="1" width="12.44140625" bestFit="1" customWidth="1"/>
    <col min="2" max="2" width="18.6640625" bestFit="1" customWidth="1"/>
  </cols>
  <sheetData>
    <row r="3" spans="1:2" x14ac:dyDescent="0.3">
      <c r="A3" s="10" t="s">
        <v>73</v>
      </c>
      <c r="B3" s="10"/>
    </row>
    <row r="4" spans="1:2" x14ac:dyDescent="0.3">
      <c r="A4" s="16" t="s">
        <v>80</v>
      </c>
      <c r="B4" t="s">
        <v>104</v>
      </c>
    </row>
    <row r="5" spans="1:2" x14ac:dyDescent="0.3">
      <c r="A5" s="17" t="s">
        <v>92</v>
      </c>
      <c r="B5" s="15">
        <v>8358.5899999999947</v>
      </c>
    </row>
    <row r="6" spans="1:2" x14ac:dyDescent="0.3">
      <c r="A6" s="17" t="s">
        <v>93</v>
      </c>
      <c r="B6" s="15">
        <v>1509.73</v>
      </c>
    </row>
    <row r="8" spans="1:2" x14ac:dyDescent="0.3">
      <c r="A8" s="10" t="s">
        <v>82</v>
      </c>
      <c r="B8" s="10"/>
    </row>
    <row r="9" spans="1:2" x14ac:dyDescent="0.3">
      <c r="A9" s="16" t="s">
        <v>80</v>
      </c>
      <c r="B9" t="s">
        <v>81</v>
      </c>
    </row>
    <row r="10" spans="1:2" x14ac:dyDescent="0.3">
      <c r="A10" s="17" t="s">
        <v>28</v>
      </c>
      <c r="B10" s="15">
        <v>538.91199999999992</v>
      </c>
    </row>
    <row r="11" spans="1:2" x14ac:dyDescent="0.3">
      <c r="A11" s="17" t="s">
        <v>11</v>
      </c>
      <c r="B11" s="15">
        <v>505.94499999999994</v>
      </c>
    </row>
    <row r="12" spans="1:2" x14ac:dyDescent="0.3">
      <c r="A12" s="17" t="s">
        <v>13</v>
      </c>
      <c r="B12" s="15">
        <v>472.96699999999998</v>
      </c>
    </row>
    <row r="13" spans="1:2" x14ac:dyDescent="0.3">
      <c r="A13" s="17" t="s">
        <v>50</v>
      </c>
      <c r="B13" s="15">
        <v>395.96699999999998</v>
      </c>
    </row>
    <row r="14" spans="1:2" x14ac:dyDescent="0.3">
      <c r="A14" s="17" t="s">
        <v>51</v>
      </c>
      <c r="B14" s="15">
        <v>329.91199999999998</v>
      </c>
    </row>
    <row r="17" spans="1:2" x14ac:dyDescent="0.3">
      <c r="A17" s="10" t="s">
        <v>94</v>
      </c>
      <c r="B17" s="10"/>
    </row>
    <row r="18" spans="1:2" x14ac:dyDescent="0.3">
      <c r="A18" s="16" t="s">
        <v>80</v>
      </c>
      <c r="B18" t="s">
        <v>81</v>
      </c>
    </row>
    <row r="19" spans="1:2" x14ac:dyDescent="0.3">
      <c r="A19" s="17" t="s">
        <v>92</v>
      </c>
      <c r="B19" s="15">
        <v>9194.4489999999932</v>
      </c>
    </row>
    <row r="20" spans="1:2" x14ac:dyDescent="0.3">
      <c r="A20" s="17" t="s">
        <v>93</v>
      </c>
      <c r="B20" s="15">
        <v>1660.7030000000002</v>
      </c>
    </row>
  </sheetData>
  <mergeCells count="3">
    <mergeCell ref="A3:B3"/>
    <mergeCell ref="A8:B8"/>
    <mergeCell ref="A17:B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EA3E9-2414-4B1F-B632-10E129E29C38}">
  <sheetPr>
    <tabColor theme="9" tint="0.59999389629810485"/>
  </sheetPr>
  <dimension ref="A1:R77"/>
  <sheetViews>
    <sheetView showGridLines="0" zoomScale="163" workbookViewId="0">
      <selection activeCell="J30" sqref="J30"/>
    </sheetView>
  </sheetViews>
  <sheetFormatPr defaultRowHeight="14.4" x14ac:dyDescent="0.3"/>
  <cols>
    <col min="1" max="1" width="3.77734375" customWidth="1"/>
    <col min="2" max="2" width="12.44140625" customWidth="1"/>
    <col min="9" max="9" width="23" customWidth="1"/>
    <col min="10" max="10" width="16.77734375" customWidth="1"/>
    <col min="11" max="11" width="16.109375" customWidth="1"/>
    <col min="15" max="15" width="78" bestFit="1" customWidth="1"/>
  </cols>
  <sheetData>
    <row r="1" spans="1:11" ht="45" customHeight="1" x14ac:dyDescent="0.3">
      <c r="A1" s="116" t="s">
        <v>112</v>
      </c>
      <c r="B1" s="117"/>
      <c r="C1" s="117"/>
      <c r="D1" s="117"/>
      <c r="E1" s="117"/>
      <c r="F1" s="117"/>
      <c r="G1" s="117"/>
      <c r="H1" s="117"/>
      <c r="I1" s="117"/>
      <c r="J1" s="117"/>
      <c r="K1" s="118"/>
    </row>
    <row r="2" spans="1:11" x14ac:dyDescent="0.3">
      <c r="A2" s="119" t="s">
        <v>60</v>
      </c>
      <c r="B2" s="35"/>
      <c r="C2" s="35"/>
      <c r="D2" s="35"/>
      <c r="E2" s="35"/>
      <c r="F2" s="35"/>
      <c r="G2" s="35"/>
      <c r="H2" s="35"/>
      <c r="I2" s="35"/>
      <c r="J2" s="35"/>
      <c r="K2" s="36"/>
    </row>
    <row r="3" spans="1:11" x14ac:dyDescent="0.3">
      <c r="A3" s="59"/>
      <c r="B3" s="35"/>
      <c r="C3" s="35"/>
      <c r="D3" s="35"/>
      <c r="E3" s="35"/>
      <c r="F3" s="35"/>
      <c r="G3" s="35"/>
      <c r="H3" s="35"/>
      <c r="I3" s="35"/>
      <c r="J3" s="35"/>
      <c r="K3" s="36"/>
    </row>
    <row r="4" spans="1:11" ht="15" thickBot="1" x14ac:dyDescent="0.35">
      <c r="A4" s="120" t="s">
        <v>109</v>
      </c>
      <c r="B4" s="35"/>
      <c r="C4" s="35"/>
      <c r="D4" s="35"/>
      <c r="E4" s="35"/>
      <c r="F4" s="35"/>
      <c r="G4" s="35"/>
      <c r="H4" s="35"/>
      <c r="I4" s="35"/>
      <c r="J4" s="35"/>
      <c r="K4" s="36"/>
    </row>
    <row r="5" spans="1:11" ht="15" thickBot="1" x14ac:dyDescent="0.35">
      <c r="A5" s="59"/>
      <c r="B5" s="95" t="s">
        <v>105</v>
      </c>
      <c r="C5" s="96"/>
      <c r="D5" s="35"/>
      <c r="E5" s="35"/>
      <c r="F5" s="35"/>
      <c r="G5" s="35"/>
      <c r="H5" s="35"/>
      <c r="I5" s="35"/>
      <c r="J5" s="35"/>
      <c r="K5" s="36"/>
    </row>
    <row r="6" spans="1:11" x14ac:dyDescent="0.3">
      <c r="A6" s="59"/>
      <c r="B6" s="97" t="s">
        <v>92</v>
      </c>
      <c r="C6" s="98">
        <v>8358.5899999999947</v>
      </c>
      <c r="D6" s="35"/>
      <c r="E6" s="35"/>
      <c r="F6" s="35"/>
      <c r="G6" s="35"/>
      <c r="H6" s="35"/>
      <c r="I6" s="35"/>
      <c r="J6" s="35"/>
      <c r="K6" s="36"/>
    </row>
    <row r="7" spans="1:11" ht="15" thickBot="1" x14ac:dyDescent="0.35">
      <c r="A7" s="59"/>
      <c r="B7" s="99" t="s">
        <v>93</v>
      </c>
      <c r="C7" s="100">
        <v>1509.73</v>
      </c>
      <c r="D7" s="35"/>
      <c r="E7" s="35"/>
      <c r="F7" s="35"/>
      <c r="G7" s="35"/>
      <c r="H7" s="35"/>
      <c r="I7" s="35"/>
      <c r="J7" s="35"/>
      <c r="K7" s="36"/>
    </row>
    <row r="8" spans="1:11" x14ac:dyDescent="0.3">
      <c r="A8" s="59"/>
      <c r="B8" s="35"/>
      <c r="C8" s="35"/>
      <c r="D8" s="35"/>
      <c r="E8" s="35"/>
      <c r="F8" s="35"/>
      <c r="G8" s="35"/>
      <c r="H8" s="35"/>
      <c r="I8" s="35"/>
      <c r="J8" s="35"/>
      <c r="K8" s="36"/>
    </row>
    <row r="9" spans="1:11" x14ac:dyDescent="0.3">
      <c r="A9" s="59"/>
      <c r="B9" s="121" t="s">
        <v>110</v>
      </c>
      <c r="C9" s="121"/>
      <c r="D9" s="121"/>
      <c r="E9" s="121"/>
      <c r="F9" s="35"/>
      <c r="G9" s="35"/>
      <c r="H9" s="35"/>
      <c r="I9" s="35"/>
      <c r="J9" s="35"/>
      <c r="K9" s="36"/>
    </row>
    <row r="10" spans="1:11" x14ac:dyDescent="0.3">
      <c r="A10" s="59"/>
      <c r="B10" s="121"/>
      <c r="C10" s="121"/>
      <c r="D10" s="121"/>
      <c r="E10" s="121"/>
      <c r="F10" s="35"/>
      <c r="G10" s="35"/>
      <c r="H10" s="35"/>
      <c r="I10" s="35"/>
      <c r="J10" s="35"/>
      <c r="K10" s="36"/>
    </row>
    <row r="11" spans="1:11" x14ac:dyDescent="0.3">
      <c r="A11" s="59"/>
      <c r="B11" s="121"/>
      <c r="C11" s="121"/>
      <c r="D11" s="121"/>
      <c r="E11" s="121"/>
      <c r="F11" s="35"/>
      <c r="G11" s="35"/>
      <c r="H11" s="35"/>
      <c r="I11" s="35"/>
      <c r="J11" s="35"/>
      <c r="K11" s="36"/>
    </row>
    <row r="12" spans="1:11" x14ac:dyDescent="0.3">
      <c r="A12" s="59"/>
      <c r="B12" s="121"/>
      <c r="C12" s="121"/>
      <c r="D12" s="121"/>
      <c r="E12" s="121"/>
      <c r="F12" s="35"/>
      <c r="G12" s="35"/>
      <c r="H12" s="35"/>
      <c r="I12" s="35"/>
      <c r="J12" s="35"/>
      <c r="K12" s="36"/>
    </row>
    <row r="13" spans="1:11" x14ac:dyDescent="0.3">
      <c r="A13" s="59"/>
      <c r="B13" s="35"/>
      <c r="C13" s="35"/>
      <c r="D13" s="35"/>
      <c r="E13" s="35"/>
      <c r="F13" s="35"/>
      <c r="G13" s="35"/>
      <c r="H13" s="35"/>
      <c r="I13" s="35"/>
      <c r="J13" s="35"/>
      <c r="K13" s="36"/>
    </row>
    <row r="14" spans="1:11" x14ac:dyDescent="0.3">
      <c r="A14" s="59"/>
      <c r="B14" s="35"/>
      <c r="C14" s="35"/>
      <c r="D14" s="35"/>
      <c r="E14" s="35"/>
      <c r="F14" s="35"/>
      <c r="G14" s="35"/>
      <c r="H14" s="35"/>
      <c r="I14" s="35"/>
      <c r="J14" s="35"/>
      <c r="K14" s="36"/>
    </row>
    <row r="15" spans="1:11" x14ac:dyDescent="0.3">
      <c r="A15" s="119" t="s">
        <v>62</v>
      </c>
      <c r="B15" s="35"/>
      <c r="C15" s="35"/>
      <c r="D15" s="35"/>
      <c r="E15" s="35"/>
      <c r="F15" s="35"/>
      <c r="G15" s="35"/>
      <c r="H15" s="35"/>
      <c r="I15" s="35"/>
      <c r="J15" s="35"/>
      <c r="K15" s="36"/>
    </row>
    <row r="16" spans="1:11" x14ac:dyDescent="0.3">
      <c r="A16" s="59"/>
      <c r="B16" s="35"/>
      <c r="C16" s="35"/>
      <c r="D16" s="35"/>
      <c r="E16" s="35"/>
      <c r="F16" s="35"/>
      <c r="G16" s="35"/>
      <c r="H16" s="35"/>
      <c r="I16" s="35"/>
      <c r="J16" s="35"/>
      <c r="K16" s="36"/>
    </row>
    <row r="17" spans="1:18" ht="15" thickBot="1" x14ac:dyDescent="0.35">
      <c r="A17" s="120" t="s">
        <v>109</v>
      </c>
      <c r="B17" s="35"/>
      <c r="C17" s="35"/>
      <c r="D17" s="35"/>
      <c r="E17" s="35"/>
      <c r="F17" s="35"/>
      <c r="G17" s="35"/>
      <c r="H17" s="35"/>
      <c r="I17" s="35"/>
      <c r="J17" s="35"/>
      <c r="K17" s="36"/>
    </row>
    <row r="18" spans="1:18" ht="46.8" thickBot="1" x14ac:dyDescent="0.9">
      <c r="A18" s="59"/>
      <c r="B18" s="102" t="s">
        <v>82</v>
      </c>
      <c r="C18" s="103"/>
      <c r="D18" s="103"/>
      <c r="E18" s="104"/>
      <c r="F18" s="101"/>
      <c r="G18" s="101"/>
      <c r="H18" s="35"/>
      <c r="I18" s="35"/>
      <c r="J18" s="35"/>
      <c r="K18" s="36"/>
    </row>
    <row r="19" spans="1:18" x14ac:dyDescent="0.3">
      <c r="A19" s="59"/>
      <c r="B19" s="27"/>
      <c r="C19" s="28"/>
      <c r="D19" s="29"/>
      <c r="E19" s="42"/>
      <c r="F19" s="35"/>
      <c r="G19" s="35"/>
      <c r="H19" s="35"/>
      <c r="I19" s="35"/>
      <c r="J19" s="35"/>
      <c r="K19" s="36"/>
    </row>
    <row r="20" spans="1:18" x14ac:dyDescent="0.3">
      <c r="A20" s="59"/>
      <c r="B20" s="32"/>
      <c r="C20" s="33"/>
      <c r="D20" s="34"/>
      <c r="E20" s="37"/>
      <c r="F20" s="35"/>
      <c r="G20" s="35"/>
      <c r="H20" s="35"/>
      <c r="I20" s="35"/>
      <c r="J20" s="35"/>
      <c r="K20" s="36"/>
    </row>
    <row r="21" spans="1:18" x14ac:dyDescent="0.3">
      <c r="A21" s="59"/>
      <c r="B21" s="32"/>
      <c r="C21" s="33"/>
      <c r="D21" s="34"/>
      <c r="E21" s="37"/>
      <c r="F21" s="35"/>
      <c r="G21" s="35"/>
      <c r="H21" s="35"/>
      <c r="I21" s="35"/>
      <c r="J21" s="35"/>
      <c r="K21" s="36"/>
    </row>
    <row r="22" spans="1:18" x14ac:dyDescent="0.3">
      <c r="A22" s="59"/>
      <c r="B22" s="32"/>
      <c r="C22" s="33"/>
      <c r="D22" s="34"/>
      <c r="E22" s="37"/>
      <c r="F22" s="35"/>
      <c r="G22" s="35"/>
      <c r="H22" s="35"/>
      <c r="I22" s="35"/>
      <c r="J22" s="35"/>
      <c r="K22" s="36"/>
    </row>
    <row r="23" spans="1:18" x14ac:dyDescent="0.3">
      <c r="A23" s="59"/>
      <c r="B23" s="32"/>
      <c r="C23" s="33"/>
      <c r="D23" s="34"/>
      <c r="E23" s="37"/>
      <c r="F23" s="35"/>
      <c r="G23" s="35"/>
      <c r="H23" s="35"/>
      <c r="I23" s="35"/>
      <c r="J23" s="35"/>
      <c r="K23" s="36"/>
    </row>
    <row r="24" spans="1:18" x14ac:dyDescent="0.3">
      <c r="A24" s="59"/>
      <c r="B24" s="32"/>
      <c r="C24" s="33"/>
      <c r="D24" s="34"/>
      <c r="E24" s="37"/>
      <c r="F24" s="35"/>
      <c r="G24" s="35"/>
      <c r="H24" s="35"/>
      <c r="I24" s="35"/>
      <c r="J24" s="35"/>
      <c r="K24" s="36"/>
    </row>
    <row r="25" spans="1:18" ht="15" thickBot="1" x14ac:dyDescent="0.35">
      <c r="A25" s="59"/>
      <c r="B25" s="38"/>
      <c r="C25" s="39"/>
      <c r="D25" s="40"/>
      <c r="E25" s="41"/>
      <c r="F25" s="33"/>
      <c r="G25" s="33"/>
      <c r="H25" s="35"/>
      <c r="I25" s="35"/>
      <c r="J25" s="35"/>
      <c r="K25" s="36"/>
    </row>
    <row r="26" spans="1:18" x14ac:dyDescent="0.3">
      <c r="A26" s="59"/>
      <c r="B26" s="33"/>
      <c r="C26" s="33"/>
      <c r="D26" s="34"/>
      <c r="E26" s="33"/>
      <c r="F26" s="33"/>
      <c r="G26" s="33"/>
      <c r="H26" s="35"/>
      <c r="I26" s="35"/>
      <c r="J26" s="35"/>
      <c r="K26" s="36"/>
    </row>
    <row r="27" spans="1:18" x14ac:dyDescent="0.3">
      <c r="A27" s="59"/>
      <c r="B27" s="106" t="str">
        <f>PROPER("above customers are the top 5 customers in term of spending money.")</f>
        <v>Above Customers Are The Top 5 Customers In Term Of Spending Money.</v>
      </c>
      <c r="C27" s="106"/>
      <c r="D27" s="106"/>
      <c r="E27" s="106"/>
      <c r="F27" s="33"/>
      <c r="G27" s="33"/>
      <c r="H27" s="35"/>
      <c r="I27" s="35"/>
      <c r="J27" s="35"/>
      <c r="K27" s="36"/>
    </row>
    <row r="28" spans="1:18" x14ac:dyDescent="0.3">
      <c r="A28" s="59"/>
      <c r="B28" s="106"/>
      <c r="C28" s="106"/>
      <c r="D28" s="106"/>
      <c r="E28" s="106"/>
      <c r="F28" s="33"/>
      <c r="G28" s="33"/>
      <c r="H28" s="35"/>
      <c r="I28" s="35"/>
      <c r="J28" s="35"/>
      <c r="K28" s="36"/>
    </row>
    <row r="29" spans="1:18" x14ac:dyDescent="0.3">
      <c r="A29" s="59"/>
      <c r="B29" s="105"/>
      <c r="C29" s="105"/>
      <c r="D29" s="105"/>
      <c r="E29" s="105"/>
      <c r="F29" s="33"/>
      <c r="G29" s="33"/>
      <c r="H29" s="35"/>
      <c r="I29" s="35"/>
      <c r="J29" s="35"/>
      <c r="K29" s="36"/>
    </row>
    <row r="30" spans="1:18" x14ac:dyDescent="0.3">
      <c r="A30" s="59"/>
      <c r="B30" s="105"/>
      <c r="C30" s="105"/>
      <c r="D30" s="105"/>
      <c r="E30" s="105"/>
      <c r="F30" s="33"/>
      <c r="G30" s="33"/>
      <c r="H30" s="35"/>
      <c r="I30" s="35"/>
      <c r="J30" s="35"/>
      <c r="K30" s="36"/>
    </row>
    <row r="31" spans="1:18" x14ac:dyDescent="0.3">
      <c r="A31" s="119" t="s">
        <v>64</v>
      </c>
      <c r="B31" s="33"/>
      <c r="C31" s="33"/>
      <c r="D31" s="34"/>
      <c r="E31" s="33"/>
      <c r="F31" s="33"/>
      <c r="G31" s="33"/>
      <c r="H31" s="35"/>
      <c r="I31" s="35"/>
      <c r="J31" s="35"/>
      <c r="K31" s="36"/>
    </row>
    <row r="32" spans="1:18" x14ac:dyDescent="0.3">
      <c r="A32" s="59"/>
      <c r="B32" s="33"/>
      <c r="C32" s="33"/>
      <c r="D32" s="34"/>
      <c r="E32" s="33"/>
      <c r="F32" s="33"/>
      <c r="G32" s="33"/>
      <c r="H32" s="35"/>
      <c r="I32" s="35"/>
      <c r="J32" s="35"/>
      <c r="K32" s="36"/>
      <c r="O32" s="107"/>
      <c r="P32" s="107"/>
      <c r="Q32" s="107"/>
      <c r="R32" s="107"/>
    </row>
    <row r="33" spans="1:18" x14ac:dyDescent="0.3">
      <c r="A33" s="120" t="s">
        <v>109</v>
      </c>
      <c r="B33" s="33"/>
      <c r="C33" s="33"/>
      <c r="D33" s="34"/>
      <c r="E33" s="33"/>
      <c r="F33" s="33"/>
      <c r="G33" s="33"/>
      <c r="H33" s="35"/>
      <c r="I33" s="35"/>
      <c r="J33" s="35"/>
      <c r="K33" s="36"/>
      <c r="O33" s="107"/>
      <c r="P33" s="107"/>
      <c r="Q33" s="107"/>
      <c r="R33" s="107"/>
    </row>
    <row r="34" spans="1:18" ht="15" thickBot="1" x14ac:dyDescent="0.35">
      <c r="A34" s="59"/>
      <c r="B34" s="44" t="s">
        <v>86</v>
      </c>
      <c r="C34" s="44"/>
      <c r="D34" s="44"/>
      <c r="E34" s="44"/>
      <c r="F34" s="44"/>
      <c r="G34" s="44"/>
      <c r="H34" s="33"/>
      <c r="I34" s="123" t="s">
        <v>87</v>
      </c>
      <c r="J34" s="123"/>
      <c r="K34" s="124"/>
      <c r="O34" s="107"/>
      <c r="P34" s="107"/>
      <c r="Q34" s="107"/>
      <c r="R34" s="107"/>
    </row>
    <row r="35" spans="1:18" ht="15" thickBot="1" x14ac:dyDescent="0.35">
      <c r="A35" s="59"/>
      <c r="B35" s="45" t="s">
        <v>88</v>
      </c>
      <c r="C35" s="46"/>
      <c r="D35" s="46"/>
      <c r="E35" s="46"/>
      <c r="F35" s="46"/>
      <c r="G35" s="47"/>
      <c r="H35" s="33"/>
      <c r="I35" s="51" t="s">
        <v>84</v>
      </c>
      <c r="J35" s="52" t="s">
        <v>89</v>
      </c>
      <c r="K35" s="53" t="s">
        <v>85</v>
      </c>
      <c r="O35" s="107"/>
      <c r="P35" s="107"/>
      <c r="Q35" s="107"/>
      <c r="R35" s="107"/>
    </row>
    <row r="36" spans="1:18" ht="15" thickBot="1" x14ac:dyDescent="0.35">
      <c r="A36" s="59"/>
      <c r="B36" s="48">
        <f>AVERAGE(Sales[Order Quantity])</f>
        <v>2.4</v>
      </c>
      <c r="C36" s="49"/>
      <c r="D36" s="49"/>
      <c r="E36" s="49"/>
      <c r="F36" s="49"/>
      <c r="G36" s="50"/>
      <c r="H36" s="33"/>
      <c r="I36" s="54">
        <f>SUM(Sales[Order Quantity])</f>
        <v>168</v>
      </c>
      <c r="J36" s="55">
        <f>COUNTA(Sales[Order Quantity])</f>
        <v>70</v>
      </c>
      <c r="K36" s="56">
        <f>I36/J36</f>
        <v>2.4</v>
      </c>
    </row>
    <row r="37" spans="1:18" x14ac:dyDescent="0.3">
      <c r="A37" s="59"/>
      <c r="B37" s="35"/>
      <c r="C37" s="35"/>
      <c r="D37" s="35"/>
      <c r="E37" s="35"/>
      <c r="F37" s="35"/>
      <c r="G37" s="35"/>
      <c r="H37" s="35"/>
      <c r="I37" s="35"/>
      <c r="J37" s="35"/>
      <c r="K37" s="36"/>
    </row>
    <row r="38" spans="1:18" x14ac:dyDescent="0.3">
      <c r="A38" s="59"/>
      <c r="B38" s="122" t="str">
        <f>PROPER("after using average function and manually cross checking is the value I have found is that the average order quantity is around 2½")</f>
        <v>After Using Average Function And Manually Cross Checking Is The Value I Have Found Is That The Average Order Quantity Is Around 2½</v>
      </c>
      <c r="C38" s="122"/>
      <c r="D38" s="122"/>
      <c r="E38" s="122"/>
      <c r="F38" s="35"/>
      <c r="G38" s="35"/>
      <c r="H38" s="35"/>
      <c r="I38" s="35"/>
      <c r="J38" s="35"/>
      <c r="K38" s="36"/>
    </row>
    <row r="39" spans="1:18" x14ac:dyDescent="0.3">
      <c r="A39" s="59"/>
      <c r="B39" s="122"/>
      <c r="C39" s="122"/>
      <c r="D39" s="122"/>
      <c r="E39" s="122"/>
      <c r="F39" s="35"/>
      <c r="G39" s="35"/>
      <c r="H39" s="35"/>
      <c r="I39" s="35"/>
      <c r="J39" s="35"/>
      <c r="K39" s="36"/>
    </row>
    <row r="40" spans="1:18" x14ac:dyDescent="0.3">
      <c r="A40" s="59"/>
      <c r="B40" s="122"/>
      <c r="C40" s="122"/>
      <c r="D40" s="122"/>
      <c r="E40" s="122"/>
      <c r="F40" s="35"/>
      <c r="G40" s="35"/>
      <c r="H40" s="35"/>
      <c r="I40" s="35"/>
      <c r="J40" s="35"/>
      <c r="K40" s="36"/>
    </row>
    <row r="41" spans="1:18" x14ac:dyDescent="0.3">
      <c r="A41" s="59"/>
      <c r="B41" s="122"/>
      <c r="C41" s="122"/>
      <c r="D41" s="122"/>
      <c r="E41" s="122"/>
      <c r="F41" s="35"/>
      <c r="G41" s="35"/>
      <c r="H41" s="35"/>
      <c r="I41" s="35"/>
      <c r="J41" s="35"/>
      <c r="K41" s="36"/>
    </row>
    <row r="42" spans="1:18" x14ac:dyDescent="0.3">
      <c r="A42" s="59"/>
      <c r="B42" s="35"/>
      <c r="C42" s="35"/>
      <c r="D42" s="35"/>
      <c r="E42" s="35"/>
      <c r="F42" s="35"/>
      <c r="G42" s="35"/>
      <c r="H42" s="35"/>
      <c r="I42" s="35"/>
      <c r="J42" s="35"/>
      <c r="K42" s="36"/>
    </row>
    <row r="43" spans="1:18" x14ac:dyDescent="0.3">
      <c r="A43" s="119" t="s">
        <v>66</v>
      </c>
      <c r="B43" s="35"/>
      <c r="C43" s="35"/>
      <c r="D43" s="35"/>
      <c r="E43" s="35"/>
      <c r="F43" s="35"/>
      <c r="G43" s="35"/>
      <c r="H43" s="35"/>
      <c r="I43" s="35"/>
      <c r="J43" s="35"/>
      <c r="K43" s="36"/>
    </row>
    <row r="44" spans="1:18" x14ac:dyDescent="0.3">
      <c r="A44" s="59"/>
      <c r="B44" s="35"/>
      <c r="C44" s="35"/>
      <c r="D44" s="35"/>
      <c r="E44" s="35"/>
      <c r="F44" s="35"/>
      <c r="G44" s="35"/>
      <c r="H44" s="35"/>
      <c r="I44" s="35"/>
      <c r="J44" s="35"/>
      <c r="K44" s="36"/>
    </row>
    <row r="45" spans="1:18" ht="15" thickBot="1" x14ac:dyDescent="0.35">
      <c r="A45" s="120" t="s">
        <v>109</v>
      </c>
      <c r="B45" s="35"/>
      <c r="C45" s="35"/>
      <c r="D45" s="35"/>
      <c r="E45" s="35"/>
      <c r="F45" s="35"/>
      <c r="G45" s="35"/>
      <c r="H45" s="35"/>
      <c r="I45" s="35"/>
      <c r="J45" s="35"/>
      <c r="K45" s="36"/>
    </row>
    <row r="46" spans="1:18" x14ac:dyDescent="0.3">
      <c r="A46" s="59"/>
      <c r="B46" s="58"/>
      <c r="C46" s="30"/>
      <c r="D46" s="30"/>
      <c r="E46" s="31"/>
      <c r="F46" s="35"/>
      <c r="G46" s="35"/>
      <c r="H46" s="35"/>
      <c r="I46" s="35"/>
      <c r="J46" s="35"/>
      <c r="K46" s="36"/>
    </row>
    <row r="47" spans="1:18" x14ac:dyDescent="0.3">
      <c r="A47" s="59"/>
      <c r="B47" s="59"/>
      <c r="C47" s="35"/>
      <c r="D47" s="35"/>
      <c r="E47" s="36"/>
      <c r="F47" s="35"/>
      <c r="G47" s="35"/>
      <c r="H47" s="35"/>
      <c r="I47" s="35"/>
      <c r="J47" s="35"/>
      <c r="K47" s="36"/>
    </row>
    <row r="48" spans="1:18" x14ac:dyDescent="0.3">
      <c r="A48" s="59"/>
      <c r="B48" s="59"/>
      <c r="C48" s="35"/>
      <c r="D48" s="35"/>
      <c r="E48" s="36"/>
      <c r="F48" s="35"/>
      <c r="G48" s="35"/>
      <c r="H48" s="35"/>
      <c r="I48" s="35"/>
      <c r="J48" s="35"/>
      <c r="K48" s="36"/>
    </row>
    <row r="49" spans="1:11" x14ac:dyDescent="0.3">
      <c r="A49" s="59"/>
      <c r="B49" s="59"/>
      <c r="C49" s="35"/>
      <c r="D49" s="35"/>
      <c r="E49" s="36"/>
      <c r="F49" s="35"/>
      <c r="G49" s="35"/>
      <c r="H49" s="35"/>
      <c r="I49" s="35"/>
      <c r="J49" s="35"/>
      <c r="K49" s="36"/>
    </row>
    <row r="50" spans="1:11" x14ac:dyDescent="0.3">
      <c r="A50" s="59"/>
      <c r="B50" s="59"/>
      <c r="C50" s="35"/>
      <c r="D50" s="35"/>
      <c r="E50" s="36"/>
      <c r="F50" s="35"/>
      <c r="G50" s="35"/>
      <c r="H50" s="35"/>
      <c r="I50" s="35"/>
      <c r="J50" s="35"/>
      <c r="K50" s="36"/>
    </row>
    <row r="51" spans="1:11" x14ac:dyDescent="0.3">
      <c r="A51" s="59"/>
      <c r="B51" s="59"/>
      <c r="C51" s="35"/>
      <c r="D51" s="35"/>
      <c r="E51" s="36"/>
      <c r="F51" s="35"/>
      <c r="G51" s="35"/>
      <c r="H51" s="35"/>
      <c r="I51" s="35"/>
      <c r="J51" s="35"/>
      <c r="K51" s="36"/>
    </row>
    <row r="52" spans="1:11" x14ac:dyDescent="0.3">
      <c r="A52" s="59"/>
      <c r="B52" s="59"/>
      <c r="C52" s="35"/>
      <c r="D52" s="35"/>
      <c r="E52" s="36"/>
      <c r="F52" s="35"/>
      <c r="G52" s="35"/>
      <c r="H52" s="35"/>
      <c r="I52" s="35"/>
      <c r="J52" s="35"/>
      <c r="K52" s="36"/>
    </row>
    <row r="53" spans="1:11" x14ac:dyDescent="0.3">
      <c r="A53" s="59"/>
      <c r="B53" s="59"/>
      <c r="C53" s="35"/>
      <c r="D53" s="35"/>
      <c r="E53" s="36"/>
      <c r="F53" s="35"/>
      <c r="G53" s="35"/>
      <c r="H53" s="35"/>
      <c r="I53" s="35"/>
      <c r="J53" s="35"/>
      <c r="K53" s="36"/>
    </row>
    <row r="54" spans="1:11" x14ac:dyDescent="0.3">
      <c r="A54" s="59"/>
      <c r="B54" s="59"/>
      <c r="C54" s="35"/>
      <c r="D54" s="35"/>
      <c r="E54" s="36"/>
      <c r="F54" s="35"/>
      <c r="G54" s="35"/>
      <c r="H54" s="35"/>
      <c r="I54" s="35"/>
      <c r="J54" s="35"/>
      <c r="K54" s="36"/>
    </row>
    <row r="55" spans="1:11" ht="15" thickBot="1" x14ac:dyDescent="0.35">
      <c r="A55" s="59"/>
      <c r="B55" s="60"/>
      <c r="C55" s="61"/>
      <c r="D55" s="61"/>
      <c r="E55" s="62"/>
      <c r="F55" s="35"/>
      <c r="G55" s="35"/>
      <c r="H55" s="35"/>
      <c r="I55" s="35"/>
      <c r="J55" s="35"/>
      <c r="K55" s="36"/>
    </row>
    <row r="56" spans="1:11" x14ac:dyDescent="0.3">
      <c r="A56" s="59"/>
      <c r="B56" s="35"/>
      <c r="C56" s="35"/>
      <c r="D56" s="35"/>
      <c r="E56" s="35"/>
      <c r="F56" s="35"/>
      <c r="G56" s="35"/>
      <c r="H56" s="35"/>
      <c r="I56" s="35"/>
      <c r="J56" s="35"/>
      <c r="K56" s="36"/>
    </row>
    <row r="57" spans="1:11" x14ac:dyDescent="0.3">
      <c r="A57" s="59"/>
      <c r="B57" s="35"/>
      <c r="C57" s="35"/>
      <c r="D57" s="35"/>
      <c r="E57" s="35"/>
      <c r="F57" s="35"/>
      <c r="G57" s="35"/>
      <c r="H57" s="35"/>
      <c r="I57" s="35"/>
      <c r="J57" s="35"/>
      <c r="K57" s="36"/>
    </row>
    <row r="58" spans="1:11" x14ac:dyDescent="0.3">
      <c r="A58" s="119" t="s">
        <v>68</v>
      </c>
      <c r="B58" s="35"/>
      <c r="C58" s="35"/>
      <c r="D58" s="35"/>
      <c r="E58" s="35"/>
      <c r="F58" s="35"/>
      <c r="G58" s="35"/>
      <c r="H58" s="35"/>
      <c r="I58" s="35"/>
      <c r="J58" s="35"/>
      <c r="K58" s="36"/>
    </row>
    <row r="59" spans="1:11" x14ac:dyDescent="0.3">
      <c r="A59" s="59"/>
      <c r="B59" s="35"/>
      <c r="C59" s="35"/>
      <c r="D59" s="35"/>
      <c r="E59" s="35"/>
      <c r="F59" s="35"/>
      <c r="G59" s="35"/>
      <c r="H59" s="35"/>
      <c r="I59" s="35"/>
      <c r="J59" s="35"/>
      <c r="K59" s="36"/>
    </row>
    <row r="60" spans="1:11" x14ac:dyDescent="0.3">
      <c r="A60" s="120" t="s">
        <v>109</v>
      </c>
      <c r="B60" s="35"/>
      <c r="C60" s="35"/>
      <c r="D60" s="35"/>
      <c r="E60" s="35"/>
      <c r="F60" s="35"/>
      <c r="G60" s="35"/>
      <c r="H60" s="35"/>
      <c r="I60" s="35"/>
      <c r="J60" s="35"/>
      <c r="K60" s="36"/>
    </row>
    <row r="61" spans="1:11" ht="15" thickBot="1" x14ac:dyDescent="0.35">
      <c r="A61" s="59"/>
      <c r="B61" s="49" t="s">
        <v>102</v>
      </c>
      <c r="C61" s="49"/>
      <c r="D61" s="49"/>
      <c r="E61" s="49"/>
      <c r="F61" s="112"/>
      <c r="G61" s="112"/>
      <c r="H61" s="35"/>
      <c r="I61" s="35"/>
      <c r="J61" s="35"/>
      <c r="K61" s="36"/>
    </row>
    <row r="62" spans="1:11" ht="15" thickBot="1" x14ac:dyDescent="0.35">
      <c r="A62" s="59"/>
      <c r="B62" s="108" t="s">
        <v>103</v>
      </c>
      <c r="C62" s="109"/>
      <c r="D62" s="109"/>
      <c r="E62" s="114"/>
      <c r="F62" s="112"/>
      <c r="G62" s="112"/>
      <c r="H62" s="35"/>
      <c r="I62" s="35"/>
      <c r="J62" s="35"/>
      <c r="K62" s="36"/>
    </row>
    <row r="63" spans="1:11" ht="15" thickBot="1" x14ac:dyDescent="0.35">
      <c r="A63" s="59"/>
      <c r="B63" s="110">
        <f>AVERAGE(Sales[Order Difference])</f>
        <v>2.9</v>
      </c>
      <c r="C63" s="111"/>
      <c r="D63" s="111"/>
      <c r="E63" s="115"/>
      <c r="F63" s="112"/>
      <c r="G63" s="112"/>
      <c r="H63" s="35"/>
      <c r="I63" s="35"/>
      <c r="J63" s="35"/>
      <c r="K63" s="36"/>
    </row>
    <row r="64" spans="1:11" x14ac:dyDescent="0.3">
      <c r="A64" s="59"/>
      <c r="B64" s="35"/>
      <c r="C64" s="35"/>
      <c r="D64" s="35"/>
      <c r="E64" s="35"/>
      <c r="F64" s="113"/>
      <c r="G64" s="113"/>
      <c r="H64" s="35"/>
      <c r="I64" s="35"/>
      <c r="J64" s="35"/>
      <c r="K64" s="36"/>
    </row>
    <row r="65" spans="1:11" x14ac:dyDescent="0.3">
      <c r="A65" s="59"/>
      <c r="B65" s="122" t="str">
        <f>PROPER("after using average function the value I have found is 2.9 it means it almost takes 3 days to deliver an product.")</f>
        <v>After Using Average Function The Value I Have Found Is 2.9 It Means It Almost Takes 3 Days To Deliver An Product.</v>
      </c>
      <c r="C65" s="122"/>
      <c r="D65" s="122"/>
      <c r="E65" s="122"/>
      <c r="F65" s="113"/>
      <c r="G65" s="113"/>
      <c r="H65" s="35"/>
      <c r="I65" s="35"/>
      <c r="J65" s="35"/>
      <c r="K65" s="36"/>
    </row>
    <row r="66" spans="1:11" x14ac:dyDescent="0.3">
      <c r="A66" s="59"/>
      <c r="B66" s="122"/>
      <c r="C66" s="122"/>
      <c r="D66" s="122"/>
      <c r="E66" s="122"/>
      <c r="F66" s="35"/>
      <c r="G66" s="35"/>
      <c r="H66" s="35"/>
      <c r="I66" s="35"/>
      <c r="J66" s="35"/>
      <c r="K66" s="36"/>
    </row>
    <row r="67" spans="1:11" x14ac:dyDescent="0.3">
      <c r="A67" s="59"/>
      <c r="B67" s="122"/>
      <c r="C67" s="122"/>
      <c r="D67" s="122"/>
      <c r="E67" s="122"/>
      <c r="F67" s="35"/>
      <c r="G67" s="35"/>
      <c r="H67" s="35"/>
      <c r="I67" s="35"/>
      <c r="J67" s="35"/>
      <c r="K67" s="36"/>
    </row>
    <row r="68" spans="1:11" x14ac:dyDescent="0.3">
      <c r="A68" s="59"/>
      <c r="B68" s="122"/>
      <c r="C68" s="122"/>
      <c r="D68" s="122"/>
      <c r="E68" s="122"/>
      <c r="F68" s="35"/>
      <c r="G68" s="35"/>
      <c r="H68" s="35"/>
      <c r="I68" s="35"/>
      <c r="J68" s="35"/>
      <c r="K68" s="36"/>
    </row>
    <row r="69" spans="1:11" x14ac:dyDescent="0.3">
      <c r="A69" s="59"/>
      <c r="B69" s="35"/>
      <c r="C69" s="35"/>
      <c r="D69" s="35"/>
      <c r="E69" s="35"/>
      <c r="F69" s="35"/>
      <c r="G69" s="35"/>
      <c r="H69" s="35"/>
      <c r="I69" s="35"/>
      <c r="J69" s="35"/>
      <c r="K69" s="36"/>
    </row>
    <row r="70" spans="1:11" x14ac:dyDescent="0.3">
      <c r="A70" s="119" t="s">
        <v>111</v>
      </c>
      <c r="B70" s="35"/>
      <c r="C70" s="35"/>
      <c r="D70" s="35"/>
      <c r="E70" s="35"/>
      <c r="F70" s="35"/>
      <c r="G70" s="35"/>
      <c r="H70" s="35"/>
      <c r="I70" s="35"/>
      <c r="J70" s="35"/>
      <c r="K70" s="36"/>
    </row>
    <row r="71" spans="1:11" x14ac:dyDescent="0.3">
      <c r="A71" s="59"/>
      <c r="B71" s="35"/>
      <c r="C71" s="35"/>
      <c r="D71" s="35"/>
      <c r="E71" s="35"/>
      <c r="F71" s="35"/>
      <c r="G71" s="35"/>
      <c r="H71" s="35"/>
      <c r="I71" s="35"/>
      <c r="J71" s="35"/>
      <c r="K71" s="36"/>
    </row>
    <row r="72" spans="1:11" x14ac:dyDescent="0.3">
      <c r="A72" s="120" t="s">
        <v>109</v>
      </c>
      <c r="B72" s="35"/>
      <c r="C72" s="35"/>
      <c r="D72" s="35"/>
      <c r="E72" s="35"/>
      <c r="F72" s="35"/>
      <c r="G72" s="35"/>
      <c r="H72" s="35"/>
      <c r="I72" s="35"/>
      <c r="J72" s="35"/>
      <c r="K72" s="36"/>
    </row>
    <row r="73" spans="1:11" x14ac:dyDescent="0.3">
      <c r="A73" s="59"/>
      <c r="B73" s="121" t="str">
        <f>PROPER("after checking the tax percentage on every sale I got to know that tax getting charged on every sale is 10% soo there is no specific trend on tax.")</f>
        <v>After Checking The Tax Percentage On Every Sale I Got To Know That Tax Getting Charged On Every Sale Is 10% Soo There Is No Specific Trend On Tax.</v>
      </c>
      <c r="C73" s="121"/>
      <c r="D73" s="121"/>
      <c r="E73" s="121"/>
      <c r="F73" s="35"/>
      <c r="G73" s="35"/>
      <c r="H73" s="35"/>
      <c r="I73" s="35"/>
      <c r="J73" s="35"/>
      <c r="K73" s="36"/>
    </row>
    <row r="74" spans="1:11" x14ac:dyDescent="0.3">
      <c r="A74" s="59"/>
      <c r="B74" s="121"/>
      <c r="C74" s="121"/>
      <c r="D74" s="121"/>
      <c r="E74" s="121"/>
      <c r="F74" s="35"/>
      <c r="G74" s="35"/>
      <c r="H74" s="35"/>
      <c r="I74" s="35"/>
      <c r="J74" s="35"/>
      <c r="K74" s="36"/>
    </row>
    <row r="75" spans="1:11" x14ac:dyDescent="0.3">
      <c r="A75" s="59"/>
      <c r="B75" s="121"/>
      <c r="C75" s="121"/>
      <c r="D75" s="121"/>
      <c r="E75" s="121"/>
      <c r="F75" s="35"/>
      <c r="G75" s="35"/>
      <c r="H75" s="35"/>
      <c r="I75" s="35"/>
      <c r="J75" s="35"/>
      <c r="K75" s="36"/>
    </row>
    <row r="76" spans="1:11" x14ac:dyDescent="0.3">
      <c r="A76" s="59"/>
      <c r="B76" s="121"/>
      <c r="C76" s="121"/>
      <c r="D76" s="121"/>
      <c r="E76" s="121"/>
      <c r="F76" s="35"/>
      <c r="G76" s="35"/>
      <c r="H76" s="35"/>
      <c r="I76" s="35"/>
      <c r="J76" s="35"/>
      <c r="K76" s="36"/>
    </row>
    <row r="77" spans="1:11" ht="15" thickBot="1" x14ac:dyDescent="0.35">
      <c r="A77" s="60"/>
      <c r="B77" s="61"/>
      <c r="C77" s="61"/>
      <c r="D77" s="61"/>
      <c r="E77" s="61"/>
      <c r="F77" s="61"/>
      <c r="G77" s="61"/>
      <c r="H77" s="61"/>
      <c r="I77" s="61"/>
      <c r="J77" s="61"/>
      <c r="K77" s="62"/>
    </row>
  </sheetData>
  <mergeCells count="16">
    <mergeCell ref="B73:E76"/>
    <mergeCell ref="A1:K1"/>
    <mergeCell ref="I34:K34"/>
    <mergeCell ref="B62:E62"/>
    <mergeCell ref="B63:E63"/>
    <mergeCell ref="B61:E61"/>
    <mergeCell ref="B65:E68"/>
    <mergeCell ref="B34:G34"/>
    <mergeCell ref="B35:G35"/>
    <mergeCell ref="B36:G36"/>
    <mergeCell ref="B38:E41"/>
    <mergeCell ref="O32:R35"/>
    <mergeCell ref="B5:C5"/>
    <mergeCell ref="B9:E12"/>
    <mergeCell ref="B18:E18"/>
    <mergeCell ref="B27:E28"/>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J L x u 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C S 8 b 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k v G 5 a K I p H u A 4 A A A A R A A A A E w A c A E Z v c m 1 1 b G F z L 1 N l Y 3 R p b 2 4 x L m 0 g o h g A K K A U A A A A A A A A A A A A A A A A A A A A A A A A A A A A K 0 5 N L s n M z 1 M I h t C G 1 g B Q S w E C L Q A U A A I A C A A k v G 5 a t S P g T K U A A A D 2 A A A A E g A A A A A A A A A A A A A A A A A A A A A A Q 2 9 u Z m l n L 1 B h Y 2 t h Z 2 U u e G 1 s U E s B A i 0 A F A A C A A g A J L x u W g / K 6 a u k A A A A 6 Q A A A B M A A A A A A A A A A A A A A A A A 8 Q A A A F t D b 2 5 0 Z W 5 0 X 1 R 5 c G V z X S 5 4 b W x Q S w E C L Q A U A A I A C A A k v G 5 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o 9 T K / M G p Q 0 C + L m a O 1 6 c k C Q A A A A A C A A A A A A A Q Z g A A A A E A A C A A A A A 2 g n i B z 7 5 Q 3 z O h l G h Q d K M U P h t 0 N X E f 9 9 N h 6 x P b Q Y s c u g A A A A A O g A A A A A I A A C A A A A B O t X C x d v 4 K V s 3 T X q F u l + D b N c q R O G B T k i G W y o Q E 9 r 7 q i 1 A A A A A 6 y l S F h c 3 A c r u 8 T T G X D v Z 5 j b c u G o o p g 5 i b 1 n P h G f h 3 0 A 4 X 8 U T c e e g + i T U w B f P H 0 N v B w E y 4 D 7 j f q D 3 A P X j f M S S V y i C A E a c t k W M V G b n k b 0 o 8 J E A A A A B y G p N I o l g h 0 O Z h r b B X p z I f q v d F l y c Z s l 5 V 3 e d P v B P w 3 I O J f f u 7 F T g n b n u L z N 4 Y w R L v S J c R m + + y C A H p J C D / F O K q < / D a t a M a s h u p > 
</file>

<file path=customXml/itemProps1.xml><?xml version="1.0" encoding="utf-8"?>
<ds:datastoreItem xmlns:ds="http://schemas.openxmlformats.org/officeDocument/2006/customXml" ds:itemID="{3216D083-209D-4F6D-86C1-BDDB788FBFA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SuperMarket Sales</vt:lpstr>
      <vt:lpstr>Documentation &amp; Questions</vt:lpstr>
      <vt:lpstr>Pivot Processing</vt:lpstr>
      <vt:lpstr>Insights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Seemanto Saha</dc:creator>
  <cp:lastModifiedBy>Sanjeev Yadav</cp:lastModifiedBy>
  <dcterms:created xsi:type="dcterms:W3CDTF">2024-02-19T11:17:54Z</dcterms:created>
  <dcterms:modified xsi:type="dcterms:W3CDTF">2025-03-14T23:38:13Z</dcterms:modified>
</cp:coreProperties>
</file>