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" yWindow="290" windowWidth="19250" windowHeight="10920" tabRatio="538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Backlog'!$A$1:$I$25</definedName>
  </definedNames>
  <calcPr calcId="145621"/>
</workbook>
</file>

<file path=xl/calcChain.xml><?xml version="1.0" encoding="utf-8"?>
<calcChain xmlns="http://schemas.openxmlformats.org/spreadsheetml/2006/main">
  <c r="I18" i="7" l="1"/>
  <c r="A18" i="7"/>
  <c r="B18" i="7"/>
  <c r="C18" i="7"/>
  <c r="D18" i="7"/>
  <c r="J22" i="1"/>
  <c r="C21" i="2"/>
  <c r="C30" i="2"/>
  <c r="E22" i="2"/>
  <c r="F22" i="2"/>
  <c r="G22" i="2"/>
  <c r="D22" i="2"/>
  <c r="J24" i="1"/>
  <c r="I20" i="7" s="1"/>
  <c r="I3" i="7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6" i="1"/>
  <c r="A20" i="7"/>
  <c r="B20" i="7"/>
  <c r="C20" i="7"/>
  <c r="D20" i="7"/>
  <c r="I16" i="7"/>
  <c r="A16" i="7"/>
  <c r="B16" i="7"/>
  <c r="C16" i="7"/>
  <c r="D16" i="7"/>
  <c r="A3" i="7" l="1"/>
  <c r="B3" i="7"/>
  <c r="C3" i="7"/>
  <c r="D3" i="7"/>
  <c r="I11" i="7" l="1"/>
  <c r="I12" i="7"/>
  <c r="I13" i="7"/>
  <c r="I14" i="7"/>
  <c r="I15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7" i="7"/>
  <c r="B17" i="7"/>
  <c r="C17" i="7"/>
  <c r="D17" i="7"/>
  <c r="A19" i="7"/>
  <c r="B19" i="7"/>
  <c r="C19" i="7"/>
  <c r="D19" i="7"/>
  <c r="G5" i="1"/>
  <c r="H5" i="1"/>
  <c r="I5" i="1"/>
  <c r="F5" i="1"/>
  <c r="B7" i="7" l="1"/>
  <c r="E5" i="1" l="1"/>
  <c r="I17" i="7" l="1"/>
  <c r="I19" i="7"/>
  <c r="A10" i="7" l="1"/>
  <c r="I1" i="1" l="1"/>
  <c r="I2" i="1" s="1"/>
  <c r="I3" i="1"/>
  <c r="D4" i="1"/>
  <c r="I9" i="7" l="1"/>
  <c r="I10" i="7"/>
  <c r="I8" i="7"/>
  <c r="J6" i="1"/>
  <c r="J3" i="1" s="1"/>
  <c r="I4" i="7"/>
  <c r="I5" i="7"/>
  <c r="I6" i="7"/>
  <c r="I7" i="7"/>
  <c r="I2" i="7" l="1"/>
  <c r="E25" i="7" s="1"/>
  <c r="C27" i="2"/>
  <c r="C28" i="2"/>
  <c r="A4" i="7" l="1"/>
  <c r="B4" i="7"/>
  <c r="C4" i="7"/>
  <c r="D4" i="7"/>
  <c r="A2" i="7" l="1"/>
  <c r="B2" i="7"/>
  <c r="C2" i="7"/>
  <c r="D2" i="7"/>
  <c r="A5" i="7"/>
  <c r="B5" i="7"/>
  <c r="C5" i="7"/>
  <c r="D5" i="7"/>
  <c r="A6" i="7"/>
  <c r="B6" i="7"/>
  <c r="C6" i="7"/>
  <c r="D6" i="7"/>
  <c r="A7" i="7"/>
  <c r="C7" i="7"/>
  <c r="D7" i="7"/>
  <c r="A8" i="7"/>
  <c r="B8" i="7"/>
  <c r="C8" i="7"/>
  <c r="D8" i="7"/>
  <c r="A9" i="7"/>
  <c r="B9" i="7"/>
  <c r="C9" i="7"/>
  <c r="D9" i="7"/>
  <c r="B10" i="7"/>
  <c r="C10" i="7"/>
  <c r="D10" i="7"/>
  <c r="C14" i="2"/>
  <c r="C15" i="2"/>
  <c r="C16" i="2"/>
  <c r="E24" i="7" l="1"/>
  <c r="B3" i="2"/>
  <c r="C29" i="2" l="1"/>
  <c r="C26" i="2"/>
  <c r="C25" i="2"/>
  <c r="C24" i="2"/>
  <c r="C23" i="2"/>
  <c r="C11" i="2"/>
  <c r="C12" i="2"/>
  <c r="C13" i="2"/>
  <c r="C10" i="2"/>
  <c r="C22" i="2" l="1"/>
  <c r="D21" i="2"/>
  <c r="E21" i="2" s="1"/>
  <c r="F21" i="2" s="1"/>
  <c r="G21" i="2" l="1"/>
  <c r="B24" i="7"/>
  <c r="B25" i="7" l="1"/>
  <c r="E9" i="2" l="1"/>
  <c r="F9" i="2"/>
  <c r="G9" i="2"/>
  <c r="D9" i="2"/>
  <c r="C9" i="2" l="1"/>
  <c r="C8" i="2" l="1"/>
  <c r="E4" i="1" l="1"/>
  <c r="F4" i="1" s="1"/>
  <c r="G4" i="1" s="1"/>
  <c r="H4" i="1" s="1"/>
  <c r="I4" i="1" s="1"/>
  <c r="E3" i="1"/>
  <c r="D5" i="1" l="1"/>
  <c r="D8" i="2"/>
  <c r="E8" i="2" l="1"/>
  <c r="F8" i="2" s="1"/>
  <c r="G8" i="2" s="1"/>
  <c r="D6" i="2" l="1"/>
  <c r="D19" i="2" s="1"/>
  <c r="D20" i="2" l="1"/>
  <c r="E19" i="2"/>
  <c r="F1" i="1"/>
  <c r="E1" i="1" s="1"/>
  <c r="E20" i="2" l="1"/>
  <c r="F19" i="2"/>
  <c r="F2" i="1"/>
  <c r="G19" i="2" l="1"/>
  <c r="F20" i="2"/>
  <c r="D3" i="1"/>
  <c r="G20" i="2" l="1"/>
  <c r="F3" i="1"/>
  <c r="G3" i="1" l="1"/>
  <c r="H3" i="1" l="1"/>
  <c r="D7" i="2" l="1"/>
  <c r="E6" i="2" l="1"/>
  <c r="G1" i="1" l="1"/>
  <c r="G2" i="1" s="1"/>
  <c r="F6" i="2"/>
  <c r="E7" i="2"/>
  <c r="H1" i="1" l="1"/>
  <c r="H2" i="1" s="1"/>
  <c r="F7" i="2"/>
  <c r="G6" i="2"/>
  <c r="G7" i="2" l="1"/>
</calcChain>
</file>

<file path=xl/comments1.xml><?xml version="1.0" encoding="utf-8"?>
<comments xmlns="http://schemas.openxmlformats.org/spreadsheetml/2006/main">
  <authors>
    <author>Bella Bi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0.5h
Bella 3h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1H Olivia 熟悉计算相关的需求
1H Bela 熟悉计算相关的需求
1H Bella 任务安排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2h将CheckBox提到工具类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修改需求补充文档中第7个Bug：Create call sheet from program, root group is missing. No matter what, root group is always there.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Randy 0.5h Review code
Shawn 1h Implement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写NetPrice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根据新的Excel Template修改测试代码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熟悉计算相关的需求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修复需求补充说明的问题2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修改遗留问题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Shawn 1.5h修复导入的测试不通过的问题
Shawn 2h Create callsheet第四步无法继续的问题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0.5h修改报错问题
Shawn 1h Create callsheet第四步无法继续的问题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1H Bela 修复问题5，将默认0改为1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0.2h 客户提出的两处UI的修改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1H Olivia 修改Create 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 xml:space="preserve">Bella：
</t>
        </r>
        <r>
          <rPr>
            <sz val="9"/>
            <color indexed="81"/>
            <rFont val="Tahoma"/>
            <family val="2"/>
          </rPr>
          <t>2h  Jack 完成UC003.US07一部分功能
5H Frank修复问题5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<sst xmlns="http://schemas.openxmlformats.org/spreadsheetml/2006/main" count="109" uniqueCount="88">
  <si>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</si>
  <si>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</si>
  <si>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</si>
  <si>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</si>
  <si>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</si>
  <si>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</si>
  <si>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</si>
  <si>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</si>
  <si>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</si>
  <si>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</si>
  <si>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</si>
  <si>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</si>
  <si>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</si>
  <si>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</si>
  <si>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</si>
  <si>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</si>
  <si>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</si>
  <si>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</si>
  <si>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</si>
  <si>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</si>
  <si>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</si>
  <si>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</si>
  <si>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</si>
  <si>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</si>
  <si>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</si>
  <si>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</si>
  <si>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</si>
  <si>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</si>
  <si>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</si>
  <si>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</si>
  <si>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</si>
  <si>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</si>
  <si>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</si>
  <si>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</si>
  <si>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</si>
  <si>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</si>
  <si>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</si>
  <si>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Jack.Yu</t>
  </si>
  <si>
    <t>Leo.Tian</t>
  </si>
  <si>
    <t>UC003.US01</t>
  </si>
  <si>
    <t>Add Net Price</t>
  </si>
  <si>
    <t>UC007.US01</t>
  </si>
  <si>
    <t>Create multiple call sheet from a multiple job type program</t>
  </si>
  <si>
    <t>UC009.US01</t>
  </si>
  <si>
    <t>Validation ProgramID for Importing excel</t>
  </si>
  <si>
    <t>UC001.US01</t>
  </si>
  <si>
    <t>Code refactoring to separate framework</t>
  </si>
  <si>
    <t>I004</t>
  </si>
  <si>
    <t>Shawn.shao</t>
  </si>
  <si>
    <t>Olivia.ge</t>
  </si>
  <si>
    <t>Bela.zhao</t>
  </si>
  <si>
    <t>UC003.US03</t>
  </si>
  <si>
    <t>Add Template ID _implement</t>
  </si>
  <si>
    <t>All</t>
  </si>
  <si>
    <t>UC003.US01-DAO</t>
  </si>
  <si>
    <t>Add net price dao</t>
  </si>
  <si>
    <t>Leo.tian</t>
  </si>
  <si>
    <t>Fix test of importing program with new template</t>
  </si>
  <si>
    <t>T001</t>
  </si>
  <si>
    <t>还差数据库，单元测试</t>
  </si>
  <si>
    <t>T002</t>
  </si>
  <si>
    <t>I005</t>
  </si>
  <si>
    <t>Study for eService</t>
  </si>
  <si>
    <t>UC003.US04</t>
  </si>
  <si>
    <t>Update DepthBaseCharge</t>
  </si>
  <si>
    <t>Jack.yu</t>
  </si>
  <si>
    <t>UC003.US05</t>
  </si>
  <si>
    <t>Update NetPrice Calculation</t>
  </si>
  <si>
    <t>UC003.US06</t>
  </si>
  <si>
    <t xml:space="preserve">Update NetPrice Historical data </t>
  </si>
  <si>
    <t>UC007.US02</t>
  </si>
  <si>
    <t xml:space="preserve">Create call sheet from program_Default Call Sheet Type </t>
  </si>
  <si>
    <t>UC007.US04</t>
  </si>
  <si>
    <t>UC003.US07</t>
  </si>
  <si>
    <t>Update GroupedLineItemControl</t>
  </si>
  <si>
    <t>S003</t>
  </si>
  <si>
    <t>Requirements analysis</t>
  </si>
  <si>
    <t>需求补充第二个问题</t>
  </si>
  <si>
    <t xml:space="preserve">Create call sheet from program_Job Designer,Chargemethod and Client Solutions Representative </t>
  </si>
  <si>
    <t>UC003.US02</t>
  </si>
  <si>
    <t>Add Template ID _design</t>
  </si>
  <si>
    <t>Randy.ling</t>
  </si>
  <si>
    <t>Frank.Zhang</t>
  </si>
  <si>
    <t>Fix bug which left over by history</t>
  </si>
  <si>
    <t>Fix bug which caused by requirement</t>
  </si>
  <si>
    <t>Bela.zhao &amp; Olivia.ge</t>
  </si>
  <si>
    <t>Shawn.shao &amp;Bela.zhao &amp; Olivia.ge</t>
  </si>
  <si>
    <t>Bella.bi &amp; Bela.zhao &amp; Olivia.ge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</si>
</sst>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2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0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center"/>
    </xf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4" fontId="8" fillId="0" borderId="0" xfId="0" applyNumberFormat="1" applyFont="1" applyBorder="1"/>
    <xf numFmtId="167" fontId="0" fillId="0" borderId="20" xfId="0" applyBorder="1" applyAlignment="1">
      <alignment vertical="top"/>
    </xf>
    <xf numFmtId="0" fontId="0" fillId="0" borderId="20" xfId="0" applyNumberFormat="1" applyBorder="1" applyAlignment="1">
      <alignment vertical="top"/>
    </xf>
    <xf numFmtId="167" fontId="8" fillId="0" borderId="20" xfId="0" applyFont="1" applyBorder="1"/>
    <xf numFmtId="0" fontId="8" fillId="0" borderId="20" xfId="0" applyNumberFormat="1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0" fontId="6" fillId="0" borderId="20" xfId="0" applyNumberFormat="1" applyFont="1" applyBorder="1" applyAlignment="1">
      <alignment horizontal="right"/>
    </xf>
    <xf numFmtId="0" fontId="8" fillId="5" borderId="20" xfId="0" applyNumberFormat="1" applyFont="1" applyFill="1" applyBorder="1" applyAlignment="1">
      <alignment horizontal="left"/>
    </xf>
    <xf numFmtId="0" fontId="8" fillId="5" borderId="7" xfId="0" applyNumberFormat="1" applyFont="1" applyFill="1" applyBorder="1" applyAlignment="1">
      <alignment horizontal="left"/>
    </xf>
    <xf numFmtId="167" fontId="6" fillId="0" borderId="20" xfId="0" applyFont="1" applyBorder="1"/>
    <xf numFmtId="166" fontId="6" fillId="0" borderId="20" xfId="0" applyNumberFormat="1" applyFont="1" applyBorder="1" applyAlignment="1">
      <alignment horizontal="right"/>
    </xf>
    <xf numFmtId="167" fontId="6" fillId="0" borderId="20" xfId="0" applyFont="1" applyBorder="1" applyAlignment="1">
      <alignment horizontal="center"/>
    </xf>
    <xf numFmtId="166" fontId="0" fillId="0" borderId="20" xfId="0" applyNumberFormat="1" applyFill="1" applyBorder="1" applyAlignment="1">
      <alignment horizontal="right" vertical="top"/>
    </xf>
    <xf numFmtId="166" fontId="0" fillId="0" borderId="20" xfId="0" applyNumberFormat="1" applyBorder="1" applyAlignment="1">
      <alignment horizontal="right" vertical="top"/>
    </xf>
    <xf numFmtId="166" fontId="6" fillId="5" borderId="20" xfId="0" applyNumberFormat="1" applyFont="1" applyFill="1" applyBorder="1" applyAlignment="1">
      <alignment horizontal="right"/>
    </xf>
    <xf numFmtId="166" fontId="6" fillId="0" borderId="20" xfId="0" applyNumberFormat="1" applyFont="1" applyFill="1" applyBorder="1" applyAlignment="1">
      <alignment horizontal="right"/>
    </xf>
    <xf numFmtId="0" fontId="6" fillId="0" borderId="20" xfId="0" applyNumberFormat="1" applyFont="1" applyFill="1" applyBorder="1" applyAlignment="1">
      <alignment horizontal="right"/>
    </xf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8" fillId="0" borderId="12" xfId="0" applyFont="1" applyBorder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22">
    <cellStyle name="Heading 4 2" xfId="1"/>
    <cellStyle name="Heading 4 2 2" xfId="5"/>
    <cellStyle name="Heading 4 2 2 2" xfId="11"/>
    <cellStyle name="Heading 4 2 2 3" xfId="19"/>
    <cellStyle name="Heading 4 2 3" xfId="9"/>
    <cellStyle name="Normal" xfId="0" builtinId="0"/>
    <cellStyle name="Normal 10" xfId="17"/>
    <cellStyle name="Normal 12" xfId="2"/>
    <cellStyle name="Normal 2" xfId="4"/>
    <cellStyle name="Normal 2 2" xfId="10"/>
    <cellStyle name="Normal 2 3" xfId="18"/>
    <cellStyle name="Normal 3" xfId="6"/>
    <cellStyle name="Normal 3 2" xfId="20"/>
    <cellStyle name="Normal 3 2 6" xfId="3"/>
    <cellStyle name="Normal 4" xfId="7"/>
    <cellStyle name="Normal 4 2" xfId="12"/>
    <cellStyle name="Normal 4 3" xfId="2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</c:lvl>
                <c:lvl>
                  <c:pt idx="0">
                    <c:v>Est(Hour)</c:v>
                  </c:pt>
                  <c:pt idx="1">
                    <c:v>1/2</c:v>
                  </c:pt>
                  <c:pt idx="2">
                    <c:v>1/3</c:v>
                  </c:pt>
                  <c:pt idx="3">
                    <c:v>1/4</c:v>
                  </c:pt>
                  <c:pt idx="4">
                    <c:v>1/5</c:v>
                  </c:pt>
                  <c:pt idx="5">
                    <c:v>1/6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108</c:v>
                </c:pt>
                <c:pt idx="1">
                  <c:v>104</c:v>
                </c:pt>
                <c:pt idx="2">
                  <c:v>76</c:v>
                </c:pt>
                <c:pt idx="3">
                  <c:v>49</c:v>
                </c:pt>
                <c:pt idx="4">
                  <c:v>22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周二</c:v>
                  </c:pt>
                  <c:pt idx="3">
                    <c:v>周三</c:v>
                  </c:pt>
                  <c:pt idx="4">
                    <c:v>周四</c:v>
                  </c:pt>
                  <c:pt idx="5">
                    <c:v>周五</c:v>
                  </c:pt>
                </c:lvl>
                <c:lvl>
                  <c:pt idx="0">
                    <c:v>Est(Hour)</c:v>
                  </c:pt>
                  <c:pt idx="1">
                    <c:v>1/2</c:v>
                  </c:pt>
                  <c:pt idx="2">
                    <c:v>1/3</c:v>
                  </c:pt>
                  <c:pt idx="3">
                    <c:v>1/4</c:v>
                  </c:pt>
                  <c:pt idx="4">
                    <c:v>1/5</c:v>
                  </c:pt>
                  <c:pt idx="5">
                    <c:v>1/6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81.5</c:v>
                </c:pt>
                <c:pt idx="1">
                  <c:v>104</c:v>
                </c:pt>
                <c:pt idx="2">
                  <c:v>77</c:v>
                </c:pt>
                <c:pt idx="3">
                  <c:v>63</c:v>
                </c:pt>
                <c:pt idx="4">
                  <c:v>37.799999999999997</c:v>
                </c:pt>
                <c:pt idx="5">
                  <c:v>10.299999999999997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8672"/>
        <c:axId val="192510208"/>
      </c:lineChart>
      <c:catAx>
        <c:axId val="19250867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192510208"/>
        <c:crosses val="autoZero"/>
        <c:auto val="1"/>
        <c:lblAlgn val="ctr"/>
        <c:lblOffset val="100"/>
        <c:noMultiLvlLbl val="1"/>
      </c:catAx>
      <c:valAx>
        <c:axId val="192510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25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tabSelected="1" zoomScale="115" zoomScaleNormal="115" workbookViewId="0">
      <pane ySplit="2" topLeftCell="A3" activePane="bottomLeft" state="frozen"/>
      <selection pane="bottomLeft" activeCell="B22" sqref="B22"/>
    </sheetView>
  </sheetViews>
  <sheetFormatPr defaultColWidth="8.54296875" defaultRowHeight="14.5"/>
  <cols>
    <col min="1" max="1" width="15.90625" style="11" customWidth="1"/>
    <col min="2" max="2" width="36.6328125" style="14" customWidth="1"/>
    <col min="3" max="3" width="8.54296875" style="11" bestFit="1" customWidth="1"/>
    <col min="4" max="4" width="8.54296875" style="16" bestFit="1" customWidth="1"/>
    <col min="5" max="5" width="8.54296875" style="17" bestFit="1" customWidth="1"/>
    <col min="6" max="6" width="7.453125" style="17" customWidth="1"/>
    <col min="7" max="7" width="7.54296875" style="17" customWidth="1"/>
    <col min="8" max="9" width="7" style="17" customWidth="1"/>
    <col min="10" max="10" width="10.453125" style="14" bestFit="1" customWidth="1"/>
    <col min="11" max="11" width="0" style="14" hidden="1" customWidth="1"/>
    <col min="12" max="16384" width="8.54296875" style="14"/>
  </cols>
  <sheetData>
    <row r="1" spans="1:11" s="2" customFormat="1" ht="15.75" customHeight="1">
      <c r="A1" s="30" t="s">
        <v>26</v>
      </c>
      <c r="B1" s="31" t="s">
        <v>13</v>
      </c>
      <c r="C1" s="32" t="s">
        <v>25</v>
      </c>
      <c r="D1" s="92" t="s">
        <v>28</v>
      </c>
      <c r="E1" s="1">
        <f>F1-1</f>
        <v>42737</v>
      </c>
      <c r="F1" s="1">
        <f>Resources!D6</f>
        <v>42738</v>
      </c>
      <c r="G1" s="1">
        <f>Resources!E6</f>
        <v>42739</v>
      </c>
      <c r="H1" s="1">
        <f>Resources!F6</f>
        <v>42740</v>
      </c>
      <c r="I1" s="1">
        <f>Resources!G6</f>
        <v>42741</v>
      </c>
      <c r="J1" s="94" t="s">
        <v>15</v>
      </c>
    </row>
    <row r="2" spans="1:11" s="2" customFormat="1" ht="15.5" thickBot="1">
      <c r="A2" s="3"/>
      <c r="B2" s="4"/>
      <c r="C2" s="5"/>
      <c r="D2" s="93"/>
      <c r="E2" s="38" t="s">
        <v>31</v>
      </c>
      <c r="F2" s="60">
        <f>F1</f>
        <v>42738</v>
      </c>
      <c r="G2" s="60">
        <f t="shared" ref="G2:I2" si="0">G1</f>
        <v>42739</v>
      </c>
      <c r="H2" s="60">
        <f t="shared" si="0"/>
        <v>42740</v>
      </c>
      <c r="I2" s="60">
        <f t="shared" si="0"/>
        <v>42741</v>
      </c>
      <c r="J2" s="95"/>
    </row>
    <row r="3" spans="1:11" s="8" customFormat="1" ht="15" thickBot="1">
      <c r="A3" s="6"/>
      <c r="B3" s="7" t="s">
        <v>11</v>
      </c>
      <c r="C3" s="6"/>
      <c r="D3" s="15">
        <f>SUM(D6:D111)</f>
        <v>108</v>
      </c>
      <c r="E3" s="15">
        <f>Resources!C8</f>
        <v>104</v>
      </c>
      <c r="F3" s="15">
        <f>Resources!D8</f>
        <v>76</v>
      </c>
      <c r="G3" s="15">
        <f>Resources!E8</f>
        <v>49</v>
      </c>
      <c r="H3" s="15">
        <f>Resources!F8</f>
        <v>22</v>
      </c>
      <c r="I3" s="15">
        <f>Resources!G8</f>
        <v>0</v>
      </c>
      <c r="J3" s="39">
        <f>SUM(J6:J29)</f>
        <v>93.7</v>
      </c>
    </row>
    <row r="4" spans="1:11" s="8" customFormat="1" ht="15" thickBot="1">
      <c r="A4" s="6"/>
      <c r="B4" s="7" t="s">
        <v>32</v>
      </c>
      <c r="C4" s="6"/>
      <c r="D4" s="15">
        <f>SUM(D6:D17)</f>
        <v>81.5</v>
      </c>
      <c r="E4" s="15">
        <f>Resources!C8</f>
        <v>104</v>
      </c>
      <c r="F4" s="15">
        <f t="shared" ref="F4:I4" si="1">E4-F5</f>
        <v>77</v>
      </c>
      <c r="G4" s="15">
        <f t="shared" si="1"/>
        <v>63</v>
      </c>
      <c r="H4" s="15">
        <f t="shared" si="1"/>
        <v>37.799999999999997</v>
      </c>
      <c r="I4" s="15">
        <f t="shared" si="1"/>
        <v>10.299999999999997</v>
      </c>
      <c r="J4" s="39"/>
    </row>
    <row r="5" spans="1:11" s="2" customFormat="1">
      <c r="A5" s="9"/>
      <c r="B5" s="33"/>
      <c r="C5" s="9"/>
      <c r="D5" s="15">
        <f>SUM(D6:D112)</f>
        <v>108</v>
      </c>
      <c r="E5" s="15">
        <f>SUM(E6:E23)</f>
        <v>0</v>
      </c>
      <c r="F5" s="15">
        <f>SUM(F6:F31)</f>
        <v>27</v>
      </c>
      <c r="G5" s="15">
        <f>SUM(G6:G31)</f>
        <v>14</v>
      </c>
      <c r="H5" s="15">
        <f>SUM(H6:H31)</f>
        <v>25.2</v>
      </c>
      <c r="I5" s="15">
        <f>SUM(I6:I31)</f>
        <v>27.5</v>
      </c>
      <c r="J5" s="40"/>
    </row>
    <row r="6" spans="1:11" s="35" customFormat="1">
      <c r="A6" s="70" t="s">
        <v>47</v>
      </c>
      <c r="B6" s="69" t="s">
        <v>36</v>
      </c>
      <c r="C6" s="71">
        <v>1000</v>
      </c>
      <c r="D6" s="87">
        <v>14</v>
      </c>
      <c r="E6" s="56"/>
      <c r="F6" s="56">
        <v>7</v>
      </c>
      <c r="G6" s="56"/>
      <c r="H6" s="56"/>
      <c r="I6" s="56"/>
      <c r="J6" s="55">
        <f t="shared" ref="J6:J24" si="2">SUM(F6:I6)</f>
        <v>7</v>
      </c>
      <c r="K6" s="35" t="str">
        <f>'Sprint Backlog'!H2</f>
        <v>All</v>
      </c>
    </row>
    <row r="7" spans="1:11" s="35" customFormat="1">
      <c r="A7" s="70" t="s">
        <v>75</v>
      </c>
      <c r="B7" s="69" t="s">
        <v>76</v>
      </c>
      <c r="C7" s="71">
        <v>1000</v>
      </c>
      <c r="D7" s="87">
        <v>4</v>
      </c>
      <c r="E7" s="56"/>
      <c r="F7" s="56"/>
      <c r="G7" s="56"/>
      <c r="H7" s="56">
        <v>3.5</v>
      </c>
      <c r="I7" s="56">
        <v>3</v>
      </c>
      <c r="J7" s="55">
        <f t="shared" si="2"/>
        <v>6.5</v>
      </c>
      <c r="K7" s="35" t="str">
        <f>'Sprint Backlog'!H3</f>
        <v>Bella.bi &amp; Bela.zhao &amp; Olivia.ge</v>
      </c>
    </row>
    <row r="8" spans="1:11" s="35" customFormat="1" ht="20" customHeight="1">
      <c r="A8" s="63" t="s">
        <v>45</v>
      </c>
      <c r="B8" s="72" t="s">
        <v>46</v>
      </c>
      <c r="C8" s="64">
        <v>1000</v>
      </c>
      <c r="D8" s="88">
        <v>10</v>
      </c>
      <c r="E8" s="56"/>
      <c r="F8" s="56">
        <v>0.5</v>
      </c>
      <c r="G8" s="56">
        <v>2</v>
      </c>
      <c r="H8" s="56"/>
      <c r="I8" s="56"/>
      <c r="J8" s="55">
        <f t="shared" si="2"/>
        <v>2.5</v>
      </c>
      <c r="K8" s="35" t="str">
        <f>'Sprint Backlog'!H4</f>
        <v>Olivia.ge</v>
      </c>
    </row>
    <row r="9" spans="1:11" s="35" customFormat="1">
      <c r="A9" s="63" t="s">
        <v>39</v>
      </c>
      <c r="B9" s="72" t="s">
        <v>40</v>
      </c>
      <c r="C9" s="64">
        <v>950</v>
      </c>
      <c r="D9" s="88">
        <v>1</v>
      </c>
      <c r="E9" s="56"/>
      <c r="F9" s="56"/>
      <c r="G9" s="56">
        <v>1</v>
      </c>
      <c r="H9" s="56"/>
      <c r="I9" s="56"/>
      <c r="J9" s="55">
        <f t="shared" si="2"/>
        <v>1</v>
      </c>
      <c r="K9" s="35" t="str">
        <f>'Sprint Backlog'!H5</f>
        <v>Bela.zhao</v>
      </c>
    </row>
    <row r="10" spans="1:11" s="35" customFormat="1" ht="29">
      <c r="A10" s="63" t="s">
        <v>41</v>
      </c>
      <c r="B10" s="69" t="s">
        <v>42</v>
      </c>
      <c r="C10" s="71">
        <v>800</v>
      </c>
      <c r="D10" s="87">
        <v>6.5</v>
      </c>
      <c r="E10" s="56"/>
      <c r="F10" s="56">
        <v>5.5</v>
      </c>
      <c r="G10" s="56">
        <v>1</v>
      </c>
      <c r="H10" s="56">
        <v>5</v>
      </c>
      <c r="I10" s="56"/>
      <c r="J10" s="55">
        <f t="shared" si="2"/>
        <v>11.5</v>
      </c>
      <c r="K10" s="35" t="str">
        <f>'Sprint Backlog'!H6</f>
        <v>Olivia.ge</v>
      </c>
    </row>
    <row r="11" spans="1:11" s="35" customFormat="1">
      <c r="A11" s="63" t="s">
        <v>43</v>
      </c>
      <c r="B11" s="72" t="s">
        <v>44</v>
      </c>
      <c r="C11" s="64">
        <v>800</v>
      </c>
      <c r="D11" s="88">
        <v>10</v>
      </c>
      <c r="E11" s="56"/>
      <c r="F11" s="56"/>
      <c r="G11" s="56"/>
      <c r="H11" s="56">
        <v>6</v>
      </c>
      <c r="I11" s="56">
        <v>1</v>
      </c>
      <c r="J11" s="55">
        <f t="shared" si="2"/>
        <v>7</v>
      </c>
      <c r="K11" s="35" t="str">
        <f>'Sprint Backlog'!H7</f>
        <v>Bela.zhao</v>
      </c>
    </row>
    <row r="12" spans="1:11">
      <c r="A12" s="63" t="s">
        <v>51</v>
      </c>
      <c r="B12" s="69" t="s">
        <v>52</v>
      </c>
      <c r="C12" s="71">
        <v>790</v>
      </c>
      <c r="D12" s="87">
        <v>12</v>
      </c>
      <c r="E12" s="55"/>
      <c r="F12" s="55">
        <v>5</v>
      </c>
      <c r="G12" s="55">
        <v>1.5</v>
      </c>
      <c r="H12" s="55"/>
      <c r="I12" s="56"/>
      <c r="J12" s="55">
        <f t="shared" si="2"/>
        <v>6.5</v>
      </c>
      <c r="K12" s="35" t="str">
        <f>'Sprint Backlog'!H8</f>
        <v>Shawn.shao</v>
      </c>
    </row>
    <row r="13" spans="1:11">
      <c r="A13" s="79" t="s">
        <v>54</v>
      </c>
      <c r="B13" s="80" t="s">
        <v>55</v>
      </c>
      <c r="C13" s="81">
        <v>790</v>
      </c>
      <c r="D13" s="85">
        <v>1</v>
      </c>
      <c r="E13" s="56"/>
      <c r="F13" s="56">
        <v>1.5</v>
      </c>
      <c r="G13" s="56">
        <v>1</v>
      </c>
      <c r="H13" s="56"/>
      <c r="I13" s="56"/>
      <c r="J13" s="55">
        <f t="shared" si="2"/>
        <v>2.5</v>
      </c>
      <c r="K13" s="35" t="str">
        <f>'Sprint Backlog'!H9</f>
        <v>Leo.tian</v>
      </c>
    </row>
    <row r="14" spans="1:11" ht="29">
      <c r="A14" s="84" t="s">
        <v>60</v>
      </c>
      <c r="B14" s="80" t="s">
        <v>57</v>
      </c>
      <c r="C14" s="81">
        <v>780</v>
      </c>
      <c r="D14" s="85">
        <v>10</v>
      </c>
      <c r="E14" s="86"/>
      <c r="F14" s="56">
        <v>6</v>
      </c>
      <c r="G14" s="56">
        <v>1</v>
      </c>
      <c r="H14" s="56"/>
      <c r="I14" s="56"/>
      <c r="J14" s="55">
        <f t="shared" si="2"/>
        <v>7</v>
      </c>
      <c r="K14" s="35" t="str">
        <f>'Sprint Backlog'!H10</f>
        <v>Bela.zhao</v>
      </c>
    </row>
    <row r="15" spans="1:11" s="35" customFormat="1">
      <c r="A15" s="79" t="s">
        <v>63</v>
      </c>
      <c r="B15" s="80" t="s">
        <v>64</v>
      </c>
      <c r="C15" s="81">
        <v>780</v>
      </c>
      <c r="D15" s="85">
        <v>3</v>
      </c>
      <c r="E15" s="86"/>
      <c r="F15" s="86"/>
      <c r="G15" s="56">
        <v>2.5</v>
      </c>
      <c r="H15" s="56"/>
      <c r="I15" s="56"/>
      <c r="J15" s="55">
        <f t="shared" si="2"/>
        <v>2.5</v>
      </c>
      <c r="K15" s="35" t="str">
        <f>'Sprint Backlog'!H11</f>
        <v>Bela.zhao</v>
      </c>
    </row>
    <row r="16" spans="1:11" s="35" customFormat="1">
      <c r="A16" s="79" t="s">
        <v>66</v>
      </c>
      <c r="B16" s="84" t="s">
        <v>67</v>
      </c>
      <c r="C16" s="81">
        <v>750</v>
      </c>
      <c r="D16" s="89">
        <v>10</v>
      </c>
      <c r="E16" s="86"/>
      <c r="F16" s="56"/>
      <c r="G16" s="56"/>
      <c r="H16" s="56">
        <v>5</v>
      </c>
      <c r="I16" s="56">
        <v>5</v>
      </c>
      <c r="J16" s="55">
        <f t="shared" si="2"/>
        <v>10</v>
      </c>
      <c r="K16" s="35" t="str">
        <f>'Sprint Backlog'!H12</f>
        <v>Shawn.shao</v>
      </c>
    </row>
    <row r="17" spans="1:11" s="35" customFormat="1">
      <c r="A17" s="79" t="s">
        <v>68</v>
      </c>
      <c r="B17" s="84" t="s">
        <v>69</v>
      </c>
      <c r="C17" s="81">
        <v>750</v>
      </c>
      <c r="D17" s="89"/>
      <c r="E17" s="86"/>
      <c r="F17" s="56"/>
      <c r="G17" s="56"/>
      <c r="H17" s="56"/>
      <c r="I17" s="56"/>
      <c r="J17" s="55">
        <f t="shared" si="2"/>
        <v>0</v>
      </c>
      <c r="K17" s="35" t="str">
        <f>'Sprint Backlog'!H13</f>
        <v>Bela.zhao</v>
      </c>
    </row>
    <row r="18" spans="1:11" s="35" customFormat="1">
      <c r="A18" s="79" t="s">
        <v>70</v>
      </c>
      <c r="B18" s="84" t="s">
        <v>71</v>
      </c>
      <c r="C18" s="81">
        <v>740</v>
      </c>
      <c r="D18" s="85">
        <v>2</v>
      </c>
      <c r="E18" s="86"/>
      <c r="F18" s="56"/>
      <c r="G18" s="56"/>
      <c r="H18" s="56">
        <v>1</v>
      </c>
      <c r="I18" s="56"/>
      <c r="J18" s="55">
        <f t="shared" si="2"/>
        <v>1</v>
      </c>
      <c r="K18" s="35" t="str">
        <f>'Sprint Backlog'!H14</f>
        <v>Olivia.ge</v>
      </c>
    </row>
    <row r="19" spans="1:11" s="35" customFormat="1">
      <c r="A19" s="79" t="s">
        <v>72</v>
      </c>
      <c r="B19" s="84" t="s">
        <v>78</v>
      </c>
      <c r="C19" s="81">
        <v>740</v>
      </c>
      <c r="D19" s="85">
        <v>5</v>
      </c>
      <c r="E19" s="86"/>
      <c r="F19" s="56"/>
      <c r="G19" s="56"/>
      <c r="H19" s="56"/>
      <c r="I19" s="56">
        <v>5</v>
      </c>
      <c r="J19" s="55">
        <f t="shared" si="2"/>
        <v>5</v>
      </c>
      <c r="K19" s="35" t="str">
        <f>'Sprint Backlog'!H15</f>
        <v>Olivia.ge</v>
      </c>
    </row>
    <row r="20" spans="1:11" s="35" customFormat="1">
      <c r="A20" s="14" t="s">
        <v>73</v>
      </c>
      <c r="B20" s="14" t="s">
        <v>74</v>
      </c>
      <c r="C20" s="81">
        <v>730</v>
      </c>
      <c r="D20" s="90">
        <v>3</v>
      </c>
      <c r="E20" s="86"/>
      <c r="F20" s="56"/>
      <c r="G20" s="56"/>
      <c r="H20" s="56">
        <v>3</v>
      </c>
      <c r="I20" s="56">
        <v>2</v>
      </c>
      <c r="J20" s="55">
        <f t="shared" si="2"/>
        <v>5</v>
      </c>
      <c r="K20" s="35" t="str">
        <f>'Sprint Backlog'!H16</f>
        <v>Bela.zhao</v>
      </c>
    </row>
    <row r="21" spans="1:11">
      <c r="A21" s="79" t="s">
        <v>58</v>
      </c>
      <c r="B21" s="80" t="s">
        <v>83</v>
      </c>
      <c r="C21" s="81">
        <v>600</v>
      </c>
      <c r="D21" s="85">
        <v>7</v>
      </c>
      <c r="E21" s="86"/>
      <c r="F21" s="56"/>
      <c r="G21" s="56">
        <v>4</v>
      </c>
      <c r="H21" s="56">
        <v>1.5</v>
      </c>
      <c r="I21" s="56">
        <v>1</v>
      </c>
      <c r="J21" s="55">
        <f t="shared" si="2"/>
        <v>6.5</v>
      </c>
      <c r="K21" s="35" t="str">
        <f>'Sprint Backlog'!H17</f>
        <v>Shawn.shao &amp;Bela.zhao &amp; Olivia.ge</v>
      </c>
    </row>
    <row r="22" spans="1:11" s="35" customFormat="1">
      <c r="A22" s="79" t="s">
        <v>60</v>
      </c>
      <c r="B22" s="80" t="s">
        <v>84</v>
      </c>
      <c r="C22" s="81">
        <v>600</v>
      </c>
      <c r="D22" s="85">
        <v>2</v>
      </c>
      <c r="E22" s="86"/>
      <c r="F22" s="56"/>
      <c r="G22" s="56"/>
      <c r="H22" s="56">
        <v>0.2</v>
      </c>
      <c r="I22" s="56">
        <v>1</v>
      </c>
      <c r="J22" s="55">
        <f t="shared" si="2"/>
        <v>1.2</v>
      </c>
    </row>
    <row r="23" spans="1:11">
      <c r="A23" s="79" t="s">
        <v>61</v>
      </c>
      <c r="B23" s="80" t="s">
        <v>62</v>
      </c>
      <c r="C23" s="81">
        <v>500</v>
      </c>
      <c r="D23" s="85">
        <v>5</v>
      </c>
      <c r="E23" s="86"/>
      <c r="F23" s="56">
        <v>1.5</v>
      </c>
      <c r="G23" s="56"/>
      <c r="H23" s="56"/>
      <c r="I23" s="56">
        <v>7</v>
      </c>
      <c r="J23" s="55">
        <f t="shared" si="2"/>
        <v>8.5</v>
      </c>
      <c r="K23" s="35" t="str">
        <f>'Sprint Backlog'!H19</f>
        <v>Jack.yu</v>
      </c>
    </row>
    <row r="24" spans="1:11">
      <c r="A24" s="63" t="s">
        <v>79</v>
      </c>
      <c r="B24" s="69" t="s">
        <v>80</v>
      </c>
      <c r="C24" s="91">
        <v>500</v>
      </c>
      <c r="D24" s="85">
        <v>2.5</v>
      </c>
      <c r="E24" s="86"/>
      <c r="F24" s="86"/>
      <c r="G24" s="86"/>
      <c r="H24" s="86"/>
      <c r="I24" s="56">
        <v>2.5</v>
      </c>
      <c r="J24" s="55">
        <f t="shared" si="2"/>
        <v>2.5</v>
      </c>
    </row>
    <row r="25" spans="1:11">
      <c r="A25" s="14"/>
      <c r="C25" s="14"/>
      <c r="D25" s="14"/>
    </row>
    <row r="26" spans="1:11">
      <c r="A26" s="14"/>
      <c r="C26" s="14"/>
      <c r="D26" s="14"/>
    </row>
    <row r="27" spans="1:11">
      <c r="A27" s="14"/>
      <c r="C27" s="14"/>
      <c r="D27" s="14"/>
    </row>
    <row r="28" spans="1:11">
      <c r="A28" s="14"/>
      <c r="C28" s="14"/>
      <c r="D28" s="14"/>
    </row>
    <row r="29" spans="1:11">
      <c r="A29" s="14"/>
      <c r="C29" s="14"/>
      <c r="D29" s="14"/>
    </row>
  </sheetData>
  <mergeCells count="2">
    <mergeCell ref="D1:D2"/>
    <mergeCell ref="J1:J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30"/>
  <sheetViews>
    <sheetView topLeftCell="A13" zoomScale="115" zoomScaleNormal="115" workbookViewId="0">
      <selection activeCell="A32" sqref="A32"/>
    </sheetView>
  </sheetViews>
  <sheetFormatPr defaultColWidth="13" defaultRowHeight="14.5"/>
  <cols>
    <col min="1" max="1" width="11.54296875" style="13" bestFit="1" customWidth="1"/>
    <col min="2" max="2" width="12.453125" style="13" bestFit="1" customWidth="1"/>
    <col min="3" max="3" width="10.453125" style="13" bestFit="1" customWidth="1"/>
    <col min="4" max="7" width="9.54296875" style="13" customWidth="1"/>
    <col min="8" max="16384" width="13" style="13"/>
  </cols>
  <sheetData>
    <row r="1" spans="1:16336">
      <c r="A1" s="18" t="s">
        <v>0</v>
      </c>
      <c r="B1" s="44">
        <v>1</v>
      </c>
      <c r="C1" s="98"/>
      <c r="D1" s="99"/>
      <c r="E1" s="99"/>
      <c r="F1" s="99"/>
      <c r="G1" s="99"/>
    </row>
    <row r="2" spans="1:16336">
      <c r="A2" s="19" t="s">
        <v>9</v>
      </c>
      <c r="B2" s="20">
        <v>42738</v>
      </c>
      <c r="C2" s="101"/>
      <c r="D2" s="102"/>
      <c r="E2" s="102"/>
      <c r="F2" s="102"/>
      <c r="G2" s="102"/>
    </row>
    <row r="3" spans="1:16336">
      <c r="A3" s="19" t="s">
        <v>10</v>
      </c>
      <c r="B3" s="20">
        <f>B2+4</f>
        <v>42742</v>
      </c>
      <c r="C3" s="101"/>
      <c r="D3" s="102"/>
      <c r="E3" s="102"/>
      <c r="F3" s="102"/>
      <c r="G3" s="102"/>
    </row>
    <row r="4" spans="1:16336">
      <c r="A4" s="21"/>
      <c r="B4" s="22"/>
      <c r="C4" s="99"/>
      <c r="D4" s="99"/>
      <c r="E4" s="99"/>
      <c r="F4" s="99"/>
      <c r="G4" s="99"/>
    </row>
    <row r="5" spans="1:16336" ht="15" thickBot="1">
      <c r="A5" s="23" t="s">
        <v>16</v>
      </c>
      <c r="B5" s="24"/>
      <c r="D5" s="100"/>
      <c r="E5" s="100"/>
      <c r="F5" s="100"/>
      <c r="G5" s="100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  <c r="XDE5" s="25"/>
      <c r="XDF5" s="25"/>
      <c r="XDG5" s="25"/>
      <c r="XDH5" s="25"/>
    </row>
    <row r="6" spans="1:16336" s="26" customFormat="1">
      <c r="A6" s="36" t="s">
        <v>7</v>
      </c>
      <c r="B6" s="36" t="s">
        <v>8</v>
      </c>
      <c r="C6" s="37" t="s">
        <v>17</v>
      </c>
      <c r="D6" s="12">
        <f>B2</f>
        <v>42738</v>
      </c>
      <c r="E6" s="12">
        <f>D6+1</f>
        <v>42739</v>
      </c>
      <c r="F6" s="12">
        <f>E6+1</f>
        <v>42740</v>
      </c>
      <c r="G6" s="12">
        <f>F6+1</f>
        <v>42741</v>
      </c>
    </row>
    <row r="7" spans="1:16336" s="26" customFormat="1">
      <c r="A7" s="27"/>
      <c r="B7" s="27"/>
      <c r="C7" s="28"/>
      <c r="D7" s="58">
        <f t="shared" ref="D7:F7" si="0">D6</f>
        <v>42738</v>
      </c>
      <c r="E7" s="59">
        <f t="shared" si="0"/>
        <v>42739</v>
      </c>
      <c r="F7" s="59">
        <f t="shared" si="0"/>
        <v>42740</v>
      </c>
      <c r="G7" s="59">
        <f t="shared" ref="G7" si="1">G6</f>
        <v>42741</v>
      </c>
    </row>
    <row r="8" spans="1:16336" s="29" customFormat="1" ht="15">
      <c r="A8" s="96" t="s">
        <v>20</v>
      </c>
      <c r="B8" s="97"/>
      <c r="C8" s="57">
        <f>SUM(C10:C16)</f>
        <v>104</v>
      </c>
      <c r="D8" s="57">
        <f t="shared" ref="D8" si="2">C8-D9</f>
        <v>76</v>
      </c>
      <c r="E8" s="57">
        <f t="shared" ref="E8" si="3">D8-E9</f>
        <v>49</v>
      </c>
      <c r="F8" s="57">
        <f t="shared" ref="F8" si="4">E8-F9</f>
        <v>22</v>
      </c>
      <c r="G8" s="57">
        <f t="shared" ref="G8" si="5">F8-G9</f>
        <v>0</v>
      </c>
    </row>
    <row r="9" spans="1:16336" s="29" customFormat="1">
      <c r="A9" s="34"/>
      <c r="B9" s="34"/>
      <c r="C9" s="57">
        <f t="shared" ref="C9:C16" si="6">SUM(D9:G9)</f>
        <v>104</v>
      </c>
      <c r="D9" s="44">
        <f>SUM(D10:D16)</f>
        <v>28</v>
      </c>
      <c r="E9" s="44">
        <f>SUM(E10:E16)</f>
        <v>27</v>
      </c>
      <c r="F9" s="44">
        <f>SUM(F10:F16)</f>
        <v>27</v>
      </c>
      <c r="G9" s="44">
        <f>SUM(G10:G16)</f>
        <v>22</v>
      </c>
    </row>
    <row r="10" spans="1:16336">
      <c r="A10" s="34" t="s">
        <v>29</v>
      </c>
      <c r="B10" s="34"/>
      <c r="C10" s="57">
        <f t="shared" si="6"/>
        <v>28</v>
      </c>
      <c r="D10" s="44">
        <v>7</v>
      </c>
      <c r="E10" s="44">
        <v>7</v>
      </c>
      <c r="F10" s="44">
        <v>7</v>
      </c>
      <c r="G10" s="44">
        <v>7</v>
      </c>
    </row>
    <row r="11" spans="1:16336">
      <c r="A11" s="34" t="s">
        <v>30</v>
      </c>
      <c r="B11" s="34"/>
      <c r="C11" s="57">
        <f t="shared" si="6"/>
        <v>5</v>
      </c>
      <c r="D11" s="44">
        <v>2</v>
      </c>
      <c r="E11" s="44">
        <v>1</v>
      </c>
      <c r="F11" s="44">
        <v>1</v>
      </c>
      <c r="G11" s="44">
        <v>1</v>
      </c>
    </row>
    <row r="12" spans="1:16336">
      <c r="A12" s="34" t="s">
        <v>33</v>
      </c>
      <c r="B12" s="34"/>
      <c r="C12" s="57">
        <f t="shared" si="6"/>
        <v>28</v>
      </c>
      <c r="D12" s="44">
        <v>7</v>
      </c>
      <c r="E12" s="44">
        <v>7</v>
      </c>
      <c r="F12" s="44">
        <v>7</v>
      </c>
      <c r="G12" s="44">
        <v>7</v>
      </c>
    </row>
    <row r="13" spans="1:16336">
      <c r="A13" s="65" t="s">
        <v>35</v>
      </c>
      <c r="B13" s="65"/>
      <c r="C13" s="57">
        <f t="shared" si="6"/>
        <v>23</v>
      </c>
      <c r="D13" s="61">
        <v>7</v>
      </c>
      <c r="E13" s="66">
        <v>7</v>
      </c>
      <c r="F13" s="66">
        <v>7</v>
      </c>
      <c r="G13" s="66">
        <v>2</v>
      </c>
    </row>
    <row r="14" spans="1:16336">
      <c r="A14" s="65" t="s">
        <v>34</v>
      </c>
      <c r="B14" s="65"/>
      <c r="C14" s="57">
        <f t="shared" si="6"/>
        <v>4</v>
      </c>
      <c r="D14" s="67">
        <v>1</v>
      </c>
      <c r="E14" s="67">
        <v>1</v>
      </c>
      <c r="F14" s="67">
        <v>1</v>
      </c>
      <c r="G14" s="67">
        <v>1</v>
      </c>
    </row>
    <row r="15" spans="1:16336">
      <c r="A15" s="65" t="s">
        <v>37</v>
      </c>
      <c r="B15" s="65"/>
      <c r="C15" s="57">
        <f t="shared" si="6"/>
        <v>8</v>
      </c>
      <c r="D15" s="67">
        <v>2</v>
      </c>
      <c r="E15" s="67">
        <v>2</v>
      </c>
      <c r="F15" s="67">
        <v>2</v>
      </c>
      <c r="G15" s="67">
        <v>2</v>
      </c>
    </row>
    <row r="16" spans="1:16336">
      <c r="A16" s="34" t="s">
        <v>38</v>
      </c>
      <c r="B16" s="34"/>
      <c r="C16" s="57">
        <f t="shared" si="6"/>
        <v>8</v>
      </c>
      <c r="D16" s="44">
        <v>2</v>
      </c>
      <c r="E16" s="44">
        <v>2</v>
      </c>
      <c r="F16" s="44">
        <v>2</v>
      </c>
      <c r="G16" s="44">
        <v>2</v>
      </c>
    </row>
    <row r="18" spans="1:7" ht="15" thickBot="1">
      <c r="A18" s="23" t="s">
        <v>19</v>
      </c>
      <c r="B18" s="24"/>
      <c r="D18" s="100"/>
      <c r="E18" s="100"/>
      <c r="F18" s="100"/>
      <c r="G18" s="100"/>
    </row>
    <row r="19" spans="1:7">
      <c r="A19" s="36" t="s">
        <v>7</v>
      </c>
      <c r="B19" s="36" t="s">
        <v>8</v>
      </c>
      <c r="C19" s="37" t="s">
        <v>17</v>
      </c>
      <c r="D19" s="12">
        <f>D6</f>
        <v>42738</v>
      </c>
      <c r="E19" s="12">
        <f>D19+1</f>
        <v>42739</v>
      </c>
      <c r="F19" s="12">
        <f>E19+1</f>
        <v>42740</v>
      </c>
      <c r="G19" s="12">
        <f>F19+1</f>
        <v>42741</v>
      </c>
    </row>
    <row r="20" spans="1:7">
      <c r="A20" s="27"/>
      <c r="B20" s="27"/>
      <c r="C20" s="28"/>
      <c r="D20" s="58">
        <f t="shared" ref="D20:G20" si="7">D19</f>
        <v>42738</v>
      </c>
      <c r="E20" s="59">
        <f t="shared" si="7"/>
        <v>42739</v>
      </c>
      <c r="F20" s="59">
        <f t="shared" si="7"/>
        <v>42740</v>
      </c>
      <c r="G20" s="59">
        <f t="shared" si="7"/>
        <v>42741</v>
      </c>
    </row>
    <row r="21" spans="1:7" ht="15">
      <c r="A21" s="96" t="s">
        <v>20</v>
      </c>
      <c r="B21" s="97"/>
      <c r="C21" s="57">
        <f>SUM(C23:C30)</f>
        <v>93.7</v>
      </c>
      <c r="D21" s="57">
        <f t="shared" ref="D21" si="8">C21-D22</f>
        <v>66.7</v>
      </c>
      <c r="E21" s="57">
        <f t="shared" ref="E21" si="9">D21-E22</f>
        <v>52.7</v>
      </c>
      <c r="F21" s="57">
        <f t="shared" ref="F21" si="10">E21-F22</f>
        <v>27.500000000000004</v>
      </c>
      <c r="G21" s="57">
        <f>F21-G22</f>
        <v>0</v>
      </c>
    </row>
    <row r="22" spans="1:7">
      <c r="A22" s="34"/>
      <c r="B22" s="34"/>
      <c r="C22" s="57">
        <f t="shared" ref="C22:C30" si="11">SUM(D22:G22)</f>
        <v>93.7</v>
      </c>
      <c r="D22" s="44">
        <f>SUM(D23:D30)</f>
        <v>27</v>
      </c>
      <c r="E22" s="44">
        <f t="shared" ref="E22:G22" si="12">SUM(E23:E30)</f>
        <v>14</v>
      </c>
      <c r="F22" s="44">
        <f t="shared" si="12"/>
        <v>25.2</v>
      </c>
      <c r="G22" s="44">
        <f t="shared" si="12"/>
        <v>27.5</v>
      </c>
    </row>
    <row r="23" spans="1:7">
      <c r="A23" s="34" t="s">
        <v>29</v>
      </c>
      <c r="B23" s="34"/>
      <c r="C23" s="57">
        <f t="shared" si="11"/>
        <v>24</v>
      </c>
      <c r="D23" s="44">
        <v>7</v>
      </c>
      <c r="E23" s="44">
        <v>3</v>
      </c>
      <c r="F23" s="44">
        <v>7</v>
      </c>
      <c r="G23" s="44">
        <v>7</v>
      </c>
    </row>
    <row r="24" spans="1:7">
      <c r="A24" s="34" t="s">
        <v>30</v>
      </c>
      <c r="B24" s="34"/>
      <c r="C24" s="57">
        <f t="shared" si="11"/>
        <v>5</v>
      </c>
      <c r="D24" s="44">
        <v>1</v>
      </c>
      <c r="E24" s="44">
        <v>0</v>
      </c>
      <c r="F24" s="44">
        <v>3</v>
      </c>
      <c r="G24" s="44">
        <v>1</v>
      </c>
    </row>
    <row r="25" spans="1:7">
      <c r="A25" s="34" t="s">
        <v>33</v>
      </c>
      <c r="B25" s="34"/>
      <c r="C25" s="57">
        <f t="shared" si="11"/>
        <v>22.7</v>
      </c>
      <c r="D25" s="44">
        <v>7</v>
      </c>
      <c r="E25" s="44">
        <v>4.5</v>
      </c>
      <c r="F25" s="44">
        <v>6.2</v>
      </c>
      <c r="G25" s="44">
        <v>5</v>
      </c>
    </row>
    <row r="26" spans="1:7">
      <c r="A26" s="65" t="s">
        <v>35</v>
      </c>
      <c r="B26" s="65"/>
      <c r="C26" s="57">
        <f t="shared" si="11"/>
        <v>22</v>
      </c>
      <c r="D26" s="61">
        <v>6</v>
      </c>
      <c r="E26" s="61">
        <v>5</v>
      </c>
      <c r="F26" s="61">
        <v>6</v>
      </c>
      <c r="G26" s="61">
        <v>5</v>
      </c>
    </row>
    <row r="27" spans="1:7">
      <c r="A27" s="65" t="s">
        <v>34</v>
      </c>
      <c r="B27" s="65"/>
      <c r="C27" s="57">
        <f t="shared" si="11"/>
        <v>4</v>
      </c>
      <c r="D27" s="67">
        <v>1</v>
      </c>
      <c r="E27" s="67">
        <v>0.5</v>
      </c>
      <c r="F27" s="67">
        <v>0</v>
      </c>
      <c r="G27" s="67">
        <v>2.5</v>
      </c>
    </row>
    <row r="28" spans="1:7">
      <c r="A28" s="65" t="s">
        <v>37</v>
      </c>
      <c r="B28" s="65"/>
      <c r="C28" s="57">
        <f t="shared" si="11"/>
        <v>7.5</v>
      </c>
      <c r="D28" s="67">
        <v>2.5</v>
      </c>
      <c r="E28" s="67">
        <v>0</v>
      </c>
      <c r="F28" s="67">
        <v>3</v>
      </c>
      <c r="G28" s="67">
        <v>2</v>
      </c>
    </row>
    <row r="29" spans="1:7">
      <c r="A29" s="34" t="s">
        <v>38</v>
      </c>
      <c r="B29" s="34"/>
      <c r="C29" s="57">
        <f t="shared" si="11"/>
        <v>3.5</v>
      </c>
      <c r="D29" s="44">
        <v>2.5</v>
      </c>
      <c r="E29" s="44">
        <v>1</v>
      </c>
      <c r="F29" s="44">
        <v>0</v>
      </c>
      <c r="G29" s="44">
        <v>0</v>
      </c>
    </row>
    <row r="30" spans="1:7">
      <c r="A30" s="65" t="s">
        <v>82</v>
      </c>
      <c r="B30" s="65"/>
      <c r="C30" s="57">
        <f t="shared" si="11"/>
        <v>5</v>
      </c>
      <c r="D30" s="44">
        <v>0</v>
      </c>
      <c r="E30" s="44">
        <v>0</v>
      </c>
      <c r="F30" s="44">
        <v>0</v>
      </c>
      <c r="G30" s="67">
        <v>5</v>
      </c>
    </row>
  </sheetData>
  <mergeCells count="8">
    <mergeCell ref="A21:B21"/>
    <mergeCell ref="C1:G1"/>
    <mergeCell ref="C4:G4"/>
    <mergeCell ref="D18:G18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="115" zoomScaleNormal="115" workbookViewId="0">
      <selection activeCell="B1" sqref="B1"/>
    </sheetView>
  </sheetViews>
  <sheetFormatPr defaultColWidth="9.453125" defaultRowHeight="14.5"/>
  <cols>
    <col min="1" max="1" width="12.453125" style="13" customWidth="1"/>
    <col min="2" max="2" width="27.90625" style="13" customWidth="1"/>
    <col min="3" max="3" width="8.54296875" style="13" customWidth="1"/>
    <col min="4" max="4" width="8.36328125" style="13" customWidth="1"/>
    <col min="5" max="5" width="12.453125" style="13" customWidth="1"/>
    <col min="6" max="6" width="11.54296875" style="13" customWidth="1"/>
    <col min="7" max="7" width="11.26953125" style="13" customWidth="1"/>
    <col min="8" max="8" width="27.36328125" style="78" customWidth="1"/>
    <col min="9" max="9" width="13.453125" style="13" customWidth="1"/>
    <col min="10" max="10" width="17.90625" style="78" customWidth="1"/>
    <col min="11" max="23" width="5.453125" style="13" bestFit="1" customWidth="1"/>
    <col min="24" max="16384" width="9.453125" style="13"/>
  </cols>
  <sheetData>
    <row r="1" spans="1:10">
      <c r="A1" s="43" t="s">
        <v>27</v>
      </c>
      <c r="B1" s="43" t="s">
        <v>1</v>
      </c>
      <c r="C1" s="43" t="s">
        <v>24</v>
      </c>
      <c r="D1" s="43" t="s">
        <v>2</v>
      </c>
      <c r="E1" s="43" t="s">
        <v>14</v>
      </c>
      <c r="F1" s="43" t="s">
        <v>3</v>
      </c>
      <c r="G1" s="43" t="s">
        <v>4</v>
      </c>
      <c r="H1" s="74" t="s">
        <v>5</v>
      </c>
      <c r="I1" s="43" t="s">
        <v>12</v>
      </c>
      <c r="J1" s="74" t="s">
        <v>6</v>
      </c>
    </row>
    <row r="2" spans="1:10">
      <c r="A2" s="41" t="str">
        <f>'Daily Records'!A6</f>
        <v>I004</v>
      </c>
      <c r="B2" s="41" t="str">
        <f>'Daily Records'!B6</f>
        <v>Meeting</v>
      </c>
      <c r="C2" s="41">
        <f>'Daily Records'!C6</f>
        <v>1000</v>
      </c>
      <c r="D2" s="41">
        <f>'Daily Records'!D6</f>
        <v>14</v>
      </c>
      <c r="E2" s="42">
        <v>1</v>
      </c>
      <c r="F2" s="68">
        <v>42738</v>
      </c>
      <c r="G2" s="68">
        <v>42741</v>
      </c>
      <c r="H2" s="75" t="s">
        <v>53</v>
      </c>
      <c r="I2" s="45">
        <f>'Daily Records'!J6</f>
        <v>7</v>
      </c>
      <c r="J2" s="75"/>
    </row>
    <row r="3" spans="1:10">
      <c r="A3" s="41" t="str">
        <f>'Daily Records'!A7</f>
        <v>S003</v>
      </c>
      <c r="B3" s="41" t="str">
        <f>'Daily Records'!B7</f>
        <v>Requirements analysis</v>
      </c>
      <c r="C3" s="41">
        <f>'Daily Records'!C7</f>
        <v>1000</v>
      </c>
      <c r="D3" s="41">
        <f>'Daily Records'!D7</f>
        <v>4</v>
      </c>
      <c r="E3" s="49">
        <v>4</v>
      </c>
      <c r="F3" s="68">
        <v>42740</v>
      </c>
      <c r="G3" s="68">
        <v>42741</v>
      </c>
      <c r="H3" s="73" t="s">
        <v>87</v>
      </c>
      <c r="I3" s="45">
        <f>'Daily Records'!J7</f>
        <v>6.5</v>
      </c>
      <c r="J3" s="73"/>
    </row>
    <row r="4" spans="1:10">
      <c r="A4" s="41" t="str">
        <f>'Daily Records'!A8</f>
        <v>UC001.US01</v>
      </c>
      <c r="B4" s="41" t="str">
        <f>'Daily Records'!B8</f>
        <v>Code refactoring to separate framework</v>
      </c>
      <c r="C4" s="41">
        <f>'Daily Records'!C8</f>
        <v>1000</v>
      </c>
      <c r="D4" s="41">
        <f>'Daily Records'!D8</f>
        <v>10</v>
      </c>
      <c r="E4" s="49">
        <v>1</v>
      </c>
      <c r="F4" s="68">
        <v>42738</v>
      </c>
      <c r="G4" s="68">
        <v>42739</v>
      </c>
      <c r="H4" s="73" t="s">
        <v>49</v>
      </c>
      <c r="I4" s="45">
        <f>'Daily Records'!J8</f>
        <v>2.5</v>
      </c>
      <c r="J4" s="73"/>
    </row>
    <row r="5" spans="1:10">
      <c r="A5" s="41" t="str">
        <f>'Daily Records'!A9</f>
        <v>UC003.US01</v>
      </c>
      <c r="B5" s="41" t="str">
        <f>'Daily Records'!B9</f>
        <v>Add Net Price</v>
      </c>
      <c r="C5" s="41">
        <f>'Daily Records'!C9</f>
        <v>950</v>
      </c>
      <c r="D5" s="41">
        <f>'Daily Records'!D9</f>
        <v>1</v>
      </c>
      <c r="E5" s="42">
        <v>1</v>
      </c>
      <c r="F5" s="68">
        <v>42739</v>
      </c>
      <c r="G5" s="68">
        <v>42739</v>
      </c>
      <c r="H5" s="73" t="s">
        <v>50</v>
      </c>
      <c r="I5" s="45">
        <f>'Daily Records'!J9</f>
        <v>1</v>
      </c>
      <c r="J5" s="83" t="s">
        <v>59</v>
      </c>
    </row>
    <row r="6" spans="1:10">
      <c r="A6" s="41" t="str">
        <f>'Daily Records'!A10</f>
        <v>UC007.US01</v>
      </c>
      <c r="B6" s="41" t="str">
        <f>'Daily Records'!B10</f>
        <v>Create multiple call sheet from a multiple job type program</v>
      </c>
      <c r="C6" s="41">
        <f>'Daily Records'!C10</f>
        <v>800</v>
      </c>
      <c r="D6" s="41">
        <f>'Daily Records'!D10</f>
        <v>6.5</v>
      </c>
      <c r="E6" s="42">
        <v>1</v>
      </c>
      <c r="F6" s="68">
        <v>42738</v>
      </c>
      <c r="G6" s="68">
        <v>42739</v>
      </c>
      <c r="H6" s="73" t="s">
        <v>49</v>
      </c>
      <c r="I6" s="45">
        <f>'Daily Records'!J10</f>
        <v>11.5</v>
      </c>
      <c r="J6" s="82"/>
    </row>
    <row r="7" spans="1:10">
      <c r="A7" s="41" t="str">
        <f>'Daily Records'!A11</f>
        <v>UC009.US01</v>
      </c>
      <c r="B7" s="41" t="str">
        <f>'Daily Records'!B11</f>
        <v>Validation ProgramID for Importing excel</v>
      </c>
      <c r="C7" s="41">
        <f>'Daily Records'!C11</f>
        <v>800</v>
      </c>
      <c r="D7" s="41">
        <f>'Daily Records'!D11</f>
        <v>10</v>
      </c>
      <c r="E7" s="42">
        <v>1</v>
      </c>
      <c r="F7" s="68">
        <v>42740</v>
      </c>
      <c r="G7" s="68">
        <v>42741</v>
      </c>
      <c r="H7" s="73" t="s">
        <v>50</v>
      </c>
      <c r="I7" s="45">
        <f>'Daily Records'!J11</f>
        <v>7</v>
      </c>
      <c r="J7" s="82"/>
    </row>
    <row r="8" spans="1:10">
      <c r="A8" s="41" t="str">
        <f>'Daily Records'!A12</f>
        <v>UC003.US03</v>
      </c>
      <c r="B8" s="41" t="str">
        <f>'Daily Records'!B12</f>
        <v>Add Template ID _implement</v>
      </c>
      <c r="C8" s="41">
        <f>'Daily Records'!C12</f>
        <v>790</v>
      </c>
      <c r="D8" s="41">
        <f>'Daily Records'!D12</f>
        <v>12</v>
      </c>
      <c r="E8" s="42">
        <v>1</v>
      </c>
      <c r="F8" s="68">
        <v>42739</v>
      </c>
      <c r="G8" s="68">
        <v>42740</v>
      </c>
      <c r="H8" s="73" t="s">
        <v>48</v>
      </c>
      <c r="I8" s="45">
        <f>'Daily Records'!J12</f>
        <v>6.5</v>
      </c>
      <c r="J8" s="82"/>
    </row>
    <row r="9" spans="1:10">
      <c r="A9" s="41" t="str">
        <f>'Daily Records'!A13</f>
        <v>UC003.US01-DAO</v>
      </c>
      <c r="B9" s="41" t="str">
        <f>'Daily Records'!B13</f>
        <v>Add net price dao</v>
      </c>
      <c r="C9" s="41">
        <f>'Daily Records'!C13</f>
        <v>790</v>
      </c>
      <c r="D9" s="41">
        <f>'Daily Records'!D13</f>
        <v>1</v>
      </c>
      <c r="E9" s="42">
        <v>1</v>
      </c>
      <c r="F9" s="68">
        <v>42738</v>
      </c>
      <c r="G9" s="68">
        <v>42739</v>
      </c>
      <c r="H9" s="73" t="s">
        <v>56</v>
      </c>
      <c r="I9" s="45">
        <f>'Daily Records'!J13</f>
        <v>2.5</v>
      </c>
      <c r="J9" s="73"/>
    </row>
    <row r="10" spans="1:10">
      <c r="A10" s="41" t="str">
        <f>'Daily Records'!A14</f>
        <v>T002</v>
      </c>
      <c r="B10" s="41" t="str">
        <f>'Daily Records'!B14</f>
        <v>Fix test of importing program with new template</v>
      </c>
      <c r="C10" s="41">
        <f>'Daily Records'!C14</f>
        <v>780</v>
      </c>
      <c r="D10" s="41">
        <f>'Daily Records'!D14</f>
        <v>10</v>
      </c>
      <c r="E10" s="42">
        <v>1</v>
      </c>
      <c r="F10" s="68">
        <v>42738</v>
      </c>
      <c r="G10" s="68">
        <v>42739</v>
      </c>
      <c r="H10" s="73" t="s">
        <v>50</v>
      </c>
      <c r="I10" s="45">
        <f>'Daily Records'!J14</f>
        <v>7</v>
      </c>
      <c r="J10" s="73"/>
    </row>
    <row r="11" spans="1:10">
      <c r="A11" s="41" t="str">
        <f>'Daily Records'!A15</f>
        <v>UC003.US04</v>
      </c>
      <c r="B11" s="41" t="str">
        <f>'Daily Records'!B15</f>
        <v>Update DepthBaseCharge</v>
      </c>
      <c r="C11" s="41">
        <f>'Daily Records'!C15</f>
        <v>780</v>
      </c>
      <c r="D11" s="41">
        <f>'Daily Records'!D15</f>
        <v>3</v>
      </c>
      <c r="E11" s="49">
        <v>1</v>
      </c>
      <c r="F11" s="68">
        <v>42739</v>
      </c>
      <c r="G11" s="68">
        <v>42739</v>
      </c>
      <c r="H11" s="73" t="s">
        <v>50</v>
      </c>
      <c r="I11" s="45">
        <f>'Daily Records'!J15</f>
        <v>2.5</v>
      </c>
      <c r="J11" s="73"/>
    </row>
    <row r="12" spans="1:10">
      <c r="A12" s="41" t="str">
        <f>'Daily Records'!A16</f>
        <v>UC003.US05</v>
      </c>
      <c r="B12" s="41" t="str">
        <f>'Daily Records'!B16</f>
        <v>Update NetPrice Calculation</v>
      </c>
      <c r="C12" s="41">
        <f>'Daily Records'!C16</f>
        <v>750</v>
      </c>
      <c r="D12" s="41">
        <f>'Daily Records'!D16</f>
        <v>10</v>
      </c>
      <c r="E12" s="49">
        <v>1</v>
      </c>
      <c r="F12" s="68">
        <v>42740</v>
      </c>
      <c r="G12" s="68">
        <v>42741</v>
      </c>
      <c r="H12" s="73" t="s">
        <v>48</v>
      </c>
      <c r="I12" s="45">
        <f>'Daily Records'!J16</f>
        <v>10</v>
      </c>
      <c r="J12" s="73" t="s">
        <v>77</v>
      </c>
    </row>
    <row r="13" spans="1:10">
      <c r="A13" s="41" t="str">
        <f>'Daily Records'!A17</f>
        <v>UC003.US06</v>
      </c>
      <c r="B13" s="41" t="str">
        <f>'Daily Records'!B17</f>
        <v xml:space="preserve">Update NetPrice Historical data </v>
      </c>
      <c r="C13" s="41">
        <f>'Daily Records'!C17</f>
        <v>750</v>
      </c>
      <c r="D13" s="41">
        <f>'Daily Records'!D17</f>
        <v>0</v>
      </c>
      <c r="E13" s="49">
        <v>0</v>
      </c>
      <c r="F13" s="68"/>
      <c r="G13" s="68"/>
      <c r="H13" s="73" t="s">
        <v>50</v>
      </c>
      <c r="I13" s="45">
        <f>'Daily Records'!J17</f>
        <v>0</v>
      </c>
      <c r="J13" s="73"/>
    </row>
    <row r="14" spans="1:10">
      <c r="A14" s="41" t="str">
        <f>'Daily Records'!A18</f>
        <v>UC007.US02</v>
      </c>
      <c r="B14" s="41" t="str">
        <f>'Daily Records'!B18</f>
        <v xml:space="preserve">Create call sheet from program_Default Call Sheet Type </v>
      </c>
      <c r="C14" s="41">
        <f>'Daily Records'!C18</f>
        <v>740</v>
      </c>
      <c r="D14" s="41">
        <f>'Daily Records'!D18</f>
        <v>2</v>
      </c>
      <c r="E14" s="49">
        <v>1</v>
      </c>
      <c r="F14" s="68">
        <v>42740</v>
      </c>
      <c r="G14" s="68">
        <v>42740</v>
      </c>
      <c r="H14" s="73" t="s">
        <v>49</v>
      </c>
      <c r="I14" s="45">
        <f>'Daily Records'!J18</f>
        <v>1</v>
      </c>
      <c r="J14" s="73"/>
    </row>
    <row r="15" spans="1:10">
      <c r="A15" s="41" t="str">
        <f>'Daily Records'!A19</f>
        <v>UC007.US04</v>
      </c>
      <c r="B15" s="41" t="str">
        <f>'Daily Records'!B19</f>
        <v xml:space="preserve">Create call sheet from program_Job Designer,Chargemethod and Client Solutions Representative </v>
      </c>
      <c r="C15" s="41">
        <f>'Daily Records'!C19</f>
        <v>740</v>
      </c>
      <c r="D15" s="41">
        <f>'Daily Records'!D19</f>
        <v>5</v>
      </c>
      <c r="E15" s="49">
        <v>1</v>
      </c>
      <c r="F15" s="68">
        <v>42741</v>
      </c>
      <c r="G15" s="68">
        <v>42741</v>
      </c>
      <c r="H15" s="73" t="s">
        <v>49</v>
      </c>
      <c r="I15" s="45">
        <f>'Daily Records'!J19</f>
        <v>5</v>
      </c>
      <c r="J15" s="73"/>
    </row>
    <row r="16" spans="1:10">
      <c r="A16" s="41" t="str">
        <f>'Daily Records'!A20</f>
        <v>UC003.US07</v>
      </c>
      <c r="B16" s="41" t="str">
        <f>'Daily Records'!B20</f>
        <v>Update GroupedLineItemControl</v>
      </c>
      <c r="C16" s="41">
        <f>'Daily Records'!C20</f>
        <v>730</v>
      </c>
      <c r="D16" s="41">
        <f>'Daily Records'!D20</f>
        <v>3</v>
      </c>
      <c r="E16" s="49">
        <v>1</v>
      </c>
      <c r="F16" s="68">
        <v>42740</v>
      </c>
      <c r="G16" s="68">
        <v>42741</v>
      </c>
      <c r="H16" s="73" t="s">
        <v>50</v>
      </c>
      <c r="I16" s="45">
        <f>'Daily Records'!J20</f>
        <v>5</v>
      </c>
      <c r="J16" s="73"/>
    </row>
    <row r="17" spans="1:10">
      <c r="A17" s="41" t="str">
        <f>'Daily Records'!A21</f>
        <v>T001</v>
      </c>
      <c r="B17" s="41" t="str">
        <f>'Daily Records'!B21</f>
        <v>Fix bug which left over by history</v>
      </c>
      <c r="C17" s="41">
        <f>'Daily Records'!C21</f>
        <v>600</v>
      </c>
      <c r="D17" s="41">
        <f>'Daily Records'!D21</f>
        <v>7</v>
      </c>
      <c r="E17" s="49">
        <v>1</v>
      </c>
      <c r="F17" s="68">
        <v>42739</v>
      </c>
      <c r="G17" s="68">
        <v>42741</v>
      </c>
      <c r="H17" s="73" t="s">
        <v>86</v>
      </c>
      <c r="I17" s="45">
        <f>'Daily Records'!J21</f>
        <v>6.5</v>
      </c>
      <c r="J17" s="73">
        <v>2</v>
      </c>
    </row>
    <row r="18" spans="1:10">
      <c r="A18" s="41" t="str">
        <f>'Daily Records'!A22</f>
        <v>T002</v>
      </c>
      <c r="B18" s="41" t="str">
        <f>'Daily Records'!B22</f>
        <v>Fix bug which caused by requirement</v>
      </c>
      <c r="C18" s="41">
        <f>'Daily Records'!C22</f>
        <v>600</v>
      </c>
      <c r="D18" s="41">
        <f>'Daily Records'!D22</f>
        <v>2</v>
      </c>
      <c r="E18" s="49">
        <v>1</v>
      </c>
      <c r="F18" s="68">
        <v>42740</v>
      </c>
      <c r="G18" s="68">
        <v>42741</v>
      </c>
      <c r="H18" s="73" t="s">
        <v>85</v>
      </c>
      <c r="I18" s="45">
        <f>'Daily Records'!J22</f>
        <v>1.2</v>
      </c>
      <c r="J18" s="73"/>
    </row>
    <row r="19" spans="1:10">
      <c r="A19" s="41" t="str">
        <f>'Daily Records'!A23</f>
        <v>I005</v>
      </c>
      <c r="B19" s="41" t="str">
        <f>'Daily Records'!B23</f>
        <v>Study for eService</v>
      </c>
      <c r="C19" s="41">
        <f>'Daily Records'!C23</f>
        <v>500</v>
      </c>
      <c r="D19" s="41">
        <f>'Daily Records'!D23</f>
        <v>5</v>
      </c>
      <c r="E19" s="49">
        <v>1</v>
      </c>
      <c r="F19" s="68">
        <v>42738</v>
      </c>
      <c r="G19" s="68">
        <v>42741</v>
      </c>
      <c r="H19" s="73" t="s">
        <v>65</v>
      </c>
      <c r="I19" s="45">
        <f>'Daily Records'!J23</f>
        <v>8.5</v>
      </c>
      <c r="J19" s="73"/>
    </row>
    <row r="20" spans="1:10">
      <c r="A20" s="41" t="str">
        <f>'Daily Records'!A24</f>
        <v>UC003.US02</v>
      </c>
      <c r="B20" s="41" t="str">
        <f>'Daily Records'!B24</f>
        <v>Add Template ID _design</v>
      </c>
      <c r="C20" s="41">
        <f>'Daily Records'!C24</f>
        <v>500</v>
      </c>
      <c r="D20" s="41">
        <f>'Daily Records'!D24</f>
        <v>2.5</v>
      </c>
      <c r="E20" s="42">
        <v>1</v>
      </c>
      <c r="F20" s="68">
        <v>42741</v>
      </c>
      <c r="G20" s="68">
        <v>42741</v>
      </c>
      <c r="H20" s="73" t="s">
        <v>81</v>
      </c>
      <c r="I20" s="45">
        <f>'Daily Records'!J24</f>
        <v>2.5</v>
      </c>
      <c r="J20" s="73"/>
    </row>
    <row r="21" spans="1:10">
      <c r="A21" s="41"/>
      <c r="B21" s="41"/>
      <c r="C21" s="41"/>
      <c r="D21" s="41"/>
      <c r="E21" s="42"/>
      <c r="F21" s="62"/>
      <c r="G21" s="62"/>
      <c r="H21" s="76"/>
      <c r="I21" s="51"/>
      <c r="J21" s="76"/>
    </row>
    <row r="22" spans="1:10">
      <c r="A22" s="46"/>
      <c r="B22" s="46"/>
      <c r="C22" s="47"/>
      <c r="D22" s="48"/>
      <c r="E22" s="49"/>
      <c r="F22" s="62"/>
      <c r="G22" s="62"/>
      <c r="H22" s="76"/>
      <c r="I22" s="51"/>
      <c r="J22" s="76"/>
    </row>
    <row r="23" spans="1:10">
      <c r="A23" s="46"/>
      <c r="B23" s="46"/>
      <c r="C23" s="47"/>
      <c r="D23" s="48"/>
      <c r="E23" s="49"/>
      <c r="F23" s="62"/>
      <c r="G23" s="62"/>
      <c r="H23" s="76"/>
      <c r="I23" s="51"/>
      <c r="J23" s="76"/>
    </row>
    <row r="24" spans="1:10" ht="15.5">
      <c r="A24" s="43" t="s">
        <v>21</v>
      </c>
      <c r="B24" s="52">
        <f>COUNTA(B2:B4)</f>
        <v>3</v>
      </c>
      <c r="C24" s="103" t="s">
        <v>18</v>
      </c>
      <c r="D24" s="104"/>
      <c r="E24" s="53">
        <f>SUM(D2:D21)</f>
        <v>108</v>
      </c>
      <c r="F24" s="50"/>
      <c r="G24" s="50"/>
      <c r="H24" s="76"/>
      <c r="I24" s="50"/>
      <c r="J24" s="77"/>
    </row>
    <row r="25" spans="1:10" ht="15.5">
      <c r="A25" s="43" t="s">
        <v>22</v>
      </c>
      <c r="B25" s="52">
        <f>SUM(E2:E19)</f>
        <v>20</v>
      </c>
      <c r="C25" s="103" t="s">
        <v>23</v>
      </c>
      <c r="D25" s="104"/>
      <c r="E25" s="53">
        <f>SUM(I2:I20)</f>
        <v>93.7</v>
      </c>
      <c r="F25" s="50"/>
      <c r="G25" s="50"/>
      <c r="H25" s="76"/>
      <c r="I25" s="50"/>
      <c r="J25" s="77"/>
    </row>
    <row r="26" spans="1:10">
      <c r="A26" s="54"/>
      <c r="B26" s="54"/>
      <c r="C26" s="54"/>
      <c r="D26" s="54"/>
      <c r="E26" s="54"/>
      <c r="F26" s="54"/>
      <c r="G26" s="54"/>
      <c r="H26" s="77"/>
      <c r="I26" s="54"/>
      <c r="J26" s="77"/>
    </row>
    <row r="27" spans="1:10">
      <c r="A27" s="54"/>
      <c r="B27" s="54"/>
      <c r="C27" s="54"/>
      <c r="D27" s="54"/>
      <c r="E27" s="54"/>
      <c r="F27" s="54"/>
      <c r="G27" s="54"/>
      <c r="H27" s="77"/>
      <c r="I27" s="54"/>
      <c r="J27" s="77"/>
    </row>
  </sheetData>
  <autoFilter ref="A1:I25">
    <sortState ref="A2:I41">
      <sortCondition descending="1" ref="C1:C31"/>
    </sortState>
  </autoFilter>
  <mergeCells count="2">
    <mergeCell ref="C24:D24"/>
    <mergeCell ref="C25:D25"/>
  </mergeCells>
  <phoneticPr fontId="1" type="noConversion"/>
  <dataValidations count="1">
    <dataValidation type="list" allowBlank="1" showInputMessage="1" showErrorMessage="1" sqref="H19:H1048576 H1:H2 H4:H16">
      <formula1>"Bela.zhao,Randy.ling,Olivia.ge,Bella.bi,Shawn.shao,Leo.tian,Frank.zhang,Jack.yu,All"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54296875" style="10" customWidth="1"/>
    <col min="18" max="16384" width="8.5429687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2017-01-09T02:23:12Z</dcterms:modified>
</cp:coreProperties>
</file>