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tabRatio="959" firstSheet="9" activeTab="16"/>
  </bookViews>
  <sheets>
    <sheet name="Snapshot" sheetId="5" r:id="rId1"/>
    <sheet name="Trend" sheetId="32538" r:id="rId2"/>
    <sheet name="用例说明" sheetId="32578" r:id="rId3"/>
    <sheet name="Assign Bin" sheetId="32539" r:id="rId4"/>
    <sheet name="UC001 Test Cases" sheetId="32558" r:id="rId5"/>
    <sheet name="Release Bin" sheetId="32582" r:id="rId6"/>
    <sheet name="UC002 Test Cases" sheetId="32583" r:id="rId7"/>
    <sheet name="Adjust Blend Amount" sheetId="32584" r:id="rId8"/>
    <sheet name="UC003 Test Cases" sheetId="32585" r:id="rId9"/>
    <sheet name="Schedule Blend" sheetId="32590" r:id="rId10"/>
    <sheet name="UC004 Test Cases" sheetId="32591" r:id="rId11"/>
    <sheet name="Re-Schedule Blend" sheetId="32592" r:id="rId12"/>
    <sheet name="UC005 Test Cases" sheetId="32593" r:id="rId13"/>
    <sheet name="Empty Bin" sheetId="32594" r:id="rId14"/>
    <sheet name="UC006 Test Cases" sheetId="32595" r:id="rId15"/>
    <sheet name="Cancel Blend" sheetId="32596" r:id="rId16"/>
    <sheet name="UC007 Test Caces" sheetId="32597" r:id="rId17"/>
    <sheet name="20 - X" sheetId="32557" r:id="rId18"/>
    <sheet name="Test Data" sheetId="32559" r:id="rId19"/>
  </sheets>
  <calcPr calcId="144525"/>
</workbook>
</file>

<file path=xl/comments1.xml><?xml version="1.0" encoding="utf-8"?>
<comments xmlns="http://schemas.openxmlformats.org/spreadsheetml/2006/main">
  <authors>
    <author>mp</author>
  </authors>
  <commentList>
    <comment ref="B8" authorId="0">
      <text>
        <r>
          <rPr>
            <sz val="9"/>
            <rFont val="Tahoma"/>
            <charset val="134"/>
          </rPr>
          <t>在白色区域输入公司信息</t>
        </r>
      </text>
    </comment>
    <comment ref="G8" authorId="0">
      <text>
        <r>
          <rPr>
            <sz val="9"/>
            <rFont val="Tahoma"/>
            <charset val="134"/>
          </rPr>
          <t>Change staff type in the white cells below; leave the gray cells unchanged</t>
        </r>
      </text>
    </comment>
    <comment ref="I8" authorId="0">
      <text>
        <r>
          <rPr>
            <sz val="9"/>
            <rFont val="Tahoma"/>
            <charset val="134"/>
          </rPr>
          <t>Enter Test Cycle information for the given attribute into the white cells below</t>
        </r>
      </text>
    </comment>
    <comment ref="B15" authorId="0">
      <text>
        <r>
          <rPr>
            <sz val="9"/>
            <rFont val="Tahoma"/>
            <charset val="134"/>
          </rPr>
          <t>输入项目信息到白色区域</t>
        </r>
      </text>
    </comment>
    <comment ref="A20" authorId="0">
      <text>
        <r>
          <rPr>
            <sz val="9"/>
            <rFont val="Tahoma"/>
            <charset val="134"/>
          </rPr>
          <t xml:space="preserve">不要更改这些值; 公式将根据相应的工作表选项卡名称自动填充单元格。
相反，请更改工作表选项卡名称以表示测试区域。
</t>
        </r>
        <r>
          <rPr>
            <b/>
            <sz val="9"/>
            <rFont val="Tahoma"/>
            <charset val="134"/>
          </rPr>
          <t>注意：按F9键EXCEL可重新计算此列的值</t>
        </r>
      </text>
    </comment>
    <comment ref="C20" authorId="0">
      <text>
        <r>
          <rPr>
            <sz val="9"/>
            <rFont val="Tahoma"/>
            <charset val="134"/>
          </rPr>
          <t>输入负责本测试区域的测试人员</t>
        </r>
      </text>
    </comment>
    <comment ref="D20" authorId="0">
      <text>
        <r>
          <rPr>
            <sz val="9"/>
            <rFont val="Tahoma"/>
            <charset val="134"/>
          </rPr>
          <t>本测试区域的测试用例总数</t>
        </r>
      </text>
    </comment>
    <comment ref="E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20" authorId="0">
      <text>
        <r>
          <rPr>
            <sz val="9"/>
            <rFont val="Tahoma"/>
            <charset val="134"/>
          </rPr>
          <t>本测试区域的测试用例总数</t>
        </r>
      </text>
    </comment>
    <comment ref="I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J34" authorId="0">
      <text>
        <r>
          <rPr>
            <sz val="9"/>
            <rFont val="Tahoma"/>
            <charset val="134"/>
          </rPr>
          <t xml:space="preserve">本测试区域的测试用例总数
</t>
        </r>
      </text>
    </comment>
    <comment ref="K34" authorId="0">
      <text>
        <r>
          <rPr>
            <sz val="9"/>
            <rFont val="Tahoma"/>
            <charset val="134"/>
          </rPr>
          <t>占测试用例总数的百分比</t>
        </r>
      </text>
    </comment>
    <comment ref="L34"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44" authorId="0">
      <text>
        <r>
          <rPr>
            <sz val="9"/>
            <rFont val="Tahoma"/>
            <charset val="134"/>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authors>
    <author>mp</author>
  </authors>
  <commentList>
    <comment ref="B31" authorId="0">
      <text>
        <r>
          <rPr>
            <sz val="9"/>
            <rFont val="Tahoma"/>
            <charset val="134"/>
          </rPr>
          <t>Test Cycle Name, taken from the "Snapshot" worksheet's Test Cycle Information section at the end of every test cycle; you manually copy it here</t>
        </r>
      </text>
    </comment>
    <comment ref="C31" authorId="0">
      <text>
        <r>
          <rPr>
            <sz val="9"/>
            <rFont val="Tahoma"/>
            <charset val="134"/>
          </rPr>
          <t>Test Case Counts (total and failed) taken from the Test Results Table of worksheet "Snapshot" at the end of each test cycle; you manually copy the values here</t>
        </r>
      </text>
    </comment>
    <comment ref="E31" authorId="0">
      <text>
        <r>
          <rPr>
            <sz val="9"/>
            <rFont val="Tahoma"/>
            <charset val="134"/>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<sst xmlns="http://schemas.openxmlformats.org/spreadsheetml/2006/main" count="1615" uniqueCount="539">
  <si>
    <t>当前测试周期</t>
  </si>
  <si>
    <t>公司信息</t>
  </si>
  <si>
    <t>测试周期信息</t>
  </si>
  <si>
    <t>属性</t>
  </si>
  <si>
    <t>值</t>
  </si>
  <si>
    <t>公司</t>
  </si>
  <si>
    <t>MetaShare Inc.</t>
  </si>
  <si>
    <t>周期名称</t>
  </si>
  <si>
    <t>Release 1.1</t>
  </si>
  <si>
    <t>部门</t>
  </si>
  <si>
    <t>开发部</t>
  </si>
  <si>
    <t>测试周期类型</t>
  </si>
  <si>
    <t>街道地址</t>
  </si>
  <si>
    <t>丈八一路汇鑫IBC</t>
  </si>
  <si>
    <t>发布日期</t>
  </si>
  <si>
    <t>省市</t>
  </si>
  <si>
    <t>陕西省西安市</t>
  </si>
  <si>
    <t>PM</t>
  </si>
  <si>
    <t>BA</t>
  </si>
  <si>
    <t>项目信息</t>
  </si>
  <si>
    <t>QA Tester 1</t>
  </si>
  <si>
    <t>QA Tester 2</t>
  </si>
  <si>
    <t>项目编号</t>
  </si>
  <si>
    <t>P18</t>
  </si>
  <si>
    <t>QA Tester 3</t>
  </si>
  <si>
    <t>项目名称</t>
  </si>
  <si>
    <t>教育平台</t>
  </si>
  <si>
    <t>QA Tester 4</t>
  </si>
  <si>
    <r>
      <rPr>
        <b/>
        <sz val="12"/>
        <color indexed="9"/>
        <rFont val="Arial"/>
        <charset val="134"/>
      </rPr>
      <t xml:space="preserve">测试区域 </t>
    </r>
    <r>
      <rPr>
        <b/>
        <sz val="12"/>
        <color indexed="22"/>
        <rFont val="Arial"/>
        <charset val="134"/>
      </rPr>
      <t>(工作表 /标签名称)</t>
    </r>
  </si>
  <si>
    <t>测试结果图</t>
  </si>
  <si>
    <t>测试区域</t>
  </si>
  <si>
    <t>测试人员</t>
  </si>
  <si>
    <t>TC
总数</t>
  </si>
  <si>
    <t>测试时间</t>
  </si>
  <si>
    <t>TC总数</t>
  </si>
  <si>
    <t>测试结果表</t>
  </si>
  <si>
    <t>测试结果状态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</si>
  <si>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</si>
  <si>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</si>
  <si>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</si>
  <si>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</si>
  <si>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</si>
  <si>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</si>
  <si>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</si>
  <si>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</si>
  <si>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</si>
  <si>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</si>
  <si>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</si>
  <si>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</si>
  <si>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</si>
  <si>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</si>
  <si>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</si>
  <si>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</si>
  <si>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</si>
  <si>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</si>
  <si>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</si>
  <si>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</si>
  <si>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</si>
  <si>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</si>
  <si>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</si>
  <si>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</si>
  <si>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</si>
  <si>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用例说明</t>
  </si>
  <si>
    <t>用例编号</t>
  </si>
  <si>
    <t>名字</t>
  </si>
  <si>
    <t>备注</t>
  </si>
  <si>
    <t>UC001</t>
  </si>
  <si>
    <t>Assign Bin</t>
  </si>
  <si>
    <t>UC002</t>
  </si>
  <si>
    <t>Release Bin</t>
  </si>
  <si>
    <t>UC003</t>
  </si>
  <si>
    <t>Adjust Blend Amount</t>
  </si>
  <si>
    <t>UC004</t>
  </si>
  <si>
    <t>Schedule Blend</t>
  </si>
  <si>
    <t>UC005</t>
  </si>
  <si>
    <t>Reschedule Blend</t>
  </si>
  <si>
    <t>UC006</t>
  </si>
  <si>
    <t>Empty Bin</t>
  </si>
  <si>
    <t>UC007</t>
  </si>
  <si>
    <t>UC008</t>
  </si>
  <si>
    <t>UC009</t>
  </si>
  <si>
    <t>UC010</t>
  </si>
  <si>
    <t>UC011</t>
  </si>
  <si>
    <t>UC012</t>
  </si>
  <si>
    <t>UC013</t>
  </si>
  <si>
    <t>UC014</t>
  </si>
  <si>
    <t>UC015</t>
  </si>
  <si>
    <t>UC016</t>
  </si>
  <si>
    <t>UC017</t>
  </si>
  <si>
    <t>UC018</t>
  </si>
  <si>
    <t>UC019</t>
  </si>
  <si>
    <t>UC020</t>
  </si>
  <si>
    <t>UC021</t>
  </si>
  <si>
    <t>UC022</t>
  </si>
  <si>
    <t>UC023</t>
  </si>
  <si>
    <t>UC024</t>
  </si>
  <si>
    <t>UC025</t>
  </si>
  <si>
    <t>UC026</t>
  </si>
  <si>
    <t>UC027</t>
  </si>
  <si>
    <t>UC028</t>
  </si>
  <si>
    <t>UC029</t>
  </si>
  <si>
    <t>UC030</t>
  </si>
  <si>
    <t>UC031</t>
  </si>
  <si>
    <t>UC032</t>
  </si>
  <si>
    <t>UC033</t>
  </si>
  <si>
    <t>Test Case Results</t>
  </si>
  <si>
    <t>U</t>
  </si>
  <si>
    <t>P</t>
  </si>
  <si>
    <t>F</t>
  </si>
  <si>
    <t>S</t>
  </si>
  <si>
    <t>B</t>
  </si>
  <si>
    <t>TC#</t>
  </si>
  <si>
    <t xml:space="preserve">
测试脚本</t>
  </si>
  <si>
    <t xml:space="preserve">
预期结果</t>
  </si>
  <si>
    <t>测试结果</t>
  </si>
  <si>
    <t>测试日期</t>
  </si>
  <si>
    <t>测试
时间</t>
  </si>
  <si>
    <t>UC001-Assign Bin From Bin</t>
  </si>
  <si>
    <t>Assign Bin From Bin</t>
  </si>
  <si>
    <t>submit save without any error.</t>
  </si>
  <si>
    <t>Assign Bin From Bin(click confirm No button)</t>
  </si>
  <si>
    <t>n/a</t>
  </si>
  <si>
    <t>UC001.1-Assign Bin From Bin</t>
  </si>
  <si>
    <t>测试脚本名称:</t>
  </si>
  <si>
    <t>TC #:</t>
  </si>
  <si>
    <t>UC001-01</t>
  </si>
  <si>
    <t>场景/目的</t>
  </si>
  <si>
    <t>BinInformation Add Or Update</t>
  </si>
  <si>
    <t>验证的测试用例:</t>
  </si>
  <si>
    <t>Assign Bin From Rig Job Blend</t>
  </si>
  <si>
    <t>验证的需求:</t>
  </si>
  <si>
    <r>
      <rPr>
        <sz val="10"/>
        <rFont val="Calibri"/>
        <charset val="134"/>
      </rPr>
      <t>BinType</t>
    </r>
    <r>
      <rPr>
        <sz val="10"/>
        <rFont val="宋体"/>
        <charset val="134"/>
      </rPr>
      <t xml:space="preserve"> Switch，</t>
    </r>
    <r>
      <rPr>
        <sz val="10"/>
        <rFont val="Calibri"/>
        <charset val="134"/>
      </rPr>
      <t>Different BinType has different PodCount,if bintype is laydown the PodCount is 3,else the PodCount is 1.</t>
    </r>
  </si>
  <si>
    <t>前提条件:</t>
  </si>
  <si>
    <r>
      <rPr>
        <sz val="10"/>
        <rFont val="Calibri"/>
        <charset val="134"/>
      </rPr>
      <t>BinType</t>
    </r>
    <r>
      <rPr>
        <sz val="10"/>
        <rFont val="宋体"/>
        <charset val="134"/>
      </rPr>
      <t xml:space="preserve"> has exists value</t>
    </r>
  </si>
  <si>
    <t>测试者名称:</t>
  </si>
  <si>
    <t>日期:</t>
  </si>
  <si>
    <t>Evan</t>
  </si>
  <si>
    <t xml:space="preserve">修订号: </t>
  </si>
  <si>
    <t>时间:</t>
  </si>
  <si>
    <t>2022.01.06</t>
  </si>
  <si>
    <t>Step</t>
  </si>
  <si>
    <t>Description</t>
  </si>
  <si>
    <t>value</t>
  </si>
  <si>
    <t>Expected Results</t>
  </si>
  <si>
    <t>result</t>
  </si>
  <si>
    <t>Test Result</t>
  </si>
  <si>
    <t>Defect/Comments</t>
  </si>
  <si>
    <t xml:space="preserve">Right-click on a Bin column </t>
  </si>
  <si>
    <t>17431-1</t>
  </si>
  <si>
    <t>Context menu pops up</t>
  </si>
  <si>
    <t>Click "Assign A Bin"</t>
  </si>
  <si>
    <t>"Assign Bin" form pups up</t>
  </si>
  <si>
    <r>
      <rPr>
        <sz val="10"/>
        <rFont val="Arial"/>
        <charset val="134"/>
      </rPr>
      <t>Type</t>
    </r>
    <r>
      <rPr>
        <sz val="10"/>
        <rFont val="宋体"/>
        <charset val="134"/>
      </rPr>
      <t xml:space="preserve"> dropdown box shows "None"</t>
    </r>
  </si>
  <si>
    <t>none</t>
  </si>
  <si>
    <r>
      <rPr>
        <sz val="10"/>
        <rFont val="Calibri"/>
        <charset val="134"/>
      </rPr>
      <t xml:space="preserve">Bin Number </t>
    </r>
    <r>
      <rPr>
        <sz val="10"/>
        <rFont val="宋体"/>
        <charset val="134"/>
      </rPr>
      <t>dropdown box shows "None"</t>
    </r>
  </si>
  <si>
    <r>
      <rPr>
        <sz val="10"/>
        <rFont val="Calibri"/>
        <charset val="134"/>
      </rPr>
      <t xml:space="preserve">Pod Count  </t>
    </r>
    <r>
      <rPr>
        <sz val="10"/>
        <rFont val="宋体"/>
        <charset val="134"/>
      </rPr>
      <t>is filled 0,is readonley</t>
    </r>
  </si>
  <si>
    <r>
      <rPr>
        <sz val="10"/>
        <rFont val="Calibri"/>
        <charset val="134"/>
      </rPr>
      <t xml:space="preserve">Volume </t>
    </r>
    <r>
      <rPr>
        <sz val="10"/>
        <rFont val="宋体"/>
        <charset val="134"/>
      </rPr>
      <t>is filled 0,is readonley</t>
    </r>
  </si>
  <si>
    <t>open "Type" dropdown list</t>
  </si>
  <si>
    <t>Type options are listed</t>
  </si>
  <si>
    <t>select "SILO_BLEND TRAIN"</t>
  </si>
  <si>
    <t>Dropdown list is closed, "SILO_BLEND TRAIN" is displayed in the box</t>
  </si>
  <si>
    <t>SILO_BLEND TRAIN</t>
  </si>
  <si>
    <t>Bin Number auto populate</t>
  </si>
  <si>
    <t>Pod Count auto populate</t>
  </si>
  <si>
    <t>Volume auto populate</t>
  </si>
  <si>
    <t>Pod part show,Pod part count by PodCount,Every Pod Part include input name and input volume,input name value is Bin Number value+"-"+podindex.</t>
  </si>
  <si>
    <t>pod1:
name:1182
value:empty</t>
  </si>
  <si>
    <t>Click "save" Button</t>
  </si>
  <si>
    <t>confirm window pops up</t>
  </si>
  <si>
    <t>confirm "Add 1 Pod?" open</t>
  </si>
  <si>
    <r>
      <rPr>
        <sz val="10"/>
        <rFont val="宋体"/>
        <charset val="134"/>
      </rPr>
      <t>Click "</t>
    </r>
    <r>
      <rPr>
        <sz val="10"/>
        <rFont val="Calibri"/>
        <charset val="134"/>
      </rPr>
      <t>Yes" Button</t>
    </r>
  </si>
  <si>
    <t>afeter submit save,whole web page refresh</t>
  </si>
  <si>
    <t>Web Page Refresh Complate</t>
  </si>
  <si>
    <t xml:space="preserve">the new pods has show in Bin column </t>
  </si>
  <si>
    <t>Bin Add 1182</t>
  </si>
  <si>
    <t>End of Test Case</t>
  </si>
  <si>
    <t>UC002.2-Assign Bin From Rig Job Blend</t>
  </si>
  <si>
    <t>Assign Bin From Rig Job Blend(click confirm No button)</t>
  </si>
  <si>
    <t>UC001-02</t>
  </si>
  <si>
    <t>select "LAYDOWN"</t>
  </si>
  <si>
    <t>Dropdown list is closed, "LAYDOWN" is displayed in the box</t>
  </si>
  <si>
    <t>LAYDOWN</t>
  </si>
  <si>
    <t>pod1:
name:1765-1
value:empty
pod2:
name:1765-2
value:empty
pod3:
name:1765-3
value:empty</t>
  </si>
  <si>
    <r>
      <rPr>
        <sz val="10"/>
        <rFont val="宋体"/>
        <charset val="134"/>
      </rPr>
      <t>Click "</t>
    </r>
    <r>
      <rPr>
        <sz val="10"/>
        <rFont val="Calibri"/>
        <charset val="134"/>
      </rPr>
      <t>No" Button</t>
    </r>
  </si>
  <si>
    <t>confirm window hide</t>
  </si>
  <si>
    <t>confirm "Add 3 Pod?" open</t>
  </si>
  <si>
    <t>Bin Add 1765-1、1765-2、1765-3</t>
  </si>
  <si>
    <t>UC002-Release Bin  From Bin</t>
  </si>
  <si>
    <t>Release Bin From Bin</t>
  </si>
  <si>
    <t>pod release without any error.</t>
  </si>
  <si>
    <t>UC002.1-Release Bin From Bin</t>
  </si>
  <si>
    <t>UC002-01</t>
  </si>
  <si>
    <t>more pod of One bin all release</t>
  </si>
  <si>
    <t>1743-1</t>
  </si>
  <si>
    <t>Click "Release Bin"</t>
  </si>
  <si>
    <t>whole web page refresh</t>
  </si>
  <si>
    <t>after web page refresh</t>
  </si>
  <si>
    <t>1743-1、1743-2、1743-3 都从Bin移除</t>
  </si>
  <si>
    <t>UC003-Adjust Blend Amount From Bin</t>
  </si>
  <si>
    <t>Adjust Blend Amount From Bin</t>
  </si>
  <si>
    <t>UC003.1-Adjust Blend Amount</t>
  </si>
  <si>
    <t>UC003-01</t>
  </si>
  <si>
    <t>Right-click on a Bin column</t>
  </si>
  <si>
    <t>1681-1</t>
  </si>
  <si>
    <t>Click "Adjust Blend Amount"</t>
  </si>
  <si>
    <t>"Adjust Blend Amount"  form pups up</t>
  </si>
  <si>
    <r>
      <rPr>
        <sz val="10"/>
        <rFont val="Arial"/>
        <charset val="134"/>
      </rPr>
      <t>quantity</t>
    </r>
    <r>
      <rPr>
        <sz val="10"/>
        <rFont val="宋体"/>
        <charset val="134"/>
      </rPr>
      <t xml:space="preserve"> is populated</t>
    </r>
  </si>
  <si>
    <t>description  is empty</t>
  </si>
  <si>
    <t>empty</t>
  </si>
  <si>
    <t>Adjust quality value</t>
  </si>
  <si>
    <t>Adjust description value</t>
  </si>
  <si>
    <t>abc</t>
  </si>
  <si>
    <t>Click "Save" button</t>
  </si>
  <si>
    <t>submit form will page redirect to ResourceBoard</t>
  </si>
  <si>
    <t>click 'bulk plant'</t>
  </si>
  <si>
    <t>1681-1's quantity is 2</t>
  </si>
  <si>
    <t>UC004-Reschedule Blend From Bin</t>
  </si>
  <si>
    <t>Schedule Blend From Bin(Ideal scenrio)</t>
  </si>
  <si>
    <t>Schedule Blend From Bin(Blend Test)</t>
  </si>
  <si>
    <t>Copy test case rows and insert-paste here to shift down the gray lines and preserve the automatic calculations.</t>
  </si>
  <si>
    <t>UC004.1-Schedule Blend From Bin</t>
  </si>
  <si>
    <t>UC004-01</t>
  </si>
  <si>
    <t xml:space="preserve">Schedule Blend  </t>
  </si>
  <si>
    <t>has Program Id</t>
  </si>
  <si>
    <t>1.0</t>
  </si>
  <si>
    <t>2022.01.07</t>
  </si>
  <si>
    <t xml:space="preserve">Right-click on a bin column </t>
  </si>
  <si>
    <t>click 'Schedule Blend'</t>
  </si>
  <si>
    <t>"Schedule Blend" form pups up</t>
  </si>
  <si>
    <t>Program Id is not filled</t>
  </si>
  <si>
    <t>Customer is not filled</t>
  </si>
  <si>
    <t>Job Type dropdown box shows "None"</t>
  </si>
  <si>
    <t>Base Blend dropdown box shows "None"</t>
  </si>
  <si>
    <t>Base Blend Tonnage is selected</t>
  </si>
  <si>
    <t>Amount water is filled 0</t>
  </si>
  <si>
    <t>Mix water is filled 0</t>
  </si>
  <si>
    <t>Blend Test is not toggled</t>
  </si>
  <si>
    <t>Bulk Plant  is filled</t>
  </si>
  <si>
    <t>Load to Bin filled</t>
  </si>
  <si>
    <t>Comments is not filled</t>
  </si>
  <si>
    <t>Fill Program Id('PRG2101690')</t>
  </si>
  <si>
    <t>Customer is auto populated</t>
  </si>
  <si>
    <t>open" Job Type" dropdown list</t>
  </si>
  <si>
    <t xml:space="preserve"> Job Type options are listed</t>
  </si>
  <si>
    <t>select "######"</t>
  </si>
  <si>
    <t>Job Type dropdown list hide</t>
  </si>
  <si>
    <t>open "Base Blend" dropdown list</t>
  </si>
  <si>
    <t>Base Blend options are listd</t>
  </si>
  <si>
    <t>Base Blend dropdown list hide,Mix Water auto filled</t>
  </si>
  <si>
    <t>Amount  is filled(&lt; blend amount)</t>
  </si>
  <si>
    <t>Mix Water is filled(&gt;0)</t>
  </si>
  <si>
    <t>save without errors,page refresh</t>
  </si>
  <si>
    <t>mouse move to "Re-schedule BLEND" Triangle  icon</t>
  </si>
  <si>
    <t>next level step menu "Fresh Water + Additives - [Amount]t"is show</t>
  </si>
  <si>
    <t>click 'Fresh Water + Additives - 2t'</t>
  </si>
  <si>
    <t>Amount is filled just filled value</t>
  </si>
  <si>
    <t>Mix Water is filled just filled value</t>
  </si>
  <si>
    <t>"program id" is just filled value</t>
  </si>
  <si>
    <t>"job TYPE" IS selected</t>
  </si>
  <si>
    <t>"base blend" is selected</t>
  </si>
  <si>
    <t>UC004-02</t>
  </si>
  <si>
    <t>Blend Test is  not toggled</t>
  </si>
  <si>
    <t>click "blend test"</t>
  </si>
  <si>
    <t>"blend test" is checked</t>
  </si>
  <si>
    <t>mouse move to "Re-schedule blend" Triangle  icon</t>
  </si>
  <si>
    <t>click 'Fresh Water + Additives - [Amount]t'</t>
  </si>
  <si>
    <t>UC005-Reschedule Blend From Bin</t>
  </si>
  <si>
    <t>Reschedule Blend From Bin(Ideal scenrio)</t>
  </si>
  <si>
    <t>has children context menu</t>
  </si>
  <si>
    <t>UC005.1-Reschedule Blend From bulk plant Bin</t>
  </si>
  <si>
    <t>Reschedule Blend From bulk plant Bin(Ideal scenrio)</t>
  </si>
  <si>
    <t>UC005-01</t>
  </si>
  <si>
    <t xml:space="preserve">reSchedule Blend  </t>
  </si>
  <si>
    <t>UC004.1</t>
  </si>
  <si>
    <t>values</t>
  </si>
  <si>
    <t>click 'Fresh Water + Additives - [amount]t'</t>
  </si>
  <si>
    <t>Base Blend is filled</t>
  </si>
  <si>
    <t>Amount water is filled</t>
  </si>
  <si>
    <t>Mix water is filled</t>
  </si>
  <si>
    <t>Load to Bin  dropdown box is filled</t>
  </si>
  <si>
    <t>update Amount  is filled</t>
  </si>
  <si>
    <t>filled another value</t>
  </si>
  <si>
    <t>update Mix Water is filled</t>
  </si>
  <si>
    <t>save without  errors,page refresh</t>
  </si>
  <si>
    <t>UC005.2-Reschedule Blend From bulk plant Bin</t>
  </si>
  <si>
    <t>Reschedule Blend From bulk plant Bin(Total Blend Tonnage)</t>
  </si>
  <si>
    <t>UC005-02</t>
  </si>
  <si>
    <t>Load to Bin  dropdown box shows "1772"</t>
  </si>
  <si>
    <t>click "Total Blend Tonnage"</t>
  </si>
  <si>
    <t>"Total Blend Tonnage" is checked</t>
  </si>
  <si>
    <t>Base Blend Tonnage is not checked</t>
  </si>
  <si>
    <t>UC008-Reschedule Blend From Bin</t>
  </si>
  <si>
    <t>Empty Bin From Bin</t>
  </si>
  <si>
    <t>qualitity chang to 0</t>
  </si>
  <si>
    <t>UC006.1-Empty Bin From Bin</t>
  </si>
  <si>
    <t>2022.01.11</t>
  </si>
  <si>
    <t>qualitity=2</t>
  </si>
  <si>
    <t>click 'empty bin'</t>
  </si>
  <si>
    <t xml:space="preserve">page refresh </t>
  </si>
  <si>
    <t>after page refresh</t>
  </si>
  <si>
    <t>qualitity=0</t>
  </si>
  <si>
    <t>UC007.1-Cancel blend From bulk plant Bin</t>
  </si>
  <si>
    <t>Cancel blend From bulk plant Bin</t>
  </si>
  <si>
    <t>uc004.1</t>
  </si>
  <si>
    <t>mouse move to "cancel blend" Triangle  icon</t>
  </si>
  <si>
    <t>confirm"Are you sure you want to cancel the product haul load ?" pop up</t>
  </si>
  <si>
    <t>click "yes"</t>
  </si>
  <si>
    <t>submit save without errors,page refresh</t>
  </si>
  <si>
    <t>next level step menu "Fresh Water + Additives - [Amount]t"is show and the just cancel one is removed</t>
  </si>
  <si>
    <t xml:space="preserve">User Story - </t>
  </si>
  <si>
    <t>TD #</t>
  </si>
  <si>
    <t>Entity</t>
  </si>
  <si>
    <t>Module</t>
  </si>
  <si>
    <t>Field</t>
  </si>
  <si>
    <t>Value</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</si>
  <si>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</si>
  <si>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</si>
  <si>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</si>
  <si>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</si>
  <si>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</si>
  <si>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</si>
  <si>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</si>
  <si>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</si>
  <si>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</si>
  <si>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</si>
  <si>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</si>
  <si>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</si>
  <si>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</si>
  <si>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</si>
  <si>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</si>
  <si>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</si>
  <si>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</si>
  <si>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</si>
  <si>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</si>
  <si>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</si>
  <si>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</si>
  <si>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</si>
  <si>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</si>
  <si>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</si>
  <si>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</si>
  <si>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</si>
  <si>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</si>
  <si>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</si>
  <si>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</si>
  <si>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</si>
  <si>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</si>
  <si>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</si>
  <si>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</si>
  <si>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</si>
  <si>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</si>
  <si>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</si>
  <si>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</si>
  <si>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</si>
  <si>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</si>
  <si>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</si>
  <si>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</si>
  <si>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</si>
  <si>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</si>
  <si>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</si>
  <si>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</si>
  <si>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</si>
  <si>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</si>
  <si>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</si>
  <si>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</si>
  <si>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</si>
  <si>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</si>
  <si>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</si>
  <si>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</si>
  <si>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</si>
  <si>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</si>
  <si>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</si>
  <si>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</si>
  <si>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</si>
  <si>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</si>
  <si>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</si>
  <si>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</si>
  <si>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</si>
  <si>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</si>
  <si>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</si>
  <si>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</si>
  <si>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</si>
  <si>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</si>
  <si>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</si>
  <si>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</si>
  <si>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</si>
  <si>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</si>
  <si>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</si>
  <si>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</si>
  <si>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</si>
  <si>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</si>
  <si>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</si>
  <si>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</si>
  <si>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</si>
  <si>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</si>
  <si>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出生日期</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</si>
  <si>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</si>
  <si>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</si>
  <si>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</si>
  <si>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</si>
  <si>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</si>
  <si>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</si>
  <si>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</si>
  <si>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</si>
  <si>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</si>
  <si>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</si>
  <si>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</si>
  <si>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</si>
  <si>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</si>
  <si>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</si>
  <si>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</si>
  <si>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</si>
  <si>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</si>
  <si>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</si>
  <si>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</si>
  <si>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</si>
  <si>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</si>
  <si>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</si>
  <si>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</si>
  <si>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</si>
  <si>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</si>
  <si>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</si>
  <si>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参加此活动时间</t>
  </si>
  <si>
    <t>每年参加此活动共多少周</t>
  </si>
  <si>
    <t>活动的主要作用</t>
  </si>
  <si>
    <t>献爱心</t>
  </si>
  <si>
    <t>活动中担任的职位，得到的荣誉与奖项</t>
  </si>
  <si>
    <t>志愿者</t>
  </si>
  <si>
    <t>UC007-TD-08</t>
  </si>
  <si>
    <t>旅行信息</t>
  </si>
  <si>
    <t>美国</t>
  </si>
  <si>
    <t>入境时间</t>
  </si>
  <si>
    <t>出境时间</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</si>
  <si>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</si>
  <si>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</si>
  <si>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</si>
  <si>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</si>
  <si>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</si>
  <si>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</si>
  <si>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</si>
  <si>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</si>
  <si>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</si>
  <si>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</si>
  <si>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</si>
  <si>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</si>
  <si>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</si>
  <si>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</si>
  <si>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</si>
  <si>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考试时间</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</si>
  <si>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</si>
  <si>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</si>
  <si>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</si>
  <si>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</si>
  <si>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</si>
  <si>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</si>
  <si>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</si>
  <si>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</si>
  <si>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</si>
  <si>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</si>
  <si>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</si>
  <si>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</si>
  <si>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</si>
  <si>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</si>
  <si>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</si>
  <si>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</si>
  <si>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</si>
  <si>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性格测试结果</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</si>
  <si>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</si>
  <si>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</si>
  <si>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</si>
  <si>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</si>
  <si>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</si>
  <si>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</si>
  <si>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</si>
  <si>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</si>
  <si>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</si>
  <si>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</si>
  <si>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</si>
  <si>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</si>
  <si>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</si>
  <si>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</si>
  <si>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</si>
  <si>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添加时间</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</si>
  <si>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</si>
  <si>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</si>
  <si>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</si>
  <si>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</si>
  <si>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</si>
  <si>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</si>
  <si>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</si>
  <si>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</si>
  <si>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</si>
  <si>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</si>
  <si>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</si>
  <si>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</si>
  <si>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</si>
  <si>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</si>
  <si>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</si>
  <si>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</si>
  <si>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</si>
  <si>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</si>
  <si>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</si>
  <si>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</si>
  <si>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</si>
  <si>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</si>
  <si>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</si>
  <si>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</si>
  <si>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</si>
  <si>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</si>
  <si>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</si>
  <si>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</si>
  <si>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</si>
  <si>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申请截止日期</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</si>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</sst>
</file>

<file path=xl/styles.xml><?xml version="1.0" encoding="utf-8"?>
<styleSheet xmlns="http://schemas.openxmlformats.org/spreadsheetml/2006/main">
  <numFmts count="10">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0\ \h"/>
    <numFmt numFmtId="177" formatCode="0\ \m"/>
    <numFmt numFmtId="178" formatCode="d\-mmm\-yyyy"/>
    <numFmt numFmtId="179" formatCode="#,##0.0\ \h"/>
    <numFmt numFmtId="180" formatCode="0\ "/>
    <numFmt numFmtId="181" formatCode="mmmm\ d\,\ yyyy"/>
  </numFmts>
  <fonts count="63">
    <font>
      <sz val="10"/>
      <name val="Arial"/>
      <charset val="134"/>
    </font>
    <font>
      <u/>
      <sz val="9"/>
      <color indexed="12"/>
      <name val="Arial"/>
      <charset val="134"/>
    </font>
    <font>
      <sz val="8"/>
      <name val="Arial"/>
      <charset val="134"/>
    </font>
    <font>
      <b/>
      <sz val="16"/>
      <color indexed="9"/>
      <name val="Arial"/>
      <charset val="134"/>
    </font>
    <font>
      <b/>
      <sz val="8"/>
      <color indexed="9"/>
      <name val="Arial"/>
      <charset val="134"/>
    </font>
    <font>
      <b/>
      <sz val="10"/>
      <color indexed="9"/>
      <name val="Arial"/>
      <charset val="134"/>
    </font>
    <font>
      <b/>
      <sz val="9"/>
      <name val="Arial"/>
      <charset val="134"/>
    </font>
    <font>
      <sz val="9"/>
      <name val="Arial"/>
      <charset val="134"/>
    </font>
    <font>
      <b/>
      <sz val="10"/>
      <name val="Arial"/>
      <charset val="134"/>
    </font>
    <font>
      <b/>
      <i/>
      <sz val="10"/>
      <name val="Arial"/>
      <charset val="134"/>
    </font>
    <font>
      <b/>
      <i/>
      <sz val="10"/>
      <color indexed="12"/>
      <name val="Arial"/>
      <charset val="134"/>
    </font>
    <font>
      <b/>
      <sz val="12"/>
      <name val="Calibri"/>
      <charset val="134"/>
    </font>
    <font>
      <sz val="10"/>
      <name val="Calibri"/>
      <charset val="134"/>
    </font>
    <font>
      <b/>
      <sz val="10"/>
      <name val="Calibri"/>
      <charset val="134"/>
    </font>
    <font>
      <sz val="10"/>
      <name val="宋体"/>
      <charset val="134"/>
    </font>
    <font>
      <u/>
      <sz val="9"/>
      <color rgb="FF800080"/>
      <name val="Arial"/>
      <charset val="134"/>
    </font>
    <font>
      <b/>
      <sz val="10"/>
      <color rgb="FFFFFFFF"/>
      <name val="Arial"/>
      <charset val="134"/>
    </font>
    <font>
      <sz val="10"/>
      <color rgb="FFFF0000"/>
      <name val="Calibri"/>
      <charset val="134"/>
    </font>
    <font>
      <b/>
      <sz val="12"/>
      <color indexed="9"/>
      <name val="Arial"/>
      <charset val="134"/>
    </font>
    <font>
      <sz val="10"/>
      <color indexed="9"/>
      <name val="Arial"/>
      <charset val="134"/>
    </font>
    <font>
      <b/>
      <sz val="10"/>
      <name val="宋体"/>
      <charset val="134"/>
    </font>
    <font>
      <b/>
      <sz val="16"/>
      <name val="Arial"/>
      <charset val="134"/>
    </font>
    <font>
      <b/>
      <sz val="18"/>
      <color indexed="9"/>
      <name val="Arial"/>
      <charset val="134"/>
    </font>
    <font>
      <sz val="12"/>
      <name val="Arial"/>
      <charset val="134"/>
    </font>
    <font>
      <b/>
      <sz val="9"/>
      <color indexed="9"/>
      <name val="Arial"/>
      <charset val="134"/>
    </font>
    <font>
      <sz val="10"/>
      <color indexed="63"/>
      <name val="Arial"/>
      <charset val="134"/>
    </font>
    <font>
      <b/>
      <sz val="10"/>
      <color indexed="63"/>
      <name val="Arial"/>
      <charset val="134"/>
    </font>
    <font>
      <b/>
      <sz val="8"/>
      <color indexed="12"/>
      <name val="Courier New"/>
      <charset val="134"/>
    </font>
    <font>
      <b/>
      <i/>
      <sz val="8"/>
      <color indexed="23"/>
      <name val="Arial"/>
      <charset val="134"/>
    </font>
    <font>
      <sz val="10"/>
      <color indexed="23"/>
      <name val="Arial"/>
      <charset val="134"/>
    </font>
    <font>
      <b/>
      <sz val="10"/>
      <color indexed="16"/>
      <name val="Arial"/>
      <charset val="134"/>
    </font>
    <font>
      <b/>
      <i/>
      <sz val="10"/>
      <color indexed="55"/>
      <name val="Arial"/>
      <charset val="134"/>
    </font>
    <font>
      <b/>
      <sz val="12"/>
      <color indexed="10"/>
      <name val="Arial"/>
      <charset val="134"/>
    </font>
    <font>
      <b/>
      <i/>
      <sz val="8"/>
      <color indexed="55"/>
      <name val="Arial"/>
      <charset val="134"/>
    </font>
    <font>
      <u/>
      <sz val="8"/>
      <color indexed="22"/>
      <name val="Arial"/>
      <charset val="134"/>
    </font>
    <font>
      <b/>
      <sz val="9"/>
      <color indexed="16"/>
      <name val="Arial"/>
      <charset val="134"/>
    </font>
    <font>
      <sz val="9"/>
      <color indexed="63"/>
      <name val="Arial"/>
      <charset val="134"/>
    </font>
    <font>
      <sz val="11"/>
      <color rgb="FF006100"/>
      <name val="宋体"/>
      <charset val="0"/>
      <scheme val="minor"/>
    </font>
    <font>
      <sz val="11"/>
      <color rgb="FF9C0006"/>
      <name val="宋体"/>
      <charset val="0"/>
      <scheme val="minor"/>
    </font>
    <font>
      <sz val="11"/>
      <color theme="1"/>
      <name val="宋体"/>
      <charset val="134"/>
      <scheme val="minor"/>
    </font>
    <font>
      <i/>
      <sz val="11"/>
      <color rgb="FF7F7F7F"/>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b/>
      <sz val="12"/>
      <color indexed="22"/>
      <name val="Arial"/>
      <charset val="134"/>
    </font>
    <font>
      <sz val="9"/>
      <name val="Tahoma"/>
      <charset val="134"/>
    </font>
    <font>
      <b/>
      <sz val="9"/>
      <name val="Tahoma"/>
      <charset val="134"/>
    </font>
    <font>
      <b/>
      <u/>
      <sz val="9"/>
      <name val="Tahoma"/>
      <charset val="134"/>
    </font>
    <font>
      <sz val="10"/>
      <name val="Tahoma"/>
      <charset val="134"/>
    </font>
    <font>
      <b/>
      <u/>
      <sz val="10"/>
      <name val="Tahoma"/>
      <charset val="134"/>
    </font>
    <font>
      <u/>
      <sz val="9"/>
      <name val="Tahoma"/>
      <charset val="134"/>
    </font>
  </fonts>
  <fills count="4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0"/>
        <bgColor indexed="64"/>
      </patternFill>
    </fill>
    <fill>
      <patternFill patternType="solid">
        <fgColor indexed="23"/>
        <bgColor indexed="64"/>
      </patternFill>
    </fill>
    <fill>
      <patternFill patternType="solid">
        <fgColor rgb="FFC6EFCE"/>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s>
  <borders count="7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medium">
        <color auto="1"/>
      </bottom>
      <diagonal/>
    </border>
    <border>
      <left style="thin">
        <color auto="1"/>
      </left>
      <right/>
      <top/>
      <bottom/>
      <diagonal/>
    </border>
    <border>
      <left/>
      <right/>
      <top/>
      <bottom style="medium">
        <color auto="1"/>
      </bottom>
      <diagonal/>
    </border>
    <border>
      <left/>
      <right/>
      <top style="thin">
        <color auto="1"/>
      </top>
      <bottom style="medium">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39" fillId="0" borderId="0" applyFont="0" applyFill="0" applyBorder="0" applyAlignment="0" applyProtection="0">
      <alignment vertical="center"/>
    </xf>
    <xf numFmtId="0" fontId="41" fillId="12" borderId="0" applyNumberFormat="0" applyBorder="0" applyAlignment="0" applyProtection="0">
      <alignment vertical="center"/>
    </xf>
    <xf numFmtId="0" fontId="43" fillId="14" borderId="69"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41" fillId="17" borderId="0" applyNumberFormat="0" applyBorder="0" applyAlignment="0" applyProtection="0">
      <alignment vertical="center"/>
    </xf>
    <xf numFmtId="0" fontId="38" fillId="11" borderId="0" applyNumberFormat="0" applyBorder="0" applyAlignment="0" applyProtection="0">
      <alignment vertical="center"/>
    </xf>
    <xf numFmtId="43" fontId="39" fillId="0" borderId="0" applyFont="0" applyFill="0" applyBorder="0" applyAlignment="0" applyProtection="0">
      <alignment vertical="center"/>
    </xf>
    <xf numFmtId="0" fontId="44" fillId="18" borderId="0" applyNumberFormat="0" applyBorder="0" applyAlignment="0" applyProtection="0">
      <alignment vertical="center"/>
    </xf>
    <xf numFmtId="0" fontId="1" fillId="0" borderId="0" applyNumberFormat="0" applyFill="0" applyBorder="0" applyAlignment="0" applyProtection="0">
      <alignment vertical="top"/>
      <protection locked="0"/>
    </xf>
    <xf numFmtId="9" fontId="0" fillId="0" borderId="0" applyFont="0" applyFill="0" applyBorder="0" applyAlignment="0" applyProtection="0"/>
    <xf numFmtId="0" fontId="45" fillId="0" borderId="0" applyNumberFormat="0" applyFill="0" applyBorder="0" applyAlignment="0" applyProtection="0">
      <alignment vertical="center"/>
    </xf>
    <xf numFmtId="0" fontId="39" fillId="19" borderId="70" applyNumberFormat="0" applyFont="0" applyAlignment="0" applyProtection="0">
      <alignment vertical="center"/>
    </xf>
    <xf numFmtId="0" fontId="44" fillId="22" borderId="0" applyNumberFormat="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0" fillId="0" borderId="71" applyNumberFormat="0" applyFill="0" applyAlignment="0" applyProtection="0">
      <alignment vertical="center"/>
    </xf>
    <xf numFmtId="0" fontId="51" fillId="0" borderId="71" applyNumberFormat="0" applyFill="0" applyAlignment="0" applyProtection="0">
      <alignment vertical="center"/>
    </xf>
    <xf numFmtId="0" fontId="44" fillId="26" borderId="0" applyNumberFormat="0" applyBorder="0" applyAlignment="0" applyProtection="0">
      <alignment vertical="center"/>
    </xf>
    <xf numFmtId="0" fontId="47" fillId="0" borderId="72" applyNumberFormat="0" applyFill="0" applyAlignment="0" applyProtection="0">
      <alignment vertical="center"/>
    </xf>
    <xf numFmtId="0" fontId="44" fillId="30" borderId="0" applyNumberFormat="0" applyBorder="0" applyAlignment="0" applyProtection="0">
      <alignment vertical="center"/>
    </xf>
    <xf numFmtId="0" fontId="54" fillId="25" borderId="75" applyNumberFormat="0" applyAlignment="0" applyProtection="0">
      <alignment vertical="center"/>
    </xf>
    <xf numFmtId="0" fontId="46" fillId="25" borderId="69" applyNumberFormat="0" applyAlignment="0" applyProtection="0">
      <alignment vertical="center"/>
    </xf>
    <xf numFmtId="0" fontId="55" fillId="31" borderId="76" applyNumberFormat="0" applyAlignment="0" applyProtection="0">
      <alignment vertical="center"/>
    </xf>
    <xf numFmtId="0" fontId="41" fillId="29" borderId="0" applyNumberFormat="0" applyBorder="0" applyAlignment="0" applyProtection="0">
      <alignment vertical="center"/>
    </xf>
    <xf numFmtId="0" fontId="44" fillId="21" borderId="0" applyNumberFormat="0" applyBorder="0" applyAlignment="0" applyProtection="0">
      <alignment vertical="center"/>
    </xf>
    <xf numFmtId="0" fontId="52" fillId="0" borderId="73" applyNumberFormat="0" applyFill="0" applyAlignment="0" applyProtection="0">
      <alignment vertical="center"/>
    </xf>
    <xf numFmtId="0" fontId="53" fillId="0" borderId="74" applyNumberFormat="0" applyFill="0" applyAlignment="0" applyProtection="0">
      <alignment vertical="center"/>
    </xf>
    <xf numFmtId="0" fontId="37" fillId="10" borderId="0" applyNumberFormat="0" applyBorder="0" applyAlignment="0" applyProtection="0">
      <alignment vertical="center"/>
    </xf>
    <xf numFmtId="0" fontId="42" fillId="13" borderId="0" applyNumberFormat="0" applyBorder="0" applyAlignment="0" applyProtection="0">
      <alignment vertical="center"/>
    </xf>
    <xf numFmtId="0" fontId="41" fillId="28" borderId="0" applyNumberFormat="0" applyBorder="0" applyAlignment="0" applyProtection="0">
      <alignment vertical="center"/>
    </xf>
    <xf numFmtId="0" fontId="44" fillId="27" borderId="0" applyNumberFormat="0" applyBorder="0" applyAlignment="0" applyProtection="0">
      <alignment vertical="center"/>
    </xf>
    <xf numFmtId="0" fontId="41" fillId="32" borderId="0" applyNumberFormat="0" applyBorder="0" applyAlignment="0" applyProtection="0">
      <alignment vertical="center"/>
    </xf>
    <xf numFmtId="0" fontId="41" fillId="24" borderId="0" applyNumberFormat="0" applyBorder="0" applyAlignment="0" applyProtection="0">
      <alignment vertical="center"/>
    </xf>
    <xf numFmtId="0" fontId="41" fillId="34" borderId="0" applyNumberFormat="0" applyBorder="0" applyAlignment="0" applyProtection="0">
      <alignment vertical="center"/>
    </xf>
    <xf numFmtId="0" fontId="41" fillId="38" borderId="0" applyNumberFormat="0" applyBorder="0" applyAlignment="0" applyProtection="0">
      <alignment vertical="center"/>
    </xf>
    <xf numFmtId="0" fontId="1" fillId="0" borderId="0" applyNumberFormat="0" applyFill="0" applyBorder="0" applyAlignment="0" applyProtection="0">
      <alignment vertical="top"/>
      <protection locked="0"/>
    </xf>
    <xf numFmtId="0" fontId="44" fillId="20" borderId="0" applyNumberFormat="0" applyBorder="0" applyAlignment="0" applyProtection="0">
      <alignment vertical="center"/>
    </xf>
    <xf numFmtId="0" fontId="44" fillId="16" borderId="0" applyNumberFormat="0" applyBorder="0" applyAlignment="0" applyProtection="0">
      <alignment vertical="center"/>
    </xf>
    <xf numFmtId="0" fontId="41" fillId="37" borderId="0" applyNumberFormat="0" applyBorder="0" applyAlignment="0" applyProtection="0">
      <alignment vertical="center"/>
    </xf>
    <xf numFmtId="0" fontId="0" fillId="0" borderId="0"/>
    <xf numFmtId="0" fontId="41" fillId="40" borderId="0" applyNumberFormat="0" applyBorder="0" applyAlignment="0" applyProtection="0">
      <alignment vertical="center"/>
    </xf>
    <xf numFmtId="0" fontId="44" fillId="36" borderId="0" applyNumberFormat="0" applyBorder="0" applyAlignment="0" applyProtection="0">
      <alignment vertical="center"/>
    </xf>
    <xf numFmtId="0" fontId="41" fillId="23" borderId="0" applyNumberFormat="0" applyBorder="0" applyAlignment="0" applyProtection="0">
      <alignment vertical="center"/>
    </xf>
    <xf numFmtId="0" fontId="44" fillId="39" borderId="0" applyNumberFormat="0" applyBorder="0" applyAlignment="0" applyProtection="0">
      <alignment vertical="center"/>
    </xf>
    <xf numFmtId="0" fontId="44" fillId="35" borderId="0" applyNumberFormat="0" applyBorder="0" applyAlignment="0" applyProtection="0">
      <alignment vertical="center"/>
    </xf>
    <xf numFmtId="0" fontId="41" fillId="33" borderId="0" applyNumberFormat="0" applyBorder="0" applyAlignment="0" applyProtection="0">
      <alignment vertical="center"/>
    </xf>
    <xf numFmtId="0" fontId="44" fillId="15" borderId="0" applyNumberFormat="0" applyBorder="0" applyAlignment="0" applyProtection="0">
      <alignment vertical="center"/>
    </xf>
    <xf numFmtId="9" fontId="0" fillId="0" borderId="0" applyFont="0" applyFill="0" applyBorder="0" applyAlignment="0" applyProtection="0"/>
  </cellStyleXfs>
  <cellXfs count="402">
    <xf numFmtId="0" fontId="0" fillId="0" borderId="0" xfId="0"/>
    <xf numFmtId="0" fontId="0" fillId="0" borderId="1" xfId="43" applyBorder="1" applyAlignment="1">
      <alignment horizontal="left" vertical="top"/>
    </xf>
    <xf numFmtId="0" fontId="0" fillId="0" borderId="2" xfId="43" applyBorder="1" applyAlignment="1">
      <alignment horizontal="left" vertical="top" wrapText="1"/>
    </xf>
    <xf numFmtId="0" fontId="0" fillId="0" borderId="3" xfId="43" applyBorder="1" applyAlignment="1">
      <alignment horizontal="left" vertical="top"/>
    </xf>
    <xf numFmtId="0" fontId="0" fillId="0" borderId="4" xfId="43" applyBorder="1" applyAlignment="1">
      <alignment horizontal="left" vertical="top"/>
    </xf>
    <xf numFmtId="0" fontId="0" fillId="0" borderId="5" xfId="43" applyBorder="1" applyAlignment="1">
      <alignment horizontal="left" vertical="top" wrapText="1"/>
    </xf>
    <xf numFmtId="0" fontId="0" fillId="0" borderId="6" xfId="43" applyBorder="1" applyAlignment="1">
      <alignment horizontal="left" vertical="top"/>
    </xf>
    <xf numFmtId="0" fontId="0" fillId="0" borderId="7" xfId="43" applyBorder="1" applyAlignment="1">
      <alignment horizontal="left" vertical="top"/>
    </xf>
    <xf numFmtId="0" fontId="0" fillId="0" borderId="8" xfId="43" applyBorder="1" applyAlignment="1">
      <alignment horizontal="left" vertical="top" wrapText="1"/>
    </xf>
    <xf numFmtId="0" fontId="0" fillId="0" borderId="9" xfId="43" applyBorder="1" applyAlignment="1">
      <alignment horizontal="left" vertical="top"/>
    </xf>
    <xf numFmtId="0" fontId="0" fillId="0" borderId="8" xfId="43" applyBorder="1"/>
    <xf numFmtId="0" fontId="1" fillId="0" borderId="9" xfId="39" applyBorder="1" applyAlignment="1" applyProtection="1">
      <alignment horizontal="left" vertical="top"/>
    </xf>
    <xf numFmtId="14" fontId="0" fillId="0" borderId="0" xfId="0" applyNumberFormat="1" applyAlignment="1">
      <alignment horizontal="left"/>
    </xf>
    <xf numFmtId="0" fontId="0" fillId="0" borderId="10" xfId="43" applyBorder="1" applyAlignment="1">
      <alignment horizontal="left" vertical="top"/>
    </xf>
    <xf numFmtId="0" fontId="0" fillId="0" borderId="11" xfId="43" applyBorder="1" applyAlignment="1">
      <alignment horizontal="left" vertical="top" wrapText="1"/>
    </xf>
    <xf numFmtId="0" fontId="0" fillId="0" borderId="12" xfId="43" applyBorder="1" applyAlignment="1">
      <alignment horizontal="left" vertical="top" wrapText="1"/>
    </xf>
    <xf numFmtId="0" fontId="0" fillId="0" borderId="13" xfId="43" applyBorder="1" applyAlignment="1">
      <alignment horizontal="center" vertical="top" wrapText="1"/>
    </xf>
    <xf numFmtId="0" fontId="0" fillId="0" borderId="6" xfId="43" applyFont="1" applyBorder="1" applyAlignment="1">
      <alignment horizontal="left" vertical="top"/>
    </xf>
    <xf numFmtId="0" fontId="0" fillId="0" borderId="14" xfId="43" applyBorder="1" applyAlignment="1">
      <alignment horizontal="center" vertical="top" wrapText="1"/>
    </xf>
    <xf numFmtId="0" fontId="0" fillId="0" borderId="8" xfId="43" applyFont="1" applyBorder="1"/>
    <xf numFmtId="0" fontId="0" fillId="0" borderId="8" xfId="43" applyBorder="1" applyAlignment="1">
      <alignment horizontal="left"/>
    </xf>
    <xf numFmtId="0" fontId="0" fillId="0" borderId="15" xfId="43" applyBorder="1" applyAlignment="1">
      <alignment horizontal="left" vertical="top" wrapText="1"/>
    </xf>
    <xf numFmtId="0" fontId="0" fillId="0" borderId="14" xfId="43" applyBorder="1" applyAlignment="1">
      <alignment horizontal="left" vertical="top" wrapText="1"/>
    </xf>
    <xf numFmtId="0" fontId="0" fillId="0" borderId="16" xfId="43" applyBorder="1" applyAlignment="1">
      <alignment horizontal="left" vertical="top" wrapText="1"/>
    </xf>
    <xf numFmtId="0" fontId="0" fillId="0" borderId="9" xfId="43" applyFont="1" applyBorder="1" applyAlignment="1">
      <alignment horizontal="left" vertical="top"/>
    </xf>
    <xf numFmtId="0" fontId="0" fillId="0" borderId="17" xfId="43" applyBorder="1" applyAlignment="1">
      <alignment horizontal="left" vertical="top"/>
    </xf>
    <xf numFmtId="0" fontId="0" fillId="0" borderId="17" xfId="43" applyFont="1" applyBorder="1" applyAlignment="1">
      <alignment horizontal="left" vertical="top"/>
    </xf>
    <xf numFmtId="0" fontId="0" fillId="0" borderId="18" xfId="43" applyBorder="1" applyAlignment="1">
      <alignment horizontal="left" vertical="top"/>
    </xf>
    <xf numFmtId="0" fontId="0" fillId="0" borderId="17" xfId="43" applyBorder="1" applyAlignment="1">
      <alignment horizontal="left" vertical="top" wrapText="1"/>
    </xf>
    <xf numFmtId="0" fontId="0" fillId="0" borderId="8" xfId="0" applyFont="1" applyBorder="1" applyAlignment="1">
      <alignment horizontal="left" vertical="top"/>
    </xf>
    <xf numFmtId="0" fontId="0" fillId="0" borderId="8" xfId="0" applyBorder="1" applyAlignment="1">
      <alignment horizontal="center"/>
    </xf>
    <xf numFmtId="0" fontId="0" fillId="0" borderId="15" xfId="43" applyFill="1" applyBorder="1" applyAlignment="1">
      <alignment horizontal="left" vertical="top" wrapText="1"/>
    </xf>
    <xf numFmtId="0" fontId="0" fillId="0" borderId="15" xfId="43" applyFill="1" applyBorder="1" applyAlignment="1">
      <alignment horizontal="left" vertical="top"/>
    </xf>
    <xf numFmtId="0" fontId="0" fillId="0" borderId="16" xfId="43" applyFill="1" applyBorder="1" applyAlignment="1">
      <alignment horizontal="left" vertical="top" wrapText="1"/>
    </xf>
    <xf numFmtId="0" fontId="0" fillId="0" borderId="16" xfId="43" applyFill="1" applyBorder="1" applyAlignment="1">
      <alignment horizontal="left" vertical="top"/>
    </xf>
    <xf numFmtId="0" fontId="0" fillId="0" borderId="8" xfId="43" applyFill="1" applyBorder="1" applyAlignment="1">
      <alignment horizontal="left" vertical="top" wrapText="1"/>
    </xf>
    <xf numFmtId="0" fontId="0" fillId="0" borderId="8" xfId="43" applyFill="1" applyBorder="1" applyAlignment="1">
      <alignment horizontal="left" vertical="top"/>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16" xfId="0" applyFont="1" applyBorder="1" applyAlignment="1">
      <alignment horizontal="left" vertical="top"/>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8" xfId="0" applyBorder="1" applyAlignment="1">
      <alignment horizontal="left" vertical="top"/>
    </xf>
    <xf numFmtId="0" fontId="0" fillId="0" borderId="8" xfId="43" applyFont="1" applyFill="1" applyBorder="1" applyAlignment="1">
      <alignment horizontal="left" vertical="top" wrapText="1"/>
    </xf>
    <xf numFmtId="0" fontId="0" fillId="0" borderId="8" xfId="0" applyFont="1" applyBorder="1" applyAlignment="1">
      <alignment horizontal="left"/>
    </xf>
    <xf numFmtId="0" fontId="0" fillId="0" borderId="16" xfId="0" applyBorder="1" applyAlignment="1">
      <alignment horizontal="center"/>
    </xf>
    <xf numFmtId="0" fontId="0" fillId="0" borderId="14" xfId="0" applyBorder="1" applyAlignment="1">
      <alignment horizontal="left" vertical="top"/>
    </xf>
    <xf numFmtId="14" fontId="0" fillId="0" borderId="8" xfId="0" applyNumberFormat="1" applyBorder="1" applyAlignment="1">
      <alignment horizontal="left" vertical="top"/>
    </xf>
    <xf numFmtId="0" fontId="0" fillId="0" borderId="15"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14" fontId="0" fillId="0" borderId="8" xfId="0" applyNumberFormat="1" applyBorder="1" applyAlignment="1">
      <alignment horizontal="left" vertical="center"/>
    </xf>
    <xf numFmtId="0" fontId="0" fillId="0" borderId="16" xfId="0" applyBorder="1" applyAlignment="1">
      <alignment horizontal="center" vertical="top"/>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3" borderId="0" xfId="0" applyFont="1" applyFill="1" applyAlignment="1">
      <alignment horizontal="left"/>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11"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11"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11" applyNumberFormat="1"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11" applyNumberFormat="1"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5" fillId="7" borderId="28" xfId="0" applyFont="1" applyFill="1" applyBorder="1" applyAlignment="1">
      <alignment horizontal="left"/>
    </xf>
    <xf numFmtId="0" fontId="5" fillId="7" borderId="29" xfId="0" applyFont="1" applyFill="1" applyBorder="1" applyAlignment="1">
      <alignment horizontal="left"/>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7" fontId="0" fillId="4" borderId="16" xfId="0" applyNumberFormat="1" applyFont="1" applyFill="1" applyBorder="1" applyAlignment="1">
      <alignment horizontal="center" vertical="top" wrapText="1"/>
    </xf>
    <xf numFmtId="177"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7"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9" fillId="2" borderId="0" xfId="0" applyFont="1"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5" fillId="7" borderId="31" xfId="0" applyFont="1" applyFill="1" applyBorder="1" applyAlignment="1">
      <alignment horizontal="left"/>
    </xf>
    <xf numFmtId="0" fontId="10" fillId="2" borderId="0" xfId="0" applyFont="1" applyFill="1" applyAlignment="1">
      <alignment horizontal="center"/>
    </xf>
    <xf numFmtId="0" fontId="0" fillId="2" borderId="0" xfId="0" applyFill="1" applyBorder="1"/>
    <xf numFmtId="0" fontId="0" fillId="2" borderId="0" xfId="0" applyFont="1" applyFill="1" applyBorder="1" applyAlignment="1">
      <alignment wrapText="1"/>
    </xf>
    <xf numFmtId="0" fontId="11" fillId="0" borderId="32" xfId="0" applyFont="1" applyBorder="1" applyAlignment="1">
      <alignment horizontal="left" vertic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16" xfId="0" applyFont="1" applyBorder="1" applyAlignment="1">
      <alignment vertical="center" wrapText="1"/>
    </xf>
    <xf numFmtId="0" fontId="14" fillId="0" borderId="25" xfId="0" applyFont="1" applyBorder="1" applyAlignment="1">
      <alignment vertical="center" wrapText="1"/>
    </xf>
    <xf numFmtId="0" fontId="13" fillId="2" borderId="25" xfId="0" applyFont="1" applyFill="1" applyBorder="1" applyAlignment="1">
      <alignment horizontal="right" vertical="center" wrapText="1"/>
    </xf>
    <xf numFmtId="0" fontId="15" fillId="0" borderId="0" xfId="10" applyFont="1" applyAlignment="1" applyProtection="1"/>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3" fillId="2" borderId="20" xfId="0" applyFont="1" applyFill="1" applyBorder="1" applyAlignment="1">
      <alignment horizontal="right" vertical="center" wrapText="1"/>
    </xf>
    <xf numFmtId="0" fontId="14" fillId="0" borderId="19" xfId="0" applyFont="1" applyBorder="1" applyAlignment="1">
      <alignment vertical="center" wrapText="1"/>
    </xf>
    <xf numFmtId="0" fontId="14" fillId="0" borderId="20"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2" fillId="2" borderId="36" xfId="0" applyFont="1" applyFill="1" applyBorder="1" applyAlignment="1">
      <alignment horizontal="center"/>
    </xf>
    <xf numFmtId="0" fontId="13" fillId="2" borderId="0" xfId="0" applyFont="1" applyFill="1" applyAlignment="1">
      <alignment horizontal="right" vertical="center" wrapText="1"/>
    </xf>
    <xf numFmtId="0" fontId="0" fillId="0" borderId="0" xfId="0" applyAlignment="1">
      <alignment horizontal="left"/>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0" xfId="0" applyFont="1" applyFill="1" applyBorder="1" applyAlignment="1">
      <alignment horizontal="right" vertical="center" wrapText="1"/>
    </xf>
    <xf numFmtId="0" fontId="12" fillId="0" borderId="19" xfId="0" applyFont="1" applyBorder="1" applyAlignment="1">
      <alignment vertical="center" wrapText="1"/>
    </xf>
    <xf numFmtId="0" fontId="12" fillId="2" borderId="39" xfId="0" applyFont="1" applyFill="1" applyBorder="1" applyAlignment="1">
      <alignment vertical="center" wrapText="1"/>
    </xf>
    <xf numFmtId="0" fontId="13" fillId="2" borderId="40" xfId="0" applyFont="1" applyFill="1" applyBorder="1" applyAlignment="1">
      <alignment horizontal="center"/>
    </xf>
    <xf numFmtId="0" fontId="13" fillId="2" borderId="41" xfId="0" applyFont="1" applyFill="1" applyBorder="1" applyAlignment="1">
      <alignment horizontal="right"/>
    </xf>
    <xf numFmtId="0" fontId="12" fillId="0" borderId="5" xfId="0" applyFont="1" applyBorder="1" applyAlignment="1">
      <alignment horizontal="left" wrapText="1"/>
    </xf>
    <xf numFmtId="0" fontId="12" fillId="0" borderId="42" xfId="0" applyFont="1" applyBorder="1" applyAlignment="1">
      <alignment horizontal="left" wrapText="1"/>
    </xf>
    <xf numFmtId="0" fontId="13" fillId="2" borderId="42" xfId="0" applyFont="1" applyFill="1" applyBorder="1" applyAlignment="1">
      <alignment horizontal="center"/>
    </xf>
    <xf numFmtId="178" fontId="12" fillId="0" borderId="42" xfId="0" applyNumberFormat="1" applyFont="1" applyBorder="1" applyAlignment="1">
      <alignment horizontal="center" wrapText="1"/>
    </xf>
    <xf numFmtId="0" fontId="12" fillId="2" borderId="43" xfId="0" applyFont="1" applyFill="1" applyBorder="1"/>
    <xf numFmtId="0" fontId="13" fillId="2" borderId="37" xfId="0" applyFont="1" applyFill="1" applyBorder="1" applyAlignment="1">
      <alignment horizontal="center"/>
    </xf>
    <xf numFmtId="0" fontId="13" fillId="2" borderId="44" xfId="0" applyFont="1" applyFill="1" applyBorder="1" applyAlignment="1">
      <alignment horizontal="right"/>
    </xf>
    <xf numFmtId="49" fontId="12" fillId="0" borderId="11" xfId="0" applyNumberFormat="1" applyFont="1" applyBorder="1" applyAlignment="1">
      <alignment wrapText="1"/>
    </xf>
    <xf numFmtId="49" fontId="12" fillId="0" borderId="45" xfId="0" applyNumberFormat="1" applyFont="1" applyBorder="1" applyAlignment="1">
      <alignment wrapText="1"/>
    </xf>
    <xf numFmtId="0" fontId="13" fillId="2" borderId="45" xfId="0" applyFont="1" applyFill="1" applyBorder="1" applyAlignment="1">
      <alignment horizontal="center"/>
    </xf>
    <xf numFmtId="0" fontId="12" fillId="0" borderId="45" xfId="0" applyFont="1" applyBorder="1" applyAlignment="1">
      <alignment horizontal="center" wrapText="1"/>
    </xf>
    <xf numFmtId="0" fontId="12" fillId="2" borderId="39"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applyAlignment="1"/>
    <xf numFmtId="0" fontId="12" fillId="0" borderId="47" xfId="0" applyFont="1" applyBorder="1" applyAlignment="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2" fillId="0" borderId="48" xfId="0" applyFont="1" applyBorder="1" applyAlignment="1">
      <alignment vertical="top" wrapText="1"/>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8" xfId="0" applyFont="1" applyBorder="1" applyAlignment="1">
      <alignment vertical="top" wrapText="1"/>
    </xf>
    <xf numFmtId="0" fontId="12" fillId="0" borderId="16" xfId="0" applyFont="1" applyBorder="1" applyAlignment="1">
      <alignment vertical="top" wrapText="1"/>
    </xf>
    <xf numFmtId="0" fontId="12" fillId="0" borderId="23"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52" xfId="0" applyFont="1" applyFill="1" applyBorder="1" applyAlignment="1">
      <alignment wrapText="1"/>
    </xf>
    <xf numFmtId="0" fontId="12" fillId="2" borderId="45" xfId="0" applyFont="1" applyFill="1" applyBorder="1" applyAlignment="1">
      <alignment wrapText="1"/>
    </xf>
    <xf numFmtId="0" fontId="12" fillId="0" borderId="53" xfId="0" applyFont="1" applyBorder="1" applyAlignment="1">
      <alignment wrapText="1"/>
    </xf>
    <xf numFmtId="0" fontId="16" fillId="7" borderId="28" xfId="0" applyFont="1" applyFill="1" applyBorder="1" applyAlignment="1">
      <alignment horizontal="left"/>
    </xf>
    <xf numFmtId="0" fontId="15" fillId="0" borderId="54" xfId="10" applyFont="1" applyFill="1" applyBorder="1" applyAlignment="1" applyProtection="1">
      <alignment wrapText="1"/>
    </xf>
    <xf numFmtId="0" fontId="0" fillId="0" borderId="14" xfId="0" applyFill="1" applyBorder="1"/>
    <xf numFmtId="0" fontId="15" fillId="4" borderId="8" xfId="10" applyFont="1" applyFill="1" applyBorder="1" applyAlignment="1" applyProtection="1">
      <alignment vertical="top" wrapText="1"/>
    </xf>
    <xf numFmtId="0" fontId="1" fillId="4" borderId="8" xfId="10" applyFill="1" applyBorder="1" applyAlignment="1" applyProtection="1">
      <alignment vertical="top" wrapText="1"/>
    </xf>
    <xf numFmtId="0" fontId="15" fillId="4" borderId="8" xfId="10" applyFont="1" applyFill="1" applyBorder="1" applyAlignment="1" applyProtection="1">
      <alignment horizontal="left" vertical="top" wrapText="1"/>
    </xf>
    <xf numFmtId="0" fontId="14" fillId="0" borderId="8" xfId="0" applyFont="1" applyBorder="1"/>
    <xf numFmtId="0" fontId="0" fillId="4" borderId="21" xfId="0" applyFont="1" applyFill="1" applyBorder="1" applyAlignment="1">
      <alignment vertical="top" wrapText="1"/>
    </xf>
    <xf numFmtId="0" fontId="12" fillId="0" borderId="25" xfId="0" applyFont="1" applyBorder="1" applyAlignment="1">
      <alignment vertical="top" wrapText="1"/>
    </xf>
    <xf numFmtId="0" fontId="12" fillId="0" borderId="49" xfId="0" applyFont="1" applyBorder="1" applyAlignment="1">
      <alignment vertical="top" wrapText="1"/>
    </xf>
    <xf numFmtId="0" fontId="17" fillId="0" borderId="23" xfId="0" applyFont="1" applyBorder="1" applyAlignment="1">
      <alignment vertical="top" wrapText="1"/>
    </xf>
    <xf numFmtId="0" fontId="13" fillId="2" borderId="55" xfId="0" applyFont="1" applyFill="1" applyBorder="1" applyAlignment="1">
      <alignment horizontal="right" vertical="center" wrapText="1"/>
    </xf>
    <xf numFmtId="0" fontId="12" fillId="0" borderId="45" xfId="0" applyFont="1" applyBorder="1" applyAlignment="1">
      <alignment vertical="center" wrapText="1"/>
    </xf>
    <xf numFmtId="0" fontId="12" fillId="0" borderId="56" xfId="0" applyFont="1" applyBorder="1" applyAlignment="1">
      <alignment vertical="center" wrapText="1"/>
    </xf>
    <xf numFmtId="0" fontId="12" fillId="0" borderId="44" xfId="0" applyFont="1" applyBorder="1" applyAlignment="1">
      <alignment vertical="center" wrapText="1"/>
    </xf>
    <xf numFmtId="0" fontId="12" fillId="0" borderId="11" xfId="0" applyFont="1" applyBorder="1" applyAlignment="1">
      <alignment wrapText="1"/>
    </xf>
    <xf numFmtId="0" fontId="12" fillId="0" borderId="45" xfId="0" applyFont="1" applyBorder="1" applyAlignment="1">
      <alignment wrapText="1"/>
    </xf>
    <xf numFmtId="0" fontId="14" fillId="0" borderId="0" xfId="0" applyFont="1"/>
    <xf numFmtId="0" fontId="14" fillId="4" borderId="8" xfId="0" applyFont="1" applyFill="1" applyBorder="1" applyAlignment="1">
      <alignment vertical="top" wrapText="1"/>
    </xf>
    <xf numFmtId="0" fontId="14" fillId="4" borderId="21" xfId="0" applyFont="1" applyFill="1" applyBorder="1" applyAlignment="1">
      <alignment vertical="top" wrapText="1"/>
    </xf>
    <xf numFmtId="0" fontId="14" fillId="0" borderId="23" xfId="0" applyFont="1" applyBorder="1" applyAlignment="1">
      <alignment vertical="top" wrapText="1"/>
    </xf>
    <xf numFmtId="0" fontId="15" fillId="0" borderId="16" xfId="10" applyFont="1" applyBorder="1" applyAlignment="1" applyProtection="1">
      <alignment vertical="top" wrapText="1"/>
    </xf>
    <xf numFmtId="0" fontId="0" fillId="2" borderId="57" xfId="0" applyFont="1" applyFill="1" applyBorder="1" applyAlignment="1">
      <alignment horizontal="left" vertical="top" wrapText="1"/>
    </xf>
    <xf numFmtId="0" fontId="12" fillId="0" borderId="14" xfId="0" applyFont="1" applyBorder="1" applyAlignment="1">
      <alignment vertical="top" wrapText="1"/>
    </xf>
    <xf numFmtId="0" fontId="8" fillId="4" borderId="52" xfId="0" applyNumberFormat="1" applyFont="1" applyFill="1" applyBorder="1" applyAlignment="1">
      <alignment horizontal="center"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77" fontId="0" fillId="4" borderId="14" xfId="0" applyNumberFormat="1" applyFont="1" applyFill="1" applyBorder="1" applyAlignment="1">
      <alignment horizontal="center" vertical="top" wrapText="1"/>
    </xf>
    <xf numFmtId="177" fontId="0" fillId="4" borderId="57"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4" fillId="0" borderId="0" xfId="0" applyFont="1" applyAlignment="1">
      <alignment wrapText="1"/>
    </xf>
    <xf numFmtId="0" fontId="14" fillId="0" borderId="54" xfId="0" applyFont="1" applyBorder="1"/>
    <xf numFmtId="0" fontId="14" fillId="0" borderId="20" xfId="0" applyFont="1" applyBorder="1"/>
    <xf numFmtId="0" fontId="14" fillId="0" borderId="19" xfId="0" applyFont="1" applyBorder="1"/>
    <xf numFmtId="0" fontId="1" fillId="0" borderId="0" xfId="10" applyAlignment="1" applyProtection="1"/>
    <xf numFmtId="0" fontId="14" fillId="0" borderId="21" xfId="0" applyFont="1" applyBorder="1"/>
    <xf numFmtId="0" fontId="14" fillId="0" borderId="58" xfId="0" applyFont="1" applyBorder="1"/>
    <xf numFmtId="0" fontId="14" fillId="0" borderId="23" xfId="0" applyFont="1" applyBorder="1"/>
    <xf numFmtId="0" fontId="14" fillId="0" borderId="59" xfId="0" applyFont="1" applyBorder="1"/>
    <xf numFmtId="0" fontId="15" fillId="0" borderId="0" xfId="10" applyFont="1" applyAlignment="1" applyProtection="1">
      <alignment wrapText="1"/>
    </xf>
    <xf numFmtId="0" fontId="18" fillId="3" borderId="19" xfId="0" applyFont="1" applyFill="1" applyBorder="1" applyAlignment="1" applyProtection="1">
      <alignment vertical="center"/>
    </xf>
    <xf numFmtId="0" fontId="19" fillId="3" borderId="21" xfId="0" applyFont="1" applyFill="1" applyBorder="1" applyAlignment="1" applyProtection="1">
      <alignment vertical="center"/>
    </xf>
    <xf numFmtId="0" fontId="5" fillId="9" borderId="8" xfId="0" applyFont="1" applyFill="1" applyBorder="1" applyAlignment="1" applyProtection="1">
      <alignment vertical="center"/>
    </xf>
    <xf numFmtId="0" fontId="15" fillId="9" borderId="8" xfId="10" applyFont="1" applyFill="1" applyBorder="1" applyAlignment="1" applyProtection="1">
      <alignment vertical="center"/>
    </xf>
    <xf numFmtId="0" fontId="20" fillId="4" borderId="8" xfId="0" applyFont="1" applyFill="1" applyBorder="1" applyAlignment="1" applyProtection="1">
      <alignment vertical="center"/>
      <protection locked="0"/>
    </xf>
    <xf numFmtId="0" fontId="15" fillId="2" borderId="8" xfId="10" applyFont="1" applyFill="1" applyBorder="1" applyAlignment="1" applyProtection="1">
      <alignment vertical="center"/>
    </xf>
    <xf numFmtId="0" fontId="8" fillId="4" borderId="8" xfId="0" applyFont="1" applyFill="1" applyBorder="1" applyAlignment="1" applyProtection="1">
      <alignment vertical="center"/>
      <protection locked="0"/>
    </xf>
    <xf numFmtId="0" fontId="15" fillId="0" borderId="0" xfId="10" applyFont="1" applyFill="1" applyAlignment="1" applyProtection="1"/>
    <xf numFmtId="0" fontId="8" fillId="4" borderId="0" xfId="0" applyFont="1" applyFill="1" applyBorder="1" applyAlignment="1" applyProtection="1">
      <alignment vertical="center"/>
      <protection locked="0"/>
    </xf>
    <xf numFmtId="0" fontId="0" fillId="0" borderId="0" xfId="0" applyFill="1"/>
    <xf numFmtId="0" fontId="21" fillId="2" borderId="0" xfId="0" applyFont="1" applyFill="1" applyAlignment="1">
      <alignment horizontal="center"/>
    </xf>
    <xf numFmtId="0" fontId="8" fillId="2" borderId="0" xfId="0" applyFont="1" applyFill="1" applyAlignment="1">
      <alignment horizontal="center"/>
    </xf>
    <xf numFmtId="0" fontId="22" fillId="3" borderId="55" xfId="0" applyFont="1" applyFill="1" applyBorder="1" applyAlignment="1" applyProtection="1">
      <alignment vertical="center"/>
    </xf>
    <xf numFmtId="0" fontId="19" fillId="3" borderId="55"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3" fillId="4" borderId="19" xfId="0" applyFont="1" applyFill="1" applyBorder="1"/>
    <xf numFmtId="0" fontId="23" fillId="4" borderId="20" xfId="0" applyFont="1" applyFill="1" applyBorder="1"/>
    <xf numFmtId="0" fontId="23" fillId="4" borderId="21" xfId="0" applyFont="1" applyFill="1" applyBorder="1"/>
    <xf numFmtId="0" fontId="23" fillId="4" borderId="0" xfId="0" applyFont="1" applyFill="1"/>
    <xf numFmtId="0" fontId="18" fillId="3" borderId="19" xfId="0" applyFont="1" applyFill="1" applyBorder="1" applyAlignment="1" applyProtection="1">
      <alignment horizontal="left" vertical="center"/>
    </xf>
    <xf numFmtId="0" fontId="18" fillId="3" borderId="20" xfId="0" applyFont="1" applyFill="1" applyBorder="1" applyAlignment="1" applyProtection="1">
      <alignment horizontal="left" vertical="center"/>
    </xf>
    <xf numFmtId="0" fontId="18" fillId="3" borderId="2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5" fillId="9" borderId="60" xfId="0" applyFont="1" applyFill="1" applyBorder="1" applyAlignment="1" applyProtection="1">
      <alignment horizontal="center" wrapText="1"/>
    </xf>
    <xf numFmtId="0" fontId="5" fillId="9" borderId="57" xfId="0" applyFont="1" applyFill="1" applyBorder="1" applyAlignment="1" applyProtection="1">
      <alignment horizontal="center" wrapText="1"/>
    </xf>
    <xf numFmtId="0" fontId="5" fillId="9" borderId="19" xfId="0" applyFont="1" applyFill="1" applyBorder="1" applyAlignment="1" applyProtection="1">
      <alignment horizontal="center" vertical="center" wrapText="1"/>
    </xf>
    <xf numFmtId="0" fontId="5" fillId="9" borderId="21" xfId="0" applyFont="1" applyFill="1" applyBorder="1" applyAlignment="1" applyProtection="1">
      <alignment horizontal="center" vertical="center" wrapText="1"/>
    </xf>
    <xf numFmtId="0" fontId="5" fillId="9" borderId="15"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0" fillId="0" borderId="61" xfId="0" applyBorder="1" applyAlignment="1">
      <alignment horizontal="center"/>
    </xf>
    <xf numFmtId="0" fontId="0" fillId="0" borderId="25" xfId="0" applyBorder="1" applyAlignment="1">
      <alignment horizontal="center"/>
    </xf>
    <xf numFmtId="0" fontId="24" fillId="9" borderId="8" xfId="0" applyFont="1" applyFill="1" applyBorder="1" applyAlignment="1" applyProtection="1">
      <alignment horizontal="center" vertical="center"/>
    </xf>
    <xf numFmtId="0" fontId="5" fillId="9" borderId="16" xfId="0" applyFont="1" applyFill="1" applyBorder="1" applyAlignment="1" applyProtection="1">
      <alignment horizontal="center" vertical="center" wrapText="1"/>
    </xf>
    <xf numFmtId="0" fontId="24" fillId="4" borderId="0" xfId="0" applyFont="1" applyFill="1" applyBorder="1" applyAlignment="1" applyProtection="1">
      <alignment horizontal="center" vertical="center"/>
    </xf>
    <xf numFmtId="0" fontId="25" fillId="2" borderId="57" xfId="0" applyFont="1" applyFill="1" applyBorder="1" applyAlignment="1" applyProtection="1">
      <alignment horizontal="center" vertical="center"/>
    </xf>
    <xf numFmtId="0" fontId="26" fillId="4" borderId="57" xfId="0" applyFont="1" applyFill="1" applyBorder="1" applyAlignment="1" applyProtection="1">
      <alignment vertical="center"/>
    </xf>
    <xf numFmtId="180" fontId="8" fillId="4" borderId="57"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Border="1" applyAlignment="1" applyProtection="1">
      <alignment horizontal="right" vertical="center"/>
      <protection locked="0"/>
    </xf>
    <xf numFmtId="0" fontId="25" fillId="2" borderId="54" xfId="0" applyFont="1" applyFill="1" applyBorder="1" applyAlignment="1" applyProtection="1">
      <alignment horizontal="center" vertical="center"/>
    </xf>
    <xf numFmtId="0" fontId="26" fillId="4" borderId="54" xfId="0" applyFont="1" applyFill="1" applyBorder="1" applyAlignment="1" applyProtection="1">
      <alignment vertical="center"/>
    </xf>
    <xf numFmtId="180" fontId="8" fillId="4" borderId="54"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7" fillId="2" borderId="57" xfId="0" applyFont="1" applyFill="1" applyBorder="1" applyAlignment="1" applyProtection="1">
      <alignment horizontal="left" vertical="center"/>
    </xf>
    <xf numFmtId="0" fontId="25" fillId="2" borderId="58" xfId="0" applyFont="1" applyFill="1" applyBorder="1" applyAlignment="1" applyProtection="1">
      <alignment horizontal="left" vertical="center"/>
    </xf>
    <xf numFmtId="0" fontId="25" fillId="2" borderId="52" xfId="0" applyFont="1" applyFill="1" applyBorder="1" applyAlignment="1" applyProtection="1">
      <alignment horizontal="left" vertical="center"/>
    </xf>
    <xf numFmtId="0" fontId="27" fillId="2" borderId="54" xfId="0" applyFont="1" applyFill="1" applyBorder="1" applyAlignment="1" applyProtection="1">
      <alignment horizontal="left" vertical="center"/>
    </xf>
    <xf numFmtId="0" fontId="25" fillId="2" borderId="0" xfId="0" applyFont="1" applyFill="1" applyBorder="1" applyAlignment="1" applyProtection="1">
      <alignment horizontal="left" vertical="center"/>
    </xf>
    <xf numFmtId="0" fontId="25" fillId="2" borderId="62" xfId="0" applyFont="1" applyFill="1" applyBorder="1" applyAlignment="1" applyProtection="1">
      <alignment horizontal="left" vertical="center"/>
    </xf>
    <xf numFmtId="0" fontId="25" fillId="2" borderId="54" xfId="0" applyFont="1" applyFill="1" applyBorder="1" applyAlignment="1" applyProtection="1">
      <alignment horizontal="left" vertical="center"/>
    </xf>
    <xf numFmtId="0" fontId="25" fillId="2" borderId="25" xfId="0" applyFont="1" applyFill="1" applyBorder="1" applyAlignment="1" applyProtection="1">
      <alignment horizontal="left" vertical="center"/>
    </xf>
    <xf numFmtId="0" fontId="25" fillId="2" borderId="59" xfId="0" applyFont="1" applyFill="1" applyBorder="1" applyAlignment="1" applyProtection="1">
      <alignment horizontal="left" vertical="center"/>
    </xf>
    <xf numFmtId="0" fontId="25" fillId="2" borderId="23" xfId="0" applyFont="1" applyFill="1" applyBorder="1" applyAlignment="1" applyProtection="1">
      <alignment horizontal="left" vertical="center"/>
    </xf>
    <xf numFmtId="176" fontId="8" fillId="4" borderId="0" xfId="0" applyNumberFormat="1" applyFont="1" applyFill="1" applyBorder="1" applyAlignment="1" applyProtection="1">
      <alignment horizontal="right" vertical="center"/>
      <protection locked="0"/>
    </xf>
    <xf numFmtId="0" fontId="28" fillId="4" borderId="0" xfId="0" applyFont="1" applyFill="1" applyAlignment="1">
      <alignment horizontal="right"/>
    </xf>
    <xf numFmtId="0" fontId="0" fillId="4" borderId="0" xfId="0" applyFont="1" applyFill="1" applyAlignment="1" applyProtection="1">
      <alignment vertical="center"/>
    </xf>
    <xf numFmtId="0" fontId="18" fillId="3" borderId="20" xfId="0" applyFont="1" applyFill="1" applyBorder="1" applyAlignment="1" applyProtection="1">
      <alignment vertical="center"/>
    </xf>
    <xf numFmtId="0" fontId="5" fillId="9" borderId="8" xfId="0" applyFont="1" applyFill="1" applyBorder="1" applyAlignment="1" applyProtection="1">
      <alignment horizontal="left" vertical="center"/>
    </xf>
    <xf numFmtId="0" fontId="5" fillId="9" borderId="19" xfId="0" applyFont="1" applyFill="1" applyBorder="1" applyAlignment="1" applyProtection="1">
      <alignment horizontal="center" vertical="center"/>
    </xf>
    <xf numFmtId="0" fontId="5" fillId="9" borderId="21" xfId="0" applyFont="1" applyFill="1" applyBorder="1" applyAlignment="1" applyProtection="1">
      <alignment horizontal="center" vertical="center"/>
    </xf>
    <xf numFmtId="0" fontId="25" fillId="2" borderId="57" xfId="0" applyFont="1" applyFill="1" applyBorder="1" applyAlignment="1" applyProtection="1">
      <alignment vertical="center"/>
    </xf>
    <xf numFmtId="0" fontId="8" fillId="4" borderId="57" xfId="0" applyFont="1" applyFill="1" applyBorder="1" applyAlignment="1" applyProtection="1">
      <alignment horizontal="left" vertical="center"/>
      <protection locked="0"/>
    </xf>
    <xf numFmtId="0" fontId="8" fillId="4" borderId="58" xfId="0" applyFont="1" applyFill="1" applyBorder="1" applyAlignment="1" applyProtection="1">
      <alignment horizontal="left" vertical="center"/>
      <protection locked="0"/>
    </xf>
    <xf numFmtId="0" fontId="8" fillId="4" borderId="52" xfId="0" applyFont="1" applyFill="1" applyBorder="1" applyAlignment="1" applyProtection="1">
      <alignment horizontal="left" vertical="center"/>
      <protection locked="0"/>
    </xf>
    <xf numFmtId="0" fontId="25" fillId="2" borderId="57" xfId="0" applyFont="1" applyFill="1" applyBorder="1" applyAlignment="1" applyProtection="1">
      <alignment horizontal="left" vertical="center"/>
    </xf>
    <xf numFmtId="0" fontId="25" fillId="2" borderId="54" xfId="0" applyFont="1" applyFill="1" applyBorder="1" applyAlignment="1" applyProtection="1">
      <alignment vertical="center"/>
    </xf>
    <xf numFmtId="0" fontId="8" fillId="4" borderId="5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62" xfId="0" applyFont="1" applyFill="1" applyBorder="1" applyAlignment="1" applyProtection="1">
      <alignment horizontal="left" vertical="center"/>
      <protection locked="0"/>
    </xf>
    <xf numFmtId="0" fontId="25" fillId="2" borderId="63" xfId="0" applyFont="1" applyFill="1" applyBorder="1" applyAlignment="1" applyProtection="1">
      <alignment horizontal="left" vertical="center"/>
    </xf>
    <xf numFmtId="0" fontId="25" fillId="2" borderId="64" xfId="0" applyFont="1" applyFill="1" applyBorder="1" applyAlignment="1" applyProtection="1">
      <alignment horizontal="left" vertical="center"/>
    </xf>
    <xf numFmtId="0" fontId="25" fillId="2" borderId="25" xfId="0" applyFont="1" applyFill="1" applyBorder="1" applyAlignment="1" applyProtection="1">
      <alignment vertical="center"/>
    </xf>
    <xf numFmtId="0" fontId="8" fillId="4" borderId="25" xfId="0" applyFont="1" applyFill="1" applyBorder="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5" fillId="4" borderId="54" xfId="0" applyFont="1" applyFill="1" applyBorder="1" applyAlignment="1" applyProtection="1">
      <alignment horizontal="left" vertical="center"/>
    </xf>
    <xf numFmtId="0" fontId="25" fillId="4" borderId="62" xfId="0" applyFont="1" applyFill="1" applyBorder="1" applyAlignment="1" applyProtection="1">
      <alignment horizontal="left" vertical="center"/>
    </xf>
    <xf numFmtId="0" fontId="29" fillId="4" borderId="0" xfId="0" applyFont="1" applyFill="1" applyAlignment="1" applyProtection="1">
      <alignment vertical="center"/>
    </xf>
    <xf numFmtId="0" fontId="0" fillId="0" borderId="0" xfId="0" applyFont="1" applyAlignment="1" applyProtection="1">
      <alignment vertical="center"/>
    </xf>
    <xf numFmtId="181" fontId="0" fillId="4" borderId="0" xfId="0" applyNumberFormat="1" applyFont="1" applyFill="1" applyBorder="1" applyAlignment="1" applyProtection="1">
      <alignment horizontal="left" vertical="center"/>
    </xf>
    <xf numFmtId="0" fontId="25" fillId="2" borderId="15" xfId="0" applyFont="1" applyFill="1" applyBorder="1" applyAlignment="1" applyProtection="1">
      <alignment vertical="center"/>
    </xf>
    <xf numFmtId="0" fontId="25" fillId="2" borderId="16" xfId="0" applyFont="1" applyFill="1" applyBorder="1" applyAlignment="1" applyProtection="1">
      <alignment vertical="center"/>
    </xf>
    <xf numFmtId="0" fontId="25" fillId="4" borderId="25" xfId="0" applyFont="1" applyFill="1" applyBorder="1" applyAlignment="1" applyProtection="1">
      <alignment horizontal="left" vertical="center"/>
    </xf>
    <xf numFmtId="0" fontId="25" fillId="4" borderId="23" xfId="0" applyFont="1" applyFill="1" applyBorder="1" applyAlignment="1" applyProtection="1">
      <alignment horizontal="left" vertical="center"/>
    </xf>
    <xf numFmtId="0" fontId="18" fillId="3" borderId="57" xfId="0" applyFont="1" applyFill="1" applyBorder="1" applyAlignment="1" applyProtection="1">
      <alignment vertical="center"/>
    </xf>
    <xf numFmtId="0" fontId="19" fillId="3" borderId="52" xfId="0" applyFont="1" applyFill="1" applyBorder="1" applyAlignment="1" applyProtection="1">
      <alignment vertical="center"/>
    </xf>
    <xf numFmtId="0" fontId="5" fillId="9" borderId="8" xfId="0" applyFont="1" applyFill="1" applyBorder="1" applyAlignment="1" applyProtection="1">
      <alignment horizontal="left"/>
    </xf>
    <xf numFmtId="0" fontId="5" fillId="9" borderId="8" xfId="0" applyFont="1" applyFill="1" applyBorder="1" applyAlignment="1" applyProtection="1">
      <alignment horizontal="center"/>
    </xf>
    <xf numFmtId="0" fontId="5" fillId="9" borderId="8" xfId="0" applyFont="1" applyFill="1" applyBorder="1" applyAlignment="1" applyProtection="1">
      <alignment horizontal="center" wrapText="1"/>
    </xf>
    <xf numFmtId="0" fontId="0" fillId="4" borderId="0" xfId="0" applyFont="1" applyFill="1" applyProtection="1"/>
    <xf numFmtId="0" fontId="5" fillId="9" borderId="19" xfId="0" applyFont="1" applyFill="1" applyBorder="1" applyAlignment="1" applyProtection="1">
      <alignment horizontal="center"/>
    </xf>
    <xf numFmtId="0" fontId="5" fillId="9" borderId="21" xfId="0" applyFont="1" applyFill="1" applyBorder="1" applyAlignment="1" applyProtection="1">
      <alignment horizontal="center"/>
    </xf>
    <xf numFmtId="0" fontId="0" fillId="2" borderId="54" xfId="0" applyFont="1" applyFill="1" applyBorder="1" applyAlignment="1" applyProtection="1">
      <alignment horizontal="left" vertical="center"/>
    </xf>
    <xf numFmtId="0" fontId="0" fillId="2" borderId="62" xfId="0" applyFont="1" applyFill="1" applyBorder="1" applyAlignment="1" applyProtection="1">
      <alignment horizontal="left" vertical="center"/>
    </xf>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18" fillId="3" borderId="19" xfId="0" applyFont="1" applyFill="1" applyBorder="1" applyProtection="1"/>
    <xf numFmtId="0" fontId="18" fillId="3" borderId="20" xfId="0" applyFont="1" applyFill="1" applyBorder="1" applyProtection="1"/>
    <xf numFmtId="0" fontId="5" fillId="9" borderId="57" xfId="0" applyFont="1" applyFill="1" applyBorder="1" applyAlignment="1" applyProtection="1">
      <alignment horizontal="left"/>
    </xf>
    <xf numFmtId="0" fontId="5" fillId="9" borderId="58" xfId="0" applyFont="1" applyFill="1" applyBorder="1" applyAlignment="1" applyProtection="1">
      <alignment horizontal="left"/>
    </xf>
    <xf numFmtId="0" fontId="5" fillId="9" borderId="25" xfId="0" applyFont="1" applyFill="1" applyBorder="1" applyAlignment="1" applyProtection="1">
      <alignment horizontal="left"/>
    </xf>
    <xf numFmtId="0" fontId="5" fillId="9" borderId="59" xfId="0" applyFont="1" applyFill="1" applyBorder="1" applyAlignment="1" applyProtection="1">
      <alignment horizontal="left"/>
    </xf>
    <xf numFmtId="0" fontId="8" fillId="2" borderId="57" xfId="0" applyFont="1" applyFill="1" applyBorder="1" applyAlignment="1" applyProtection="1">
      <alignment horizontal="left" vertical="center"/>
    </xf>
    <xf numFmtId="0" fontId="8" fillId="2" borderId="58"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30" fillId="2" borderId="54" xfId="0" applyFont="1" applyFill="1" applyBorder="1" applyAlignment="1" applyProtection="1">
      <alignment horizontal="left" vertical="center"/>
    </xf>
    <xf numFmtId="0" fontId="30" fillId="2" borderId="0" xfId="0" applyFont="1" applyFill="1" applyBorder="1" applyAlignment="1" applyProtection="1">
      <alignment horizontal="lef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79" fontId="6" fillId="2" borderId="8" xfId="0" applyNumberFormat="1" applyFont="1" applyFill="1" applyBorder="1" applyAlignment="1">
      <alignment vertical="center"/>
    </xf>
    <xf numFmtId="0" fontId="8" fillId="2" borderId="25" xfId="0" applyFont="1" applyFill="1" applyBorder="1" applyAlignment="1" applyProtection="1">
      <alignment horizontal="left" vertical="center"/>
    </xf>
    <xf numFmtId="0" fontId="8" fillId="2" borderId="59" xfId="0" applyFont="1" applyFill="1" applyBorder="1" applyAlignment="1" applyProtection="1">
      <alignment horizontal="left" vertical="center"/>
    </xf>
    <xf numFmtId="0" fontId="31" fillId="4" borderId="0" xfId="0" applyFont="1" applyFill="1" applyAlignment="1">
      <alignment horizontal="center"/>
    </xf>
    <xf numFmtId="0" fontId="25" fillId="2" borderId="19" xfId="0" applyFont="1" applyFill="1" applyBorder="1" applyAlignment="1" applyProtection="1">
      <alignment horizontal="left" vertical="center"/>
    </xf>
    <xf numFmtId="0" fontId="25" fillId="2" borderId="20" xfId="0" applyFont="1" applyFill="1" applyBorder="1" applyAlignment="1" applyProtection="1">
      <alignment horizontal="left" vertical="center"/>
    </xf>
    <xf numFmtId="0" fontId="32" fillId="2" borderId="0" xfId="0" applyFont="1" applyFill="1" applyAlignment="1" applyProtection="1">
      <alignment horizontal="right"/>
    </xf>
    <xf numFmtId="0" fontId="33" fillId="2" borderId="0" xfId="0" applyFont="1" applyFill="1" applyAlignment="1">
      <alignment horizontal="right" vertical="center"/>
    </xf>
    <xf numFmtId="0" fontId="34" fillId="2" borderId="0" xfId="10" applyFont="1" applyFill="1" applyAlignment="1" applyProtection="1">
      <alignment horizontal="right" vertical="top"/>
    </xf>
    <xf numFmtId="0" fontId="21" fillId="2" borderId="0" xfId="0" applyFont="1" applyFill="1" applyAlignment="1">
      <alignment horizontal="right"/>
    </xf>
    <xf numFmtId="0" fontId="31" fillId="2" borderId="0" xfId="0" applyFont="1" applyFill="1" applyAlignment="1">
      <alignment horizontal="center" vertical="top"/>
    </xf>
    <xf numFmtId="0" fontId="8" fillId="4" borderId="57"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52" xfId="0" applyFont="1" applyFill="1" applyBorder="1" applyAlignment="1" applyProtection="1">
      <alignment horizontal="left" vertical="center"/>
    </xf>
    <xf numFmtId="181" fontId="8" fillId="4" borderId="54" xfId="0" applyNumberFormat="1" applyFont="1" applyFill="1" applyBorder="1" applyAlignment="1" applyProtection="1">
      <alignment horizontal="left" vertical="center"/>
    </xf>
    <xf numFmtId="181" fontId="8" fillId="4" borderId="0" xfId="0" applyNumberFormat="1" applyFont="1" applyFill="1" applyBorder="1" applyAlignment="1" applyProtection="1">
      <alignment horizontal="left" vertical="center"/>
    </xf>
    <xf numFmtId="181" fontId="8" fillId="4" borderId="62" xfId="0" applyNumberFormat="1"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62"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59"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8" fillId="4" borderId="0" xfId="0" applyFont="1" applyFill="1"/>
    <xf numFmtId="0" fontId="19" fillId="3" borderId="21" xfId="0" applyFont="1" applyFill="1" applyBorder="1" applyProtection="1"/>
    <xf numFmtId="0" fontId="5" fillId="9" borderId="52" xfId="0" applyFont="1" applyFill="1" applyBorder="1" applyAlignment="1" applyProtection="1">
      <alignment horizontal="left"/>
    </xf>
    <xf numFmtId="0" fontId="5" fillId="9" borderId="65" xfId="0" applyFont="1" applyFill="1" applyBorder="1" applyAlignment="1" applyProtection="1">
      <alignment horizontal="center" wrapText="1"/>
    </xf>
    <xf numFmtId="0" fontId="5" fillId="9" borderId="15" xfId="0" applyFont="1" applyFill="1" applyBorder="1" applyAlignment="1">
      <alignment horizontal="center" wrapText="1"/>
    </xf>
    <xf numFmtId="0" fontId="5" fillId="9" borderId="23" xfId="0" applyFont="1" applyFill="1" applyBorder="1" applyAlignment="1" applyProtection="1">
      <alignment horizontal="left"/>
    </xf>
    <xf numFmtId="0" fontId="5" fillId="9" borderId="25" xfId="0" applyFont="1" applyFill="1" applyBorder="1" applyAlignment="1" applyProtection="1">
      <alignment horizontal="center"/>
    </xf>
    <xf numFmtId="0" fontId="5" fillId="9" borderId="66" xfId="0" applyFont="1" applyFill="1" applyBorder="1" applyAlignment="1" applyProtection="1">
      <alignment horizontal="center"/>
    </xf>
    <xf numFmtId="0" fontId="5" fillId="9" borderId="16" xfId="0" applyFont="1" applyFill="1" applyBorder="1" applyAlignment="1">
      <alignment horizontal="center"/>
    </xf>
    <xf numFmtId="0" fontId="8" fillId="2" borderId="52" xfId="0" applyFont="1" applyFill="1" applyBorder="1" applyAlignment="1" applyProtection="1">
      <alignment horizontal="left" vertical="center"/>
    </xf>
    <xf numFmtId="3" fontId="8" fillId="2" borderId="57" xfId="0" applyNumberFormat="1" applyFont="1" applyFill="1" applyBorder="1" applyAlignment="1">
      <alignment vertical="center"/>
    </xf>
    <xf numFmtId="9" fontId="8" fillId="2" borderId="22" xfId="11" applyFont="1" applyFill="1" applyBorder="1" applyAlignment="1">
      <alignment vertical="center"/>
    </xf>
    <xf numFmtId="179" fontId="6" fillId="2" borderId="15" xfId="0" applyNumberFormat="1" applyFont="1" applyFill="1" applyBorder="1" applyAlignment="1">
      <alignment vertical="center"/>
    </xf>
    <xf numFmtId="0" fontId="8" fillId="2" borderId="62" xfId="0" applyFont="1" applyFill="1" applyBorder="1" applyAlignment="1" applyProtection="1">
      <alignment horizontal="left" vertical="center"/>
    </xf>
    <xf numFmtId="3" fontId="8" fillId="2" borderId="54" xfId="0" applyNumberFormat="1" applyFont="1" applyFill="1" applyBorder="1" applyAlignment="1">
      <alignment vertical="center"/>
    </xf>
    <xf numFmtId="9" fontId="8" fillId="2" borderId="67" xfId="11" applyFont="1" applyFill="1" applyBorder="1" applyAlignment="1">
      <alignment vertical="center"/>
    </xf>
    <xf numFmtId="179" fontId="6" fillId="2" borderId="14" xfId="0" applyNumberFormat="1" applyFont="1" applyFill="1" applyBorder="1" applyAlignment="1">
      <alignment vertical="center"/>
    </xf>
    <xf numFmtId="0" fontId="30" fillId="2" borderId="62" xfId="0" applyFont="1" applyFill="1" applyBorder="1" applyAlignment="1" applyProtection="1">
      <alignment horizontal="left" vertical="center"/>
    </xf>
    <xf numFmtId="3" fontId="30" fillId="2" borderId="54" xfId="0" applyNumberFormat="1" applyFont="1" applyFill="1" applyBorder="1" applyAlignment="1">
      <alignment vertical="center"/>
    </xf>
    <xf numFmtId="9" fontId="30" fillId="2" borderId="67" xfId="11" applyFont="1" applyFill="1" applyBorder="1" applyAlignment="1">
      <alignment vertical="center"/>
    </xf>
    <xf numFmtId="179" fontId="35" fillId="2" borderId="14" xfId="0" applyNumberFormat="1" applyFont="1" applyFill="1" applyBorder="1" applyAlignment="1">
      <alignment vertical="center"/>
    </xf>
    <xf numFmtId="0" fontId="8" fillId="2" borderId="23" xfId="0" applyFont="1" applyFill="1" applyBorder="1" applyAlignment="1" applyProtection="1">
      <alignment horizontal="left" vertical="center"/>
    </xf>
    <xf numFmtId="3" fontId="8" fillId="2" borderId="25" xfId="0" applyNumberFormat="1" applyFont="1" applyFill="1" applyBorder="1" applyAlignment="1">
      <alignment vertical="center"/>
    </xf>
    <xf numFmtId="9" fontId="8" fillId="2" borderId="68" xfId="11" applyFont="1" applyFill="1" applyBorder="1" applyAlignment="1">
      <alignment vertical="center"/>
    </xf>
    <xf numFmtId="179"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11" applyFont="1" applyFill="1" applyBorder="1" applyAlignment="1">
      <alignment vertical="center"/>
    </xf>
    <xf numFmtId="0" fontId="25" fillId="2" borderId="21" xfId="0" applyFont="1" applyFill="1" applyBorder="1" applyAlignment="1" applyProtection="1">
      <alignment horizontal="left" vertical="center"/>
    </xf>
    <xf numFmtId="3" fontId="25" fillId="2" borderId="19" xfId="0" applyNumberFormat="1" applyFont="1" applyFill="1" applyBorder="1" applyAlignment="1">
      <alignment vertical="center"/>
    </xf>
    <xf numFmtId="0" fontId="25" fillId="2" borderId="24" xfId="0" applyFont="1" applyFill="1" applyBorder="1" applyAlignment="1">
      <alignment vertical="center"/>
    </xf>
    <xf numFmtId="179" fontId="36" fillId="2" borderId="8" xfId="0" applyNumberFormat="1" applyFont="1" applyFill="1" applyBorder="1" applyAlignment="1">
      <alignment vertical="center"/>
    </xf>
    <xf numFmtId="0" fontId="0" fillId="0" borderId="8" xfId="43" applyFont="1" applyBorder="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Hyperlink 2" xfId="39"/>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Percent 2" xfId="51"/>
  </cellStyles>
  <dxfs count="4">
    <dxf>
      <font>
        <color indexed="55"/>
      </font>
    </dxf>
    <dxf>
      <font>
        <b val="1"/>
        <i val="0"/>
        <color indexed="9"/>
      </font>
      <fill>
        <patternFill patternType="solid">
          <bgColor indexed="10"/>
        </patternFill>
      </fill>
    </dxf>
    <dxf>
      <font>
        <b val="1"/>
        <i val="0"/>
        <color auto="1"/>
      </font>
      <fill>
        <patternFill patternType="solid">
          <bgColor indexed="13"/>
        </patternFill>
      </fill>
    </dxf>
    <dxf>
      <fill>
        <patternFill patternType="solid">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00800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customXml" Target="../customXml/item1.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0.0808081472341804"/>
          <c:w val="0.816006375049805"/>
          <c:h val="0.83838452755462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Snapshot!$J$37</c:f>
              <c:numCache>
                <c:formatCode>#,##0</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Snapshot!$J$40</c:f>
              <c:numCache>
                <c:formatCode>#,##0</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Snapshot!$J$38</c:f>
              <c:numCache>
                <c:formatCode>#,##0</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Snapshot!$J$39</c:f>
              <c:numCache>
                <c:formatCode>#,##0</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Snapshot!$J$36</c:f>
              <c:numCache>
                <c:formatCode>#,##0</c:formatCode>
                <c:ptCount val="1"/>
                <c:pt idx="0">
                  <c:v>0</c:v>
                </c:pt>
              </c:numCache>
            </c:numRef>
          </c:val>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'Re-Schedule Blend'!$E$5</c:f>
              <c:numCache>
                <c:formatCode>General</c:formatCode>
                <c:ptCount val="1"/>
                <c:pt idx="0">
                  <c:v>0</c:v>
                </c:pt>
              </c:numCache>
            </c:numRef>
          </c:val>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'Re-Schedule Blend'!$E$6</c:f>
              <c:numCache>
                <c:formatCode>General</c:formatCode>
                <c:ptCount val="1"/>
                <c:pt idx="0">
                  <c:v>0</c:v>
                </c:pt>
              </c:numCache>
            </c:numRef>
          </c:val>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'Re-Schedule Blend'!$E$8</c:f>
              <c:numCache>
                <c:formatCode>General</c:formatCode>
                <c:ptCount val="1"/>
                <c:pt idx="0">
                  <c:v>0</c:v>
                </c:pt>
              </c:numCache>
            </c:numRef>
          </c:val>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'Re-Schedule Blend'!$E$4</c:f>
              <c:numCache>
                <c:formatCode>General</c:formatCode>
                <c:ptCount val="1"/>
                <c:pt idx="0">
                  <c:v>0</c:v>
                </c:pt>
              </c:numCache>
            </c:numRef>
          </c:val>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'Empty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'Empty Bin'!$E$5</c:f>
              <c:numCache>
                <c:formatCode>General</c:formatCode>
                <c:ptCount val="1"/>
                <c:pt idx="0">
                  <c:v>0</c:v>
                </c:pt>
              </c:numCache>
            </c:numRef>
          </c:val>
        </c:ser>
        <c:ser>
          <c:idx val="2"/>
          <c:order val="1"/>
          <c:tx>
            <c:strRef>
              <c:f>'Empty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'Empty Bin'!$E$6</c:f>
              <c:numCache>
                <c:formatCode>General</c:formatCode>
                <c:ptCount val="1"/>
                <c:pt idx="0">
                  <c:v>0</c:v>
                </c:pt>
              </c:numCache>
            </c:numRef>
          </c:val>
        </c:ser>
        <c:ser>
          <c:idx val="4"/>
          <c:order val="2"/>
          <c:tx>
            <c:strRef>
              <c:f>'Empty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'Empty Bin'!$E$8</c:f>
              <c:numCache>
                <c:formatCode>General</c:formatCode>
                <c:ptCount val="1"/>
                <c:pt idx="0">
                  <c:v>0</c:v>
                </c:pt>
              </c:numCache>
            </c:numRef>
          </c:val>
        </c:ser>
        <c:ser>
          <c:idx val="0"/>
          <c:order val="3"/>
          <c:tx>
            <c:strRef>
              <c:f>'Empty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'Empty Bin'!$E$4</c:f>
              <c:numCache>
                <c:formatCode>General</c:formatCode>
                <c:ptCount val="1"/>
                <c:pt idx="0">
                  <c:v>0</c:v>
                </c:pt>
              </c:numCache>
            </c:numRef>
          </c:val>
        </c:ser>
        <c:ser>
          <c:idx val="3"/>
          <c:order val="4"/>
          <c:tx>
            <c:strRef>
              <c:f>'Empty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'Empty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'Empty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'Empty Bin'!$E$5</c:f>
              <c:numCache>
                <c:formatCode>General</c:formatCode>
                <c:ptCount val="1"/>
                <c:pt idx="0">
                  <c:v>0</c:v>
                </c:pt>
              </c:numCache>
            </c:numRef>
          </c:val>
        </c:ser>
        <c:ser>
          <c:idx val="2"/>
          <c:order val="1"/>
          <c:tx>
            <c:strRef>
              <c:f>'Empty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'Empty Bin'!$E$6</c:f>
              <c:numCache>
                <c:formatCode>General</c:formatCode>
                <c:ptCount val="1"/>
                <c:pt idx="0">
                  <c:v>0</c:v>
                </c:pt>
              </c:numCache>
            </c:numRef>
          </c:val>
        </c:ser>
        <c:ser>
          <c:idx val="4"/>
          <c:order val="2"/>
          <c:tx>
            <c:strRef>
              <c:f>'Empty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'Empty Bin'!$E$8</c:f>
              <c:numCache>
                <c:formatCode>General</c:formatCode>
                <c:ptCount val="1"/>
                <c:pt idx="0">
                  <c:v>0</c:v>
                </c:pt>
              </c:numCache>
            </c:numRef>
          </c:val>
        </c:ser>
        <c:ser>
          <c:idx val="0"/>
          <c:order val="3"/>
          <c:tx>
            <c:strRef>
              <c:f>'Empty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'Empty Bin'!$E$4</c:f>
              <c:numCache>
                <c:formatCode>General</c:formatCode>
                <c:ptCount val="1"/>
                <c:pt idx="0">
                  <c:v>0</c:v>
                </c:pt>
              </c:numCache>
            </c:numRef>
          </c:val>
        </c:ser>
        <c:ser>
          <c:idx val="3"/>
          <c:order val="4"/>
          <c:tx>
            <c:strRef>
              <c:f>'Empty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'Empty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'20 - X'!$E$5</c:f>
              <c:numCache>
                <c:formatCode>General</c:formatCode>
                <c:ptCount val="1"/>
                <c:pt idx="0">
                  <c:v>0</c:v>
                </c:pt>
              </c:numCache>
            </c:numRef>
          </c:val>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'20 - X'!$E$6</c:f>
              <c:numCache>
                <c:formatCode>General</c:formatCode>
                <c:ptCount val="1"/>
                <c:pt idx="0">
                  <c:v>0</c:v>
                </c:pt>
              </c:numCache>
            </c:numRef>
          </c:val>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'20 - X'!$E$8</c:f>
              <c:numCache>
                <c:formatCode>General</c:formatCode>
                <c:ptCount val="1"/>
                <c:pt idx="0">
                  <c:v>0</c:v>
                </c:pt>
              </c:numCache>
            </c:numRef>
          </c:val>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'20 - X'!$E$4</c:f>
              <c:numCache>
                <c:formatCode>General</c:formatCode>
                <c:ptCount val="1"/>
                <c:pt idx="0">
                  <c:v>0</c:v>
                </c:pt>
              </c:numCache>
            </c:numRef>
          </c:val>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'20 - X'!$E$7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
          <c:y val="0.0808081472341804"/>
          <c:w val="0.710530228630694"/>
          <c:h val="0.841751533689379"/>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Snapshot!$L$37</c:f>
              <c:numCache>
                <c:formatCode>#,##0.0\ \h</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Snapshot!$L$40</c:f>
              <c:numCache>
                <c:formatCode>#,##0.0\ \h</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Snapshot!$L$38</c:f>
              <c:numCache>
                <c:formatCode>#,##0.0\ \h</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Snapshot!$L$39</c:f>
              <c:numCache>
                <c:formatCode>#,##0.0\ \h</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Snapshot!$L$36</c:f>
              <c:numCache>
                <c:formatCode>#,##0.0\ \h</c:formatCode>
                <c:ptCount val="1"/>
                <c:pt idx="0">
                  <c:v>0</c:v>
                </c:pt>
              </c:numCache>
            </c:numRef>
          </c:val>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
          <c:h val="0.582222853974451"/>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36698403525247"/>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
          <c:y val="0.0468433169412221"/>
          <c:w val="0.815842372991156"/>
          <c:h val="0.74745640510558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c:v>
                </c:pt>
                <c:pt idx="7">
                  <c:v>65.2</c:v>
                </c:pt>
                <c:pt idx="8">
                  <c:v>66.4</c:v>
                </c:pt>
                <c:pt idx="9">
                  <c:v>61.8</c:v>
                </c:pt>
              </c:numCache>
            </c:numRef>
          </c:val>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61386450456069"/>
              <c:y val="0.904279551614093"/>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5782331697064"/>
          <c:y val="0.102222333140552"/>
          <c:w val="0.893580383404844"/>
          <c:h val="0.582222853974451"/>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392661706277541"/>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'Assign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'Assign Bin'!$E$5</c:f>
              <c:numCache>
                <c:formatCode>General</c:formatCode>
                <c:ptCount val="1"/>
                <c:pt idx="0">
                  <c:v>0</c:v>
                </c:pt>
              </c:numCache>
            </c:numRef>
          </c:val>
        </c:ser>
        <c:ser>
          <c:idx val="2"/>
          <c:order val="1"/>
          <c:tx>
            <c:strRef>
              <c:f>'Assign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'Assign Bin'!$E$6</c:f>
              <c:numCache>
                <c:formatCode>General</c:formatCode>
                <c:ptCount val="1"/>
                <c:pt idx="0">
                  <c:v>0</c:v>
                </c:pt>
              </c:numCache>
            </c:numRef>
          </c:val>
        </c:ser>
        <c:ser>
          <c:idx val="4"/>
          <c:order val="2"/>
          <c:tx>
            <c:strRef>
              <c:f>'Assign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'Assign Bin'!$E$8</c:f>
              <c:numCache>
                <c:formatCode>General</c:formatCode>
                <c:ptCount val="1"/>
                <c:pt idx="0">
                  <c:v>0</c:v>
                </c:pt>
              </c:numCache>
            </c:numRef>
          </c:val>
        </c:ser>
        <c:ser>
          <c:idx val="0"/>
          <c:order val="3"/>
          <c:tx>
            <c:strRef>
              <c:f>'Assign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'Assign Bin'!$E$4</c:f>
              <c:numCache>
                <c:formatCode>General</c:formatCode>
                <c:ptCount val="1"/>
                <c:pt idx="0">
                  <c:v>0</c:v>
                </c:pt>
              </c:numCache>
            </c:numRef>
          </c:val>
        </c:ser>
        <c:ser>
          <c:idx val="3"/>
          <c:order val="4"/>
          <c:tx>
            <c:strRef>
              <c:f>'Assign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'Assign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'Release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'Release Bin'!$E$5</c:f>
              <c:numCache>
                <c:formatCode>General</c:formatCode>
                <c:ptCount val="1"/>
                <c:pt idx="0">
                  <c:v>0</c:v>
                </c:pt>
              </c:numCache>
            </c:numRef>
          </c:val>
        </c:ser>
        <c:ser>
          <c:idx val="2"/>
          <c:order val="1"/>
          <c:tx>
            <c:strRef>
              <c:f>'Release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'Release Bin'!$E$6</c:f>
              <c:numCache>
                <c:formatCode>General</c:formatCode>
                <c:ptCount val="1"/>
                <c:pt idx="0">
                  <c:v>0</c:v>
                </c:pt>
              </c:numCache>
            </c:numRef>
          </c:val>
        </c:ser>
        <c:ser>
          <c:idx val="4"/>
          <c:order val="2"/>
          <c:tx>
            <c:strRef>
              <c:f>'Release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'Release Bin'!$E$8</c:f>
              <c:numCache>
                <c:formatCode>General</c:formatCode>
                <c:ptCount val="1"/>
                <c:pt idx="0">
                  <c:v>0</c:v>
                </c:pt>
              </c:numCache>
            </c:numRef>
          </c:val>
        </c:ser>
        <c:ser>
          <c:idx val="0"/>
          <c:order val="3"/>
          <c:tx>
            <c:strRef>
              <c:f>'Release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'Release Bin'!$E$4</c:f>
              <c:numCache>
                <c:formatCode>General</c:formatCode>
                <c:ptCount val="1"/>
                <c:pt idx="0">
                  <c:v>0</c:v>
                </c:pt>
              </c:numCache>
            </c:numRef>
          </c:val>
        </c:ser>
        <c:ser>
          <c:idx val="3"/>
          <c:order val="4"/>
          <c:tx>
            <c:strRef>
              <c:f>'Release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'Release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'Adjust Blend Amount'!$D$5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'Adjust Blend Amount'!$E$5</c:f>
              <c:numCache>
                <c:formatCode>General</c:formatCode>
                <c:ptCount val="1"/>
                <c:pt idx="0">
                  <c:v>0</c:v>
                </c:pt>
              </c:numCache>
            </c:numRef>
          </c:val>
        </c:ser>
        <c:ser>
          <c:idx val="2"/>
          <c:order val="1"/>
          <c:tx>
            <c:strRef>
              <c:f>'Adjust Blend Amount'!$D$6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'Adjust Blend Amount'!$E$6</c:f>
              <c:numCache>
                <c:formatCode>General</c:formatCode>
                <c:ptCount val="1"/>
                <c:pt idx="0">
                  <c:v>0</c:v>
                </c:pt>
              </c:numCache>
            </c:numRef>
          </c:val>
        </c:ser>
        <c:ser>
          <c:idx val="4"/>
          <c:order val="2"/>
          <c:tx>
            <c:strRef>
              <c:f>'Adjust Blend Amount'!$D$8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'Adjust Blend Amount'!$E$8</c:f>
              <c:numCache>
                <c:formatCode>General</c:formatCode>
                <c:ptCount val="1"/>
                <c:pt idx="0">
                  <c:v>0</c:v>
                </c:pt>
              </c:numCache>
            </c:numRef>
          </c:val>
        </c:ser>
        <c:ser>
          <c:idx val="0"/>
          <c:order val="3"/>
          <c:tx>
            <c:strRef>
              <c:f>'Adjust Blend Amount'!$D$4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'Adjust Blend Amount'!$E$4</c:f>
              <c:numCache>
                <c:formatCode>General</c:formatCode>
                <c:ptCount val="1"/>
                <c:pt idx="0">
                  <c:v>0</c:v>
                </c:pt>
              </c:numCache>
            </c:numRef>
          </c:val>
        </c:ser>
        <c:ser>
          <c:idx val="3"/>
          <c:order val="4"/>
          <c:tx>
            <c:strRef>
              <c:f>'Adjust Blend Amount'!$D$7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'Adjust Blend Amount'!$E$7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'Schedule Blend'!$E$5</c:f>
              <c:numCache>
                <c:formatCode>General</c:formatCode>
                <c:ptCount val="1"/>
                <c:pt idx="0">
                  <c:v>0</c:v>
                </c:pt>
              </c:numCache>
            </c:numRef>
          </c:val>
        </c:ser>
        <c:ser>
          <c:idx val="2"/>
          <c:order val="1"/>
          <c:tx>
            <c:strRef>
              <c:f>'Schedule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'Schedule Blend'!$E$6</c:f>
              <c:numCache>
                <c:formatCode>General</c:formatCode>
                <c:ptCount val="1"/>
                <c:pt idx="0">
                  <c:v>0</c:v>
                </c:pt>
              </c:numCache>
            </c:numRef>
          </c:val>
        </c:ser>
        <c:ser>
          <c:idx val="4"/>
          <c:order val="2"/>
          <c:tx>
            <c:strRef>
              <c:f>'Schedule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'Schedule Blend'!$E$8</c:f>
              <c:numCache>
                <c:formatCode>General</c:formatCode>
                <c:ptCount val="1"/>
                <c:pt idx="0">
                  <c:v>0</c:v>
                </c:pt>
              </c:numCache>
            </c:numRef>
          </c:val>
        </c:ser>
        <c:ser>
          <c:idx val="0"/>
          <c:order val="3"/>
          <c:tx>
            <c:strRef>
              <c:f>'Schedule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'Schedule Blend'!$E$4</c:f>
              <c:numCache>
                <c:formatCode>General</c:formatCode>
                <c:ptCount val="1"/>
                <c:pt idx="0">
                  <c:v>0</c:v>
                </c:pt>
              </c:numCache>
            </c:numRef>
          </c:val>
        </c:ser>
        <c:ser>
          <c:idx val="3"/>
          <c:order val="4"/>
          <c:tx>
            <c:strRef>
              <c:f>'Schedule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20</xdr:row>
      <xdr:rowOff>0</xdr:rowOff>
    </xdr:from>
    <xdr:to>
      <xdr:col>8</xdr:col>
      <xdr:colOff>0</xdr:colOff>
      <xdr:row>29</xdr:row>
      <xdr:rowOff>0</xdr:rowOff>
    </xdr:to>
    <xdr:graphicFrame>
      <xdr:nvGraphicFramePr>
        <xdr:cNvPr id="1297" name="Chart 54"/>
        <xdr:cNvGraphicFramePr/>
      </xdr:nvGraphicFramePr>
      <xdr:xfrm>
        <a:off x="3352800" y="4105275"/>
        <a:ext cx="1514475" cy="1885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xdr:nvSpPr>
            <xdr:cNvPr id="1077" name="Object 53" hidden="1">
              <a:extLst>
                <a:ext uri="{63B3BB69-23CF-44E3-9099-C40C66FF867C}">
                  <a14:compatExt spid="_x0000_s1077"/>
                </a:ext>
              </a:extLst>
            </xdr:cNvPr>
            <xdr:cNvSpPr/>
          </xdr:nvSpPr>
          <xdr:spPr>
            <a:xfrm>
              <a:off x="5686425" y="9029700"/>
              <a:ext cx="790575" cy="304800"/>
            </a:xfrm>
            <a:prstGeom prst="rect">
              <a:avLst/>
            </a:prstGeom>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xdr:nvGraphicFramePr>
        <xdr:cNvPr id="1299" name="Chart 74"/>
        <xdr:cNvGraphicFramePr/>
      </xdr:nvGraphicFramePr>
      <xdr:xfrm>
        <a:off x="4867275" y="4105275"/>
        <a:ext cx="1609725" cy="18859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xdr:cNvGrpSpPr/>
      </xdr:nvGrpSpPr>
      <xdr:grpSpPr>
        <a:xfrm>
          <a:off x="5581650" y="95250"/>
          <a:ext cx="895350" cy="523875"/>
          <a:chOff x="588" y="12"/>
          <a:chExt cx="94" cy="55"/>
        </a:xfrm>
      </xdr:grpSpPr>
      <xdr:sp>
        <xdr:nvSpPr>
          <xdr:cNvPr id="1082" name="Text Box 58"/>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113" name="Object 89" hidden="1">
                <a:extLst>
                  <a:ext uri="{63B3BB69-23CF-44E3-9099-C40C66FF867C}">
                    <a14:compatExt spid="_x0000_s1113"/>
                  </a:ext>
                </a:extLst>
              </xdr:cNvPr>
              <xdr:cNvSpPr/>
            </xdr:nvSpPr>
            <xdr:spPr>
              <a:xfrm>
                <a:off x="618" y="12"/>
                <a:ext cx="34" cy="33"/>
              </a:xfrm>
              <a:prstGeom prst="rect">
                <a:avLst/>
              </a:prstGeom>
            </xdr:spPr>
          </xdr:sp>
        </mc:Choice>
        <mc:Fallback/>
      </mc:AlternateContent>
    </xdr:grp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46516"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2" name="Object 10" hidden="1">
              <a:extLst>
                <a:ext uri="{63B3BB69-23CF-44E3-9099-C40C66FF867C}">
                  <a14:compatExt spid="_x0000_s146442"/>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xdr:nvSpPr>
        <xdr:cNvPr id="146517" name="Line 17"/>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9" name="Object 17" hidden="1">
              <a:extLst>
                <a:ext uri="{63B3BB69-23CF-44E3-9099-C40C66FF867C}">
                  <a14:compatExt spid="_x0000_s146449"/>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50" name="Object 18" hidden="1">
              <a:extLst>
                <a:ext uri="{63B3BB69-23CF-44E3-9099-C40C66FF867C}">
                  <a14:compatExt spid="_x0000_s146450"/>
                </a:ext>
              </a:extLst>
            </xdr:cNvPr>
            <xdr:cNvSpPr/>
          </xdr:nvSpPr>
          <xdr:spPr>
            <a:xfrm>
              <a:off x="8496300" y="1476375"/>
              <a:ext cx="161925" cy="152400"/>
            </a:xfrm>
            <a:prstGeom prst="rect">
              <a:avLst/>
            </a:prstGeom>
          </xdr:spPr>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xdr:nvSpPr>
            <xdr:cNvPr id="104460" name="Object 12" hidden="1">
              <a:extLst>
                <a:ext uri="{63B3BB69-23CF-44E3-9099-C40C66FF867C}">
                  <a14:compatExt spid="_x0000_s104460"/>
                </a:ext>
              </a:extLst>
            </xdr:cNvPr>
            <xdr:cNvSpPr/>
          </xdr:nvSpPr>
          <xdr:spPr>
            <a:xfrm>
              <a:off x="5562600" y="7810500"/>
              <a:ext cx="809625" cy="304800"/>
            </a:xfrm>
            <a:prstGeom prst="rect">
              <a:avLst/>
            </a:prstGeom>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xdr:nvGraphicFramePr>
        <xdr:cNvPr id="104810" name="Chart 13"/>
        <xdr:cNvGraphicFramePr/>
      </xdr:nvGraphicFramePr>
      <xdr:xfrm>
        <a:off x="0" y="1352550"/>
        <a:ext cx="3305175" cy="1457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xdr:nvSpPr>
        <xdr:cNvPr id="104463" name="Text Box 15"/>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endParaRPr lang="en-CA" sz="800" b="0" i="0" u="none" strike="noStrike" baseline="0">
            <a:solidFill>
              <a:srgbClr val="0000FF"/>
            </a:solidFill>
            <a:latin typeface="Arial" panose="020B0604020202020204"/>
            <a:cs typeface="Arial" panose="020B0604020202020204"/>
          </a:endParaRPr>
        </a:p>
      </xdr:txBody>
    </xdr:sp>
    <xdr:clientData fPrintsWithSheet="0"/>
  </xdr:twoCellAnchor>
  <xdr:twoCellAnchor>
    <xdr:from>
      <xdr:col>6</xdr:col>
      <xdr:colOff>0</xdr:colOff>
      <xdr:row>7</xdr:row>
      <xdr:rowOff>0</xdr:rowOff>
    </xdr:from>
    <xdr:to>
      <xdr:col>12</xdr:col>
      <xdr:colOff>0</xdr:colOff>
      <xdr:row>27</xdr:row>
      <xdr:rowOff>0</xdr:rowOff>
    </xdr:to>
    <xdr:graphicFrame>
      <xdr:nvGraphicFramePr>
        <xdr:cNvPr id="104812" name="Chart 16"/>
        <xdr:cNvGraphicFramePr/>
      </xdr:nvGraphicFramePr>
      <xdr:xfrm>
        <a:off x="3400425" y="1352550"/>
        <a:ext cx="3057525" cy="31718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xdr:nvSpPr>
        <xdr:cNvPr id="104465" name="Text Box 17"/>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5</xdr:col>
      <xdr:colOff>419100</xdr:colOff>
      <xdr:row>6</xdr:row>
      <xdr:rowOff>0</xdr:rowOff>
    </xdr:from>
    <xdr:to>
      <xdr:col>12</xdr:col>
      <xdr:colOff>0</xdr:colOff>
      <xdr:row>7</xdr:row>
      <xdr:rowOff>0</xdr:rowOff>
    </xdr:to>
    <xdr:sp>
      <xdr:nvSpPr>
        <xdr:cNvPr id="104466" name="Text Box 18"/>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0</xdr:col>
      <xdr:colOff>0</xdr:colOff>
      <xdr:row>18</xdr:row>
      <xdr:rowOff>0</xdr:rowOff>
    </xdr:from>
    <xdr:to>
      <xdr:col>5</xdr:col>
      <xdr:colOff>0</xdr:colOff>
      <xdr:row>27</xdr:row>
      <xdr:rowOff>0</xdr:rowOff>
    </xdr:to>
    <xdr:graphicFrame>
      <xdr:nvGraphicFramePr>
        <xdr:cNvPr id="104815" name="Chart 19"/>
        <xdr:cNvGraphicFramePr/>
      </xdr:nvGraphicFramePr>
      <xdr:xfrm>
        <a:off x="0" y="3067050"/>
        <a:ext cx="3305175" cy="14573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xdr:nvSpPr>
        <xdr:cNvPr id="104468" name="Text Box 20"/>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xdr:cNvGrpSpPr/>
      </xdr:nvGrpSpPr>
      <xdr:grpSpPr>
        <a:xfrm>
          <a:off x="5597525" y="95250"/>
          <a:ext cx="860425" cy="523875"/>
          <a:chOff x="588" y="12"/>
          <a:chExt cx="94" cy="55"/>
        </a:xfrm>
      </xdr:grpSpPr>
      <xdr:sp>
        <xdr:nvSpPr>
          <xdr:cNvPr id="104474" name="Text Box 26"/>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04475" name="Object 27" hidden="1">
                <a:extLst>
                  <a:ext uri="{63B3BB69-23CF-44E3-9099-C40C66FF867C}">
                    <a14:compatExt spid="_x0000_s104475"/>
                  </a:ext>
                </a:extLst>
              </xdr:cNvPr>
              <xdr:cNvSpPr/>
            </xdr:nvSpPr>
            <xdr:spPr>
              <a:xfrm>
                <a:off x="618" y="12"/>
                <a:ext cx="35" cy="33"/>
              </a:xfrm>
              <a:prstGeom prst="rect">
                <a:avLst/>
              </a:prstGeom>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xdr:nvSpPr>
        <xdr:cNvPr id="104818" name="Line 28"/>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09653"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09578" name="Object 10" hidden="1">
              <a:extLst>
                <a:ext uri="{63B3BB69-23CF-44E3-9099-C40C66FF867C}">
                  <a14:compatExt spid="_x0000_s109578"/>
                </a:ext>
              </a:extLst>
            </xdr:cNvPr>
            <xdr:cNvSpPr/>
          </xdr:nvSpPr>
          <xdr:spPr>
            <a:xfrm>
              <a:off x="8496300" y="1476375"/>
              <a:ext cx="161925" cy="152400"/>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0529" name="Object 1" hidden="1">
              <a:extLst>
                <a:ext uri="{63B3BB69-23CF-44E3-9099-C40C66FF867C}">
                  <a14:compatExt spid="_x0000_s150529"/>
                </a:ext>
              </a:extLst>
            </xdr:cNvPr>
            <xdr:cNvSpPr/>
          </xdr:nvSpPr>
          <xdr:spPr>
            <a:xfrm>
              <a:off x="8496300" y="1476375"/>
              <a:ext cx="161925" cy="152400"/>
            </a:xfrm>
            <a:prstGeom prst="rect">
              <a:avLst/>
            </a:prstGeom>
          </xdr:spPr>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3601" name="Object 1" hidden="1">
              <a:extLst>
                <a:ext uri="{63B3BB69-23CF-44E3-9099-C40C66FF867C}">
                  <a14:compatExt spid="_x0000_s153601"/>
                </a:ext>
              </a:extLst>
            </xdr:cNvPr>
            <xdr:cNvSpPr/>
          </xdr:nvSpPr>
          <xdr:spPr>
            <a:xfrm>
              <a:off x="8496300" y="1476375"/>
              <a:ext cx="161925" cy="152400"/>
            </a:xfrm>
            <a:prstGeom prst="rect">
              <a:avLst/>
            </a:prstGeom>
          </xdr:spPr>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0769" name="Object 1" hidden="1">
              <a:extLst>
                <a:ext uri="{63B3BB69-23CF-44E3-9099-C40C66FF867C}">
                  <a14:compatExt spid="_x0000_s160769"/>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794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2817" name="Object 1" hidden="1">
              <a:extLst>
                <a:ext uri="{63B3BB69-23CF-44E3-9099-C40C66FF867C}">
                  <a14:compatExt spid="_x0000_s16281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9985" name="Object 1" hidden="1">
              <a:extLst>
                <a:ext uri="{63B3BB69-23CF-44E3-9099-C40C66FF867C}">
                  <a14:compatExt spid="_x0000_s169985"/>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509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3057" name="Object 1" hidden="1">
              <a:extLst>
                <a:ext uri="{63B3BB69-23CF-44E3-9099-C40C66FF867C}">
                  <a14:compatExt spid="_x0000_s17305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5091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8.bin"/><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9.bin"/><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0.bin"/><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1.bin"/><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7" Type="http://schemas.openxmlformats.org/officeDocument/2006/relationships/oleObject" Target="../embeddings/oleObject14.bin"/><Relationship Id="rId6" Type="http://schemas.openxmlformats.org/officeDocument/2006/relationships/oleObject" Target="../embeddings/oleObject13.bin"/><Relationship Id="rId5" Type="http://schemas.openxmlformats.org/officeDocument/2006/relationships/image" Target="../media/image4.emf"/><Relationship Id="rId4" Type="http://schemas.openxmlformats.org/officeDocument/2006/relationships/oleObject" Target="../embeddings/oleObject12.bin"/><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4.bin"/><Relationship Id="rId5" Type="http://schemas.openxmlformats.org/officeDocument/2006/relationships/image" Target="../media/image2.emf"/><Relationship Id="rId4" Type="http://schemas.openxmlformats.org/officeDocument/2006/relationships/oleObject" Target="../embeddings/oleObject3.bin"/><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5.bin"/><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6.bin"/><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7.bin"/><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48"/>
  <sheetViews>
    <sheetView workbookViewId="0">
      <selection activeCell="A1" sqref="A1"/>
    </sheetView>
  </sheetViews>
  <sheetFormatPr defaultColWidth="9.14285714285714" defaultRowHeight="12.75"/>
  <cols>
    <col min="1" max="1" width="15.7142857142857" style="63" customWidth="1"/>
    <col min="2" max="2" width="10.7142857142857" style="63" customWidth="1"/>
    <col min="3" max="3" width="8.71428571428571" style="63" customWidth="1"/>
    <col min="4" max="5" width="6.71428571428571" style="63" customWidth="1"/>
    <col min="6" max="6" width="1.71428571428571" style="63" customWidth="1"/>
    <col min="7" max="7" width="15.7142857142857" style="63" customWidth="1"/>
    <col min="8" max="8" width="7" style="63" customWidth="1"/>
    <col min="9" max="9" width="4" style="63" customWidth="1"/>
    <col min="10" max="12" width="6.71428571428571" style="63" customWidth="1"/>
    <col min="13" max="16384" width="9.14285714285714" style="63"/>
  </cols>
  <sheetData>
    <row r="1" ht="15.75" spans="9:12">
      <c r="I1" s="351"/>
      <c r="J1" s="352"/>
      <c r="K1" s="352"/>
      <c r="L1" s="352"/>
    </row>
    <row r="2" ht="20.25" spans="6:12">
      <c r="F2" s="226" t="str">
        <f>$I$9</f>
        <v>Release 1.1</v>
      </c>
      <c r="I2" s="353"/>
      <c r="L2" s="354"/>
    </row>
    <row r="3" spans="6:12">
      <c r="F3" s="227" t="str">
        <f>"Project: "&amp;$B$16&amp;"  "&amp;$B$17</f>
        <v>Project: P18  教育平台</v>
      </c>
      <c r="I3" s="353"/>
      <c r="J3" s="355"/>
      <c r="K3" s="355"/>
      <c r="L3" s="352"/>
    </row>
    <row r="4" ht="4.5" customHeight="1"/>
    <row r="5" ht="24" spans="1:12">
      <c r="A5" s="228" t="s">
        <v>0</v>
      </c>
      <c r="B5" s="229"/>
      <c r="C5" s="229"/>
      <c r="D5" s="229"/>
      <c r="E5" s="229"/>
      <c r="F5" s="229"/>
      <c r="G5" s="229"/>
      <c r="H5" s="229"/>
      <c r="I5" s="229"/>
      <c r="J5" s="229"/>
      <c r="K5" s="229"/>
      <c r="L5" s="229"/>
    </row>
    <row r="6" ht="9" customHeight="1" spans="1:12">
      <c r="A6" s="230"/>
      <c r="B6" s="230"/>
      <c r="C6" s="230"/>
      <c r="D6" s="230"/>
      <c r="E6" s="230"/>
      <c r="F6" s="230"/>
      <c r="G6" s="230"/>
      <c r="H6" s="230"/>
      <c r="I6" s="230"/>
      <c r="J6" s="230"/>
      <c r="K6" s="230"/>
      <c r="L6" s="230"/>
    </row>
    <row r="7" ht="16.5" customHeight="1" spans="1:12">
      <c r="A7" s="216" t="s">
        <v>1</v>
      </c>
      <c r="B7" s="217"/>
      <c r="C7" s="217"/>
      <c r="D7" s="217"/>
      <c r="E7" s="217"/>
      <c r="F7" s="279"/>
      <c r="G7" s="216" t="s">
        <v>2</v>
      </c>
      <c r="H7" s="280"/>
      <c r="I7" s="217"/>
      <c r="J7" s="217"/>
      <c r="K7" s="217"/>
      <c r="L7" s="217"/>
    </row>
    <row r="8" ht="16.5" customHeight="1" spans="1:12">
      <c r="A8" s="218" t="s">
        <v>3</v>
      </c>
      <c r="B8" s="281" t="s">
        <v>4</v>
      </c>
      <c r="C8" s="281"/>
      <c r="D8" s="281"/>
      <c r="E8" s="281"/>
      <c r="F8" s="279"/>
      <c r="G8" s="282" t="s">
        <v>3</v>
      </c>
      <c r="H8" s="283"/>
      <c r="I8" s="281" t="s">
        <v>4</v>
      </c>
      <c r="J8" s="281"/>
      <c r="K8" s="281"/>
      <c r="L8" s="281"/>
    </row>
    <row r="9" ht="16.5" customHeight="1" spans="1:12">
      <c r="A9" s="284" t="s">
        <v>5</v>
      </c>
      <c r="B9" s="285" t="s">
        <v>6</v>
      </c>
      <c r="C9" s="286"/>
      <c r="D9" s="286"/>
      <c r="E9" s="287"/>
      <c r="F9" s="279"/>
      <c r="G9" s="288" t="s">
        <v>7</v>
      </c>
      <c r="H9" s="269"/>
      <c r="I9" s="356" t="s">
        <v>8</v>
      </c>
      <c r="J9" s="357"/>
      <c r="K9" s="357"/>
      <c r="L9" s="358"/>
    </row>
    <row r="10" ht="16.5" customHeight="1" spans="1:12">
      <c r="A10" s="289" t="s">
        <v>9</v>
      </c>
      <c r="B10" s="290" t="s">
        <v>10</v>
      </c>
      <c r="C10" s="291"/>
      <c r="D10" s="291"/>
      <c r="E10" s="292"/>
      <c r="F10" s="279"/>
      <c r="G10" s="273" t="s">
        <v>11</v>
      </c>
      <c r="H10" s="272"/>
      <c r="I10" s="359"/>
      <c r="J10" s="360"/>
      <c r="K10" s="360"/>
      <c r="L10" s="361"/>
    </row>
    <row r="11" ht="16.5" customHeight="1" spans="1:12">
      <c r="A11" s="289" t="s">
        <v>12</v>
      </c>
      <c r="B11" s="290" t="s">
        <v>13</v>
      </c>
      <c r="C11" s="291"/>
      <c r="D11" s="291"/>
      <c r="E11" s="292"/>
      <c r="F11" s="279"/>
      <c r="G11" s="293" t="s">
        <v>14</v>
      </c>
      <c r="H11" s="294"/>
      <c r="I11" s="359"/>
      <c r="J11" s="360"/>
      <c r="K11" s="360"/>
      <c r="L11" s="361"/>
    </row>
    <row r="12" ht="16.5" customHeight="1" spans="1:12">
      <c r="A12" s="295" t="s">
        <v>15</v>
      </c>
      <c r="B12" s="296" t="s">
        <v>16</v>
      </c>
      <c r="C12" s="297"/>
      <c r="D12" s="297"/>
      <c r="E12" s="298"/>
      <c r="F12" s="279"/>
      <c r="G12" s="299" t="s">
        <v>17</v>
      </c>
      <c r="H12" s="300"/>
      <c r="I12" s="362"/>
      <c r="J12" s="363"/>
      <c r="K12" s="363"/>
      <c r="L12" s="364"/>
    </row>
    <row r="13" ht="16.5" customHeight="1" spans="1:12">
      <c r="A13" s="301"/>
      <c r="B13" s="279"/>
      <c r="C13" s="279"/>
      <c r="D13" s="279"/>
      <c r="E13" s="279"/>
      <c r="F13" s="302"/>
      <c r="G13" s="299" t="s">
        <v>18</v>
      </c>
      <c r="H13" s="300"/>
      <c r="I13" s="362"/>
      <c r="J13" s="363"/>
      <c r="K13" s="363"/>
      <c r="L13" s="364"/>
    </row>
    <row r="14" ht="16.5" customHeight="1" spans="1:12">
      <c r="A14" s="216" t="s">
        <v>19</v>
      </c>
      <c r="B14" s="217"/>
      <c r="C14" s="217"/>
      <c r="D14" s="217"/>
      <c r="E14" s="217"/>
      <c r="F14" s="279"/>
      <c r="G14" s="299" t="s">
        <v>20</v>
      </c>
      <c r="H14" s="300"/>
      <c r="I14" s="362"/>
      <c r="J14" s="363"/>
      <c r="K14" s="363"/>
      <c r="L14" s="364"/>
    </row>
    <row r="15" ht="16.5" customHeight="1" spans="1:12">
      <c r="A15" s="218" t="s">
        <v>3</v>
      </c>
      <c r="B15" s="281" t="s">
        <v>4</v>
      </c>
      <c r="C15" s="281"/>
      <c r="D15" s="281"/>
      <c r="E15" s="281"/>
      <c r="F15" s="303"/>
      <c r="G15" s="299" t="s">
        <v>21</v>
      </c>
      <c r="H15" s="300"/>
      <c r="I15" s="362"/>
      <c r="J15" s="363"/>
      <c r="K15" s="363"/>
      <c r="L15" s="364"/>
    </row>
    <row r="16" ht="16.5" customHeight="1" spans="1:12">
      <c r="A16" s="304" t="s">
        <v>22</v>
      </c>
      <c r="B16" s="285" t="s">
        <v>23</v>
      </c>
      <c r="C16" s="286"/>
      <c r="D16" s="286"/>
      <c r="E16" s="287"/>
      <c r="F16" s="279"/>
      <c r="G16" s="299" t="s">
        <v>24</v>
      </c>
      <c r="H16" s="300"/>
      <c r="I16" s="362"/>
      <c r="J16" s="363"/>
      <c r="K16" s="363"/>
      <c r="L16" s="364"/>
    </row>
    <row r="17" ht="16.5" customHeight="1" spans="1:12">
      <c r="A17" s="305" t="s">
        <v>25</v>
      </c>
      <c r="B17" s="296" t="s">
        <v>26</v>
      </c>
      <c r="C17" s="297"/>
      <c r="D17" s="297"/>
      <c r="E17" s="298"/>
      <c r="F17" s="279"/>
      <c r="G17" s="306" t="s">
        <v>27</v>
      </c>
      <c r="H17" s="307"/>
      <c r="I17" s="365"/>
      <c r="J17" s="366"/>
      <c r="K17" s="366"/>
      <c r="L17" s="367"/>
    </row>
    <row r="18" ht="9" customHeight="1" spans="1:12">
      <c r="A18" s="230"/>
      <c r="B18" s="230"/>
      <c r="C18" s="230"/>
      <c r="D18" s="230"/>
      <c r="E18" s="230"/>
      <c r="F18" s="230"/>
      <c r="G18" s="230"/>
      <c r="H18" s="230"/>
      <c r="I18" s="230"/>
      <c r="J18" s="230"/>
      <c r="K18" s="230"/>
      <c r="L18" s="230"/>
    </row>
    <row r="19" ht="16.5" customHeight="1" spans="1:12">
      <c r="A19" s="308" t="s">
        <v>28</v>
      </c>
      <c r="B19" s="309"/>
      <c r="C19" s="309"/>
      <c r="D19" s="309"/>
      <c r="E19" s="309"/>
      <c r="F19" s="279"/>
      <c r="G19" s="216" t="s">
        <v>29</v>
      </c>
      <c r="H19" s="280"/>
      <c r="I19" s="217"/>
      <c r="J19" s="217"/>
      <c r="K19" s="217"/>
      <c r="L19" s="217"/>
    </row>
    <row r="20" ht="30" customHeight="1" spans="1:12">
      <c r="A20" s="310" t="s">
        <v>30</v>
      </c>
      <c r="B20" s="310"/>
      <c r="C20" s="311" t="s">
        <v>31</v>
      </c>
      <c r="D20" s="312" t="s">
        <v>32</v>
      </c>
      <c r="E20" s="312" t="s">
        <v>33</v>
      </c>
      <c r="F20" s="313"/>
      <c r="G20" s="314" t="s">
        <v>34</v>
      </c>
      <c r="H20" s="315"/>
      <c r="I20" s="368" t="s">
        <v>33</v>
      </c>
      <c r="J20" s="369"/>
      <c r="K20" s="369"/>
      <c r="L20" s="370"/>
    </row>
    <row r="21" ht="16.5" customHeight="1" spans="1:12">
      <c r="A21" s="316" t="str">
        <f ca="1">MID(CELL("filename",'Assign Bin'!$A$1),FIND("]",CELL("filename"),1)+1,255)</f>
        <v>Assign Bin</v>
      </c>
      <c r="B21" s="317"/>
      <c r="C21" s="318"/>
      <c r="D21" s="319" t="str">
        <f>IF('Assign Bin'!$E$9=0,"",'Assign Bin'!$E$9)</f>
        <v/>
      </c>
      <c r="E21" s="320" t="str">
        <f>IF('Assign Bin'!$G$9=0,"",'Assign Bin'!$G$9)</f>
        <v/>
      </c>
      <c r="F21" s="313"/>
      <c r="G21" s="230"/>
      <c r="H21" s="230"/>
      <c r="I21" s="371"/>
      <c r="J21" s="230"/>
      <c r="K21" s="230"/>
      <c r="L21" s="230"/>
    </row>
    <row r="22" ht="16.5" customHeight="1" spans="1:12">
      <c r="A22" s="316" t="e">
        <f ca="1">MID(CELL("filename",#REF!),FIND("]",CELL("filename"),1)+1,255)</f>
        <v>#REF!</v>
      </c>
      <c r="B22" s="317"/>
      <c r="C22" s="321"/>
      <c r="D22" s="319" t="e">
        <f>IF(#REF!=0,"",#REF!)</f>
        <v>#REF!</v>
      </c>
      <c r="E22" s="320" t="e">
        <f>IF(#REF!=0,"",#REF!)</f>
        <v>#REF!</v>
      </c>
      <c r="F22" s="313"/>
      <c r="G22" s="230"/>
      <c r="H22" s="230"/>
      <c r="I22" s="371"/>
      <c r="J22" s="230"/>
      <c r="K22" s="230"/>
      <c r="L22" s="230"/>
    </row>
    <row r="23" ht="16.5" customHeight="1" spans="1:12">
      <c r="A23" s="316" t="e">
        <f ca="1">MID(CELL("filename",#REF!),FIND("]",CELL("filename"),1)+1,255)</f>
        <v>#REF!</v>
      </c>
      <c r="B23" s="317"/>
      <c r="C23" s="322"/>
      <c r="D23" s="319" t="e">
        <f>IF(#REF!=0,"",#REF!)</f>
        <v>#REF!</v>
      </c>
      <c r="E23" s="320" t="e">
        <f>IF(#REF!=0,"",#REF!)</f>
        <v>#REF!</v>
      </c>
      <c r="F23" s="230"/>
      <c r="G23" s="230"/>
      <c r="H23" s="230"/>
      <c r="I23" s="371"/>
      <c r="J23" s="230"/>
      <c r="K23" s="230"/>
      <c r="L23" s="230"/>
    </row>
    <row r="24" ht="16.5" customHeight="1" spans="1:12">
      <c r="A24" s="316" t="e">
        <f ca="1">MID(CELL("filename",#REF!),FIND("]",CELL("filename"),1)+1,255)</f>
        <v>#REF!</v>
      </c>
      <c r="B24" s="317"/>
      <c r="C24" s="322"/>
      <c r="D24" s="319" t="e">
        <f>IF(#REF!=0,"",#REF!)</f>
        <v>#REF!</v>
      </c>
      <c r="E24" s="320" t="e">
        <f>IF(#REF!=0,"",#REF!)</f>
        <v>#REF!</v>
      </c>
      <c r="F24" s="230"/>
      <c r="G24" s="230"/>
      <c r="H24" s="230"/>
      <c r="I24" s="371"/>
      <c r="J24" s="230"/>
      <c r="K24" s="230"/>
      <c r="L24" s="230"/>
    </row>
    <row r="25" ht="16.5" customHeight="1" spans="1:12">
      <c r="A25" s="316" t="e">
        <f ca="1">MID(CELL("filename",#REF!),FIND("]",CELL("filename"),1)+1,255)</f>
        <v>#REF!</v>
      </c>
      <c r="B25" s="317"/>
      <c r="C25" s="322"/>
      <c r="D25" s="319" t="e">
        <f>IF(#REF!=0,"",#REF!)</f>
        <v>#REF!</v>
      </c>
      <c r="E25" s="320" t="e">
        <f>IF(#REF!=0,"",#REF!)</f>
        <v>#REF!</v>
      </c>
      <c r="F25" s="230"/>
      <c r="G25" s="230"/>
      <c r="H25" s="230"/>
      <c r="I25" s="371"/>
      <c r="J25" s="230"/>
      <c r="K25" s="230"/>
      <c r="L25" s="230"/>
    </row>
    <row r="26" ht="16.5" customHeight="1" spans="1:12">
      <c r="A26" s="316" t="e">
        <f ca="1">MID(CELL("filename",#REF!),FIND("]",CELL("filename"),1)+1,255)</f>
        <v>#REF!</v>
      </c>
      <c r="B26" s="317"/>
      <c r="C26" s="322"/>
      <c r="D26" s="319" t="e">
        <f>IF(#REF!=0,"",#REF!)</f>
        <v>#REF!</v>
      </c>
      <c r="E26" s="320" t="e">
        <f>IF(#REF!=0,"",#REF!)</f>
        <v>#REF!</v>
      </c>
      <c r="F26" s="230"/>
      <c r="G26" s="230"/>
      <c r="H26" s="230"/>
      <c r="I26" s="371"/>
      <c r="J26" s="230"/>
      <c r="K26" s="230"/>
      <c r="L26" s="230"/>
    </row>
    <row r="27" ht="16.5" customHeight="1" spans="1:12">
      <c r="A27" s="316" t="e">
        <f ca="1">MID(CELL("filename",#REF!),FIND("]",CELL("filename"),1)+1,255)</f>
        <v>#REF!</v>
      </c>
      <c r="B27" s="317"/>
      <c r="C27" s="322"/>
      <c r="D27" s="319" t="e">
        <f>IF(#REF!=0,"",#REF!)</f>
        <v>#REF!</v>
      </c>
      <c r="E27" s="320" t="e">
        <f>IF(#REF!=0,"",#REF!)</f>
        <v>#REF!</v>
      </c>
      <c r="F27" s="230"/>
      <c r="G27" s="230"/>
      <c r="H27" s="230"/>
      <c r="I27" s="371"/>
      <c r="J27" s="230"/>
      <c r="K27" s="230"/>
      <c r="L27" s="230"/>
    </row>
    <row r="28" ht="16.5" customHeight="1" spans="1:12">
      <c r="A28" s="316" t="e">
        <f ca="1">MID(CELL("filename",#REF!),FIND("]",CELL("filename"),1)+1,255)</f>
        <v>#REF!</v>
      </c>
      <c r="B28" s="317"/>
      <c r="C28" s="322"/>
      <c r="D28" s="319" t="e">
        <f>IF(#REF!=0,"",#REF!)</f>
        <v>#REF!</v>
      </c>
      <c r="E28" s="320" t="e">
        <f>IF(#REF!=0,"",#REF!)</f>
        <v>#REF!</v>
      </c>
      <c r="F28" s="230"/>
      <c r="G28" s="230"/>
      <c r="H28" s="230"/>
      <c r="I28" s="371"/>
      <c r="J28" s="230"/>
      <c r="K28" s="230"/>
      <c r="L28" s="230"/>
    </row>
    <row r="29" ht="16.5" customHeight="1" spans="1:12">
      <c r="A29" s="316" t="e">
        <f ca="1">MID(CELL("filename",#REF!),FIND("]",CELL("filename"),1)+1,255)</f>
        <v>#REF!</v>
      </c>
      <c r="B29" s="317"/>
      <c r="C29" s="322"/>
      <c r="D29" s="319" t="e">
        <f>IF(#REF!=0,"",#REF!)</f>
        <v>#REF!</v>
      </c>
      <c r="E29" s="320" t="e">
        <f>IF(#REF!=0,"",#REF!)</f>
        <v>#REF!</v>
      </c>
      <c r="F29" s="230"/>
      <c r="G29" s="230"/>
      <c r="H29" s="230"/>
      <c r="I29" s="371"/>
      <c r="J29" s="230"/>
      <c r="K29" s="230"/>
      <c r="L29" s="230"/>
    </row>
    <row r="30" ht="16.5" customHeight="1" spans="1:12">
      <c r="A30" s="316" t="e">
        <f ca="1">MID(CELL("filename",#REF!),FIND("]",CELL("filename"),1)+1,255)</f>
        <v>#REF!</v>
      </c>
      <c r="B30" s="317"/>
      <c r="C30" s="322"/>
      <c r="D30" s="319" t="e">
        <f>IF(#REF!=0,"",#REF!)</f>
        <v>#REF!</v>
      </c>
      <c r="E30" s="320" t="e">
        <f>IF(#REF!=0,"",#REF!)</f>
        <v>#REF!</v>
      </c>
      <c r="F30" s="230"/>
      <c r="G30" s="230"/>
      <c r="H30" s="230"/>
      <c r="I30" s="371"/>
      <c r="J30" s="230"/>
      <c r="K30" s="230"/>
      <c r="L30" s="230"/>
    </row>
    <row r="31" ht="16.5" customHeight="1" spans="1:12">
      <c r="A31" s="316" t="e">
        <f ca="1">MID(CELL("filename",#REF!),FIND("]",CELL("filename"),1)+1,255)</f>
        <v>#REF!</v>
      </c>
      <c r="B31" s="317"/>
      <c r="C31" s="322"/>
      <c r="D31" s="319" t="e">
        <f>IF(#REF!=0,"",#REF!)</f>
        <v>#REF!</v>
      </c>
      <c r="E31" s="320" t="e">
        <f>IF(#REF!=0,"",#REF!)</f>
        <v>#REF!</v>
      </c>
      <c r="F31" s="230"/>
      <c r="G31" s="230"/>
      <c r="H31" s="230"/>
      <c r="I31" s="371"/>
      <c r="J31" s="230"/>
      <c r="K31" s="230"/>
      <c r="L31" s="230"/>
    </row>
    <row r="32" ht="16.5" customHeight="1" spans="1:12">
      <c r="A32" s="316" t="e">
        <f ca="1">MID(CELL("filename",#REF!),FIND("]",CELL("filename"),1)+1,255)</f>
        <v>#REF!</v>
      </c>
      <c r="B32" s="317"/>
      <c r="C32" s="322"/>
      <c r="D32" s="319" t="e">
        <f>IF(#REF!=0,"",#REF!)</f>
        <v>#REF!</v>
      </c>
      <c r="E32" s="320" t="e">
        <f>IF(#REF!=0,"",#REF!)</f>
        <v>#REF!</v>
      </c>
      <c r="F32" s="230"/>
      <c r="G32" s="230"/>
      <c r="H32" s="230"/>
      <c r="I32" s="371"/>
      <c r="J32" s="230"/>
      <c r="K32" s="230"/>
      <c r="L32" s="230"/>
    </row>
    <row r="33" ht="16.5" customHeight="1" spans="1:12">
      <c r="A33" s="316" t="e">
        <f ca="1">MID(CELL("filename",#REF!),FIND("]",CELL("filename"),1)+1,255)</f>
        <v>#REF!</v>
      </c>
      <c r="B33" s="317"/>
      <c r="C33" s="322"/>
      <c r="D33" s="319" t="e">
        <f>IF(#REF!=0,"",#REF!)</f>
        <v>#REF!</v>
      </c>
      <c r="E33" s="320" t="e">
        <f>IF(#REF!=0,"",#REF!)</f>
        <v>#REF!</v>
      </c>
      <c r="F33" s="230"/>
      <c r="G33" s="323" t="s">
        <v>35</v>
      </c>
      <c r="H33" s="324"/>
      <c r="I33" s="372"/>
      <c r="J33" s="372"/>
      <c r="K33" s="372"/>
      <c r="L33" s="372"/>
    </row>
    <row r="34" ht="16.5" customHeight="1" spans="1:12">
      <c r="A34" s="316" t="e">
        <f ca="1">MID(CELL("filename",#REF!),FIND("]",CELL("filename"),1)+1,255)</f>
        <v>#REF!</v>
      </c>
      <c r="B34" s="317"/>
      <c r="C34" s="322"/>
      <c r="D34" s="319" t="e">
        <f>IF(#REF!=0,"",#REF!)</f>
        <v>#REF!</v>
      </c>
      <c r="E34" s="320" t="e">
        <f>IF(#REF!=0,"",#REF!)</f>
        <v>#REF!</v>
      </c>
      <c r="F34" s="230"/>
      <c r="G34" s="325" t="s">
        <v>36</v>
      </c>
      <c r="H34" s="326"/>
      <c r="I34" s="373"/>
      <c r="J34" s="243" t="s">
        <v>34</v>
      </c>
      <c r="K34" s="374" t="s">
        <v>37</v>
      </c>
      <c r="L34" s="375" t="s">
        <v>33</v>
      </c>
    </row>
    <row r="35" ht="16.5" customHeight="1" spans="1:12">
      <c r="A35" s="316" t="e">
        <f ca="1">MID(CELL("filename",#REF!),FIND("]",CELL("filename"),1)+1,255)</f>
        <v>#REF!</v>
      </c>
      <c r="B35" s="317"/>
      <c r="C35" s="322"/>
      <c r="D35" s="319" t="e">
        <f>IF(#REF!=0,"",#REF!)</f>
        <v>#REF!</v>
      </c>
      <c r="E35" s="320" t="e">
        <f>IF(#REF!=0,"",#REF!)</f>
        <v>#REF!</v>
      </c>
      <c r="F35" s="230"/>
      <c r="G35" s="327"/>
      <c r="H35" s="328"/>
      <c r="I35" s="376"/>
      <c r="J35" s="377"/>
      <c r="K35" s="378"/>
      <c r="L35" s="379"/>
    </row>
    <row r="36" ht="16.5" customHeight="1" spans="1:12">
      <c r="A36" s="316" t="e">
        <f ca="1">MID(CELL("filename",#REF!),FIND("]",CELL("filename"),1)+1,255)</f>
        <v>#REF!</v>
      </c>
      <c r="B36" s="317"/>
      <c r="C36" s="322"/>
      <c r="D36" s="319" t="e">
        <f>IF(#REF!=0,"",#REF!)</f>
        <v>#REF!</v>
      </c>
      <c r="E36" s="320" t="e">
        <f>IF(#REF!=0,"",#REF!)</f>
        <v>#REF!</v>
      </c>
      <c r="F36" s="230"/>
      <c r="G36" s="329" t="s">
        <v>38</v>
      </c>
      <c r="H36" s="330"/>
      <c r="I36" s="380"/>
      <c r="J36" s="381" t="e">
        <f>#REF!+'Assign Bin'!E4+#REF!+#REF!+#REF!+#REF!+#REF!+#REF!+#REF!+#REF!+#REF!+#REF!+#REF!+#REF!+#REF!+#REF!+#REF!+#REF!+#REF!+'20 - X'!E4</f>
        <v>#REF!</v>
      </c>
      <c r="K36" s="382" t="e">
        <f>J36/$J$42</f>
        <v>#REF!</v>
      </c>
      <c r="L36" s="383" t="e">
        <f>#REF!+'Assign Bin'!G4+#REF!+#REF!+#REF!+#REF!+#REF!+#REF!+#REF!+#REF!+#REF!+#REF!+#REF!+#REF!+#REF!+#REF!+#REF!+#REF!+#REF!+'20 - X'!G4</f>
        <v>#REF!</v>
      </c>
    </row>
    <row r="37" ht="16.5" customHeight="1" spans="1:12">
      <c r="A37" s="316" t="e">
        <f ca="1">MID(CELL("filename",#REF!),FIND("]",CELL("filename"),1)+1,255)</f>
        <v>#REF!</v>
      </c>
      <c r="B37" s="317"/>
      <c r="C37" s="322"/>
      <c r="D37" s="319" t="e">
        <f>IF(#REF!=0,"",#REF!)</f>
        <v>#REF!</v>
      </c>
      <c r="E37" s="320" t="e">
        <f>IF(#REF!=0,"",#REF!)</f>
        <v>#REF!</v>
      </c>
      <c r="F37" s="230"/>
      <c r="G37" s="331" t="s">
        <v>39</v>
      </c>
      <c r="H37" s="332"/>
      <c r="I37" s="384"/>
      <c r="J37" s="385" t="e">
        <f>#REF!+'Assign Bin'!E5+#REF!+#REF!+#REF!+#REF!+#REF!+#REF!+#REF!+#REF!+#REF!+#REF!+#REF!+#REF!+#REF!+#REF!+#REF!+#REF!+#REF!+'20 - X'!E5</f>
        <v>#REF!</v>
      </c>
      <c r="K37" s="386" t="e">
        <f>J37/$J$42</f>
        <v>#REF!</v>
      </c>
      <c r="L37" s="387" t="e">
        <f>#REF!+'Assign Bin'!G5+#REF!+#REF!+#REF!+#REF!+#REF!+#REF!+#REF!+#REF!+#REF!+#REF!+#REF!+#REF!+#REF!+#REF!+#REF!+#REF!+#REF!+'20 - X'!G5</f>
        <v>#REF!</v>
      </c>
    </row>
    <row r="38" ht="16.5" customHeight="1" spans="1:12">
      <c r="A38" s="333" t="str">
        <f ca="1">MID(CELL("filename",'20 - X'!$A$1),FIND("]",CELL("filename"),1)+1,255)</f>
        <v>20 - X</v>
      </c>
      <c r="B38" s="334"/>
      <c r="C38" s="335"/>
      <c r="D38" s="336" t="str">
        <f>IF('20 - X'!$E$9=0,"",'20 - X'!$E$9)</f>
        <v/>
      </c>
      <c r="E38" s="337" t="str">
        <f>IF('20 - X'!$G$9=0,"",'20 - X'!$G$9)</f>
        <v/>
      </c>
      <c r="F38" s="230"/>
      <c r="G38" s="338" t="s">
        <v>40</v>
      </c>
      <c r="H38" s="339"/>
      <c r="I38" s="388"/>
      <c r="J38" s="389" t="e">
        <f>#REF!+'Assign Bin'!E6+#REF!+#REF!+#REF!+#REF!+#REF!+#REF!+#REF!+#REF!+#REF!+#REF!+#REF!+#REF!+#REF!+#REF!+#REF!+#REF!+#REF!+'20 - X'!E6</f>
        <v>#REF!</v>
      </c>
      <c r="K38" s="390" t="e">
        <f>J38/$J$42</f>
        <v>#REF!</v>
      </c>
      <c r="L38" s="391" t="e">
        <f>#REF!+'Assign Bin'!G6+#REF!+#REF!+#REF!+#REF!+#REF!+#REF!+#REF!+#REF!+#REF!+#REF!+#REF!+#REF!+#REF!+#REF!+#REF!+#REF!+#REF!+'20 - X'!G6</f>
        <v>#REF!</v>
      </c>
    </row>
    <row r="39" ht="16.5" customHeight="1" spans="1:12">
      <c r="A39" s="230"/>
      <c r="B39" s="230"/>
      <c r="C39" s="230"/>
      <c r="D39" s="230"/>
      <c r="E39" s="340"/>
      <c r="F39" s="230"/>
      <c r="G39" s="331" t="s">
        <v>41</v>
      </c>
      <c r="H39" s="332"/>
      <c r="I39" s="384"/>
      <c r="J39" s="385" t="e">
        <f>#REF!+'Assign Bin'!E7+#REF!+#REF!+#REF!+#REF!+#REF!+#REF!+#REF!+#REF!+#REF!+#REF!+#REF!+#REF!+#REF!+#REF!+#REF!+#REF!+#REF!+'20 - X'!E7</f>
        <v>#REF!</v>
      </c>
      <c r="K39" s="386" t="e">
        <f>J39/$J$42</f>
        <v>#REF!</v>
      </c>
      <c r="L39" s="387" t="e">
        <f>#REF!+'Assign Bin'!G7+#REF!+#REF!+#REF!+#REF!+#REF!+#REF!+#REF!+#REF!+#REF!+#REF!+#REF!+#REF!+#REF!+#REF!+#REF!+#REF!+#REF!+'20 - X'!G7</f>
        <v>#REF!</v>
      </c>
    </row>
    <row r="40" ht="16.5" customHeight="1" spans="1:12">
      <c r="A40" s="341" t="s">
        <v>42</v>
      </c>
      <c r="B40" s="342"/>
      <c r="C40" s="343"/>
      <c r="D40" s="344" t="e">
        <f>SUM(D21:D38)</f>
        <v>#REF!</v>
      </c>
      <c r="E40" s="345" t="e">
        <f>SUM(E21:E38)</f>
        <v>#REF!</v>
      </c>
      <c r="F40" s="230"/>
      <c r="G40" s="346" t="s">
        <v>43</v>
      </c>
      <c r="H40" s="347"/>
      <c r="I40" s="392"/>
      <c r="J40" s="393" t="e">
        <f>#REF!+'Assign Bin'!E8+#REF!+#REF!+#REF!+#REF!+#REF!+#REF!+#REF!+#REF!+#REF!+#REF!+#REF!+#REF!+#REF!+#REF!+#REF!+#REF!+#REF!+'20 - X'!E8</f>
        <v>#REF!</v>
      </c>
      <c r="K40" s="394" t="e">
        <f>J40/$J$42</f>
        <v>#REF!</v>
      </c>
      <c r="L40" s="395" t="e">
        <f>#REF!+'Assign Bin'!G8+#REF!+#REF!+#REF!+#REF!+#REF!+#REF!+#REF!+#REF!+#REF!+#REF!+#REF!+#REF!+#REF!+#REF!+#REF!+#REF!+#REF!+'20 - X'!G8</f>
        <v>#REF!</v>
      </c>
    </row>
    <row r="41" ht="4.5" customHeight="1" spans="1:12">
      <c r="A41" s="230"/>
      <c r="B41" s="230"/>
      <c r="C41" s="230"/>
      <c r="D41" s="230"/>
      <c r="E41" s="340"/>
      <c r="F41" s="230"/>
      <c r="G41" s="230"/>
      <c r="H41" s="230"/>
      <c r="I41" s="230"/>
      <c r="J41" s="230"/>
      <c r="K41" s="230"/>
      <c r="L41" s="230"/>
    </row>
    <row r="42" spans="1:12">
      <c r="A42" s="230"/>
      <c r="B42" s="230"/>
      <c r="C42" s="230"/>
      <c r="D42" s="230"/>
      <c r="E42" s="230"/>
      <c r="F42" s="230"/>
      <c r="G42" s="341" t="s">
        <v>42</v>
      </c>
      <c r="H42" s="342"/>
      <c r="I42" s="343"/>
      <c r="J42" s="396" t="e">
        <f>SUM(J36:J40)</f>
        <v>#REF!</v>
      </c>
      <c r="K42" s="397" t="e">
        <f>J42/$J$42</f>
        <v>#REF!</v>
      </c>
      <c r="L42" s="345" t="e">
        <f>SUM(L36:L40)</f>
        <v>#REF!</v>
      </c>
    </row>
    <row r="43" ht="4.5" customHeight="1" spans="1:12">
      <c r="A43" s="230"/>
      <c r="B43" s="230"/>
      <c r="C43" s="230"/>
      <c r="D43" s="230"/>
      <c r="E43" s="340"/>
      <c r="F43" s="230"/>
      <c r="G43" s="230"/>
      <c r="H43" s="230"/>
      <c r="I43" s="230"/>
      <c r="J43" s="230"/>
      <c r="K43" s="230"/>
      <c r="L43" s="230"/>
    </row>
    <row r="44" spans="1:12">
      <c r="A44" s="348"/>
      <c r="B44" s="230"/>
      <c r="C44" s="230"/>
      <c r="D44" s="230"/>
      <c r="E44" s="230"/>
      <c r="F44" s="230"/>
      <c r="G44" s="349" t="s">
        <v>44</v>
      </c>
      <c r="H44" s="350"/>
      <c r="I44" s="398"/>
      <c r="J44" s="399" t="e">
        <f>#REF!+'Assign Bin'!E10+#REF!+#REF!+#REF!+#REF!+#REF!+#REF!+#REF!+#REF!+#REF!+#REF!+#REF!+#REF!+#REF!+#REF!+#REF!+#REF!+#REF!+'20 - X'!E10</f>
        <v>#REF!</v>
      </c>
      <c r="K44" s="400"/>
      <c r="L44" s="401" t="e">
        <f>#REF!+'Assign Bin'!G10+#REF!+#REF!+#REF!+#REF!+#REF!+#REF!+#REF!+#REF!+#REF!+#REF!+#REF!+#REF!+#REF!+#REF!+#REF!+#REF!+#REF!+'20 - X'!G10</f>
        <v>#REF!</v>
      </c>
    </row>
    <row r="45" ht="9" customHeight="1" spans="1:12">
      <c r="A45" s="230"/>
      <c r="B45" s="230"/>
      <c r="C45" s="230"/>
      <c r="D45" s="230"/>
      <c r="E45" s="230"/>
      <c r="F45" s="230"/>
      <c r="G45" s="230"/>
      <c r="H45" s="230"/>
      <c r="I45" s="230"/>
      <c r="J45" s="230"/>
      <c r="K45" s="230"/>
      <c r="L45" s="230"/>
    </row>
    <row r="46" spans="1:12">
      <c r="A46" s="230"/>
      <c r="B46" s="230"/>
      <c r="C46" s="230"/>
      <c r="D46" s="230"/>
      <c r="E46" s="230"/>
      <c r="F46" s="230"/>
      <c r="G46" s="230"/>
      <c r="H46" s="230"/>
      <c r="I46" s="230"/>
      <c r="J46" s="230"/>
      <c r="K46" s="230"/>
      <c r="L46" s="278" t="s">
        <v>45</v>
      </c>
    </row>
    <row r="47" spans="6:12">
      <c r="F47" s="230"/>
      <c r="G47" s="230"/>
      <c r="H47" s="230"/>
      <c r="I47" s="230"/>
      <c r="J47" s="230"/>
      <c r="K47" s="230"/>
      <c r="L47" s="230"/>
    </row>
    <row r="48" spans="6:12">
      <c r="F48" s="230"/>
      <c r="G48" s="230"/>
      <c r="H48" s="230"/>
      <c r="I48" s="230"/>
      <c r="J48" s="230"/>
      <c r="K48" s="230"/>
      <c r="L48" s="230"/>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G40:I40"/>
    <mergeCell ref="G42:I42"/>
    <mergeCell ref="G44:I44"/>
    <mergeCell ref="J34:J35"/>
    <mergeCell ref="K34:K35"/>
    <mergeCell ref="L34:L35"/>
    <mergeCell ref="G34:I35"/>
  </mergeCells>
  <conditionalFormatting sqref="A21:B21">
    <cfRule type="cellIs" dxfId="0" priority="19" stopIfTrue="1" operator="equal">
      <formula>"2 - X"</formula>
    </cfRule>
  </conditionalFormatting>
  <conditionalFormatting sqref="A22:B22">
    <cfRule type="cellIs" dxfId="0" priority="18" stopIfTrue="1" operator="equal">
      <formula>"3 - X"</formula>
    </cfRule>
  </conditionalFormatting>
  <conditionalFormatting sqref="A23:B23">
    <cfRule type="cellIs" dxfId="0" priority="1" stopIfTrue="1" operator="equal">
      <formula>"4 - X"</formula>
    </cfRule>
  </conditionalFormatting>
  <conditionalFormatting sqref="A24:B24">
    <cfRule type="cellIs" dxfId="0" priority="2" stopIfTrue="1" operator="equal">
      <formula>"5 - X"</formula>
    </cfRule>
  </conditionalFormatting>
  <conditionalFormatting sqref="A25:B25">
    <cfRule type="cellIs" dxfId="0" priority="3" stopIfTrue="1" operator="equal">
      <formula>"6 - X"</formula>
    </cfRule>
  </conditionalFormatting>
  <conditionalFormatting sqref="A26:B26">
    <cfRule type="cellIs" dxfId="0" priority="5" stopIfTrue="1" operator="equal">
      <formula>"8 - X"</formula>
    </cfRule>
  </conditionalFormatting>
  <conditionalFormatting sqref="A27:B27">
    <cfRule type="cellIs" dxfId="0" priority="6" stopIfTrue="1" operator="equal">
      <formula>"9 - X"</formula>
    </cfRule>
  </conditionalFormatting>
  <conditionalFormatting sqref="A28:B28">
    <cfRule type="cellIs" dxfId="0" priority="7" stopIfTrue="1" operator="equal">
      <formula>"10 - X"</formula>
    </cfRule>
  </conditionalFormatting>
  <conditionalFormatting sqref="A29:B29">
    <cfRule type="cellIs" dxfId="0" priority="8" stopIfTrue="1" operator="equal">
      <formula>"11 - X"</formula>
    </cfRule>
  </conditionalFormatting>
  <conditionalFormatting sqref="A30:B30">
    <cfRule type="cellIs" dxfId="0" priority="9" stopIfTrue="1" operator="equal">
      <formula>"12 - X"</formula>
    </cfRule>
  </conditionalFormatting>
  <conditionalFormatting sqref="A31:B31">
    <cfRule type="cellIs" dxfId="0" priority="10" stopIfTrue="1" operator="equal">
      <formula>"13 - X"</formula>
    </cfRule>
  </conditionalFormatting>
  <conditionalFormatting sqref="A32:B32">
    <cfRule type="cellIs" dxfId="0" priority="11" stopIfTrue="1" operator="equal">
      <formula>"14 - X"</formula>
    </cfRule>
  </conditionalFormatting>
  <conditionalFormatting sqref="A33:B33">
    <cfRule type="cellIs" dxfId="0" priority="12" stopIfTrue="1" operator="equal">
      <formula>"15 - X"</formula>
    </cfRule>
  </conditionalFormatting>
  <conditionalFormatting sqref="A34:B34">
    <cfRule type="cellIs" dxfId="0" priority="13" stopIfTrue="1" operator="equal">
      <formula>"16 - X"</formula>
    </cfRule>
  </conditionalFormatting>
  <conditionalFormatting sqref="A35:B35">
    <cfRule type="cellIs" dxfId="0" priority="14" stopIfTrue="1" operator="equal">
      <formula>"17 - X"</formula>
    </cfRule>
  </conditionalFormatting>
  <conditionalFormatting sqref="A36:B36">
    <cfRule type="cellIs" dxfId="0" priority="15" stopIfTrue="1" operator="equal">
      <formula>"18 - X"</formula>
    </cfRule>
  </conditionalFormatting>
  <conditionalFormatting sqref="A37:B37">
    <cfRule type="cellIs" dxfId="0" priority="16" stopIfTrue="1" operator="equal">
      <formula>"19 - X"</formula>
    </cfRule>
  </conditionalFormatting>
  <conditionalFormatting sqref="A38:B38">
    <cfRule type="cellIs" dxfId="0" priority="17" stopIfTrue="1" operator="equal">
      <formula>"20 - X"</formula>
    </cfRule>
  </conditionalFormatting>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77" progId="Paint.Picture" r:id="rId4">
          <objectPr defaultSize="0" r:id="rId5">
            <anchor moveWithCells="1">
              <from>
                <xdr:col>10</xdr:col>
                <xdr:colOff>104775</xdr:colOff>
                <xdr:row>46</xdr:row>
                <xdr:rowOff>19050</xdr:rowOff>
              </from>
              <to>
                <xdr:col>12</xdr:col>
                <xdr:colOff>0</xdr:colOff>
                <xdr:row>48</xdr:row>
                <xdr:rowOff>0</xdr:rowOff>
              </to>
            </anchor>
          </objectPr>
        </oleObject>
      </mc:Choice>
      <mc:Fallback>
        <oleObject shapeId="1077" progId="Paint.Picture" r:id="rId4"/>
      </mc:Fallback>
    </mc:AlternateContent>
    <mc:AlternateContent xmlns:mc="http://schemas.openxmlformats.org/markup-compatibility/2006">
      <mc:Choice Requires="x14">
        <oleObject shapeId="1113" progId="Paint.Picture" r:id="rId6">
          <objectPr defaultSize="0" r:id="rId7">
            <anchor moveWithCells="1" sizeWithCells="1">
              <from>
                <xdr:col>10</xdr:col>
                <xdr:colOff>285750</xdr:colOff>
                <xdr:row>0</xdr:row>
                <xdr:rowOff>95250</xdr:rowOff>
              </from>
              <to>
                <xdr:col>11</xdr:col>
                <xdr:colOff>161925</xdr:colOff>
                <xdr:row>1</xdr:row>
                <xdr:rowOff>209550</xdr:rowOff>
              </to>
            </anchor>
          </objectPr>
        </oleObject>
      </mc:Choice>
      <mc:Fallback>
        <oleObject shapeId="1113" progId="Paint.Picture" r:id="rId6"/>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A13" sqref="A13:I13"/>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COUNTIF($D$12:$D$13,"U")</f>
        <v>0</v>
      </c>
      <c r="F4" s="73" t="str">
        <f t="shared" ref="F4:F8" si="0">IF($E$9=0,"-",$E4/$E$9)</f>
        <v>-</v>
      </c>
      <c r="G4" s="74">
        <f>SUMIF($D$12:$D$13,"U",$G$12:$G$13)/60</f>
        <v>0</v>
      </c>
      <c r="H4" s="67"/>
      <c r="I4" s="67"/>
    </row>
    <row r="5" s="61" customFormat="1" ht="12" spans="1:9">
      <c r="A5" s="67"/>
      <c r="B5" s="67"/>
      <c r="C5" s="67"/>
      <c r="D5" s="71" t="s">
        <v>107</v>
      </c>
      <c r="E5" s="72">
        <f>COUNTIF($D$12:$D$13,"P")</f>
        <v>0</v>
      </c>
      <c r="F5" s="73" t="str">
        <f t="shared" si="0"/>
        <v>-</v>
      </c>
      <c r="G5" s="75">
        <f>SUMIF($D$12:$D$13,"P",$G$12:$G$13)/60</f>
        <v>0</v>
      </c>
      <c r="H5" s="67"/>
      <c r="I5" s="67"/>
    </row>
    <row r="6" s="61" customFormat="1" ht="12" spans="1:9">
      <c r="A6" s="67"/>
      <c r="B6" s="67"/>
      <c r="C6" s="67"/>
      <c r="D6" s="71" t="s">
        <v>108</v>
      </c>
      <c r="E6" s="72">
        <f>COUNTIF($D$12:$D$13,"F")</f>
        <v>0</v>
      </c>
      <c r="F6" s="73" t="str">
        <f t="shared" si="0"/>
        <v>-</v>
      </c>
      <c r="G6" s="75">
        <f>SUMIF($D$12:$D$13,"F",$G$12:$G$13)/60</f>
        <v>0</v>
      </c>
      <c r="H6" s="67"/>
      <c r="I6" s="67"/>
    </row>
    <row r="7" s="61" customFormat="1" ht="12" spans="1:9">
      <c r="A7" s="76"/>
      <c r="B7" s="76"/>
      <c r="C7" s="77"/>
      <c r="D7" s="71" t="s">
        <v>109</v>
      </c>
      <c r="E7" s="72">
        <f>COUNTIF($D$12:$D$13,"S")</f>
        <v>0</v>
      </c>
      <c r="F7" s="73" t="str">
        <f t="shared" si="0"/>
        <v>-</v>
      </c>
      <c r="G7" s="75">
        <f>SUMIF($D$12:$D$13,"S",$G$12:$G$13)/60</f>
        <v>0</v>
      </c>
      <c r="H7" s="67"/>
      <c r="I7" s="67"/>
    </row>
    <row r="8" s="61" customFormat="1" ht="12" spans="1:9">
      <c r="A8" s="76"/>
      <c r="B8" s="76"/>
      <c r="C8" s="77"/>
      <c r="D8" s="71" t="s">
        <v>110</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176" t="s">
        <v>216</v>
      </c>
      <c r="B13" s="91"/>
      <c r="C13" s="91"/>
      <c r="D13" s="91"/>
      <c r="E13" s="91"/>
      <c r="F13" s="91"/>
      <c r="G13" s="91"/>
      <c r="H13" s="91"/>
      <c r="I13" s="111"/>
    </row>
    <row r="14" ht="24" spans="1:9">
      <c r="A14" s="100">
        <f>MAX(A$12:A13)+1</f>
        <v>1</v>
      </c>
      <c r="B14" s="177" t="s">
        <v>217</v>
      </c>
      <c r="C14" s="178" t="s">
        <v>119</v>
      </c>
      <c r="D14" s="95" t="s">
        <v>121</v>
      </c>
      <c r="E14" s="103"/>
      <c r="F14" s="104"/>
      <c r="G14" s="98"/>
      <c r="H14" s="105"/>
      <c r="I14" s="104"/>
    </row>
    <row r="15" ht="24" spans="1:9">
      <c r="A15" s="100">
        <f>MAX(A$12:A14)+1</f>
        <v>2</v>
      </c>
      <c r="B15" s="179" t="s">
        <v>218</v>
      </c>
      <c r="C15" s="102" t="s">
        <v>119</v>
      </c>
      <c r="D15" s="95" t="s">
        <v>121</v>
      </c>
      <c r="E15" s="103"/>
      <c r="F15" s="104"/>
      <c r="G15" s="98"/>
      <c r="H15" s="105"/>
      <c r="I15" s="104"/>
    </row>
    <row r="16" spans="1:9">
      <c r="A16" s="100">
        <f>MAX(A$12:A15)+1</f>
        <v>3</v>
      </c>
      <c r="B16" s="179"/>
      <c r="C16" s="102"/>
      <c r="D16" s="95" t="s">
        <v>121</v>
      </c>
      <c r="E16" s="103"/>
      <c r="F16" s="104"/>
      <c r="G16" s="98"/>
      <c r="H16" s="105"/>
      <c r="I16" s="104"/>
    </row>
    <row r="17" spans="1:9">
      <c r="A17" s="100">
        <f>MAX(A$12:A16)+1</f>
        <v>4</v>
      </c>
      <c r="B17" s="180"/>
      <c r="C17" s="102"/>
      <c r="D17" s="95" t="s">
        <v>121</v>
      </c>
      <c r="E17" s="103"/>
      <c r="F17" s="104"/>
      <c r="G17" s="98"/>
      <c r="H17" s="105"/>
      <c r="I17" s="104"/>
    </row>
    <row r="18" spans="1:9">
      <c r="A18" s="100">
        <f>MAX(A$12:A17)+1</f>
        <v>5</v>
      </c>
      <c r="B18" s="180"/>
      <c r="C18" s="102"/>
      <c r="D18" s="95" t="s">
        <v>121</v>
      </c>
      <c r="E18" s="103"/>
      <c r="F18" s="104"/>
      <c r="G18" s="98"/>
      <c r="H18" s="105"/>
      <c r="I18" s="104"/>
    </row>
    <row r="19" spans="1:9">
      <c r="A19" s="100">
        <f>MAX(A$12:A18)+1</f>
        <v>6</v>
      </c>
      <c r="B19" s="181"/>
      <c r="C19" s="101"/>
      <c r="D19" s="95" t="s">
        <v>121</v>
      </c>
      <c r="E19" s="103"/>
      <c r="F19" s="104"/>
      <c r="G19" s="98"/>
      <c r="H19" s="105"/>
      <c r="I19" s="104"/>
    </row>
    <row r="20" spans="1:9">
      <c r="A20" s="100">
        <f>MAX(A$12:A19)+1</f>
        <v>7</v>
      </c>
      <c r="B20" s="102"/>
      <c r="C20" s="101"/>
      <c r="D20" s="95" t="s">
        <v>121</v>
      </c>
      <c r="E20" s="103"/>
      <c r="F20" s="104"/>
      <c r="G20" s="98"/>
      <c r="H20" s="105"/>
      <c r="I20" s="104"/>
    </row>
    <row r="21" spans="1:9">
      <c r="A21" s="100">
        <f>MAX(A$12:A20)+1</f>
        <v>8</v>
      </c>
      <c r="B21" s="101"/>
      <c r="C21" s="101"/>
      <c r="D21" s="95" t="s">
        <v>121</v>
      </c>
      <c r="E21" s="103"/>
      <c r="F21" s="104"/>
      <c r="G21" s="98"/>
      <c r="H21" s="105"/>
      <c r="I21" s="104"/>
    </row>
    <row r="22" spans="1:9">
      <c r="A22" s="100">
        <f>MAX(A$12:A21)+1</f>
        <v>9</v>
      </c>
      <c r="B22" s="102"/>
      <c r="C22" s="101"/>
      <c r="D22" s="95" t="s">
        <v>121</v>
      </c>
      <c r="E22" s="103"/>
      <c r="F22" s="104"/>
      <c r="G22" s="98"/>
      <c r="H22" s="105"/>
      <c r="I22" s="104"/>
    </row>
    <row r="23" spans="1:9">
      <c r="A23" s="100">
        <f>MAX(A$12:A22)+1</f>
        <v>10</v>
      </c>
      <c r="B23" s="102"/>
      <c r="C23" s="101"/>
      <c r="D23" s="95" t="s">
        <v>121</v>
      </c>
      <c r="E23" s="103"/>
      <c r="F23" s="104"/>
      <c r="G23" s="98"/>
      <c r="H23" s="105"/>
      <c r="I23" s="104"/>
    </row>
    <row r="24" spans="1:9">
      <c r="A24" s="100">
        <f>MAX(A$12:A23)+1</f>
        <v>11</v>
      </c>
      <c r="B24" s="101"/>
      <c r="C24" s="101"/>
      <c r="D24" s="95" t="s">
        <v>121</v>
      </c>
      <c r="E24" s="103"/>
      <c r="F24" s="104"/>
      <c r="G24" s="98"/>
      <c r="H24" s="105"/>
      <c r="I24" s="104"/>
    </row>
    <row r="25" spans="1:9">
      <c r="A25" s="100">
        <f>MAX(A$12:A24)+1</f>
        <v>12</v>
      </c>
      <c r="B25" s="102"/>
      <c r="C25" s="101"/>
      <c r="D25" s="95" t="s">
        <v>121</v>
      </c>
      <c r="E25" s="103"/>
      <c r="F25" s="104"/>
      <c r="G25" s="98"/>
      <c r="H25" s="105"/>
      <c r="I25" s="104"/>
    </row>
    <row r="26" spans="1:9">
      <c r="A26" s="100">
        <f>MAX(A$12:A25)+1</f>
        <v>13</v>
      </c>
      <c r="B26" s="102"/>
      <c r="C26" s="101"/>
      <c r="D26" s="95" t="s">
        <v>121</v>
      </c>
      <c r="E26" s="103"/>
      <c r="F26" s="104"/>
      <c r="G26" s="98"/>
      <c r="H26" s="105"/>
      <c r="I26" s="104"/>
    </row>
    <row r="27" spans="1:9">
      <c r="A27" s="100">
        <f>MAX(A$12:A26)+1</f>
        <v>14</v>
      </c>
      <c r="B27" s="101"/>
      <c r="C27" s="101"/>
      <c r="D27" s="95" t="s">
        <v>121</v>
      </c>
      <c r="E27" s="103"/>
      <c r="F27" s="104"/>
      <c r="G27" s="98"/>
      <c r="H27" s="105"/>
      <c r="I27" s="104"/>
    </row>
    <row r="28" spans="1:9">
      <c r="A28" s="100">
        <f>MAX(A$12:A27)+1</f>
        <v>15</v>
      </c>
      <c r="B28" s="102"/>
      <c r="C28" s="101"/>
      <c r="D28" s="95" t="s">
        <v>121</v>
      </c>
      <c r="E28" s="103"/>
      <c r="F28" s="104"/>
      <c r="G28" s="98"/>
      <c r="H28" s="105"/>
      <c r="I28" s="104"/>
    </row>
    <row r="29" spans="1:9">
      <c r="A29" s="100">
        <f>MAX(A$12:A28)+1</f>
        <v>16</v>
      </c>
      <c r="B29" s="102"/>
      <c r="C29" s="101"/>
      <c r="D29" s="95" t="s">
        <v>121</v>
      </c>
      <c r="E29" s="103"/>
      <c r="F29" s="104"/>
      <c r="G29" s="98"/>
      <c r="H29" s="105"/>
      <c r="I29" s="104"/>
    </row>
    <row r="30" spans="1:9">
      <c r="A30" s="100">
        <f>MAX(A$12:A29)+1</f>
        <v>17</v>
      </c>
      <c r="B30" s="101"/>
      <c r="C30" s="101"/>
      <c r="D30" s="95" t="s">
        <v>121</v>
      </c>
      <c r="E30" s="103"/>
      <c r="F30" s="104"/>
      <c r="G30" s="98"/>
      <c r="H30" s="105"/>
      <c r="I30" s="104"/>
    </row>
    <row r="31" spans="1:9">
      <c r="A31" s="100">
        <f>MAX(A$12:A30)+1</f>
        <v>18</v>
      </c>
      <c r="B31" s="102"/>
      <c r="C31" s="101"/>
      <c r="D31" s="95" t="s">
        <v>121</v>
      </c>
      <c r="E31" s="103"/>
      <c r="F31" s="104"/>
      <c r="G31" s="98"/>
      <c r="H31" s="105"/>
      <c r="I31" s="104"/>
    </row>
    <row r="32" spans="1:9">
      <c r="A32" s="100">
        <f>MAX(A$12:A31)+1</f>
        <v>19</v>
      </c>
      <c r="B32" s="102"/>
      <c r="C32" s="101"/>
      <c r="D32" s="95" t="s">
        <v>121</v>
      </c>
      <c r="E32" s="103"/>
      <c r="F32" s="104"/>
      <c r="G32" s="98"/>
      <c r="H32" s="105"/>
      <c r="I32" s="104"/>
    </row>
    <row r="33" spans="1:9">
      <c r="A33" s="100">
        <f>MAX(A$12:A32)+1</f>
        <v>20</v>
      </c>
      <c r="B33" s="101"/>
      <c r="C33" s="101"/>
      <c r="D33" s="95" t="s">
        <v>121</v>
      </c>
      <c r="E33" s="103"/>
      <c r="F33" s="104"/>
      <c r="G33" s="98"/>
      <c r="H33" s="105"/>
      <c r="I33" s="104"/>
    </row>
    <row r="34" spans="1:9">
      <c r="A34" s="100">
        <f>MAX(A$12:A33)+1</f>
        <v>21</v>
      </c>
      <c r="B34" s="102"/>
      <c r="C34" s="101"/>
      <c r="D34" s="95" t="s">
        <v>121</v>
      </c>
      <c r="E34" s="103"/>
      <c r="F34" s="104"/>
      <c r="G34" s="98"/>
      <c r="H34" s="105"/>
      <c r="I34" s="104"/>
    </row>
    <row r="35" spans="1:9">
      <c r="A35" s="100">
        <f>MAX(A$12:A34)+1</f>
        <v>22</v>
      </c>
      <c r="B35" s="102"/>
      <c r="C35" s="101"/>
      <c r="D35" s="95" t="s">
        <v>121</v>
      </c>
      <c r="E35" s="103"/>
      <c r="F35" s="104"/>
      <c r="G35" s="98"/>
      <c r="H35" s="105"/>
      <c r="I35" s="104"/>
    </row>
    <row r="36" spans="1:9">
      <c r="A36" s="100">
        <f>MAX(A$12:A35)+1</f>
        <v>23</v>
      </c>
      <c r="B36" s="101"/>
      <c r="C36" s="101"/>
      <c r="D36" s="95" t="s">
        <v>121</v>
      </c>
      <c r="E36" s="103"/>
      <c r="F36" s="104"/>
      <c r="G36" s="98"/>
      <c r="H36" s="105"/>
      <c r="I36" s="104"/>
    </row>
    <row r="37" spans="1:9">
      <c r="A37" s="100">
        <f>MAX(A$12:A36)+1</f>
        <v>24</v>
      </c>
      <c r="B37" s="102"/>
      <c r="C37" s="101"/>
      <c r="D37" s="95" t="s">
        <v>121</v>
      </c>
      <c r="E37" s="103"/>
      <c r="F37" s="104"/>
      <c r="G37" s="98"/>
      <c r="H37" s="105"/>
      <c r="I37" s="104"/>
    </row>
    <row r="38" spans="1:9">
      <c r="A38" s="100">
        <f>MAX(A$12:A37)+1</f>
        <v>25</v>
      </c>
      <c r="B38" s="102"/>
      <c r="C38" s="101"/>
      <c r="D38" s="95" t="s">
        <v>121</v>
      </c>
      <c r="E38" s="103"/>
      <c r="F38" s="104"/>
      <c r="G38" s="98"/>
      <c r="H38" s="105"/>
      <c r="I38" s="104"/>
    </row>
    <row r="39" spans="1:9">
      <c r="A39" s="100">
        <f>MAX(A$12:A38)+1</f>
        <v>26</v>
      </c>
      <c r="B39" s="101"/>
      <c r="C39" s="101"/>
      <c r="D39" s="95" t="s">
        <v>121</v>
      </c>
      <c r="E39" s="103"/>
      <c r="F39" s="104"/>
      <c r="G39" s="98"/>
      <c r="H39" s="105"/>
      <c r="I39" s="104"/>
    </row>
    <row r="40" spans="1:9">
      <c r="A40" s="100">
        <f>MAX(A$12:A39)+1</f>
        <v>27</v>
      </c>
      <c r="B40" s="102"/>
      <c r="C40" s="101"/>
      <c r="D40" s="95" t="s">
        <v>121</v>
      </c>
      <c r="E40" s="103"/>
      <c r="F40" s="104"/>
      <c r="G40" s="98"/>
      <c r="H40" s="105"/>
      <c r="I40" s="104"/>
    </row>
    <row r="41" spans="1:9">
      <c r="A41" s="100">
        <f>MAX(A$12:A40)+1</f>
        <v>28</v>
      </c>
      <c r="B41" s="102"/>
      <c r="C41" s="101"/>
      <c r="D41" s="95" t="s">
        <v>121</v>
      </c>
      <c r="E41" s="103"/>
      <c r="F41" s="104"/>
      <c r="G41" s="98"/>
      <c r="H41" s="105"/>
      <c r="I41" s="104"/>
    </row>
    <row r="42" spans="1:9">
      <c r="A42" s="100">
        <f>MAX(A$12:A41)+1</f>
        <v>29</v>
      </c>
      <c r="B42" s="101"/>
      <c r="C42" s="101"/>
      <c r="D42" s="95" t="s">
        <v>121</v>
      </c>
      <c r="E42" s="103"/>
      <c r="F42" s="104"/>
      <c r="G42" s="98"/>
      <c r="H42" s="105"/>
      <c r="I42" s="104"/>
    </row>
    <row r="43" spans="1:9">
      <c r="A43" s="100">
        <f>MAX(A$12:A42)+1</f>
        <v>30</v>
      </c>
      <c r="B43" s="102"/>
      <c r="C43" s="101"/>
      <c r="D43" s="95" t="s">
        <v>121</v>
      </c>
      <c r="E43" s="103"/>
      <c r="F43" s="104"/>
      <c r="G43" s="98"/>
      <c r="H43" s="105"/>
      <c r="I43" s="104"/>
    </row>
    <row r="44" spans="1:9">
      <c r="A44" s="100">
        <f>MAX(A$12:A43)+1</f>
        <v>31</v>
      </c>
      <c r="B44" s="102"/>
      <c r="C44" s="101"/>
      <c r="D44" s="95" t="s">
        <v>121</v>
      </c>
      <c r="E44" s="103"/>
      <c r="F44" s="104"/>
      <c r="G44" s="98"/>
      <c r="H44" s="105"/>
      <c r="I44" s="104"/>
    </row>
    <row r="45" spans="1:9">
      <c r="A45" s="100">
        <f>MAX(A$12:A44)+1</f>
        <v>32</v>
      </c>
      <c r="B45" s="101"/>
      <c r="C45" s="101"/>
      <c r="D45" s="95" t="s">
        <v>121</v>
      </c>
      <c r="E45" s="103"/>
      <c r="F45" s="104"/>
      <c r="G45" s="98"/>
      <c r="H45" s="105"/>
      <c r="I45" s="104"/>
    </row>
    <row r="46" spans="1:9">
      <c r="A46" s="100">
        <f>MAX(A$12:A45)+1</f>
        <v>33</v>
      </c>
      <c r="B46" s="102"/>
      <c r="C46" s="101"/>
      <c r="D46" s="95" t="s">
        <v>121</v>
      </c>
      <c r="E46" s="103"/>
      <c r="F46" s="104"/>
      <c r="G46" s="98"/>
      <c r="H46" s="105"/>
      <c r="I46" s="104"/>
    </row>
    <row r="47" spans="1:9">
      <c r="A47" s="100">
        <f>MAX(A$12:A46)+1</f>
        <v>34</v>
      </c>
      <c r="B47" s="102"/>
      <c r="C47" s="101"/>
      <c r="D47" s="95" t="s">
        <v>121</v>
      </c>
      <c r="E47" s="103"/>
      <c r="F47" s="104"/>
      <c r="G47" s="98"/>
      <c r="H47" s="105"/>
      <c r="I47" s="104"/>
    </row>
    <row r="48" spans="1:9">
      <c r="A48" s="100">
        <f>MAX(A$12:A47)+1</f>
        <v>35</v>
      </c>
      <c r="B48" s="101"/>
      <c r="C48" s="101"/>
      <c r="D48" s="95" t="s">
        <v>121</v>
      </c>
      <c r="E48" s="103"/>
      <c r="F48" s="104"/>
      <c r="G48" s="98"/>
      <c r="H48" s="105"/>
      <c r="I48" s="104"/>
    </row>
    <row r="49" spans="1:9">
      <c r="A49" s="100">
        <f>MAX(A$12:A48)+1</f>
        <v>36</v>
      </c>
      <c r="B49" s="102"/>
      <c r="C49" s="101"/>
      <c r="D49" s="95" t="s">
        <v>121</v>
      </c>
      <c r="E49" s="103"/>
      <c r="F49" s="104"/>
      <c r="G49" s="98"/>
      <c r="H49" s="105"/>
      <c r="I49" s="104"/>
    </row>
    <row r="50" spans="1:9">
      <c r="A50" s="100">
        <f>MAX(A$12:A49)+1</f>
        <v>37</v>
      </c>
      <c r="B50" s="102"/>
      <c r="C50" s="101"/>
      <c r="D50" s="95" t="s">
        <v>121</v>
      </c>
      <c r="E50" s="103"/>
      <c r="F50" s="104"/>
      <c r="G50" s="98"/>
      <c r="H50" s="105"/>
      <c r="I50" s="104"/>
    </row>
    <row r="51" spans="1:9">
      <c r="A51" s="100">
        <f>MAX(A$12:A50)+1</f>
        <v>38</v>
      </c>
      <c r="B51" s="101"/>
      <c r="C51" s="101"/>
      <c r="D51" s="95" t="s">
        <v>121</v>
      </c>
      <c r="E51" s="103"/>
      <c r="F51" s="104"/>
      <c r="G51" s="98"/>
      <c r="H51" s="105"/>
      <c r="I51" s="104"/>
    </row>
    <row r="52" spans="1:9">
      <c r="A52" s="100">
        <f>MAX(A$12:A51)+1</f>
        <v>39</v>
      </c>
      <c r="B52" s="102"/>
      <c r="C52" s="101"/>
      <c r="D52" s="95" t="s">
        <v>121</v>
      </c>
      <c r="E52" s="103"/>
      <c r="F52" s="104"/>
      <c r="G52" s="98"/>
      <c r="H52" s="105"/>
      <c r="I52" s="104"/>
    </row>
    <row r="53" spans="1:9">
      <c r="A53" s="100">
        <f>MAX(A$12:A52)+1</f>
        <v>40</v>
      </c>
      <c r="B53" s="102"/>
      <c r="C53" s="101"/>
      <c r="D53" s="95" t="s">
        <v>121</v>
      </c>
      <c r="E53" s="103"/>
      <c r="F53" s="104"/>
      <c r="G53" s="98"/>
      <c r="H53" s="105"/>
      <c r="I53" s="104"/>
    </row>
    <row r="54" spans="1:9">
      <c r="A54" s="100">
        <f>MAX(A$12:A53)+1</f>
        <v>41</v>
      </c>
      <c r="B54" s="101"/>
      <c r="C54" s="101"/>
      <c r="D54" s="95" t="s">
        <v>121</v>
      </c>
      <c r="E54" s="103"/>
      <c r="F54" s="104"/>
      <c r="G54" s="98"/>
      <c r="H54" s="105"/>
      <c r="I54" s="104"/>
    </row>
    <row r="55" spans="1:9">
      <c r="A55" s="100">
        <f>MAX(A$12:A54)+1</f>
        <v>42</v>
      </c>
      <c r="B55" s="102"/>
      <c r="C55" s="101"/>
      <c r="D55" s="95" t="s">
        <v>121</v>
      </c>
      <c r="E55" s="103"/>
      <c r="F55" s="104"/>
      <c r="G55" s="98"/>
      <c r="H55" s="105"/>
      <c r="I55" s="104"/>
    </row>
    <row r="56" spans="1:9">
      <c r="A56" s="100">
        <f>MAX(A$12:A55)+1</f>
        <v>43</v>
      </c>
      <c r="B56" s="102"/>
      <c r="C56" s="101"/>
      <c r="D56" s="95" t="s">
        <v>121</v>
      </c>
      <c r="E56" s="103"/>
      <c r="F56" s="104"/>
      <c r="G56" s="98"/>
      <c r="H56" s="105"/>
      <c r="I56" s="104"/>
    </row>
    <row r="57" spans="1:9">
      <c r="A57" s="100">
        <f>MAX(A$12:A56)+1</f>
        <v>44</v>
      </c>
      <c r="B57" s="101"/>
      <c r="C57" s="101"/>
      <c r="D57" s="95" t="s">
        <v>121</v>
      </c>
      <c r="E57" s="103"/>
      <c r="F57" s="104"/>
      <c r="G57" s="98"/>
      <c r="H57" s="105"/>
      <c r="I57" s="104"/>
    </row>
    <row r="58" spans="1:9">
      <c r="A58" s="100">
        <f>MAX(A$12:A57)+1</f>
        <v>45</v>
      </c>
      <c r="B58" s="102"/>
      <c r="C58" s="101"/>
      <c r="D58" s="95" t="s">
        <v>121</v>
      </c>
      <c r="E58" s="103"/>
      <c r="F58" s="104"/>
      <c r="G58" s="98"/>
      <c r="H58" s="105"/>
      <c r="I58" s="104"/>
    </row>
    <row r="59" spans="1:9">
      <c r="A59" s="100">
        <f>MAX(A$12:A58)+1</f>
        <v>46</v>
      </c>
      <c r="B59" s="102"/>
      <c r="C59" s="101"/>
      <c r="D59" s="95" t="s">
        <v>121</v>
      </c>
      <c r="E59" s="103"/>
      <c r="F59" s="104"/>
      <c r="G59" s="98"/>
      <c r="H59" s="105"/>
      <c r="I59" s="104"/>
    </row>
    <row r="60" spans="1:9">
      <c r="A60" s="100">
        <f>MAX(A$12:A59)+1</f>
        <v>47</v>
      </c>
      <c r="B60" s="101"/>
      <c r="C60" s="101"/>
      <c r="D60" s="95" t="s">
        <v>121</v>
      </c>
      <c r="E60" s="103"/>
      <c r="F60" s="104"/>
      <c r="G60" s="98"/>
      <c r="H60" s="105"/>
      <c r="I60" s="104"/>
    </row>
    <row r="61" spans="1:9">
      <c r="A61" s="107"/>
      <c r="B61" s="107"/>
      <c r="C61" s="107"/>
      <c r="D61" s="107"/>
      <c r="E61" s="107"/>
      <c r="F61" s="107"/>
      <c r="G61" s="107"/>
      <c r="H61" s="107"/>
      <c r="I61" s="107"/>
    </row>
    <row r="62" spans="1:9">
      <c r="A62" s="112" t="s">
        <v>219</v>
      </c>
      <c r="B62" s="112"/>
      <c r="C62" s="112"/>
      <c r="D62" s="112"/>
      <c r="E62" s="112"/>
      <c r="F62" s="112"/>
      <c r="G62" s="112"/>
      <c r="H62" s="112"/>
      <c r="I62" s="112"/>
    </row>
  </sheetData>
  <mergeCells count="4">
    <mergeCell ref="A1:I1"/>
    <mergeCell ref="A13:I13"/>
    <mergeCell ref="A61:I61"/>
    <mergeCell ref="A62:I62"/>
  </mergeCells>
  <conditionalFormatting sqref="D14:D60">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4 Test Cases'!A1" display="Schedule Blend From Bin(Ideal scenrio)"/>
    <hyperlink ref="B15" location="'UC004 Test Cases'!A1" display="Schedule Blend From Bin(Blend Test)"/>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076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0769" progId="Paint.Picture"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8"/>
  <sheetViews>
    <sheetView topLeftCell="A39" workbookViewId="0">
      <selection activeCell="D32" sqref="D32"/>
    </sheetView>
  </sheetViews>
  <sheetFormatPr defaultColWidth="9" defaultRowHeight="12.75" outlineLevelCol="7"/>
  <cols>
    <col min="1" max="1" width="3.14285714285714" customWidth="1"/>
    <col min="2" max="2" width="32.1428571428571" customWidth="1"/>
    <col min="3" max="3" width="17" customWidth="1"/>
    <col min="4" max="4" width="30.4285714285714" customWidth="1"/>
    <col min="5" max="5" width="26.1428571428571" customWidth="1"/>
    <col min="6" max="6" width="9.14285714285714" customWidth="1"/>
    <col min="7" max="7" width="12.1428571428571" customWidth="1"/>
  </cols>
  <sheetData>
    <row r="1" ht="16.5" spans="1:8">
      <c r="A1" s="115" t="s">
        <v>220</v>
      </c>
      <c r="B1" s="115"/>
      <c r="C1" s="115"/>
      <c r="D1" s="115"/>
      <c r="E1" s="115"/>
      <c r="F1" s="115"/>
      <c r="G1" s="115"/>
      <c r="H1" s="115"/>
    </row>
    <row r="2" ht="24.75" spans="1:8">
      <c r="A2" s="116"/>
      <c r="B2" s="117" t="s">
        <v>123</v>
      </c>
      <c r="C2" s="117"/>
      <c r="D2" s="118" t="s">
        <v>217</v>
      </c>
      <c r="E2" s="119"/>
      <c r="F2" s="120" t="s">
        <v>124</v>
      </c>
      <c r="G2" s="121" t="s">
        <v>221</v>
      </c>
      <c r="H2" s="122"/>
    </row>
    <row r="3" ht="27.75" customHeight="1" spans="1:8">
      <c r="A3" s="123"/>
      <c r="B3" s="124" t="s">
        <v>126</v>
      </c>
      <c r="C3" s="125"/>
      <c r="D3" s="126" t="s">
        <v>222</v>
      </c>
      <c r="E3" s="127"/>
      <c r="F3" s="128"/>
      <c r="G3" s="129"/>
      <c r="H3" s="122"/>
    </row>
    <row r="4" spans="1:8">
      <c r="A4" s="130"/>
      <c r="B4" s="124" t="s">
        <v>128</v>
      </c>
      <c r="C4" s="125"/>
      <c r="D4" s="126"/>
      <c r="E4" s="127"/>
      <c r="F4" s="128"/>
      <c r="G4" s="129"/>
      <c r="H4" s="122"/>
    </row>
    <row r="5" spans="1:8">
      <c r="A5" s="130"/>
      <c r="B5" s="124" t="s">
        <v>130</v>
      </c>
      <c r="C5" s="131"/>
      <c r="D5" s="132" t="s">
        <v>223</v>
      </c>
      <c r="E5" s="132"/>
      <c r="F5" s="132"/>
      <c r="G5" s="132"/>
      <c r="H5" s="122"/>
    </row>
    <row r="6" ht="26.25" customHeight="1" spans="1:8">
      <c r="A6" s="133"/>
      <c r="B6" s="134" t="s">
        <v>132</v>
      </c>
      <c r="C6" s="135"/>
      <c r="D6" s="136"/>
      <c r="E6" s="128"/>
      <c r="F6" s="128"/>
      <c r="G6" s="129"/>
      <c r="H6" s="137"/>
    </row>
    <row r="7" spans="1:8">
      <c r="A7" s="138"/>
      <c r="B7" s="139" t="s">
        <v>134</v>
      </c>
      <c r="C7" s="139"/>
      <c r="D7" s="140"/>
      <c r="E7" s="141"/>
      <c r="F7" s="142" t="s">
        <v>135</v>
      </c>
      <c r="G7" s="143"/>
      <c r="H7" s="144"/>
    </row>
    <row r="8" ht="13.5" spans="1:8">
      <c r="A8" s="145"/>
      <c r="B8" s="146" t="s">
        <v>137</v>
      </c>
      <c r="C8" s="146"/>
      <c r="D8" s="147" t="s">
        <v>224</v>
      </c>
      <c r="E8" s="148"/>
      <c r="F8" s="149" t="s">
        <v>138</v>
      </c>
      <c r="G8" s="150" t="s">
        <v>225</v>
      </c>
      <c r="H8" s="151"/>
    </row>
    <row r="9" ht="26.25" spans="1:8">
      <c r="A9" s="152" t="s">
        <v>140</v>
      </c>
      <c r="B9" s="153" t="s">
        <v>141</v>
      </c>
      <c r="C9" s="153" t="s">
        <v>142</v>
      </c>
      <c r="D9" s="153" t="s">
        <v>143</v>
      </c>
      <c r="E9" s="153" t="s">
        <v>144</v>
      </c>
      <c r="F9" s="154" t="s">
        <v>145</v>
      </c>
      <c r="G9" s="155" t="s">
        <v>146</v>
      </c>
      <c r="H9" s="156"/>
    </row>
    <row r="10" spans="1:8">
      <c r="A10" s="157">
        <v>1</v>
      </c>
      <c r="B10" s="158" t="s">
        <v>226</v>
      </c>
      <c r="C10" s="158"/>
      <c r="D10" s="159" t="s">
        <v>149</v>
      </c>
      <c r="E10" s="160"/>
      <c r="F10" s="95" t="s">
        <v>121</v>
      </c>
      <c r="G10" s="161"/>
      <c r="H10" s="162"/>
    </row>
    <row r="11" spans="1:8">
      <c r="A11" s="157">
        <v>2</v>
      </c>
      <c r="B11" s="158" t="s">
        <v>227</v>
      </c>
      <c r="C11" s="158"/>
      <c r="D11" s="159" t="s">
        <v>228</v>
      </c>
      <c r="E11" s="160"/>
      <c r="F11" s="95" t="s">
        <v>121</v>
      </c>
      <c r="G11" s="184"/>
      <c r="H11" s="185"/>
    </row>
    <row r="12" spans="1:8">
      <c r="A12" s="157"/>
      <c r="B12" s="158"/>
      <c r="C12" s="158"/>
      <c r="D12" s="159" t="s">
        <v>229</v>
      </c>
      <c r="F12" s="95"/>
      <c r="G12" s="184"/>
      <c r="H12" s="185"/>
    </row>
    <row r="13" spans="1:8">
      <c r="A13" s="157"/>
      <c r="B13" s="158"/>
      <c r="C13" s="158"/>
      <c r="D13" s="159" t="s">
        <v>230</v>
      </c>
      <c r="E13" s="160"/>
      <c r="F13" s="95"/>
      <c r="G13" s="184"/>
      <c r="H13" s="185"/>
    </row>
    <row r="14" ht="25.5" spans="1:8">
      <c r="A14" s="157"/>
      <c r="B14" s="182"/>
      <c r="C14" s="182"/>
      <c r="D14" s="101" t="s">
        <v>231</v>
      </c>
      <c r="E14" s="183"/>
      <c r="F14" s="95" t="s">
        <v>121</v>
      </c>
      <c r="G14" s="165"/>
      <c r="H14" s="166"/>
    </row>
    <row r="15" ht="25.5" spans="1:8">
      <c r="A15" s="157"/>
      <c r="B15" s="167"/>
      <c r="C15" s="168"/>
      <c r="D15" s="168" t="s">
        <v>232</v>
      </c>
      <c r="E15" s="169"/>
      <c r="F15" s="95" t="s">
        <v>121</v>
      </c>
      <c r="G15" s="165"/>
      <c r="H15" s="166"/>
    </row>
    <row r="16" spans="1:8">
      <c r="A16" s="157"/>
      <c r="B16" s="167"/>
      <c r="C16" s="168"/>
      <c r="D16" s="168" t="s">
        <v>233</v>
      </c>
      <c r="E16" s="169"/>
      <c r="F16" s="95" t="s">
        <v>121</v>
      </c>
      <c r="G16" s="165"/>
      <c r="H16" s="166"/>
    </row>
    <row r="17" spans="1:8">
      <c r="A17" s="157"/>
      <c r="B17" s="167"/>
      <c r="C17" s="168"/>
      <c r="D17" s="168" t="s">
        <v>234</v>
      </c>
      <c r="E17" s="169"/>
      <c r="F17" s="95" t="s">
        <v>121</v>
      </c>
      <c r="G17" s="165"/>
      <c r="H17" s="166"/>
    </row>
    <row r="18" spans="1:8">
      <c r="A18" s="157"/>
      <c r="B18" s="167"/>
      <c r="C18" s="168"/>
      <c r="D18" s="168" t="s">
        <v>235</v>
      </c>
      <c r="E18" s="169"/>
      <c r="F18" s="95" t="s">
        <v>121</v>
      </c>
      <c r="G18" s="165"/>
      <c r="H18" s="166"/>
    </row>
    <row r="19" spans="1:8">
      <c r="A19" s="157"/>
      <c r="B19" s="167"/>
      <c r="C19" s="168"/>
      <c r="D19" s="168" t="s">
        <v>236</v>
      </c>
      <c r="E19" s="169"/>
      <c r="F19" s="95" t="s">
        <v>121</v>
      </c>
      <c r="G19" s="165"/>
      <c r="H19" s="166"/>
    </row>
    <row r="20" spans="1:8">
      <c r="A20" s="157"/>
      <c r="B20" s="167"/>
      <c r="C20" s="168"/>
      <c r="D20" s="168" t="s">
        <v>237</v>
      </c>
      <c r="E20" s="169"/>
      <c r="F20" s="95" t="s">
        <v>121</v>
      </c>
      <c r="G20" s="165"/>
      <c r="H20" s="166"/>
    </row>
    <row r="21" spans="1:8">
      <c r="A21" s="157"/>
      <c r="B21" s="168"/>
      <c r="C21" s="168"/>
      <c r="D21" s="168" t="s">
        <v>238</v>
      </c>
      <c r="E21" s="169"/>
      <c r="F21" s="95" t="s">
        <v>121</v>
      </c>
      <c r="G21" s="165"/>
      <c r="H21" s="166"/>
    </row>
    <row r="22" spans="1:8">
      <c r="A22" s="157"/>
      <c r="B22" s="168"/>
      <c r="C22" s="168"/>
      <c r="D22" s="168" t="s">
        <v>239</v>
      </c>
      <c r="E22" s="169"/>
      <c r="F22" s="95" t="s">
        <v>121</v>
      </c>
      <c r="G22" s="165"/>
      <c r="H22" s="166"/>
    </row>
    <row r="23" spans="1:8">
      <c r="A23" s="157">
        <v>3</v>
      </c>
      <c r="B23" s="168" t="s">
        <v>240</v>
      </c>
      <c r="C23" s="168"/>
      <c r="D23" s="168" t="s">
        <v>241</v>
      </c>
      <c r="E23" s="169"/>
      <c r="F23" s="95" t="s">
        <v>121</v>
      </c>
      <c r="G23" s="165"/>
      <c r="H23" s="166"/>
    </row>
    <row r="24" spans="1:8">
      <c r="A24" s="157">
        <v>4</v>
      </c>
      <c r="B24" s="168" t="s">
        <v>242</v>
      </c>
      <c r="C24" s="168"/>
      <c r="D24" s="168" t="s">
        <v>243</v>
      </c>
      <c r="E24" s="169"/>
      <c r="F24" s="95" t="s">
        <v>121</v>
      </c>
      <c r="G24" s="165"/>
      <c r="H24" s="166"/>
    </row>
    <row r="25" spans="1:8">
      <c r="A25" s="157">
        <v>5</v>
      </c>
      <c r="B25" s="168" t="s">
        <v>244</v>
      </c>
      <c r="C25" s="168"/>
      <c r="D25" s="168" t="s">
        <v>245</v>
      </c>
      <c r="E25" s="169"/>
      <c r="F25" s="95" t="s">
        <v>121</v>
      </c>
      <c r="G25" s="165"/>
      <c r="H25" s="166"/>
    </row>
    <row r="26" spans="1:8">
      <c r="A26" s="157">
        <v>6</v>
      </c>
      <c r="B26" s="168" t="s">
        <v>246</v>
      </c>
      <c r="C26" s="168"/>
      <c r="D26" s="168" t="s">
        <v>247</v>
      </c>
      <c r="E26" s="169"/>
      <c r="F26" s="95" t="s">
        <v>121</v>
      </c>
      <c r="G26" s="165"/>
      <c r="H26" s="166"/>
    </row>
    <row r="27" ht="25.5" spans="1:8">
      <c r="A27" s="157">
        <v>7</v>
      </c>
      <c r="B27" s="168" t="s">
        <v>244</v>
      </c>
      <c r="C27" s="168"/>
      <c r="D27" s="168" t="s">
        <v>248</v>
      </c>
      <c r="E27" s="186"/>
      <c r="F27" s="95" t="s">
        <v>121</v>
      </c>
      <c r="G27" s="165"/>
      <c r="H27" s="166"/>
    </row>
    <row r="28" spans="1:8">
      <c r="A28" s="157">
        <v>8</v>
      </c>
      <c r="B28" s="168" t="s">
        <v>249</v>
      </c>
      <c r="C28" s="168"/>
      <c r="D28" s="168"/>
      <c r="E28" s="169"/>
      <c r="F28" s="95" t="s">
        <v>121</v>
      </c>
      <c r="G28" s="165"/>
      <c r="H28" s="166"/>
    </row>
    <row r="29" customHeight="1" spans="1:8">
      <c r="A29" s="157">
        <v>9</v>
      </c>
      <c r="B29" s="168" t="s">
        <v>250</v>
      </c>
      <c r="C29" s="168"/>
      <c r="D29" s="168"/>
      <c r="E29" s="169"/>
      <c r="F29" s="95" t="s">
        <v>121</v>
      </c>
      <c r="G29" s="165"/>
      <c r="H29" s="166"/>
    </row>
    <row r="30" ht="47" customHeight="1" spans="1:8">
      <c r="A30" s="157">
        <v>10</v>
      </c>
      <c r="B30" s="168" t="s">
        <v>212</v>
      </c>
      <c r="C30" s="168"/>
      <c r="D30" s="168" t="s">
        <v>251</v>
      </c>
      <c r="E30" s="169"/>
      <c r="F30" s="95" t="s">
        <v>121</v>
      </c>
      <c r="G30" s="165"/>
      <c r="H30" s="166"/>
    </row>
    <row r="31" ht="27" customHeight="1" spans="1:8">
      <c r="A31" s="157">
        <v>11</v>
      </c>
      <c r="B31" s="158" t="s">
        <v>226</v>
      </c>
      <c r="C31" s="158"/>
      <c r="D31" s="159" t="s">
        <v>149</v>
      </c>
      <c r="E31" s="160"/>
      <c r="F31" s="95" t="s">
        <v>121</v>
      </c>
      <c r="G31" s="165"/>
      <c r="H31" s="166"/>
    </row>
    <row r="32" ht="37" customHeight="1" spans="1:8">
      <c r="A32" s="157">
        <v>12</v>
      </c>
      <c r="B32" s="158" t="s">
        <v>252</v>
      </c>
      <c r="C32" s="158"/>
      <c r="D32" s="159" t="s">
        <v>253</v>
      </c>
      <c r="E32" s="160"/>
      <c r="F32" s="95" t="s">
        <v>121</v>
      </c>
      <c r="G32" s="165"/>
      <c r="H32" s="166"/>
    </row>
    <row r="33" ht="36" customHeight="1" spans="1:8">
      <c r="A33" s="157">
        <v>13</v>
      </c>
      <c r="B33" s="158" t="s">
        <v>254</v>
      </c>
      <c r="C33" s="158"/>
      <c r="D33" s="159" t="s">
        <v>228</v>
      </c>
      <c r="E33" s="160"/>
      <c r="F33" s="95" t="s">
        <v>121</v>
      </c>
      <c r="G33" s="165"/>
      <c r="H33" s="166"/>
    </row>
    <row r="34" customHeight="1" spans="1:8">
      <c r="A34" s="157"/>
      <c r="B34" s="168"/>
      <c r="C34" s="168"/>
      <c r="D34" s="168" t="s">
        <v>255</v>
      </c>
      <c r="E34" s="169"/>
      <c r="F34" s="95" t="s">
        <v>121</v>
      </c>
      <c r="G34" s="165"/>
      <c r="H34" s="166"/>
    </row>
    <row r="35" customHeight="1" spans="1:8">
      <c r="A35" s="157"/>
      <c r="B35" s="168"/>
      <c r="C35" s="168"/>
      <c r="D35" s="168" t="s">
        <v>256</v>
      </c>
      <c r="E35" s="169"/>
      <c r="F35" s="95" t="s">
        <v>121</v>
      </c>
      <c r="G35" s="165"/>
      <c r="H35" s="166"/>
    </row>
    <row r="36" customHeight="1" spans="1:8">
      <c r="A36" s="157"/>
      <c r="B36" s="168"/>
      <c r="C36" s="168"/>
      <c r="D36" s="168" t="s">
        <v>257</v>
      </c>
      <c r="E36" s="169"/>
      <c r="F36" s="95" t="s">
        <v>121</v>
      </c>
      <c r="G36" s="165"/>
      <c r="H36" s="166"/>
    </row>
    <row r="37" customHeight="1" spans="1:8">
      <c r="A37" s="157"/>
      <c r="B37" s="168"/>
      <c r="C37" s="168"/>
      <c r="D37" s="168" t="s">
        <v>258</v>
      </c>
      <c r="E37" s="169"/>
      <c r="F37" s="95" t="s">
        <v>121</v>
      </c>
      <c r="G37" s="165"/>
      <c r="H37" s="166"/>
    </row>
    <row r="38" customHeight="1" spans="1:8">
      <c r="A38" s="157"/>
      <c r="B38" s="168"/>
      <c r="C38" s="168"/>
      <c r="D38" s="168" t="s">
        <v>259</v>
      </c>
      <c r="E38" s="169"/>
      <c r="F38" s="95" t="s">
        <v>121</v>
      </c>
      <c r="G38" s="165"/>
      <c r="H38" s="166"/>
    </row>
    <row r="39" customHeight="1" spans="1:8">
      <c r="A39" s="157"/>
      <c r="B39" s="168"/>
      <c r="C39" s="168"/>
      <c r="D39" s="168"/>
      <c r="E39" s="169"/>
      <c r="F39" s="95" t="s">
        <v>121</v>
      </c>
      <c r="G39" s="165"/>
      <c r="H39" s="166"/>
    </row>
    <row r="40" spans="1:8">
      <c r="A40" s="157"/>
      <c r="B40" s="168"/>
      <c r="C40" s="168"/>
      <c r="D40" s="168"/>
      <c r="E40" s="169"/>
      <c r="F40" s="95" t="s">
        <v>121</v>
      </c>
      <c r="G40" s="165"/>
      <c r="H40" s="166"/>
    </row>
    <row r="41" spans="1:8">
      <c r="A41" s="157"/>
      <c r="B41" s="168"/>
      <c r="C41" s="168"/>
      <c r="D41" s="168"/>
      <c r="E41" s="169"/>
      <c r="F41" s="95" t="s">
        <v>121</v>
      </c>
      <c r="G41" s="165"/>
      <c r="H41" s="166"/>
    </row>
    <row r="42" ht="13.5" spans="1:8">
      <c r="A42" s="170"/>
      <c r="B42" s="171" t="s">
        <v>175</v>
      </c>
      <c r="C42" s="171"/>
      <c r="D42" s="172"/>
      <c r="E42" s="173"/>
      <c r="F42" s="95" t="s">
        <v>121</v>
      </c>
      <c r="G42" s="174"/>
      <c r="H42" s="175"/>
    </row>
    <row r="43" customFormat="1"/>
    <row r="47" ht="16.5" spans="1:8">
      <c r="A47" s="115" t="s">
        <v>220</v>
      </c>
      <c r="B47" s="115"/>
      <c r="C47" s="115"/>
      <c r="D47" s="115"/>
      <c r="E47" s="115"/>
      <c r="F47" s="115"/>
      <c r="G47" s="115"/>
      <c r="H47" s="115"/>
    </row>
    <row r="48" ht="24.75" spans="1:8">
      <c r="A48" s="116"/>
      <c r="B48" s="117" t="s">
        <v>123</v>
      </c>
      <c r="C48" s="117"/>
      <c r="D48" s="118" t="s">
        <v>218</v>
      </c>
      <c r="E48" s="119"/>
      <c r="F48" s="120" t="s">
        <v>124</v>
      </c>
      <c r="G48" s="121" t="s">
        <v>260</v>
      </c>
      <c r="H48" s="122"/>
    </row>
    <row r="49" spans="1:8">
      <c r="A49" s="123"/>
      <c r="B49" s="124" t="s">
        <v>126</v>
      </c>
      <c r="C49" s="125"/>
      <c r="D49" s="126" t="s">
        <v>222</v>
      </c>
      <c r="E49" s="127"/>
      <c r="F49" s="128"/>
      <c r="G49" s="129"/>
      <c r="H49" s="122"/>
    </row>
    <row r="50" spans="1:8">
      <c r="A50" s="130"/>
      <c r="B50" s="124" t="s">
        <v>128</v>
      </c>
      <c r="C50" s="125"/>
      <c r="D50" s="126"/>
      <c r="E50" s="127"/>
      <c r="F50" s="128"/>
      <c r="G50" s="129"/>
      <c r="H50" s="122"/>
    </row>
    <row r="51" spans="1:8">
      <c r="A51" s="130"/>
      <c r="B51" s="124" t="s">
        <v>130</v>
      </c>
      <c r="C51" s="131"/>
      <c r="D51" s="132" t="s">
        <v>223</v>
      </c>
      <c r="E51" s="132"/>
      <c r="F51" s="132"/>
      <c r="G51" s="132"/>
      <c r="H51" s="122"/>
    </row>
    <row r="52" ht="13.5" spans="1:8">
      <c r="A52" s="133"/>
      <c r="B52" s="134" t="s">
        <v>132</v>
      </c>
      <c r="C52" s="135"/>
      <c r="D52" s="136"/>
      <c r="E52" s="128"/>
      <c r="F52" s="128"/>
      <c r="G52" s="129"/>
      <c r="H52" s="137"/>
    </row>
    <row r="53" spans="1:8">
      <c r="A53" s="138"/>
      <c r="B53" s="139" t="s">
        <v>134</v>
      </c>
      <c r="C53" s="139"/>
      <c r="D53" s="140"/>
      <c r="E53" s="141"/>
      <c r="F53" s="142" t="s">
        <v>135</v>
      </c>
      <c r="G53" s="143"/>
      <c r="H53" s="144"/>
    </row>
    <row r="54" ht="13.5" spans="1:8">
      <c r="A54" s="145"/>
      <c r="B54" s="146" t="s">
        <v>137</v>
      </c>
      <c r="C54" s="146"/>
      <c r="D54" s="147" t="s">
        <v>224</v>
      </c>
      <c r="E54" s="148"/>
      <c r="F54" s="149" t="s">
        <v>138</v>
      </c>
      <c r="G54" s="150" t="s">
        <v>225</v>
      </c>
      <c r="H54" s="151"/>
    </row>
    <row r="55" ht="26.25" spans="1:8">
      <c r="A55" s="152" t="s">
        <v>140</v>
      </c>
      <c r="B55" s="153" t="s">
        <v>141</v>
      </c>
      <c r="C55" s="153" t="s">
        <v>142</v>
      </c>
      <c r="D55" s="153" t="s">
        <v>143</v>
      </c>
      <c r="E55" s="153" t="s">
        <v>144</v>
      </c>
      <c r="F55" s="154" t="s">
        <v>145</v>
      </c>
      <c r="G55" s="155" t="s">
        <v>146</v>
      </c>
      <c r="H55" s="156"/>
    </row>
    <row r="56" spans="1:8">
      <c r="A56" s="157">
        <v>1</v>
      </c>
      <c r="B56" s="158" t="s">
        <v>226</v>
      </c>
      <c r="C56" s="158"/>
      <c r="D56" s="159" t="s">
        <v>149</v>
      </c>
      <c r="E56" s="160"/>
      <c r="F56" s="95" t="s">
        <v>121</v>
      </c>
      <c r="G56" s="161"/>
      <c r="H56" s="162"/>
    </row>
    <row r="57" spans="1:8">
      <c r="A57" s="157">
        <v>2</v>
      </c>
      <c r="B57" s="158" t="s">
        <v>227</v>
      </c>
      <c r="C57" s="158"/>
      <c r="D57" s="159" t="s">
        <v>228</v>
      </c>
      <c r="E57" s="160"/>
      <c r="F57" s="95" t="s">
        <v>121</v>
      </c>
      <c r="G57" s="184"/>
      <c r="H57" s="185"/>
    </row>
    <row r="58" spans="1:8">
      <c r="A58" s="157"/>
      <c r="B58" s="158"/>
      <c r="C58" s="158"/>
      <c r="D58" s="159" t="s">
        <v>229</v>
      </c>
      <c r="E58" s="160"/>
      <c r="F58" s="95"/>
      <c r="G58" s="184"/>
      <c r="H58" s="185"/>
    </row>
    <row r="59" spans="1:8">
      <c r="A59" s="157"/>
      <c r="B59" s="158"/>
      <c r="C59" s="158"/>
      <c r="D59" s="159" t="s">
        <v>230</v>
      </c>
      <c r="E59" s="160"/>
      <c r="F59" s="95"/>
      <c r="G59" s="184"/>
      <c r="H59" s="185"/>
    </row>
    <row r="60" ht="25.5" spans="1:8">
      <c r="A60" s="157"/>
      <c r="B60" s="182"/>
      <c r="C60" s="182"/>
      <c r="D60" s="101" t="s">
        <v>231</v>
      </c>
      <c r="E60" s="183"/>
      <c r="F60" s="95" t="s">
        <v>121</v>
      </c>
      <c r="G60" s="165"/>
      <c r="H60" s="166"/>
    </row>
    <row r="61" ht="25.5" spans="1:8">
      <c r="A61" s="157"/>
      <c r="B61" s="167"/>
      <c r="C61" s="168"/>
      <c r="D61" s="168" t="s">
        <v>232</v>
      </c>
      <c r="E61" s="169"/>
      <c r="F61" s="95" t="s">
        <v>121</v>
      </c>
      <c r="G61" s="165"/>
      <c r="H61" s="166"/>
    </row>
    <row r="62" spans="1:8">
      <c r="A62" s="157"/>
      <c r="B62" s="167"/>
      <c r="C62" s="168"/>
      <c r="D62" s="168" t="s">
        <v>233</v>
      </c>
      <c r="E62" s="169"/>
      <c r="F62" s="95" t="s">
        <v>121</v>
      </c>
      <c r="G62" s="165"/>
      <c r="H62" s="166"/>
    </row>
    <row r="63" spans="1:8">
      <c r="A63" s="157"/>
      <c r="B63" s="167"/>
      <c r="C63" s="168"/>
      <c r="D63" s="168" t="s">
        <v>234</v>
      </c>
      <c r="E63" s="169"/>
      <c r="F63" s="95" t="s">
        <v>121</v>
      </c>
      <c r="G63" s="165"/>
      <c r="H63" s="166"/>
    </row>
    <row r="64" spans="1:8">
      <c r="A64" s="157"/>
      <c r="B64" s="167"/>
      <c r="C64" s="168"/>
      <c r="D64" s="168" t="s">
        <v>235</v>
      </c>
      <c r="E64" s="169"/>
      <c r="F64" s="95" t="s">
        <v>121</v>
      </c>
      <c r="G64" s="165"/>
      <c r="H64" s="166"/>
    </row>
    <row r="65" spans="1:8">
      <c r="A65" s="157"/>
      <c r="B65" s="167"/>
      <c r="C65" s="168"/>
      <c r="D65" s="168" t="s">
        <v>261</v>
      </c>
      <c r="E65" s="169"/>
      <c r="F65" s="95" t="s">
        <v>121</v>
      </c>
      <c r="G65" s="165"/>
      <c r="H65" s="166"/>
    </row>
    <row r="66" spans="1:8">
      <c r="A66" s="157"/>
      <c r="B66" s="167"/>
      <c r="C66" s="168"/>
      <c r="D66" s="168" t="s">
        <v>237</v>
      </c>
      <c r="E66" s="169"/>
      <c r="F66" s="95" t="s">
        <v>121</v>
      </c>
      <c r="G66" s="165"/>
      <c r="H66" s="166"/>
    </row>
    <row r="67" spans="1:8">
      <c r="A67" s="157"/>
      <c r="B67" s="168"/>
      <c r="C67" s="168"/>
      <c r="D67" s="168" t="s">
        <v>238</v>
      </c>
      <c r="E67" s="169"/>
      <c r="F67" s="95" t="s">
        <v>121</v>
      </c>
      <c r="G67" s="165"/>
      <c r="H67" s="166"/>
    </row>
    <row r="68" spans="1:8">
      <c r="A68" s="157"/>
      <c r="B68" s="168"/>
      <c r="C68" s="168"/>
      <c r="D68" s="168" t="s">
        <v>239</v>
      </c>
      <c r="E68" s="169"/>
      <c r="F68" s="95" t="s">
        <v>121</v>
      </c>
      <c r="G68" s="165"/>
      <c r="H68" s="166"/>
    </row>
    <row r="69" spans="1:8">
      <c r="A69" s="157">
        <v>3</v>
      </c>
      <c r="B69" s="168" t="s">
        <v>240</v>
      </c>
      <c r="C69" s="168"/>
      <c r="D69" s="168" t="s">
        <v>241</v>
      </c>
      <c r="E69" s="169"/>
      <c r="F69" s="95" t="s">
        <v>121</v>
      </c>
      <c r="G69" s="165"/>
      <c r="H69" s="166"/>
    </row>
    <row r="70" spans="1:8">
      <c r="A70" s="157">
        <v>4</v>
      </c>
      <c r="B70" s="168" t="s">
        <v>242</v>
      </c>
      <c r="C70" s="168"/>
      <c r="D70" s="168" t="s">
        <v>243</v>
      </c>
      <c r="E70" s="169"/>
      <c r="F70" s="95" t="s">
        <v>121</v>
      </c>
      <c r="G70" s="165"/>
      <c r="H70" s="166"/>
    </row>
    <row r="71" spans="1:8">
      <c r="A71" s="157">
        <v>5</v>
      </c>
      <c r="B71" s="168" t="s">
        <v>244</v>
      </c>
      <c r="C71" s="168"/>
      <c r="D71" s="168" t="s">
        <v>245</v>
      </c>
      <c r="E71" s="169"/>
      <c r="F71" s="95" t="s">
        <v>121</v>
      </c>
      <c r="G71" s="165"/>
      <c r="H71" s="166"/>
    </row>
    <row r="72" spans="1:8">
      <c r="A72" s="157">
        <v>6</v>
      </c>
      <c r="B72" s="168" t="s">
        <v>246</v>
      </c>
      <c r="C72" s="168"/>
      <c r="D72" s="168" t="s">
        <v>247</v>
      </c>
      <c r="E72" s="169"/>
      <c r="F72" s="95" t="s">
        <v>121</v>
      </c>
      <c r="G72" s="165"/>
      <c r="H72" s="166"/>
    </row>
    <row r="73" ht="25.5" spans="1:8">
      <c r="A73" s="157">
        <v>7</v>
      </c>
      <c r="B73" s="168" t="s">
        <v>244</v>
      </c>
      <c r="C73" s="168"/>
      <c r="D73" s="168" t="s">
        <v>248</v>
      </c>
      <c r="E73" s="186"/>
      <c r="F73" s="95" t="s">
        <v>121</v>
      </c>
      <c r="G73" s="165"/>
      <c r="H73" s="166"/>
    </row>
    <row r="74" spans="1:8">
      <c r="A74" s="157">
        <v>8</v>
      </c>
      <c r="B74" s="168" t="s">
        <v>249</v>
      </c>
      <c r="C74" s="168"/>
      <c r="D74" s="168"/>
      <c r="E74" s="169"/>
      <c r="F74" s="95" t="s">
        <v>121</v>
      </c>
      <c r="G74" s="165"/>
      <c r="H74" s="166"/>
    </row>
    <row r="75" spans="1:8">
      <c r="A75" s="157">
        <v>9</v>
      </c>
      <c r="B75" s="168" t="s">
        <v>250</v>
      </c>
      <c r="C75" s="168"/>
      <c r="D75" s="168"/>
      <c r="E75" s="169"/>
      <c r="F75" s="95" t="s">
        <v>121</v>
      </c>
      <c r="G75" s="165"/>
      <c r="H75" s="166"/>
    </row>
    <row r="76" spans="1:8">
      <c r="A76" s="157">
        <v>10</v>
      </c>
      <c r="B76" s="168" t="s">
        <v>262</v>
      </c>
      <c r="C76" s="168"/>
      <c r="D76" s="168" t="s">
        <v>263</v>
      </c>
      <c r="E76" s="169"/>
      <c r="F76" s="95"/>
      <c r="G76" s="165"/>
      <c r="H76" s="166"/>
    </row>
    <row r="77" ht="37" customHeight="1" spans="1:8">
      <c r="A77" s="157">
        <v>11</v>
      </c>
      <c r="B77" s="168" t="s">
        <v>212</v>
      </c>
      <c r="C77" s="168"/>
      <c r="D77" s="168" t="s">
        <v>251</v>
      </c>
      <c r="E77" s="169"/>
      <c r="F77" s="95" t="s">
        <v>121</v>
      </c>
      <c r="G77" s="165"/>
      <c r="H77" s="166"/>
    </row>
    <row r="78" spans="1:8">
      <c r="A78" s="157">
        <v>12</v>
      </c>
      <c r="B78" s="158" t="s">
        <v>226</v>
      </c>
      <c r="C78" s="158"/>
      <c r="D78" s="159" t="s">
        <v>149</v>
      </c>
      <c r="E78" s="160"/>
      <c r="F78" s="95" t="s">
        <v>121</v>
      </c>
      <c r="G78" s="165"/>
      <c r="H78" s="166"/>
    </row>
    <row r="79" ht="36" spans="1:8">
      <c r="A79" s="157">
        <v>13</v>
      </c>
      <c r="B79" s="158" t="s">
        <v>264</v>
      </c>
      <c r="C79" s="158"/>
      <c r="D79" s="159" t="s">
        <v>253</v>
      </c>
      <c r="E79" s="160"/>
      <c r="F79" s="95"/>
      <c r="G79" s="165"/>
      <c r="H79" s="166"/>
    </row>
    <row r="80" ht="24" spans="1:8">
      <c r="A80" s="157">
        <v>14</v>
      </c>
      <c r="B80" s="158" t="s">
        <v>265</v>
      </c>
      <c r="C80" s="158"/>
      <c r="D80" s="159" t="s">
        <v>228</v>
      </c>
      <c r="E80" s="160"/>
      <c r="F80" s="95"/>
      <c r="G80" s="165"/>
      <c r="H80" s="166"/>
    </row>
    <row r="81" spans="1:8">
      <c r="A81" s="157"/>
      <c r="B81" s="168"/>
      <c r="C81" s="168"/>
      <c r="D81" s="168" t="s">
        <v>255</v>
      </c>
      <c r="E81" s="169"/>
      <c r="F81" s="95"/>
      <c r="G81" s="165"/>
      <c r="H81" s="166"/>
    </row>
    <row r="82" spans="1:8">
      <c r="A82" s="157"/>
      <c r="B82" s="168"/>
      <c r="C82" s="168"/>
      <c r="D82" s="168" t="s">
        <v>256</v>
      </c>
      <c r="E82" s="169"/>
      <c r="F82" s="95"/>
      <c r="G82" s="165"/>
      <c r="H82" s="166"/>
    </row>
    <row r="83" spans="1:8">
      <c r="A83" s="157"/>
      <c r="B83" s="168"/>
      <c r="C83" s="168"/>
      <c r="D83" s="168" t="s">
        <v>257</v>
      </c>
      <c r="E83" s="169"/>
      <c r="F83" s="95"/>
      <c r="G83" s="165"/>
      <c r="H83" s="166"/>
    </row>
    <row r="84" spans="1:8">
      <c r="A84" s="157"/>
      <c r="B84" s="168"/>
      <c r="C84" s="168"/>
      <c r="D84" s="168" t="s">
        <v>258</v>
      </c>
      <c r="E84" s="169"/>
      <c r="F84" s="95" t="s">
        <v>121</v>
      </c>
      <c r="G84" s="165"/>
      <c r="H84" s="166"/>
    </row>
    <row r="85" spans="1:8">
      <c r="A85" s="157"/>
      <c r="B85" s="168"/>
      <c r="C85" s="168"/>
      <c r="D85" s="168" t="s">
        <v>259</v>
      </c>
      <c r="E85" s="169"/>
      <c r="F85" s="95" t="s">
        <v>121</v>
      </c>
      <c r="G85" s="165"/>
      <c r="H85" s="166"/>
    </row>
    <row r="86" spans="1:8">
      <c r="A86" s="157"/>
      <c r="B86" s="168"/>
      <c r="C86" s="168"/>
      <c r="D86" s="168" t="s">
        <v>263</v>
      </c>
      <c r="E86" s="169"/>
      <c r="F86" s="95" t="s">
        <v>121</v>
      </c>
      <c r="G86" s="165"/>
      <c r="H86" s="166"/>
    </row>
    <row r="87" spans="1:8">
      <c r="A87" s="157"/>
      <c r="B87" s="168"/>
      <c r="C87" s="168"/>
      <c r="D87" s="168"/>
      <c r="E87" s="169"/>
      <c r="F87" s="95" t="s">
        <v>121</v>
      </c>
      <c r="G87" s="165"/>
      <c r="H87" s="166"/>
    </row>
    <row r="88" ht="13.5" spans="1:8">
      <c r="A88" s="170"/>
      <c r="B88" s="171" t="s">
        <v>175</v>
      </c>
      <c r="C88" s="171"/>
      <c r="D88" s="172"/>
      <c r="E88" s="173"/>
      <c r="F88" s="95" t="s">
        <v>121</v>
      </c>
      <c r="G88" s="174"/>
      <c r="H88" s="175"/>
    </row>
  </sheetData>
  <mergeCells count="50">
    <mergeCell ref="A1:H1"/>
    <mergeCell ref="D3:G3"/>
    <mergeCell ref="D4:G4"/>
    <mergeCell ref="D5:G5"/>
    <mergeCell ref="D6:G6"/>
    <mergeCell ref="G9:H9"/>
    <mergeCell ref="G10:H10"/>
    <mergeCell ref="G14:H14"/>
    <mergeCell ref="G15:H15"/>
    <mergeCell ref="G16:H16"/>
    <mergeCell ref="G18:H18"/>
    <mergeCell ref="G19:H19"/>
    <mergeCell ref="G20:H20"/>
    <mergeCell ref="G21:H21"/>
    <mergeCell ref="G23:H23"/>
    <mergeCell ref="G24:H24"/>
    <mergeCell ref="G25:H25"/>
    <mergeCell ref="G26:H26"/>
    <mergeCell ref="G27:H27"/>
    <mergeCell ref="G28:H28"/>
    <mergeCell ref="G29:H29"/>
    <mergeCell ref="G30:H30"/>
    <mergeCell ref="G31:H31"/>
    <mergeCell ref="G41:H41"/>
    <mergeCell ref="G42:H42"/>
    <mergeCell ref="A47:H47"/>
    <mergeCell ref="D49:G49"/>
    <mergeCell ref="D50:G50"/>
    <mergeCell ref="D51:G51"/>
    <mergeCell ref="D52:G52"/>
    <mergeCell ref="G55:H55"/>
    <mergeCell ref="G56:H56"/>
    <mergeCell ref="G60:H60"/>
    <mergeCell ref="G61:H61"/>
    <mergeCell ref="G62:H62"/>
    <mergeCell ref="G64:H64"/>
    <mergeCell ref="G65:H65"/>
    <mergeCell ref="G66:H66"/>
    <mergeCell ref="G67:H67"/>
    <mergeCell ref="G69:H69"/>
    <mergeCell ref="G70:H70"/>
    <mergeCell ref="G71:H71"/>
    <mergeCell ref="G72:H72"/>
    <mergeCell ref="G73:H73"/>
    <mergeCell ref="G74:H74"/>
    <mergeCell ref="G75:H75"/>
    <mergeCell ref="G77:H77"/>
    <mergeCell ref="G78:H78"/>
    <mergeCell ref="G87:H87"/>
    <mergeCell ref="G88:H88"/>
  </mergeCells>
  <conditionalFormatting sqref="F10:F42">
    <cfRule type="cellIs" dxfId="1" priority="52" stopIfTrue="1" operator="equal">
      <formula>"F"</formula>
    </cfRule>
    <cfRule type="cellIs" dxfId="2" priority="53" stopIfTrue="1" operator="equal">
      <formula>"B"</formula>
    </cfRule>
    <cfRule type="cellIs" dxfId="3" priority="54" stopIfTrue="1" operator="equal">
      <formula>"u"</formula>
    </cfRule>
  </conditionalFormatting>
  <conditionalFormatting sqref="F56:F88">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7 F22 F23 F56 F57 F63 F68 F69 F75 F76 F12:F13 F14:F16 F18:F21 F24:F28 F29:F31 F32:F40 F41:F42 F58:F59 F60:F62 F64:F67 F70:F74 F77:F78 F79:F83 F84:F88">
      <formula1>"U,P,F,B,S,n/a"</formula1>
    </dataValidation>
  </dataValidations>
  <hyperlinks>
    <hyperlink ref="G2" location="'Schedule Blend'!A1" display="UC004-01"/>
    <hyperlink ref="G48" location="'Schedule Blend'!A1" display="UC004-02"/>
  </hyperlink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B15" sqref="B15"/>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COUNTIF($D$12:$D$13,"U")</f>
        <v>0</v>
      </c>
      <c r="F4" s="73" t="str">
        <f t="shared" ref="F4:F8" si="0">IF($E$9=0,"-",$E4/$E$9)</f>
        <v>-</v>
      </c>
      <c r="G4" s="74">
        <f>SUMIF($D$12:$D$13,"U",$G$12:$G$13)/60</f>
        <v>0</v>
      </c>
      <c r="H4" s="67"/>
      <c r="I4" s="67"/>
    </row>
    <row r="5" s="61" customFormat="1" ht="12" spans="1:9">
      <c r="A5" s="67"/>
      <c r="B5" s="67"/>
      <c r="C5" s="67"/>
      <c r="D5" s="71" t="s">
        <v>107</v>
      </c>
      <c r="E5" s="72">
        <f>COUNTIF($D$12:$D$13,"P")</f>
        <v>0</v>
      </c>
      <c r="F5" s="73" t="str">
        <f t="shared" si="0"/>
        <v>-</v>
      </c>
      <c r="G5" s="75">
        <f>SUMIF($D$12:$D$13,"P",$G$12:$G$13)/60</f>
        <v>0</v>
      </c>
      <c r="H5" s="67"/>
      <c r="I5" s="67"/>
    </row>
    <row r="6" s="61" customFormat="1" ht="12" spans="1:9">
      <c r="A6" s="67"/>
      <c r="B6" s="67"/>
      <c r="C6" s="67"/>
      <c r="D6" s="71" t="s">
        <v>108</v>
      </c>
      <c r="E6" s="72">
        <f>COUNTIF($D$12:$D$13,"F")</f>
        <v>0</v>
      </c>
      <c r="F6" s="73" t="str">
        <f t="shared" si="0"/>
        <v>-</v>
      </c>
      <c r="G6" s="75">
        <f>SUMIF($D$12:$D$13,"F",$G$12:$G$13)/60</f>
        <v>0</v>
      </c>
      <c r="H6" s="67"/>
      <c r="I6" s="67"/>
    </row>
    <row r="7" s="61" customFormat="1" ht="12" spans="1:9">
      <c r="A7" s="76"/>
      <c r="B7" s="76"/>
      <c r="C7" s="77"/>
      <c r="D7" s="71" t="s">
        <v>109</v>
      </c>
      <c r="E7" s="72">
        <f>COUNTIF($D$12:$D$13,"S")</f>
        <v>0</v>
      </c>
      <c r="F7" s="73" t="str">
        <f t="shared" si="0"/>
        <v>-</v>
      </c>
      <c r="G7" s="75">
        <f>SUMIF($D$12:$D$13,"S",$G$12:$G$13)/60</f>
        <v>0</v>
      </c>
      <c r="H7" s="67"/>
      <c r="I7" s="67"/>
    </row>
    <row r="8" s="61" customFormat="1" ht="12" spans="1:9">
      <c r="A8" s="76"/>
      <c r="B8" s="76"/>
      <c r="C8" s="77"/>
      <c r="D8" s="71" t="s">
        <v>110</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176" t="s">
        <v>266</v>
      </c>
      <c r="B13" s="91"/>
      <c r="C13" s="91"/>
      <c r="D13" s="91"/>
      <c r="E13" s="91"/>
      <c r="F13" s="91"/>
      <c r="G13" s="91"/>
      <c r="H13" s="91"/>
      <c r="I13" s="111"/>
    </row>
    <row r="14" ht="24" spans="1:9">
      <c r="A14" s="100">
        <f>MAX(A$12:A13)+1</f>
        <v>1</v>
      </c>
      <c r="B14" s="177" t="s">
        <v>267</v>
      </c>
      <c r="C14" s="178" t="s">
        <v>268</v>
      </c>
      <c r="D14" s="95" t="s">
        <v>121</v>
      </c>
      <c r="E14" s="103"/>
      <c r="F14" s="104"/>
      <c r="G14" s="98"/>
      <c r="H14" s="105"/>
      <c r="I14" s="104"/>
    </row>
    <row r="15" spans="1:9">
      <c r="A15" s="100">
        <f>MAX(A$12:A14)+1</f>
        <v>2</v>
      </c>
      <c r="B15" s="179"/>
      <c r="C15" s="102"/>
      <c r="D15" s="95" t="s">
        <v>121</v>
      </c>
      <c r="E15" s="103"/>
      <c r="F15" s="104"/>
      <c r="G15" s="98"/>
      <c r="H15" s="105"/>
      <c r="I15" s="104"/>
    </row>
    <row r="16" spans="1:9">
      <c r="A16" s="100">
        <f>MAX(A$12:A15)+1</f>
        <v>3</v>
      </c>
      <c r="B16" s="180"/>
      <c r="C16" s="102"/>
      <c r="D16" s="95" t="s">
        <v>121</v>
      </c>
      <c r="E16" s="103"/>
      <c r="F16" s="104"/>
      <c r="G16" s="98"/>
      <c r="H16" s="105"/>
      <c r="I16" s="104"/>
    </row>
    <row r="17" spans="1:9">
      <c r="A17" s="100">
        <f>MAX(A$12:A16)+1</f>
        <v>4</v>
      </c>
      <c r="B17" s="180"/>
      <c r="C17" s="102"/>
      <c r="D17" s="95" t="s">
        <v>121</v>
      </c>
      <c r="E17" s="103"/>
      <c r="F17" s="104"/>
      <c r="G17" s="98"/>
      <c r="H17" s="105"/>
      <c r="I17" s="104"/>
    </row>
    <row r="18" spans="1:9">
      <c r="A18" s="100">
        <f>MAX(A$12:A17)+1</f>
        <v>5</v>
      </c>
      <c r="B18" s="180"/>
      <c r="C18" s="102"/>
      <c r="D18" s="95" t="s">
        <v>121</v>
      </c>
      <c r="E18" s="103"/>
      <c r="F18" s="104"/>
      <c r="G18" s="98"/>
      <c r="H18" s="105"/>
      <c r="I18" s="104"/>
    </row>
    <row r="19" spans="1:9">
      <c r="A19" s="100">
        <f>MAX(A$12:A18)+1</f>
        <v>6</v>
      </c>
      <c r="B19" s="181"/>
      <c r="C19" s="101"/>
      <c r="D19" s="95" t="s">
        <v>121</v>
      </c>
      <c r="E19" s="103"/>
      <c r="F19" s="104"/>
      <c r="G19" s="98"/>
      <c r="H19" s="105"/>
      <c r="I19" s="104"/>
    </row>
    <row r="20" spans="1:9">
      <c r="A20" s="100">
        <f>MAX(A$12:A19)+1</f>
        <v>7</v>
      </c>
      <c r="B20" s="102"/>
      <c r="C20" s="101"/>
      <c r="D20" s="95" t="s">
        <v>121</v>
      </c>
      <c r="E20" s="103"/>
      <c r="F20" s="104"/>
      <c r="G20" s="98"/>
      <c r="H20" s="105"/>
      <c r="I20" s="104"/>
    </row>
    <row r="21" spans="1:9">
      <c r="A21" s="100">
        <f>MAX(A$12:A20)+1</f>
        <v>8</v>
      </c>
      <c r="B21" s="101"/>
      <c r="C21" s="101"/>
      <c r="D21" s="95" t="s">
        <v>121</v>
      </c>
      <c r="E21" s="103"/>
      <c r="F21" s="104"/>
      <c r="G21" s="98"/>
      <c r="H21" s="105"/>
      <c r="I21" s="104"/>
    </row>
    <row r="22" spans="1:9">
      <c r="A22" s="100">
        <f>MAX(A$12:A21)+1</f>
        <v>9</v>
      </c>
      <c r="B22" s="102"/>
      <c r="C22" s="101"/>
      <c r="D22" s="95" t="s">
        <v>121</v>
      </c>
      <c r="E22" s="103"/>
      <c r="F22" s="104"/>
      <c r="G22" s="98"/>
      <c r="H22" s="105"/>
      <c r="I22" s="104"/>
    </row>
    <row r="23" spans="1:9">
      <c r="A23" s="100">
        <f>MAX(A$12:A22)+1</f>
        <v>10</v>
      </c>
      <c r="B23" s="102"/>
      <c r="C23" s="101"/>
      <c r="D23" s="95" t="s">
        <v>121</v>
      </c>
      <c r="E23" s="103"/>
      <c r="F23" s="104"/>
      <c r="G23" s="98"/>
      <c r="H23" s="105"/>
      <c r="I23" s="104"/>
    </row>
    <row r="24" spans="1:9">
      <c r="A24" s="100">
        <f>MAX(A$12:A23)+1</f>
        <v>11</v>
      </c>
      <c r="B24" s="101"/>
      <c r="C24" s="101"/>
      <c r="D24" s="95" t="s">
        <v>121</v>
      </c>
      <c r="E24" s="103"/>
      <c r="F24" s="104"/>
      <c r="G24" s="98"/>
      <c r="H24" s="105"/>
      <c r="I24" s="104"/>
    </row>
    <row r="25" spans="1:9">
      <c r="A25" s="100">
        <f>MAX(A$12:A24)+1</f>
        <v>12</v>
      </c>
      <c r="B25" s="102"/>
      <c r="C25" s="101"/>
      <c r="D25" s="95" t="s">
        <v>121</v>
      </c>
      <c r="E25" s="103"/>
      <c r="F25" s="104"/>
      <c r="G25" s="98"/>
      <c r="H25" s="105"/>
      <c r="I25" s="104"/>
    </row>
    <row r="26" spans="1:9">
      <c r="A26" s="100">
        <f>MAX(A$12:A25)+1</f>
        <v>13</v>
      </c>
      <c r="B26" s="102"/>
      <c r="C26" s="101"/>
      <c r="D26" s="95" t="s">
        <v>121</v>
      </c>
      <c r="E26" s="103"/>
      <c r="F26" s="104"/>
      <c r="G26" s="98"/>
      <c r="H26" s="105"/>
      <c r="I26" s="104"/>
    </row>
    <row r="27" spans="1:9">
      <c r="A27" s="100">
        <f>MAX(A$12:A26)+1</f>
        <v>14</v>
      </c>
      <c r="B27" s="101"/>
      <c r="C27" s="101"/>
      <c r="D27" s="95" t="s">
        <v>121</v>
      </c>
      <c r="E27" s="103"/>
      <c r="F27" s="104"/>
      <c r="G27" s="98"/>
      <c r="H27" s="105"/>
      <c r="I27" s="104"/>
    </row>
    <row r="28" spans="1:9">
      <c r="A28" s="100">
        <f>MAX(A$12:A27)+1</f>
        <v>15</v>
      </c>
      <c r="B28" s="102"/>
      <c r="C28" s="101"/>
      <c r="D28" s="95" t="s">
        <v>121</v>
      </c>
      <c r="E28" s="103"/>
      <c r="F28" s="104"/>
      <c r="G28" s="98"/>
      <c r="H28" s="105"/>
      <c r="I28" s="104"/>
    </row>
    <row r="29" spans="1:9">
      <c r="A29" s="100">
        <f>MAX(A$12:A28)+1</f>
        <v>16</v>
      </c>
      <c r="B29" s="102"/>
      <c r="C29" s="101"/>
      <c r="D29" s="95" t="s">
        <v>121</v>
      </c>
      <c r="E29" s="103"/>
      <c r="F29" s="104"/>
      <c r="G29" s="98"/>
      <c r="H29" s="105"/>
      <c r="I29" s="104"/>
    </row>
    <row r="30" spans="1:9">
      <c r="A30" s="100">
        <f>MAX(A$12:A29)+1</f>
        <v>17</v>
      </c>
      <c r="B30" s="101"/>
      <c r="C30" s="101"/>
      <c r="D30" s="95" t="s">
        <v>121</v>
      </c>
      <c r="E30" s="103"/>
      <c r="F30" s="104"/>
      <c r="G30" s="98"/>
      <c r="H30" s="105"/>
      <c r="I30" s="104"/>
    </row>
    <row r="31" spans="1:9">
      <c r="A31" s="100">
        <f>MAX(A$12:A30)+1</f>
        <v>18</v>
      </c>
      <c r="B31" s="102"/>
      <c r="C31" s="101"/>
      <c r="D31" s="95" t="s">
        <v>121</v>
      </c>
      <c r="E31" s="103"/>
      <c r="F31" s="104"/>
      <c r="G31" s="98"/>
      <c r="H31" s="105"/>
      <c r="I31" s="104"/>
    </row>
    <row r="32" spans="1:9">
      <c r="A32" s="100">
        <f>MAX(A$12:A31)+1</f>
        <v>19</v>
      </c>
      <c r="B32" s="102"/>
      <c r="C32" s="101"/>
      <c r="D32" s="95" t="s">
        <v>121</v>
      </c>
      <c r="E32" s="103"/>
      <c r="F32" s="104"/>
      <c r="G32" s="98"/>
      <c r="H32" s="105"/>
      <c r="I32" s="104"/>
    </row>
    <row r="33" spans="1:9">
      <c r="A33" s="100">
        <f>MAX(A$12:A32)+1</f>
        <v>20</v>
      </c>
      <c r="B33" s="101"/>
      <c r="C33" s="101"/>
      <c r="D33" s="95" t="s">
        <v>121</v>
      </c>
      <c r="E33" s="103"/>
      <c r="F33" s="104"/>
      <c r="G33" s="98"/>
      <c r="H33" s="105"/>
      <c r="I33" s="104"/>
    </row>
    <row r="34" spans="1:9">
      <c r="A34" s="100">
        <f>MAX(A$12:A33)+1</f>
        <v>21</v>
      </c>
      <c r="B34" s="102"/>
      <c r="C34" s="101"/>
      <c r="D34" s="95" t="s">
        <v>121</v>
      </c>
      <c r="E34" s="103"/>
      <c r="F34" s="104"/>
      <c r="G34" s="98"/>
      <c r="H34" s="105"/>
      <c r="I34" s="104"/>
    </row>
    <row r="35" spans="1:9">
      <c r="A35" s="100">
        <f>MAX(A$12:A34)+1</f>
        <v>22</v>
      </c>
      <c r="B35" s="102"/>
      <c r="C35" s="101"/>
      <c r="D35" s="95" t="s">
        <v>121</v>
      </c>
      <c r="E35" s="103"/>
      <c r="F35" s="104"/>
      <c r="G35" s="98"/>
      <c r="H35" s="105"/>
      <c r="I35" s="104"/>
    </row>
    <row r="36" spans="1:9">
      <c r="A36" s="100">
        <f>MAX(A$12:A35)+1</f>
        <v>23</v>
      </c>
      <c r="B36" s="101"/>
      <c r="C36" s="101"/>
      <c r="D36" s="95" t="s">
        <v>121</v>
      </c>
      <c r="E36" s="103"/>
      <c r="F36" s="104"/>
      <c r="G36" s="98"/>
      <c r="H36" s="105"/>
      <c r="I36" s="104"/>
    </row>
    <row r="37" spans="1:9">
      <c r="A37" s="100">
        <f>MAX(A$12:A36)+1</f>
        <v>24</v>
      </c>
      <c r="B37" s="102"/>
      <c r="C37" s="101"/>
      <c r="D37" s="95" t="s">
        <v>121</v>
      </c>
      <c r="E37" s="103"/>
      <c r="F37" s="104"/>
      <c r="G37" s="98"/>
      <c r="H37" s="105"/>
      <c r="I37" s="104"/>
    </row>
    <row r="38" spans="1:9">
      <c r="A38" s="100">
        <f>MAX(A$12:A37)+1</f>
        <v>25</v>
      </c>
      <c r="B38" s="102"/>
      <c r="C38" s="101"/>
      <c r="D38" s="95" t="s">
        <v>121</v>
      </c>
      <c r="E38" s="103"/>
      <c r="F38" s="104"/>
      <c r="G38" s="98"/>
      <c r="H38" s="105"/>
      <c r="I38" s="104"/>
    </row>
    <row r="39" spans="1:9">
      <c r="A39" s="100">
        <f>MAX(A$12:A38)+1</f>
        <v>26</v>
      </c>
      <c r="B39" s="101"/>
      <c r="C39" s="101"/>
      <c r="D39" s="95" t="s">
        <v>121</v>
      </c>
      <c r="E39" s="103"/>
      <c r="F39" s="104"/>
      <c r="G39" s="98"/>
      <c r="H39" s="105"/>
      <c r="I39" s="104"/>
    </row>
    <row r="40" spans="1:9">
      <c r="A40" s="100">
        <f>MAX(A$12:A39)+1</f>
        <v>27</v>
      </c>
      <c r="B40" s="102"/>
      <c r="C40" s="101"/>
      <c r="D40" s="95" t="s">
        <v>121</v>
      </c>
      <c r="E40" s="103"/>
      <c r="F40" s="104"/>
      <c r="G40" s="98"/>
      <c r="H40" s="105"/>
      <c r="I40" s="104"/>
    </row>
    <row r="41" spans="1:9">
      <c r="A41" s="100">
        <f>MAX(A$12:A40)+1</f>
        <v>28</v>
      </c>
      <c r="B41" s="102"/>
      <c r="C41" s="101"/>
      <c r="D41" s="95" t="s">
        <v>121</v>
      </c>
      <c r="E41" s="103"/>
      <c r="F41" s="104"/>
      <c r="G41" s="98"/>
      <c r="H41" s="105"/>
      <c r="I41" s="104"/>
    </row>
    <row r="42" spans="1:9">
      <c r="A42" s="100">
        <f>MAX(A$12:A41)+1</f>
        <v>29</v>
      </c>
      <c r="B42" s="101"/>
      <c r="C42" s="101"/>
      <c r="D42" s="95" t="s">
        <v>121</v>
      </c>
      <c r="E42" s="103"/>
      <c r="F42" s="104"/>
      <c r="G42" s="98"/>
      <c r="H42" s="105"/>
      <c r="I42" s="104"/>
    </row>
    <row r="43" spans="1:9">
      <c r="A43" s="100">
        <f>MAX(A$12:A42)+1</f>
        <v>30</v>
      </c>
      <c r="B43" s="102"/>
      <c r="C43" s="101"/>
      <c r="D43" s="95" t="s">
        <v>121</v>
      </c>
      <c r="E43" s="103"/>
      <c r="F43" s="104"/>
      <c r="G43" s="98"/>
      <c r="H43" s="105"/>
      <c r="I43" s="104"/>
    </row>
    <row r="44" spans="1:9">
      <c r="A44" s="100">
        <f>MAX(A$12:A43)+1</f>
        <v>31</v>
      </c>
      <c r="B44" s="102"/>
      <c r="C44" s="101"/>
      <c r="D44" s="95" t="s">
        <v>121</v>
      </c>
      <c r="E44" s="103"/>
      <c r="F44" s="104"/>
      <c r="G44" s="98"/>
      <c r="H44" s="105"/>
      <c r="I44" s="104"/>
    </row>
    <row r="45" spans="1:9">
      <c r="A45" s="100">
        <f>MAX(A$12:A44)+1</f>
        <v>32</v>
      </c>
      <c r="B45" s="101"/>
      <c r="C45" s="101"/>
      <c r="D45" s="95" t="s">
        <v>121</v>
      </c>
      <c r="E45" s="103"/>
      <c r="F45" s="104"/>
      <c r="G45" s="98"/>
      <c r="H45" s="105"/>
      <c r="I45" s="104"/>
    </row>
    <row r="46" spans="1:9">
      <c r="A46" s="100">
        <f>MAX(A$12:A45)+1</f>
        <v>33</v>
      </c>
      <c r="B46" s="102"/>
      <c r="C46" s="101"/>
      <c r="D46" s="95" t="s">
        <v>121</v>
      </c>
      <c r="E46" s="103"/>
      <c r="F46" s="104"/>
      <c r="G46" s="98"/>
      <c r="H46" s="105"/>
      <c r="I46" s="104"/>
    </row>
    <row r="47" spans="1:9">
      <c r="A47" s="100">
        <f>MAX(A$12:A46)+1</f>
        <v>34</v>
      </c>
      <c r="B47" s="102"/>
      <c r="C47" s="101"/>
      <c r="D47" s="95" t="s">
        <v>121</v>
      </c>
      <c r="E47" s="103"/>
      <c r="F47" s="104"/>
      <c r="G47" s="98"/>
      <c r="H47" s="105"/>
      <c r="I47" s="104"/>
    </row>
    <row r="48" spans="1:9">
      <c r="A48" s="100">
        <f>MAX(A$12:A47)+1</f>
        <v>35</v>
      </c>
      <c r="B48" s="101"/>
      <c r="C48" s="101"/>
      <c r="D48" s="95" t="s">
        <v>121</v>
      </c>
      <c r="E48" s="103"/>
      <c r="F48" s="104"/>
      <c r="G48" s="98"/>
      <c r="H48" s="105"/>
      <c r="I48" s="104"/>
    </row>
    <row r="49" spans="1:9">
      <c r="A49" s="100">
        <f>MAX(A$12:A48)+1</f>
        <v>36</v>
      </c>
      <c r="B49" s="102"/>
      <c r="C49" s="101"/>
      <c r="D49" s="95" t="s">
        <v>121</v>
      </c>
      <c r="E49" s="103"/>
      <c r="F49" s="104"/>
      <c r="G49" s="98"/>
      <c r="H49" s="105"/>
      <c r="I49" s="104"/>
    </row>
    <row r="50" spans="1:9">
      <c r="A50" s="100">
        <f>MAX(A$12:A49)+1</f>
        <v>37</v>
      </c>
      <c r="B50" s="102"/>
      <c r="C50" s="101"/>
      <c r="D50" s="95" t="s">
        <v>121</v>
      </c>
      <c r="E50" s="103"/>
      <c r="F50" s="104"/>
      <c r="G50" s="98"/>
      <c r="H50" s="105"/>
      <c r="I50" s="104"/>
    </row>
    <row r="51" spans="1:9">
      <c r="A51" s="100">
        <f>MAX(A$12:A50)+1</f>
        <v>38</v>
      </c>
      <c r="B51" s="101"/>
      <c r="C51" s="101"/>
      <c r="D51" s="95" t="s">
        <v>121</v>
      </c>
      <c r="E51" s="103"/>
      <c r="F51" s="104"/>
      <c r="G51" s="98"/>
      <c r="H51" s="105"/>
      <c r="I51" s="104"/>
    </row>
    <row r="52" spans="1:9">
      <c r="A52" s="100">
        <f>MAX(A$12:A51)+1</f>
        <v>39</v>
      </c>
      <c r="B52" s="102"/>
      <c r="C52" s="101"/>
      <c r="D52" s="95" t="s">
        <v>121</v>
      </c>
      <c r="E52" s="103"/>
      <c r="F52" s="104"/>
      <c r="G52" s="98"/>
      <c r="H52" s="105"/>
      <c r="I52" s="104"/>
    </row>
    <row r="53" spans="1:9">
      <c r="A53" s="100">
        <f>MAX(A$12:A52)+1</f>
        <v>40</v>
      </c>
      <c r="B53" s="102"/>
      <c r="C53" s="101"/>
      <c r="D53" s="95" t="s">
        <v>121</v>
      </c>
      <c r="E53" s="103"/>
      <c r="F53" s="104"/>
      <c r="G53" s="98"/>
      <c r="H53" s="105"/>
      <c r="I53" s="104"/>
    </row>
    <row r="54" spans="1:9">
      <c r="A54" s="100">
        <f>MAX(A$12:A53)+1</f>
        <v>41</v>
      </c>
      <c r="B54" s="101"/>
      <c r="C54" s="101"/>
      <c r="D54" s="95" t="s">
        <v>121</v>
      </c>
      <c r="E54" s="103"/>
      <c r="F54" s="104"/>
      <c r="G54" s="98"/>
      <c r="H54" s="105"/>
      <c r="I54" s="104"/>
    </row>
    <row r="55" spans="1:9">
      <c r="A55" s="100">
        <f>MAX(A$12:A54)+1</f>
        <v>42</v>
      </c>
      <c r="B55" s="102"/>
      <c r="C55" s="101"/>
      <c r="D55" s="95" t="s">
        <v>121</v>
      </c>
      <c r="E55" s="103"/>
      <c r="F55" s="104"/>
      <c r="G55" s="98"/>
      <c r="H55" s="105"/>
      <c r="I55" s="104"/>
    </row>
    <row r="56" spans="1:9">
      <c r="A56" s="100">
        <f>MAX(A$12:A55)+1</f>
        <v>43</v>
      </c>
      <c r="B56" s="102"/>
      <c r="C56" s="101"/>
      <c r="D56" s="95" t="s">
        <v>121</v>
      </c>
      <c r="E56" s="103"/>
      <c r="F56" s="104"/>
      <c r="G56" s="98"/>
      <c r="H56" s="105"/>
      <c r="I56" s="104"/>
    </row>
    <row r="57" spans="1:9">
      <c r="A57" s="100">
        <f>MAX(A$12:A56)+1</f>
        <v>44</v>
      </c>
      <c r="B57" s="101"/>
      <c r="C57" s="101"/>
      <c r="D57" s="95" t="s">
        <v>121</v>
      </c>
      <c r="E57" s="103"/>
      <c r="F57" s="104"/>
      <c r="G57" s="98"/>
      <c r="H57" s="105"/>
      <c r="I57" s="104"/>
    </row>
    <row r="58" spans="1:9">
      <c r="A58" s="100">
        <f>MAX(A$12:A57)+1</f>
        <v>45</v>
      </c>
      <c r="B58" s="102"/>
      <c r="C58" s="101"/>
      <c r="D58" s="95" t="s">
        <v>121</v>
      </c>
      <c r="E58" s="103"/>
      <c r="F58" s="104"/>
      <c r="G58" s="98"/>
      <c r="H58" s="105"/>
      <c r="I58" s="104"/>
    </row>
    <row r="59" spans="1:9">
      <c r="A59" s="100">
        <f>MAX(A$12:A58)+1</f>
        <v>46</v>
      </c>
      <c r="B59" s="102"/>
      <c r="C59" s="101"/>
      <c r="D59" s="95" t="s">
        <v>121</v>
      </c>
      <c r="E59" s="103"/>
      <c r="F59" s="104"/>
      <c r="G59" s="98"/>
      <c r="H59" s="105"/>
      <c r="I59" s="104"/>
    </row>
    <row r="60" spans="1:9">
      <c r="A60" s="100">
        <f>MAX(A$12:A59)+1</f>
        <v>47</v>
      </c>
      <c r="B60" s="101"/>
      <c r="C60" s="101"/>
      <c r="D60" s="95" t="s">
        <v>121</v>
      </c>
      <c r="E60" s="103"/>
      <c r="F60" s="104"/>
      <c r="G60" s="98"/>
      <c r="H60" s="105"/>
      <c r="I60" s="104"/>
    </row>
    <row r="61" spans="1:9">
      <c r="A61" s="107"/>
      <c r="B61" s="107"/>
      <c r="C61" s="107"/>
      <c r="D61" s="107"/>
      <c r="E61" s="107"/>
      <c r="F61" s="107"/>
      <c r="G61" s="107"/>
      <c r="H61" s="107"/>
      <c r="I61" s="107"/>
    </row>
    <row r="62" spans="1:9">
      <c r="A62" s="112" t="s">
        <v>219</v>
      </c>
      <c r="B62" s="112"/>
      <c r="C62" s="112"/>
      <c r="D62" s="112"/>
      <c r="E62" s="112"/>
      <c r="F62" s="112"/>
      <c r="G62" s="112"/>
      <c r="H62" s="112"/>
      <c r="I62" s="112"/>
    </row>
  </sheetData>
  <mergeCells count="4">
    <mergeCell ref="A1:I1"/>
    <mergeCell ref="A13:I13"/>
    <mergeCell ref="A61:I61"/>
    <mergeCell ref="A62:I62"/>
  </mergeCells>
  <conditionalFormatting sqref="D14:D60">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5 Test Cases'!A1" display="Reschedule Blend From Bin(Ideal scenrio)"/>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281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2817" progId="Paint.Picture"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3"/>
  <sheetViews>
    <sheetView topLeftCell="A7" workbookViewId="0">
      <selection activeCell="G30" sqref="G30:H30"/>
    </sheetView>
  </sheetViews>
  <sheetFormatPr defaultColWidth="9" defaultRowHeight="12.75" outlineLevelCol="7"/>
  <cols>
    <col min="1" max="1" width="3.14285714285714" customWidth="1"/>
    <col min="2" max="2" width="32.1428571428571" customWidth="1"/>
    <col min="3" max="3" width="19.5714285714286" customWidth="1"/>
    <col min="4" max="4" width="30.4285714285714" customWidth="1"/>
    <col min="5" max="5" width="20.2857142857143" customWidth="1"/>
    <col min="6" max="6" width="9.14285714285714" customWidth="1"/>
    <col min="7" max="7" width="12.1428571428571" customWidth="1"/>
  </cols>
  <sheetData>
    <row r="1" ht="16.5" spans="1:8">
      <c r="A1" s="115" t="s">
        <v>269</v>
      </c>
      <c r="B1" s="115"/>
      <c r="C1" s="115"/>
      <c r="D1" s="115"/>
      <c r="E1" s="115"/>
      <c r="F1" s="115"/>
      <c r="G1" s="115"/>
      <c r="H1" s="115"/>
    </row>
    <row r="2" ht="24.75" spans="1:8">
      <c r="A2" s="116"/>
      <c r="B2" s="117" t="s">
        <v>123</v>
      </c>
      <c r="C2" s="117"/>
      <c r="D2" s="118" t="s">
        <v>270</v>
      </c>
      <c r="E2" s="119"/>
      <c r="F2" s="120" t="s">
        <v>124</v>
      </c>
      <c r="G2" s="121" t="s">
        <v>271</v>
      </c>
      <c r="H2" s="122"/>
    </row>
    <row r="3" ht="27.75" customHeight="1" spans="1:8">
      <c r="A3" s="123"/>
      <c r="B3" s="124" t="s">
        <v>126</v>
      </c>
      <c r="C3" s="125"/>
      <c r="D3" s="126" t="s">
        <v>272</v>
      </c>
      <c r="E3" s="127"/>
      <c r="F3" s="128"/>
      <c r="G3" s="129"/>
      <c r="H3" s="122"/>
    </row>
    <row r="4" spans="1:8">
      <c r="A4" s="130"/>
      <c r="B4" s="124" t="s">
        <v>128</v>
      </c>
      <c r="C4" s="125"/>
      <c r="D4" s="126"/>
      <c r="E4" s="127"/>
      <c r="F4" s="128"/>
      <c r="G4" s="129"/>
      <c r="H4" s="122"/>
    </row>
    <row r="5" spans="1:8">
      <c r="A5" s="130"/>
      <c r="B5" s="124" t="s">
        <v>130</v>
      </c>
      <c r="C5" s="131"/>
      <c r="D5" s="132" t="s">
        <v>223</v>
      </c>
      <c r="E5" s="132"/>
      <c r="F5" s="132"/>
      <c r="G5" s="132"/>
      <c r="H5" s="122"/>
    </row>
    <row r="6" ht="26.25" customHeight="1" spans="1:8">
      <c r="A6" s="133"/>
      <c r="B6" s="134" t="s">
        <v>132</v>
      </c>
      <c r="C6" s="135"/>
      <c r="D6" s="136" t="s">
        <v>273</v>
      </c>
      <c r="E6" s="128"/>
      <c r="F6" s="128"/>
      <c r="G6" s="129"/>
      <c r="H6" s="137"/>
    </row>
    <row r="7" spans="1:8">
      <c r="A7" s="138"/>
      <c r="B7" s="139" t="s">
        <v>134</v>
      </c>
      <c r="C7" s="139"/>
      <c r="D7" s="140"/>
      <c r="E7" s="141"/>
      <c r="F7" s="142" t="s">
        <v>135</v>
      </c>
      <c r="G7" s="143"/>
      <c r="H7" s="144"/>
    </row>
    <row r="8" ht="13.5" spans="1:8">
      <c r="A8" s="145"/>
      <c r="B8" s="146" t="s">
        <v>137</v>
      </c>
      <c r="C8" s="146"/>
      <c r="D8" s="147" t="s">
        <v>224</v>
      </c>
      <c r="E8" s="148"/>
      <c r="F8" s="149" t="s">
        <v>138</v>
      </c>
      <c r="G8" s="150" t="s">
        <v>225</v>
      </c>
      <c r="H8" s="151"/>
    </row>
    <row r="9" ht="26.25" spans="1:8">
      <c r="A9" s="152" t="s">
        <v>140</v>
      </c>
      <c r="B9" s="153" t="s">
        <v>141</v>
      </c>
      <c r="C9" s="153" t="s">
        <v>274</v>
      </c>
      <c r="D9" s="153" t="s">
        <v>143</v>
      </c>
      <c r="E9" s="153" t="s">
        <v>144</v>
      </c>
      <c r="F9" s="154" t="s">
        <v>145</v>
      </c>
      <c r="G9" s="155" t="s">
        <v>146</v>
      </c>
      <c r="H9" s="156"/>
    </row>
    <row r="10" spans="1:8">
      <c r="A10" s="157">
        <v>1</v>
      </c>
      <c r="B10" s="158" t="s">
        <v>226</v>
      </c>
      <c r="C10" s="158"/>
      <c r="D10" s="159" t="s">
        <v>149</v>
      </c>
      <c r="E10" s="160"/>
      <c r="F10" s="95" t="s">
        <v>121</v>
      </c>
      <c r="G10" s="161"/>
      <c r="H10" s="162"/>
    </row>
    <row r="11" ht="24" spans="1:8">
      <c r="A11" s="157">
        <v>2</v>
      </c>
      <c r="B11" s="158" t="s">
        <v>264</v>
      </c>
      <c r="C11" s="158"/>
      <c r="D11" s="159"/>
      <c r="E11" s="160"/>
      <c r="F11" s="95"/>
      <c r="G11" s="165"/>
      <c r="H11" s="166"/>
    </row>
    <row r="12" ht="24" spans="1:8">
      <c r="A12" s="157">
        <v>3</v>
      </c>
      <c r="B12" s="158" t="s">
        <v>275</v>
      </c>
      <c r="C12" s="158"/>
      <c r="D12" s="159" t="s">
        <v>228</v>
      </c>
      <c r="E12" s="160"/>
      <c r="F12" s="95" t="s">
        <v>121</v>
      </c>
      <c r="G12" s="165"/>
      <c r="H12" s="166"/>
    </row>
    <row r="13" spans="1:8">
      <c r="A13" s="157"/>
      <c r="B13" s="158"/>
      <c r="C13" s="158"/>
      <c r="D13" s="159" t="s">
        <v>229</v>
      </c>
      <c r="E13" s="160"/>
      <c r="F13" s="95" t="s">
        <v>121</v>
      </c>
      <c r="G13" s="165"/>
      <c r="H13" s="166"/>
    </row>
    <row r="14" spans="1:8">
      <c r="A14" s="157"/>
      <c r="B14" s="158"/>
      <c r="C14" s="158"/>
      <c r="D14" s="159" t="s">
        <v>230</v>
      </c>
      <c r="E14" s="160"/>
      <c r="F14" s="95" t="s">
        <v>121</v>
      </c>
      <c r="G14" s="165"/>
      <c r="H14" s="166"/>
    </row>
    <row r="15" ht="25.5" spans="1:8">
      <c r="A15" s="157"/>
      <c r="B15" s="182"/>
      <c r="C15" s="182"/>
      <c r="D15" s="101" t="s">
        <v>231</v>
      </c>
      <c r="E15" s="183"/>
      <c r="F15" s="95" t="s">
        <v>121</v>
      </c>
      <c r="G15" s="165"/>
      <c r="H15" s="166"/>
    </row>
    <row r="16" spans="1:8">
      <c r="A16" s="157"/>
      <c r="B16" s="167"/>
      <c r="C16" s="168"/>
      <c r="D16" s="168" t="s">
        <v>276</v>
      </c>
      <c r="E16" s="169"/>
      <c r="F16" s="95" t="s">
        <v>121</v>
      </c>
      <c r="G16" s="165"/>
      <c r="H16" s="166"/>
    </row>
    <row r="17" spans="1:8">
      <c r="A17" s="157"/>
      <c r="B17" s="167"/>
      <c r="C17" s="168"/>
      <c r="D17" s="168" t="s">
        <v>233</v>
      </c>
      <c r="E17" s="169"/>
      <c r="F17" s="95" t="s">
        <v>121</v>
      </c>
      <c r="G17" s="165"/>
      <c r="H17" s="166"/>
    </row>
    <row r="18" spans="1:8">
      <c r="A18" s="157"/>
      <c r="B18" s="167"/>
      <c r="C18" s="168"/>
      <c r="D18" s="168" t="s">
        <v>277</v>
      </c>
      <c r="E18" s="169"/>
      <c r="F18" s="95" t="s">
        <v>121</v>
      </c>
      <c r="G18" s="165"/>
      <c r="H18" s="166"/>
    </row>
    <row r="19" spans="1:8">
      <c r="A19" s="157"/>
      <c r="B19" s="167"/>
      <c r="C19" s="168"/>
      <c r="D19" s="168" t="s">
        <v>278</v>
      </c>
      <c r="E19" s="169"/>
      <c r="F19" s="95" t="s">
        <v>121</v>
      </c>
      <c r="G19" s="165"/>
      <c r="H19" s="166"/>
    </row>
    <row r="20" spans="1:8">
      <c r="A20" s="157"/>
      <c r="B20" s="167"/>
      <c r="C20" s="168"/>
      <c r="D20" s="168" t="s">
        <v>236</v>
      </c>
      <c r="E20" s="169"/>
      <c r="F20" s="95" t="s">
        <v>121</v>
      </c>
      <c r="G20" s="165"/>
      <c r="H20" s="166"/>
    </row>
    <row r="21" spans="1:8">
      <c r="A21" s="157"/>
      <c r="B21" s="167"/>
      <c r="C21" s="168"/>
      <c r="D21" s="168" t="s">
        <v>237</v>
      </c>
      <c r="E21" s="169"/>
      <c r="F21" s="95" t="s">
        <v>121</v>
      </c>
      <c r="G21" s="165"/>
      <c r="H21" s="166"/>
    </row>
    <row r="22" spans="1:8">
      <c r="A22" s="157"/>
      <c r="B22" s="168"/>
      <c r="C22" s="168"/>
      <c r="D22" s="168" t="s">
        <v>279</v>
      </c>
      <c r="E22" s="169"/>
      <c r="F22" s="95" t="s">
        <v>121</v>
      </c>
      <c r="G22" s="165"/>
      <c r="H22" s="166"/>
    </row>
    <row r="23" spans="1:8">
      <c r="A23" s="157"/>
      <c r="B23" s="168"/>
      <c r="C23" s="168"/>
      <c r="D23" s="168" t="s">
        <v>239</v>
      </c>
      <c r="E23" s="169"/>
      <c r="F23" s="95" t="s">
        <v>121</v>
      </c>
      <c r="G23" s="165"/>
      <c r="H23" s="166"/>
    </row>
    <row r="24" spans="1:8">
      <c r="A24" s="157">
        <v>4</v>
      </c>
      <c r="B24" s="168" t="s">
        <v>280</v>
      </c>
      <c r="C24" s="168"/>
      <c r="D24" s="168" t="s">
        <v>281</v>
      </c>
      <c r="E24" s="169"/>
      <c r="F24" s="95" t="s">
        <v>121</v>
      </c>
      <c r="G24" s="165"/>
      <c r="H24" s="166"/>
    </row>
    <row r="25" customHeight="1" spans="1:8">
      <c r="A25" s="157">
        <v>5</v>
      </c>
      <c r="B25" s="168" t="s">
        <v>282</v>
      </c>
      <c r="C25" s="168"/>
      <c r="D25" s="168" t="s">
        <v>281</v>
      </c>
      <c r="E25" s="169"/>
      <c r="F25" s="95" t="s">
        <v>121</v>
      </c>
      <c r="G25" s="165"/>
      <c r="H25" s="166"/>
    </row>
    <row r="26" customHeight="1" spans="1:8">
      <c r="A26" s="157"/>
      <c r="B26" s="168" t="s">
        <v>262</v>
      </c>
      <c r="C26" s="168"/>
      <c r="D26" s="168" t="s">
        <v>263</v>
      </c>
      <c r="E26" s="169"/>
      <c r="F26" s="95"/>
      <c r="G26" s="165"/>
      <c r="H26" s="166"/>
    </row>
    <row r="27" ht="47" customHeight="1" spans="1:8">
      <c r="A27" s="157">
        <v>6</v>
      </c>
      <c r="B27" s="168" t="s">
        <v>212</v>
      </c>
      <c r="C27" s="168"/>
      <c r="D27" s="168" t="s">
        <v>283</v>
      </c>
      <c r="E27" s="169"/>
      <c r="F27" s="95" t="s">
        <v>121</v>
      </c>
      <c r="G27" s="165"/>
      <c r="H27" s="166"/>
    </row>
    <row r="28" ht="27" customHeight="1" spans="1:8">
      <c r="A28" s="157">
        <v>7</v>
      </c>
      <c r="B28" s="158" t="s">
        <v>226</v>
      </c>
      <c r="C28" s="158"/>
      <c r="D28" s="159" t="s">
        <v>149</v>
      </c>
      <c r="E28" s="160"/>
      <c r="F28" s="95" t="s">
        <v>121</v>
      </c>
      <c r="G28" s="165"/>
      <c r="H28" s="166"/>
    </row>
    <row r="29" ht="54" customHeight="1" spans="1:8">
      <c r="A29" s="157">
        <v>8</v>
      </c>
      <c r="B29" s="158" t="s">
        <v>264</v>
      </c>
      <c r="C29" s="158"/>
      <c r="D29" s="159" t="s">
        <v>253</v>
      </c>
      <c r="E29" s="160"/>
      <c r="F29" s="95" t="s">
        <v>121</v>
      </c>
      <c r="G29" s="165"/>
      <c r="H29" s="166"/>
    </row>
    <row r="30" ht="36" customHeight="1" spans="1:8">
      <c r="A30" s="157">
        <v>9</v>
      </c>
      <c r="B30" s="158" t="s">
        <v>275</v>
      </c>
      <c r="C30" s="158"/>
      <c r="D30" s="159" t="s">
        <v>228</v>
      </c>
      <c r="E30" s="160"/>
      <c r="F30" s="95" t="s">
        <v>121</v>
      </c>
      <c r="G30" s="165"/>
      <c r="H30" s="166"/>
    </row>
    <row r="31" spans="1:8">
      <c r="A31" s="157"/>
      <c r="B31" s="168"/>
      <c r="C31" s="168"/>
      <c r="D31" s="168" t="s">
        <v>255</v>
      </c>
      <c r="E31" s="169"/>
      <c r="F31" s="95" t="s">
        <v>121</v>
      </c>
      <c r="G31" s="165"/>
      <c r="H31" s="166"/>
    </row>
    <row r="32" spans="1:8">
      <c r="A32" s="157"/>
      <c r="B32" s="168"/>
      <c r="C32" s="168"/>
      <c r="D32" s="168" t="s">
        <v>256</v>
      </c>
      <c r="E32" s="169"/>
      <c r="F32" s="95"/>
      <c r="G32" s="165"/>
      <c r="H32" s="166"/>
    </row>
    <row r="33" spans="1:8">
      <c r="A33" s="157"/>
      <c r="B33" s="168"/>
      <c r="C33" s="168"/>
      <c r="D33" s="168" t="s">
        <v>263</v>
      </c>
      <c r="E33" s="169"/>
      <c r="F33" s="95"/>
      <c r="G33" s="165"/>
      <c r="H33" s="166"/>
    </row>
    <row r="34" spans="1:8">
      <c r="A34" s="157"/>
      <c r="B34" s="168"/>
      <c r="C34" s="168"/>
      <c r="D34" s="168"/>
      <c r="E34" s="169"/>
      <c r="F34" s="95"/>
      <c r="G34" s="165"/>
      <c r="H34" s="166"/>
    </row>
    <row r="35" spans="1:8">
      <c r="A35" s="157"/>
      <c r="B35" s="168"/>
      <c r="C35" s="168"/>
      <c r="D35" s="168"/>
      <c r="E35" s="169"/>
      <c r="F35" s="95"/>
      <c r="G35" s="165"/>
      <c r="H35" s="166"/>
    </row>
    <row r="36" spans="1:8">
      <c r="A36" s="157"/>
      <c r="B36" s="168"/>
      <c r="C36" s="168"/>
      <c r="D36" s="168"/>
      <c r="E36" s="169"/>
      <c r="F36" s="95" t="s">
        <v>121</v>
      </c>
      <c r="G36" s="165"/>
      <c r="H36" s="166"/>
    </row>
    <row r="37" ht="13.5" spans="1:8">
      <c r="A37" s="170"/>
      <c r="B37" s="171" t="s">
        <v>175</v>
      </c>
      <c r="C37" s="171"/>
      <c r="D37" s="172"/>
      <c r="E37" s="173"/>
      <c r="F37" s="95" t="s">
        <v>121</v>
      </c>
      <c r="G37" s="174"/>
      <c r="H37" s="175"/>
    </row>
    <row r="38" customFormat="1"/>
    <row r="39" customFormat="1"/>
    <row r="40" customFormat="1"/>
    <row r="41" customFormat="1"/>
    <row r="42" ht="16.5" spans="1:8">
      <c r="A42" s="115" t="s">
        <v>284</v>
      </c>
      <c r="B42" s="115"/>
      <c r="C42" s="115"/>
      <c r="D42" s="115"/>
      <c r="E42" s="115"/>
      <c r="F42" s="115"/>
      <c r="G42" s="115"/>
      <c r="H42" s="115"/>
    </row>
    <row r="43" ht="36.75" spans="1:8">
      <c r="A43" s="116"/>
      <c r="B43" s="117" t="s">
        <v>123</v>
      </c>
      <c r="C43" s="117"/>
      <c r="D43" s="118" t="s">
        <v>285</v>
      </c>
      <c r="E43" s="119"/>
      <c r="F43" s="120" t="s">
        <v>124</v>
      </c>
      <c r="G43" s="121" t="s">
        <v>286</v>
      </c>
      <c r="H43" s="122"/>
    </row>
    <row r="44" spans="1:8">
      <c r="A44" s="123"/>
      <c r="B44" s="124" t="s">
        <v>126</v>
      </c>
      <c r="C44" s="125"/>
      <c r="D44" s="126" t="s">
        <v>272</v>
      </c>
      <c r="E44" s="127"/>
      <c r="F44" s="128"/>
      <c r="G44" s="129"/>
      <c r="H44" s="122"/>
    </row>
    <row r="45" spans="1:8">
      <c r="A45" s="130"/>
      <c r="B45" s="124" t="s">
        <v>128</v>
      </c>
      <c r="C45" s="125"/>
      <c r="D45" s="126"/>
      <c r="E45" s="127"/>
      <c r="F45" s="128"/>
      <c r="G45" s="129"/>
      <c r="H45" s="122"/>
    </row>
    <row r="46" spans="1:8">
      <c r="A46" s="130"/>
      <c r="B46" s="124" t="s">
        <v>130</v>
      </c>
      <c r="C46" s="131"/>
      <c r="D46" s="132" t="s">
        <v>223</v>
      </c>
      <c r="E46" s="132"/>
      <c r="F46" s="132"/>
      <c r="G46" s="132"/>
      <c r="H46" s="122"/>
    </row>
    <row r="47" spans="1:8">
      <c r="A47" s="133"/>
      <c r="B47" s="134" t="s">
        <v>132</v>
      </c>
      <c r="C47" s="135"/>
      <c r="D47" s="136" t="s">
        <v>273</v>
      </c>
      <c r="E47" s="128"/>
      <c r="F47" s="128"/>
      <c r="G47" s="129"/>
      <c r="H47" s="137"/>
    </row>
    <row r="48" spans="1:8">
      <c r="A48" s="138"/>
      <c r="B48" s="139" t="s">
        <v>134</v>
      </c>
      <c r="C48" s="139"/>
      <c r="D48" s="140"/>
      <c r="E48" s="141"/>
      <c r="F48" s="142" t="s">
        <v>135</v>
      </c>
      <c r="G48" s="143"/>
      <c r="H48" s="144"/>
    </row>
    <row r="49" ht="13.5" spans="1:8">
      <c r="A49" s="145"/>
      <c r="B49" s="146" t="s">
        <v>137</v>
      </c>
      <c r="C49" s="146"/>
      <c r="D49" s="147" t="s">
        <v>224</v>
      </c>
      <c r="E49" s="148"/>
      <c r="F49" s="149" t="s">
        <v>138</v>
      </c>
      <c r="G49" s="150" t="s">
        <v>225</v>
      </c>
      <c r="H49" s="151"/>
    </row>
    <row r="50" ht="26.25" spans="1:8">
      <c r="A50" s="152" t="s">
        <v>140</v>
      </c>
      <c r="B50" s="153" t="s">
        <v>141</v>
      </c>
      <c r="C50" s="153" t="s">
        <v>274</v>
      </c>
      <c r="D50" s="153" t="s">
        <v>143</v>
      </c>
      <c r="E50" s="153" t="s">
        <v>144</v>
      </c>
      <c r="F50" s="154" t="s">
        <v>145</v>
      </c>
      <c r="G50" s="155" t="s">
        <v>146</v>
      </c>
      <c r="H50" s="156"/>
    </row>
    <row r="51" spans="1:8">
      <c r="A51" s="157">
        <v>1</v>
      </c>
      <c r="B51" s="158" t="s">
        <v>226</v>
      </c>
      <c r="C51" s="158"/>
      <c r="D51" s="159" t="s">
        <v>149</v>
      </c>
      <c r="E51" s="160"/>
      <c r="F51" s="95" t="s">
        <v>121</v>
      </c>
      <c r="G51" s="165"/>
      <c r="H51" s="166"/>
    </row>
    <row r="52" ht="24" spans="1:8">
      <c r="A52" s="157">
        <v>2</v>
      </c>
      <c r="B52" s="158" t="s">
        <v>264</v>
      </c>
      <c r="C52" s="158"/>
      <c r="D52" s="159"/>
      <c r="E52" s="160"/>
      <c r="F52" s="95"/>
      <c r="G52" s="165"/>
      <c r="H52" s="166"/>
    </row>
    <row r="53" ht="24" spans="1:8">
      <c r="A53" s="157">
        <v>3</v>
      </c>
      <c r="B53" s="158" t="s">
        <v>275</v>
      </c>
      <c r="C53" s="158"/>
      <c r="D53" s="159" t="s">
        <v>228</v>
      </c>
      <c r="E53" s="160"/>
      <c r="F53" s="95" t="s">
        <v>121</v>
      </c>
      <c r="G53" s="165"/>
      <c r="H53" s="166"/>
    </row>
    <row r="54" spans="1:8">
      <c r="A54" s="157"/>
      <c r="B54" s="158"/>
      <c r="C54" s="158"/>
      <c r="D54" s="159" t="s">
        <v>229</v>
      </c>
      <c r="E54" s="160"/>
      <c r="F54" s="95" t="s">
        <v>121</v>
      </c>
      <c r="G54" s="165"/>
      <c r="H54" s="166"/>
    </row>
    <row r="55" spans="1:8">
      <c r="A55" s="157"/>
      <c r="B55" s="158"/>
      <c r="C55" s="158"/>
      <c r="D55" s="159" t="s">
        <v>230</v>
      </c>
      <c r="E55" s="160"/>
      <c r="F55" s="95" t="s">
        <v>121</v>
      </c>
      <c r="G55" s="165"/>
      <c r="H55" s="166"/>
    </row>
    <row r="56" ht="25.5" spans="1:8">
      <c r="A56" s="157"/>
      <c r="B56" s="182"/>
      <c r="C56" s="182"/>
      <c r="D56" s="101" t="s">
        <v>231</v>
      </c>
      <c r="E56" s="183"/>
      <c r="F56" s="95" t="s">
        <v>121</v>
      </c>
      <c r="G56" s="165"/>
      <c r="H56" s="166"/>
    </row>
    <row r="57" spans="1:8">
      <c r="A57" s="157"/>
      <c r="B57" s="167"/>
      <c r="C57" s="168"/>
      <c r="D57" s="168" t="s">
        <v>276</v>
      </c>
      <c r="E57" s="169"/>
      <c r="F57" s="95" t="s">
        <v>121</v>
      </c>
      <c r="G57" s="165"/>
      <c r="H57" s="166"/>
    </row>
    <row r="58" spans="1:8">
      <c r="A58" s="157"/>
      <c r="B58" s="167"/>
      <c r="C58" s="168"/>
      <c r="D58" s="168" t="s">
        <v>233</v>
      </c>
      <c r="E58" s="169"/>
      <c r="F58" s="95" t="s">
        <v>121</v>
      </c>
      <c r="G58" s="165"/>
      <c r="H58" s="166"/>
    </row>
    <row r="59" spans="1:8">
      <c r="A59" s="157"/>
      <c r="B59" s="167"/>
      <c r="C59" s="168"/>
      <c r="D59" s="168" t="s">
        <v>277</v>
      </c>
      <c r="E59" s="169"/>
      <c r="F59" s="95" t="s">
        <v>121</v>
      </c>
      <c r="G59" s="165"/>
      <c r="H59" s="166"/>
    </row>
    <row r="60" spans="1:8">
      <c r="A60" s="157"/>
      <c r="B60" s="167"/>
      <c r="C60" s="168"/>
      <c r="D60" s="168" t="s">
        <v>278</v>
      </c>
      <c r="E60" s="169"/>
      <c r="F60" s="95" t="s">
        <v>121</v>
      </c>
      <c r="G60" s="165"/>
      <c r="H60" s="166"/>
    </row>
    <row r="61" spans="1:8">
      <c r="A61" s="157"/>
      <c r="B61" s="167"/>
      <c r="C61" s="168"/>
      <c r="D61" s="168" t="s">
        <v>236</v>
      </c>
      <c r="E61" s="169"/>
      <c r="F61" s="95" t="s">
        <v>121</v>
      </c>
      <c r="G61" s="165"/>
      <c r="H61" s="166"/>
    </row>
    <row r="62" spans="1:8">
      <c r="A62" s="157"/>
      <c r="B62" s="167"/>
      <c r="C62" s="168"/>
      <c r="D62" s="168" t="s">
        <v>237</v>
      </c>
      <c r="E62" s="169"/>
      <c r="F62" s="95" t="s">
        <v>121</v>
      </c>
      <c r="G62" s="165"/>
      <c r="H62" s="166"/>
    </row>
    <row r="63" ht="25.5" spans="1:8">
      <c r="A63" s="157"/>
      <c r="B63" s="168"/>
      <c r="C63" s="168"/>
      <c r="D63" s="168" t="s">
        <v>287</v>
      </c>
      <c r="E63" s="169"/>
      <c r="F63" s="95" t="s">
        <v>121</v>
      </c>
      <c r="G63" s="165"/>
      <c r="H63" s="166"/>
    </row>
    <row r="64" spans="1:8">
      <c r="A64" s="157"/>
      <c r="B64" s="168"/>
      <c r="C64" s="168"/>
      <c r="D64" s="168" t="s">
        <v>239</v>
      </c>
      <c r="E64" s="169"/>
      <c r="F64" s="95" t="s">
        <v>121</v>
      </c>
      <c r="G64" s="165"/>
      <c r="H64" s="166"/>
    </row>
    <row r="65" spans="1:8">
      <c r="A65" s="157">
        <v>4</v>
      </c>
      <c r="B65" s="168" t="s">
        <v>288</v>
      </c>
      <c r="C65" s="168"/>
      <c r="D65" s="168" t="s">
        <v>289</v>
      </c>
      <c r="E65" s="169"/>
      <c r="F65" s="95" t="s">
        <v>121</v>
      </c>
      <c r="G65" s="165"/>
      <c r="H65" s="166"/>
    </row>
    <row r="66" spans="1:8">
      <c r="A66" s="157"/>
      <c r="B66" s="168"/>
      <c r="C66" s="168"/>
      <c r="D66" s="168" t="s">
        <v>290</v>
      </c>
      <c r="E66" s="169"/>
      <c r="F66" s="95" t="s">
        <v>121</v>
      </c>
      <c r="G66" s="165"/>
      <c r="H66" s="166"/>
    </row>
    <row r="67" ht="37" customHeight="1" spans="1:8">
      <c r="A67" s="157">
        <v>5</v>
      </c>
      <c r="B67" s="168" t="s">
        <v>212</v>
      </c>
      <c r="C67" s="168"/>
      <c r="D67" s="168" t="s">
        <v>283</v>
      </c>
      <c r="E67" s="169"/>
      <c r="F67" s="95" t="s">
        <v>121</v>
      </c>
      <c r="G67" s="165"/>
      <c r="H67" s="166"/>
    </row>
    <row r="68" spans="1:8">
      <c r="A68" s="157">
        <v>6</v>
      </c>
      <c r="B68" s="158" t="s">
        <v>226</v>
      </c>
      <c r="C68" s="158"/>
      <c r="D68" s="159" t="s">
        <v>149</v>
      </c>
      <c r="E68" s="160"/>
      <c r="F68" s="95" t="s">
        <v>121</v>
      </c>
      <c r="G68" s="165"/>
      <c r="H68" s="166"/>
    </row>
    <row r="69" ht="36" spans="1:8">
      <c r="A69" s="157">
        <v>7</v>
      </c>
      <c r="B69" s="158" t="s">
        <v>264</v>
      </c>
      <c r="C69" s="158"/>
      <c r="D69" s="159" t="s">
        <v>253</v>
      </c>
      <c r="E69" s="160"/>
      <c r="F69" s="95" t="s">
        <v>121</v>
      </c>
      <c r="G69" s="165"/>
      <c r="H69" s="166"/>
    </row>
    <row r="70" ht="24" spans="1:8">
      <c r="A70" s="157">
        <v>8</v>
      </c>
      <c r="B70" s="158" t="s">
        <v>275</v>
      </c>
      <c r="C70" s="158"/>
      <c r="D70" s="159" t="s">
        <v>228</v>
      </c>
      <c r="E70" s="160"/>
      <c r="F70" s="95" t="s">
        <v>121</v>
      </c>
      <c r="G70" s="165"/>
      <c r="H70" s="166"/>
    </row>
    <row r="71" spans="1:8">
      <c r="A71" s="157"/>
      <c r="B71" s="168"/>
      <c r="C71" s="168"/>
      <c r="D71" s="168" t="s">
        <v>289</v>
      </c>
      <c r="E71" s="169"/>
      <c r="F71" s="95" t="s">
        <v>121</v>
      </c>
      <c r="G71" s="165"/>
      <c r="H71" s="166"/>
    </row>
    <row r="72" spans="1:8">
      <c r="A72" s="157"/>
      <c r="B72" s="168"/>
      <c r="C72" s="168"/>
      <c r="D72" s="168"/>
      <c r="E72" s="169"/>
      <c r="F72" s="95" t="s">
        <v>121</v>
      </c>
      <c r="G72" s="165"/>
      <c r="H72" s="166"/>
    </row>
    <row r="73" ht="13.5" spans="1:8">
      <c r="A73" s="170"/>
      <c r="B73" s="171" t="s">
        <v>175</v>
      </c>
      <c r="C73" s="171"/>
      <c r="D73" s="172"/>
      <c r="E73" s="173"/>
      <c r="F73" s="95" t="s">
        <v>121</v>
      </c>
      <c r="G73" s="174"/>
      <c r="H73" s="175"/>
    </row>
  </sheetData>
  <mergeCells count="63">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A42:H42"/>
    <mergeCell ref="D44:G44"/>
    <mergeCell ref="D45:G45"/>
    <mergeCell ref="D46:G46"/>
    <mergeCell ref="D47:G47"/>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s>
  <conditionalFormatting sqref="F10:F37">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51:F73">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26 F51 F52 F12:F25 F27:F28 F29:F31 F32:F35 F36:F37 F53:F68 F69:F73">
      <formula1>"U,P,F,B,S,n/a"</formula1>
    </dataValidation>
  </dataValidations>
  <hyperlinks>
    <hyperlink ref="G2" location="'Schedule Blend'!A1" display="UC005-01"/>
    <hyperlink ref="G43" location="'Re-Schedule Blend'!A1" display="UC005-02"/>
  </hyperlink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K34"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Empty Bin</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COUNTIF($D$12:$D$13,"U")</f>
        <v>0</v>
      </c>
      <c r="F4" s="73" t="str">
        <f t="shared" ref="F4:F8" si="0">IF($E$9=0,"-",$E4/$E$9)</f>
        <v>-</v>
      </c>
      <c r="G4" s="74">
        <f>SUMIF($D$12:$D$13,"U",$G$12:$G$13)/60</f>
        <v>0</v>
      </c>
      <c r="H4" s="67"/>
      <c r="I4" s="67"/>
    </row>
    <row r="5" s="61" customFormat="1" ht="12" spans="1:9">
      <c r="A5" s="67"/>
      <c r="B5" s="67"/>
      <c r="C5" s="67"/>
      <c r="D5" s="71" t="s">
        <v>107</v>
      </c>
      <c r="E5" s="72">
        <f>COUNTIF($D$12:$D$13,"P")</f>
        <v>0</v>
      </c>
      <c r="F5" s="73" t="str">
        <f t="shared" si="0"/>
        <v>-</v>
      </c>
      <c r="G5" s="75">
        <f>SUMIF($D$12:$D$13,"P",$G$12:$G$13)/60</f>
        <v>0</v>
      </c>
      <c r="H5" s="67"/>
      <c r="I5" s="67"/>
    </row>
    <row r="6" s="61" customFormat="1" ht="12" spans="1:9">
      <c r="A6" s="67"/>
      <c r="B6" s="67"/>
      <c r="C6" s="67"/>
      <c r="D6" s="71" t="s">
        <v>108</v>
      </c>
      <c r="E6" s="72">
        <f>COUNTIF($D$12:$D$13,"F")</f>
        <v>0</v>
      </c>
      <c r="F6" s="73" t="str">
        <f t="shared" si="0"/>
        <v>-</v>
      </c>
      <c r="G6" s="75">
        <f>SUMIF($D$12:$D$13,"F",$G$12:$G$13)/60</f>
        <v>0</v>
      </c>
      <c r="H6" s="67"/>
      <c r="I6" s="67"/>
    </row>
    <row r="7" s="61" customFormat="1" ht="12" spans="1:9">
      <c r="A7" s="76"/>
      <c r="B7" s="76"/>
      <c r="C7" s="77"/>
      <c r="D7" s="71" t="s">
        <v>109</v>
      </c>
      <c r="E7" s="72">
        <f>COUNTIF($D$12:$D$13,"S")</f>
        <v>0</v>
      </c>
      <c r="F7" s="73" t="str">
        <f t="shared" si="0"/>
        <v>-</v>
      </c>
      <c r="G7" s="75">
        <f>SUMIF($D$12:$D$13,"S",$G$12:$G$13)/60</f>
        <v>0</v>
      </c>
      <c r="H7" s="67"/>
      <c r="I7" s="67"/>
    </row>
    <row r="8" s="61" customFormat="1" ht="12" spans="1:9">
      <c r="A8" s="76"/>
      <c r="B8" s="76"/>
      <c r="C8" s="77"/>
      <c r="D8" s="71" t="s">
        <v>110</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176" t="s">
        <v>291</v>
      </c>
      <c r="B13" s="91"/>
      <c r="C13" s="91"/>
      <c r="D13" s="91"/>
      <c r="E13" s="91"/>
      <c r="F13" s="91"/>
      <c r="G13" s="91"/>
      <c r="H13" s="91"/>
      <c r="I13" s="111"/>
    </row>
    <row r="14" spans="1:9">
      <c r="A14" s="100">
        <f>MAX(A$12:A13)+1</f>
        <v>1</v>
      </c>
      <c r="B14" s="177" t="s">
        <v>292</v>
      </c>
      <c r="C14" s="178" t="s">
        <v>293</v>
      </c>
      <c r="D14" s="95" t="s">
        <v>121</v>
      </c>
      <c r="E14" s="103"/>
      <c r="F14" s="104"/>
      <c r="G14" s="98"/>
      <c r="H14" s="105"/>
      <c r="I14" s="104"/>
    </row>
    <row r="15" spans="1:9">
      <c r="A15" s="100">
        <f>MAX(A$12:A14)+1</f>
        <v>2</v>
      </c>
      <c r="B15" s="179"/>
      <c r="C15" s="102"/>
      <c r="D15" s="95" t="s">
        <v>121</v>
      </c>
      <c r="E15" s="103"/>
      <c r="F15" s="104"/>
      <c r="G15" s="98"/>
      <c r="H15" s="105"/>
      <c r="I15" s="104"/>
    </row>
    <row r="16" spans="1:9">
      <c r="A16" s="100">
        <f>MAX(A$12:A15)+1</f>
        <v>3</v>
      </c>
      <c r="B16" s="180"/>
      <c r="C16" s="102"/>
      <c r="D16" s="95" t="s">
        <v>121</v>
      </c>
      <c r="E16" s="103"/>
      <c r="F16" s="104"/>
      <c r="G16" s="98"/>
      <c r="H16" s="105"/>
      <c r="I16" s="104"/>
    </row>
    <row r="17" spans="1:9">
      <c r="A17" s="100">
        <f>MAX(A$12:A16)+1</f>
        <v>4</v>
      </c>
      <c r="B17" s="180"/>
      <c r="C17" s="102"/>
      <c r="D17" s="95" t="s">
        <v>121</v>
      </c>
      <c r="E17" s="103"/>
      <c r="F17" s="104"/>
      <c r="G17" s="98"/>
      <c r="H17" s="105"/>
      <c r="I17" s="104"/>
    </row>
    <row r="18" spans="1:9">
      <c r="A18" s="100">
        <f>MAX(A$12:A17)+1</f>
        <v>5</v>
      </c>
      <c r="B18" s="180"/>
      <c r="C18" s="102"/>
      <c r="D18" s="95" t="s">
        <v>121</v>
      </c>
      <c r="E18" s="103"/>
      <c r="F18" s="104"/>
      <c r="G18" s="98"/>
      <c r="H18" s="105"/>
      <c r="I18" s="104"/>
    </row>
    <row r="19" spans="1:9">
      <c r="A19" s="100">
        <f>MAX(A$12:A18)+1</f>
        <v>6</v>
      </c>
      <c r="B19" s="181"/>
      <c r="C19" s="101"/>
      <c r="D19" s="95" t="s">
        <v>121</v>
      </c>
      <c r="E19" s="103"/>
      <c r="F19" s="104"/>
      <c r="G19" s="98"/>
      <c r="H19" s="105"/>
      <c r="I19" s="104"/>
    </row>
    <row r="20" spans="1:9">
      <c r="A20" s="100">
        <f>MAX(A$12:A19)+1</f>
        <v>7</v>
      </c>
      <c r="B20" s="102"/>
      <c r="C20" s="101"/>
      <c r="D20" s="95" t="s">
        <v>121</v>
      </c>
      <c r="E20" s="103"/>
      <c r="F20" s="104"/>
      <c r="G20" s="98"/>
      <c r="H20" s="105"/>
      <c r="I20" s="104"/>
    </row>
    <row r="21" spans="1:9">
      <c r="A21" s="100">
        <f>MAX(A$12:A20)+1</f>
        <v>8</v>
      </c>
      <c r="B21" s="101"/>
      <c r="C21" s="101"/>
      <c r="D21" s="95" t="s">
        <v>121</v>
      </c>
      <c r="E21" s="103"/>
      <c r="F21" s="104"/>
      <c r="G21" s="98"/>
      <c r="H21" s="105"/>
      <c r="I21" s="104"/>
    </row>
    <row r="22" spans="1:9">
      <c r="A22" s="100">
        <f>MAX(A$12:A21)+1</f>
        <v>9</v>
      </c>
      <c r="B22" s="102"/>
      <c r="C22" s="101"/>
      <c r="D22" s="95" t="s">
        <v>121</v>
      </c>
      <c r="E22" s="103"/>
      <c r="F22" s="104"/>
      <c r="G22" s="98"/>
      <c r="H22" s="105"/>
      <c r="I22" s="104"/>
    </row>
    <row r="23" spans="1:9">
      <c r="A23" s="100">
        <f>MAX(A$12:A22)+1</f>
        <v>10</v>
      </c>
      <c r="B23" s="102"/>
      <c r="C23" s="101"/>
      <c r="D23" s="95" t="s">
        <v>121</v>
      </c>
      <c r="E23" s="103"/>
      <c r="F23" s="104"/>
      <c r="G23" s="98"/>
      <c r="H23" s="105"/>
      <c r="I23" s="104"/>
    </row>
    <row r="24" spans="1:9">
      <c r="A24" s="100">
        <f>MAX(A$12:A23)+1</f>
        <v>11</v>
      </c>
      <c r="B24" s="101"/>
      <c r="C24" s="101"/>
      <c r="D24" s="95" t="s">
        <v>121</v>
      </c>
      <c r="E24" s="103"/>
      <c r="F24" s="104"/>
      <c r="G24" s="98"/>
      <c r="H24" s="105"/>
      <c r="I24" s="104"/>
    </row>
    <row r="25" spans="1:9">
      <c r="A25" s="100">
        <f>MAX(A$12:A24)+1</f>
        <v>12</v>
      </c>
      <c r="B25" s="102"/>
      <c r="C25" s="101"/>
      <c r="D25" s="95" t="s">
        <v>121</v>
      </c>
      <c r="E25" s="103"/>
      <c r="F25" s="104"/>
      <c r="G25" s="98"/>
      <c r="H25" s="105"/>
      <c r="I25" s="104"/>
    </row>
    <row r="26" spans="1:9">
      <c r="A26" s="100">
        <f>MAX(A$12:A25)+1</f>
        <v>13</v>
      </c>
      <c r="B26" s="102"/>
      <c r="C26" s="101"/>
      <c r="D26" s="95" t="s">
        <v>121</v>
      </c>
      <c r="E26" s="103"/>
      <c r="F26" s="104"/>
      <c r="G26" s="98"/>
      <c r="H26" s="105"/>
      <c r="I26" s="104"/>
    </row>
    <row r="27" spans="1:9">
      <c r="A27" s="100">
        <f>MAX(A$12:A26)+1</f>
        <v>14</v>
      </c>
      <c r="B27" s="101"/>
      <c r="C27" s="101"/>
      <c r="D27" s="95" t="s">
        <v>121</v>
      </c>
      <c r="E27" s="103"/>
      <c r="F27" s="104"/>
      <c r="G27" s="98"/>
      <c r="H27" s="105"/>
      <c r="I27" s="104"/>
    </row>
    <row r="28" spans="1:9">
      <c r="A28" s="100">
        <f>MAX(A$12:A27)+1</f>
        <v>15</v>
      </c>
      <c r="B28" s="102"/>
      <c r="C28" s="101"/>
      <c r="D28" s="95" t="s">
        <v>121</v>
      </c>
      <c r="E28" s="103"/>
      <c r="F28" s="104"/>
      <c r="G28" s="98"/>
      <c r="H28" s="105"/>
      <c r="I28" s="104"/>
    </row>
    <row r="29" spans="1:9">
      <c r="A29" s="100">
        <f>MAX(A$12:A28)+1</f>
        <v>16</v>
      </c>
      <c r="B29" s="102"/>
      <c r="C29" s="101"/>
      <c r="D29" s="95" t="s">
        <v>121</v>
      </c>
      <c r="E29" s="103"/>
      <c r="F29" s="104"/>
      <c r="G29" s="98"/>
      <c r="H29" s="105"/>
      <c r="I29" s="104"/>
    </row>
    <row r="30" spans="1:9">
      <c r="A30" s="100">
        <f>MAX(A$12:A29)+1</f>
        <v>17</v>
      </c>
      <c r="B30" s="101"/>
      <c r="C30" s="101"/>
      <c r="D30" s="95" t="s">
        <v>121</v>
      </c>
      <c r="E30" s="103"/>
      <c r="F30" s="104"/>
      <c r="G30" s="98"/>
      <c r="H30" s="105"/>
      <c r="I30" s="104"/>
    </row>
    <row r="31" spans="1:9">
      <c r="A31" s="100">
        <f>MAX(A$12:A30)+1</f>
        <v>18</v>
      </c>
      <c r="B31" s="102"/>
      <c r="C31" s="101"/>
      <c r="D31" s="95" t="s">
        <v>121</v>
      </c>
      <c r="E31" s="103"/>
      <c r="F31" s="104"/>
      <c r="G31" s="98"/>
      <c r="H31" s="105"/>
      <c r="I31" s="104"/>
    </row>
    <row r="32" spans="1:9">
      <c r="A32" s="100">
        <f>MAX(A$12:A31)+1</f>
        <v>19</v>
      </c>
      <c r="B32" s="102"/>
      <c r="C32" s="101"/>
      <c r="D32" s="95" t="s">
        <v>121</v>
      </c>
      <c r="E32" s="103"/>
      <c r="F32" s="104"/>
      <c r="G32" s="98"/>
      <c r="H32" s="105"/>
      <c r="I32" s="104"/>
    </row>
    <row r="33" spans="1:9">
      <c r="A33" s="100">
        <f>MAX(A$12:A32)+1</f>
        <v>20</v>
      </c>
      <c r="B33" s="101"/>
      <c r="C33" s="101"/>
      <c r="D33" s="95" t="s">
        <v>121</v>
      </c>
      <c r="E33" s="103"/>
      <c r="F33" s="104"/>
      <c r="G33" s="98"/>
      <c r="H33" s="105"/>
      <c r="I33" s="104"/>
    </row>
    <row r="34" spans="1:9">
      <c r="A34" s="100">
        <f>MAX(A$12:A33)+1</f>
        <v>21</v>
      </c>
      <c r="B34" s="102"/>
      <c r="C34" s="101"/>
      <c r="D34" s="95" t="s">
        <v>121</v>
      </c>
      <c r="E34" s="103"/>
      <c r="F34" s="104"/>
      <c r="G34" s="98"/>
      <c r="H34" s="105"/>
      <c r="I34" s="104"/>
    </row>
    <row r="35" spans="1:9">
      <c r="A35" s="100">
        <f>MAX(A$12:A34)+1</f>
        <v>22</v>
      </c>
      <c r="B35" s="102"/>
      <c r="C35" s="101"/>
      <c r="D35" s="95" t="s">
        <v>121</v>
      </c>
      <c r="E35" s="103"/>
      <c r="F35" s="104"/>
      <c r="G35" s="98"/>
      <c r="H35" s="105"/>
      <c r="I35" s="104"/>
    </row>
    <row r="36" spans="1:9">
      <c r="A36" s="100">
        <f>MAX(A$12:A35)+1</f>
        <v>23</v>
      </c>
      <c r="B36" s="101"/>
      <c r="C36" s="101"/>
      <c r="D36" s="95" t="s">
        <v>121</v>
      </c>
      <c r="E36" s="103"/>
      <c r="F36" s="104"/>
      <c r="G36" s="98"/>
      <c r="H36" s="105"/>
      <c r="I36" s="104"/>
    </row>
    <row r="37" spans="1:9">
      <c r="A37" s="100">
        <f>MAX(A$12:A36)+1</f>
        <v>24</v>
      </c>
      <c r="B37" s="102"/>
      <c r="C37" s="101"/>
      <c r="D37" s="95" t="s">
        <v>121</v>
      </c>
      <c r="E37" s="103"/>
      <c r="F37" s="104"/>
      <c r="G37" s="98"/>
      <c r="H37" s="105"/>
      <c r="I37" s="104"/>
    </row>
    <row r="38" spans="1:9">
      <c r="A38" s="100">
        <f>MAX(A$12:A37)+1</f>
        <v>25</v>
      </c>
      <c r="B38" s="102"/>
      <c r="C38" s="101"/>
      <c r="D38" s="95" t="s">
        <v>121</v>
      </c>
      <c r="E38" s="103"/>
      <c r="F38" s="104"/>
      <c r="G38" s="98"/>
      <c r="H38" s="105"/>
      <c r="I38" s="104"/>
    </row>
    <row r="39" spans="1:9">
      <c r="A39" s="100">
        <f>MAX(A$12:A38)+1</f>
        <v>26</v>
      </c>
      <c r="B39" s="101"/>
      <c r="C39" s="101"/>
      <c r="D39" s="95" t="s">
        <v>121</v>
      </c>
      <c r="E39" s="103"/>
      <c r="F39" s="104"/>
      <c r="G39" s="98"/>
      <c r="H39" s="105"/>
      <c r="I39" s="104"/>
    </row>
    <row r="40" spans="1:9">
      <c r="A40" s="100">
        <f>MAX(A$12:A39)+1</f>
        <v>27</v>
      </c>
      <c r="B40" s="102"/>
      <c r="C40" s="101"/>
      <c r="D40" s="95" t="s">
        <v>121</v>
      </c>
      <c r="E40" s="103"/>
      <c r="F40" s="104"/>
      <c r="G40" s="98"/>
      <c r="H40" s="105"/>
      <c r="I40" s="104"/>
    </row>
    <row r="41" spans="1:9">
      <c r="A41" s="100">
        <f>MAX(A$12:A40)+1</f>
        <v>28</v>
      </c>
      <c r="B41" s="102"/>
      <c r="C41" s="101"/>
      <c r="D41" s="95" t="s">
        <v>121</v>
      </c>
      <c r="E41" s="103"/>
      <c r="F41" s="104"/>
      <c r="G41" s="98"/>
      <c r="H41" s="105"/>
      <c r="I41" s="104"/>
    </row>
    <row r="42" spans="1:9">
      <c r="A42" s="100">
        <f>MAX(A$12:A41)+1</f>
        <v>29</v>
      </c>
      <c r="B42" s="101"/>
      <c r="C42" s="101"/>
      <c r="D42" s="95" t="s">
        <v>121</v>
      </c>
      <c r="E42" s="103"/>
      <c r="F42" s="104"/>
      <c r="G42" s="98"/>
      <c r="H42" s="105"/>
      <c r="I42" s="104"/>
    </row>
    <row r="43" spans="1:9">
      <c r="A43" s="100">
        <f>MAX(A$12:A42)+1</f>
        <v>30</v>
      </c>
      <c r="B43" s="102"/>
      <c r="C43" s="101"/>
      <c r="D43" s="95" t="s">
        <v>121</v>
      </c>
      <c r="E43" s="103"/>
      <c r="F43" s="104"/>
      <c r="G43" s="98"/>
      <c r="H43" s="105"/>
      <c r="I43" s="104"/>
    </row>
    <row r="44" spans="1:9">
      <c r="A44" s="100">
        <f>MAX(A$12:A43)+1</f>
        <v>31</v>
      </c>
      <c r="B44" s="102"/>
      <c r="C44" s="101"/>
      <c r="D44" s="95" t="s">
        <v>121</v>
      </c>
      <c r="E44" s="103"/>
      <c r="F44" s="104"/>
      <c r="G44" s="98"/>
      <c r="H44" s="105"/>
      <c r="I44" s="104"/>
    </row>
    <row r="45" spans="1:9">
      <c r="A45" s="100">
        <f>MAX(A$12:A44)+1</f>
        <v>32</v>
      </c>
      <c r="B45" s="101"/>
      <c r="C45" s="101"/>
      <c r="D45" s="95" t="s">
        <v>121</v>
      </c>
      <c r="E45" s="103"/>
      <c r="F45" s="104"/>
      <c r="G45" s="98"/>
      <c r="H45" s="105"/>
      <c r="I45" s="104"/>
    </row>
    <row r="46" spans="1:9">
      <c r="A46" s="100">
        <f>MAX(A$12:A45)+1</f>
        <v>33</v>
      </c>
      <c r="B46" s="102"/>
      <c r="C46" s="101"/>
      <c r="D46" s="95" t="s">
        <v>121</v>
      </c>
      <c r="E46" s="103"/>
      <c r="F46" s="104"/>
      <c r="G46" s="98"/>
      <c r="H46" s="105"/>
      <c r="I46" s="104"/>
    </row>
    <row r="47" spans="1:9">
      <c r="A47" s="100">
        <f>MAX(A$12:A46)+1</f>
        <v>34</v>
      </c>
      <c r="B47" s="102"/>
      <c r="C47" s="101"/>
      <c r="D47" s="95" t="s">
        <v>121</v>
      </c>
      <c r="E47" s="103"/>
      <c r="F47" s="104"/>
      <c r="G47" s="98"/>
      <c r="H47" s="105"/>
      <c r="I47" s="104"/>
    </row>
    <row r="48" spans="1:9">
      <c r="A48" s="100">
        <f>MAX(A$12:A47)+1</f>
        <v>35</v>
      </c>
      <c r="B48" s="101"/>
      <c r="C48" s="101"/>
      <c r="D48" s="95" t="s">
        <v>121</v>
      </c>
      <c r="E48" s="103"/>
      <c r="F48" s="104"/>
      <c r="G48" s="98"/>
      <c r="H48" s="105"/>
      <c r="I48" s="104"/>
    </row>
    <row r="49" spans="1:9">
      <c r="A49" s="100">
        <f>MAX(A$12:A48)+1</f>
        <v>36</v>
      </c>
      <c r="B49" s="102"/>
      <c r="C49" s="101"/>
      <c r="D49" s="95" t="s">
        <v>121</v>
      </c>
      <c r="E49" s="103"/>
      <c r="F49" s="104"/>
      <c r="G49" s="98"/>
      <c r="H49" s="105"/>
      <c r="I49" s="104"/>
    </row>
    <row r="50" spans="1:9">
      <c r="A50" s="100">
        <f>MAX(A$12:A49)+1</f>
        <v>37</v>
      </c>
      <c r="B50" s="102"/>
      <c r="C50" s="101"/>
      <c r="D50" s="95" t="s">
        <v>121</v>
      </c>
      <c r="E50" s="103"/>
      <c r="F50" s="104"/>
      <c r="G50" s="98"/>
      <c r="H50" s="105"/>
      <c r="I50" s="104"/>
    </row>
    <row r="51" spans="1:9">
      <c r="A51" s="100">
        <f>MAX(A$12:A50)+1</f>
        <v>38</v>
      </c>
      <c r="B51" s="101"/>
      <c r="C51" s="101"/>
      <c r="D51" s="95" t="s">
        <v>121</v>
      </c>
      <c r="E51" s="103"/>
      <c r="F51" s="104"/>
      <c r="G51" s="98"/>
      <c r="H51" s="105"/>
      <c r="I51" s="104"/>
    </row>
    <row r="52" spans="1:9">
      <c r="A52" s="100">
        <f>MAX(A$12:A51)+1</f>
        <v>39</v>
      </c>
      <c r="B52" s="102"/>
      <c r="C52" s="101"/>
      <c r="D52" s="95" t="s">
        <v>121</v>
      </c>
      <c r="E52" s="103"/>
      <c r="F52" s="104"/>
      <c r="G52" s="98"/>
      <c r="H52" s="105"/>
      <c r="I52" s="104"/>
    </row>
    <row r="53" spans="1:9">
      <c r="A53" s="100">
        <f>MAX(A$12:A52)+1</f>
        <v>40</v>
      </c>
      <c r="B53" s="102"/>
      <c r="C53" s="101"/>
      <c r="D53" s="95" t="s">
        <v>121</v>
      </c>
      <c r="E53" s="103"/>
      <c r="F53" s="104"/>
      <c r="G53" s="98"/>
      <c r="H53" s="105"/>
      <c r="I53" s="104"/>
    </row>
    <row r="54" spans="1:9">
      <c r="A54" s="100">
        <f>MAX(A$12:A53)+1</f>
        <v>41</v>
      </c>
      <c r="B54" s="101"/>
      <c r="C54" s="101"/>
      <c r="D54" s="95" t="s">
        <v>121</v>
      </c>
      <c r="E54" s="103"/>
      <c r="F54" s="104"/>
      <c r="G54" s="98"/>
      <c r="H54" s="105"/>
      <c r="I54" s="104"/>
    </row>
    <row r="55" spans="1:9">
      <c r="A55" s="100">
        <f>MAX(A$12:A54)+1</f>
        <v>42</v>
      </c>
      <c r="B55" s="102"/>
      <c r="C55" s="101"/>
      <c r="D55" s="95" t="s">
        <v>121</v>
      </c>
      <c r="E55" s="103"/>
      <c r="F55" s="104"/>
      <c r="G55" s="98"/>
      <c r="H55" s="105"/>
      <c r="I55" s="104"/>
    </row>
    <row r="56" spans="1:9">
      <c r="A56" s="100">
        <f>MAX(A$12:A55)+1</f>
        <v>43</v>
      </c>
      <c r="B56" s="102"/>
      <c r="C56" s="101"/>
      <c r="D56" s="95" t="s">
        <v>121</v>
      </c>
      <c r="E56" s="103"/>
      <c r="F56" s="104"/>
      <c r="G56" s="98"/>
      <c r="H56" s="105"/>
      <c r="I56" s="104"/>
    </row>
    <row r="57" spans="1:9">
      <c r="A57" s="100">
        <f>MAX(A$12:A56)+1</f>
        <v>44</v>
      </c>
      <c r="B57" s="101"/>
      <c r="C57" s="101"/>
      <c r="D57" s="95" t="s">
        <v>121</v>
      </c>
      <c r="E57" s="103"/>
      <c r="F57" s="104"/>
      <c r="G57" s="98"/>
      <c r="H57" s="105"/>
      <c r="I57" s="104"/>
    </row>
    <row r="58" spans="1:9">
      <c r="A58" s="100">
        <f>MAX(A$12:A57)+1</f>
        <v>45</v>
      </c>
      <c r="B58" s="102"/>
      <c r="C58" s="101"/>
      <c r="D58" s="95" t="s">
        <v>121</v>
      </c>
      <c r="E58" s="103"/>
      <c r="F58" s="104"/>
      <c r="G58" s="98"/>
      <c r="H58" s="105"/>
      <c r="I58" s="104"/>
    </row>
    <row r="59" spans="1:9">
      <c r="A59" s="100">
        <f>MAX(A$12:A58)+1</f>
        <v>46</v>
      </c>
      <c r="B59" s="102"/>
      <c r="C59" s="101"/>
      <c r="D59" s="95" t="s">
        <v>121</v>
      </c>
      <c r="E59" s="103"/>
      <c r="F59" s="104"/>
      <c r="G59" s="98"/>
      <c r="H59" s="105"/>
      <c r="I59" s="104"/>
    </row>
    <row r="60" spans="1:9">
      <c r="A60" s="100">
        <f>MAX(A$12:A59)+1</f>
        <v>47</v>
      </c>
      <c r="B60" s="101"/>
      <c r="C60" s="101"/>
      <c r="D60" s="95" t="s">
        <v>121</v>
      </c>
      <c r="E60" s="103"/>
      <c r="F60" s="104"/>
      <c r="G60" s="98"/>
      <c r="H60" s="105"/>
      <c r="I60" s="104"/>
    </row>
    <row r="61" spans="1:9">
      <c r="A61" s="107"/>
      <c r="B61" s="107"/>
      <c r="C61" s="107"/>
      <c r="D61" s="107"/>
      <c r="E61" s="107"/>
      <c r="F61" s="107"/>
      <c r="G61" s="107"/>
      <c r="H61" s="107"/>
      <c r="I61" s="107"/>
    </row>
    <row r="62" spans="1:9">
      <c r="A62" s="112" t="s">
        <v>219</v>
      </c>
      <c r="B62" s="112"/>
      <c r="C62" s="112"/>
      <c r="D62" s="112"/>
      <c r="E62" s="112"/>
      <c r="F62" s="112"/>
      <c r="G62" s="112"/>
      <c r="H62" s="112"/>
      <c r="I62" s="112"/>
    </row>
  </sheetData>
  <mergeCells count="4">
    <mergeCell ref="A1:I1"/>
    <mergeCell ref="A13:I13"/>
    <mergeCell ref="A61:I61"/>
    <mergeCell ref="A62:I62"/>
  </mergeCells>
  <conditionalFormatting sqref="D14:D60">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6 Test Cases'!A1" display="Empty Bin From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9985"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9985" progId="Paint.Picture"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workbookViewId="0">
      <selection activeCell="J23" sqref="$A1:$XFD1048576"/>
    </sheetView>
  </sheetViews>
  <sheetFormatPr defaultColWidth="9" defaultRowHeight="12.75" outlineLevelCol="7"/>
  <cols>
    <col min="1" max="1" width="3.14285714285714" customWidth="1"/>
    <col min="2" max="2" width="32.1428571428571" customWidth="1"/>
    <col min="3" max="3" width="21.7142857142857" customWidth="1"/>
    <col min="4" max="5" width="30.4285714285714" customWidth="1"/>
    <col min="6" max="6" width="9.14285714285714" customWidth="1"/>
    <col min="7" max="7" width="12.1428571428571" customWidth="1"/>
  </cols>
  <sheetData>
    <row r="1" ht="16.5" spans="1:8">
      <c r="A1" s="115" t="s">
        <v>294</v>
      </c>
      <c r="B1" s="115"/>
      <c r="C1" s="115"/>
      <c r="D1" s="115"/>
      <c r="E1" s="115"/>
      <c r="F1" s="115"/>
      <c r="G1" s="115"/>
      <c r="H1" s="115"/>
    </row>
    <row r="2" ht="13.5" customHeight="1" spans="1:8">
      <c r="A2" s="116"/>
      <c r="B2" s="117" t="s">
        <v>123</v>
      </c>
      <c r="C2" s="117"/>
      <c r="D2" s="118" t="s">
        <v>292</v>
      </c>
      <c r="E2" s="119"/>
      <c r="F2" s="120" t="s">
        <v>124</v>
      </c>
      <c r="G2" s="121" t="s">
        <v>271</v>
      </c>
      <c r="H2" s="122"/>
    </row>
    <row r="3" ht="27.75" customHeight="1" spans="1:8">
      <c r="A3" s="123"/>
      <c r="B3" s="124" t="s">
        <v>126</v>
      </c>
      <c r="C3" s="125"/>
      <c r="D3" s="126" t="s">
        <v>77</v>
      </c>
      <c r="E3" s="127"/>
      <c r="F3" s="128"/>
      <c r="G3" s="129"/>
      <c r="H3" s="122"/>
    </row>
    <row r="4" spans="1:8">
      <c r="A4" s="130"/>
      <c r="B4" s="124" t="s">
        <v>128</v>
      </c>
      <c r="C4" s="125"/>
      <c r="D4" s="126"/>
      <c r="E4" s="127"/>
      <c r="F4" s="128"/>
      <c r="G4" s="129"/>
      <c r="H4" s="122"/>
    </row>
    <row r="5" spans="1:8">
      <c r="A5" s="130"/>
      <c r="B5" s="124" t="s">
        <v>130</v>
      </c>
      <c r="C5" s="131"/>
      <c r="D5" s="132"/>
      <c r="E5" s="132"/>
      <c r="F5" s="132"/>
      <c r="G5" s="132"/>
      <c r="H5" s="122"/>
    </row>
    <row r="6" ht="26.25" customHeight="1" spans="1:8">
      <c r="A6" s="133"/>
      <c r="B6" s="134" t="s">
        <v>132</v>
      </c>
      <c r="C6" s="135"/>
      <c r="D6" s="136"/>
      <c r="E6" s="128"/>
      <c r="F6" s="128"/>
      <c r="G6" s="129"/>
      <c r="H6" s="137"/>
    </row>
    <row r="7" spans="1:8">
      <c r="A7" s="138"/>
      <c r="B7" s="139" t="s">
        <v>134</v>
      </c>
      <c r="C7" s="139"/>
      <c r="D7" s="140"/>
      <c r="E7" s="141"/>
      <c r="F7" s="142" t="s">
        <v>135</v>
      </c>
      <c r="G7" s="143"/>
      <c r="H7" s="144"/>
    </row>
    <row r="8" ht="13.5" spans="1:8">
      <c r="A8" s="145"/>
      <c r="B8" s="146" t="s">
        <v>137</v>
      </c>
      <c r="C8" s="146"/>
      <c r="D8" s="147" t="s">
        <v>224</v>
      </c>
      <c r="E8" s="148"/>
      <c r="F8" s="149" t="s">
        <v>138</v>
      </c>
      <c r="G8" s="150" t="s">
        <v>295</v>
      </c>
      <c r="H8" s="151"/>
    </row>
    <row r="9" ht="26.25" spans="1:8">
      <c r="A9" s="152" t="s">
        <v>140</v>
      </c>
      <c r="B9" s="153" t="s">
        <v>141</v>
      </c>
      <c r="C9" s="153" t="s">
        <v>274</v>
      </c>
      <c r="D9" s="153" t="s">
        <v>143</v>
      </c>
      <c r="E9" s="153" t="s">
        <v>144</v>
      </c>
      <c r="F9" s="154" t="s">
        <v>145</v>
      </c>
      <c r="G9" s="155" t="s">
        <v>146</v>
      </c>
      <c r="H9" s="156"/>
    </row>
    <row r="10" spans="1:8">
      <c r="A10" s="157">
        <v>1</v>
      </c>
      <c r="B10" s="158" t="s">
        <v>226</v>
      </c>
      <c r="C10" s="158">
        <v>17681</v>
      </c>
      <c r="D10" s="159" t="s">
        <v>149</v>
      </c>
      <c r="E10" s="160" t="s">
        <v>296</v>
      </c>
      <c r="F10" s="95" t="s">
        <v>121</v>
      </c>
      <c r="G10" s="161"/>
      <c r="H10" s="162"/>
    </row>
    <row r="11" customHeight="1" spans="1:8">
      <c r="A11" s="157">
        <v>2</v>
      </c>
      <c r="B11" s="158" t="s">
        <v>297</v>
      </c>
      <c r="C11" s="158"/>
      <c r="D11" s="159" t="s">
        <v>298</v>
      </c>
      <c r="E11" s="160"/>
      <c r="F11" s="95" t="s">
        <v>121</v>
      </c>
      <c r="G11" s="163"/>
      <c r="H11" s="164"/>
    </row>
    <row r="12" customHeight="1" spans="1:8">
      <c r="A12" s="157"/>
      <c r="B12" s="167"/>
      <c r="C12" s="168"/>
      <c r="D12" s="168" t="s">
        <v>299</v>
      </c>
      <c r="E12" s="169" t="s">
        <v>300</v>
      </c>
      <c r="F12" s="95" t="s">
        <v>121</v>
      </c>
      <c r="G12" s="165"/>
      <c r="H12" s="166"/>
    </row>
    <row r="13" spans="1:8">
      <c r="A13" s="157"/>
      <c r="B13" s="167"/>
      <c r="C13" s="168"/>
      <c r="D13" s="168"/>
      <c r="E13" s="169"/>
      <c r="F13" s="95" t="s">
        <v>121</v>
      </c>
      <c r="G13" s="165"/>
      <c r="H13" s="166"/>
    </row>
    <row r="14" spans="1:8">
      <c r="A14" s="157"/>
      <c r="B14" s="167"/>
      <c r="C14" s="168"/>
      <c r="D14" s="168"/>
      <c r="E14" s="169"/>
      <c r="F14" s="95" t="s">
        <v>121</v>
      </c>
      <c r="G14" s="165"/>
      <c r="H14" s="166"/>
    </row>
    <row r="15" spans="1:8">
      <c r="A15" s="157"/>
      <c r="B15" s="167"/>
      <c r="C15" s="168"/>
      <c r="D15" s="168"/>
      <c r="E15" s="169"/>
      <c r="F15" s="95" t="s">
        <v>121</v>
      </c>
      <c r="G15" s="165"/>
      <c r="H15" s="166"/>
    </row>
    <row r="16" spans="1:8">
      <c r="A16" s="157"/>
      <c r="B16" s="167"/>
      <c r="C16" s="168"/>
      <c r="D16" s="168"/>
      <c r="E16" s="169"/>
      <c r="F16" s="95" t="s">
        <v>121</v>
      </c>
      <c r="G16" s="165"/>
      <c r="H16" s="166"/>
    </row>
    <row r="17" spans="1:8">
      <c r="A17" s="157"/>
      <c r="B17" s="167"/>
      <c r="C17" s="168"/>
      <c r="D17" s="168"/>
      <c r="E17" s="169"/>
      <c r="F17" s="95" t="s">
        <v>121</v>
      </c>
      <c r="G17" s="165"/>
      <c r="H17" s="166"/>
    </row>
    <row r="18" spans="1:8">
      <c r="A18" s="157"/>
      <c r="B18" s="168"/>
      <c r="C18" s="168"/>
      <c r="D18" s="168"/>
      <c r="E18" s="169"/>
      <c r="F18" s="95" t="s">
        <v>121</v>
      </c>
      <c r="G18" s="165"/>
      <c r="H18" s="166"/>
    </row>
    <row r="19" spans="1:8">
      <c r="A19" s="157"/>
      <c r="B19" s="168"/>
      <c r="C19" s="168"/>
      <c r="D19" s="168"/>
      <c r="E19" s="169"/>
      <c r="F19" s="95" t="s">
        <v>121</v>
      </c>
      <c r="G19" s="165"/>
      <c r="H19" s="166"/>
    </row>
    <row r="20" spans="1:8">
      <c r="A20" s="157"/>
      <c r="B20" s="168"/>
      <c r="C20" s="168"/>
      <c r="D20" s="168"/>
      <c r="E20" s="169"/>
      <c r="F20" s="95" t="s">
        <v>121</v>
      </c>
      <c r="G20" s="165"/>
      <c r="H20" s="166"/>
    </row>
    <row r="21" spans="1:8">
      <c r="A21" s="157"/>
      <c r="B21" s="168"/>
      <c r="C21" s="168"/>
      <c r="D21" s="168"/>
      <c r="E21" s="169"/>
      <c r="F21" s="95" t="s">
        <v>121</v>
      </c>
      <c r="G21" s="165"/>
      <c r="H21" s="166"/>
    </row>
    <row r="22" spans="1:8">
      <c r="A22" s="157"/>
      <c r="B22" s="168"/>
      <c r="C22" s="168"/>
      <c r="D22" s="168"/>
      <c r="E22" s="169"/>
      <c r="F22" s="95" t="s">
        <v>121</v>
      </c>
      <c r="G22" s="165"/>
      <c r="H22" s="166"/>
    </row>
    <row r="23" spans="1:8">
      <c r="A23" s="157"/>
      <c r="B23" s="168"/>
      <c r="C23" s="168"/>
      <c r="D23" s="168"/>
      <c r="E23" s="169"/>
      <c r="F23" s="95" t="s">
        <v>121</v>
      </c>
      <c r="G23" s="165"/>
      <c r="H23" s="166"/>
    </row>
    <row r="24" spans="1:8">
      <c r="A24" s="157"/>
      <c r="B24" s="168"/>
      <c r="C24" s="168"/>
      <c r="D24" s="168"/>
      <c r="E24" s="169"/>
      <c r="F24" s="95" t="s">
        <v>121</v>
      </c>
      <c r="G24" s="165"/>
      <c r="H24" s="166"/>
    </row>
    <row r="25" spans="1:8">
      <c r="A25" s="157"/>
      <c r="B25" s="168"/>
      <c r="C25" s="168"/>
      <c r="D25" s="168"/>
      <c r="E25" s="169"/>
      <c r="F25" s="95" t="s">
        <v>121</v>
      </c>
      <c r="G25" s="165"/>
      <c r="H25" s="166"/>
    </row>
    <row r="26" spans="1:8">
      <c r="A26" s="157"/>
      <c r="B26" s="168"/>
      <c r="C26" s="168"/>
      <c r="D26" s="168"/>
      <c r="E26" s="169"/>
      <c r="F26" s="95" t="s">
        <v>121</v>
      </c>
      <c r="G26" s="165"/>
      <c r="H26" s="166"/>
    </row>
    <row r="27" spans="1:8">
      <c r="A27" s="157"/>
      <c r="B27" s="168"/>
      <c r="C27" s="168"/>
      <c r="D27" s="168"/>
      <c r="E27" s="169"/>
      <c r="F27" s="95" t="s">
        <v>121</v>
      </c>
      <c r="G27" s="165"/>
      <c r="H27" s="166"/>
    </row>
    <row r="28" spans="1:8">
      <c r="A28" s="157"/>
      <c r="B28" s="168"/>
      <c r="C28" s="168"/>
      <c r="D28" s="168"/>
      <c r="E28" s="169"/>
      <c r="F28" s="95" t="s">
        <v>121</v>
      </c>
      <c r="G28" s="165"/>
      <c r="H28" s="166"/>
    </row>
    <row r="29" spans="1:8">
      <c r="A29" s="157"/>
      <c r="B29" s="168"/>
      <c r="C29" s="168"/>
      <c r="D29" s="168"/>
      <c r="E29" s="169"/>
      <c r="F29" s="95" t="s">
        <v>121</v>
      </c>
      <c r="G29" s="165"/>
      <c r="H29" s="166"/>
    </row>
    <row r="30" spans="1:8">
      <c r="A30" s="157"/>
      <c r="B30" s="168"/>
      <c r="C30" s="168"/>
      <c r="D30" s="168"/>
      <c r="E30" s="169"/>
      <c r="F30" s="95" t="s">
        <v>121</v>
      </c>
      <c r="G30" s="165"/>
      <c r="H30" s="166"/>
    </row>
    <row r="31" spans="1:8">
      <c r="A31" s="157"/>
      <c r="B31" s="168"/>
      <c r="C31" s="168"/>
      <c r="D31" s="168"/>
      <c r="E31" s="169"/>
      <c r="F31" s="95" t="s">
        <v>121</v>
      </c>
      <c r="G31" s="165"/>
      <c r="H31" s="166"/>
    </row>
    <row r="32" spans="1:8">
      <c r="A32" s="157"/>
      <c r="B32" s="168"/>
      <c r="C32" s="168"/>
      <c r="D32" s="168"/>
      <c r="E32" s="169"/>
      <c r="F32" s="95" t="s">
        <v>121</v>
      </c>
      <c r="G32" s="165"/>
      <c r="H32" s="166"/>
    </row>
    <row r="33" customHeight="1" spans="1:8">
      <c r="A33" s="157"/>
      <c r="B33" s="168"/>
      <c r="C33" s="168"/>
      <c r="D33" s="168"/>
      <c r="E33" s="169"/>
      <c r="F33" s="95" t="s">
        <v>121</v>
      </c>
      <c r="G33" s="165"/>
      <c r="H33" s="166"/>
    </row>
    <row r="34" spans="1:8">
      <c r="A34" s="157"/>
      <c r="B34" s="168"/>
      <c r="C34" s="168"/>
      <c r="D34" s="168"/>
      <c r="E34" s="169"/>
      <c r="F34" s="95" t="s">
        <v>121</v>
      </c>
      <c r="G34" s="165"/>
      <c r="H34" s="166"/>
    </row>
    <row r="35" customHeight="1" spans="1:8">
      <c r="A35" s="157"/>
      <c r="B35" s="168"/>
      <c r="C35" s="168"/>
      <c r="D35" s="168"/>
      <c r="E35" s="169"/>
      <c r="F35" s="95" t="s">
        <v>121</v>
      </c>
      <c r="G35" s="165"/>
      <c r="H35" s="166"/>
    </row>
    <row r="36" customHeight="1" spans="1:8">
      <c r="A36" s="157"/>
      <c r="B36" s="168"/>
      <c r="C36" s="168"/>
      <c r="D36" s="168"/>
      <c r="E36" s="169"/>
      <c r="F36" s="95" t="s">
        <v>121</v>
      </c>
      <c r="G36" s="165"/>
      <c r="H36" s="166"/>
    </row>
    <row r="37" customHeight="1" spans="1:8">
      <c r="A37" s="157"/>
      <c r="B37" s="168"/>
      <c r="C37" s="168"/>
      <c r="D37" s="168"/>
      <c r="E37" s="169"/>
      <c r="F37" s="95" t="s">
        <v>121</v>
      </c>
      <c r="G37" s="165"/>
      <c r="H37" s="166"/>
    </row>
    <row r="38" ht="24" customHeight="1" spans="1:8">
      <c r="A38" s="157"/>
      <c r="B38" s="168"/>
      <c r="C38" s="168"/>
      <c r="D38" s="168"/>
      <c r="E38" s="169"/>
      <c r="F38" s="95" t="s">
        <v>121</v>
      </c>
      <c r="G38" s="165"/>
      <c r="H38" s="166"/>
    </row>
    <row r="39" ht="27" customHeight="1" spans="1:8">
      <c r="A39" s="157"/>
      <c r="B39" s="168"/>
      <c r="C39" s="168"/>
      <c r="D39" s="168"/>
      <c r="E39" s="169"/>
      <c r="F39" s="95" t="s">
        <v>121</v>
      </c>
      <c r="G39" s="165"/>
      <c r="H39" s="166"/>
    </row>
    <row r="40" customHeight="1" spans="1:8">
      <c r="A40" s="157"/>
      <c r="B40" s="168"/>
      <c r="C40" s="168"/>
      <c r="D40" s="168"/>
      <c r="E40" s="169"/>
      <c r="F40" s="95" t="s">
        <v>121</v>
      </c>
      <c r="G40" s="165"/>
      <c r="H40" s="166"/>
    </row>
    <row r="41" customHeight="1" spans="1:8">
      <c r="A41" s="157"/>
      <c r="B41" s="168"/>
      <c r="C41" s="168"/>
      <c r="D41" s="168"/>
      <c r="E41" s="169"/>
      <c r="F41" s="95" t="s">
        <v>121</v>
      </c>
      <c r="G41" s="165"/>
      <c r="H41" s="166"/>
    </row>
    <row r="42" spans="1:8">
      <c r="A42" s="157"/>
      <c r="B42" s="168"/>
      <c r="C42" s="168"/>
      <c r="D42" s="168"/>
      <c r="E42" s="169"/>
      <c r="F42" s="95" t="s">
        <v>121</v>
      </c>
      <c r="G42" s="165"/>
      <c r="H42" s="166"/>
    </row>
    <row r="43" spans="1:8">
      <c r="A43" s="157"/>
      <c r="B43" s="168"/>
      <c r="C43" s="168"/>
      <c r="D43" s="168"/>
      <c r="E43" s="169"/>
      <c r="F43" s="95" t="s">
        <v>121</v>
      </c>
      <c r="G43" s="165"/>
      <c r="H43" s="166"/>
    </row>
    <row r="44" ht="13.5" spans="1:8">
      <c r="A44" s="170"/>
      <c r="B44" s="171" t="s">
        <v>175</v>
      </c>
      <c r="C44" s="171"/>
      <c r="D44" s="172"/>
      <c r="E44" s="173"/>
      <c r="F44" s="95" t="s">
        <v>121</v>
      </c>
      <c r="G44" s="174"/>
      <c r="H44" s="175"/>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s>
  <conditionalFormatting sqref="F10:F4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4 F27 F12:F13 F15:F19 F20:F26 F28:F44">
      <formula1>"U,P,F,B,S,n/a"</formula1>
    </dataValidation>
  </dataValidations>
  <hyperlinks>
    <hyperlink ref="G2" location="'Re-Schedule Blend'!A1" display="UC005-01"/>
  </hyperlinks>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selection activeCell="N32"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Cancel Blend</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COUNTIF($D$12:$D$13,"U")</f>
        <v>0</v>
      </c>
      <c r="F4" s="73" t="str">
        <f t="shared" ref="F4:F8" si="0">IF($E$9=0,"-",$E4/$E$9)</f>
        <v>-</v>
      </c>
      <c r="G4" s="74">
        <f>SUMIF($D$12:$D$13,"U",$G$12:$G$13)/60</f>
        <v>0</v>
      </c>
      <c r="H4" s="67"/>
      <c r="I4" s="67"/>
    </row>
    <row r="5" s="61" customFormat="1" ht="12" spans="1:9">
      <c r="A5" s="67"/>
      <c r="B5" s="67"/>
      <c r="C5" s="67"/>
      <c r="D5" s="71" t="s">
        <v>107</v>
      </c>
      <c r="E5" s="72">
        <f>COUNTIF($D$12:$D$13,"P")</f>
        <v>0</v>
      </c>
      <c r="F5" s="73" t="str">
        <f t="shared" si="0"/>
        <v>-</v>
      </c>
      <c r="G5" s="75">
        <f>SUMIF($D$12:$D$13,"P",$G$12:$G$13)/60</f>
        <v>0</v>
      </c>
      <c r="H5" s="67"/>
      <c r="I5" s="67"/>
    </row>
    <row r="6" s="61" customFormat="1" ht="12" spans="1:9">
      <c r="A6" s="67"/>
      <c r="B6" s="67"/>
      <c r="C6" s="67"/>
      <c r="D6" s="71" t="s">
        <v>108</v>
      </c>
      <c r="E6" s="72">
        <f>COUNTIF($D$12:$D$13,"F")</f>
        <v>0</v>
      </c>
      <c r="F6" s="73" t="str">
        <f t="shared" si="0"/>
        <v>-</v>
      </c>
      <c r="G6" s="75">
        <f>SUMIF($D$12:$D$13,"F",$G$12:$G$13)/60</f>
        <v>0</v>
      </c>
      <c r="H6" s="67"/>
      <c r="I6" s="67"/>
    </row>
    <row r="7" s="61" customFormat="1" ht="12" spans="1:9">
      <c r="A7" s="76"/>
      <c r="B7" s="76"/>
      <c r="C7" s="77"/>
      <c r="D7" s="71" t="s">
        <v>109</v>
      </c>
      <c r="E7" s="72">
        <f>COUNTIF($D$12:$D$13,"S")</f>
        <v>0</v>
      </c>
      <c r="F7" s="73" t="str">
        <f t="shared" si="0"/>
        <v>-</v>
      </c>
      <c r="G7" s="75">
        <f>SUMIF($D$12:$D$13,"S",$G$12:$G$13)/60</f>
        <v>0</v>
      </c>
      <c r="H7" s="67"/>
      <c r="I7" s="67"/>
    </row>
    <row r="8" s="61" customFormat="1" ht="12" spans="1:9">
      <c r="A8" s="76"/>
      <c r="B8" s="76"/>
      <c r="C8" s="77"/>
      <c r="D8" s="71" t="s">
        <v>110</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111</v>
      </c>
      <c r="B12" s="88" t="s">
        <v>112</v>
      </c>
      <c r="C12" s="88" t="s">
        <v>113</v>
      </c>
      <c r="D12" s="88" t="s">
        <v>114</v>
      </c>
      <c r="E12" s="88" t="s">
        <v>115</v>
      </c>
      <c r="F12" s="88" t="s">
        <v>31</v>
      </c>
      <c r="G12" s="88" t="s">
        <v>116</v>
      </c>
      <c r="H12" s="89" t="s">
        <v>65</v>
      </c>
      <c r="I12" s="110"/>
    </row>
    <row r="13" s="63" customFormat="1" ht="13.5" spans="1:9">
      <c r="A13" s="176" t="s">
        <v>291</v>
      </c>
      <c r="B13" s="91"/>
      <c r="C13" s="91"/>
      <c r="D13" s="91"/>
      <c r="E13" s="91"/>
      <c r="F13" s="91"/>
      <c r="G13" s="91"/>
      <c r="H13" s="91"/>
      <c r="I13" s="111"/>
    </row>
    <row r="14" s="63" customFormat="1" spans="1:9">
      <c r="A14" s="100">
        <f>MAX(A$12:A13)+1</f>
        <v>1</v>
      </c>
      <c r="B14" s="177" t="s">
        <v>292</v>
      </c>
      <c r="C14" s="178" t="s">
        <v>293</v>
      </c>
      <c r="D14" s="95" t="s">
        <v>121</v>
      </c>
      <c r="E14" s="103"/>
      <c r="F14" s="104"/>
      <c r="G14" s="98"/>
      <c r="H14" s="105"/>
      <c r="I14" s="104"/>
    </row>
    <row r="15" s="63" customFormat="1" spans="1:9">
      <c r="A15" s="100">
        <f>MAX(A$12:A14)+1</f>
        <v>2</v>
      </c>
      <c r="B15" s="179"/>
      <c r="C15" s="102"/>
      <c r="D15" s="95" t="s">
        <v>121</v>
      </c>
      <c r="E15" s="103"/>
      <c r="F15" s="104"/>
      <c r="G15" s="98"/>
      <c r="H15" s="105"/>
      <c r="I15" s="104"/>
    </row>
    <row r="16" s="63" customFormat="1" spans="1:9">
      <c r="A16" s="100">
        <f>MAX(A$12:A15)+1</f>
        <v>3</v>
      </c>
      <c r="B16" s="180"/>
      <c r="C16" s="102"/>
      <c r="D16" s="95" t="s">
        <v>121</v>
      </c>
      <c r="E16" s="103"/>
      <c r="F16" s="104"/>
      <c r="G16" s="98"/>
      <c r="H16" s="105"/>
      <c r="I16" s="104"/>
    </row>
    <row r="17" s="63" customFormat="1" spans="1:9">
      <c r="A17" s="100">
        <f>MAX(A$12:A16)+1</f>
        <v>4</v>
      </c>
      <c r="B17" s="180"/>
      <c r="C17" s="102"/>
      <c r="D17" s="95" t="s">
        <v>121</v>
      </c>
      <c r="E17" s="103"/>
      <c r="F17" s="104"/>
      <c r="G17" s="98"/>
      <c r="H17" s="105"/>
      <c r="I17" s="104"/>
    </row>
    <row r="18" s="63" customFormat="1" spans="1:9">
      <c r="A18" s="100">
        <f>MAX(A$12:A17)+1</f>
        <v>5</v>
      </c>
      <c r="B18" s="180"/>
      <c r="C18" s="102"/>
      <c r="D18" s="95" t="s">
        <v>121</v>
      </c>
      <c r="E18" s="103"/>
      <c r="F18" s="104"/>
      <c r="G18" s="98"/>
      <c r="H18" s="105"/>
      <c r="I18" s="104"/>
    </row>
    <row r="19" s="63" customFormat="1" spans="1:9">
      <c r="A19" s="100">
        <f>MAX(A$12:A18)+1</f>
        <v>6</v>
      </c>
      <c r="B19" s="181"/>
      <c r="C19" s="101"/>
      <c r="D19" s="95" t="s">
        <v>121</v>
      </c>
      <c r="E19" s="103"/>
      <c r="F19" s="104"/>
      <c r="G19" s="98"/>
      <c r="H19" s="105"/>
      <c r="I19" s="104"/>
    </row>
    <row r="20" s="63" customFormat="1" spans="1:9">
      <c r="A20" s="100">
        <f>MAX(A$12:A19)+1</f>
        <v>7</v>
      </c>
      <c r="B20" s="102"/>
      <c r="C20" s="101"/>
      <c r="D20" s="95" t="s">
        <v>121</v>
      </c>
      <c r="E20" s="103"/>
      <c r="F20" s="104"/>
      <c r="G20" s="98"/>
      <c r="H20" s="105"/>
      <c r="I20" s="104"/>
    </row>
    <row r="21" s="63" customFormat="1" spans="1:9">
      <c r="A21" s="100">
        <f>MAX(A$12:A20)+1</f>
        <v>8</v>
      </c>
      <c r="B21" s="101"/>
      <c r="C21" s="101"/>
      <c r="D21" s="95" t="s">
        <v>121</v>
      </c>
      <c r="E21" s="103"/>
      <c r="F21" s="104"/>
      <c r="G21" s="98"/>
      <c r="H21" s="105"/>
      <c r="I21" s="104"/>
    </row>
    <row r="22" s="63" customFormat="1" spans="1:9">
      <c r="A22" s="100">
        <f>MAX(A$12:A21)+1</f>
        <v>9</v>
      </c>
      <c r="B22" s="102"/>
      <c r="C22" s="101"/>
      <c r="D22" s="95" t="s">
        <v>121</v>
      </c>
      <c r="E22" s="103"/>
      <c r="F22" s="104"/>
      <c r="G22" s="98"/>
      <c r="H22" s="105"/>
      <c r="I22" s="104"/>
    </row>
    <row r="23" s="63" customFormat="1" spans="1:9">
      <c r="A23" s="100">
        <f>MAX(A$12:A22)+1</f>
        <v>10</v>
      </c>
      <c r="B23" s="102"/>
      <c r="C23" s="101"/>
      <c r="D23" s="95" t="s">
        <v>121</v>
      </c>
      <c r="E23" s="103"/>
      <c r="F23" s="104"/>
      <c r="G23" s="98"/>
      <c r="H23" s="105"/>
      <c r="I23" s="104"/>
    </row>
    <row r="24" s="63" customFormat="1" spans="1:9">
      <c r="A24" s="100">
        <f>MAX(A$12:A23)+1</f>
        <v>11</v>
      </c>
      <c r="B24" s="101"/>
      <c r="C24" s="101"/>
      <c r="D24" s="95" t="s">
        <v>121</v>
      </c>
      <c r="E24" s="103"/>
      <c r="F24" s="104"/>
      <c r="G24" s="98"/>
      <c r="H24" s="105"/>
      <c r="I24" s="104"/>
    </row>
    <row r="25" s="63" customFormat="1" spans="1:9">
      <c r="A25" s="100">
        <f>MAX(A$12:A24)+1</f>
        <v>12</v>
      </c>
      <c r="B25" s="102"/>
      <c r="C25" s="101"/>
      <c r="D25" s="95" t="s">
        <v>121</v>
      </c>
      <c r="E25" s="103"/>
      <c r="F25" s="104"/>
      <c r="G25" s="98"/>
      <c r="H25" s="105"/>
      <c r="I25" s="104"/>
    </row>
    <row r="26" s="63" customFormat="1" spans="1:9">
      <c r="A26" s="100">
        <f>MAX(A$12:A25)+1</f>
        <v>13</v>
      </c>
      <c r="B26" s="102"/>
      <c r="C26" s="101"/>
      <c r="D26" s="95" t="s">
        <v>121</v>
      </c>
      <c r="E26" s="103"/>
      <c r="F26" s="104"/>
      <c r="G26" s="98"/>
      <c r="H26" s="105"/>
      <c r="I26" s="104"/>
    </row>
    <row r="27" s="63" customFormat="1" spans="1:9">
      <c r="A27" s="100">
        <f>MAX(A$12:A26)+1</f>
        <v>14</v>
      </c>
      <c r="B27" s="101"/>
      <c r="C27" s="101"/>
      <c r="D27" s="95" t="s">
        <v>121</v>
      </c>
      <c r="E27" s="103"/>
      <c r="F27" s="104"/>
      <c r="G27" s="98"/>
      <c r="H27" s="105"/>
      <c r="I27" s="104"/>
    </row>
    <row r="28" s="63" customFormat="1" spans="1:9">
      <c r="A28" s="100">
        <f>MAX(A$12:A27)+1</f>
        <v>15</v>
      </c>
      <c r="B28" s="102"/>
      <c r="C28" s="101"/>
      <c r="D28" s="95" t="s">
        <v>121</v>
      </c>
      <c r="E28" s="103"/>
      <c r="F28" s="104"/>
      <c r="G28" s="98"/>
      <c r="H28" s="105"/>
      <c r="I28" s="104"/>
    </row>
    <row r="29" s="63" customFormat="1" spans="1:9">
      <c r="A29" s="100">
        <f>MAX(A$12:A28)+1</f>
        <v>16</v>
      </c>
      <c r="B29" s="102"/>
      <c r="C29" s="101"/>
      <c r="D29" s="95" t="s">
        <v>121</v>
      </c>
      <c r="E29" s="103"/>
      <c r="F29" s="104"/>
      <c r="G29" s="98"/>
      <c r="H29" s="105"/>
      <c r="I29" s="104"/>
    </row>
    <row r="30" s="63" customFormat="1" spans="1:9">
      <c r="A30" s="100">
        <f>MAX(A$12:A29)+1</f>
        <v>17</v>
      </c>
      <c r="B30" s="101"/>
      <c r="C30" s="101"/>
      <c r="D30" s="95" t="s">
        <v>121</v>
      </c>
      <c r="E30" s="103"/>
      <c r="F30" s="104"/>
      <c r="G30" s="98"/>
      <c r="H30" s="105"/>
      <c r="I30" s="104"/>
    </row>
    <row r="31" s="63" customFormat="1" spans="1:9">
      <c r="A31" s="100">
        <f>MAX(A$12:A30)+1</f>
        <v>18</v>
      </c>
      <c r="B31" s="102"/>
      <c r="C31" s="101"/>
      <c r="D31" s="95" t="s">
        <v>121</v>
      </c>
      <c r="E31" s="103"/>
      <c r="F31" s="104"/>
      <c r="G31" s="98"/>
      <c r="H31" s="105"/>
      <c r="I31" s="104"/>
    </row>
    <row r="32" s="63" customFormat="1" spans="1:9">
      <c r="A32" s="100">
        <f>MAX(A$12:A31)+1</f>
        <v>19</v>
      </c>
      <c r="B32" s="102"/>
      <c r="C32" s="101"/>
      <c r="D32" s="95" t="s">
        <v>121</v>
      </c>
      <c r="E32" s="103"/>
      <c r="F32" s="104"/>
      <c r="G32" s="98"/>
      <c r="H32" s="105"/>
      <c r="I32" s="104"/>
    </row>
    <row r="33" s="63" customFormat="1" spans="1:9">
      <c r="A33" s="100">
        <f>MAX(A$12:A32)+1</f>
        <v>20</v>
      </c>
      <c r="B33" s="101"/>
      <c r="C33" s="101"/>
      <c r="D33" s="95" t="s">
        <v>121</v>
      </c>
      <c r="E33" s="103"/>
      <c r="F33" s="104"/>
      <c r="G33" s="98"/>
      <c r="H33" s="105"/>
      <c r="I33" s="104"/>
    </row>
    <row r="34" s="63" customFormat="1" spans="1:9">
      <c r="A34" s="100">
        <f>MAX(A$12:A33)+1</f>
        <v>21</v>
      </c>
      <c r="B34" s="102"/>
      <c r="C34" s="101"/>
      <c r="D34" s="95" t="s">
        <v>121</v>
      </c>
      <c r="E34" s="103"/>
      <c r="F34" s="104"/>
      <c r="G34" s="98"/>
      <c r="H34" s="105"/>
      <c r="I34" s="104"/>
    </row>
    <row r="35" s="63" customFormat="1" spans="1:9">
      <c r="A35" s="100">
        <f>MAX(A$12:A34)+1</f>
        <v>22</v>
      </c>
      <c r="B35" s="102"/>
      <c r="C35" s="101"/>
      <c r="D35" s="95" t="s">
        <v>121</v>
      </c>
      <c r="E35" s="103"/>
      <c r="F35" s="104"/>
      <c r="G35" s="98"/>
      <c r="H35" s="105"/>
      <c r="I35" s="104"/>
    </row>
    <row r="36" s="63" customFormat="1" spans="1:9">
      <c r="A36" s="100">
        <f>MAX(A$12:A35)+1</f>
        <v>23</v>
      </c>
      <c r="B36" s="101"/>
      <c r="C36" s="101"/>
      <c r="D36" s="95" t="s">
        <v>121</v>
      </c>
      <c r="E36" s="103"/>
      <c r="F36" s="104"/>
      <c r="G36" s="98"/>
      <c r="H36" s="105"/>
      <c r="I36" s="104"/>
    </row>
    <row r="37" s="63" customFormat="1" spans="1:9">
      <c r="A37" s="100">
        <f>MAX(A$12:A36)+1</f>
        <v>24</v>
      </c>
      <c r="B37" s="102"/>
      <c r="C37" s="101"/>
      <c r="D37" s="95" t="s">
        <v>121</v>
      </c>
      <c r="E37" s="103"/>
      <c r="F37" s="104"/>
      <c r="G37" s="98"/>
      <c r="H37" s="105"/>
      <c r="I37" s="104"/>
    </row>
    <row r="38" s="63" customFormat="1" spans="1:9">
      <c r="A38" s="100">
        <f>MAX(A$12:A37)+1</f>
        <v>25</v>
      </c>
      <c r="B38" s="102"/>
      <c r="C38" s="101"/>
      <c r="D38" s="95" t="s">
        <v>121</v>
      </c>
      <c r="E38" s="103"/>
      <c r="F38" s="104"/>
      <c r="G38" s="98"/>
      <c r="H38" s="105"/>
      <c r="I38" s="104"/>
    </row>
    <row r="39" s="63" customFormat="1" spans="1:9">
      <c r="A39" s="100">
        <f>MAX(A$12:A38)+1</f>
        <v>26</v>
      </c>
      <c r="B39" s="101"/>
      <c r="C39" s="101"/>
      <c r="D39" s="95" t="s">
        <v>121</v>
      </c>
      <c r="E39" s="103"/>
      <c r="F39" s="104"/>
      <c r="G39" s="98"/>
      <c r="H39" s="105"/>
      <c r="I39" s="104"/>
    </row>
    <row r="40" s="63" customFormat="1" spans="1:9">
      <c r="A40" s="100">
        <f>MAX(A$12:A39)+1</f>
        <v>27</v>
      </c>
      <c r="B40" s="102"/>
      <c r="C40" s="101"/>
      <c r="D40" s="95" t="s">
        <v>121</v>
      </c>
      <c r="E40" s="103"/>
      <c r="F40" s="104"/>
      <c r="G40" s="98"/>
      <c r="H40" s="105"/>
      <c r="I40" s="104"/>
    </row>
    <row r="41" s="63" customFormat="1" spans="1:9">
      <c r="A41" s="100">
        <f>MAX(A$12:A40)+1</f>
        <v>28</v>
      </c>
      <c r="B41" s="102"/>
      <c r="C41" s="101"/>
      <c r="D41" s="95" t="s">
        <v>121</v>
      </c>
      <c r="E41" s="103"/>
      <c r="F41" s="104"/>
      <c r="G41" s="98"/>
      <c r="H41" s="105"/>
      <c r="I41" s="104"/>
    </row>
    <row r="42" s="63" customFormat="1" spans="1:9">
      <c r="A42" s="100">
        <f>MAX(A$12:A41)+1</f>
        <v>29</v>
      </c>
      <c r="B42" s="101"/>
      <c r="C42" s="101"/>
      <c r="D42" s="95" t="s">
        <v>121</v>
      </c>
      <c r="E42" s="103"/>
      <c r="F42" s="104"/>
      <c r="G42" s="98"/>
      <c r="H42" s="105"/>
      <c r="I42" s="104"/>
    </row>
    <row r="43" s="63" customFormat="1" spans="1:9">
      <c r="A43" s="100">
        <f>MAX(A$12:A42)+1</f>
        <v>30</v>
      </c>
      <c r="B43" s="102"/>
      <c r="C43" s="101"/>
      <c r="D43" s="95" t="s">
        <v>121</v>
      </c>
      <c r="E43" s="103"/>
      <c r="F43" s="104"/>
      <c r="G43" s="98"/>
      <c r="H43" s="105"/>
      <c r="I43" s="104"/>
    </row>
    <row r="44" s="63" customFormat="1" spans="1:9">
      <c r="A44" s="100">
        <f>MAX(A$12:A43)+1</f>
        <v>31</v>
      </c>
      <c r="B44" s="102"/>
      <c r="C44" s="101"/>
      <c r="D44" s="95" t="s">
        <v>121</v>
      </c>
      <c r="E44" s="103"/>
      <c r="F44" s="104"/>
      <c r="G44" s="98"/>
      <c r="H44" s="105"/>
      <c r="I44" s="104"/>
    </row>
    <row r="45" s="63" customFormat="1" spans="1:9">
      <c r="A45" s="100">
        <f>MAX(A$12:A44)+1</f>
        <v>32</v>
      </c>
      <c r="B45" s="101"/>
      <c r="C45" s="101"/>
      <c r="D45" s="95" t="s">
        <v>121</v>
      </c>
      <c r="E45" s="103"/>
      <c r="F45" s="104"/>
      <c r="G45" s="98"/>
      <c r="H45" s="105"/>
      <c r="I45" s="104"/>
    </row>
    <row r="46" s="63" customFormat="1" spans="1:9">
      <c r="A46" s="100">
        <f>MAX(A$12:A45)+1</f>
        <v>33</v>
      </c>
      <c r="B46" s="102"/>
      <c r="C46" s="101"/>
      <c r="D46" s="95" t="s">
        <v>121</v>
      </c>
      <c r="E46" s="103"/>
      <c r="F46" s="104"/>
      <c r="G46" s="98"/>
      <c r="H46" s="105"/>
      <c r="I46" s="104"/>
    </row>
    <row r="47" s="63" customFormat="1" spans="1:9">
      <c r="A47" s="100">
        <f>MAX(A$12:A46)+1</f>
        <v>34</v>
      </c>
      <c r="B47" s="102"/>
      <c r="C47" s="101"/>
      <c r="D47" s="95" t="s">
        <v>121</v>
      </c>
      <c r="E47" s="103"/>
      <c r="F47" s="104"/>
      <c r="G47" s="98"/>
      <c r="H47" s="105"/>
      <c r="I47" s="104"/>
    </row>
    <row r="48" s="63" customFormat="1" spans="1:9">
      <c r="A48" s="100">
        <f>MAX(A$12:A47)+1</f>
        <v>35</v>
      </c>
      <c r="B48" s="101"/>
      <c r="C48" s="101"/>
      <c r="D48" s="95" t="s">
        <v>121</v>
      </c>
      <c r="E48" s="103"/>
      <c r="F48" s="104"/>
      <c r="G48" s="98"/>
      <c r="H48" s="105"/>
      <c r="I48" s="104"/>
    </row>
    <row r="49" s="63" customFormat="1" spans="1:9">
      <c r="A49" s="100">
        <f>MAX(A$12:A48)+1</f>
        <v>36</v>
      </c>
      <c r="B49" s="102"/>
      <c r="C49" s="101"/>
      <c r="D49" s="95" t="s">
        <v>121</v>
      </c>
      <c r="E49" s="103"/>
      <c r="F49" s="104"/>
      <c r="G49" s="98"/>
      <c r="H49" s="105"/>
      <c r="I49" s="104"/>
    </row>
    <row r="50" s="63" customFormat="1" spans="1:9">
      <c r="A50" s="100">
        <f>MAX(A$12:A49)+1</f>
        <v>37</v>
      </c>
      <c r="B50" s="102"/>
      <c r="C50" s="101"/>
      <c r="D50" s="95" t="s">
        <v>121</v>
      </c>
      <c r="E50" s="103"/>
      <c r="F50" s="104"/>
      <c r="G50" s="98"/>
      <c r="H50" s="105"/>
      <c r="I50" s="104"/>
    </row>
    <row r="51" s="63" customFormat="1" spans="1:9">
      <c r="A51" s="100">
        <f>MAX(A$12:A50)+1</f>
        <v>38</v>
      </c>
      <c r="B51" s="101"/>
      <c r="C51" s="101"/>
      <c r="D51" s="95" t="s">
        <v>121</v>
      </c>
      <c r="E51" s="103"/>
      <c r="F51" s="104"/>
      <c r="G51" s="98"/>
      <c r="H51" s="105"/>
      <c r="I51" s="104"/>
    </row>
    <row r="52" s="63" customFormat="1" spans="1:9">
      <c r="A52" s="100">
        <f>MAX(A$12:A51)+1</f>
        <v>39</v>
      </c>
      <c r="B52" s="102"/>
      <c r="C52" s="101"/>
      <c r="D52" s="95" t="s">
        <v>121</v>
      </c>
      <c r="E52" s="103"/>
      <c r="F52" s="104"/>
      <c r="G52" s="98"/>
      <c r="H52" s="105"/>
      <c r="I52" s="104"/>
    </row>
    <row r="53" s="63" customFormat="1" spans="1:9">
      <c r="A53" s="100">
        <f>MAX(A$12:A52)+1</f>
        <v>40</v>
      </c>
      <c r="B53" s="102"/>
      <c r="C53" s="101"/>
      <c r="D53" s="95" t="s">
        <v>121</v>
      </c>
      <c r="E53" s="103"/>
      <c r="F53" s="104"/>
      <c r="G53" s="98"/>
      <c r="H53" s="105"/>
      <c r="I53" s="104"/>
    </row>
    <row r="54" s="63" customFormat="1" spans="1:9">
      <c r="A54" s="100">
        <f>MAX(A$12:A53)+1</f>
        <v>41</v>
      </c>
      <c r="B54" s="101"/>
      <c r="C54" s="101"/>
      <c r="D54" s="95" t="s">
        <v>121</v>
      </c>
      <c r="E54" s="103"/>
      <c r="F54" s="104"/>
      <c r="G54" s="98"/>
      <c r="H54" s="105"/>
      <c r="I54" s="104"/>
    </row>
    <row r="55" s="63" customFormat="1" spans="1:9">
      <c r="A55" s="100">
        <f>MAX(A$12:A54)+1</f>
        <v>42</v>
      </c>
      <c r="B55" s="102"/>
      <c r="C55" s="101"/>
      <c r="D55" s="95" t="s">
        <v>121</v>
      </c>
      <c r="E55" s="103"/>
      <c r="F55" s="104"/>
      <c r="G55" s="98"/>
      <c r="H55" s="105"/>
      <c r="I55" s="104"/>
    </row>
    <row r="56" s="63" customFormat="1" spans="1:9">
      <c r="A56" s="100">
        <f>MAX(A$12:A55)+1</f>
        <v>43</v>
      </c>
      <c r="B56" s="102"/>
      <c r="C56" s="101"/>
      <c r="D56" s="95" t="s">
        <v>121</v>
      </c>
      <c r="E56" s="103"/>
      <c r="F56" s="104"/>
      <c r="G56" s="98"/>
      <c r="H56" s="105"/>
      <c r="I56" s="104"/>
    </row>
    <row r="57" s="63" customFormat="1" spans="1:9">
      <c r="A57" s="100">
        <f>MAX(A$12:A56)+1</f>
        <v>44</v>
      </c>
      <c r="B57" s="101"/>
      <c r="C57" s="101"/>
      <c r="D57" s="95" t="s">
        <v>121</v>
      </c>
      <c r="E57" s="103"/>
      <c r="F57" s="104"/>
      <c r="G57" s="98"/>
      <c r="H57" s="105"/>
      <c r="I57" s="104"/>
    </row>
    <row r="58" s="63" customFormat="1" spans="1:9">
      <c r="A58" s="100">
        <f>MAX(A$12:A57)+1</f>
        <v>45</v>
      </c>
      <c r="B58" s="102"/>
      <c r="C58" s="101"/>
      <c r="D58" s="95" t="s">
        <v>121</v>
      </c>
      <c r="E58" s="103"/>
      <c r="F58" s="104"/>
      <c r="G58" s="98"/>
      <c r="H58" s="105"/>
      <c r="I58" s="104"/>
    </row>
    <row r="59" s="63" customFormat="1" spans="1:9">
      <c r="A59" s="100">
        <f>MAX(A$12:A58)+1</f>
        <v>46</v>
      </c>
      <c r="B59" s="102"/>
      <c r="C59" s="101"/>
      <c r="D59" s="95" t="s">
        <v>121</v>
      </c>
      <c r="E59" s="103"/>
      <c r="F59" s="104"/>
      <c r="G59" s="98"/>
      <c r="H59" s="105"/>
      <c r="I59" s="104"/>
    </row>
    <row r="60" s="63" customFormat="1" spans="1:9">
      <c r="A60" s="100">
        <f>MAX(A$12:A59)+1</f>
        <v>47</v>
      </c>
      <c r="B60" s="101"/>
      <c r="C60" s="101"/>
      <c r="D60" s="95" t="s">
        <v>121</v>
      </c>
      <c r="E60" s="103"/>
      <c r="F60" s="104"/>
      <c r="G60" s="98"/>
      <c r="H60" s="105"/>
      <c r="I60" s="104"/>
    </row>
    <row r="61" s="63" customFormat="1" spans="1:9">
      <c r="A61" s="107"/>
      <c r="B61" s="107"/>
      <c r="C61" s="107"/>
      <c r="D61" s="107"/>
      <c r="E61" s="107"/>
      <c r="F61" s="107"/>
      <c r="G61" s="107"/>
      <c r="H61" s="107"/>
      <c r="I61" s="107"/>
    </row>
    <row r="62" s="63" customFormat="1" spans="1:9">
      <c r="A62" s="112" t="s">
        <v>219</v>
      </c>
      <c r="B62" s="112"/>
      <c r="C62" s="112"/>
      <c r="D62" s="112"/>
      <c r="E62" s="112"/>
      <c r="F62" s="112"/>
      <c r="G62" s="112"/>
      <c r="H62" s="112"/>
      <c r="I62" s="112"/>
    </row>
  </sheetData>
  <mergeCells count="4">
    <mergeCell ref="A1:I1"/>
    <mergeCell ref="A13:I13"/>
    <mergeCell ref="A61:I61"/>
    <mergeCell ref="A62:I62"/>
  </mergeCells>
  <conditionalFormatting sqref="D14:D60">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6 Test Cases'!A1" display="Empty Bin From Bin"/>
  </hyperlinks>
  <pageMargins left="0.75" right="0.75" top="1" bottom="1" header="0.5" footer="0.5"/>
  <headerFooter/>
  <drawing r:id="rId2"/>
  <legacyDrawing r:id="rId3"/>
  <oleObjects>
    <mc:AlternateContent xmlns:mc="http://schemas.openxmlformats.org/markup-compatibility/2006">
      <mc:Choice Requires="x14">
        <oleObject shapeId="17305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3057" progId="Paint.Picture"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abSelected="1" workbookViewId="0">
      <selection activeCell="E13" sqref="E13"/>
    </sheetView>
  </sheetViews>
  <sheetFormatPr defaultColWidth="9" defaultRowHeight="12.75" outlineLevelCol="7"/>
  <cols>
    <col min="1" max="1" width="3.14285714285714" customWidth="1"/>
    <col min="2" max="2" width="32.1428571428571" customWidth="1"/>
    <col min="3" max="3" width="21.7142857142857" customWidth="1"/>
    <col min="4" max="5" width="30.4285714285714" customWidth="1"/>
    <col min="6" max="6" width="9.14285714285714" customWidth="1"/>
    <col min="7" max="7" width="12.1428571428571" customWidth="1"/>
  </cols>
  <sheetData>
    <row r="1" ht="16.5" spans="1:8">
      <c r="A1" s="115" t="s">
        <v>301</v>
      </c>
      <c r="B1" s="115"/>
      <c r="C1" s="115"/>
      <c r="D1" s="115"/>
      <c r="E1" s="115"/>
      <c r="F1" s="115"/>
      <c r="G1" s="115"/>
      <c r="H1" s="115"/>
    </row>
    <row r="2" ht="13.5" customHeight="1" spans="1:8">
      <c r="A2" s="116"/>
      <c r="B2" s="117" t="s">
        <v>123</v>
      </c>
      <c r="C2" s="117"/>
      <c r="D2" s="118" t="s">
        <v>302</v>
      </c>
      <c r="E2" s="119"/>
      <c r="F2" s="120" t="s">
        <v>124</v>
      </c>
      <c r="G2" s="121"/>
      <c r="H2" s="122"/>
    </row>
    <row r="3" ht="27.75" customHeight="1" spans="1:8">
      <c r="A3" s="123"/>
      <c r="B3" s="124" t="s">
        <v>126</v>
      </c>
      <c r="C3" s="125"/>
      <c r="D3" s="126"/>
      <c r="E3" s="127"/>
      <c r="F3" s="128"/>
      <c r="G3" s="129"/>
      <c r="H3" s="122"/>
    </row>
    <row r="4" spans="1:8">
      <c r="A4" s="130"/>
      <c r="B4" s="124" t="s">
        <v>128</v>
      </c>
      <c r="C4" s="125"/>
      <c r="D4" s="126"/>
      <c r="E4" s="127"/>
      <c r="F4" s="128"/>
      <c r="G4" s="129"/>
      <c r="H4" s="122"/>
    </row>
    <row r="5" spans="1:8">
      <c r="A5" s="130"/>
      <c r="B5" s="124" t="s">
        <v>130</v>
      </c>
      <c r="C5" s="131"/>
      <c r="D5" s="132"/>
      <c r="E5" s="132"/>
      <c r="F5" s="132"/>
      <c r="G5" s="132"/>
      <c r="H5" s="122"/>
    </row>
    <row r="6" ht="26.25" customHeight="1" spans="1:8">
      <c r="A6" s="133"/>
      <c r="B6" s="134" t="s">
        <v>132</v>
      </c>
      <c r="C6" s="135"/>
      <c r="D6" s="136" t="s">
        <v>303</v>
      </c>
      <c r="E6" s="128"/>
      <c r="F6" s="128"/>
      <c r="G6" s="129"/>
      <c r="H6" s="137"/>
    </row>
    <row r="7" spans="1:8">
      <c r="A7" s="138"/>
      <c r="B7" s="139" t="s">
        <v>134</v>
      </c>
      <c r="C7" s="139"/>
      <c r="D7" s="140"/>
      <c r="E7" s="141"/>
      <c r="F7" s="142" t="s">
        <v>135</v>
      </c>
      <c r="G7" s="143"/>
      <c r="H7" s="144"/>
    </row>
    <row r="8" ht="13.5" spans="1:8">
      <c r="A8" s="145"/>
      <c r="B8" s="146" t="s">
        <v>137</v>
      </c>
      <c r="C8" s="146"/>
      <c r="D8" s="147" t="s">
        <v>224</v>
      </c>
      <c r="E8" s="148"/>
      <c r="F8" s="149" t="s">
        <v>138</v>
      </c>
      <c r="G8" s="150" t="s">
        <v>295</v>
      </c>
      <c r="H8" s="151"/>
    </row>
    <row r="9" ht="26.25" spans="1:8">
      <c r="A9" s="152" t="s">
        <v>140</v>
      </c>
      <c r="B9" s="153" t="s">
        <v>141</v>
      </c>
      <c r="C9" s="153" t="s">
        <v>274</v>
      </c>
      <c r="D9" s="153" t="s">
        <v>143</v>
      </c>
      <c r="E9" s="153" t="s">
        <v>144</v>
      </c>
      <c r="F9" s="154" t="s">
        <v>145</v>
      </c>
      <c r="G9" s="155" t="s">
        <v>146</v>
      </c>
      <c r="H9" s="156"/>
    </row>
    <row r="10" ht="41" customHeight="1" spans="1:8">
      <c r="A10" s="157">
        <v>12</v>
      </c>
      <c r="B10" s="158" t="s">
        <v>226</v>
      </c>
      <c r="C10" s="158"/>
      <c r="D10" s="159" t="s">
        <v>149</v>
      </c>
      <c r="E10" s="160"/>
      <c r="F10" s="95" t="s">
        <v>121</v>
      </c>
      <c r="G10" s="161"/>
      <c r="H10" s="162"/>
    </row>
    <row r="11" ht="47" customHeight="1" spans="1:8">
      <c r="A11" s="157">
        <v>13</v>
      </c>
      <c r="B11" s="158" t="s">
        <v>304</v>
      </c>
      <c r="C11" s="158"/>
      <c r="D11" s="159" t="s">
        <v>253</v>
      </c>
      <c r="E11" s="160"/>
      <c r="F11" s="95" t="s">
        <v>121</v>
      </c>
      <c r="G11" s="163"/>
      <c r="H11" s="164"/>
    </row>
    <row r="12" ht="54" customHeight="1" spans="1:8">
      <c r="A12" s="157">
        <v>14</v>
      </c>
      <c r="B12" s="158" t="s">
        <v>265</v>
      </c>
      <c r="C12" s="158"/>
      <c r="D12" s="159" t="s">
        <v>305</v>
      </c>
      <c r="E12" s="160"/>
      <c r="F12" s="95" t="s">
        <v>121</v>
      </c>
      <c r="G12" s="165"/>
      <c r="H12" s="166"/>
    </row>
    <row r="13" ht="25.5" spans="1:8">
      <c r="A13" s="157"/>
      <c r="B13" s="167" t="s">
        <v>306</v>
      </c>
      <c r="C13" s="168"/>
      <c r="D13" s="168" t="s">
        <v>307</v>
      </c>
      <c r="E13" s="169"/>
      <c r="F13" s="95" t="s">
        <v>121</v>
      </c>
      <c r="G13" s="165"/>
      <c r="H13" s="166"/>
    </row>
    <row r="14" spans="1:8">
      <c r="A14" s="157">
        <v>12</v>
      </c>
      <c r="B14" s="158" t="s">
        <v>226</v>
      </c>
      <c r="C14" s="158"/>
      <c r="D14" s="159" t="s">
        <v>149</v>
      </c>
      <c r="E14" s="169"/>
      <c r="F14" s="95" t="s">
        <v>121</v>
      </c>
      <c r="G14" s="165"/>
      <c r="H14" s="166"/>
    </row>
    <row r="15" ht="48" spans="1:8">
      <c r="A15" s="157">
        <v>13</v>
      </c>
      <c r="B15" s="158" t="s">
        <v>304</v>
      </c>
      <c r="C15" s="158"/>
      <c r="D15" s="159" t="s">
        <v>308</v>
      </c>
      <c r="E15" s="169"/>
      <c r="F15" s="95" t="s">
        <v>121</v>
      </c>
      <c r="G15" s="165"/>
      <c r="H15" s="166"/>
    </row>
    <row r="16" spans="1:8">
      <c r="A16" s="157"/>
      <c r="B16" s="158"/>
      <c r="C16" s="158"/>
      <c r="D16" s="159"/>
      <c r="E16" s="169"/>
      <c r="F16" s="95" t="s">
        <v>121</v>
      </c>
      <c r="G16" s="165"/>
      <c r="H16" s="166"/>
    </row>
    <row r="17" spans="1:8">
      <c r="A17" s="157"/>
      <c r="B17" s="167"/>
      <c r="C17" s="168"/>
      <c r="D17" s="168"/>
      <c r="E17" s="169"/>
      <c r="F17" s="95" t="s">
        <v>121</v>
      </c>
      <c r="G17" s="165"/>
      <c r="H17" s="166"/>
    </row>
    <row r="18" spans="1:8">
      <c r="A18" s="157"/>
      <c r="B18" s="168"/>
      <c r="C18" s="168"/>
      <c r="D18" s="168"/>
      <c r="E18" s="169"/>
      <c r="F18" s="95" t="s">
        <v>121</v>
      </c>
      <c r="G18" s="165"/>
      <c r="H18" s="166"/>
    </row>
    <row r="19" spans="1:8">
      <c r="A19" s="157"/>
      <c r="B19" s="168"/>
      <c r="C19" s="168"/>
      <c r="D19" s="168"/>
      <c r="E19" s="169"/>
      <c r="F19" s="95" t="s">
        <v>121</v>
      </c>
      <c r="G19" s="165"/>
      <c r="H19" s="166"/>
    </row>
    <row r="20" spans="1:8">
      <c r="A20" s="157"/>
      <c r="B20" s="168"/>
      <c r="C20" s="168"/>
      <c r="D20" s="168"/>
      <c r="E20" s="169"/>
      <c r="F20" s="95" t="s">
        <v>121</v>
      </c>
      <c r="G20" s="165"/>
      <c r="H20" s="166"/>
    </row>
    <row r="21" spans="1:8">
      <c r="A21" s="157"/>
      <c r="B21" s="168"/>
      <c r="C21" s="168"/>
      <c r="D21" s="168"/>
      <c r="E21" s="169"/>
      <c r="F21" s="95" t="s">
        <v>121</v>
      </c>
      <c r="G21" s="165"/>
      <c r="H21" s="166"/>
    </row>
    <row r="22" spans="1:8">
      <c r="A22" s="157"/>
      <c r="B22" s="168"/>
      <c r="C22" s="168"/>
      <c r="D22" s="168"/>
      <c r="E22" s="169"/>
      <c r="F22" s="95" t="s">
        <v>121</v>
      </c>
      <c r="G22" s="165"/>
      <c r="H22" s="166"/>
    </row>
    <row r="23" spans="1:8">
      <c r="A23" s="157"/>
      <c r="B23" s="168"/>
      <c r="C23" s="168"/>
      <c r="D23" s="168"/>
      <c r="E23" s="169"/>
      <c r="F23" s="95" t="s">
        <v>121</v>
      </c>
      <c r="G23" s="165"/>
      <c r="H23" s="166"/>
    </row>
    <row r="24" spans="1:8">
      <c r="A24" s="157"/>
      <c r="B24" s="168"/>
      <c r="C24" s="168"/>
      <c r="D24" s="168"/>
      <c r="E24" s="169"/>
      <c r="F24" s="95" t="s">
        <v>121</v>
      </c>
      <c r="G24" s="165"/>
      <c r="H24" s="166"/>
    </row>
    <row r="25" spans="1:8">
      <c r="A25" s="157"/>
      <c r="B25" s="168"/>
      <c r="C25" s="168"/>
      <c r="D25" s="168"/>
      <c r="E25" s="169"/>
      <c r="F25" s="95" t="s">
        <v>121</v>
      </c>
      <c r="G25" s="165"/>
      <c r="H25" s="166"/>
    </row>
    <row r="26" spans="1:8">
      <c r="A26" s="157"/>
      <c r="B26" s="168"/>
      <c r="C26" s="168"/>
      <c r="D26" s="168"/>
      <c r="E26" s="169"/>
      <c r="F26" s="95" t="s">
        <v>121</v>
      </c>
      <c r="G26" s="165"/>
      <c r="H26" s="166"/>
    </row>
    <row r="27" spans="1:8">
      <c r="A27" s="157"/>
      <c r="B27" s="168"/>
      <c r="C27" s="168"/>
      <c r="D27" s="168"/>
      <c r="E27" s="169"/>
      <c r="F27" s="95" t="s">
        <v>121</v>
      </c>
      <c r="G27" s="165"/>
      <c r="H27" s="166"/>
    </row>
    <row r="28" spans="1:8">
      <c r="A28" s="157"/>
      <c r="B28" s="168"/>
      <c r="C28" s="168"/>
      <c r="D28" s="168"/>
      <c r="E28" s="169"/>
      <c r="F28" s="95" t="s">
        <v>121</v>
      </c>
      <c r="G28" s="165"/>
      <c r="H28" s="166"/>
    </row>
    <row r="29" spans="1:8">
      <c r="A29" s="157"/>
      <c r="B29" s="168"/>
      <c r="C29" s="168"/>
      <c r="D29" s="168"/>
      <c r="E29" s="169"/>
      <c r="F29" s="95" t="s">
        <v>121</v>
      </c>
      <c r="G29" s="165"/>
      <c r="H29" s="166"/>
    </row>
    <row r="30" spans="1:8">
      <c r="A30" s="157"/>
      <c r="B30" s="168"/>
      <c r="C30" s="168"/>
      <c r="D30" s="168"/>
      <c r="E30" s="169"/>
      <c r="F30" s="95" t="s">
        <v>121</v>
      </c>
      <c r="G30" s="165"/>
      <c r="H30" s="166"/>
    </row>
    <row r="31" spans="1:8">
      <c r="A31" s="157"/>
      <c r="B31" s="168"/>
      <c r="C31" s="168"/>
      <c r="D31" s="168"/>
      <c r="E31" s="169"/>
      <c r="F31" s="95" t="s">
        <v>121</v>
      </c>
      <c r="G31" s="165"/>
      <c r="H31" s="166"/>
    </row>
    <row r="32" spans="1:8">
      <c r="A32" s="157"/>
      <c r="B32" s="168"/>
      <c r="C32" s="168"/>
      <c r="D32" s="168"/>
      <c r="E32" s="169"/>
      <c r="F32" s="95" t="s">
        <v>121</v>
      </c>
      <c r="G32" s="165"/>
      <c r="H32" s="166"/>
    </row>
    <row r="33" customHeight="1" spans="1:8">
      <c r="A33" s="157"/>
      <c r="B33" s="168"/>
      <c r="C33" s="168"/>
      <c r="D33" s="168"/>
      <c r="E33" s="169"/>
      <c r="F33" s="95" t="s">
        <v>121</v>
      </c>
      <c r="G33" s="165"/>
      <c r="H33" s="166"/>
    </row>
    <row r="34" spans="1:8">
      <c r="A34" s="157"/>
      <c r="B34" s="168"/>
      <c r="C34" s="168"/>
      <c r="D34" s="168"/>
      <c r="E34" s="169"/>
      <c r="F34" s="95" t="s">
        <v>121</v>
      </c>
      <c r="G34" s="165"/>
      <c r="H34" s="166"/>
    </row>
    <row r="35" customHeight="1" spans="1:8">
      <c r="A35" s="157"/>
      <c r="B35" s="168"/>
      <c r="C35" s="168"/>
      <c r="D35" s="168"/>
      <c r="E35" s="169"/>
      <c r="F35" s="95" t="s">
        <v>121</v>
      </c>
      <c r="G35" s="165"/>
      <c r="H35" s="166"/>
    </row>
    <row r="36" customHeight="1" spans="1:8">
      <c r="A36" s="157"/>
      <c r="B36" s="168"/>
      <c r="C36" s="168"/>
      <c r="D36" s="168"/>
      <c r="E36" s="169"/>
      <c r="F36" s="95" t="s">
        <v>121</v>
      </c>
      <c r="G36" s="165"/>
      <c r="H36" s="166"/>
    </row>
    <row r="37" customHeight="1" spans="1:8">
      <c r="A37" s="157"/>
      <c r="B37" s="168"/>
      <c r="C37" s="168"/>
      <c r="D37" s="168"/>
      <c r="E37" s="169"/>
      <c r="F37" s="95" t="s">
        <v>121</v>
      </c>
      <c r="G37" s="165"/>
      <c r="H37" s="166"/>
    </row>
    <row r="38" ht="24" customHeight="1" spans="1:8">
      <c r="A38" s="157"/>
      <c r="B38" s="168"/>
      <c r="C38" s="168"/>
      <c r="D38" s="168"/>
      <c r="E38" s="169"/>
      <c r="F38" s="95" t="s">
        <v>121</v>
      </c>
      <c r="G38" s="165"/>
      <c r="H38" s="166"/>
    </row>
    <row r="39" ht="27" customHeight="1" spans="1:8">
      <c r="A39" s="157"/>
      <c r="B39" s="168"/>
      <c r="C39" s="168"/>
      <c r="D39" s="168"/>
      <c r="E39" s="169"/>
      <c r="F39" s="95" t="s">
        <v>121</v>
      </c>
      <c r="G39" s="165"/>
      <c r="H39" s="166"/>
    </row>
    <row r="40" customHeight="1" spans="1:8">
      <c r="A40" s="157"/>
      <c r="B40" s="168"/>
      <c r="C40" s="168"/>
      <c r="D40" s="168"/>
      <c r="E40" s="169"/>
      <c r="F40" s="95" t="s">
        <v>121</v>
      </c>
      <c r="G40" s="165"/>
      <c r="H40" s="166"/>
    </row>
    <row r="41" customHeight="1" spans="1:8">
      <c r="A41" s="157"/>
      <c r="B41" s="168"/>
      <c r="C41" s="168"/>
      <c r="D41" s="168"/>
      <c r="E41" s="169"/>
      <c r="F41" s="95" t="s">
        <v>121</v>
      </c>
      <c r="G41" s="165"/>
      <c r="H41" s="166"/>
    </row>
    <row r="42" spans="1:8">
      <c r="A42" s="157"/>
      <c r="B42" s="168"/>
      <c r="C42" s="168"/>
      <c r="D42" s="168"/>
      <c r="E42" s="169"/>
      <c r="F42" s="95" t="s">
        <v>121</v>
      </c>
      <c r="G42" s="165"/>
      <c r="H42" s="166"/>
    </row>
    <row r="43" spans="1:8">
      <c r="A43" s="157"/>
      <c r="B43" s="168"/>
      <c r="C43" s="168"/>
      <c r="D43" s="168"/>
      <c r="E43" s="169"/>
      <c r="F43" s="95" t="s">
        <v>121</v>
      </c>
      <c r="G43" s="165"/>
      <c r="H43" s="166"/>
    </row>
    <row r="44" ht="13.5" spans="1:8">
      <c r="A44" s="170"/>
      <c r="B44" s="171" t="s">
        <v>175</v>
      </c>
      <c r="C44" s="171"/>
      <c r="D44" s="172"/>
      <c r="E44" s="173"/>
      <c r="F44" s="95" t="s">
        <v>121</v>
      </c>
      <c r="G44" s="174"/>
      <c r="H44" s="175"/>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s>
  <conditionalFormatting sqref="F10:F44">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1">
    <dataValidation type="list" showInputMessage="1" showErrorMessage="1" promptTitle="Valid values include:" prompt="U - Untested&#10;P - Pass&#10;F - Fail&#10;B - Blocked&#10;S - Skipped&#10;n/a - Not applicable&#10;" sqref="F10 F11 F14 F27 F12:F13 F15:F19 F20:F26 F28:F44">
      <formula1>"U,P,F,B,S,n/a"</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I75"/>
  <sheetViews>
    <sheetView workbookViewId="0">
      <pane ySplit="12" topLeftCell="A13" activePane="bottomLeft" state="frozen"/>
      <selection/>
      <selection pane="bottomLeft" activeCell="D14" sqref="D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20 - X</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COUNTIF($D$12:$D$65,"U")</f>
        <v>0</v>
      </c>
      <c r="F4" s="73" t="str">
        <f>IF($E$9=0,"-",$E4/$E$9)</f>
        <v>-</v>
      </c>
      <c r="G4" s="74">
        <f>SUMIF($D$12:$D$64,"U",$G$12:$G$64)/60</f>
        <v>0</v>
      </c>
      <c r="H4" s="67"/>
      <c r="I4" s="67"/>
    </row>
    <row r="5" s="61" customFormat="1" ht="12" spans="1:9">
      <c r="A5" s="67"/>
      <c r="B5" s="67"/>
      <c r="C5" s="67"/>
      <c r="D5" s="71" t="s">
        <v>107</v>
      </c>
      <c r="E5" s="72">
        <f>COUNTIF($D$12:$D$65,"P")</f>
        <v>0</v>
      </c>
      <c r="F5" s="73" t="str">
        <f>IF($E$9=0,"-",$E5/$E$9)</f>
        <v>-</v>
      </c>
      <c r="G5" s="75">
        <f>SUMIF($D$12:$D$65,"P",$G$12:$G$65)/60</f>
        <v>0</v>
      </c>
      <c r="H5" s="67"/>
      <c r="I5" s="67"/>
    </row>
    <row r="6" s="61" customFormat="1" ht="12" spans="1:9">
      <c r="A6" s="67"/>
      <c r="B6" s="67"/>
      <c r="C6" s="67"/>
      <c r="D6" s="71" t="s">
        <v>108</v>
      </c>
      <c r="E6" s="72">
        <f>COUNTIF($D$12:$D$65,"F")</f>
        <v>0</v>
      </c>
      <c r="F6" s="73" t="str">
        <f>IF($E$9=0,"-",$E6/$E$9)</f>
        <v>-</v>
      </c>
      <c r="G6" s="75">
        <f>SUMIF($D$12:$D$65,"F",$G$12:$G$65)/60</f>
        <v>0</v>
      </c>
      <c r="H6" s="67"/>
      <c r="I6" s="67"/>
    </row>
    <row r="7" s="61" customFormat="1" ht="12" spans="1:9">
      <c r="A7" s="76"/>
      <c r="B7" s="76"/>
      <c r="C7" s="77"/>
      <c r="D7" s="71" t="s">
        <v>109</v>
      </c>
      <c r="E7" s="72">
        <f>COUNTIF($D$12:$D$65,"S")</f>
        <v>0</v>
      </c>
      <c r="F7" s="73" t="str">
        <f>IF($E$9=0,"-",$E7/$E$9)</f>
        <v>-</v>
      </c>
      <c r="G7" s="75">
        <f>SUMIF($D$12:$D$65,"S",$G$12:$G$65)/60</f>
        <v>0</v>
      </c>
      <c r="H7" s="67"/>
      <c r="I7" s="67"/>
    </row>
    <row r="8" s="61" customFormat="1" ht="12" spans="1:9">
      <c r="A8" s="76"/>
      <c r="B8" s="76"/>
      <c r="C8" s="77"/>
      <c r="D8" s="71" t="s">
        <v>110</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50</v>
      </c>
      <c r="F10" s="85"/>
      <c r="G10" s="86">
        <f>SUMIF($D$12:$D$65,"n/a",$G$12:$G$65)/60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90" t="s">
        <v>309</v>
      </c>
      <c r="B13" s="91"/>
      <c r="C13" s="91"/>
      <c r="D13" s="91"/>
      <c r="E13" s="91"/>
      <c r="F13" s="91"/>
      <c r="G13" s="91"/>
      <c r="H13" s="91"/>
      <c r="I13" s="111"/>
    </row>
    <row r="14" spans="1:9">
      <c r="A14" s="92">
        <f>MAX(A$12:A12)+1</f>
        <v>1</v>
      </c>
      <c r="B14" s="93"/>
      <c r="C14" s="94"/>
      <c r="D14" s="95" t="s">
        <v>121</v>
      </c>
      <c r="E14" s="96"/>
      <c r="F14" s="97"/>
      <c r="G14" s="98"/>
      <c r="H14" s="99"/>
      <c r="I14" s="97"/>
    </row>
    <row r="15" spans="1:9">
      <c r="A15" s="100">
        <f>MAX(A$12:A14)+1</f>
        <v>2</v>
      </c>
      <c r="B15" s="101"/>
      <c r="C15" s="102"/>
      <c r="D15" s="95" t="s">
        <v>121</v>
      </c>
      <c r="E15" s="103"/>
      <c r="F15" s="104"/>
      <c r="G15" s="98"/>
      <c r="H15" s="105"/>
      <c r="I15" s="104"/>
    </row>
    <row r="16" spans="1:9">
      <c r="A16" s="100">
        <f>MAX(A$12:A15)+1</f>
        <v>3</v>
      </c>
      <c r="B16" s="106"/>
      <c r="C16" s="102"/>
      <c r="D16" s="95" t="s">
        <v>121</v>
      </c>
      <c r="E16" s="103"/>
      <c r="F16" s="104"/>
      <c r="G16" s="98"/>
      <c r="H16" s="105"/>
      <c r="I16" s="104"/>
    </row>
    <row r="17" spans="1:9">
      <c r="A17" s="100">
        <f>MAX(A$12:A16)+1</f>
        <v>4</v>
      </c>
      <c r="B17" s="101"/>
      <c r="C17" s="102"/>
      <c r="D17" s="95" t="s">
        <v>121</v>
      </c>
      <c r="E17" s="103"/>
      <c r="F17" s="104"/>
      <c r="G17" s="98"/>
      <c r="H17" s="105"/>
      <c r="I17" s="104"/>
    </row>
    <row r="18" spans="1:9">
      <c r="A18" s="100">
        <f>MAX(A$12:A17)+1</f>
        <v>5</v>
      </c>
      <c r="B18" s="101"/>
      <c r="C18" s="102"/>
      <c r="D18" s="95" t="s">
        <v>121</v>
      </c>
      <c r="E18" s="103"/>
      <c r="F18" s="104"/>
      <c r="G18" s="98"/>
      <c r="H18" s="105"/>
      <c r="I18" s="104"/>
    </row>
    <row r="19" spans="1:9">
      <c r="A19" s="100">
        <f>MAX(A$12:A18)+1</f>
        <v>6</v>
      </c>
      <c r="B19" s="102"/>
      <c r="C19" s="101"/>
      <c r="D19" s="95" t="s">
        <v>121</v>
      </c>
      <c r="E19" s="103"/>
      <c r="F19" s="104"/>
      <c r="G19" s="98"/>
      <c r="H19" s="105"/>
      <c r="I19" s="104"/>
    </row>
    <row r="20" spans="1:9">
      <c r="A20" s="100">
        <f>MAX(A$12:A19)+1</f>
        <v>7</v>
      </c>
      <c r="B20" s="102"/>
      <c r="C20" s="101"/>
      <c r="D20" s="95" t="s">
        <v>121</v>
      </c>
      <c r="E20" s="103"/>
      <c r="F20" s="104"/>
      <c r="G20" s="98"/>
      <c r="H20" s="105"/>
      <c r="I20" s="104"/>
    </row>
    <row r="21" spans="1:9">
      <c r="A21" s="100">
        <f>MAX(A$12:A20)+1</f>
        <v>8</v>
      </c>
      <c r="B21" s="101"/>
      <c r="C21" s="101"/>
      <c r="D21" s="95" t="s">
        <v>121</v>
      </c>
      <c r="E21" s="103"/>
      <c r="F21" s="104"/>
      <c r="G21" s="98"/>
      <c r="H21" s="105"/>
      <c r="I21" s="104"/>
    </row>
    <row r="22" spans="1:9">
      <c r="A22" s="100">
        <f>MAX(A$12:A21)+1</f>
        <v>9</v>
      </c>
      <c r="B22" s="102"/>
      <c r="C22" s="101"/>
      <c r="D22" s="95" t="s">
        <v>121</v>
      </c>
      <c r="E22" s="103"/>
      <c r="F22" s="104"/>
      <c r="G22" s="98"/>
      <c r="H22" s="105"/>
      <c r="I22" s="104"/>
    </row>
    <row r="23" spans="1:9">
      <c r="A23" s="100">
        <f>MAX(A$12:A22)+1</f>
        <v>10</v>
      </c>
      <c r="B23" s="102"/>
      <c r="C23" s="101"/>
      <c r="D23" s="95" t="s">
        <v>121</v>
      </c>
      <c r="E23" s="103"/>
      <c r="F23" s="104"/>
      <c r="G23" s="98"/>
      <c r="H23" s="105"/>
      <c r="I23" s="104"/>
    </row>
    <row r="24" spans="1:9">
      <c r="A24" s="100">
        <f>MAX(A$12:A23)+1</f>
        <v>11</v>
      </c>
      <c r="B24" s="101"/>
      <c r="C24" s="101"/>
      <c r="D24" s="95" t="s">
        <v>121</v>
      </c>
      <c r="E24" s="103"/>
      <c r="F24" s="104"/>
      <c r="G24" s="98"/>
      <c r="H24" s="105"/>
      <c r="I24" s="104"/>
    </row>
    <row r="25" spans="1:9">
      <c r="A25" s="100">
        <f>MAX(A$12:A24)+1</f>
        <v>12</v>
      </c>
      <c r="B25" s="102"/>
      <c r="C25" s="101"/>
      <c r="D25" s="95" t="s">
        <v>121</v>
      </c>
      <c r="E25" s="103"/>
      <c r="F25" s="104"/>
      <c r="G25" s="98"/>
      <c r="H25" s="105"/>
      <c r="I25" s="104"/>
    </row>
    <row r="26" spans="1:9">
      <c r="A26" s="100">
        <f>MAX(A$12:A25)+1</f>
        <v>13</v>
      </c>
      <c r="B26" s="102"/>
      <c r="C26" s="101"/>
      <c r="D26" s="95" t="s">
        <v>121</v>
      </c>
      <c r="E26" s="103"/>
      <c r="F26" s="104"/>
      <c r="G26" s="98"/>
      <c r="H26" s="105"/>
      <c r="I26" s="104"/>
    </row>
    <row r="27" spans="1:9">
      <c r="A27" s="100">
        <f>MAX(A$12:A26)+1</f>
        <v>14</v>
      </c>
      <c r="B27" s="101"/>
      <c r="C27" s="101"/>
      <c r="D27" s="95" t="s">
        <v>121</v>
      </c>
      <c r="E27" s="103"/>
      <c r="F27" s="104"/>
      <c r="G27" s="98"/>
      <c r="H27" s="105"/>
      <c r="I27" s="104"/>
    </row>
    <row r="28" spans="1:9">
      <c r="A28" s="100">
        <f>MAX(A$12:A27)+1</f>
        <v>15</v>
      </c>
      <c r="B28" s="102"/>
      <c r="C28" s="101"/>
      <c r="D28" s="95" t="s">
        <v>121</v>
      </c>
      <c r="E28" s="103"/>
      <c r="F28" s="104"/>
      <c r="G28" s="98"/>
      <c r="H28" s="105"/>
      <c r="I28" s="104"/>
    </row>
    <row r="29" spans="1:9">
      <c r="A29" s="100">
        <f>MAX(A$12:A28)+1</f>
        <v>16</v>
      </c>
      <c r="B29" s="102"/>
      <c r="C29" s="101"/>
      <c r="D29" s="95" t="s">
        <v>121</v>
      </c>
      <c r="E29" s="103"/>
      <c r="F29" s="104"/>
      <c r="G29" s="98"/>
      <c r="H29" s="105"/>
      <c r="I29" s="104"/>
    </row>
    <row r="30" spans="1:9">
      <c r="A30" s="100">
        <f>MAX(A$12:A29)+1</f>
        <v>17</v>
      </c>
      <c r="B30" s="101"/>
      <c r="C30" s="101"/>
      <c r="D30" s="95" t="s">
        <v>121</v>
      </c>
      <c r="E30" s="103"/>
      <c r="F30" s="104"/>
      <c r="G30" s="98"/>
      <c r="H30" s="105"/>
      <c r="I30" s="104"/>
    </row>
    <row r="31" spans="1:9">
      <c r="A31" s="100">
        <f>MAX(A$12:A30)+1</f>
        <v>18</v>
      </c>
      <c r="B31" s="102"/>
      <c r="C31" s="101"/>
      <c r="D31" s="95" t="s">
        <v>121</v>
      </c>
      <c r="E31" s="103"/>
      <c r="F31" s="104"/>
      <c r="G31" s="98"/>
      <c r="H31" s="105"/>
      <c r="I31" s="104"/>
    </row>
    <row r="32" spans="1:9">
      <c r="A32" s="100">
        <f>MAX(A$12:A31)+1</f>
        <v>19</v>
      </c>
      <c r="B32" s="102"/>
      <c r="C32" s="101"/>
      <c r="D32" s="95" t="s">
        <v>121</v>
      </c>
      <c r="E32" s="103"/>
      <c r="F32" s="104"/>
      <c r="G32" s="98"/>
      <c r="H32" s="105"/>
      <c r="I32" s="104"/>
    </row>
    <row r="33" spans="1:9">
      <c r="A33" s="100">
        <f>MAX(A$12:A32)+1</f>
        <v>20</v>
      </c>
      <c r="B33" s="101"/>
      <c r="C33" s="101"/>
      <c r="D33" s="95" t="s">
        <v>121</v>
      </c>
      <c r="E33" s="103"/>
      <c r="F33" s="104"/>
      <c r="G33" s="98"/>
      <c r="H33" s="105"/>
      <c r="I33" s="104"/>
    </row>
    <row r="34" spans="1:9">
      <c r="A34" s="100">
        <f>MAX(A$12:A33)+1</f>
        <v>21</v>
      </c>
      <c r="B34" s="102"/>
      <c r="C34" s="101"/>
      <c r="D34" s="95" t="s">
        <v>121</v>
      </c>
      <c r="E34" s="103"/>
      <c r="F34" s="104"/>
      <c r="G34" s="98"/>
      <c r="H34" s="105"/>
      <c r="I34" s="104"/>
    </row>
    <row r="35" spans="1:9">
      <c r="A35" s="100">
        <f>MAX(A$12:A34)+1</f>
        <v>22</v>
      </c>
      <c r="B35" s="102"/>
      <c r="C35" s="101"/>
      <c r="D35" s="95" t="s">
        <v>121</v>
      </c>
      <c r="E35" s="103"/>
      <c r="F35" s="104"/>
      <c r="G35" s="98"/>
      <c r="H35" s="105"/>
      <c r="I35" s="104"/>
    </row>
    <row r="36" spans="1:9">
      <c r="A36" s="100">
        <f>MAX(A$12:A35)+1</f>
        <v>23</v>
      </c>
      <c r="B36" s="101"/>
      <c r="C36" s="101"/>
      <c r="D36" s="95" t="s">
        <v>121</v>
      </c>
      <c r="E36" s="103"/>
      <c r="F36" s="104"/>
      <c r="G36" s="98"/>
      <c r="H36" s="105"/>
      <c r="I36" s="104"/>
    </row>
    <row r="37" spans="1:9">
      <c r="A37" s="100">
        <f>MAX(A$12:A36)+1</f>
        <v>24</v>
      </c>
      <c r="B37" s="102"/>
      <c r="C37" s="101"/>
      <c r="D37" s="95" t="s">
        <v>121</v>
      </c>
      <c r="E37" s="103"/>
      <c r="F37" s="104"/>
      <c r="G37" s="98"/>
      <c r="H37" s="105"/>
      <c r="I37" s="104"/>
    </row>
    <row r="38" spans="1:9">
      <c r="A38" s="100">
        <f>MAX(A$12:A37)+1</f>
        <v>25</v>
      </c>
      <c r="B38" s="102"/>
      <c r="C38" s="101"/>
      <c r="D38" s="95" t="s">
        <v>121</v>
      </c>
      <c r="E38" s="103"/>
      <c r="F38" s="104"/>
      <c r="G38" s="98"/>
      <c r="H38" s="105"/>
      <c r="I38" s="104"/>
    </row>
    <row r="39" spans="1:9">
      <c r="A39" s="100">
        <f>MAX(A$12:A38)+1</f>
        <v>26</v>
      </c>
      <c r="B39" s="101"/>
      <c r="C39" s="101"/>
      <c r="D39" s="95" t="s">
        <v>121</v>
      </c>
      <c r="E39" s="103"/>
      <c r="F39" s="104"/>
      <c r="G39" s="98"/>
      <c r="H39" s="105"/>
      <c r="I39" s="104"/>
    </row>
    <row r="40" spans="1:9">
      <c r="A40" s="100">
        <f>MAX(A$12:A39)+1</f>
        <v>27</v>
      </c>
      <c r="B40" s="102"/>
      <c r="C40" s="101"/>
      <c r="D40" s="95" t="s">
        <v>121</v>
      </c>
      <c r="E40" s="103"/>
      <c r="F40" s="104"/>
      <c r="G40" s="98"/>
      <c r="H40" s="105"/>
      <c r="I40" s="104"/>
    </row>
    <row r="41" spans="1:9">
      <c r="A41" s="100">
        <f>MAX(A$12:A40)+1</f>
        <v>28</v>
      </c>
      <c r="B41" s="102"/>
      <c r="C41" s="101"/>
      <c r="D41" s="95" t="s">
        <v>121</v>
      </c>
      <c r="E41" s="103"/>
      <c r="F41" s="104"/>
      <c r="G41" s="98"/>
      <c r="H41" s="105"/>
      <c r="I41" s="104"/>
    </row>
    <row r="42" spans="1:9">
      <c r="A42" s="100">
        <f>MAX(A$12:A41)+1</f>
        <v>29</v>
      </c>
      <c r="B42" s="101"/>
      <c r="C42" s="101"/>
      <c r="D42" s="95" t="s">
        <v>121</v>
      </c>
      <c r="E42" s="103"/>
      <c r="F42" s="104"/>
      <c r="G42" s="98"/>
      <c r="H42" s="105"/>
      <c r="I42" s="104"/>
    </row>
    <row r="43" spans="1:9">
      <c r="A43" s="100">
        <f>MAX(A$12:A42)+1</f>
        <v>30</v>
      </c>
      <c r="B43" s="102"/>
      <c r="C43" s="101"/>
      <c r="D43" s="95" t="s">
        <v>121</v>
      </c>
      <c r="E43" s="103"/>
      <c r="F43" s="104"/>
      <c r="G43" s="98"/>
      <c r="H43" s="105"/>
      <c r="I43" s="104"/>
    </row>
    <row r="44" spans="1:9">
      <c r="A44" s="100">
        <f>MAX(A$12:A43)+1</f>
        <v>31</v>
      </c>
      <c r="B44" s="102"/>
      <c r="C44" s="101"/>
      <c r="D44" s="95" t="s">
        <v>121</v>
      </c>
      <c r="E44" s="103"/>
      <c r="F44" s="104"/>
      <c r="G44" s="98"/>
      <c r="H44" s="105"/>
      <c r="I44" s="104"/>
    </row>
    <row r="45" spans="1:9">
      <c r="A45" s="100">
        <f>MAX(A$12:A44)+1</f>
        <v>32</v>
      </c>
      <c r="B45" s="101"/>
      <c r="C45" s="101"/>
      <c r="D45" s="95" t="s">
        <v>121</v>
      </c>
      <c r="E45" s="103"/>
      <c r="F45" s="104"/>
      <c r="G45" s="98"/>
      <c r="H45" s="105"/>
      <c r="I45" s="104"/>
    </row>
    <row r="46" spans="1:9">
      <c r="A46" s="100">
        <f>MAX(A$12:A45)+1</f>
        <v>33</v>
      </c>
      <c r="B46" s="102"/>
      <c r="C46" s="101"/>
      <c r="D46" s="95" t="s">
        <v>121</v>
      </c>
      <c r="E46" s="103"/>
      <c r="F46" s="104"/>
      <c r="G46" s="98"/>
      <c r="H46" s="105"/>
      <c r="I46" s="104"/>
    </row>
    <row r="47" spans="1:9">
      <c r="A47" s="100">
        <f>MAX(A$12:A46)+1</f>
        <v>34</v>
      </c>
      <c r="B47" s="102"/>
      <c r="C47" s="101"/>
      <c r="D47" s="95" t="s">
        <v>121</v>
      </c>
      <c r="E47" s="103"/>
      <c r="F47" s="104"/>
      <c r="G47" s="98"/>
      <c r="H47" s="105"/>
      <c r="I47" s="104"/>
    </row>
    <row r="48" spans="1:9">
      <c r="A48" s="100">
        <f>MAX(A$12:A47)+1</f>
        <v>35</v>
      </c>
      <c r="B48" s="101"/>
      <c r="C48" s="101"/>
      <c r="D48" s="95" t="s">
        <v>121</v>
      </c>
      <c r="E48" s="103"/>
      <c r="F48" s="104"/>
      <c r="G48" s="98"/>
      <c r="H48" s="105"/>
      <c r="I48" s="104"/>
    </row>
    <row r="49" spans="1:9">
      <c r="A49" s="100">
        <f>MAX(A$12:A48)+1</f>
        <v>36</v>
      </c>
      <c r="B49" s="102"/>
      <c r="C49" s="101"/>
      <c r="D49" s="95" t="s">
        <v>121</v>
      </c>
      <c r="E49" s="103"/>
      <c r="F49" s="104"/>
      <c r="G49" s="98"/>
      <c r="H49" s="105"/>
      <c r="I49" s="104"/>
    </row>
    <row r="50" spans="1:9">
      <c r="A50" s="100">
        <f>MAX(A$12:A49)+1</f>
        <v>37</v>
      </c>
      <c r="B50" s="102"/>
      <c r="C50" s="101"/>
      <c r="D50" s="95" t="s">
        <v>121</v>
      </c>
      <c r="E50" s="103"/>
      <c r="F50" s="104"/>
      <c r="G50" s="98"/>
      <c r="H50" s="105"/>
      <c r="I50" s="104"/>
    </row>
    <row r="51" spans="1:9">
      <c r="A51" s="100">
        <f>MAX(A$12:A50)+1</f>
        <v>38</v>
      </c>
      <c r="B51" s="101"/>
      <c r="C51" s="101"/>
      <c r="D51" s="95" t="s">
        <v>121</v>
      </c>
      <c r="E51" s="103"/>
      <c r="F51" s="104"/>
      <c r="G51" s="98"/>
      <c r="H51" s="105"/>
      <c r="I51" s="104"/>
    </row>
    <row r="52" spans="1:9">
      <c r="A52" s="100">
        <f>MAX(A$12:A51)+1</f>
        <v>39</v>
      </c>
      <c r="B52" s="102"/>
      <c r="C52" s="101"/>
      <c r="D52" s="95" t="s">
        <v>121</v>
      </c>
      <c r="E52" s="103"/>
      <c r="F52" s="104"/>
      <c r="G52" s="98"/>
      <c r="H52" s="105"/>
      <c r="I52" s="104"/>
    </row>
    <row r="53" spans="1:9">
      <c r="A53" s="100">
        <f>MAX(A$12:A52)+1</f>
        <v>40</v>
      </c>
      <c r="B53" s="102"/>
      <c r="C53" s="101"/>
      <c r="D53" s="95" t="s">
        <v>121</v>
      </c>
      <c r="E53" s="103"/>
      <c r="F53" s="104"/>
      <c r="G53" s="98"/>
      <c r="H53" s="105"/>
      <c r="I53" s="104"/>
    </row>
    <row r="54" spans="1:9">
      <c r="A54" s="100">
        <f>MAX(A$12:A53)+1</f>
        <v>41</v>
      </c>
      <c r="B54" s="101"/>
      <c r="C54" s="101"/>
      <c r="D54" s="95" t="s">
        <v>121</v>
      </c>
      <c r="E54" s="103"/>
      <c r="F54" s="104"/>
      <c r="G54" s="98"/>
      <c r="H54" s="105"/>
      <c r="I54" s="104"/>
    </row>
    <row r="55" spans="1:9">
      <c r="A55" s="100">
        <f>MAX(A$12:A54)+1</f>
        <v>42</v>
      </c>
      <c r="B55" s="102"/>
      <c r="C55" s="101"/>
      <c r="D55" s="95" t="s">
        <v>121</v>
      </c>
      <c r="E55" s="103"/>
      <c r="F55" s="104"/>
      <c r="G55" s="98"/>
      <c r="H55" s="105"/>
      <c r="I55" s="104"/>
    </row>
    <row r="56" spans="1:9">
      <c r="A56" s="100">
        <f>MAX(A$12:A55)+1</f>
        <v>43</v>
      </c>
      <c r="B56" s="102"/>
      <c r="C56" s="101"/>
      <c r="D56" s="95" t="s">
        <v>121</v>
      </c>
      <c r="E56" s="103"/>
      <c r="F56" s="104"/>
      <c r="G56" s="98"/>
      <c r="H56" s="105"/>
      <c r="I56" s="104"/>
    </row>
    <row r="57" spans="1:9">
      <c r="A57" s="100">
        <f>MAX(A$12:A56)+1</f>
        <v>44</v>
      </c>
      <c r="B57" s="101"/>
      <c r="C57" s="101"/>
      <c r="D57" s="95" t="s">
        <v>121</v>
      </c>
      <c r="E57" s="103"/>
      <c r="F57" s="104"/>
      <c r="G57" s="98"/>
      <c r="H57" s="105"/>
      <c r="I57" s="104"/>
    </row>
    <row r="58" spans="1:9">
      <c r="A58" s="100">
        <f>MAX(A$12:A57)+1</f>
        <v>45</v>
      </c>
      <c r="B58" s="102"/>
      <c r="C58" s="101"/>
      <c r="D58" s="95" t="s">
        <v>121</v>
      </c>
      <c r="E58" s="103"/>
      <c r="F58" s="104"/>
      <c r="G58" s="98"/>
      <c r="H58" s="105"/>
      <c r="I58" s="104"/>
    </row>
    <row r="59" spans="1:9">
      <c r="A59" s="100">
        <f>MAX(A$12:A58)+1</f>
        <v>46</v>
      </c>
      <c r="B59" s="102"/>
      <c r="C59" s="101"/>
      <c r="D59" s="95" t="s">
        <v>121</v>
      </c>
      <c r="E59" s="103"/>
      <c r="F59" s="104"/>
      <c r="G59" s="98"/>
      <c r="H59" s="105"/>
      <c r="I59" s="104"/>
    </row>
    <row r="60" spans="1:9">
      <c r="A60" s="100">
        <f>MAX(A$12:A59)+1</f>
        <v>47</v>
      </c>
      <c r="B60" s="101"/>
      <c r="C60" s="101"/>
      <c r="D60" s="95" t="s">
        <v>121</v>
      </c>
      <c r="E60" s="103"/>
      <c r="F60" s="104"/>
      <c r="G60" s="98"/>
      <c r="H60" s="105"/>
      <c r="I60" s="104"/>
    </row>
    <row r="61" spans="1:9">
      <c r="A61" s="100">
        <f>MAX(A$12:A60)+1</f>
        <v>48</v>
      </c>
      <c r="B61" s="102"/>
      <c r="C61" s="101"/>
      <c r="D61" s="95" t="s">
        <v>121</v>
      </c>
      <c r="E61" s="103"/>
      <c r="F61" s="104"/>
      <c r="G61" s="98"/>
      <c r="H61" s="105"/>
      <c r="I61" s="104"/>
    </row>
    <row r="62" spans="1:9">
      <c r="A62" s="100">
        <f>MAX(A$12:A61)+1</f>
        <v>49</v>
      </c>
      <c r="B62" s="102"/>
      <c r="C62" s="101"/>
      <c r="D62" s="95" t="s">
        <v>121</v>
      </c>
      <c r="E62" s="103"/>
      <c r="F62" s="104"/>
      <c r="G62" s="98"/>
      <c r="H62" s="105"/>
      <c r="I62" s="104"/>
    </row>
    <row r="63" spans="1:9">
      <c r="A63" s="100">
        <f>MAX(A$12:A62)+1</f>
        <v>50</v>
      </c>
      <c r="B63" s="101"/>
      <c r="C63" s="101"/>
      <c r="D63" s="95" t="s">
        <v>121</v>
      </c>
      <c r="E63" s="103"/>
      <c r="F63" s="104"/>
      <c r="G63" s="98"/>
      <c r="H63" s="105"/>
      <c r="I63" s="104"/>
    </row>
    <row r="64" spans="1:9">
      <c r="A64" s="107"/>
      <c r="B64" s="107"/>
      <c r="C64" s="107"/>
      <c r="D64" s="107"/>
      <c r="E64" s="107"/>
      <c r="F64" s="107"/>
      <c r="G64" s="107"/>
      <c r="H64" s="107"/>
      <c r="I64" s="107"/>
    </row>
    <row r="65" spans="1:9">
      <c r="A65" s="112" t="s">
        <v>219</v>
      </c>
      <c r="B65" s="112"/>
      <c r="C65" s="112"/>
      <c r="D65" s="112"/>
      <c r="E65" s="112"/>
      <c r="F65" s="112"/>
      <c r="G65" s="112"/>
      <c r="H65" s="112"/>
      <c r="I65" s="112"/>
    </row>
    <row r="66" spans="1:9">
      <c r="A66" s="107"/>
      <c r="B66" s="107"/>
      <c r="C66" s="107"/>
      <c r="D66" s="107"/>
      <c r="E66" s="107"/>
      <c r="F66" s="107"/>
      <c r="G66" s="107"/>
      <c r="H66" s="107"/>
      <c r="I66" s="107"/>
    </row>
    <row r="67" s="62" customFormat="1" ht="18" customHeight="1" spans="1:9">
      <c r="A67" s="113"/>
      <c r="B67" s="114"/>
      <c r="I67" s="114"/>
    </row>
    <row r="68" s="62" customFormat="1" ht="18" customHeight="1" spans="1:9">
      <c r="A68" s="113"/>
      <c r="B68" s="114"/>
      <c r="I68" s="114"/>
    </row>
    <row r="69" s="62" customFormat="1" ht="18" customHeight="1" spans="1:9">
      <c r="A69" s="114"/>
      <c r="B69" s="114"/>
      <c r="I69" s="114"/>
    </row>
    <row r="70" s="62" customFormat="1" ht="18" customHeight="1" spans="1:9">
      <c r="A70" s="114"/>
      <c r="B70" s="114"/>
      <c r="I70" s="114"/>
    </row>
    <row r="71" s="62" customFormat="1" ht="18" customHeight="1" spans="1:9">
      <c r="A71" s="114"/>
      <c r="B71" s="114"/>
      <c r="I71" s="114"/>
    </row>
    <row r="72" s="62" customFormat="1" ht="18" customHeight="1" spans="1:9">
      <c r="A72" s="114"/>
      <c r="B72" s="114"/>
      <c r="I72" s="114"/>
    </row>
    <row r="73" s="62" customFormat="1" ht="18" customHeight="1" spans="1:9">
      <c r="A73" s="114"/>
      <c r="B73" s="114"/>
      <c r="I73" s="114"/>
    </row>
    <row r="74" s="62" customFormat="1" ht="18" customHeight="1" spans="1:9">
      <c r="A74" s="114"/>
      <c r="B74" s="114"/>
      <c r="I74" s="114"/>
    </row>
    <row r="75" s="62" customFormat="1" spans="1:9">
      <c r="A75" s="114"/>
      <c r="B75" s="114"/>
      <c r="C75" s="114"/>
      <c r="D75" s="114"/>
      <c r="E75" s="114"/>
      <c r="F75" s="114"/>
      <c r="G75" s="114"/>
      <c r="H75" s="114"/>
      <c r="I75" s="114"/>
    </row>
  </sheetData>
  <mergeCells count="5">
    <mergeCell ref="A1:I1"/>
    <mergeCell ref="A13:I13"/>
    <mergeCell ref="A64:I64"/>
    <mergeCell ref="A65:I65"/>
    <mergeCell ref="A66:I66"/>
  </mergeCells>
  <conditionalFormatting sqref="D14:D63">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3">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46442"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2" progId="Paint.Picture" r:id="rId4"/>
      </mc:Fallback>
    </mc:AlternateContent>
    <mc:AlternateContent xmlns:mc="http://schemas.openxmlformats.org/markup-compatibility/2006">
      <mc:Choice Requires="x14">
        <oleObject shapeId="146449"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9" progId="Paint.Picture" r:id="rId6"/>
      </mc:Fallback>
    </mc:AlternateContent>
    <mc:AlternateContent xmlns:mc="http://schemas.openxmlformats.org/markup-compatibility/2006">
      <mc:Choice Requires="x14">
        <oleObject shapeId="146450"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50" progId="Paint.Picture" r:id="rId7"/>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6"/>
  <sheetViews>
    <sheetView workbookViewId="0">
      <selection activeCell="A2" sqref="A2:D14"/>
    </sheetView>
  </sheetViews>
  <sheetFormatPr defaultColWidth="9" defaultRowHeight="12.75" outlineLevelCol="4"/>
  <cols>
    <col min="1" max="1" width="18.4285714285714" customWidth="1"/>
    <col min="2" max="3" width="37.1428571428571" customWidth="1"/>
    <col min="4" max="4" width="18.8571428571429" customWidth="1"/>
    <col min="5" max="5" width="26.7142857142857" customWidth="1"/>
  </cols>
  <sheetData>
    <row r="1" ht="13.5" spans="1:5">
      <c r="A1" s="1" t="s">
        <v>310</v>
      </c>
      <c r="B1" s="2" t="s">
        <v>311</v>
      </c>
      <c r="C1" s="2" t="s">
        <v>312</v>
      </c>
      <c r="D1" s="2" t="s">
        <v>313</v>
      </c>
      <c r="E1" s="3" t="s">
        <v>314</v>
      </c>
    </row>
    <row r="2" spans="1:5">
      <c r="A2" s="4" t="s">
        <v>315</v>
      </c>
      <c r="B2" s="5" t="s">
        <v>316</v>
      </c>
      <c r="C2" s="5"/>
      <c r="D2" s="5" t="s">
        <v>317</v>
      </c>
      <c r="E2" s="6" t="s">
        <v>318</v>
      </c>
    </row>
    <row r="3" spans="1:5">
      <c r="A3" s="7"/>
      <c r="B3" s="8"/>
      <c r="C3" s="8"/>
      <c r="D3" s="8" t="s">
        <v>319</v>
      </c>
      <c r="E3" s="9" t="s">
        <v>320</v>
      </c>
    </row>
    <row r="4" spans="1:5">
      <c r="A4" s="7"/>
      <c r="B4" s="8"/>
      <c r="C4" s="8"/>
      <c r="D4" s="8" t="s">
        <v>321</v>
      </c>
      <c r="E4" s="9" t="s">
        <v>322</v>
      </c>
    </row>
    <row r="5" spans="1:5">
      <c r="A5" s="7"/>
      <c r="B5" s="8"/>
      <c r="C5" s="8"/>
      <c r="D5" s="10" t="s">
        <v>323</v>
      </c>
      <c r="E5" s="10"/>
    </row>
    <row r="6" spans="1:5">
      <c r="A6" s="7"/>
      <c r="B6" s="8"/>
      <c r="C6" s="8"/>
      <c r="D6" s="10" t="s">
        <v>324</v>
      </c>
      <c r="E6" s="10"/>
    </row>
    <row r="7" spans="1:5">
      <c r="A7" s="7"/>
      <c r="B7" s="8"/>
      <c r="C7" s="8"/>
      <c r="D7" s="10" t="s">
        <v>325</v>
      </c>
      <c r="E7" s="10" t="s">
        <v>326</v>
      </c>
    </row>
    <row r="8" spans="1:5">
      <c r="A8" s="7"/>
      <c r="B8" s="8"/>
      <c r="C8" s="8"/>
      <c r="D8" s="8" t="s">
        <v>327</v>
      </c>
      <c r="E8" t="s">
        <v>328</v>
      </c>
    </row>
    <row r="9" spans="1:5">
      <c r="A9" s="7"/>
      <c r="B9" s="8"/>
      <c r="C9" s="8"/>
      <c r="D9" s="8" t="s">
        <v>329</v>
      </c>
      <c r="E9" s="11">
        <v>20110123</v>
      </c>
    </row>
    <row r="10" spans="1:5">
      <c r="A10" s="7"/>
      <c r="B10" s="8"/>
      <c r="C10" s="8"/>
      <c r="D10" s="8" t="s">
        <v>330</v>
      </c>
      <c r="E10" s="12">
        <v>35818</v>
      </c>
    </row>
    <row r="11" spans="1:5">
      <c r="A11" s="7"/>
      <c r="B11" s="8"/>
      <c r="C11" s="8"/>
      <c r="D11" s="8" t="s">
        <v>331</v>
      </c>
      <c r="E11" s="9" t="s">
        <v>332</v>
      </c>
    </row>
    <row r="12" spans="1:5">
      <c r="A12" s="7"/>
      <c r="B12" s="8"/>
      <c r="C12" s="8"/>
      <c r="D12" s="8" t="s">
        <v>333</v>
      </c>
      <c r="E12" s="9" t="s">
        <v>334</v>
      </c>
    </row>
    <row r="13" spans="1:5">
      <c r="A13" s="7"/>
      <c r="B13" s="8"/>
      <c r="C13" s="8"/>
      <c r="D13" s="8" t="s">
        <v>335</v>
      </c>
      <c r="E13" s="9" t="s">
        <v>336</v>
      </c>
    </row>
    <row r="14" ht="13.5" spans="1:5">
      <c r="A14" s="13"/>
      <c r="B14" s="14"/>
      <c r="C14" s="14"/>
      <c r="D14" s="14"/>
      <c r="E14" s="15"/>
    </row>
    <row r="15" spans="1:5">
      <c r="A15" s="4" t="s">
        <v>337</v>
      </c>
      <c r="B15" s="16"/>
      <c r="C15" s="5"/>
      <c r="D15" s="5" t="s">
        <v>338</v>
      </c>
      <c r="E15" s="17" t="s">
        <v>339</v>
      </c>
    </row>
    <row r="16" spans="1:5">
      <c r="A16" s="7"/>
      <c r="B16" s="18"/>
      <c r="C16" s="8"/>
      <c r="D16" s="8" t="s">
        <v>340</v>
      </c>
      <c r="E16" s="9">
        <v>1366668888</v>
      </c>
    </row>
    <row r="17" spans="1:5">
      <c r="A17" s="7"/>
      <c r="B17" s="18"/>
      <c r="C17" s="8"/>
      <c r="D17" s="8" t="s">
        <v>341</v>
      </c>
      <c r="E17" s="9">
        <v>111123</v>
      </c>
    </row>
    <row r="18" spans="1:5">
      <c r="A18" s="7"/>
      <c r="B18" s="18"/>
      <c r="C18" s="8"/>
      <c r="D18" s="10" t="s">
        <v>342</v>
      </c>
      <c r="E18" s="402" t="s">
        <v>343</v>
      </c>
    </row>
    <row r="19" spans="1:5">
      <c r="A19" s="7"/>
      <c r="B19" s="18"/>
      <c r="C19" s="8"/>
      <c r="D19" s="10" t="s">
        <v>344</v>
      </c>
      <c r="E19" s="20">
        <v>18688886666</v>
      </c>
    </row>
    <row r="20" spans="1:5">
      <c r="A20" s="7"/>
      <c r="B20" s="18"/>
      <c r="C20" s="21" t="s">
        <v>345</v>
      </c>
      <c r="D20" s="10" t="s">
        <v>346</v>
      </c>
      <c r="E20" s="19" t="s">
        <v>347</v>
      </c>
    </row>
    <row r="21" spans="1:5">
      <c r="A21" s="7"/>
      <c r="B21" s="18"/>
      <c r="C21" s="22"/>
      <c r="D21" s="8" t="s">
        <v>348</v>
      </c>
      <c r="E21" s="19" t="s">
        <v>349</v>
      </c>
    </row>
    <row r="22" spans="1:5">
      <c r="A22" s="7"/>
      <c r="B22" s="18"/>
      <c r="C22" s="22"/>
      <c r="D22" s="8" t="s">
        <v>350</v>
      </c>
      <c r="E22" s="10"/>
    </row>
    <row r="23" spans="1:5">
      <c r="A23" s="7"/>
      <c r="B23" s="18"/>
      <c r="C23" s="23"/>
      <c r="D23" s="8" t="s">
        <v>351</v>
      </c>
      <c r="E23" s="20">
        <v>710000</v>
      </c>
    </row>
    <row r="24" spans="1:5">
      <c r="A24" s="7"/>
      <c r="B24" s="18"/>
      <c r="C24" s="21" t="s">
        <v>352</v>
      </c>
      <c r="D24" s="8" t="s">
        <v>346</v>
      </c>
      <c r="E24" s="24" t="s">
        <v>353</v>
      </c>
    </row>
    <row r="25" spans="1:5">
      <c r="A25" s="7"/>
      <c r="B25" s="18"/>
      <c r="C25" s="22"/>
      <c r="D25" s="8" t="s">
        <v>348</v>
      </c>
      <c r="E25" s="24" t="s">
        <v>354</v>
      </c>
    </row>
    <row r="26" spans="1:5">
      <c r="A26" s="7"/>
      <c r="B26" s="18"/>
      <c r="C26" s="22"/>
      <c r="D26" s="8" t="s">
        <v>350</v>
      </c>
      <c r="E26" s="9"/>
    </row>
    <row r="27" spans="1:5">
      <c r="A27" s="7"/>
      <c r="B27" s="18"/>
      <c r="C27" s="23"/>
      <c r="D27" s="21" t="s">
        <v>351</v>
      </c>
      <c r="E27" s="25">
        <v>712046</v>
      </c>
    </row>
    <row r="28" spans="1:5">
      <c r="A28" s="7"/>
      <c r="B28" s="18"/>
      <c r="C28" s="21" t="s">
        <v>355</v>
      </c>
      <c r="D28" s="21" t="s">
        <v>346</v>
      </c>
      <c r="E28" s="25" t="s">
        <v>356</v>
      </c>
    </row>
    <row r="29" spans="1:5">
      <c r="A29" s="7"/>
      <c r="B29" s="18"/>
      <c r="C29" s="22"/>
      <c r="D29" s="21" t="s">
        <v>348</v>
      </c>
      <c r="E29" s="26" t="s">
        <v>357</v>
      </c>
    </row>
    <row r="30" spans="1:5">
      <c r="A30" s="7"/>
      <c r="B30" s="18"/>
      <c r="C30" s="22"/>
      <c r="D30" s="21" t="s">
        <v>350</v>
      </c>
      <c r="E30" s="25" t="s">
        <v>357</v>
      </c>
    </row>
    <row r="31" spans="1:5">
      <c r="A31" s="7"/>
      <c r="B31" s="18"/>
      <c r="C31" s="23"/>
      <c r="D31" s="21" t="s">
        <v>351</v>
      </c>
      <c r="E31" s="25">
        <v>710000</v>
      </c>
    </row>
    <row r="32" spans="1:5">
      <c r="A32" s="7"/>
      <c r="B32" s="18"/>
      <c r="C32" s="21"/>
      <c r="D32" s="21" t="s">
        <v>358</v>
      </c>
      <c r="E32" s="26" t="s">
        <v>359</v>
      </c>
    </row>
    <row r="33" ht="13.5" spans="1:5">
      <c r="A33" s="7"/>
      <c r="B33" s="18"/>
      <c r="C33" s="14"/>
      <c r="D33" s="14"/>
      <c r="E33" s="15"/>
    </row>
    <row r="34" spans="1:5">
      <c r="A34" s="7"/>
      <c r="B34" s="18"/>
      <c r="C34" s="21" t="s">
        <v>345</v>
      </c>
      <c r="D34" s="10" t="s">
        <v>346</v>
      </c>
      <c r="E34" s="10" t="s">
        <v>347</v>
      </c>
    </row>
    <row r="35" spans="1:5">
      <c r="A35" s="7"/>
      <c r="B35" s="18"/>
      <c r="C35" s="22"/>
      <c r="D35" s="8" t="s">
        <v>348</v>
      </c>
      <c r="E35" s="10" t="s">
        <v>349</v>
      </c>
    </row>
    <row r="36" spans="1:5">
      <c r="A36" s="7"/>
      <c r="B36" s="18"/>
      <c r="C36" s="22"/>
      <c r="D36" s="8" t="s">
        <v>350</v>
      </c>
      <c r="E36" s="10" t="s">
        <v>349</v>
      </c>
    </row>
    <row r="37" spans="1:5">
      <c r="A37" s="7"/>
      <c r="B37" s="18"/>
      <c r="C37" s="23"/>
      <c r="D37" s="8" t="s">
        <v>351</v>
      </c>
      <c r="E37" s="20">
        <v>710001</v>
      </c>
    </row>
    <row r="38" spans="1:5">
      <c r="A38" s="7"/>
      <c r="B38" s="18"/>
      <c r="C38" s="21" t="s">
        <v>352</v>
      </c>
      <c r="D38" s="8" t="s">
        <v>346</v>
      </c>
      <c r="E38" s="9" t="s">
        <v>353</v>
      </c>
    </row>
    <row r="39" spans="1:5">
      <c r="A39" s="7"/>
      <c r="B39" s="18"/>
      <c r="C39" s="22"/>
      <c r="D39" s="8" t="s">
        <v>348</v>
      </c>
      <c r="E39" s="9" t="s">
        <v>354</v>
      </c>
    </row>
    <row r="40" spans="1:5">
      <c r="A40" s="7"/>
      <c r="B40" s="18"/>
      <c r="C40" s="23"/>
      <c r="D40" s="21" t="s">
        <v>351</v>
      </c>
      <c r="E40" s="25">
        <v>712047</v>
      </c>
    </row>
    <row r="41" spans="1:5">
      <c r="A41" s="7"/>
      <c r="B41" s="18"/>
      <c r="C41" s="21" t="s">
        <v>355</v>
      </c>
      <c r="D41" s="21" t="s">
        <v>346</v>
      </c>
      <c r="E41" s="25" t="s">
        <v>356</v>
      </c>
    </row>
    <row r="42" spans="1:5">
      <c r="A42" s="7"/>
      <c r="B42" s="18"/>
      <c r="C42" s="22"/>
      <c r="D42" s="21" t="s">
        <v>348</v>
      </c>
      <c r="E42" s="25" t="s">
        <v>357</v>
      </c>
    </row>
    <row r="43" spans="1:5">
      <c r="A43" s="7"/>
      <c r="B43" s="18"/>
      <c r="C43" s="23"/>
      <c r="D43" s="21" t="s">
        <v>351</v>
      </c>
      <c r="E43" s="25">
        <v>710001</v>
      </c>
    </row>
    <row r="44" spans="1:5">
      <c r="A44" s="7"/>
      <c r="B44" s="18"/>
      <c r="C44" s="21"/>
      <c r="D44" s="21" t="s">
        <v>358</v>
      </c>
      <c r="E44" s="25" t="s">
        <v>360</v>
      </c>
    </row>
    <row r="45" spans="1:5">
      <c r="A45" s="27"/>
      <c r="B45" s="18"/>
      <c r="C45" s="21"/>
      <c r="D45" s="21"/>
      <c r="E45" s="28"/>
    </row>
    <row r="46" ht="24.95" customHeight="1" spans="1:5">
      <c r="A46" s="29" t="s">
        <v>361</v>
      </c>
      <c r="B46" s="30"/>
      <c r="C46" s="30"/>
      <c r="D46" s="31" t="s">
        <v>362</v>
      </c>
      <c r="E46" s="32" t="s">
        <v>363</v>
      </c>
    </row>
    <row r="47" spans="1:5">
      <c r="A47" s="29"/>
      <c r="B47" s="30"/>
      <c r="C47" s="30"/>
      <c r="D47" s="33"/>
      <c r="E47" s="34"/>
    </row>
    <row r="48" spans="1:5">
      <c r="A48" s="29"/>
      <c r="B48" s="30"/>
      <c r="C48" s="30"/>
      <c r="D48" s="35" t="s">
        <v>364</v>
      </c>
      <c r="E48" s="36" t="s">
        <v>365</v>
      </c>
    </row>
    <row r="49" spans="1:5">
      <c r="A49" s="29"/>
      <c r="B49" s="30"/>
      <c r="C49" s="30"/>
      <c r="D49" s="35" t="s">
        <v>366</v>
      </c>
      <c r="E49" s="36" t="s">
        <v>359</v>
      </c>
    </row>
    <row r="50" spans="1:5">
      <c r="A50" s="29"/>
      <c r="B50" s="30"/>
      <c r="C50" s="30"/>
      <c r="D50" s="35" t="s">
        <v>367</v>
      </c>
      <c r="E50" s="36" t="s">
        <v>368</v>
      </c>
    </row>
    <row r="51" spans="1:5">
      <c r="A51" s="37" t="s">
        <v>369</v>
      </c>
      <c r="B51" s="30"/>
      <c r="C51" s="38" t="s">
        <v>370</v>
      </c>
      <c r="D51" s="33" t="s">
        <v>371</v>
      </c>
      <c r="E51" s="39">
        <v>5</v>
      </c>
    </row>
    <row r="52" ht="24" spans="1:5">
      <c r="A52" s="38"/>
      <c r="B52" s="30"/>
      <c r="C52" s="38"/>
      <c r="D52" s="35" t="s">
        <v>372</v>
      </c>
      <c r="E52" s="40">
        <v>2</v>
      </c>
    </row>
    <row r="53" spans="1:5">
      <c r="A53" s="38"/>
      <c r="B53" s="30"/>
      <c r="C53" s="41"/>
      <c r="D53" s="35" t="s">
        <v>373</v>
      </c>
      <c r="E53" s="40">
        <v>3</v>
      </c>
    </row>
    <row r="54" spans="1:5">
      <c r="A54" s="38"/>
      <c r="B54" s="30"/>
      <c r="C54" s="37" t="s">
        <v>374</v>
      </c>
      <c r="D54" s="35" t="s">
        <v>375</v>
      </c>
      <c r="E54" s="42" t="s">
        <v>376</v>
      </c>
    </row>
    <row r="55" spans="1:5">
      <c r="A55" s="38"/>
      <c r="B55" s="30"/>
      <c r="C55" s="38"/>
      <c r="D55" s="35" t="s">
        <v>377</v>
      </c>
      <c r="E55" s="42" t="s">
        <v>378</v>
      </c>
    </row>
    <row r="56" spans="1:5">
      <c r="A56" s="38"/>
      <c r="B56" s="30"/>
      <c r="C56" s="38"/>
      <c r="D56" s="35" t="s">
        <v>379</v>
      </c>
      <c r="E56" s="42" t="s">
        <v>377</v>
      </c>
    </row>
    <row r="57" spans="1:5">
      <c r="A57" s="38"/>
      <c r="B57" s="30"/>
      <c r="C57" s="38"/>
      <c r="D57" s="35" t="s">
        <v>380</v>
      </c>
      <c r="E57" s="43" t="s">
        <v>381</v>
      </c>
    </row>
    <row r="58" spans="1:5">
      <c r="A58" s="38"/>
      <c r="B58" s="30"/>
      <c r="C58" s="38"/>
      <c r="D58" s="35" t="s">
        <v>382</v>
      </c>
      <c r="E58" s="44" t="s">
        <v>349</v>
      </c>
    </row>
    <row r="59" spans="1:5">
      <c r="A59" s="38"/>
      <c r="B59" s="30"/>
      <c r="C59" s="38"/>
      <c r="D59" s="35" t="s">
        <v>383</v>
      </c>
      <c r="E59" s="40">
        <v>13800001111</v>
      </c>
    </row>
    <row r="60" spans="1:5">
      <c r="A60" s="38"/>
      <c r="B60" s="30"/>
      <c r="C60" s="38"/>
      <c r="D60" s="35" t="s">
        <v>384</v>
      </c>
      <c r="E60" s="42" t="s">
        <v>385</v>
      </c>
    </row>
    <row r="61" spans="1:5">
      <c r="A61" s="38"/>
      <c r="B61" s="30"/>
      <c r="C61" s="38"/>
      <c r="D61" s="35" t="s">
        <v>386</v>
      </c>
      <c r="E61" s="42" t="s">
        <v>387</v>
      </c>
    </row>
    <row r="62" spans="1:5">
      <c r="A62" s="38"/>
      <c r="B62" s="30"/>
      <c r="C62" s="41"/>
      <c r="D62" s="35" t="s">
        <v>388</v>
      </c>
      <c r="E62" s="42" t="s">
        <v>389</v>
      </c>
    </row>
    <row r="63" spans="1:5">
      <c r="A63" s="38"/>
      <c r="B63" s="30"/>
      <c r="C63" s="37" t="s">
        <v>390</v>
      </c>
      <c r="D63" s="35" t="s">
        <v>391</v>
      </c>
      <c r="E63" s="44" t="s">
        <v>392</v>
      </c>
    </row>
    <row r="64" spans="1:5">
      <c r="A64" s="38"/>
      <c r="B64" s="30"/>
      <c r="C64" s="38"/>
      <c r="D64" s="35" t="s">
        <v>379</v>
      </c>
      <c r="E64" s="44" t="s">
        <v>393</v>
      </c>
    </row>
    <row r="65" spans="1:5">
      <c r="A65" s="38"/>
      <c r="B65" s="30"/>
      <c r="C65" s="38"/>
      <c r="D65" s="35" t="s">
        <v>394</v>
      </c>
      <c r="E65" s="45">
        <v>42685</v>
      </c>
    </row>
    <row r="66" spans="1:5">
      <c r="A66" s="41"/>
      <c r="B66" s="30"/>
      <c r="C66" s="41"/>
      <c r="D66" s="35" t="s">
        <v>384</v>
      </c>
      <c r="E66" s="44" t="s">
        <v>395</v>
      </c>
    </row>
    <row r="67" spans="1:5">
      <c r="A67" s="37" t="s">
        <v>396</v>
      </c>
      <c r="B67" s="46"/>
      <c r="C67" s="37" t="s">
        <v>397</v>
      </c>
      <c r="D67" s="35" t="s">
        <v>398</v>
      </c>
      <c r="E67" s="44" t="s">
        <v>399</v>
      </c>
    </row>
    <row r="68" spans="1:5">
      <c r="A68" s="38"/>
      <c r="B68" s="47"/>
      <c r="C68" s="38"/>
      <c r="D68" s="35" t="s">
        <v>400</v>
      </c>
      <c r="E68" s="45">
        <v>42685</v>
      </c>
    </row>
    <row r="69" spans="1:5">
      <c r="A69" s="38"/>
      <c r="B69" s="47"/>
      <c r="C69" s="38"/>
      <c r="D69" s="35" t="s">
        <v>401</v>
      </c>
      <c r="E69" s="44" t="s">
        <v>402</v>
      </c>
    </row>
    <row r="70" spans="1:5">
      <c r="A70" s="38"/>
      <c r="B70" s="47"/>
      <c r="C70" s="38"/>
      <c r="D70" s="35" t="s">
        <v>403</v>
      </c>
      <c r="E70" s="48">
        <v>3</v>
      </c>
    </row>
    <row r="71" spans="1:5">
      <c r="A71" s="38"/>
      <c r="B71" s="47"/>
      <c r="C71" s="38"/>
      <c r="D71" s="35" t="s">
        <v>404</v>
      </c>
      <c r="E71" s="40">
        <v>6</v>
      </c>
    </row>
    <row r="72" spans="1:5">
      <c r="A72" s="38"/>
      <c r="B72" s="47"/>
      <c r="C72" s="38"/>
      <c r="D72" s="35" t="s">
        <v>405</v>
      </c>
      <c r="E72" s="42" t="s">
        <v>406</v>
      </c>
    </row>
    <row r="73" spans="1:5">
      <c r="A73" s="38"/>
      <c r="B73" s="47"/>
      <c r="C73" s="38"/>
      <c r="D73" s="49" t="s">
        <v>407</v>
      </c>
      <c r="E73" s="50">
        <v>10</v>
      </c>
    </row>
    <row r="74" spans="1:5">
      <c r="A74" s="41"/>
      <c r="B74" s="51"/>
      <c r="C74" s="41"/>
      <c r="D74" s="35" t="s">
        <v>408</v>
      </c>
      <c r="E74" s="50">
        <v>50</v>
      </c>
    </row>
    <row r="75" spans="1:5">
      <c r="A75" s="37" t="s">
        <v>409</v>
      </c>
      <c r="B75" s="46"/>
      <c r="C75" s="37" t="s">
        <v>410</v>
      </c>
      <c r="D75" s="35" t="s">
        <v>411</v>
      </c>
      <c r="E75" s="42" t="s">
        <v>363</v>
      </c>
    </row>
    <row r="76" spans="1:5">
      <c r="A76" s="38"/>
      <c r="B76" s="47"/>
      <c r="C76" s="38"/>
      <c r="D76" s="35" t="s">
        <v>412</v>
      </c>
      <c r="E76" s="42" t="s">
        <v>363</v>
      </c>
    </row>
    <row r="77" spans="1:5">
      <c r="A77" s="38"/>
      <c r="B77" s="47"/>
      <c r="C77" s="38"/>
      <c r="D77" s="35" t="s">
        <v>413</v>
      </c>
      <c r="E77" s="42" t="s">
        <v>363</v>
      </c>
    </row>
    <row r="78" spans="1:5">
      <c r="A78" s="41"/>
      <c r="B78" s="51"/>
      <c r="C78" s="41"/>
      <c r="D78" s="35" t="s">
        <v>414</v>
      </c>
      <c r="E78" s="42" t="s">
        <v>363</v>
      </c>
    </row>
    <row r="79" spans="1:5">
      <c r="A79" s="37" t="s">
        <v>415</v>
      </c>
      <c r="B79" s="46"/>
      <c r="C79" s="37" t="s">
        <v>416</v>
      </c>
      <c r="D79" s="35" t="s">
        <v>417</v>
      </c>
      <c r="E79" s="44" t="s">
        <v>418</v>
      </c>
    </row>
    <row r="80" spans="1:5">
      <c r="A80" s="38"/>
      <c r="B80" s="47"/>
      <c r="C80" s="52"/>
      <c r="D80" s="35" t="s">
        <v>419</v>
      </c>
      <c r="E80" s="44" t="s">
        <v>420</v>
      </c>
    </row>
    <row r="81" spans="1:5">
      <c r="A81" s="38"/>
      <c r="B81" s="47"/>
      <c r="C81" s="52"/>
      <c r="D81" s="35" t="s">
        <v>421</v>
      </c>
      <c r="E81" s="44" t="s">
        <v>399</v>
      </c>
    </row>
    <row r="82" ht="24" spans="1:5">
      <c r="A82" s="38"/>
      <c r="B82" s="47"/>
      <c r="C82" s="52"/>
      <c r="D82" s="35" t="s">
        <v>422</v>
      </c>
      <c r="E82" s="48">
        <v>4</v>
      </c>
    </row>
    <row r="83" spans="1:5">
      <c r="A83" s="38"/>
      <c r="B83" s="47"/>
      <c r="C83" s="52"/>
      <c r="D83" s="35" t="s">
        <v>423</v>
      </c>
      <c r="E83" s="42" t="s">
        <v>424</v>
      </c>
    </row>
    <row r="84" ht="24" spans="1:5">
      <c r="A84" s="41"/>
      <c r="B84" s="51"/>
      <c r="C84" s="39"/>
      <c r="D84" s="35" t="s">
        <v>425</v>
      </c>
      <c r="E84" s="44" t="s">
        <v>426</v>
      </c>
    </row>
    <row r="85" spans="1:5">
      <c r="A85" s="37" t="s">
        <v>427</v>
      </c>
      <c r="B85" s="46"/>
      <c r="C85" s="37" t="s">
        <v>428</v>
      </c>
      <c r="D85" s="35" t="s">
        <v>364</v>
      </c>
      <c r="E85" s="44" t="s">
        <v>429</v>
      </c>
    </row>
    <row r="86" spans="1:5">
      <c r="A86" s="38"/>
      <c r="B86" s="47"/>
      <c r="C86" s="52"/>
      <c r="D86" s="35" t="s">
        <v>430</v>
      </c>
      <c r="E86" s="45">
        <v>42125</v>
      </c>
    </row>
    <row r="87" spans="1:5">
      <c r="A87" s="38"/>
      <c r="B87" s="47"/>
      <c r="C87" s="52"/>
      <c r="D87" s="35" t="s">
        <v>431</v>
      </c>
      <c r="E87" s="45">
        <v>42685</v>
      </c>
    </row>
    <row r="88" spans="1:5">
      <c r="A88" s="41"/>
      <c r="B88" s="51"/>
      <c r="C88" s="39"/>
      <c r="D88" s="35" t="s">
        <v>65</v>
      </c>
      <c r="E88" s="44" t="s">
        <v>336</v>
      </c>
    </row>
    <row r="89" spans="1:5">
      <c r="A89" s="37" t="s">
        <v>432</v>
      </c>
      <c r="B89" s="46"/>
      <c r="C89" s="37" t="s">
        <v>433</v>
      </c>
      <c r="D89" s="35" t="s">
        <v>391</v>
      </c>
      <c r="E89" s="44" t="s">
        <v>434</v>
      </c>
    </row>
    <row r="90" spans="1:5">
      <c r="A90" s="38"/>
      <c r="B90" s="47"/>
      <c r="C90" s="38"/>
      <c r="D90" s="35" t="s">
        <v>379</v>
      </c>
      <c r="E90" s="44" t="s">
        <v>435</v>
      </c>
    </row>
    <row r="91" spans="1:5">
      <c r="A91" s="38"/>
      <c r="B91" s="47"/>
      <c r="C91" s="38"/>
      <c r="D91" s="35" t="s">
        <v>436</v>
      </c>
      <c r="E91" s="40">
        <v>50000</v>
      </c>
    </row>
    <row r="92" spans="1:5">
      <c r="A92" s="38"/>
      <c r="B92" s="47"/>
      <c r="C92" s="38"/>
      <c r="D92" s="35" t="s">
        <v>388</v>
      </c>
      <c r="E92" s="42" t="s">
        <v>437</v>
      </c>
    </row>
    <row r="93" spans="1:5">
      <c r="A93" s="38"/>
      <c r="B93" s="47"/>
      <c r="C93" s="38"/>
      <c r="D93" s="35" t="s">
        <v>382</v>
      </c>
      <c r="E93" s="44" t="s">
        <v>349</v>
      </c>
    </row>
    <row r="94" spans="1:5">
      <c r="A94" s="41"/>
      <c r="B94" s="51"/>
      <c r="C94" s="41"/>
      <c r="D94" s="35" t="s">
        <v>65</v>
      </c>
      <c r="E94" s="44" t="s">
        <v>336</v>
      </c>
    </row>
    <row r="95" spans="1:5">
      <c r="A95" s="37" t="s">
        <v>438</v>
      </c>
      <c r="B95" s="46"/>
      <c r="C95" s="37" t="s">
        <v>439</v>
      </c>
      <c r="D95" s="35" t="s">
        <v>440</v>
      </c>
      <c r="E95" s="44" t="s">
        <v>441</v>
      </c>
    </row>
    <row r="96" spans="1:5">
      <c r="A96" s="38"/>
      <c r="B96" s="47"/>
      <c r="C96" s="38"/>
      <c r="D96" s="35" t="s">
        <v>442</v>
      </c>
      <c r="E96" s="44" t="s">
        <v>443</v>
      </c>
    </row>
    <row r="97" spans="1:5">
      <c r="A97" s="38"/>
      <c r="B97" s="47"/>
      <c r="C97" s="38"/>
      <c r="D97" s="35" t="s">
        <v>444</v>
      </c>
      <c r="E97" s="44" t="s">
        <v>445</v>
      </c>
    </row>
    <row r="98" spans="1:5">
      <c r="A98" s="38"/>
      <c r="B98" s="47"/>
      <c r="C98" s="38"/>
      <c r="D98" s="35" t="s">
        <v>446</v>
      </c>
      <c r="E98" s="40">
        <v>30</v>
      </c>
    </row>
    <row r="99" spans="1:5">
      <c r="A99" s="38"/>
      <c r="B99" s="47"/>
      <c r="C99" s="38"/>
      <c r="D99" s="35" t="s">
        <v>447</v>
      </c>
      <c r="E99" s="53">
        <v>42685</v>
      </c>
    </row>
    <row r="100" spans="1:5">
      <c r="A100" s="38"/>
      <c r="B100" s="47"/>
      <c r="C100" s="38"/>
      <c r="D100" s="35" t="s">
        <v>448</v>
      </c>
      <c r="E100" s="42" t="s">
        <v>349</v>
      </c>
    </row>
    <row r="101" spans="1:5">
      <c r="A101" s="41"/>
      <c r="B101" s="51"/>
      <c r="C101" s="41"/>
      <c r="D101" s="35" t="s">
        <v>65</v>
      </c>
      <c r="E101" s="44" t="s">
        <v>336</v>
      </c>
    </row>
    <row r="102" spans="1:5">
      <c r="A102" s="37" t="s">
        <v>449</v>
      </c>
      <c r="B102" s="46"/>
      <c r="C102" s="37" t="s">
        <v>450</v>
      </c>
      <c r="D102" s="35" t="s">
        <v>451</v>
      </c>
      <c r="E102" s="44" t="s">
        <v>452</v>
      </c>
    </row>
    <row r="103" spans="1:5">
      <c r="A103" s="38"/>
      <c r="B103" s="47"/>
      <c r="C103" s="38"/>
      <c r="D103" s="35" t="s">
        <v>391</v>
      </c>
      <c r="E103" s="44" t="s">
        <v>453</v>
      </c>
    </row>
    <row r="104" spans="1:5">
      <c r="A104" s="38"/>
      <c r="B104" s="47"/>
      <c r="C104" s="38"/>
      <c r="D104" s="35" t="s">
        <v>454</v>
      </c>
      <c r="E104" s="40">
        <v>13800001111</v>
      </c>
    </row>
    <row r="105" spans="1:5">
      <c r="A105" s="38"/>
      <c r="B105" s="47"/>
      <c r="C105" s="38"/>
      <c r="D105" s="35" t="s">
        <v>327</v>
      </c>
      <c r="E105" s="43" t="s">
        <v>455</v>
      </c>
    </row>
    <row r="106" spans="1:5">
      <c r="A106" s="41"/>
      <c r="B106" s="51"/>
      <c r="C106" s="41"/>
      <c r="D106" s="35" t="s">
        <v>65</v>
      </c>
      <c r="E106" s="42" t="s">
        <v>336</v>
      </c>
    </row>
    <row r="107" ht="24" spans="1:5">
      <c r="A107" s="54" t="s">
        <v>456</v>
      </c>
      <c r="B107" s="46"/>
      <c r="C107" s="54" t="s">
        <v>457</v>
      </c>
      <c r="D107" s="35" t="s">
        <v>458</v>
      </c>
      <c r="E107" s="44" t="s">
        <v>459</v>
      </c>
    </row>
    <row r="108" spans="1:5">
      <c r="A108" s="52"/>
      <c r="B108" s="47"/>
      <c r="C108" s="52"/>
      <c r="D108" s="35" t="s">
        <v>460</v>
      </c>
      <c r="E108" s="40">
        <v>550</v>
      </c>
    </row>
    <row r="109" spans="1:5">
      <c r="A109" s="52"/>
      <c r="B109" s="47"/>
      <c r="C109" s="52"/>
      <c r="D109" s="35" t="s">
        <v>461</v>
      </c>
      <c r="E109" s="40">
        <v>600</v>
      </c>
    </row>
    <row r="110" spans="1:5">
      <c r="A110" s="52"/>
      <c r="B110" s="47"/>
      <c r="C110" s="52"/>
      <c r="D110" s="35" t="s">
        <v>462</v>
      </c>
      <c r="E110" s="45">
        <v>42248</v>
      </c>
    </row>
    <row r="111" spans="1:5">
      <c r="A111" s="52"/>
      <c r="B111" s="47"/>
      <c r="C111" s="52"/>
      <c r="D111" s="35" t="s">
        <v>463</v>
      </c>
      <c r="E111" s="43" t="s">
        <v>464</v>
      </c>
    </row>
    <row r="112" spans="1:5">
      <c r="A112" s="52"/>
      <c r="B112" s="47"/>
      <c r="C112" s="52"/>
      <c r="D112" s="35" t="s">
        <v>465</v>
      </c>
      <c r="E112" s="43" t="s">
        <v>336</v>
      </c>
    </row>
    <row r="113" spans="1:5">
      <c r="A113" s="52"/>
      <c r="B113" s="47"/>
      <c r="C113" s="52"/>
      <c r="D113" s="35" t="s">
        <v>466</v>
      </c>
      <c r="E113" s="43" t="s">
        <v>336</v>
      </c>
    </row>
    <row r="114" ht="24" spans="1:5">
      <c r="A114" s="52"/>
      <c r="B114" s="47"/>
      <c r="C114" s="52"/>
      <c r="D114" s="35" t="s">
        <v>467</v>
      </c>
      <c r="E114" s="43" t="s">
        <v>336</v>
      </c>
    </row>
    <row r="115" spans="1:5">
      <c r="A115" s="52"/>
      <c r="B115" s="47"/>
      <c r="C115" s="52"/>
      <c r="D115" s="35" t="s">
        <v>468</v>
      </c>
      <c r="E115" s="43"/>
    </row>
    <row r="116" spans="1:5">
      <c r="A116" s="52"/>
      <c r="B116" s="47"/>
      <c r="C116" s="52"/>
      <c r="D116" s="35" t="s">
        <v>469</v>
      </c>
      <c r="E116" s="43"/>
    </row>
    <row r="117" spans="1:5">
      <c r="A117" s="39"/>
      <c r="B117" s="51"/>
      <c r="C117" s="39"/>
      <c r="D117" s="35" t="s">
        <v>470</v>
      </c>
      <c r="E117" s="43"/>
    </row>
    <row r="118" spans="1:5">
      <c r="A118" s="55" t="s">
        <v>471</v>
      </c>
      <c r="B118" s="46"/>
      <c r="C118" s="54" t="s">
        <v>472</v>
      </c>
      <c r="D118" s="35" t="s">
        <v>473</v>
      </c>
      <c r="E118" s="43" t="s">
        <v>474</v>
      </c>
    </row>
    <row r="119" spans="1:5">
      <c r="A119" s="56"/>
      <c r="B119" s="47"/>
      <c r="C119" s="52"/>
      <c r="D119" s="35" t="s">
        <v>475</v>
      </c>
      <c r="E119" s="43" t="s">
        <v>476</v>
      </c>
    </row>
    <row r="120" spans="1:5">
      <c r="A120" s="56"/>
      <c r="B120" s="47"/>
      <c r="C120" s="52"/>
      <c r="D120" s="35" t="s">
        <v>477</v>
      </c>
      <c r="E120" s="43" t="s">
        <v>336</v>
      </c>
    </row>
    <row r="121" spans="1:5">
      <c r="A121" s="56"/>
      <c r="B121" s="47"/>
      <c r="C121" s="52"/>
      <c r="D121" s="35" t="s">
        <v>65</v>
      </c>
      <c r="E121" s="43" t="s">
        <v>336</v>
      </c>
    </row>
    <row r="122" spans="1:5">
      <c r="A122" s="56"/>
      <c r="B122" s="47"/>
      <c r="C122" s="39"/>
      <c r="D122" s="35" t="s">
        <v>478</v>
      </c>
      <c r="E122" s="43" t="s">
        <v>479</v>
      </c>
    </row>
    <row r="123" spans="1:5">
      <c r="A123" s="56"/>
      <c r="B123" s="47"/>
      <c r="C123" s="37" t="s">
        <v>480</v>
      </c>
      <c r="D123" s="49" t="s">
        <v>481</v>
      </c>
      <c r="E123" s="57">
        <v>42638</v>
      </c>
    </row>
    <row r="124" spans="1:5">
      <c r="A124" s="56"/>
      <c r="B124" s="47"/>
      <c r="C124" s="38"/>
      <c r="D124" s="49" t="s">
        <v>477</v>
      </c>
      <c r="E124" s="42" t="s">
        <v>336</v>
      </c>
    </row>
    <row r="125" spans="1:5">
      <c r="A125" s="58"/>
      <c r="B125" s="51"/>
      <c r="C125" s="41"/>
      <c r="D125" s="49" t="s">
        <v>482</v>
      </c>
      <c r="E125" s="42" t="s">
        <v>483</v>
      </c>
    </row>
    <row r="126" spans="1:5">
      <c r="A126" s="54" t="s">
        <v>484</v>
      </c>
      <c r="B126" s="46"/>
      <c r="C126" s="54" t="s">
        <v>485</v>
      </c>
      <c r="D126" s="35" t="s">
        <v>486</v>
      </c>
      <c r="E126" s="59" t="s">
        <v>487</v>
      </c>
    </row>
    <row r="127" spans="1:5">
      <c r="A127" s="52"/>
      <c r="B127" s="47"/>
      <c r="C127" s="52"/>
      <c r="D127" s="35" t="s">
        <v>488</v>
      </c>
      <c r="E127" s="40">
        <v>5000</v>
      </c>
    </row>
    <row r="128" spans="1:5">
      <c r="A128" s="52"/>
      <c r="B128" s="47"/>
      <c r="C128" s="52"/>
      <c r="D128" s="35" t="s">
        <v>489</v>
      </c>
      <c r="E128" s="40">
        <v>15000</v>
      </c>
    </row>
    <row r="129" spans="1:5">
      <c r="A129" s="52"/>
      <c r="B129" s="47"/>
      <c r="C129" s="52"/>
      <c r="D129" s="35" t="s">
        <v>490</v>
      </c>
      <c r="E129" s="40" t="s">
        <v>491</v>
      </c>
    </row>
    <row r="130" spans="1:5">
      <c r="A130" s="52"/>
      <c r="B130" s="47"/>
      <c r="C130" s="52"/>
      <c r="D130" s="35" t="s">
        <v>492</v>
      </c>
      <c r="E130" s="40">
        <v>800</v>
      </c>
    </row>
    <row r="131" spans="1:5">
      <c r="A131" s="52"/>
      <c r="B131" s="47"/>
      <c r="C131" s="52"/>
      <c r="D131" s="35" t="s">
        <v>493</v>
      </c>
      <c r="E131" s="40" t="s">
        <v>336</v>
      </c>
    </row>
    <row r="132" spans="1:5">
      <c r="A132" s="52"/>
      <c r="B132" s="47"/>
      <c r="C132" s="52"/>
      <c r="D132" s="35" t="s">
        <v>494</v>
      </c>
      <c r="E132" s="40">
        <v>50</v>
      </c>
    </row>
    <row r="133" spans="1:5">
      <c r="A133" s="52"/>
      <c r="B133" s="47"/>
      <c r="C133" s="52"/>
      <c r="D133" s="35" t="s">
        <v>495</v>
      </c>
      <c r="E133" s="40">
        <v>30</v>
      </c>
    </row>
    <row r="134" spans="1:5">
      <c r="A134" s="52"/>
      <c r="B134" s="47"/>
      <c r="C134" s="39"/>
      <c r="D134" s="35" t="s">
        <v>496</v>
      </c>
      <c r="E134" s="40">
        <v>60</v>
      </c>
    </row>
    <row r="135" spans="1:5">
      <c r="A135" s="52"/>
      <c r="B135" s="47"/>
      <c r="C135" s="54" t="s">
        <v>497</v>
      </c>
      <c r="D135" s="35" t="s">
        <v>498</v>
      </c>
      <c r="E135" s="60">
        <v>3</v>
      </c>
    </row>
    <row r="136" spans="1:5">
      <c r="A136" s="52"/>
      <c r="B136" s="47"/>
      <c r="C136" s="52"/>
      <c r="D136" s="35" t="s">
        <v>499</v>
      </c>
      <c r="E136" s="43" t="s">
        <v>500</v>
      </c>
    </row>
    <row r="137" spans="1:5">
      <c r="A137" s="52"/>
      <c r="B137" s="47"/>
      <c r="C137" s="52"/>
      <c r="D137" s="35" t="s">
        <v>501</v>
      </c>
      <c r="E137" s="43" t="s">
        <v>502</v>
      </c>
    </row>
    <row r="138" spans="1:5">
      <c r="A138" s="52"/>
      <c r="B138" s="47"/>
      <c r="C138" s="39"/>
      <c r="D138" s="35" t="s">
        <v>65</v>
      </c>
      <c r="E138" s="43" t="s">
        <v>336</v>
      </c>
    </row>
    <row r="139" spans="1:5">
      <c r="A139" s="52"/>
      <c r="B139" s="47"/>
      <c r="C139" s="54" t="s">
        <v>503</v>
      </c>
      <c r="D139" s="35" t="s">
        <v>504</v>
      </c>
      <c r="E139" s="40">
        <v>1</v>
      </c>
    </row>
    <row r="140" spans="1:5">
      <c r="A140" s="52"/>
      <c r="B140" s="47"/>
      <c r="C140" s="52"/>
      <c r="D140" s="35" t="s">
        <v>505</v>
      </c>
      <c r="E140" s="43" t="s">
        <v>506</v>
      </c>
    </row>
    <row r="141" spans="1:5">
      <c r="A141" s="52"/>
      <c r="B141" s="47"/>
      <c r="C141" s="52"/>
      <c r="D141" s="35" t="s">
        <v>507</v>
      </c>
      <c r="E141" s="40">
        <v>2</v>
      </c>
    </row>
    <row r="142" spans="1:5">
      <c r="A142" s="52"/>
      <c r="B142" s="47"/>
      <c r="C142" s="52"/>
      <c r="D142" s="35" t="s">
        <v>508</v>
      </c>
      <c r="E142" s="40" t="s">
        <v>509</v>
      </c>
    </row>
    <row r="143" spans="1:5">
      <c r="A143" s="52"/>
      <c r="B143" s="47"/>
      <c r="C143" s="52"/>
      <c r="D143" s="35" t="s">
        <v>510</v>
      </c>
      <c r="E143" s="40">
        <v>3</v>
      </c>
    </row>
    <row r="144" spans="1:5">
      <c r="A144" s="52"/>
      <c r="B144" s="47"/>
      <c r="C144" s="52"/>
      <c r="D144" s="35" t="s">
        <v>511</v>
      </c>
      <c r="E144" s="45">
        <v>42651</v>
      </c>
    </row>
    <row r="145" spans="1:5">
      <c r="A145" s="52"/>
      <c r="B145" s="47"/>
      <c r="C145" s="52"/>
      <c r="D145" s="35" t="s">
        <v>512</v>
      </c>
      <c r="E145" s="40"/>
    </row>
    <row r="146" spans="1:5">
      <c r="A146" s="52"/>
      <c r="B146" s="47"/>
      <c r="C146" s="39"/>
      <c r="D146" s="35" t="s">
        <v>65</v>
      </c>
      <c r="E146" s="40" t="s">
        <v>336</v>
      </c>
    </row>
    <row r="147" spans="1:5">
      <c r="A147" s="52"/>
      <c r="B147" s="47"/>
      <c r="C147" s="54" t="s">
        <v>513</v>
      </c>
      <c r="D147" s="35" t="s">
        <v>504</v>
      </c>
      <c r="E147" s="40">
        <v>1</v>
      </c>
    </row>
    <row r="148" spans="1:5">
      <c r="A148" s="52"/>
      <c r="B148" s="47"/>
      <c r="C148" s="52"/>
      <c r="D148" s="35" t="s">
        <v>505</v>
      </c>
      <c r="E148" s="43" t="s">
        <v>506</v>
      </c>
    </row>
    <row r="149" spans="1:5">
      <c r="A149" s="52"/>
      <c r="B149" s="47"/>
      <c r="C149" s="52"/>
      <c r="D149" s="35" t="s">
        <v>507</v>
      </c>
      <c r="E149" s="40">
        <v>2</v>
      </c>
    </row>
    <row r="150" spans="1:5">
      <c r="A150" s="52"/>
      <c r="B150" s="47"/>
      <c r="C150" s="52"/>
      <c r="D150" s="35" t="s">
        <v>508</v>
      </c>
      <c r="E150" s="40" t="s">
        <v>509</v>
      </c>
    </row>
    <row r="151" spans="1:5">
      <c r="A151" s="52"/>
      <c r="B151" s="47"/>
      <c r="C151" s="52"/>
      <c r="D151" s="35" t="s">
        <v>510</v>
      </c>
      <c r="E151" s="40">
        <v>3</v>
      </c>
    </row>
    <row r="152" spans="1:5">
      <c r="A152" s="52"/>
      <c r="B152" s="47"/>
      <c r="C152" s="52"/>
      <c r="D152" s="35" t="s">
        <v>511</v>
      </c>
      <c r="E152" s="45">
        <v>42651</v>
      </c>
    </row>
    <row r="153" spans="1:5">
      <c r="A153" s="52"/>
      <c r="B153" s="47"/>
      <c r="C153" s="52"/>
      <c r="D153" s="35" t="s">
        <v>512</v>
      </c>
      <c r="E153" s="40"/>
    </row>
    <row r="154" spans="1:5">
      <c r="A154" s="39"/>
      <c r="B154" s="51"/>
      <c r="C154" s="39"/>
      <c r="D154" s="35" t="s">
        <v>65</v>
      </c>
      <c r="E154" s="40" t="s">
        <v>336</v>
      </c>
    </row>
    <row r="155" ht="24" spans="1:5">
      <c r="A155" s="37" t="s">
        <v>514</v>
      </c>
      <c r="B155" s="46"/>
      <c r="C155" s="37" t="s">
        <v>515</v>
      </c>
      <c r="D155" s="35" t="s">
        <v>516</v>
      </c>
      <c r="E155" s="44" t="s">
        <v>517</v>
      </c>
    </row>
    <row r="156" spans="1:5">
      <c r="A156" s="41"/>
      <c r="B156" s="51"/>
      <c r="C156" s="41"/>
      <c r="D156" s="35" t="s">
        <v>518</v>
      </c>
      <c r="E156" s="42" t="s">
        <v>336</v>
      </c>
    </row>
    <row r="157" ht="24" spans="1:5">
      <c r="A157" s="37" t="s">
        <v>519</v>
      </c>
      <c r="B157" s="46"/>
      <c r="C157" s="37" t="s">
        <v>520</v>
      </c>
      <c r="D157" s="35" t="s">
        <v>521</v>
      </c>
      <c r="E157" s="44" t="s">
        <v>522</v>
      </c>
    </row>
    <row r="158" spans="1:5">
      <c r="A158" s="38"/>
      <c r="B158" s="47"/>
      <c r="C158" s="38"/>
      <c r="D158" s="35" t="s">
        <v>523</v>
      </c>
      <c r="E158" s="44" t="s">
        <v>524</v>
      </c>
    </row>
    <row r="159" spans="1:5">
      <c r="A159" s="38"/>
      <c r="B159" s="47"/>
      <c r="C159" s="38"/>
      <c r="D159" s="35" t="s">
        <v>525</v>
      </c>
      <c r="E159" s="44" t="s">
        <v>526</v>
      </c>
    </row>
    <row r="160" spans="1:5">
      <c r="A160" s="41"/>
      <c r="B160" s="51"/>
      <c r="C160" s="41"/>
      <c r="D160" s="35" t="s">
        <v>527</v>
      </c>
      <c r="E160" s="44" t="s">
        <v>528</v>
      </c>
    </row>
    <row r="161" spans="1:5">
      <c r="A161" s="42" t="s">
        <v>529</v>
      </c>
      <c r="B161" s="43"/>
      <c r="C161" s="37" t="s">
        <v>530</v>
      </c>
      <c r="D161" s="35" t="s">
        <v>498</v>
      </c>
      <c r="E161" s="48">
        <v>1</v>
      </c>
    </row>
    <row r="162" spans="1:5">
      <c r="A162" s="43"/>
      <c r="B162" s="43"/>
      <c r="C162" s="38"/>
      <c r="D162" s="35" t="s">
        <v>531</v>
      </c>
      <c r="E162" s="42" t="s">
        <v>532</v>
      </c>
    </row>
    <row r="163" spans="1:5">
      <c r="A163" s="43"/>
      <c r="B163" s="43"/>
      <c r="C163" s="38"/>
      <c r="D163" s="35" t="s">
        <v>533</v>
      </c>
      <c r="E163" s="44" t="s">
        <v>534</v>
      </c>
    </row>
    <row r="164" spans="1:5">
      <c r="A164" s="43"/>
      <c r="B164" s="43"/>
      <c r="C164" s="38"/>
      <c r="D164" s="49" t="s">
        <v>535</v>
      </c>
      <c r="E164" s="44" t="s">
        <v>536</v>
      </c>
    </row>
    <row r="165" spans="1:5">
      <c r="A165" s="43"/>
      <c r="B165" s="43"/>
      <c r="C165" s="38"/>
      <c r="D165" s="49" t="s">
        <v>65</v>
      </c>
      <c r="E165" s="44" t="s">
        <v>336</v>
      </c>
    </row>
    <row r="166" spans="1:5">
      <c r="A166" s="43"/>
      <c r="B166" s="43"/>
      <c r="C166" s="41"/>
      <c r="D166" s="49" t="s">
        <v>537</v>
      </c>
      <c r="E166" s="44" t="s">
        <v>538</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95:C101"/>
    <mergeCell ref="C102:C106"/>
    <mergeCell ref="C107:C117"/>
    <mergeCell ref="C118:C122"/>
    <mergeCell ref="C123:C125"/>
    <mergeCell ref="C126:C134"/>
    <mergeCell ref="C135:C138"/>
    <mergeCell ref="C139:C146"/>
    <mergeCell ref="C147:C154"/>
    <mergeCell ref="C155:C156"/>
    <mergeCell ref="C157:C160"/>
    <mergeCell ref="C161:C166"/>
    <mergeCell ref="D46:D47"/>
    <mergeCell ref="E46:E47"/>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47"/>
  <sheetViews>
    <sheetView topLeftCell="A4" workbookViewId="0">
      <selection activeCell="A1" sqref="A1"/>
    </sheetView>
  </sheetViews>
  <sheetFormatPr defaultColWidth="9.14285714285714" defaultRowHeight="12.75"/>
  <cols>
    <col min="1" max="1" width="4.28571428571429" style="63" customWidth="1"/>
    <col min="2" max="2" width="22.4285714285714" style="63" customWidth="1"/>
    <col min="3" max="4" width="7.28571428571429" style="63" customWidth="1"/>
    <col min="5" max="5" width="8.28571428571429" style="63" customWidth="1"/>
    <col min="6" max="6" width="1.42857142857143" style="63" customWidth="1"/>
    <col min="7" max="11" width="7.71428571428571" style="63" customWidth="1"/>
    <col min="12" max="12" width="7.28571428571429" style="63" customWidth="1"/>
    <col min="13" max="13" width="6.85714285714286" style="63" customWidth="1"/>
    <col min="14" max="17" width="7.14285714285714" style="63" customWidth="1"/>
    <col min="18" max="16384" width="9.14285714285714" style="63"/>
  </cols>
  <sheetData>
    <row r="1" ht="15.75" customHeight="1"/>
    <row r="2" ht="20.25" spans="6:9">
      <c r="F2" s="226" t="str">
        <f>Snapshot!$I$9</f>
        <v>Release 1.1</v>
      </c>
      <c r="G2" s="226"/>
      <c r="H2" s="226"/>
      <c r="I2" s="226"/>
    </row>
    <row r="3" spans="6:8">
      <c r="F3" s="227" t="str">
        <f>"Project: "&amp;Snapshot!$B$16&amp;"  "&amp;Snapshot!$B$17</f>
        <v>Project: P18  教育平台</v>
      </c>
      <c r="G3" s="227"/>
      <c r="H3" s="227"/>
    </row>
    <row r="4" ht="4.5" customHeight="1"/>
    <row r="5" ht="24" spans="1:12">
      <c r="A5" s="228" t="s">
        <v>46</v>
      </c>
      <c r="B5" s="228"/>
      <c r="C5" s="229"/>
      <c r="D5" s="229"/>
      <c r="E5" s="229"/>
      <c r="F5" s="229"/>
      <c r="G5" s="229"/>
      <c r="H5" s="229"/>
      <c r="I5" s="229"/>
      <c r="J5" s="229"/>
      <c r="K5" s="229"/>
      <c r="L5" s="229"/>
    </row>
    <row r="6" spans="1:12">
      <c r="A6" s="230"/>
      <c r="B6" s="230"/>
      <c r="C6" s="230"/>
      <c r="D6" s="230"/>
      <c r="E6" s="230"/>
      <c r="F6" s="230"/>
      <c r="G6" s="230"/>
      <c r="H6" s="230"/>
      <c r="I6" s="230"/>
      <c r="J6" s="230"/>
      <c r="K6" s="230"/>
      <c r="L6" s="230"/>
    </row>
    <row r="7" ht="16.5" customHeight="1" spans="1:12">
      <c r="A7" s="230"/>
      <c r="B7" s="231"/>
      <c r="C7" s="232"/>
      <c r="D7" s="232"/>
      <c r="E7" s="233"/>
      <c r="F7" s="230"/>
      <c r="G7" s="230"/>
      <c r="H7" s="230"/>
      <c r="I7" s="230"/>
      <c r="J7" s="230"/>
      <c r="K7" s="230"/>
      <c r="L7" s="230"/>
    </row>
    <row r="8" spans="1:12">
      <c r="A8" s="230"/>
      <c r="B8" s="230"/>
      <c r="C8" s="230"/>
      <c r="D8" s="230"/>
      <c r="E8" s="230"/>
      <c r="F8" s="230"/>
      <c r="G8" s="230"/>
      <c r="H8" s="230"/>
      <c r="I8" s="230"/>
      <c r="J8" s="230"/>
      <c r="K8" s="230"/>
      <c r="L8" s="230"/>
    </row>
    <row r="9" spans="1:12">
      <c r="A9" s="230"/>
      <c r="B9" s="230"/>
      <c r="C9" s="230"/>
      <c r="D9" s="230"/>
      <c r="E9" s="230"/>
      <c r="F9" s="230"/>
      <c r="G9" s="230"/>
      <c r="H9" s="230"/>
      <c r="I9" s="230"/>
      <c r="J9" s="230"/>
      <c r="K9" s="230"/>
      <c r="L9" s="230"/>
    </row>
    <row r="10" spans="1:12">
      <c r="A10" s="230"/>
      <c r="B10" s="230"/>
      <c r="C10" s="230"/>
      <c r="D10" s="230"/>
      <c r="E10" s="230"/>
      <c r="F10" s="230"/>
      <c r="G10" s="230"/>
      <c r="H10" s="230"/>
      <c r="I10" s="230"/>
      <c r="J10" s="230"/>
      <c r="K10" s="230"/>
      <c r="L10" s="230"/>
    </row>
    <row r="11" spans="1:12">
      <c r="A11" s="230"/>
      <c r="B11" s="230"/>
      <c r="C11" s="230"/>
      <c r="D11" s="230"/>
      <c r="E11" s="230"/>
      <c r="F11" s="230"/>
      <c r="G11" s="230"/>
      <c r="H11" s="230"/>
      <c r="I11" s="230"/>
      <c r="J11" s="230"/>
      <c r="K11" s="230"/>
      <c r="L11" s="230"/>
    </row>
    <row r="12" spans="1:12">
      <c r="A12" s="230"/>
      <c r="B12" s="230"/>
      <c r="C12" s="230"/>
      <c r="D12" s="230"/>
      <c r="E12" s="230"/>
      <c r="F12" s="230"/>
      <c r="G12" s="230"/>
      <c r="H12" s="230"/>
      <c r="I12" s="230"/>
      <c r="J12" s="230"/>
      <c r="K12" s="230"/>
      <c r="L12" s="230"/>
    </row>
    <row r="13" spans="1:12">
      <c r="A13" s="230"/>
      <c r="B13" s="230"/>
      <c r="C13" s="230"/>
      <c r="D13" s="230"/>
      <c r="E13" s="230"/>
      <c r="F13" s="230"/>
      <c r="G13" s="230"/>
      <c r="H13" s="230"/>
      <c r="I13" s="230"/>
      <c r="J13" s="230"/>
      <c r="K13" s="230"/>
      <c r="L13" s="230"/>
    </row>
    <row r="14" spans="1:12">
      <c r="A14" s="230"/>
      <c r="B14" s="230"/>
      <c r="C14" s="230"/>
      <c r="D14" s="230"/>
      <c r="E14" s="230"/>
      <c r="F14" s="230"/>
      <c r="G14" s="230"/>
      <c r="H14" s="230"/>
      <c r="I14" s="230"/>
      <c r="J14" s="230"/>
      <c r="K14" s="230"/>
      <c r="L14" s="230"/>
    </row>
    <row r="15" spans="1:12">
      <c r="A15" s="230"/>
      <c r="B15" s="230"/>
      <c r="C15" s="230"/>
      <c r="D15" s="230"/>
      <c r="E15" s="230"/>
      <c r="F15" s="230"/>
      <c r="G15" s="230"/>
      <c r="H15" s="230"/>
      <c r="I15" s="230"/>
      <c r="J15" s="230"/>
      <c r="K15" s="230"/>
      <c r="L15" s="230"/>
    </row>
    <row r="16" spans="1:12">
      <c r="A16" s="230"/>
      <c r="B16" s="230"/>
      <c r="C16" s="230"/>
      <c r="D16" s="230"/>
      <c r="E16" s="230"/>
      <c r="F16" s="230"/>
      <c r="G16" s="230"/>
      <c r="H16" s="230"/>
      <c r="I16" s="230"/>
      <c r="J16" s="230"/>
      <c r="K16" s="230"/>
      <c r="L16" s="230"/>
    </row>
    <row r="17" ht="5.25" customHeight="1" spans="1:12">
      <c r="A17" s="230"/>
      <c r="B17" s="230"/>
      <c r="C17" s="230"/>
      <c r="D17" s="230"/>
      <c r="E17" s="230"/>
      <c r="F17" s="230"/>
      <c r="G17" s="230"/>
      <c r="H17" s="230"/>
      <c r="I17" s="230"/>
      <c r="J17" s="230"/>
      <c r="K17" s="230"/>
      <c r="L17" s="230"/>
    </row>
    <row r="18" ht="15" spans="1:12">
      <c r="A18" s="234"/>
      <c r="B18" s="235"/>
      <c r="C18" s="235"/>
      <c r="D18" s="235"/>
      <c r="E18" s="236"/>
      <c r="F18" s="237"/>
      <c r="G18" s="230"/>
      <c r="H18" s="230"/>
      <c r="I18" s="230"/>
      <c r="J18" s="230"/>
      <c r="K18" s="230"/>
      <c r="L18" s="230"/>
    </row>
    <row r="19" spans="1:12">
      <c r="A19" s="230"/>
      <c r="B19" s="230"/>
      <c r="C19" s="230"/>
      <c r="D19" s="230"/>
      <c r="E19" s="230"/>
      <c r="F19" s="230"/>
      <c r="G19" s="230"/>
      <c r="H19" s="230"/>
      <c r="I19" s="230"/>
      <c r="J19" s="230"/>
      <c r="K19" s="230"/>
      <c r="L19" s="230"/>
    </row>
    <row r="20" spans="1:12">
      <c r="A20" s="230"/>
      <c r="B20" s="230"/>
      <c r="C20" s="230"/>
      <c r="D20" s="230"/>
      <c r="E20" s="230"/>
      <c r="F20" s="230"/>
      <c r="G20" s="230"/>
      <c r="H20" s="230"/>
      <c r="I20" s="230"/>
      <c r="J20" s="230"/>
      <c r="K20" s="230"/>
      <c r="L20" s="230"/>
    </row>
    <row r="21" spans="1:12">
      <c r="A21" s="230"/>
      <c r="B21" s="230"/>
      <c r="C21" s="230"/>
      <c r="D21" s="230"/>
      <c r="E21" s="230"/>
      <c r="F21" s="230"/>
      <c r="G21" s="230"/>
      <c r="H21" s="230"/>
      <c r="I21" s="230"/>
      <c r="J21" s="230"/>
      <c r="K21" s="230"/>
      <c r="L21" s="230"/>
    </row>
    <row r="22" spans="1:12">
      <c r="A22" s="230"/>
      <c r="B22" s="230"/>
      <c r="C22" s="230"/>
      <c r="D22" s="230"/>
      <c r="E22" s="230"/>
      <c r="F22" s="230"/>
      <c r="G22" s="230"/>
      <c r="H22" s="230"/>
      <c r="I22" s="230"/>
      <c r="J22" s="230"/>
      <c r="K22" s="230"/>
      <c r="L22" s="230"/>
    </row>
    <row r="23" spans="1:12">
      <c r="A23" s="230"/>
      <c r="B23" s="230"/>
      <c r="C23" s="230"/>
      <c r="D23" s="230"/>
      <c r="E23" s="230"/>
      <c r="F23" s="230"/>
      <c r="G23" s="230"/>
      <c r="H23" s="230"/>
      <c r="I23" s="230"/>
      <c r="J23" s="230"/>
      <c r="K23" s="230"/>
      <c r="L23" s="230"/>
    </row>
    <row r="24" spans="1:12">
      <c r="A24" s="230"/>
      <c r="B24" s="230"/>
      <c r="C24" s="230"/>
      <c r="D24" s="230"/>
      <c r="E24" s="230"/>
      <c r="F24" s="230"/>
      <c r="G24" s="230"/>
      <c r="H24" s="230"/>
      <c r="I24" s="230"/>
      <c r="J24" s="230"/>
      <c r="K24" s="230"/>
      <c r="L24" s="230"/>
    </row>
    <row r="25" spans="1:12">
      <c r="A25" s="230"/>
      <c r="B25" s="230"/>
      <c r="C25" s="230"/>
      <c r="D25" s="230"/>
      <c r="E25" s="230"/>
      <c r="F25" s="230"/>
      <c r="G25" s="230"/>
      <c r="H25" s="230"/>
      <c r="I25" s="230"/>
      <c r="J25" s="230"/>
      <c r="K25" s="230"/>
      <c r="L25" s="230"/>
    </row>
    <row r="26" spans="1:12">
      <c r="A26" s="230"/>
      <c r="B26" s="230"/>
      <c r="C26" s="230"/>
      <c r="D26" s="230"/>
      <c r="E26" s="230"/>
      <c r="F26" s="230"/>
      <c r="G26" s="230"/>
      <c r="H26" s="230"/>
      <c r="I26" s="230"/>
      <c r="J26" s="230"/>
      <c r="K26" s="230"/>
      <c r="L26" s="230"/>
    </row>
    <row r="27" spans="1:12">
      <c r="A27" s="230"/>
      <c r="B27" s="230"/>
      <c r="C27" s="230"/>
      <c r="D27" s="230"/>
      <c r="E27" s="230"/>
      <c r="F27" s="230"/>
      <c r="G27" s="230"/>
      <c r="H27" s="230"/>
      <c r="I27" s="230"/>
      <c r="J27" s="230"/>
      <c r="K27" s="230"/>
      <c r="L27" s="230"/>
    </row>
    <row r="28" ht="3" customHeight="1" spans="1:12">
      <c r="A28" s="230"/>
      <c r="B28" s="230"/>
      <c r="C28" s="230"/>
      <c r="D28" s="230"/>
      <c r="E28" s="230"/>
      <c r="F28" s="230"/>
      <c r="G28" s="230"/>
      <c r="H28" s="230"/>
      <c r="I28" s="230"/>
      <c r="J28" s="230"/>
      <c r="K28" s="230"/>
      <c r="L28" s="230"/>
    </row>
    <row r="29" ht="6" customHeight="1" spans="1:12">
      <c r="A29" s="230"/>
      <c r="B29" s="230"/>
      <c r="C29" s="230"/>
      <c r="D29" s="230"/>
      <c r="E29" s="230"/>
      <c r="F29" s="230"/>
      <c r="G29" s="230"/>
      <c r="H29" s="230"/>
      <c r="I29" s="230"/>
      <c r="J29" s="230"/>
      <c r="K29" s="230"/>
      <c r="L29" s="230"/>
    </row>
    <row r="30" ht="16.5" customHeight="1" spans="1:12">
      <c r="A30" s="238" t="s">
        <v>47</v>
      </c>
      <c r="B30" s="239"/>
      <c r="C30" s="239"/>
      <c r="D30" s="239"/>
      <c r="E30" s="240"/>
      <c r="F30" s="241"/>
      <c r="G30" s="241"/>
      <c r="H30" s="241"/>
      <c r="I30" s="241"/>
      <c r="J30" s="241"/>
      <c r="K30" s="241"/>
      <c r="L30" s="241"/>
    </row>
    <row r="31" ht="28.5" customHeight="1" spans="1:12">
      <c r="A31" s="242" t="s">
        <v>48</v>
      </c>
      <c r="B31" s="243" t="s">
        <v>49</v>
      </c>
      <c r="C31" s="244" t="s">
        <v>50</v>
      </c>
      <c r="D31" s="245"/>
      <c r="E31" s="246" t="s">
        <v>51</v>
      </c>
      <c r="F31" s="247"/>
      <c r="G31" s="247"/>
      <c r="H31" s="247"/>
      <c r="I31" s="247"/>
      <c r="J31" s="247"/>
      <c r="K31" s="247"/>
      <c r="L31" s="247"/>
    </row>
    <row r="32" spans="1:12">
      <c r="A32" s="248"/>
      <c r="B32" s="249"/>
      <c r="C32" s="250" t="s">
        <v>42</v>
      </c>
      <c r="D32" s="250" t="s">
        <v>40</v>
      </c>
      <c r="E32" s="251"/>
      <c r="F32" s="252"/>
      <c r="G32" s="252"/>
      <c r="H32" s="252"/>
      <c r="I32" s="252"/>
      <c r="J32" s="252"/>
      <c r="K32" s="252"/>
      <c r="L32" s="252"/>
    </row>
    <row r="33" ht="16.5" customHeight="1" spans="1:12">
      <c r="A33" s="253">
        <v>1</v>
      </c>
      <c r="B33" s="254" t="s">
        <v>52</v>
      </c>
      <c r="C33" s="255">
        <v>109</v>
      </c>
      <c r="D33" s="256">
        <v>15</v>
      </c>
      <c r="E33" s="257">
        <v>40.4</v>
      </c>
      <c r="F33" s="258"/>
      <c r="G33" s="258"/>
      <c r="H33" s="258"/>
      <c r="I33" s="277"/>
      <c r="J33" s="277"/>
      <c r="K33" s="277"/>
      <c r="L33" s="277"/>
    </row>
    <row r="34" ht="16.5" customHeight="1" spans="1:12">
      <c r="A34" s="259">
        <f t="shared" ref="A34:A42" si="0">A33+1</f>
        <v>2</v>
      </c>
      <c r="B34" s="260" t="s">
        <v>53</v>
      </c>
      <c r="C34" s="261">
        <v>356</v>
      </c>
      <c r="D34" s="262">
        <v>24</v>
      </c>
      <c r="E34" s="263">
        <v>111.3</v>
      </c>
      <c r="F34" s="258"/>
      <c r="G34" s="258"/>
      <c r="H34" s="258"/>
      <c r="I34" s="277"/>
      <c r="J34" s="277"/>
      <c r="K34" s="277"/>
      <c r="L34" s="277"/>
    </row>
    <row r="35" ht="16.5" customHeight="1" spans="1:12">
      <c r="A35" s="259">
        <f t="shared" si="0"/>
        <v>3</v>
      </c>
      <c r="B35" s="260" t="s">
        <v>54</v>
      </c>
      <c r="C35" s="261">
        <v>379</v>
      </c>
      <c r="D35" s="262">
        <v>16</v>
      </c>
      <c r="E35" s="263">
        <v>90.8</v>
      </c>
      <c r="F35" s="258"/>
      <c r="G35" s="258"/>
      <c r="H35" s="258"/>
      <c r="I35" s="277"/>
      <c r="J35" s="277"/>
      <c r="K35" s="277"/>
      <c r="L35" s="277"/>
    </row>
    <row r="36" ht="16.5" customHeight="1" spans="1:12">
      <c r="A36" s="259">
        <f t="shared" si="0"/>
        <v>4</v>
      </c>
      <c r="B36" s="260" t="s">
        <v>55</v>
      </c>
      <c r="C36" s="261">
        <v>412</v>
      </c>
      <c r="D36" s="262">
        <v>14</v>
      </c>
      <c r="E36" s="263">
        <v>92.3</v>
      </c>
      <c r="F36" s="258"/>
      <c r="G36" s="258"/>
      <c r="H36" s="258"/>
      <c r="I36" s="277"/>
      <c r="J36" s="277"/>
      <c r="K36" s="277"/>
      <c r="L36" s="277"/>
    </row>
    <row r="37" ht="16.5" customHeight="1" spans="1:12">
      <c r="A37" s="259">
        <f t="shared" si="0"/>
        <v>5</v>
      </c>
      <c r="B37" s="260" t="s">
        <v>56</v>
      </c>
      <c r="C37" s="261">
        <v>439</v>
      </c>
      <c r="D37" s="262">
        <v>13</v>
      </c>
      <c r="E37" s="263">
        <v>75.8</v>
      </c>
      <c r="F37" s="258"/>
      <c r="G37" s="258"/>
      <c r="H37" s="258"/>
      <c r="I37" s="277"/>
      <c r="J37" s="277"/>
      <c r="K37" s="277"/>
      <c r="L37" s="277"/>
    </row>
    <row r="38" ht="16.5" customHeight="1" spans="1:12">
      <c r="A38" s="259">
        <f t="shared" si="0"/>
        <v>6</v>
      </c>
      <c r="B38" s="260" t="s">
        <v>57</v>
      </c>
      <c r="C38" s="261">
        <v>504</v>
      </c>
      <c r="D38" s="262">
        <v>12</v>
      </c>
      <c r="E38" s="263">
        <v>85.4</v>
      </c>
      <c r="F38" s="258"/>
      <c r="G38" s="258"/>
      <c r="H38" s="258"/>
      <c r="I38" s="277"/>
      <c r="J38" s="277"/>
      <c r="K38" s="277"/>
      <c r="L38" s="277"/>
    </row>
    <row r="39" ht="16.5" customHeight="1" spans="1:12">
      <c r="A39" s="259">
        <f t="shared" si="0"/>
        <v>7</v>
      </c>
      <c r="B39" s="260" t="s">
        <v>58</v>
      </c>
      <c r="C39" s="261">
        <v>514</v>
      </c>
      <c r="D39" s="262">
        <v>4</v>
      </c>
      <c r="E39" s="263">
        <v>76.4</v>
      </c>
      <c r="F39" s="258"/>
      <c r="G39" s="258"/>
      <c r="H39" s="258"/>
      <c r="I39" s="277"/>
      <c r="J39" s="277"/>
      <c r="K39" s="277"/>
      <c r="L39" s="277"/>
    </row>
    <row r="40" ht="16.5" customHeight="1" spans="1:12">
      <c r="A40" s="259">
        <f t="shared" si="0"/>
        <v>8</v>
      </c>
      <c r="B40" s="260" t="s">
        <v>59</v>
      </c>
      <c r="C40" s="261">
        <v>519</v>
      </c>
      <c r="D40" s="262">
        <v>4</v>
      </c>
      <c r="E40" s="263">
        <v>65.2</v>
      </c>
      <c r="F40" s="258"/>
      <c r="G40" s="258"/>
      <c r="H40" s="258"/>
      <c r="I40" s="277"/>
      <c r="J40" s="277"/>
      <c r="K40" s="277"/>
      <c r="L40" s="277"/>
    </row>
    <row r="41" ht="16.5" customHeight="1" spans="1:12">
      <c r="A41" s="259">
        <f t="shared" si="0"/>
        <v>9</v>
      </c>
      <c r="B41" s="260" t="s">
        <v>60</v>
      </c>
      <c r="C41" s="261">
        <v>543</v>
      </c>
      <c r="D41" s="262">
        <v>3</v>
      </c>
      <c r="E41" s="263">
        <v>66.4</v>
      </c>
      <c r="F41" s="258"/>
      <c r="G41" s="258"/>
      <c r="H41" s="258"/>
      <c r="I41" s="277"/>
      <c r="J41" s="277"/>
      <c r="K41" s="277"/>
      <c r="L41" s="277"/>
    </row>
    <row r="42" ht="16.5" customHeight="1" spans="1:12">
      <c r="A42" s="259">
        <f t="shared" si="0"/>
        <v>10</v>
      </c>
      <c r="B42" s="260" t="s">
        <v>61</v>
      </c>
      <c r="C42" s="264">
        <v>552</v>
      </c>
      <c r="D42" s="265">
        <v>2</v>
      </c>
      <c r="E42" s="266">
        <v>61.8</v>
      </c>
      <c r="F42" s="258"/>
      <c r="G42" s="258"/>
      <c r="H42" s="258"/>
      <c r="I42" s="277"/>
      <c r="J42" s="277"/>
      <c r="K42" s="277"/>
      <c r="L42" s="277"/>
    </row>
    <row r="43" spans="1:12">
      <c r="A43" s="267"/>
      <c r="B43" s="268"/>
      <c r="C43" s="268"/>
      <c r="D43" s="268"/>
      <c r="E43" s="269"/>
      <c r="F43" s="258"/>
      <c r="G43" s="258"/>
      <c r="H43" s="258"/>
      <c r="I43" s="277"/>
      <c r="J43" s="277"/>
      <c r="K43" s="277"/>
      <c r="L43" s="277"/>
    </row>
    <row r="44" spans="1:12">
      <c r="A44" s="270"/>
      <c r="B44" s="271"/>
      <c r="C44" s="271"/>
      <c r="D44" s="271"/>
      <c r="E44" s="272"/>
      <c r="F44" s="258"/>
      <c r="G44" s="258"/>
      <c r="H44" s="258"/>
      <c r="I44" s="277"/>
      <c r="J44" s="277"/>
      <c r="K44" s="230"/>
      <c r="L44" s="278" t="s">
        <v>45</v>
      </c>
    </row>
    <row r="45" spans="1:12">
      <c r="A45" s="273"/>
      <c r="B45" s="271"/>
      <c r="C45" s="271"/>
      <c r="D45" s="271"/>
      <c r="E45" s="272"/>
      <c r="F45" s="258"/>
      <c r="G45" s="258"/>
      <c r="H45" s="258"/>
      <c r="I45" s="277"/>
      <c r="J45" s="277"/>
      <c r="K45" s="230"/>
      <c r="L45" s="230"/>
    </row>
    <row r="46" ht="15" customHeight="1" spans="1:12">
      <c r="A46" s="274"/>
      <c r="B46" s="275"/>
      <c r="C46" s="275"/>
      <c r="D46" s="275"/>
      <c r="E46" s="276"/>
      <c r="F46" s="258"/>
      <c r="G46" s="258"/>
      <c r="H46" s="258"/>
      <c r="I46" s="277"/>
      <c r="J46" s="277"/>
      <c r="K46" s="230"/>
      <c r="L46" s="230"/>
    </row>
    <row r="47" ht="6" customHeight="1" spans="1:12">
      <c r="A47" s="230"/>
      <c r="B47" s="230"/>
      <c r="C47" s="230"/>
      <c r="D47" s="230"/>
      <c r="E47" s="230"/>
      <c r="F47" s="230"/>
      <c r="G47" s="230"/>
      <c r="H47" s="230"/>
      <c r="I47" s="230"/>
      <c r="J47" s="230"/>
      <c r="K47" s="230"/>
      <c r="L47" s="230"/>
    </row>
  </sheetData>
  <mergeCells count="5">
    <mergeCell ref="C31:D31"/>
    <mergeCell ref="I31:L31"/>
    <mergeCell ref="A31:A32"/>
    <mergeCell ref="B31:B32"/>
    <mergeCell ref="E31:E32"/>
  </mergeCells>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4460" progId="Paint.Picture" r:id="rId4">
          <objectPr defaultSize="0" r:id="rId5">
            <anchor moveWithCells="1">
              <from>
                <xdr:col>10</xdr:col>
                <xdr:colOff>104775</xdr:colOff>
                <xdr:row>44</xdr:row>
                <xdr:rowOff>19050</xdr:rowOff>
              </from>
              <to>
                <xdr:col>11</xdr:col>
                <xdr:colOff>400050</xdr:colOff>
                <xdr:row>45</xdr:row>
                <xdr:rowOff>161925</xdr:rowOff>
              </to>
            </anchor>
          </objectPr>
        </oleObject>
      </mc:Choice>
      <mc:Fallback>
        <oleObject shapeId="104460" progId="Paint.Picture" r:id="rId4"/>
      </mc:Fallback>
    </mc:AlternateContent>
    <mc:AlternateContent xmlns:mc="http://schemas.openxmlformats.org/markup-compatibility/2006">
      <mc:Choice Requires="x14">
        <oleObject shapeId="104475" progId="Paint.Picture" r:id="rId6">
          <objectPr defaultSize="0" r:id="rId7">
            <anchor moveWithCells="1" sizeWithCells="1">
              <from>
                <xdr:col>10</xdr:col>
                <xdr:colOff>414020</xdr:colOff>
                <xdr:row>0</xdr:row>
                <xdr:rowOff>95250</xdr:rowOff>
              </from>
              <to>
                <xdr:col>11</xdr:col>
                <xdr:colOff>219710</xdr:colOff>
                <xdr:row>1</xdr:row>
                <xdr:rowOff>209550</xdr:rowOff>
              </to>
            </anchor>
          </objectPr>
        </oleObject>
      </mc:Choice>
      <mc:Fallback>
        <oleObject shapeId="104475" progId="Paint.Picture"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36"/>
  <sheetViews>
    <sheetView workbookViewId="0">
      <selection activeCell="C32" sqref="C32"/>
    </sheetView>
  </sheetViews>
  <sheetFormatPr defaultColWidth="9" defaultRowHeight="12.75" outlineLevelCol="3"/>
  <cols>
    <col min="1" max="1" width="12.5714285714286" customWidth="1"/>
    <col min="2" max="2" width="25.4285714285714" customWidth="1"/>
    <col min="4" max="4" width="8.71428571428571" hidden="1" customWidth="1"/>
  </cols>
  <sheetData>
    <row r="2" ht="27" customHeight="1" spans="1:4">
      <c r="A2" s="216" t="s">
        <v>62</v>
      </c>
      <c r="B2" s="217"/>
      <c r="C2" s="217"/>
      <c r="D2" s="217"/>
    </row>
    <row r="3" spans="1:4">
      <c r="A3" s="218" t="s">
        <v>63</v>
      </c>
      <c r="B3" s="218" t="s">
        <v>64</v>
      </c>
      <c r="C3" s="218" t="s">
        <v>65</v>
      </c>
      <c r="D3" s="218"/>
    </row>
    <row r="4" spans="1:4">
      <c r="A4" s="219" t="s">
        <v>66</v>
      </c>
      <c r="B4" s="220" t="s">
        <v>67</v>
      </c>
      <c r="C4" s="218"/>
      <c r="D4" s="218"/>
    </row>
    <row r="5" spans="1:4">
      <c r="A5" s="221" t="s">
        <v>68</v>
      </c>
      <c r="B5" s="220" t="s">
        <v>69</v>
      </c>
      <c r="C5" s="222"/>
      <c r="D5" s="222"/>
    </row>
    <row r="6" spans="1:4">
      <c r="A6" s="223" t="s">
        <v>70</v>
      </c>
      <c r="B6" s="222" t="s">
        <v>71</v>
      </c>
      <c r="C6" s="222"/>
      <c r="D6" s="222"/>
    </row>
    <row r="7" spans="1:4">
      <c r="A7" s="223" t="s">
        <v>72</v>
      </c>
      <c r="B7" s="222" t="s">
        <v>73</v>
      </c>
      <c r="C7" s="222"/>
      <c r="D7" s="224"/>
    </row>
    <row r="8" spans="1:3">
      <c r="A8" s="223" t="s">
        <v>74</v>
      </c>
      <c r="B8" s="222" t="s">
        <v>75</v>
      </c>
      <c r="C8" s="222"/>
    </row>
    <row r="9" spans="1:3">
      <c r="A9" s="223" t="s">
        <v>76</v>
      </c>
      <c r="B9" s="222" t="s">
        <v>77</v>
      </c>
      <c r="C9" s="222"/>
    </row>
    <row r="10" spans="1:3">
      <c r="A10" t="s">
        <v>78</v>
      </c>
      <c r="B10" s="222"/>
      <c r="C10" s="222"/>
    </row>
    <row r="11" spans="1:3">
      <c r="A11" t="s">
        <v>79</v>
      </c>
      <c r="B11" s="222"/>
      <c r="C11" s="222"/>
    </row>
    <row r="12" spans="1:3">
      <c r="A12" t="s">
        <v>80</v>
      </c>
      <c r="B12" s="220"/>
      <c r="C12" s="222"/>
    </row>
    <row r="13" spans="1:3">
      <c r="A13" t="s">
        <v>81</v>
      </c>
      <c r="B13" s="220"/>
      <c r="C13" s="222"/>
    </row>
    <row r="14" spans="1:3">
      <c r="A14" t="s">
        <v>82</v>
      </c>
      <c r="B14" s="222"/>
      <c r="C14" s="222"/>
    </row>
    <row r="15" spans="1:3">
      <c r="A15" t="s">
        <v>83</v>
      </c>
      <c r="B15" s="222"/>
      <c r="C15" s="222"/>
    </row>
    <row r="16" spans="1:3">
      <c r="A16" t="s">
        <v>84</v>
      </c>
      <c r="B16" s="222"/>
      <c r="C16" s="222"/>
    </row>
    <row r="17" spans="1:3">
      <c r="A17" s="225" t="s">
        <v>85</v>
      </c>
      <c r="B17" s="222"/>
      <c r="C17" s="222"/>
    </row>
    <row r="18" spans="1:3">
      <c r="A18" s="225" t="s">
        <v>86</v>
      </c>
      <c r="B18" s="222"/>
      <c r="C18" s="222"/>
    </row>
    <row r="19" spans="1:3">
      <c r="A19" s="225" t="s">
        <v>87</v>
      </c>
      <c r="B19" s="222"/>
      <c r="C19" s="222"/>
    </row>
    <row r="20" spans="1:3">
      <c r="A20" s="225" t="s">
        <v>88</v>
      </c>
      <c r="B20" s="222"/>
      <c r="C20" s="222"/>
    </row>
    <row r="21" spans="1:3">
      <c r="A21" s="225" t="s">
        <v>89</v>
      </c>
      <c r="B21" s="222"/>
      <c r="C21" s="222"/>
    </row>
    <row r="22" spans="1:3">
      <c r="A22" s="225" t="s">
        <v>90</v>
      </c>
      <c r="B22" s="222"/>
      <c r="C22" s="222"/>
    </row>
    <row r="23" spans="1:3">
      <c r="A23" s="225" t="s">
        <v>91</v>
      </c>
      <c r="B23" s="222"/>
      <c r="C23" s="222"/>
    </row>
    <row r="24" spans="1:3">
      <c r="A24" s="225" t="s">
        <v>92</v>
      </c>
      <c r="B24" s="222"/>
      <c r="C24" s="222"/>
    </row>
    <row r="25" spans="1:3">
      <c r="A25" s="225" t="s">
        <v>93</v>
      </c>
      <c r="B25" s="222"/>
      <c r="C25" s="222"/>
    </row>
    <row r="26" spans="1:3">
      <c r="A26" s="225" t="s">
        <v>94</v>
      </c>
      <c r="B26" s="222"/>
      <c r="C26" s="222"/>
    </row>
    <row r="27" spans="1:3">
      <c r="A27" s="225" t="s">
        <v>95</v>
      </c>
      <c r="B27" s="222"/>
      <c r="C27" s="222"/>
    </row>
    <row r="28" spans="1:3">
      <c r="A28" s="225" t="s">
        <v>96</v>
      </c>
      <c r="B28" s="222"/>
      <c r="C28" s="222"/>
    </row>
    <row r="29" spans="1:3">
      <c r="A29" s="225" t="s">
        <v>97</v>
      </c>
      <c r="B29" s="222"/>
      <c r="C29" s="222"/>
    </row>
    <row r="30" spans="1:3">
      <c r="A30" s="225" t="s">
        <v>98</v>
      </c>
      <c r="B30" s="222"/>
      <c r="C30" s="222"/>
    </row>
    <row r="31" spans="1:3">
      <c r="A31" s="225" t="s">
        <v>99</v>
      </c>
      <c r="B31" s="222"/>
      <c r="C31" s="222"/>
    </row>
    <row r="32" spans="1:3">
      <c r="A32" s="225" t="s">
        <v>100</v>
      </c>
      <c r="B32" s="222"/>
      <c r="C32" s="222"/>
    </row>
    <row r="33" spans="1:3">
      <c r="A33" s="225" t="s">
        <v>101</v>
      </c>
      <c r="B33" s="222"/>
      <c r="C33" s="222"/>
    </row>
    <row r="34" spans="1:3">
      <c r="A34" s="225" t="s">
        <v>102</v>
      </c>
      <c r="B34" s="222"/>
      <c r="C34" s="222"/>
    </row>
    <row r="35" spans="1:3">
      <c r="A35" s="225" t="s">
        <v>103</v>
      </c>
      <c r="B35" s="222"/>
      <c r="C35" s="222"/>
    </row>
    <row r="36" spans="1:3">
      <c r="A36" s="225" t="s">
        <v>104</v>
      </c>
      <c r="B36" s="222"/>
      <c r="C36" s="222"/>
    </row>
  </sheetData>
  <hyperlinks>
    <hyperlink ref="A5" location="'UC002 Test Cases'!A1" display="UC002"/>
    <hyperlink ref="A4" location="'UC001 Test Cases'!A1" display="UC001"/>
    <hyperlink ref="A6" location="'UC003 Test Cases'!A1" display="UC003"/>
    <hyperlink ref="A7" location="'UC004 Test Cases'!A1" display="UC004"/>
    <hyperlink ref="A8" location="'UC005 Test Cases'!A1" display="UC005"/>
    <hyperlink ref="A9" location="'UC006 Test Cases'!A1" display="UC006"/>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84"/>
  <sheetViews>
    <sheetView workbookViewId="0">
      <pane ySplit="12" topLeftCell="A13" activePane="bottomLeft" state="frozen"/>
      <selection/>
      <selection pane="bottomLeft" activeCell="C15" sqref="C15"/>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Assign Bin</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COUNTIF($D$12:$D$65,"U")</f>
        <v>0</v>
      </c>
      <c r="F4" s="73" t="str">
        <f>IF($E$9=0,"-",$E4/$E$9)</f>
        <v>-</v>
      </c>
      <c r="G4" s="74">
        <f>SUMIF($D$12:$D$64,"U",$G$12:$G$64)/60</f>
        <v>0</v>
      </c>
      <c r="H4" s="67"/>
      <c r="I4" s="67"/>
    </row>
    <row r="5" s="61" customFormat="1" ht="12" spans="1:9">
      <c r="A5" s="67"/>
      <c r="B5" s="67"/>
      <c r="C5" s="67"/>
      <c r="D5" s="71" t="s">
        <v>107</v>
      </c>
      <c r="E5" s="72">
        <f>COUNTIF($D$12:$D$65,"P")</f>
        <v>0</v>
      </c>
      <c r="F5" s="73" t="str">
        <f>IF($E$9=0,"-",$E5/$E$9)</f>
        <v>-</v>
      </c>
      <c r="G5" s="75">
        <f>SUMIF($D$12:$D$65,"P",$G$12:$G$65)/60</f>
        <v>0</v>
      </c>
      <c r="H5" s="67"/>
      <c r="I5" s="67"/>
    </row>
    <row r="6" s="61" customFormat="1" ht="12" spans="1:9">
      <c r="A6" s="67"/>
      <c r="B6" s="67"/>
      <c r="C6" s="67"/>
      <c r="D6" s="71" t="s">
        <v>108</v>
      </c>
      <c r="E6" s="72">
        <f>COUNTIF($D$12:$D$65,"F")</f>
        <v>0</v>
      </c>
      <c r="F6" s="73" t="str">
        <f>IF($E$9=0,"-",$E6/$E$9)</f>
        <v>-</v>
      </c>
      <c r="G6" s="75">
        <f>SUMIF($D$12:$D$65,"F",$G$12:$G$65)/60</f>
        <v>0</v>
      </c>
      <c r="H6" s="67"/>
      <c r="I6" s="67"/>
    </row>
    <row r="7" s="61" customFormat="1" ht="12" spans="1:9">
      <c r="A7" s="76"/>
      <c r="B7" s="76"/>
      <c r="C7" s="77"/>
      <c r="D7" s="71" t="s">
        <v>109</v>
      </c>
      <c r="E7" s="72">
        <f>COUNTIF($D$12:$D$65,"S")</f>
        <v>0</v>
      </c>
      <c r="F7" s="73" t="str">
        <f>IF($E$9=0,"-",$E7/$E$9)</f>
        <v>-</v>
      </c>
      <c r="G7" s="75">
        <f>SUMIF($D$12:$D$65,"S",$G$12:$G$65)/60</f>
        <v>0</v>
      </c>
      <c r="H7" s="67"/>
      <c r="I7" s="67"/>
    </row>
    <row r="8" s="61" customFormat="1" ht="12" spans="1:9">
      <c r="A8" s="76"/>
      <c r="B8" s="76"/>
      <c r="C8" s="77"/>
      <c r="D8" s="71" t="s">
        <v>110</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176" t="s">
        <v>117</v>
      </c>
      <c r="B13" s="91"/>
      <c r="C13" s="91"/>
      <c r="D13" s="91"/>
      <c r="E13" s="91"/>
      <c r="F13" s="91"/>
      <c r="G13" s="91"/>
      <c r="H13" s="91"/>
      <c r="I13" s="111"/>
    </row>
    <row r="14" ht="24" spans="1:9">
      <c r="A14" s="92"/>
      <c r="B14" s="197" t="s">
        <v>118</v>
      </c>
      <c r="C14" s="159" t="s">
        <v>119</v>
      </c>
      <c r="D14" s="95"/>
      <c r="E14" s="96"/>
      <c r="F14" s="97"/>
      <c r="G14" s="98"/>
      <c r="H14" s="99"/>
      <c r="I14" s="97"/>
    </row>
    <row r="15" ht="24" spans="1:9">
      <c r="A15" s="100"/>
      <c r="B15" s="215" t="s">
        <v>120</v>
      </c>
      <c r="C15" s="194" t="s">
        <v>119</v>
      </c>
      <c r="D15" s="95"/>
      <c r="E15" s="96"/>
      <c r="F15" s="97"/>
      <c r="G15" s="98"/>
      <c r="H15" s="105"/>
      <c r="I15" s="104"/>
    </row>
    <row r="16" spans="1:9">
      <c r="A16" s="100"/>
      <c r="B16" s="206"/>
      <c r="C16" s="101"/>
      <c r="D16" s="95"/>
      <c r="E16" s="96"/>
      <c r="F16" s="97"/>
      <c r="G16" s="98"/>
      <c r="H16" s="105"/>
      <c r="I16" s="104"/>
    </row>
    <row r="17" spans="1:9">
      <c r="A17" s="100"/>
      <c r="B17" s="168"/>
      <c r="C17" s="168"/>
      <c r="D17" s="95"/>
      <c r="E17" s="96"/>
      <c r="F17" s="97"/>
      <c r="G17" s="98"/>
      <c r="H17" s="105"/>
      <c r="I17" s="104"/>
    </row>
    <row r="18" spans="1:9">
      <c r="A18" s="100"/>
      <c r="B18" s="168"/>
      <c r="C18" s="168"/>
      <c r="D18" s="95"/>
      <c r="E18" s="96"/>
      <c r="F18" s="97"/>
      <c r="G18" s="98"/>
      <c r="H18" s="105"/>
      <c r="I18" s="104"/>
    </row>
    <row r="19" spans="1:9">
      <c r="A19" s="100"/>
      <c r="B19" s="168"/>
      <c r="C19" s="168"/>
      <c r="D19" s="95"/>
      <c r="E19" s="96"/>
      <c r="F19" s="97"/>
      <c r="G19" s="98"/>
      <c r="H19" s="105"/>
      <c r="I19" s="104"/>
    </row>
    <row r="20" spans="1:9">
      <c r="A20" s="100"/>
      <c r="B20" s="168"/>
      <c r="C20" s="168"/>
      <c r="D20" s="95"/>
      <c r="E20" s="96"/>
      <c r="F20" s="97"/>
      <c r="G20" s="98"/>
      <c r="H20" s="105"/>
      <c r="I20" s="104"/>
    </row>
    <row r="21" spans="1:9">
      <c r="A21" s="198"/>
      <c r="B21" s="199"/>
      <c r="C21" s="199"/>
      <c r="D21" s="200"/>
      <c r="E21" s="201"/>
      <c r="F21" s="202"/>
      <c r="G21" s="203"/>
      <c r="H21" s="204"/>
      <c r="I21" s="205"/>
    </row>
    <row r="22" spans="1:9">
      <c r="A22" s="100"/>
      <c r="B22" s="168"/>
      <c r="C22" s="168"/>
      <c r="D22" s="95"/>
      <c r="E22" s="103"/>
      <c r="F22" s="104"/>
      <c r="G22" s="98"/>
      <c r="H22" s="105"/>
      <c r="I22" s="104"/>
    </row>
    <row r="23" spans="1:9">
      <c r="A23" s="100"/>
      <c r="B23" s="168"/>
      <c r="C23" s="168"/>
      <c r="D23" s="95"/>
      <c r="E23" s="103"/>
      <c r="F23" s="104"/>
      <c r="G23" s="98"/>
      <c r="H23" s="105"/>
      <c r="I23" s="104"/>
    </row>
    <row r="24" spans="1:9">
      <c r="A24" s="100"/>
      <c r="B24" s="168"/>
      <c r="C24" s="168"/>
      <c r="D24" s="95"/>
      <c r="E24" s="103"/>
      <c r="F24" s="104"/>
      <c r="G24" s="98"/>
      <c r="H24" s="105"/>
      <c r="I24" s="104"/>
    </row>
    <row r="25" spans="1:9">
      <c r="A25" s="100"/>
      <c r="B25" s="168"/>
      <c r="C25" s="168"/>
      <c r="D25" s="95"/>
      <c r="E25" s="103"/>
      <c r="F25" s="104"/>
      <c r="G25" s="98"/>
      <c r="H25" s="105"/>
      <c r="I25" s="104"/>
    </row>
    <row r="26" spans="1:9">
      <c r="A26" s="100"/>
      <c r="B26" s="168"/>
      <c r="C26" s="168"/>
      <c r="D26" s="95"/>
      <c r="E26" s="103"/>
      <c r="F26" s="104"/>
      <c r="G26" s="98"/>
      <c r="H26" s="105"/>
      <c r="I26" s="104"/>
    </row>
    <row r="27" spans="1:9">
      <c r="A27" s="100"/>
      <c r="B27" s="168"/>
      <c r="C27" s="168"/>
      <c r="D27" s="95"/>
      <c r="E27" s="103"/>
      <c r="F27" s="104"/>
      <c r="G27" s="98"/>
      <c r="H27" s="105"/>
      <c r="I27" s="104"/>
    </row>
    <row r="28" spans="1:9">
      <c r="A28" s="100"/>
      <c r="B28" s="168"/>
      <c r="C28" s="168"/>
      <c r="D28" s="95"/>
      <c r="E28" s="103"/>
      <c r="F28" s="104"/>
      <c r="G28" s="98"/>
      <c r="H28" s="105"/>
      <c r="I28" s="104"/>
    </row>
    <row r="29" spans="1:9">
      <c r="A29" s="100"/>
      <c r="B29" s="168"/>
      <c r="C29" s="16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58"/>
      <c r="C66" s="159"/>
      <c r="D66" s="95"/>
      <c r="E66" s="96"/>
      <c r="F66" s="97"/>
      <c r="G66" s="98"/>
      <c r="H66" s="105"/>
      <c r="I66" s="104"/>
    </row>
    <row r="67" s="62" customFormat="1" ht="36" customHeight="1" spans="1:9">
      <c r="A67" s="100"/>
      <c r="B67" s="206"/>
      <c r="C67" s="194"/>
      <c r="D67" s="95"/>
      <c r="E67" s="96"/>
      <c r="F67" s="97"/>
      <c r="G67" s="98"/>
      <c r="H67" s="105"/>
      <c r="I67" s="104"/>
    </row>
    <row r="68" s="62" customFormat="1" ht="36" customHeight="1" spans="1:9">
      <c r="A68" s="100"/>
      <c r="B68" s="206"/>
      <c r="C68" s="101"/>
      <c r="D68" s="95"/>
      <c r="E68" s="96"/>
      <c r="F68" s="97"/>
      <c r="G68" s="98"/>
      <c r="H68" s="105"/>
      <c r="I68" s="104"/>
    </row>
    <row r="69" s="62" customFormat="1" ht="36" customHeight="1" spans="1:9">
      <c r="A69" s="100"/>
      <c r="B69" s="168"/>
      <c r="C69" s="168"/>
      <c r="D69" s="95"/>
      <c r="E69" s="96"/>
      <c r="F69" s="97"/>
      <c r="G69" s="98"/>
      <c r="H69" s="105"/>
      <c r="I69" s="104"/>
    </row>
    <row r="70" s="62" customFormat="1" ht="36" customHeight="1" spans="1:9">
      <c r="A70" s="100"/>
      <c r="B70" s="168"/>
      <c r="C70" s="168"/>
      <c r="D70" s="95"/>
      <c r="E70" s="96"/>
      <c r="F70" s="97"/>
      <c r="G70" s="98"/>
      <c r="H70" s="105"/>
      <c r="I70" s="104"/>
    </row>
    <row r="71" s="62" customFormat="1" ht="36" customHeight="1" spans="1:9">
      <c r="A71" s="100"/>
      <c r="B71" s="168"/>
      <c r="C71" s="168"/>
      <c r="D71" s="95"/>
      <c r="E71" s="96"/>
      <c r="F71" s="97"/>
      <c r="G71" s="98"/>
      <c r="H71" s="105"/>
      <c r="I71" s="104"/>
    </row>
    <row r="72" s="62" customFormat="1" ht="36" customHeight="1" spans="1:9">
      <c r="A72" s="100"/>
      <c r="B72" s="168"/>
      <c r="C72" s="168"/>
      <c r="D72" s="95"/>
      <c r="E72" s="96"/>
      <c r="F72" s="97"/>
      <c r="G72" s="98"/>
      <c r="H72" s="105"/>
      <c r="I72" s="104"/>
    </row>
    <row r="73" s="62" customFormat="1" ht="198.95" customHeight="1" spans="1:9">
      <c r="A73" s="100"/>
      <c r="B73" s="168"/>
      <c r="C73" s="168"/>
      <c r="D73" s="95"/>
      <c r="E73" s="201"/>
      <c r="F73" s="202"/>
      <c r="G73" s="203"/>
      <c r="H73" s="105"/>
      <c r="I73" s="104"/>
    </row>
    <row r="74" s="62" customFormat="1" spans="1:9">
      <c r="A74" s="100">
        <f>MAX(A$12:A73)+1</f>
        <v>1</v>
      </c>
      <c r="B74" s="101"/>
      <c r="C74" s="101"/>
      <c r="D74" s="95" t="s">
        <v>121</v>
      </c>
      <c r="E74" s="103"/>
      <c r="F74" s="104"/>
      <c r="G74" s="98"/>
      <c r="H74" s="105"/>
      <c r="I74" s="104"/>
    </row>
    <row r="75" spans="1:9">
      <c r="A75" s="100">
        <f>MAX(A$12:A74)+1</f>
        <v>2</v>
      </c>
      <c r="B75" s="102"/>
      <c r="C75" s="101"/>
      <c r="D75" s="95" t="s">
        <v>121</v>
      </c>
      <c r="E75" s="103"/>
      <c r="F75" s="104"/>
      <c r="G75" s="98"/>
      <c r="H75" s="105"/>
      <c r="I75" s="104"/>
    </row>
    <row r="76" spans="1:9">
      <c r="A76" s="100">
        <f>MAX(A$12:A75)+1</f>
        <v>3</v>
      </c>
      <c r="B76" s="102"/>
      <c r="C76" s="101"/>
      <c r="D76" s="95" t="s">
        <v>121</v>
      </c>
      <c r="E76" s="103"/>
      <c r="F76" s="104"/>
      <c r="G76" s="98"/>
      <c r="H76" s="105"/>
      <c r="I76" s="104"/>
    </row>
    <row r="77" spans="1:9">
      <c r="A77" s="100">
        <f>MAX(A$12:A76)+1</f>
        <v>4</v>
      </c>
      <c r="B77" s="101"/>
      <c r="C77" s="101"/>
      <c r="D77" s="95" t="s">
        <v>121</v>
      </c>
      <c r="E77" s="103"/>
      <c r="F77" s="104"/>
      <c r="G77" s="98"/>
      <c r="H77" s="105"/>
      <c r="I77" s="104"/>
    </row>
    <row r="78" spans="1:9">
      <c r="A78" s="100">
        <f>MAX(A$12:A77)+1</f>
        <v>5</v>
      </c>
      <c r="B78" s="101"/>
      <c r="C78" s="101"/>
      <c r="D78" s="95" t="s">
        <v>121</v>
      </c>
      <c r="E78" s="103"/>
      <c r="F78" s="104"/>
      <c r="G78" s="98"/>
      <c r="H78" s="105"/>
      <c r="I78" s="104"/>
    </row>
    <row r="79" spans="1:9">
      <c r="A79" s="100">
        <f>MAX(A$12:A78)+1</f>
        <v>6</v>
      </c>
      <c r="B79" s="102"/>
      <c r="C79" s="101"/>
      <c r="D79" s="95" t="s">
        <v>121</v>
      </c>
      <c r="E79" s="103"/>
      <c r="F79" s="104"/>
      <c r="G79" s="98"/>
      <c r="H79" s="105"/>
      <c r="I79" s="104"/>
    </row>
    <row r="80" spans="1:9">
      <c r="A80" s="100">
        <f>MAX(A$12:A79)+1</f>
        <v>7</v>
      </c>
      <c r="B80" s="102"/>
      <c r="C80" s="101"/>
      <c r="D80" s="95" t="s">
        <v>121</v>
      </c>
      <c r="E80" s="103"/>
      <c r="F80" s="104"/>
      <c r="G80" s="98"/>
      <c r="H80" s="105"/>
      <c r="I80" s="104"/>
    </row>
    <row r="81" spans="1:9">
      <c r="A81" s="100">
        <f>MAX(A$12:A80)+1</f>
        <v>8</v>
      </c>
      <c r="B81" s="101"/>
      <c r="C81" s="101"/>
      <c r="D81" s="95" t="s">
        <v>121</v>
      </c>
      <c r="E81" s="103"/>
      <c r="F81" s="104"/>
      <c r="G81" s="98"/>
      <c r="H81" s="105"/>
      <c r="I81" s="104"/>
    </row>
    <row r="82" spans="1:9">
      <c r="A82" s="100">
        <f>MAX(A$12:A81)+1</f>
        <v>9</v>
      </c>
      <c r="B82" s="102"/>
      <c r="C82" s="101"/>
      <c r="D82" s="95" t="s">
        <v>121</v>
      </c>
      <c r="E82" s="103"/>
      <c r="F82" s="104"/>
      <c r="G82" s="98"/>
      <c r="H82" s="105"/>
      <c r="I82" s="104"/>
    </row>
    <row r="83" spans="1:9">
      <c r="A83" s="100">
        <f>MAX(A$12:A82)+1</f>
        <v>10</v>
      </c>
      <c r="B83" s="101"/>
      <c r="C83" s="101"/>
      <c r="D83" s="95" t="s">
        <v>121</v>
      </c>
      <c r="E83" s="103"/>
      <c r="F83" s="104"/>
      <c r="G83" s="98"/>
      <c r="H83" s="105"/>
      <c r="I83" s="104"/>
    </row>
    <row r="84" spans="1:9">
      <c r="A84" s="100">
        <f>MAX(A$12:A83)+1</f>
        <v>11</v>
      </c>
      <c r="B84" s="102"/>
      <c r="C84" s="101"/>
      <c r="D84" s="95" t="s">
        <v>121</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1 Test Cases'!A1" display="Assign Bin From Bin"/>
    <hyperlink ref="B15" location="'UC001 Test Cases'!A1" display="Assign Bin From Bin(click confirm No butto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09578"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09578" progId="Paint.Picture"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5"/>
  <sheetViews>
    <sheetView topLeftCell="A12" workbookViewId="0">
      <selection activeCell="A1" sqref="A1:H1"/>
    </sheetView>
  </sheetViews>
  <sheetFormatPr defaultColWidth="9" defaultRowHeight="12.75" outlineLevelCol="7"/>
  <cols>
    <col min="1" max="1" width="3.14285714285714" customWidth="1"/>
    <col min="2" max="2" width="32.1428571428571" customWidth="1"/>
    <col min="3" max="3" width="8.71428571428571" customWidth="1"/>
    <col min="4" max="4" width="30.4285714285714" customWidth="1"/>
    <col min="5" max="5" width="16.4285714285714" customWidth="1"/>
    <col min="6" max="6" width="9.14285714285714" customWidth="1"/>
    <col min="7" max="7" width="12.1428571428571" customWidth="1"/>
  </cols>
  <sheetData>
    <row r="1" ht="16.5" spans="1:8">
      <c r="A1" s="115" t="s">
        <v>122</v>
      </c>
      <c r="B1" s="115"/>
      <c r="C1" s="115"/>
      <c r="D1" s="115"/>
      <c r="E1" s="115"/>
      <c r="F1" s="115"/>
      <c r="G1" s="115"/>
      <c r="H1" s="115"/>
    </row>
    <row r="2" ht="13.5" spans="1:8">
      <c r="A2" s="116"/>
      <c r="B2" s="117" t="s">
        <v>123</v>
      </c>
      <c r="C2" s="117"/>
      <c r="D2" s="118" t="s">
        <v>118</v>
      </c>
      <c r="E2" s="119"/>
      <c r="F2" s="120" t="s">
        <v>124</v>
      </c>
      <c r="G2" s="210" t="s">
        <v>125</v>
      </c>
      <c r="H2" s="122"/>
    </row>
    <row r="3" spans="1:8">
      <c r="A3" s="123"/>
      <c r="B3" s="124" t="s">
        <v>126</v>
      </c>
      <c r="C3" s="125"/>
      <c r="D3" s="126" t="s">
        <v>127</v>
      </c>
      <c r="E3" s="127"/>
      <c r="F3" s="128"/>
      <c r="G3" s="129"/>
      <c r="H3" s="122"/>
    </row>
    <row r="4" spans="1:8">
      <c r="A4" s="130"/>
      <c r="B4" s="124" t="s">
        <v>128</v>
      </c>
      <c r="C4" s="125"/>
      <c r="D4" s="126" t="s">
        <v>129</v>
      </c>
      <c r="E4" s="127"/>
      <c r="F4" s="128"/>
      <c r="G4" s="129"/>
      <c r="H4" s="122"/>
    </row>
    <row r="5" spans="1:8">
      <c r="A5" s="130"/>
      <c r="B5" s="124" t="s">
        <v>130</v>
      </c>
      <c r="C5" s="125"/>
      <c r="D5" s="136" t="s">
        <v>131</v>
      </c>
      <c r="E5" s="128"/>
      <c r="F5" s="128"/>
      <c r="G5" s="129"/>
      <c r="H5" s="122"/>
    </row>
    <row r="6" ht="13.5" spans="1:8">
      <c r="A6" s="133"/>
      <c r="B6" s="134" t="s">
        <v>132</v>
      </c>
      <c r="C6" s="187"/>
      <c r="D6" s="188" t="s">
        <v>133</v>
      </c>
      <c r="E6" s="189"/>
      <c r="F6" s="189"/>
      <c r="G6" s="190"/>
      <c r="H6" s="137"/>
    </row>
    <row r="7" spans="1:8">
      <c r="A7" s="138"/>
      <c r="B7" s="139" t="s">
        <v>134</v>
      </c>
      <c r="C7" s="139"/>
      <c r="D7" s="140"/>
      <c r="E7" s="141"/>
      <c r="F7" s="142" t="s">
        <v>135</v>
      </c>
      <c r="G7" s="143" t="s">
        <v>136</v>
      </c>
      <c r="H7" s="144"/>
    </row>
    <row r="8" ht="13.5" spans="1:8">
      <c r="A8" s="145"/>
      <c r="B8" s="146" t="s">
        <v>137</v>
      </c>
      <c r="C8" s="146"/>
      <c r="D8" s="191"/>
      <c r="E8" s="192"/>
      <c r="F8" s="149" t="s">
        <v>138</v>
      </c>
      <c r="G8" s="150" t="s">
        <v>139</v>
      </c>
      <c r="H8" s="151"/>
    </row>
    <row r="9" ht="26.25" spans="1:8">
      <c r="A9" s="152" t="s">
        <v>140</v>
      </c>
      <c r="B9" s="153" t="s">
        <v>141</v>
      </c>
      <c r="C9" s="153" t="s">
        <v>142</v>
      </c>
      <c r="D9" s="153" t="s">
        <v>143</v>
      </c>
      <c r="E9" s="153" t="s">
        <v>144</v>
      </c>
      <c r="F9" s="154" t="s">
        <v>145</v>
      </c>
      <c r="G9" s="155" t="s">
        <v>146</v>
      </c>
      <c r="H9" s="156"/>
    </row>
    <row r="10" spans="1:8">
      <c r="A10" s="157">
        <v>1</v>
      </c>
      <c r="B10" s="158" t="s">
        <v>147</v>
      </c>
      <c r="C10" s="158" t="s">
        <v>148</v>
      </c>
      <c r="D10" s="159" t="s">
        <v>149</v>
      </c>
      <c r="E10" s="160"/>
      <c r="F10" s="95" t="s">
        <v>121</v>
      </c>
      <c r="G10" s="161"/>
      <c r="H10" s="162"/>
    </row>
    <row r="11" spans="1:8">
      <c r="A11" s="157">
        <v>2</v>
      </c>
      <c r="B11" s="193" t="s">
        <v>150</v>
      </c>
      <c r="C11" s="207"/>
      <c r="D11" s="194" t="s">
        <v>151</v>
      </c>
      <c r="E11" s="195"/>
      <c r="F11" s="95" t="s">
        <v>121</v>
      </c>
      <c r="G11" s="165"/>
      <c r="H11" s="166"/>
    </row>
    <row r="12" ht="24.75" spans="1:8">
      <c r="A12" s="157"/>
      <c r="B12" s="211"/>
      <c r="C12" s="212"/>
      <c r="D12" s="101" t="s">
        <v>152</v>
      </c>
      <c r="E12" s="183" t="s">
        <v>153</v>
      </c>
      <c r="F12" s="95" t="s">
        <v>121</v>
      </c>
      <c r="G12" s="165"/>
      <c r="H12" s="166"/>
    </row>
    <row r="13" ht="24.75" spans="1:8">
      <c r="A13" s="157"/>
      <c r="B13" s="168"/>
      <c r="C13" s="167"/>
      <c r="D13" s="168" t="s">
        <v>154</v>
      </c>
      <c r="E13" s="169" t="s">
        <v>153</v>
      </c>
      <c r="F13" s="95" t="s">
        <v>121</v>
      </c>
      <c r="G13" s="165"/>
      <c r="H13" s="166"/>
    </row>
    <row r="14" ht="24.75" spans="1:8">
      <c r="A14" s="157"/>
      <c r="B14" s="168"/>
      <c r="C14" s="168"/>
      <c r="D14" s="168" t="s">
        <v>155</v>
      </c>
      <c r="E14" s="169">
        <v>0</v>
      </c>
      <c r="F14" s="95" t="s">
        <v>121</v>
      </c>
      <c r="G14" s="165"/>
      <c r="H14" s="166"/>
    </row>
    <row r="15" ht="24.75" spans="1:8">
      <c r="A15" s="157"/>
      <c r="B15" s="168"/>
      <c r="C15" s="168"/>
      <c r="D15" s="168" t="s">
        <v>156</v>
      </c>
      <c r="E15" s="169">
        <v>0</v>
      </c>
      <c r="F15" s="95" t="s">
        <v>121</v>
      </c>
      <c r="G15" s="165"/>
      <c r="H15" s="166"/>
    </row>
    <row r="16" spans="1:8">
      <c r="A16" s="157">
        <v>3</v>
      </c>
      <c r="B16" s="158" t="s">
        <v>157</v>
      </c>
      <c r="C16" s="158"/>
      <c r="D16" s="168" t="s">
        <v>158</v>
      </c>
      <c r="E16" s="169"/>
      <c r="F16" s="95" t="s">
        <v>121</v>
      </c>
      <c r="G16" s="165"/>
      <c r="H16" s="166"/>
    </row>
    <row r="17" ht="25.5" spans="1:8">
      <c r="A17" s="157">
        <v>4</v>
      </c>
      <c r="B17" s="158" t="s">
        <v>159</v>
      </c>
      <c r="C17" s="158"/>
      <c r="D17" s="168" t="s">
        <v>160</v>
      </c>
      <c r="E17" s="169" t="s">
        <v>161</v>
      </c>
      <c r="F17" s="95" t="s">
        <v>121</v>
      </c>
      <c r="G17" s="165"/>
      <c r="H17" s="166"/>
    </row>
    <row r="18" spans="1:8">
      <c r="A18" s="157"/>
      <c r="B18" s="168"/>
      <c r="C18" s="168"/>
      <c r="D18" s="168" t="s">
        <v>162</v>
      </c>
      <c r="E18" s="169">
        <v>1182</v>
      </c>
      <c r="F18" s="95" t="s">
        <v>121</v>
      </c>
      <c r="G18" s="165"/>
      <c r="H18" s="166"/>
    </row>
    <row r="19" spans="1:8">
      <c r="A19" s="157"/>
      <c r="B19" s="168"/>
      <c r="C19" s="168"/>
      <c r="D19" s="158" t="s">
        <v>163</v>
      </c>
      <c r="E19" s="196">
        <v>1</v>
      </c>
      <c r="F19" s="95" t="s">
        <v>121</v>
      </c>
      <c r="G19" s="165"/>
      <c r="H19" s="166"/>
    </row>
    <row r="20" spans="1:8">
      <c r="A20" s="157"/>
      <c r="B20" s="168"/>
      <c r="C20" s="168"/>
      <c r="D20" s="158" t="s">
        <v>164</v>
      </c>
      <c r="E20" s="196">
        <v>0</v>
      </c>
      <c r="F20" s="95"/>
      <c r="G20" s="165"/>
      <c r="H20" s="166"/>
    </row>
    <row r="21" ht="72" spans="1:8">
      <c r="A21" s="157"/>
      <c r="B21" s="168"/>
      <c r="C21" s="168"/>
      <c r="D21" s="158" t="s">
        <v>165</v>
      </c>
      <c r="E21" s="196" t="s">
        <v>166</v>
      </c>
      <c r="F21" s="95" t="s">
        <v>121</v>
      </c>
      <c r="G21" s="165"/>
      <c r="H21" s="166"/>
    </row>
    <row r="22" ht="24" spans="1:8">
      <c r="A22" s="157">
        <v>5</v>
      </c>
      <c r="B22" s="158" t="s">
        <v>167</v>
      </c>
      <c r="C22" s="158"/>
      <c r="D22" s="158" t="s">
        <v>168</v>
      </c>
      <c r="E22" s="196" t="s">
        <v>169</v>
      </c>
      <c r="F22" s="95" t="s">
        <v>121</v>
      </c>
      <c r="G22" s="165"/>
      <c r="H22" s="166"/>
    </row>
    <row r="23" ht="24" spans="1:8">
      <c r="A23" s="157">
        <v>6</v>
      </c>
      <c r="B23" s="158" t="s">
        <v>170</v>
      </c>
      <c r="C23" s="158"/>
      <c r="D23" s="158" t="s">
        <v>171</v>
      </c>
      <c r="E23" s="196"/>
      <c r="F23" s="95" t="s">
        <v>121</v>
      </c>
      <c r="G23" s="165"/>
      <c r="H23" s="166"/>
    </row>
    <row r="24" ht="24" spans="1:8">
      <c r="A24" s="157">
        <v>7</v>
      </c>
      <c r="B24" s="158" t="s">
        <v>172</v>
      </c>
      <c r="C24" s="158"/>
      <c r="D24" s="158" t="s">
        <v>173</v>
      </c>
      <c r="E24" s="196" t="s">
        <v>174</v>
      </c>
      <c r="F24" s="95" t="s">
        <v>121</v>
      </c>
      <c r="G24" s="165"/>
      <c r="H24" s="166"/>
    </row>
    <row r="25" spans="1:8">
      <c r="A25" s="157">
        <v>8</v>
      </c>
      <c r="B25" s="168"/>
      <c r="C25" s="168"/>
      <c r="D25" s="168"/>
      <c r="E25" s="169"/>
      <c r="F25" s="95" t="s">
        <v>121</v>
      </c>
      <c r="G25" s="165"/>
      <c r="H25" s="166"/>
    </row>
    <row r="26" spans="1:8">
      <c r="A26" s="157">
        <v>9</v>
      </c>
      <c r="B26" s="168"/>
      <c r="C26" s="168"/>
      <c r="D26" s="168"/>
      <c r="E26" s="169"/>
      <c r="F26" s="95" t="s">
        <v>121</v>
      </c>
      <c r="G26" s="165"/>
      <c r="H26" s="166"/>
    </row>
    <row r="27" spans="1:8">
      <c r="A27" s="157">
        <v>10</v>
      </c>
      <c r="B27" s="168"/>
      <c r="C27" s="168"/>
      <c r="D27" s="168"/>
      <c r="E27" s="169"/>
      <c r="F27" s="95" t="s">
        <v>121</v>
      </c>
      <c r="G27" s="165"/>
      <c r="H27" s="166"/>
    </row>
    <row r="28" spans="1:8">
      <c r="A28" s="157">
        <v>11</v>
      </c>
      <c r="B28" s="168"/>
      <c r="C28" s="168"/>
      <c r="D28" s="168"/>
      <c r="E28" s="169"/>
      <c r="F28" s="95" t="s">
        <v>121</v>
      </c>
      <c r="G28" s="165"/>
      <c r="H28" s="166"/>
    </row>
    <row r="29" spans="1:8">
      <c r="A29" s="157">
        <v>12</v>
      </c>
      <c r="B29" s="168"/>
      <c r="C29" s="168"/>
      <c r="D29" s="168"/>
      <c r="E29" s="169"/>
      <c r="F29" s="95" t="s">
        <v>121</v>
      </c>
      <c r="G29" s="165"/>
      <c r="H29" s="166"/>
    </row>
    <row r="30" spans="1:8">
      <c r="A30" s="157">
        <v>13</v>
      </c>
      <c r="B30" s="168"/>
      <c r="C30" s="168"/>
      <c r="D30" s="168"/>
      <c r="E30" s="169"/>
      <c r="F30" s="95" t="s">
        <v>121</v>
      </c>
      <c r="G30" s="165"/>
      <c r="H30" s="166"/>
    </row>
    <row r="31" ht="13.5" spans="1:8">
      <c r="A31" s="170"/>
      <c r="B31" s="171" t="s">
        <v>175</v>
      </c>
      <c r="C31" s="171"/>
      <c r="D31" s="172"/>
      <c r="E31" s="173"/>
      <c r="F31" s="95" t="s">
        <v>121</v>
      </c>
      <c r="G31" s="174"/>
      <c r="H31" s="175"/>
    </row>
    <row r="33" ht="16.5" customHeight="1"/>
    <row r="35" ht="16.5" spans="1:8">
      <c r="A35" s="115" t="s">
        <v>176</v>
      </c>
      <c r="B35" s="115"/>
      <c r="C35" s="115"/>
      <c r="D35" s="115"/>
      <c r="E35" s="115"/>
      <c r="F35" s="115"/>
      <c r="G35" s="115"/>
      <c r="H35" s="115"/>
    </row>
    <row r="36" ht="36.75" spans="1:8">
      <c r="A36" s="116"/>
      <c r="B36" s="117" t="s">
        <v>123</v>
      </c>
      <c r="C36" s="117"/>
      <c r="D36" s="118" t="s">
        <v>177</v>
      </c>
      <c r="E36" s="119"/>
      <c r="F36" s="120" t="s">
        <v>124</v>
      </c>
      <c r="G36" s="121" t="s">
        <v>178</v>
      </c>
      <c r="H36" s="122"/>
    </row>
    <row r="37" spans="1:8">
      <c r="A37" s="123"/>
      <c r="B37" s="124" t="s">
        <v>126</v>
      </c>
      <c r="C37" s="125"/>
      <c r="D37" s="126" t="s">
        <v>127</v>
      </c>
      <c r="E37" s="127"/>
      <c r="F37" s="128"/>
      <c r="G37" s="129"/>
      <c r="H37" s="122"/>
    </row>
    <row r="38" spans="1:8">
      <c r="A38" s="130"/>
      <c r="B38" s="124" t="s">
        <v>128</v>
      </c>
      <c r="C38" s="125"/>
      <c r="D38" s="126" t="s">
        <v>129</v>
      </c>
      <c r="E38" s="127"/>
      <c r="F38" s="128"/>
      <c r="G38" s="129"/>
      <c r="H38" s="122"/>
    </row>
    <row r="39" spans="1:8">
      <c r="A39" s="130"/>
      <c r="B39" s="124" t="s">
        <v>130</v>
      </c>
      <c r="C39" s="125"/>
      <c r="D39" s="136" t="s">
        <v>131</v>
      </c>
      <c r="E39" s="128"/>
      <c r="F39" s="128"/>
      <c r="G39" s="129"/>
      <c r="H39" s="122"/>
    </row>
    <row r="40" ht="13.5" spans="1:8">
      <c r="A40" s="133"/>
      <c r="B40" s="134" t="s">
        <v>132</v>
      </c>
      <c r="C40" s="187"/>
      <c r="D40" s="188" t="s">
        <v>133</v>
      </c>
      <c r="E40" s="189"/>
      <c r="F40" s="189"/>
      <c r="G40" s="190"/>
      <c r="H40" s="137"/>
    </row>
    <row r="41" spans="1:8">
      <c r="A41" s="138"/>
      <c r="B41" s="139" t="s">
        <v>134</v>
      </c>
      <c r="C41" s="139"/>
      <c r="D41" s="140"/>
      <c r="E41" s="141"/>
      <c r="F41" s="142" t="s">
        <v>135</v>
      </c>
      <c r="G41" s="143" t="s">
        <v>136</v>
      </c>
      <c r="H41" s="144"/>
    </row>
    <row r="42" ht="13.5" spans="1:8">
      <c r="A42" s="145"/>
      <c r="B42" s="146" t="s">
        <v>137</v>
      </c>
      <c r="C42" s="146"/>
      <c r="D42" s="191"/>
      <c r="E42" s="192"/>
      <c r="F42" s="149" t="s">
        <v>138</v>
      </c>
      <c r="G42" s="150" t="s">
        <v>139</v>
      </c>
      <c r="H42" s="151"/>
    </row>
    <row r="43" ht="26.25" spans="1:8">
      <c r="A43" s="152" t="s">
        <v>140</v>
      </c>
      <c r="B43" s="153" t="s">
        <v>141</v>
      </c>
      <c r="C43" s="153" t="s">
        <v>142</v>
      </c>
      <c r="D43" s="153" t="s">
        <v>143</v>
      </c>
      <c r="E43" s="153" t="s">
        <v>144</v>
      </c>
      <c r="F43" s="154" t="s">
        <v>145</v>
      </c>
      <c r="G43" s="155" t="s">
        <v>146</v>
      </c>
      <c r="H43" s="156"/>
    </row>
    <row r="44" spans="1:8">
      <c r="A44" s="157">
        <v>1</v>
      </c>
      <c r="B44" s="158" t="s">
        <v>147</v>
      </c>
      <c r="C44" s="158" t="s">
        <v>148</v>
      </c>
      <c r="D44" s="159" t="s">
        <v>149</v>
      </c>
      <c r="E44" s="160"/>
      <c r="F44" s="95" t="s">
        <v>121</v>
      </c>
      <c r="G44" s="161"/>
      <c r="H44" s="162"/>
    </row>
    <row r="45" spans="1:8">
      <c r="A45" s="157">
        <v>2</v>
      </c>
      <c r="B45" s="213" t="s">
        <v>150</v>
      </c>
      <c r="C45" s="214"/>
      <c r="D45" s="194" t="s">
        <v>151</v>
      </c>
      <c r="E45" s="195"/>
      <c r="F45" s="95" t="s">
        <v>121</v>
      </c>
      <c r="G45" s="165"/>
      <c r="H45" s="166"/>
    </row>
    <row r="46" ht="24.75" spans="1:8">
      <c r="A46" s="157"/>
      <c r="B46" s="213"/>
      <c r="C46" s="214"/>
      <c r="D46" s="101" t="s">
        <v>152</v>
      </c>
      <c r="E46" s="183" t="s">
        <v>153</v>
      </c>
      <c r="F46" s="95" t="s">
        <v>121</v>
      </c>
      <c r="G46" s="165"/>
      <c r="H46" s="166"/>
    </row>
    <row r="47" ht="24.75" spans="1:8">
      <c r="A47" s="157"/>
      <c r="B47" s="168"/>
      <c r="C47" s="168"/>
      <c r="D47" s="168" t="s">
        <v>154</v>
      </c>
      <c r="E47" s="169" t="s">
        <v>153</v>
      </c>
      <c r="F47" s="95" t="s">
        <v>121</v>
      </c>
      <c r="G47" s="165"/>
      <c r="H47" s="166"/>
    </row>
    <row r="48" ht="24.75" spans="1:8">
      <c r="A48" s="157"/>
      <c r="B48" s="168"/>
      <c r="C48" s="168"/>
      <c r="D48" s="168" t="s">
        <v>155</v>
      </c>
      <c r="E48" s="169">
        <v>0</v>
      </c>
      <c r="F48" s="95" t="s">
        <v>121</v>
      </c>
      <c r="G48" s="165"/>
      <c r="H48" s="166"/>
    </row>
    <row r="49" ht="24.75" spans="1:8">
      <c r="A49" s="157"/>
      <c r="B49" s="168"/>
      <c r="C49" s="168"/>
      <c r="D49" s="168" t="s">
        <v>156</v>
      </c>
      <c r="E49" s="169">
        <v>0</v>
      </c>
      <c r="F49" s="95" t="s">
        <v>121</v>
      </c>
      <c r="G49" s="165"/>
      <c r="H49" s="166"/>
    </row>
    <row r="50" spans="1:8">
      <c r="A50" s="157">
        <v>3</v>
      </c>
      <c r="B50" s="158" t="s">
        <v>157</v>
      </c>
      <c r="C50" s="158"/>
      <c r="D50" s="168" t="s">
        <v>158</v>
      </c>
      <c r="E50" s="169"/>
      <c r="F50" s="95" t="s">
        <v>121</v>
      </c>
      <c r="G50" s="165"/>
      <c r="H50" s="166"/>
    </row>
    <row r="51" ht="25.5" spans="1:8">
      <c r="A51" s="157">
        <v>4</v>
      </c>
      <c r="B51" s="158" t="s">
        <v>179</v>
      </c>
      <c r="C51" s="158"/>
      <c r="D51" s="168" t="s">
        <v>180</v>
      </c>
      <c r="E51" s="169" t="s">
        <v>181</v>
      </c>
      <c r="F51" s="95" t="s">
        <v>121</v>
      </c>
      <c r="G51" s="165"/>
      <c r="H51" s="166"/>
    </row>
    <row r="52" spans="1:8">
      <c r="A52" s="157"/>
      <c r="B52" s="168"/>
      <c r="C52" s="168"/>
      <c r="D52" s="168" t="s">
        <v>162</v>
      </c>
      <c r="E52" s="169">
        <v>1765</v>
      </c>
      <c r="F52" s="95" t="s">
        <v>121</v>
      </c>
      <c r="G52" s="165"/>
      <c r="H52" s="166"/>
    </row>
    <row r="53" spans="1:8">
      <c r="A53" s="157"/>
      <c r="B53" s="168"/>
      <c r="C53" s="168"/>
      <c r="D53" s="158" t="s">
        <v>163</v>
      </c>
      <c r="E53" s="196">
        <v>3</v>
      </c>
      <c r="F53" s="95" t="s">
        <v>121</v>
      </c>
      <c r="G53" s="165"/>
      <c r="H53" s="166"/>
    </row>
    <row r="54" spans="1:8">
      <c r="A54" s="157"/>
      <c r="B54" s="168"/>
      <c r="C54" s="168"/>
      <c r="D54" s="158" t="s">
        <v>164</v>
      </c>
      <c r="E54" s="196">
        <v>0</v>
      </c>
      <c r="F54" s="95"/>
      <c r="G54" s="165"/>
      <c r="H54" s="166"/>
    </row>
    <row r="55" ht="108" spans="1:8">
      <c r="A55" s="157"/>
      <c r="B55" s="168"/>
      <c r="C55" s="168"/>
      <c r="D55" s="158" t="s">
        <v>165</v>
      </c>
      <c r="E55" s="196" t="s">
        <v>182</v>
      </c>
      <c r="F55" s="95" t="s">
        <v>121</v>
      </c>
      <c r="G55" s="165"/>
      <c r="H55" s="166"/>
    </row>
    <row r="56" spans="1:8">
      <c r="A56" s="157">
        <v>5</v>
      </c>
      <c r="B56" s="158" t="s">
        <v>167</v>
      </c>
      <c r="C56" s="158"/>
      <c r="D56" s="158" t="s">
        <v>168</v>
      </c>
      <c r="E56" s="196"/>
      <c r="F56" s="95" t="s">
        <v>121</v>
      </c>
      <c r="G56" s="165"/>
      <c r="H56" s="166"/>
    </row>
    <row r="57" spans="1:8">
      <c r="A57" s="157">
        <v>7</v>
      </c>
      <c r="B57" s="158" t="s">
        <v>183</v>
      </c>
      <c r="C57" s="158"/>
      <c r="D57" s="158" t="s">
        <v>184</v>
      </c>
      <c r="E57" s="196"/>
      <c r="F57" s="95" t="s">
        <v>121</v>
      </c>
      <c r="G57" s="165"/>
      <c r="H57" s="166"/>
    </row>
    <row r="58" ht="24" spans="1:8">
      <c r="A58" s="157">
        <v>8</v>
      </c>
      <c r="B58" s="158" t="s">
        <v>167</v>
      </c>
      <c r="C58" s="158"/>
      <c r="D58" s="158" t="s">
        <v>168</v>
      </c>
      <c r="E58" s="196" t="s">
        <v>185</v>
      </c>
      <c r="F58" s="95"/>
      <c r="G58" s="165"/>
      <c r="H58" s="166"/>
    </row>
    <row r="59" ht="24" spans="1:8">
      <c r="A59" s="157">
        <v>9</v>
      </c>
      <c r="B59" s="158" t="s">
        <v>170</v>
      </c>
      <c r="C59" s="158"/>
      <c r="D59" s="158" t="s">
        <v>171</v>
      </c>
      <c r="E59" s="196"/>
      <c r="F59" s="95" t="s">
        <v>121</v>
      </c>
      <c r="G59" s="165"/>
      <c r="H59" s="166"/>
    </row>
    <row r="60" ht="24" spans="1:8">
      <c r="A60" s="157">
        <v>10</v>
      </c>
      <c r="B60" s="158" t="s">
        <v>172</v>
      </c>
      <c r="C60" s="158"/>
      <c r="D60" s="158" t="s">
        <v>173</v>
      </c>
      <c r="E60" s="196" t="s">
        <v>186</v>
      </c>
      <c r="F60" s="95" t="s">
        <v>121</v>
      </c>
      <c r="G60" s="165"/>
      <c r="H60" s="166"/>
    </row>
    <row r="61" spans="1:8">
      <c r="A61" s="157"/>
      <c r="B61" s="168"/>
      <c r="C61" s="168"/>
      <c r="D61" s="168"/>
      <c r="E61" s="169"/>
      <c r="F61" s="95" t="s">
        <v>121</v>
      </c>
      <c r="G61" s="165"/>
      <c r="H61" s="166"/>
    </row>
    <row r="62" spans="1:8">
      <c r="A62" s="157"/>
      <c r="B62" s="168"/>
      <c r="C62" s="168"/>
      <c r="D62" s="168"/>
      <c r="E62" s="169"/>
      <c r="F62" s="95" t="s">
        <v>121</v>
      </c>
      <c r="G62" s="165"/>
      <c r="H62" s="166"/>
    </row>
    <row r="63" spans="1:8">
      <c r="A63" s="157"/>
      <c r="B63" s="168"/>
      <c r="C63" s="168"/>
      <c r="D63" s="168"/>
      <c r="E63" s="169"/>
      <c r="F63" s="95" t="s">
        <v>121</v>
      </c>
      <c r="G63" s="165"/>
      <c r="H63" s="166"/>
    </row>
    <row r="64" spans="1:8">
      <c r="A64" s="157"/>
      <c r="B64" s="168"/>
      <c r="C64" s="168"/>
      <c r="D64" s="168"/>
      <c r="E64" s="169"/>
      <c r="F64" s="95" t="s">
        <v>121</v>
      </c>
      <c r="G64" s="165"/>
      <c r="H64" s="166"/>
    </row>
    <row r="65" ht="13.5" spans="1:8">
      <c r="A65" s="170"/>
      <c r="B65" s="171" t="s">
        <v>175</v>
      </c>
      <c r="C65" s="171"/>
      <c r="D65" s="172"/>
      <c r="E65" s="173"/>
      <c r="F65" s="95" t="s">
        <v>121</v>
      </c>
      <c r="G65" s="174"/>
      <c r="H65" s="175"/>
    </row>
  </sheetData>
  <mergeCells count="51">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2:H22"/>
    <mergeCell ref="G23:H23"/>
    <mergeCell ref="G24:H24"/>
    <mergeCell ref="G25:H25"/>
    <mergeCell ref="G26:H26"/>
    <mergeCell ref="G27:H27"/>
    <mergeCell ref="G28:H28"/>
    <mergeCell ref="G29:H29"/>
    <mergeCell ref="G30:H30"/>
    <mergeCell ref="G31:H31"/>
    <mergeCell ref="A35:H35"/>
    <mergeCell ref="D37:G37"/>
    <mergeCell ref="D38:G38"/>
    <mergeCell ref="D39:G39"/>
    <mergeCell ref="D40:G40"/>
    <mergeCell ref="G43:H43"/>
    <mergeCell ref="G44:H44"/>
    <mergeCell ref="G45:H45"/>
    <mergeCell ref="G46:H46"/>
    <mergeCell ref="G47:H47"/>
    <mergeCell ref="G48:H48"/>
    <mergeCell ref="G49:H49"/>
    <mergeCell ref="G50:H50"/>
    <mergeCell ref="G51:H51"/>
    <mergeCell ref="G52:H52"/>
    <mergeCell ref="G53:H53"/>
    <mergeCell ref="G56:H56"/>
    <mergeCell ref="G57:H57"/>
    <mergeCell ref="G59:H59"/>
    <mergeCell ref="G60:H60"/>
    <mergeCell ref="G61:H61"/>
    <mergeCell ref="G62:H62"/>
    <mergeCell ref="G63:H63"/>
    <mergeCell ref="G64:H64"/>
    <mergeCell ref="G65:H65"/>
  </mergeCells>
  <conditionalFormatting sqref="F57">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58">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0:F31">
    <cfRule type="cellIs" dxfId="1" priority="25" stopIfTrue="1" operator="equal">
      <formula>"F"</formula>
    </cfRule>
    <cfRule type="cellIs" dxfId="2" priority="26" stopIfTrue="1" operator="equal">
      <formula>"B"</formula>
    </cfRule>
    <cfRule type="cellIs" dxfId="3" priority="27" stopIfTrue="1" operator="equal">
      <formula>"u"</formula>
    </cfRule>
  </conditionalFormatting>
  <conditionalFormatting sqref="F59:F60">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44:F56 F61:F65">
    <cfRule type="cellIs" dxfId="1" priority="10" stopIfTrue="1" operator="equal">
      <formula>"F"</formula>
    </cfRule>
    <cfRule type="cellIs" dxfId="2" priority="11" stopIfTrue="1" operator="equal">
      <formula>"B"</formula>
    </cfRule>
    <cfRule type="cellIs" dxfId="3" priority="12" stopIfTrue="1" operator="equal">
      <formula>"u"</formula>
    </cfRule>
  </conditionalFormatting>
  <dataValidations count="1">
    <dataValidation type="list" showInputMessage="1" showErrorMessage="1" promptTitle="Valid values include:" prompt="U - Untested&#10;P - Pass&#10;F - Fail&#10;B - Blocked&#10;S - Skipped&#10;n/a - Not applicable&#10;" sqref="F20 F21 F54 F55 F56 F57 F58 F59 F60 F10:F19 F22:F23 F24:F31 F44:F53 F61:F65">
      <formula1>"U,P,F,B,S,n/a"</formula1>
    </dataValidation>
  </dataValidations>
  <hyperlinks>
    <hyperlink ref="G66" location="'UC002'!A1"/>
    <hyperlink ref="G2" location="'Assign Bin'!A1" display="UC001-01"/>
    <hyperlink ref="G68" location="'UC002'!A1"/>
    <hyperlink ref="G36" location="'Assign Bin'!A1" display="UC001-02"/>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workbookViewId="0">
      <pane ySplit="12" topLeftCell="A13" activePane="bottomLeft" state="frozen"/>
      <selection/>
      <selection pane="bottomLeft" activeCell="A13" sqref="A13:I13"/>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Release Bin</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COUNTIF($D$12:$D$65,"U")</f>
        <v>0</v>
      </c>
      <c r="F4" s="73" t="str">
        <f t="shared" ref="F4:F8" si="0">IF($E$9=0,"-",$E4/$E$9)</f>
        <v>-</v>
      </c>
      <c r="G4" s="74">
        <f>SUMIF($D$12:$D$64,"U",$G$12:$G$64)/60</f>
        <v>0</v>
      </c>
      <c r="H4" s="67"/>
      <c r="I4" s="67"/>
    </row>
    <row r="5" s="61" customFormat="1" ht="12" spans="1:9">
      <c r="A5" s="67"/>
      <c r="B5" s="67"/>
      <c r="C5" s="67"/>
      <c r="D5" s="71" t="s">
        <v>107</v>
      </c>
      <c r="E5" s="72">
        <f>COUNTIF($D$12:$D$65,"P")</f>
        <v>0</v>
      </c>
      <c r="F5" s="73" t="str">
        <f t="shared" si="0"/>
        <v>-</v>
      </c>
      <c r="G5" s="75">
        <f>SUMIF($D$12:$D$65,"P",$G$12:$G$65)/60</f>
        <v>0</v>
      </c>
      <c r="H5" s="67"/>
      <c r="I5" s="67"/>
    </row>
    <row r="6" s="61" customFormat="1" ht="12" spans="1:9">
      <c r="A6" s="67"/>
      <c r="B6" s="67"/>
      <c r="C6" s="67"/>
      <c r="D6" s="71" t="s">
        <v>108</v>
      </c>
      <c r="E6" s="72">
        <f>COUNTIF($D$12:$D$65,"F")</f>
        <v>0</v>
      </c>
      <c r="F6" s="73" t="str">
        <f t="shared" si="0"/>
        <v>-</v>
      </c>
      <c r="G6" s="75">
        <f>SUMIF($D$12:$D$65,"F",$G$12:$G$65)/60</f>
        <v>0</v>
      </c>
      <c r="H6" s="67"/>
      <c r="I6" s="67"/>
    </row>
    <row r="7" s="61" customFormat="1" ht="12" spans="1:9">
      <c r="A7" s="76"/>
      <c r="B7" s="76"/>
      <c r="C7" s="77"/>
      <c r="D7" s="71" t="s">
        <v>109</v>
      </c>
      <c r="E7" s="72">
        <f>COUNTIF($D$12:$D$65,"S")</f>
        <v>0</v>
      </c>
      <c r="F7" s="73" t="str">
        <f t="shared" si="0"/>
        <v>-</v>
      </c>
      <c r="G7" s="75">
        <f>SUMIF($D$12:$D$65,"S",$G$12:$G$65)/60</f>
        <v>0</v>
      </c>
      <c r="H7" s="67"/>
      <c r="I7" s="67"/>
    </row>
    <row r="8" s="61" customFormat="1" ht="12" spans="1:9">
      <c r="A8" s="76"/>
      <c r="B8" s="76"/>
      <c r="C8" s="77"/>
      <c r="D8" s="71" t="s">
        <v>110</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90" t="s">
        <v>187</v>
      </c>
      <c r="B13" s="91"/>
      <c r="C13" s="91"/>
      <c r="D13" s="91"/>
      <c r="E13" s="91"/>
      <c r="F13" s="91"/>
      <c r="G13" s="91"/>
      <c r="H13" s="91"/>
      <c r="I13" s="111"/>
    </row>
    <row r="14" ht="24" spans="1:9">
      <c r="A14" s="92"/>
      <c r="B14" s="197" t="s">
        <v>188</v>
      </c>
      <c r="C14" s="159" t="s">
        <v>189</v>
      </c>
      <c r="D14" s="95"/>
      <c r="E14" s="96"/>
      <c r="F14" s="97"/>
      <c r="G14" s="98"/>
      <c r="H14" s="99"/>
      <c r="I14" s="97"/>
    </row>
    <row r="15" spans="1:9">
      <c r="A15" s="100"/>
      <c r="B15" s="193"/>
      <c r="C15" s="194"/>
      <c r="D15" s="95"/>
      <c r="E15" s="96"/>
      <c r="F15" s="97"/>
      <c r="G15" s="98"/>
      <c r="H15" s="105"/>
      <c r="I15" s="104"/>
    </row>
    <row r="16" spans="1:9">
      <c r="A16" s="100"/>
      <c r="B16" s="193"/>
      <c r="C16" s="101"/>
      <c r="D16" s="95"/>
      <c r="E16" s="96"/>
      <c r="F16" s="97"/>
      <c r="G16" s="98"/>
      <c r="H16" s="105"/>
      <c r="I16" s="104"/>
    </row>
    <row r="17" spans="1:9">
      <c r="A17" s="100"/>
      <c r="B17" s="168"/>
      <c r="C17" s="168"/>
      <c r="D17" s="95"/>
      <c r="E17" s="96"/>
      <c r="F17" s="97"/>
      <c r="G17" s="98"/>
      <c r="H17" s="105"/>
      <c r="I17" s="104"/>
    </row>
    <row r="18" spans="1:9">
      <c r="A18" s="100"/>
      <c r="B18" s="168"/>
      <c r="C18" s="168"/>
      <c r="D18" s="95"/>
      <c r="E18" s="96"/>
      <c r="F18" s="97"/>
      <c r="G18" s="98"/>
      <c r="H18" s="105"/>
      <c r="I18" s="104"/>
    </row>
    <row r="19" spans="1:9">
      <c r="A19" s="100"/>
      <c r="B19" s="168"/>
      <c r="C19" s="168"/>
      <c r="D19" s="95"/>
      <c r="E19" s="96"/>
      <c r="F19" s="97"/>
      <c r="G19" s="98"/>
      <c r="H19" s="105"/>
      <c r="I19" s="104"/>
    </row>
    <row r="20" spans="1:9">
      <c r="A20" s="100"/>
      <c r="B20" s="168"/>
      <c r="C20" s="168"/>
      <c r="D20" s="95"/>
      <c r="E20" s="96"/>
      <c r="F20" s="97"/>
      <c r="G20" s="98"/>
      <c r="H20" s="105"/>
      <c r="I20" s="104"/>
    </row>
    <row r="21" spans="1:9">
      <c r="A21" s="198"/>
      <c r="B21" s="199"/>
      <c r="C21" s="199"/>
      <c r="D21" s="200"/>
      <c r="E21" s="201"/>
      <c r="F21" s="202"/>
      <c r="G21" s="203"/>
      <c r="H21" s="204"/>
      <c r="I21" s="205"/>
    </row>
    <row r="22" spans="1:9">
      <c r="A22" s="100"/>
      <c r="B22" s="168"/>
      <c r="C22" s="168"/>
      <c r="D22" s="95"/>
      <c r="E22" s="103"/>
      <c r="F22" s="104"/>
      <c r="G22" s="98"/>
      <c r="H22" s="105"/>
      <c r="I22" s="104"/>
    </row>
    <row r="23" spans="1:9">
      <c r="A23" s="100"/>
      <c r="B23" s="168"/>
      <c r="C23" s="168"/>
      <c r="D23" s="95"/>
      <c r="E23" s="103"/>
      <c r="F23" s="104"/>
      <c r="G23" s="98"/>
      <c r="H23" s="105"/>
      <c r="I23" s="104"/>
    </row>
    <row r="24" spans="1:9">
      <c r="A24" s="100"/>
      <c r="B24" s="168"/>
      <c r="C24" s="168"/>
      <c r="D24" s="95"/>
      <c r="E24" s="103"/>
      <c r="F24" s="104"/>
      <c r="G24" s="98"/>
      <c r="H24" s="105"/>
      <c r="I24" s="104"/>
    </row>
    <row r="25" spans="1:9">
      <c r="A25" s="100"/>
      <c r="B25" s="168"/>
      <c r="C25" s="168"/>
      <c r="D25" s="95"/>
      <c r="E25" s="103"/>
      <c r="F25" s="104"/>
      <c r="G25" s="98"/>
      <c r="H25" s="105"/>
      <c r="I25" s="104"/>
    </row>
    <row r="26" spans="1:9">
      <c r="A26" s="100"/>
      <c r="B26" s="168"/>
      <c r="C26" s="168"/>
      <c r="D26" s="95"/>
      <c r="E26" s="103"/>
      <c r="F26" s="104"/>
      <c r="G26" s="98"/>
      <c r="H26" s="105"/>
      <c r="I26" s="104"/>
    </row>
    <row r="27" spans="1:9">
      <c r="A27" s="100"/>
      <c r="B27" s="168"/>
      <c r="C27" s="168"/>
      <c r="D27" s="95"/>
      <c r="E27" s="103"/>
      <c r="F27" s="104"/>
      <c r="G27" s="98"/>
      <c r="H27" s="105"/>
      <c r="I27" s="104"/>
    </row>
    <row r="28" spans="1:9">
      <c r="A28" s="100"/>
      <c r="B28" s="168"/>
      <c r="C28" s="168"/>
      <c r="D28" s="95"/>
      <c r="E28" s="103"/>
      <c r="F28" s="104"/>
      <c r="G28" s="98"/>
      <c r="H28" s="105"/>
      <c r="I28" s="104"/>
    </row>
    <row r="29" spans="1:9">
      <c r="A29" s="100"/>
      <c r="B29" s="168"/>
      <c r="C29" s="16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58"/>
      <c r="C66" s="159"/>
      <c r="D66" s="95"/>
      <c r="E66" s="96"/>
      <c r="F66" s="97"/>
      <c r="G66" s="98"/>
      <c r="H66" s="105"/>
      <c r="I66" s="104"/>
    </row>
    <row r="67" s="62" customFormat="1" ht="36" customHeight="1" spans="1:9">
      <c r="A67" s="100"/>
      <c r="B67" s="206"/>
      <c r="C67" s="194"/>
      <c r="D67" s="95"/>
      <c r="E67" s="96"/>
      <c r="F67" s="97"/>
      <c r="G67" s="98"/>
      <c r="H67" s="105"/>
      <c r="I67" s="104"/>
    </row>
    <row r="68" s="62" customFormat="1" ht="36" customHeight="1" spans="1:9">
      <c r="A68" s="100"/>
      <c r="B68" s="206"/>
      <c r="C68" s="101"/>
      <c r="D68" s="95"/>
      <c r="E68" s="96"/>
      <c r="F68" s="97"/>
      <c r="G68" s="98"/>
      <c r="H68" s="105"/>
      <c r="I68" s="104"/>
    </row>
    <row r="69" s="62" customFormat="1" ht="36" customHeight="1" spans="1:9">
      <c r="A69" s="100"/>
      <c r="B69" s="168"/>
      <c r="C69" s="168"/>
      <c r="D69" s="95"/>
      <c r="E69" s="96"/>
      <c r="F69" s="97"/>
      <c r="G69" s="98"/>
      <c r="H69" s="105"/>
      <c r="I69" s="104"/>
    </row>
    <row r="70" s="62" customFormat="1" ht="36" customHeight="1" spans="1:9">
      <c r="A70" s="100"/>
      <c r="B70" s="168"/>
      <c r="C70" s="168"/>
      <c r="D70" s="95"/>
      <c r="E70" s="96"/>
      <c r="F70" s="97"/>
      <c r="G70" s="98"/>
      <c r="H70" s="105"/>
      <c r="I70" s="104"/>
    </row>
    <row r="71" s="62" customFormat="1" ht="36" customHeight="1" spans="1:9">
      <c r="A71" s="100"/>
      <c r="B71" s="168"/>
      <c r="C71" s="168"/>
      <c r="D71" s="95"/>
      <c r="E71" s="96"/>
      <c r="F71" s="97"/>
      <c r="G71" s="98"/>
      <c r="H71" s="105"/>
      <c r="I71" s="104"/>
    </row>
    <row r="72" s="62" customFormat="1" ht="36" customHeight="1" spans="1:9">
      <c r="A72" s="100"/>
      <c r="B72" s="168"/>
      <c r="C72" s="168"/>
      <c r="D72" s="95"/>
      <c r="E72" s="96"/>
      <c r="F72" s="97"/>
      <c r="G72" s="98"/>
      <c r="H72" s="105"/>
      <c r="I72" s="104"/>
    </row>
    <row r="73" s="62" customFormat="1" ht="198.95" customHeight="1" spans="1:9">
      <c r="A73" s="100"/>
      <c r="B73" s="168"/>
      <c r="C73" s="168"/>
      <c r="D73" s="95"/>
      <c r="E73" s="201"/>
      <c r="F73" s="202"/>
      <c r="G73" s="203"/>
      <c r="H73" s="105"/>
      <c r="I73" s="104"/>
    </row>
    <row r="74" s="62" customFormat="1" spans="1:9">
      <c r="A74" s="100">
        <f>MAX(A$12:A73)+1</f>
        <v>1</v>
      </c>
      <c r="B74" s="101"/>
      <c r="C74" s="101"/>
      <c r="D74" s="95" t="s">
        <v>121</v>
      </c>
      <c r="E74" s="103"/>
      <c r="F74" s="104"/>
      <c r="G74" s="98"/>
      <c r="H74" s="105"/>
      <c r="I74" s="104"/>
    </row>
    <row r="75" spans="1:9">
      <c r="A75" s="100">
        <f>MAX(A$12:A74)+1</f>
        <v>2</v>
      </c>
      <c r="B75" s="102"/>
      <c r="C75" s="101"/>
      <c r="D75" s="95" t="s">
        <v>121</v>
      </c>
      <c r="E75" s="103"/>
      <c r="F75" s="104"/>
      <c r="G75" s="98"/>
      <c r="H75" s="105"/>
      <c r="I75" s="104"/>
    </row>
    <row r="76" spans="1:9">
      <c r="A76" s="100">
        <f>MAX(A$12:A75)+1</f>
        <v>3</v>
      </c>
      <c r="B76" s="102"/>
      <c r="C76" s="101"/>
      <c r="D76" s="95" t="s">
        <v>121</v>
      </c>
      <c r="E76" s="103"/>
      <c r="F76" s="104"/>
      <c r="G76" s="98"/>
      <c r="H76" s="105"/>
      <c r="I76" s="104"/>
    </row>
    <row r="77" spans="1:9">
      <c r="A77" s="100">
        <f>MAX(A$12:A76)+1</f>
        <v>4</v>
      </c>
      <c r="B77" s="101"/>
      <c r="C77" s="101"/>
      <c r="D77" s="95" t="s">
        <v>121</v>
      </c>
      <c r="E77" s="103"/>
      <c r="F77" s="104"/>
      <c r="G77" s="98"/>
      <c r="H77" s="105"/>
      <c r="I77" s="104"/>
    </row>
    <row r="78" spans="1:9">
      <c r="A78" s="100">
        <f>MAX(A$12:A77)+1</f>
        <v>5</v>
      </c>
      <c r="B78" s="101"/>
      <c r="C78" s="101"/>
      <c r="D78" s="95" t="s">
        <v>121</v>
      </c>
      <c r="E78" s="103"/>
      <c r="F78" s="104"/>
      <c r="G78" s="98"/>
      <c r="H78" s="105"/>
      <c r="I78" s="104"/>
    </row>
    <row r="79" spans="1:9">
      <c r="A79" s="100">
        <f>MAX(A$12:A78)+1</f>
        <v>6</v>
      </c>
      <c r="B79" s="102"/>
      <c r="C79" s="101"/>
      <c r="D79" s="95" t="s">
        <v>121</v>
      </c>
      <c r="E79" s="103"/>
      <c r="F79" s="104"/>
      <c r="G79" s="98"/>
      <c r="H79" s="105"/>
      <c r="I79" s="104"/>
    </row>
    <row r="80" spans="1:9">
      <c r="A80" s="100">
        <f>MAX(A$12:A79)+1</f>
        <v>7</v>
      </c>
      <c r="B80" s="102"/>
      <c r="C80" s="101"/>
      <c r="D80" s="95" t="s">
        <v>121</v>
      </c>
      <c r="E80" s="103"/>
      <c r="F80" s="104"/>
      <c r="G80" s="98"/>
      <c r="H80" s="105"/>
      <c r="I80" s="104"/>
    </row>
    <row r="81" spans="1:9">
      <c r="A81" s="100">
        <f>MAX(A$12:A80)+1</f>
        <v>8</v>
      </c>
      <c r="B81" s="101"/>
      <c r="C81" s="101"/>
      <c r="D81" s="95" t="s">
        <v>121</v>
      </c>
      <c r="E81" s="103"/>
      <c r="F81" s="104"/>
      <c r="G81" s="98"/>
      <c r="H81" s="105"/>
      <c r="I81" s="104"/>
    </row>
    <row r="82" spans="1:9">
      <c r="A82" s="100">
        <f>MAX(A$12:A81)+1</f>
        <v>9</v>
      </c>
      <c r="B82" s="102"/>
      <c r="C82" s="101"/>
      <c r="D82" s="95" t="s">
        <v>121</v>
      </c>
      <c r="E82" s="103"/>
      <c r="F82" s="104"/>
      <c r="G82" s="98"/>
      <c r="H82" s="105"/>
      <c r="I82" s="104"/>
    </row>
    <row r="83" spans="1:9">
      <c r="A83" s="100">
        <f>MAX(A$12:A82)+1</f>
        <v>10</v>
      </c>
      <c r="B83" s="101"/>
      <c r="C83" s="101"/>
      <c r="D83" s="95" t="s">
        <v>121</v>
      </c>
      <c r="E83" s="103"/>
      <c r="F83" s="104"/>
      <c r="G83" s="98"/>
      <c r="H83" s="105"/>
      <c r="I83" s="104"/>
    </row>
    <row r="84" spans="1:9">
      <c r="A84" s="100">
        <f>MAX(A$12:A83)+1</f>
        <v>11</v>
      </c>
      <c r="B84" s="102"/>
      <c r="C84" s="101"/>
      <c r="D84" s="95" t="s">
        <v>121</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2 Test Cases'!A1" display="Release Bin From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052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0529" progId="Paint.Picture"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4" workbookViewId="0">
      <selection activeCell="A1" sqref="A1:H1"/>
    </sheetView>
  </sheetViews>
  <sheetFormatPr defaultColWidth="9" defaultRowHeight="12.75" outlineLevelCol="7"/>
  <cols>
    <col min="1" max="1" width="3.14285714285714" customWidth="1"/>
    <col min="2" max="2" width="32.1428571428571" customWidth="1"/>
    <col min="3" max="3" width="15" customWidth="1"/>
    <col min="4" max="4" width="30.4285714285714" customWidth="1"/>
    <col min="5" max="5" width="19.8571428571429" customWidth="1"/>
    <col min="6" max="6" width="9.14285714285714" customWidth="1"/>
    <col min="7" max="7" width="12.1428571428571" customWidth="1"/>
  </cols>
  <sheetData>
    <row r="1" ht="16.5" spans="1:8">
      <c r="A1" s="115" t="s">
        <v>190</v>
      </c>
      <c r="B1" s="115"/>
      <c r="C1" s="115"/>
      <c r="D1" s="115"/>
      <c r="E1" s="115"/>
      <c r="F1" s="115"/>
      <c r="G1" s="115"/>
      <c r="H1" s="115"/>
    </row>
    <row r="2" ht="13.5" spans="1:8">
      <c r="A2" s="116"/>
      <c r="B2" s="117" t="s">
        <v>123</v>
      </c>
      <c r="C2" s="117"/>
      <c r="D2" s="118" t="s">
        <v>188</v>
      </c>
      <c r="E2" s="119"/>
      <c r="F2" s="120" t="s">
        <v>124</v>
      </c>
      <c r="G2" s="121" t="s">
        <v>191</v>
      </c>
      <c r="H2" s="122"/>
    </row>
    <row r="3" spans="1:8">
      <c r="A3" s="123"/>
      <c r="B3" s="124" t="s">
        <v>126</v>
      </c>
      <c r="C3" s="125"/>
      <c r="D3" s="126" t="s">
        <v>69</v>
      </c>
      <c r="E3" s="127"/>
      <c r="F3" s="128"/>
      <c r="G3" s="129"/>
      <c r="H3" s="122"/>
    </row>
    <row r="4" spans="1:8">
      <c r="A4" s="130"/>
      <c r="B4" s="124" t="s">
        <v>128</v>
      </c>
      <c r="C4" s="125"/>
      <c r="D4" s="126" t="s">
        <v>69</v>
      </c>
      <c r="E4" s="127"/>
      <c r="F4" s="128"/>
      <c r="G4" s="129"/>
      <c r="H4" s="122"/>
    </row>
    <row r="5" spans="1:8">
      <c r="A5" s="130"/>
      <c r="B5" s="124" t="s">
        <v>130</v>
      </c>
      <c r="C5" s="125"/>
      <c r="D5" s="126" t="s">
        <v>192</v>
      </c>
      <c r="E5" s="127"/>
      <c r="F5" s="128"/>
      <c r="G5" s="129"/>
      <c r="H5" s="122"/>
    </row>
    <row r="6" ht="13.5" spans="1:8">
      <c r="A6" s="133"/>
      <c r="B6" s="134" t="s">
        <v>132</v>
      </c>
      <c r="C6" s="187"/>
      <c r="D6" s="188"/>
      <c r="E6" s="189"/>
      <c r="F6" s="189"/>
      <c r="G6" s="190"/>
      <c r="H6" s="137"/>
    </row>
    <row r="7" spans="1:8">
      <c r="A7" s="138"/>
      <c r="B7" s="139" t="s">
        <v>134</v>
      </c>
      <c r="C7" s="139"/>
      <c r="D7" s="140"/>
      <c r="E7" s="141"/>
      <c r="F7" s="142" t="s">
        <v>135</v>
      </c>
      <c r="G7" s="143" t="s">
        <v>136</v>
      </c>
      <c r="H7" s="144"/>
    </row>
    <row r="8" ht="13.5" spans="1:8">
      <c r="A8" s="145"/>
      <c r="B8" s="146" t="s">
        <v>137</v>
      </c>
      <c r="C8" s="146"/>
      <c r="D8" s="191"/>
      <c r="E8" s="192"/>
      <c r="F8" s="149" t="s">
        <v>138</v>
      </c>
      <c r="G8" s="150" t="s">
        <v>139</v>
      </c>
      <c r="H8" s="151"/>
    </row>
    <row r="9" ht="26.25" spans="1:8">
      <c r="A9" s="152" t="s">
        <v>140</v>
      </c>
      <c r="B9" s="153" t="s">
        <v>141</v>
      </c>
      <c r="C9" s="153" t="s">
        <v>142</v>
      </c>
      <c r="D9" s="153" t="s">
        <v>143</v>
      </c>
      <c r="E9" s="153" t="s">
        <v>144</v>
      </c>
      <c r="F9" s="154" t="s">
        <v>145</v>
      </c>
      <c r="G9" s="155" t="s">
        <v>146</v>
      </c>
      <c r="H9" s="156"/>
    </row>
    <row r="10" spans="1:8">
      <c r="A10" s="157">
        <v>1</v>
      </c>
      <c r="B10" s="158" t="s">
        <v>147</v>
      </c>
      <c r="C10" s="158" t="s">
        <v>193</v>
      </c>
      <c r="D10" s="159" t="s">
        <v>149</v>
      </c>
      <c r="E10" s="160"/>
      <c r="F10" s="95" t="s">
        <v>121</v>
      </c>
      <c r="G10" s="161"/>
      <c r="H10" s="162"/>
    </row>
    <row r="11" spans="1:8">
      <c r="A11" s="157">
        <v>2</v>
      </c>
      <c r="B11" s="193" t="s">
        <v>194</v>
      </c>
      <c r="C11" s="207"/>
      <c r="D11" s="194" t="s">
        <v>195</v>
      </c>
      <c r="E11" s="195"/>
      <c r="F11" s="95" t="s">
        <v>121</v>
      </c>
      <c r="G11" s="165"/>
      <c r="H11" s="166"/>
    </row>
    <row r="12" ht="24" spans="1:8">
      <c r="A12" s="157">
        <v>3</v>
      </c>
      <c r="B12" s="208" t="s">
        <v>196</v>
      </c>
      <c r="C12" s="209"/>
      <c r="D12" s="194" t="s">
        <v>192</v>
      </c>
      <c r="E12" s="195" t="s">
        <v>197</v>
      </c>
      <c r="F12" s="95" t="s">
        <v>121</v>
      </c>
      <c r="G12" s="165"/>
      <c r="H12" s="166"/>
    </row>
    <row r="13" spans="1:8">
      <c r="A13" s="157">
        <v>4</v>
      </c>
      <c r="B13" s="168"/>
      <c r="C13" s="168"/>
      <c r="D13" s="168"/>
      <c r="E13" s="169"/>
      <c r="F13" s="95" t="s">
        <v>121</v>
      </c>
      <c r="G13" s="165"/>
      <c r="H13" s="166"/>
    </row>
    <row r="14" spans="1:8">
      <c r="A14" s="157">
        <v>5</v>
      </c>
      <c r="B14" s="168"/>
      <c r="C14" s="168"/>
      <c r="D14" s="168"/>
      <c r="E14" s="169"/>
      <c r="F14" s="95" t="s">
        <v>121</v>
      </c>
      <c r="G14" s="165"/>
      <c r="H14" s="166"/>
    </row>
    <row r="15" spans="1:8">
      <c r="A15" s="157">
        <v>6</v>
      </c>
      <c r="B15" s="168"/>
      <c r="C15" s="168"/>
      <c r="D15" s="168"/>
      <c r="E15" s="169"/>
      <c r="F15" s="95" t="s">
        <v>121</v>
      </c>
      <c r="G15" s="165"/>
      <c r="H15" s="166"/>
    </row>
    <row r="16" spans="1:8">
      <c r="A16" s="157">
        <v>7</v>
      </c>
      <c r="B16" s="158"/>
      <c r="C16" s="158"/>
      <c r="D16" s="158"/>
      <c r="E16" s="196"/>
      <c r="F16" s="95" t="s">
        <v>121</v>
      </c>
      <c r="G16" s="165"/>
      <c r="H16" s="166"/>
    </row>
    <row r="17" spans="1:8">
      <c r="A17" s="157">
        <v>8</v>
      </c>
      <c r="B17" s="158"/>
      <c r="C17" s="158"/>
      <c r="D17" s="168"/>
      <c r="E17" s="169"/>
      <c r="F17" s="95" t="s">
        <v>121</v>
      </c>
      <c r="G17" s="165"/>
      <c r="H17" s="166"/>
    </row>
    <row r="18" spans="1:8">
      <c r="A18" s="157">
        <v>9</v>
      </c>
      <c r="B18" s="168"/>
      <c r="C18" s="168"/>
      <c r="D18" s="168"/>
      <c r="E18" s="169"/>
      <c r="F18" s="95" t="s">
        <v>121</v>
      </c>
      <c r="G18" s="165"/>
      <c r="H18" s="166"/>
    </row>
    <row r="19" spans="1:8">
      <c r="A19" s="157">
        <v>10</v>
      </c>
      <c r="B19" s="168"/>
      <c r="C19" s="168"/>
      <c r="D19" s="158"/>
      <c r="E19" s="196"/>
      <c r="F19" s="95" t="s">
        <v>121</v>
      </c>
      <c r="G19" s="165"/>
      <c r="H19" s="166"/>
    </row>
    <row r="20" spans="1:8">
      <c r="A20" s="157">
        <v>11</v>
      </c>
      <c r="B20" s="158"/>
      <c r="C20" s="158"/>
      <c r="D20" s="158"/>
      <c r="E20" s="196"/>
      <c r="F20" s="95" t="s">
        <v>121</v>
      </c>
      <c r="G20" s="165"/>
      <c r="H20" s="166"/>
    </row>
    <row r="21" spans="1:8">
      <c r="A21" s="157">
        <v>12</v>
      </c>
      <c r="B21" s="158"/>
      <c r="C21" s="158"/>
      <c r="D21" s="158"/>
      <c r="E21" s="196"/>
      <c r="F21" s="95" t="s">
        <v>121</v>
      </c>
      <c r="G21" s="165"/>
      <c r="H21" s="166"/>
    </row>
    <row r="22" spans="1:8">
      <c r="A22" s="157">
        <v>13</v>
      </c>
      <c r="B22" s="158"/>
      <c r="C22" s="158"/>
      <c r="D22" s="158"/>
      <c r="E22" s="196"/>
      <c r="F22" s="95" t="s">
        <v>121</v>
      </c>
      <c r="G22" s="165"/>
      <c r="H22" s="166"/>
    </row>
    <row r="23" spans="1:8">
      <c r="A23" s="157">
        <v>14</v>
      </c>
      <c r="B23" s="158"/>
      <c r="C23" s="158"/>
      <c r="D23" s="158"/>
      <c r="E23" s="196"/>
      <c r="F23" s="95" t="s">
        <v>121</v>
      </c>
      <c r="G23" s="165"/>
      <c r="H23" s="166"/>
    </row>
    <row r="24" spans="1:8">
      <c r="A24" s="157">
        <v>15</v>
      </c>
      <c r="B24" s="168"/>
      <c r="C24" s="168"/>
      <c r="D24" s="168"/>
      <c r="E24" s="169"/>
      <c r="F24" s="95" t="s">
        <v>121</v>
      </c>
      <c r="G24" s="165"/>
      <c r="H24" s="166"/>
    </row>
    <row r="25" spans="1:8">
      <c r="A25" s="157">
        <v>16</v>
      </c>
      <c r="B25" s="168"/>
      <c r="C25" s="168"/>
      <c r="D25" s="168"/>
      <c r="E25" s="169"/>
      <c r="F25" s="95" t="s">
        <v>121</v>
      </c>
      <c r="G25" s="165"/>
      <c r="H25" s="166"/>
    </row>
    <row r="26" spans="1:8">
      <c r="A26" s="157">
        <v>17</v>
      </c>
      <c r="B26" s="168"/>
      <c r="C26" s="168"/>
      <c r="D26" s="168"/>
      <c r="E26" s="169"/>
      <c r="F26" s="95" t="s">
        <v>121</v>
      </c>
      <c r="G26" s="165"/>
      <c r="H26" s="166"/>
    </row>
    <row r="27" spans="1:8">
      <c r="A27" s="157">
        <v>18</v>
      </c>
      <c r="B27" s="168"/>
      <c r="C27" s="168"/>
      <c r="D27" s="168"/>
      <c r="E27" s="169"/>
      <c r="F27" s="95" t="s">
        <v>121</v>
      </c>
      <c r="G27" s="165"/>
      <c r="H27" s="166"/>
    </row>
    <row r="28" spans="1:8">
      <c r="A28" s="157">
        <v>19</v>
      </c>
      <c r="B28" s="168"/>
      <c r="C28" s="168"/>
      <c r="D28" s="168"/>
      <c r="E28" s="169"/>
      <c r="F28" s="95" t="s">
        <v>121</v>
      </c>
      <c r="G28" s="165"/>
      <c r="H28" s="166"/>
    </row>
    <row r="29" spans="1:8">
      <c r="A29" s="157">
        <v>20</v>
      </c>
      <c r="B29" s="168"/>
      <c r="C29" s="168"/>
      <c r="D29" s="168"/>
      <c r="E29" s="169"/>
      <c r="F29" s="95" t="s">
        <v>121</v>
      </c>
      <c r="G29" s="165"/>
      <c r="H29" s="166"/>
    </row>
    <row r="30" ht="13.5" spans="1:8">
      <c r="A30" s="170"/>
      <c r="B30" s="171" t="s">
        <v>175</v>
      </c>
      <c r="C30" s="171"/>
      <c r="D30" s="172"/>
      <c r="E30" s="173"/>
      <c r="F30" s="95" t="s">
        <v>121</v>
      </c>
      <c r="G30" s="174"/>
      <c r="H30" s="175"/>
    </row>
    <row r="32" ht="16.5" customHeight="1"/>
    <row r="34" ht="16.5" customHeight="1"/>
    <row r="36" customHeight="1"/>
    <row r="39" ht="13.5" customHeight="1"/>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s>
  <conditionalFormatting sqref="F10:F3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F30">
      <formula1>"U,P,F,B,S,n/a"</formula1>
    </dataValidation>
  </dataValidations>
  <hyperlinks>
    <hyperlink ref="G35" location="'UC002'!A1"/>
    <hyperlink ref="G66" location="'UC002'!A1"/>
    <hyperlink ref="G2" location="'Release Bin'!A1" display="UC002-01"/>
    <hyperlink ref="G36" location="'UC002'!A1"/>
    <hyperlink ref="G68" location="'UC002'!A1"/>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workbookViewId="0">
      <pane ySplit="12" topLeftCell="A13" activePane="bottomLeft" state="frozen"/>
      <selection/>
      <selection pane="bottomLeft" activeCell="B15" sqref="B15"/>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Adjust Blend Amount</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105</v>
      </c>
      <c r="F3" s="69"/>
      <c r="G3" s="70"/>
      <c r="H3" s="67"/>
      <c r="I3" s="67"/>
    </row>
    <row r="4" s="61" customFormat="1" ht="12" spans="1:9">
      <c r="A4" s="67"/>
      <c r="B4" s="67"/>
      <c r="C4" s="67"/>
      <c r="D4" s="71" t="s">
        <v>106</v>
      </c>
      <c r="E4" s="72">
        <f>COUNTIF($D$12:$D$65,"U")</f>
        <v>0</v>
      </c>
      <c r="F4" s="73" t="str">
        <f t="shared" ref="F4:F8" si="0">IF($E$9=0,"-",$E4/$E$9)</f>
        <v>-</v>
      </c>
      <c r="G4" s="74">
        <f>SUMIF($D$12:$D$64,"U",$G$12:$G$64)/60</f>
        <v>0</v>
      </c>
      <c r="H4" s="67"/>
      <c r="I4" s="67"/>
    </row>
    <row r="5" s="61" customFormat="1" ht="12" spans="1:9">
      <c r="A5" s="67"/>
      <c r="B5" s="67"/>
      <c r="C5" s="67"/>
      <c r="D5" s="71" t="s">
        <v>107</v>
      </c>
      <c r="E5" s="72">
        <f>COUNTIF($D$12:$D$65,"P")</f>
        <v>0</v>
      </c>
      <c r="F5" s="73" t="str">
        <f t="shared" si="0"/>
        <v>-</v>
      </c>
      <c r="G5" s="75">
        <f>SUMIF($D$12:$D$65,"P",$G$12:$G$65)/60</f>
        <v>0</v>
      </c>
      <c r="H5" s="67"/>
      <c r="I5" s="67"/>
    </row>
    <row r="6" s="61" customFormat="1" ht="12" spans="1:9">
      <c r="A6" s="67"/>
      <c r="B6" s="67"/>
      <c r="C6" s="67"/>
      <c r="D6" s="71" t="s">
        <v>108</v>
      </c>
      <c r="E6" s="72">
        <f>COUNTIF($D$12:$D$65,"F")</f>
        <v>0</v>
      </c>
      <c r="F6" s="73" t="str">
        <f t="shared" si="0"/>
        <v>-</v>
      </c>
      <c r="G6" s="75">
        <f>SUMIF($D$12:$D$65,"F",$G$12:$G$65)/60</f>
        <v>0</v>
      </c>
      <c r="H6" s="67"/>
      <c r="I6" s="67"/>
    </row>
    <row r="7" s="61" customFormat="1" ht="12" spans="1:9">
      <c r="A7" s="76"/>
      <c r="B7" s="76"/>
      <c r="C7" s="77"/>
      <c r="D7" s="71" t="s">
        <v>109</v>
      </c>
      <c r="E7" s="72">
        <f>COUNTIF($D$12:$D$65,"S")</f>
        <v>0</v>
      </c>
      <c r="F7" s="73" t="str">
        <f t="shared" si="0"/>
        <v>-</v>
      </c>
      <c r="G7" s="75">
        <f>SUMIF($D$12:$D$65,"S",$G$12:$G$65)/60</f>
        <v>0</v>
      </c>
      <c r="H7" s="67"/>
      <c r="I7" s="67"/>
    </row>
    <row r="8" s="61" customFormat="1" ht="12" spans="1:9">
      <c r="A8" s="76"/>
      <c r="B8" s="76"/>
      <c r="C8" s="77"/>
      <c r="D8" s="71" t="s">
        <v>110</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111</v>
      </c>
      <c r="B12" s="88" t="s">
        <v>112</v>
      </c>
      <c r="C12" s="88" t="s">
        <v>113</v>
      </c>
      <c r="D12" s="88" t="s">
        <v>114</v>
      </c>
      <c r="E12" s="88" t="s">
        <v>115</v>
      </c>
      <c r="F12" s="88" t="s">
        <v>31</v>
      </c>
      <c r="G12" s="88" t="s">
        <v>116</v>
      </c>
      <c r="H12" s="89" t="s">
        <v>65</v>
      </c>
      <c r="I12" s="110"/>
    </row>
    <row r="13" ht="13.5" spans="1:9">
      <c r="A13" s="176" t="s">
        <v>198</v>
      </c>
      <c r="B13" s="91"/>
      <c r="C13" s="91"/>
      <c r="D13" s="91"/>
      <c r="E13" s="91"/>
      <c r="F13" s="91"/>
      <c r="G13" s="91"/>
      <c r="H13" s="91"/>
      <c r="I13" s="111"/>
    </row>
    <row r="14" ht="24" spans="1:9">
      <c r="A14" s="92"/>
      <c r="B14" s="197" t="s">
        <v>199</v>
      </c>
      <c r="C14" s="159" t="s">
        <v>119</v>
      </c>
      <c r="D14" s="95"/>
      <c r="E14" s="96"/>
      <c r="F14" s="97"/>
      <c r="G14" s="98"/>
      <c r="H14" s="99"/>
      <c r="I14" s="97"/>
    </row>
    <row r="15" spans="1:9">
      <c r="A15" s="100"/>
      <c r="B15" s="193"/>
      <c r="C15" s="194"/>
      <c r="D15" s="95"/>
      <c r="E15" s="96"/>
      <c r="F15" s="97"/>
      <c r="G15" s="98"/>
      <c r="H15" s="105"/>
      <c r="I15" s="104"/>
    </row>
    <row r="16" spans="1:9">
      <c r="A16" s="100"/>
      <c r="B16" s="193"/>
      <c r="C16" s="101"/>
      <c r="D16" s="95"/>
      <c r="E16" s="96"/>
      <c r="F16" s="97"/>
      <c r="G16" s="98"/>
      <c r="H16" s="105"/>
      <c r="I16" s="104"/>
    </row>
    <row r="17" spans="1:9">
      <c r="A17" s="100"/>
      <c r="B17" s="168"/>
      <c r="C17" s="168"/>
      <c r="D17" s="95"/>
      <c r="E17" s="96"/>
      <c r="F17" s="97"/>
      <c r="G17" s="98"/>
      <c r="H17" s="105"/>
      <c r="I17" s="104"/>
    </row>
    <row r="18" spans="1:9">
      <c r="A18" s="100"/>
      <c r="B18" s="168"/>
      <c r="C18" s="168"/>
      <c r="D18" s="95"/>
      <c r="E18" s="96"/>
      <c r="F18" s="97"/>
      <c r="G18" s="98"/>
      <c r="H18" s="105"/>
      <c r="I18" s="104"/>
    </row>
    <row r="19" spans="1:9">
      <c r="A19" s="100"/>
      <c r="B19" s="168"/>
      <c r="C19" s="168"/>
      <c r="D19" s="95"/>
      <c r="E19" s="96"/>
      <c r="F19" s="97"/>
      <c r="G19" s="98"/>
      <c r="H19" s="105"/>
      <c r="I19" s="104"/>
    </row>
    <row r="20" spans="1:9">
      <c r="A20" s="100"/>
      <c r="B20" s="168"/>
      <c r="C20" s="168"/>
      <c r="D20" s="95"/>
      <c r="E20" s="96"/>
      <c r="F20" s="97"/>
      <c r="G20" s="98"/>
      <c r="H20" s="105"/>
      <c r="I20" s="104"/>
    </row>
    <row r="21" spans="1:9">
      <c r="A21" s="198"/>
      <c r="B21" s="199"/>
      <c r="C21" s="199"/>
      <c r="D21" s="200"/>
      <c r="E21" s="201"/>
      <c r="F21" s="202"/>
      <c r="G21" s="203"/>
      <c r="H21" s="204"/>
      <c r="I21" s="205"/>
    </row>
    <row r="22" spans="1:9">
      <c r="A22" s="100"/>
      <c r="B22" s="168"/>
      <c r="C22" s="168"/>
      <c r="D22" s="95"/>
      <c r="E22" s="103"/>
      <c r="F22" s="104"/>
      <c r="G22" s="98"/>
      <c r="H22" s="105"/>
      <c r="I22" s="104"/>
    </row>
    <row r="23" spans="1:9">
      <c r="A23" s="100"/>
      <c r="B23" s="168"/>
      <c r="C23" s="168"/>
      <c r="D23" s="95"/>
      <c r="E23" s="103"/>
      <c r="F23" s="104"/>
      <c r="G23" s="98"/>
      <c r="H23" s="105"/>
      <c r="I23" s="104"/>
    </row>
    <row r="24" spans="1:9">
      <c r="A24" s="100"/>
      <c r="B24" s="168"/>
      <c r="C24" s="168"/>
      <c r="D24" s="95"/>
      <c r="E24" s="103"/>
      <c r="F24" s="104"/>
      <c r="G24" s="98"/>
      <c r="H24" s="105"/>
      <c r="I24" s="104"/>
    </row>
    <row r="25" spans="1:9">
      <c r="A25" s="100"/>
      <c r="B25" s="168"/>
      <c r="C25" s="168"/>
      <c r="D25" s="95"/>
      <c r="E25" s="103"/>
      <c r="F25" s="104"/>
      <c r="G25" s="98"/>
      <c r="H25" s="105"/>
      <c r="I25" s="104"/>
    </row>
    <row r="26" spans="1:9">
      <c r="A26" s="100"/>
      <c r="B26" s="168"/>
      <c r="C26" s="168"/>
      <c r="D26" s="95"/>
      <c r="E26" s="103"/>
      <c r="F26" s="104"/>
      <c r="G26" s="98"/>
      <c r="H26" s="105"/>
      <c r="I26" s="104"/>
    </row>
    <row r="27" spans="1:9">
      <c r="A27" s="100"/>
      <c r="B27" s="168"/>
      <c r="C27" s="168"/>
      <c r="D27" s="95"/>
      <c r="E27" s="103"/>
      <c r="F27" s="104"/>
      <c r="G27" s="98"/>
      <c r="H27" s="105"/>
      <c r="I27" s="104"/>
    </row>
    <row r="28" spans="1:9">
      <c r="A28" s="100"/>
      <c r="B28" s="168"/>
      <c r="C28" s="168"/>
      <c r="D28" s="95"/>
      <c r="E28" s="103"/>
      <c r="F28" s="104"/>
      <c r="G28" s="98"/>
      <c r="H28" s="105"/>
      <c r="I28" s="104"/>
    </row>
    <row r="29" spans="1:9">
      <c r="A29" s="100"/>
      <c r="B29" s="168"/>
      <c r="C29" s="16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58"/>
      <c r="C66" s="159"/>
      <c r="D66" s="95"/>
      <c r="E66" s="96"/>
      <c r="F66" s="97"/>
      <c r="G66" s="98"/>
      <c r="H66" s="105"/>
      <c r="I66" s="104"/>
    </row>
    <row r="67" s="62" customFormat="1" ht="36" customHeight="1" spans="1:9">
      <c r="A67" s="100"/>
      <c r="B67" s="206"/>
      <c r="C67" s="194"/>
      <c r="D67" s="95"/>
      <c r="E67" s="96"/>
      <c r="F67" s="97"/>
      <c r="G67" s="98"/>
      <c r="H67" s="105"/>
      <c r="I67" s="104"/>
    </row>
    <row r="68" s="62" customFormat="1" ht="36" customHeight="1" spans="1:9">
      <c r="A68" s="100"/>
      <c r="B68" s="206"/>
      <c r="C68" s="101"/>
      <c r="D68" s="95"/>
      <c r="E68" s="96"/>
      <c r="F68" s="97"/>
      <c r="G68" s="98"/>
      <c r="H68" s="105"/>
      <c r="I68" s="104"/>
    </row>
    <row r="69" s="62" customFormat="1" ht="36" customHeight="1" spans="1:9">
      <c r="A69" s="100"/>
      <c r="B69" s="168"/>
      <c r="C69" s="168"/>
      <c r="D69" s="95"/>
      <c r="E69" s="96"/>
      <c r="F69" s="97"/>
      <c r="G69" s="98"/>
      <c r="H69" s="105"/>
      <c r="I69" s="104"/>
    </row>
    <row r="70" s="62" customFormat="1" ht="36" customHeight="1" spans="1:9">
      <c r="A70" s="100"/>
      <c r="B70" s="168"/>
      <c r="C70" s="168"/>
      <c r="D70" s="95"/>
      <c r="E70" s="96"/>
      <c r="F70" s="97"/>
      <c r="G70" s="98"/>
      <c r="H70" s="105"/>
      <c r="I70" s="104"/>
    </row>
    <row r="71" s="62" customFormat="1" ht="36" customHeight="1" spans="1:9">
      <c r="A71" s="100"/>
      <c r="B71" s="168"/>
      <c r="C71" s="168"/>
      <c r="D71" s="95"/>
      <c r="E71" s="96"/>
      <c r="F71" s="97"/>
      <c r="G71" s="98"/>
      <c r="H71" s="105"/>
      <c r="I71" s="104"/>
    </row>
    <row r="72" s="62" customFormat="1" ht="36" customHeight="1" spans="1:9">
      <c r="A72" s="100"/>
      <c r="B72" s="168"/>
      <c r="C72" s="168"/>
      <c r="D72" s="95"/>
      <c r="E72" s="96"/>
      <c r="F72" s="97"/>
      <c r="G72" s="98"/>
      <c r="H72" s="105"/>
      <c r="I72" s="104"/>
    </row>
    <row r="73" s="62" customFormat="1" ht="198.95" customHeight="1" spans="1:9">
      <c r="A73" s="100"/>
      <c r="B73" s="168"/>
      <c r="C73" s="168"/>
      <c r="D73" s="95"/>
      <c r="E73" s="201"/>
      <c r="F73" s="202"/>
      <c r="G73" s="203"/>
      <c r="H73" s="105"/>
      <c r="I73" s="104"/>
    </row>
    <row r="74" s="62" customFormat="1" spans="1:9">
      <c r="A74" s="100">
        <f>MAX(A$12:A73)+1</f>
        <v>1</v>
      </c>
      <c r="B74" s="101"/>
      <c r="C74" s="101"/>
      <c r="D74" s="95" t="s">
        <v>121</v>
      </c>
      <c r="E74" s="103"/>
      <c r="F74" s="104"/>
      <c r="G74" s="98"/>
      <c r="H74" s="105"/>
      <c r="I74" s="104"/>
    </row>
    <row r="75" spans="1:9">
      <c r="A75" s="100">
        <f>MAX(A$12:A74)+1</f>
        <v>2</v>
      </c>
      <c r="B75" s="102"/>
      <c r="C75" s="101"/>
      <c r="D75" s="95" t="s">
        <v>121</v>
      </c>
      <c r="E75" s="103"/>
      <c r="F75" s="104"/>
      <c r="G75" s="98"/>
      <c r="H75" s="105"/>
      <c r="I75" s="104"/>
    </row>
    <row r="76" spans="1:9">
      <c r="A76" s="100">
        <f>MAX(A$12:A75)+1</f>
        <v>3</v>
      </c>
      <c r="B76" s="102"/>
      <c r="C76" s="101"/>
      <c r="D76" s="95" t="s">
        <v>121</v>
      </c>
      <c r="E76" s="103"/>
      <c r="F76" s="104"/>
      <c r="G76" s="98"/>
      <c r="H76" s="105"/>
      <c r="I76" s="104"/>
    </row>
    <row r="77" spans="1:9">
      <c r="A77" s="100">
        <f>MAX(A$12:A76)+1</f>
        <v>4</v>
      </c>
      <c r="B77" s="101"/>
      <c r="C77" s="101"/>
      <c r="D77" s="95" t="s">
        <v>121</v>
      </c>
      <c r="E77" s="103"/>
      <c r="F77" s="104"/>
      <c r="G77" s="98"/>
      <c r="H77" s="105"/>
      <c r="I77" s="104"/>
    </row>
    <row r="78" spans="1:9">
      <c r="A78" s="100">
        <f>MAX(A$12:A77)+1</f>
        <v>5</v>
      </c>
      <c r="B78" s="101"/>
      <c r="C78" s="101"/>
      <c r="D78" s="95" t="s">
        <v>121</v>
      </c>
      <c r="E78" s="103"/>
      <c r="F78" s="104"/>
      <c r="G78" s="98"/>
      <c r="H78" s="105"/>
      <c r="I78" s="104"/>
    </row>
    <row r="79" spans="1:9">
      <c r="A79" s="100">
        <f>MAX(A$12:A78)+1</f>
        <v>6</v>
      </c>
      <c r="B79" s="102"/>
      <c r="C79" s="101"/>
      <c r="D79" s="95" t="s">
        <v>121</v>
      </c>
      <c r="E79" s="103"/>
      <c r="F79" s="104"/>
      <c r="G79" s="98"/>
      <c r="H79" s="105"/>
      <c r="I79" s="104"/>
    </row>
    <row r="80" spans="1:9">
      <c r="A80" s="100">
        <f>MAX(A$12:A79)+1</f>
        <v>7</v>
      </c>
      <c r="B80" s="102"/>
      <c r="C80" s="101"/>
      <c r="D80" s="95" t="s">
        <v>121</v>
      </c>
      <c r="E80" s="103"/>
      <c r="F80" s="104"/>
      <c r="G80" s="98"/>
      <c r="H80" s="105"/>
      <c r="I80" s="104"/>
    </row>
    <row r="81" spans="1:9">
      <c r="A81" s="100">
        <f>MAX(A$12:A80)+1</f>
        <v>8</v>
      </c>
      <c r="B81" s="101"/>
      <c r="C81" s="101"/>
      <c r="D81" s="95" t="s">
        <v>121</v>
      </c>
      <c r="E81" s="103"/>
      <c r="F81" s="104"/>
      <c r="G81" s="98"/>
      <c r="H81" s="105"/>
      <c r="I81" s="104"/>
    </row>
    <row r="82" spans="1:9">
      <c r="A82" s="100">
        <f>MAX(A$12:A81)+1</f>
        <v>9</v>
      </c>
      <c r="B82" s="102"/>
      <c r="C82" s="101"/>
      <c r="D82" s="95" t="s">
        <v>121</v>
      </c>
      <c r="E82" s="103"/>
      <c r="F82" s="104"/>
      <c r="G82" s="98"/>
      <c r="H82" s="105"/>
      <c r="I82" s="104"/>
    </row>
    <row r="83" spans="1:9">
      <c r="A83" s="100">
        <f>MAX(A$12:A82)+1</f>
        <v>10</v>
      </c>
      <c r="B83" s="101"/>
      <c r="C83" s="101"/>
      <c r="D83" s="95" t="s">
        <v>121</v>
      </c>
      <c r="E83" s="103"/>
      <c r="F83" s="104"/>
      <c r="G83" s="98"/>
      <c r="H83" s="105"/>
      <c r="I83" s="104"/>
    </row>
    <row r="84" spans="1:9">
      <c r="A84" s="100">
        <f>MAX(A$12:A83)+1</f>
        <v>11</v>
      </c>
      <c r="B84" s="102"/>
      <c r="C84" s="101"/>
      <c r="D84" s="95" t="s">
        <v>121</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3 Test Cases'!A1" display="Adjust Blend Amount From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3601"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3601" progId="Paint.Picture"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A1" sqref="A1:H1"/>
    </sheetView>
  </sheetViews>
  <sheetFormatPr defaultColWidth="9" defaultRowHeight="12.75" outlineLevelCol="7"/>
  <cols>
    <col min="1" max="1" width="3.14285714285714" customWidth="1"/>
    <col min="2" max="2" width="32.1428571428571" customWidth="1"/>
    <col min="3" max="3" width="18.4285714285714" customWidth="1"/>
    <col min="4" max="4" width="30.4285714285714" customWidth="1"/>
    <col min="5" max="5" width="14.5714285714286" customWidth="1"/>
    <col min="6" max="6" width="9.14285714285714" customWidth="1"/>
    <col min="7" max="7" width="12.1428571428571" customWidth="1"/>
  </cols>
  <sheetData>
    <row r="1" ht="16.5" spans="1:8">
      <c r="A1" s="115" t="s">
        <v>200</v>
      </c>
      <c r="B1" s="115"/>
      <c r="C1" s="115"/>
      <c r="D1" s="115"/>
      <c r="E1" s="115"/>
      <c r="F1" s="115"/>
      <c r="G1" s="115"/>
      <c r="H1" s="115"/>
    </row>
    <row r="2" ht="13.5" spans="1:8">
      <c r="A2" s="116"/>
      <c r="B2" s="117" t="s">
        <v>123</v>
      </c>
      <c r="C2" s="117"/>
      <c r="D2" s="118" t="s">
        <v>199</v>
      </c>
      <c r="E2" s="119"/>
      <c r="F2" s="120" t="s">
        <v>124</v>
      </c>
      <c r="G2" s="121" t="s">
        <v>201</v>
      </c>
      <c r="H2" s="122"/>
    </row>
    <row r="3" spans="1:8">
      <c r="A3" s="123"/>
      <c r="B3" s="124" t="s">
        <v>126</v>
      </c>
      <c r="C3" s="125"/>
      <c r="D3" s="126" t="s">
        <v>71</v>
      </c>
      <c r="E3" s="127"/>
      <c r="F3" s="128"/>
      <c r="G3" s="129"/>
      <c r="H3" s="122"/>
    </row>
    <row r="4" spans="1:8">
      <c r="A4" s="130"/>
      <c r="B4" s="124" t="s">
        <v>128</v>
      </c>
      <c r="C4" s="125"/>
      <c r="D4" s="126" t="s">
        <v>71</v>
      </c>
      <c r="E4" s="127"/>
      <c r="F4" s="128"/>
      <c r="G4" s="129"/>
      <c r="H4" s="122"/>
    </row>
    <row r="5" spans="1:8">
      <c r="A5" s="130"/>
      <c r="B5" s="124" t="s">
        <v>130</v>
      </c>
      <c r="C5" s="125"/>
      <c r="D5" s="126"/>
      <c r="E5" s="127"/>
      <c r="F5" s="128"/>
      <c r="G5" s="129"/>
      <c r="H5" s="122"/>
    </row>
    <row r="6" ht="13.5" spans="1:8">
      <c r="A6" s="133"/>
      <c r="B6" s="134" t="s">
        <v>132</v>
      </c>
      <c r="C6" s="187"/>
      <c r="D6" s="188"/>
      <c r="E6" s="189"/>
      <c r="F6" s="189"/>
      <c r="G6" s="190"/>
      <c r="H6" s="137"/>
    </row>
    <row r="7" spans="1:8">
      <c r="A7" s="138"/>
      <c r="B7" s="139" t="s">
        <v>134</v>
      </c>
      <c r="C7" s="139"/>
      <c r="D7" s="140"/>
      <c r="E7" s="141"/>
      <c r="F7" s="142" t="s">
        <v>135</v>
      </c>
      <c r="G7" s="143" t="s">
        <v>136</v>
      </c>
      <c r="H7" s="144"/>
    </row>
    <row r="8" ht="13.5" spans="1:8">
      <c r="A8" s="145"/>
      <c r="B8" s="146" t="s">
        <v>137</v>
      </c>
      <c r="C8" s="146"/>
      <c r="D8" s="191"/>
      <c r="E8" s="192"/>
      <c r="F8" s="149" t="s">
        <v>138</v>
      </c>
      <c r="G8" s="150" t="s">
        <v>139</v>
      </c>
      <c r="H8" s="151"/>
    </row>
    <row r="9" ht="26.25" spans="1:8">
      <c r="A9" s="152" t="s">
        <v>140</v>
      </c>
      <c r="B9" s="153" t="s">
        <v>141</v>
      </c>
      <c r="C9" s="153" t="s">
        <v>142</v>
      </c>
      <c r="D9" s="153" t="s">
        <v>143</v>
      </c>
      <c r="E9" s="153" t="s">
        <v>144</v>
      </c>
      <c r="F9" s="154" t="s">
        <v>145</v>
      </c>
      <c r="G9" s="155" t="s">
        <v>146</v>
      </c>
      <c r="H9" s="156"/>
    </row>
    <row r="10" spans="1:8">
      <c r="A10" s="157">
        <v>1</v>
      </c>
      <c r="B10" s="158" t="s">
        <v>202</v>
      </c>
      <c r="C10" s="158" t="s">
        <v>203</v>
      </c>
      <c r="D10" s="159" t="s">
        <v>149</v>
      </c>
      <c r="E10" s="160"/>
      <c r="F10" s="95" t="s">
        <v>121</v>
      </c>
      <c r="G10" s="161"/>
      <c r="H10" s="162"/>
    </row>
    <row r="11" ht="24" spans="1:8">
      <c r="A11" s="157">
        <v>2</v>
      </c>
      <c r="B11" s="193" t="s">
        <v>204</v>
      </c>
      <c r="C11" s="193"/>
      <c r="D11" s="194" t="s">
        <v>205</v>
      </c>
      <c r="E11" s="195"/>
      <c r="F11" s="95" t="s">
        <v>121</v>
      </c>
      <c r="G11" s="165"/>
      <c r="H11" s="166"/>
    </row>
    <row r="12" spans="1:8">
      <c r="A12" s="157">
        <v>3</v>
      </c>
      <c r="B12" s="193"/>
      <c r="C12" s="193"/>
      <c r="D12" s="101" t="s">
        <v>206</v>
      </c>
      <c r="E12" s="183">
        <v>0</v>
      </c>
      <c r="F12" s="95" t="s">
        <v>121</v>
      </c>
      <c r="G12" s="165"/>
      <c r="H12" s="166"/>
    </row>
    <row r="13" spans="1:8">
      <c r="A13" s="157">
        <v>4</v>
      </c>
      <c r="B13" s="168"/>
      <c r="C13" s="168"/>
      <c r="D13" s="168" t="s">
        <v>207</v>
      </c>
      <c r="E13" s="169" t="s">
        <v>208</v>
      </c>
      <c r="F13" s="95" t="s">
        <v>121</v>
      </c>
      <c r="G13" s="165"/>
      <c r="H13" s="166"/>
    </row>
    <row r="14" spans="1:8">
      <c r="A14" s="157">
        <v>5</v>
      </c>
      <c r="B14" s="158" t="s">
        <v>209</v>
      </c>
      <c r="C14" s="158"/>
      <c r="D14" s="168"/>
      <c r="E14" s="169">
        <v>2</v>
      </c>
      <c r="F14" s="95" t="s">
        <v>121</v>
      </c>
      <c r="G14" s="165"/>
      <c r="H14" s="166"/>
    </row>
    <row r="15" spans="1:8">
      <c r="A15" s="157">
        <v>6</v>
      </c>
      <c r="B15" s="158" t="s">
        <v>210</v>
      </c>
      <c r="C15" s="158"/>
      <c r="D15" s="158"/>
      <c r="E15" s="196" t="s">
        <v>211</v>
      </c>
      <c r="F15" s="95" t="s">
        <v>121</v>
      </c>
      <c r="G15" s="165"/>
      <c r="H15" s="166"/>
    </row>
    <row r="16" ht="24" spans="1:8">
      <c r="A16" s="157">
        <v>7</v>
      </c>
      <c r="B16" s="158" t="s">
        <v>212</v>
      </c>
      <c r="C16" s="158"/>
      <c r="D16" s="158" t="s">
        <v>213</v>
      </c>
      <c r="E16" s="196"/>
      <c r="F16" s="95" t="s">
        <v>121</v>
      </c>
      <c r="G16" s="165"/>
      <c r="H16" s="166"/>
    </row>
    <row r="17" spans="1:8">
      <c r="A17" s="157">
        <v>8</v>
      </c>
      <c r="B17" s="158" t="s">
        <v>214</v>
      </c>
      <c r="C17" s="158"/>
      <c r="D17" s="168" t="s">
        <v>215</v>
      </c>
      <c r="E17" s="169"/>
      <c r="F17" s="95" t="s">
        <v>121</v>
      </c>
      <c r="G17" s="165"/>
      <c r="H17" s="166"/>
    </row>
    <row r="18" spans="1:8">
      <c r="A18" s="157">
        <v>9</v>
      </c>
      <c r="B18" s="168"/>
      <c r="C18" s="168"/>
      <c r="D18" s="168"/>
      <c r="E18" s="169"/>
      <c r="F18" s="95" t="s">
        <v>121</v>
      </c>
      <c r="G18" s="165"/>
      <c r="H18" s="166"/>
    </row>
    <row r="19" spans="1:8">
      <c r="A19" s="157">
        <v>10</v>
      </c>
      <c r="B19" s="168"/>
      <c r="C19" s="168"/>
      <c r="D19" s="158"/>
      <c r="E19" s="196"/>
      <c r="F19" s="95" t="s">
        <v>121</v>
      </c>
      <c r="G19" s="165"/>
      <c r="H19" s="166"/>
    </row>
    <row r="20" spans="1:8">
      <c r="A20" s="157">
        <v>11</v>
      </c>
      <c r="B20" s="158"/>
      <c r="C20" s="158"/>
      <c r="D20" s="158"/>
      <c r="E20" s="196"/>
      <c r="F20" s="95" t="s">
        <v>121</v>
      </c>
      <c r="G20" s="165"/>
      <c r="H20" s="166"/>
    </row>
    <row r="21" spans="1:8">
      <c r="A21" s="157">
        <v>12</v>
      </c>
      <c r="B21" s="158"/>
      <c r="C21" s="158"/>
      <c r="D21" s="158"/>
      <c r="E21" s="196"/>
      <c r="F21" s="95" t="s">
        <v>121</v>
      </c>
      <c r="G21" s="165"/>
      <c r="H21" s="166"/>
    </row>
    <row r="22" spans="1:8">
      <c r="A22" s="157">
        <v>13</v>
      </c>
      <c r="B22" s="158"/>
      <c r="C22" s="158"/>
      <c r="D22" s="158"/>
      <c r="E22" s="196"/>
      <c r="F22" s="95" t="s">
        <v>121</v>
      </c>
      <c r="G22" s="165"/>
      <c r="H22" s="166"/>
    </row>
    <row r="23" spans="1:8">
      <c r="A23" s="157">
        <v>14</v>
      </c>
      <c r="B23" s="158"/>
      <c r="C23" s="158"/>
      <c r="D23" s="158"/>
      <c r="E23" s="196"/>
      <c r="F23" s="95" t="s">
        <v>121</v>
      </c>
      <c r="G23" s="165"/>
      <c r="H23" s="166"/>
    </row>
    <row r="24" spans="1:8">
      <c r="A24" s="157">
        <v>15</v>
      </c>
      <c r="B24" s="168"/>
      <c r="C24" s="168"/>
      <c r="D24" s="168"/>
      <c r="E24" s="169"/>
      <c r="F24" s="95" t="s">
        <v>121</v>
      </c>
      <c r="G24" s="165"/>
      <c r="H24" s="166"/>
    </row>
    <row r="25" spans="1:8">
      <c r="A25" s="157">
        <v>16</v>
      </c>
      <c r="B25" s="168"/>
      <c r="C25" s="168"/>
      <c r="D25" s="168"/>
      <c r="E25" s="169"/>
      <c r="F25" s="95" t="s">
        <v>121</v>
      </c>
      <c r="G25" s="165"/>
      <c r="H25" s="166"/>
    </row>
    <row r="26" spans="1:8">
      <c r="A26" s="157">
        <v>17</v>
      </c>
      <c r="B26" s="168"/>
      <c r="C26" s="168"/>
      <c r="D26" s="168"/>
      <c r="E26" s="169"/>
      <c r="F26" s="95" t="s">
        <v>121</v>
      </c>
      <c r="G26" s="165"/>
      <c r="H26" s="166"/>
    </row>
    <row r="27" spans="1:8">
      <c r="A27" s="157">
        <v>18</v>
      </c>
      <c r="B27" s="168"/>
      <c r="C27" s="168"/>
      <c r="D27" s="168"/>
      <c r="E27" s="169"/>
      <c r="F27" s="95" t="s">
        <v>121</v>
      </c>
      <c r="G27" s="165"/>
      <c r="H27" s="166"/>
    </row>
    <row r="28" spans="1:8">
      <c r="A28" s="157">
        <v>19</v>
      </c>
      <c r="B28" s="168"/>
      <c r="C28" s="168"/>
      <c r="D28" s="168"/>
      <c r="E28" s="169"/>
      <c r="F28" s="95" t="s">
        <v>121</v>
      </c>
      <c r="G28" s="165"/>
      <c r="H28" s="166"/>
    </row>
    <row r="29" spans="1:8">
      <c r="A29" s="157">
        <v>20</v>
      </c>
      <c r="B29" s="168"/>
      <c r="C29" s="168"/>
      <c r="D29" s="168"/>
      <c r="E29" s="169"/>
      <c r="F29" s="95" t="s">
        <v>121</v>
      </c>
      <c r="G29" s="165"/>
      <c r="H29" s="166"/>
    </row>
    <row r="30" ht="13.5" spans="1:8">
      <c r="A30" s="170"/>
      <c r="B30" s="171" t="s">
        <v>175</v>
      </c>
      <c r="C30" s="171"/>
      <c r="D30" s="172"/>
      <c r="E30" s="173"/>
      <c r="F30" s="95" t="s">
        <v>121</v>
      </c>
      <c r="G30" s="174"/>
      <c r="H30" s="175"/>
    </row>
    <row r="32" ht="16.5" customHeight="1"/>
    <row r="34" ht="16.5" customHeight="1"/>
    <row r="36" customHeight="1"/>
    <row r="39" ht="13.5" customHeight="1"/>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s>
  <conditionalFormatting sqref="F10:F3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F30">
      <formula1>"U,P,F,B,S,n/a"</formula1>
    </dataValidation>
  </dataValidations>
  <hyperlinks>
    <hyperlink ref="G35" location="'UC002'!A1"/>
    <hyperlink ref="G66" location="'UC002'!A1"/>
    <hyperlink ref="G2" location="'Adjust Blend Amount'!A1" display="UC003-01"/>
    <hyperlink ref="G36" location="'UC002'!A1"/>
    <hyperlink ref="G68" location="'UC002'!A1"/>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WinTestGear</Company>
  <Application>Microsoft Excel</Application>
  <HeadingPairs>
    <vt:vector size="2" baseType="variant">
      <vt:variant>
        <vt:lpstr>工作表</vt:lpstr>
      </vt:variant>
      <vt:variant>
        <vt:i4>19</vt:i4>
      </vt:variant>
    </vt:vector>
  </HeadingPairs>
  <TitlesOfParts>
    <vt:vector size="19" baseType="lpstr">
      <vt:lpstr>Snapshot</vt:lpstr>
      <vt:lpstr>Trend</vt:lpstr>
      <vt:lpstr>用例说明</vt:lpstr>
      <vt:lpstr>Assign Bin</vt:lpstr>
      <vt:lpstr>UC001 Test Cases</vt:lpstr>
      <vt:lpstr>Release Bin</vt:lpstr>
      <vt:lpstr>UC002 Test Cases</vt:lpstr>
      <vt:lpstr>Adjust Blend Amount</vt:lpstr>
      <vt:lpstr>UC003 Test Cases</vt:lpstr>
      <vt:lpstr>Schedule Blend</vt:lpstr>
      <vt:lpstr>UC004 Test Cases</vt:lpstr>
      <vt:lpstr>Re-Schedule Blend</vt:lpstr>
      <vt:lpstr>UC005 Test Cases</vt:lpstr>
      <vt:lpstr>Empty Bin</vt:lpstr>
      <vt:lpstr>UC006 Test Cases</vt:lpstr>
      <vt:lpstr>Cancel Blend</vt:lpstr>
      <vt:lpstr>UC007 Test Caces</vt:lpstr>
      <vt:lpstr>20 - X</vt:lpstr>
      <vt:lpstr>Test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zhangzhigang</cp:lastModifiedBy>
  <dcterms:created xsi:type="dcterms:W3CDTF">1996-10-14T23:33:00Z</dcterms:created>
  <cp:lastPrinted>2010-01-30T03:11:00Z</cp:lastPrinted>
  <dcterms:modified xsi:type="dcterms:W3CDTF">2022-02-22T09:21:57Z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